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R:\07-福祉部\02-高齢介護課\03-総合事業班\1-13.地域支援事業改正関係\新しい総合事業導入関係\事業所記録整備関係\通所参考書式の提示\"/>
    </mc:Choice>
  </mc:AlternateContent>
  <bookViews>
    <workbookView xWindow="12" yWindow="348" windowWidth="19968" windowHeight="6228" tabRatio="873" activeTab="4"/>
  </bookViews>
  <sheets>
    <sheet name="留意点" sheetId="23" r:id="rId1"/>
    <sheet name="機能訓練コンボリスト" sheetId="5" r:id="rId2"/>
    <sheet name="利用者一覧" sheetId="1" r:id="rId3"/>
    <sheet name="利用者曜日別抽出" sheetId="9" r:id="rId4"/>
    <sheet name="月曜利用者用" sheetId="2" r:id="rId5"/>
    <sheet name="火曜利用者用" sheetId="24" r:id="rId6"/>
    <sheet name="水曜利用者用" sheetId="25" r:id="rId7"/>
    <sheet name="木曜利用者用" sheetId="26" r:id="rId8"/>
    <sheet name="金曜利用者用" sheetId="27" r:id="rId9"/>
    <sheet name="土曜利用者用" sheetId="28" r:id="rId10"/>
  </sheets>
  <definedNames>
    <definedName name="_xlnm._FilterDatabase" localSheetId="2" hidden="1">利用者一覧!$J$3:$O$53</definedName>
    <definedName name="_xlnm.Print_Area" localSheetId="5">火曜利用者用!$A$1:$T$40</definedName>
    <definedName name="_xlnm.Print_Area" localSheetId="8">金曜利用者用!$A$1:$T$40</definedName>
    <definedName name="_xlnm.Print_Area" localSheetId="4">月曜利用者用!$A$1:$T$120</definedName>
    <definedName name="_xlnm.Print_Area" localSheetId="6">水曜利用者用!$A$1:$T$40</definedName>
    <definedName name="_xlnm.Print_Area" localSheetId="9">土曜利用者用!$A$1:$T$40</definedName>
    <definedName name="_xlnm.Print_Area" localSheetId="7">木曜利用者用!$A$1:$T$40</definedName>
    <definedName name="_xlnm.Print_Area" localSheetId="2">利用者一覧!$A$1:$AS$53</definedName>
    <definedName name="リスト１" localSheetId="5">利用者一覧[[#All],[氏名]:[特記事項]]</definedName>
    <definedName name="リスト１" localSheetId="8">利用者一覧[[#All],[氏名]:[特記事項]]</definedName>
    <definedName name="リスト１" localSheetId="6">利用者一覧[[#All],[氏名]:[特記事項]]</definedName>
    <definedName name="リスト１" localSheetId="9">利用者一覧[[#All],[氏名]:[特記事項]]</definedName>
    <definedName name="リスト１" localSheetId="7">利用者一覧[[#All],[氏名]:[特記事項]]</definedName>
    <definedName name="リスト１">利用者一覧[[#All],[氏名]:[特記事項]]</definedName>
  </definedNames>
  <calcPr calcId="162913"/>
  <pivotCaches>
    <pivotCache cacheId="10" r:id="rId11"/>
  </pivotCaches>
</workbook>
</file>

<file path=xl/calcChain.xml><?xml version="1.0" encoding="utf-8"?>
<calcChain xmlns="http://schemas.openxmlformats.org/spreadsheetml/2006/main">
  <c r="A432" i="28" l="1"/>
  <c r="H430" i="28"/>
  <c r="C430" i="28"/>
  <c r="O429" i="28"/>
  <c r="H429" i="28"/>
  <c r="C429" i="28"/>
  <c r="O428" i="28"/>
  <c r="H428" i="28"/>
  <c r="C428" i="28"/>
  <c r="O427" i="28"/>
  <c r="H427" i="28"/>
  <c r="C427" i="28"/>
  <c r="H426" i="28"/>
  <c r="C426" i="28"/>
  <c r="K421" i="28"/>
  <c r="D421" i="28"/>
  <c r="L418" i="28"/>
  <c r="J418" i="28"/>
  <c r="H418" i="28"/>
  <c r="F418" i="28"/>
  <c r="D418" i="28"/>
  <c r="B418" i="28"/>
  <c r="N417" i="28"/>
  <c r="O414" i="28"/>
  <c r="D409" i="28"/>
  <c r="D408" i="28"/>
  <c r="N406" i="28"/>
  <c r="A392" i="28"/>
  <c r="H390" i="28"/>
  <c r="C390" i="28"/>
  <c r="O389" i="28"/>
  <c r="H389" i="28"/>
  <c r="C389" i="28"/>
  <c r="O388" i="28"/>
  <c r="H388" i="28"/>
  <c r="C388" i="28"/>
  <c r="O387" i="28"/>
  <c r="H387" i="28"/>
  <c r="C387" i="28"/>
  <c r="H386" i="28"/>
  <c r="C386" i="28"/>
  <c r="K381" i="28"/>
  <c r="D381" i="28"/>
  <c r="L378" i="28"/>
  <c r="J378" i="28"/>
  <c r="H378" i="28"/>
  <c r="F378" i="28"/>
  <c r="D378" i="28"/>
  <c r="B378" i="28"/>
  <c r="N377" i="28"/>
  <c r="O374" i="28"/>
  <c r="D369" i="28"/>
  <c r="D368" i="28"/>
  <c r="N366" i="28"/>
  <c r="A352" i="28"/>
  <c r="H350" i="28"/>
  <c r="C350" i="28"/>
  <c r="O349" i="28"/>
  <c r="H349" i="28"/>
  <c r="C349" i="28"/>
  <c r="O348" i="28"/>
  <c r="H348" i="28"/>
  <c r="C348" i="28"/>
  <c r="O347" i="28"/>
  <c r="H347" i="28"/>
  <c r="C347" i="28"/>
  <c r="H346" i="28"/>
  <c r="C346" i="28"/>
  <c r="K341" i="28"/>
  <c r="D341" i="28"/>
  <c r="L338" i="28"/>
  <c r="J338" i="28"/>
  <c r="H338" i="28"/>
  <c r="F338" i="28"/>
  <c r="D338" i="28"/>
  <c r="B338" i="28"/>
  <c r="N337" i="28"/>
  <c r="O334" i="28"/>
  <c r="D329" i="28"/>
  <c r="D328" i="28"/>
  <c r="N326" i="28"/>
  <c r="A312" i="28"/>
  <c r="H310" i="28"/>
  <c r="C310" i="28"/>
  <c r="O309" i="28"/>
  <c r="H309" i="28"/>
  <c r="C309" i="28"/>
  <c r="O308" i="28"/>
  <c r="H308" i="28"/>
  <c r="C308" i="28"/>
  <c r="O307" i="28"/>
  <c r="H307" i="28"/>
  <c r="C307" i="28"/>
  <c r="H306" i="28"/>
  <c r="C306" i="28"/>
  <c r="K301" i="28"/>
  <c r="D301" i="28"/>
  <c r="L298" i="28"/>
  <c r="J298" i="28"/>
  <c r="H298" i="28"/>
  <c r="F298" i="28"/>
  <c r="D298" i="28"/>
  <c r="B298" i="28"/>
  <c r="N297" i="28"/>
  <c r="O294" i="28"/>
  <c r="D289" i="28"/>
  <c r="D288" i="28"/>
  <c r="N286" i="28"/>
  <c r="A272" i="28"/>
  <c r="H270" i="28"/>
  <c r="C270" i="28"/>
  <c r="O269" i="28"/>
  <c r="H269" i="28"/>
  <c r="C269" i="28"/>
  <c r="O268" i="28"/>
  <c r="H268" i="28"/>
  <c r="C268" i="28"/>
  <c r="O267" i="28"/>
  <c r="H267" i="28"/>
  <c r="C267" i="28"/>
  <c r="H266" i="28"/>
  <c r="C266" i="28"/>
  <c r="K261" i="28"/>
  <c r="D261" i="28"/>
  <c r="L258" i="28"/>
  <c r="J258" i="28"/>
  <c r="H258" i="28"/>
  <c r="F258" i="28"/>
  <c r="D258" i="28"/>
  <c r="B258" i="28"/>
  <c r="N257" i="28"/>
  <c r="O254" i="28"/>
  <c r="D249" i="28"/>
  <c r="D248" i="28"/>
  <c r="N246" i="28"/>
  <c r="A232" i="28"/>
  <c r="H230" i="28"/>
  <c r="C230" i="28"/>
  <c r="O229" i="28"/>
  <c r="H229" i="28"/>
  <c r="C229" i="28"/>
  <c r="O228" i="28"/>
  <c r="H228" i="28"/>
  <c r="C228" i="28"/>
  <c r="O227" i="28"/>
  <c r="H227" i="28"/>
  <c r="C227" i="28"/>
  <c r="H226" i="28"/>
  <c r="C226" i="28"/>
  <c r="K221" i="28"/>
  <c r="D221" i="28"/>
  <c r="L218" i="28"/>
  <c r="J218" i="28"/>
  <c r="H218" i="28"/>
  <c r="F218" i="28"/>
  <c r="D218" i="28"/>
  <c r="B218" i="28"/>
  <c r="N217" i="28"/>
  <c r="O214" i="28"/>
  <c r="D209" i="28"/>
  <c r="D208" i="28"/>
  <c r="N206" i="28"/>
  <c r="A192" i="28"/>
  <c r="H190" i="28"/>
  <c r="C190" i="28"/>
  <c r="O189" i="28"/>
  <c r="H189" i="28"/>
  <c r="C189" i="28"/>
  <c r="O188" i="28"/>
  <c r="H188" i="28"/>
  <c r="C188" i="28"/>
  <c r="O187" i="28"/>
  <c r="H187" i="28"/>
  <c r="C187" i="28"/>
  <c r="H186" i="28"/>
  <c r="C186" i="28"/>
  <c r="K181" i="28"/>
  <c r="D181" i="28"/>
  <c r="L178" i="28"/>
  <c r="J178" i="28"/>
  <c r="H178" i="28"/>
  <c r="F178" i="28"/>
  <c r="D178" i="28"/>
  <c r="B178" i="28"/>
  <c r="N177" i="28"/>
  <c r="O174" i="28"/>
  <c r="D169" i="28"/>
  <c r="D168" i="28"/>
  <c r="N166" i="28"/>
  <c r="A152" i="28"/>
  <c r="H150" i="28"/>
  <c r="C150" i="28"/>
  <c r="O149" i="28"/>
  <c r="H149" i="28"/>
  <c r="C149" i="28"/>
  <c r="O148" i="28"/>
  <c r="H148" i="28"/>
  <c r="C148" i="28"/>
  <c r="O147" i="28"/>
  <c r="H147" i="28"/>
  <c r="C147" i="28"/>
  <c r="H146" i="28"/>
  <c r="C146" i="28"/>
  <c r="K141" i="28"/>
  <c r="D141" i="28"/>
  <c r="L138" i="28"/>
  <c r="J138" i="28"/>
  <c r="H138" i="28"/>
  <c r="F138" i="28"/>
  <c r="D138" i="28"/>
  <c r="B138" i="28"/>
  <c r="N137" i="28"/>
  <c r="O134" i="28"/>
  <c r="D129" i="28"/>
  <c r="D128" i="28"/>
  <c r="N126" i="28"/>
  <c r="A112" i="28"/>
  <c r="H110" i="28"/>
  <c r="C110" i="28"/>
  <c r="O109" i="28"/>
  <c r="H109" i="28"/>
  <c r="C109" i="28"/>
  <c r="O108" i="28"/>
  <c r="H108" i="28"/>
  <c r="C108" i="28"/>
  <c r="O107" i="28"/>
  <c r="H107" i="28"/>
  <c r="C107" i="28"/>
  <c r="H106" i="28"/>
  <c r="C106" i="28"/>
  <c r="K101" i="28"/>
  <c r="D101" i="28"/>
  <c r="L98" i="28"/>
  <c r="J98" i="28"/>
  <c r="H98" i="28"/>
  <c r="F98" i="28"/>
  <c r="D98" i="28"/>
  <c r="B98" i="28"/>
  <c r="N97" i="28"/>
  <c r="O94" i="28"/>
  <c r="D89" i="28"/>
  <c r="D88" i="28"/>
  <c r="N86" i="28"/>
  <c r="A72" i="28"/>
  <c r="H70" i="28"/>
  <c r="C70" i="28"/>
  <c r="O69" i="28"/>
  <c r="H69" i="28"/>
  <c r="C69" i="28"/>
  <c r="O68" i="28"/>
  <c r="H68" i="28"/>
  <c r="C68" i="28"/>
  <c r="O67" i="28"/>
  <c r="H67" i="28"/>
  <c r="C67" i="28"/>
  <c r="H66" i="28"/>
  <c r="C66" i="28"/>
  <c r="K61" i="28"/>
  <c r="D61" i="28"/>
  <c r="L58" i="28"/>
  <c r="J58" i="28"/>
  <c r="H58" i="28"/>
  <c r="F58" i="28"/>
  <c r="D58" i="28"/>
  <c r="B58" i="28"/>
  <c r="N57" i="28"/>
  <c r="O54" i="28"/>
  <c r="D49" i="28"/>
  <c r="D48" i="28"/>
  <c r="N46" i="28"/>
  <c r="A354" i="27"/>
  <c r="H352" i="27"/>
  <c r="C352" i="27"/>
  <c r="O351" i="27"/>
  <c r="H351" i="27"/>
  <c r="C351" i="27"/>
  <c r="O350" i="27"/>
  <c r="H350" i="27"/>
  <c r="C350" i="27"/>
  <c r="O349" i="27"/>
  <c r="H349" i="27"/>
  <c r="C349" i="27"/>
  <c r="H348" i="27"/>
  <c r="C348" i="27"/>
  <c r="K343" i="27"/>
  <c r="D343" i="27"/>
  <c r="L340" i="27"/>
  <c r="J340" i="27"/>
  <c r="H340" i="27"/>
  <c r="F340" i="27"/>
  <c r="D340" i="27"/>
  <c r="B340" i="27"/>
  <c r="N339" i="27"/>
  <c r="O336" i="27"/>
  <c r="D331" i="27"/>
  <c r="D330" i="27"/>
  <c r="N328" i="27"/>
  <c r="A314" i="27"/>
  <c r="H312" i="27"/>
  <c r="C312" i="27"/>
  <c r="O311" i="27"/>
  <c r="H311" i="27"/>
  <c r="C311" i="27"/>
  <c r="O310" i="27"/>
  <c r="H310" i="27"/>
  <c r="C310" i="27"/>
  <c r="O309" i="27"/>
  <c r="H309" i="27"/>
  <c r="C309" i="27"/>
  <c r="H308" i="27"/>
  <c r="C308" i="27"/>
  <c r="K303" i="27"/>
  <c r="D303" i="27"/>
  <c r="L300" i="27"/>
  <c r="J300" i="27"/>
  <c r="H300" i="27"/>
  <c r="F300" i="27"/>
  <c r="D300" i="27"/>
  <c r="B300" i="27"/>
  <c r="N299" i="27"/>
  <c r="O296" i="27"/>
  <c r="D291" i="27"/>
  <c r="D290" i="27"/>
  <c r="N288" i="27"/>
  <c r="A274" i="27"/>
  <c r="H272" i="27"/>
  <c r="C272" i="27"/>
  <c r="O271" i="27"/>
  <c r="H271" i="27"/>
  <c r="C271" i="27"/>
  <c r="O270" i="27"/>
  <c r="H270" i="27"/>
  <c r="C270" i="27"/>
  <c r="O269" i="27"/>
  <c r="H269" i="27"/>
  <c r="C269" i="27"/>
  <c r="H268" i="27"/>
  <c r="C268" i="27"/>
  <c r="K263" i="27"/>
  <c r="D263" i="27"/>
  <c r="L260" i="27"/>
  <c r="J260" i="27"/>
  <c r="H260" i="27"/>
  <c r="F260" i="27"/>
  <c r="D260" i="27"/>
  <c r="B260" i="27"/>
  <c r="N259" i="27"/>
  <c r="O256" i="27"/>
  <c r="D251" i="27"/>
  <c r="D250" i="27"/>
  <c r="N248" i="27"/>
  <c r="A234" i="27"/>
  <c r="H232" i="27"/>
  <c r="C232" i="27"/>
  <c r="O231" i="27"/>
  <c r="H231" i="27"/>
  <c r="C231" i="27"/>
  <c r="O230" i="27"/>
  <c r="H230" i="27"/>
  <c r="C230" i="27"/>
  <c r="O229" i="27"/>
  <c r="H229" i="27"/>
  <c r="C229" i="27"/>
  <c r="H228" i="27"/>
  <c r="C228" i="27"/>
  <c r="K223" i="27"/>
  <c r="D223" i="27"/>
  <c r="L220" i="27"/>
  <c r="J220" i="27"/>
  <c r="H220" i="27"/>
  <c r="F220" i="27"/>
  <c r="D220" i="27"/>
  <c r="B220" i="27"/>
  <c r="N219" i="27"/>
  <c r="O216" i="27"/>
  <c r="D211" i="27"/>
  <c r="D210" i="27"/>
  <c r="N208" i="27"/>
  <c r="A194" i="27"/>
  <c r="H192" i="27"/>
  <c r="C192" i="27"/>
  <c r="O191" i="27"/>
  <c r="H191" i="27"/>
  <c r="C191" i="27"/>
  <c r="O190" i="27"/>
  <c r="H190" i="27"/>
  <c r="C190" i="27"/>
  <c r="O189" i="27"/>
  <c r="H189" i="27"/>
  <c r="C189" i="27"/>
  <c r="H188" i="27"/>
  <c r="C188" i="27"/>
  <c r="K183" i="27"/>
  <c r="D183" i="27"/>
  <c r="L180" i="27"/>
  <c r="J180" i="27"/>
  <c r="H180" i="27"/>
  <c r="F180" i="27"/>
  <c r="D180" i="27"/>
  <c r="B180" i="27"/>
  <c r="N179" i="27"/>
  <c r="O176" i="27"/>
  <c r="D171" i="27"/>
  <c r="D170" i="27"/>
  <c r="N168" i="27"/>
  <c r="A154" i="27"/>
  <c r="H152" i="27"/>
  <c r="C152" i="27"/>
  <c r="O151" i="27"/>
  <c r="H151" i="27"/>
  <c r="C151" i="27"/>
  <c r="O150" i="27"/>
  <c r="H150" i="27"/>
  <c r="C150" i="27"/>
  <c r="O149" i="27"/>
  <c r="H149" i="27"/>
  <c r="C149" i="27"/>
  <c r="H148" i="27"/>
  <c r="C148" i="27"/>
  <c r="K143" i="27"/>
  <c r="D143" i="27"/>
  <c r="L140" i="27"/>
  <c r="J140" i="27"/>
  <c r="H140" i="27"/>
  <c r="F140" i="27"/>
  <c r="D140" i="27"/>
  <c r="B140" i="27"/>
  <c r="N139" i="27"/>
  <c r="O136" i="27"/>
  <c r="D131" i="27"/>
  <c r="D130" i="27"/>
  <c r="N128" i="27"/>
  <c r="A114" i="27"/>
  <c r="H112" i="27"/>
  <c r="C112" i="27"/>
  <c r="O111" i="27"/>
  <c r="H111" i="27"/>
  <c r="C111" i="27"/>
  <c r="O110" i="27"/>
  <c r="H110" i="27"/>
  <c r="C110" i="27"/>
  <c r="O109" i="27"/>
  <c r="H109" i="27"/>
  <c r="C109" i="27"/>
  <c r="H108" i="27"/>
  <c r="C108" i="27"/>
  <c r="K103" i="27"/>
  <c r="D103" i="27"/>
  <c r="L100" i="27"/>
  <c r="J100" i="27"/>
  <c r="H100" i="27"/>
  <c r="F100" i="27"/>
  <c r="D100" i="27"/>
  <c r="B100" i="27"/>
  <c r="N99" i="27"/>
  <c r="O96" i="27"/>
  <c r="D91" i="27"/>
  <c r="D90" i="27"/>
  <c r="N88" i="27"/>
  <c r="A74" i="27"/>
  <c r="H72" i="27"/>
  <c r="C72" i="27"/>
  <c r="O71" i="27"/>
  <c r="H71" i="27"/>
  <c r="C71" i="27"/>
  <c r="O70" i="27"/>
  <c r="H70" i="27"/>
  <c r="C70" i="27"/>
  <c r="O69" i="27"/>
  <c r="H69" i="27"/>
  <c r="C69" i="27"/>
  <c r="H68" i="27"/>
  <c r="C68" i="27"/>
  <c r="K63" i="27"/>
  <c r="D63" i="27"/>
  <c r="L60" i="27"/>
  <c r="J60" i="27"/>
  <c r="H60" i="27"/>
  <c r="F60" i="27"/>
  <c r="D60" i="27"/>
  <c r="B60" i="27"/>
  <c r="N59" i="27"/>
  <c r="O56" i="27"/>
  <c r="D51" i="27"/>
  <c r="D50" i="27"/>
  <c r="N48" i="27"/>
  <c r="A392" i="26"/>
  <c r="H390" i="26"/>
  <c r="C390" i="26"/>
  <c r="O389" i="26"/>
  <c r="H389" i="26"/>
  <c r="C389" i="26"/>
  <c r="O388" i="26"/>
  <c r="H388" i="26"/>
  <c r="C388" i="26"/>
  <c r="O387" i="26"/>
  <c r="H387" i="26"/>
  <c r="C387" i="26"/>
  <c r="H386" i="26"/>
  <c r="C386" i="26"/>
  <c r="K381" i="26"/>
  <c r="D381" i="26"/>
  <c r="L378" i="26"/>
  <c r="J378" i="26"/>
  <c r="H378" i="26"/>
  <c r="F378" i="26"/>
  <c r="D378" i="26"/>
  <c r="B378" i="26"/>
  <c r="N377" i="26"/>
  <c r="O374" i="26"/>
  <c r="D369" i="26"/>
  <c r="D368" i="26"/>
  <c r="N366" i="26"/>
  <c r="A352" i="26"/>
  <c r="H350" i="26"/>
  <c r="C350" i="26"/>
  <c r="O349" i="26"/>
  <c r="H349" i="26"/>
  <c r="C349" i="26"/>
  <c r="O348" i="26"/>
  <c r="H348" i="26"/>
  <c r="C348" i="26"/>
  <c r="O347" i="26"/>
  <c r="H347" i="26"/>
  <c r="C347" i="26"/>
  <c r="H346" i="26"/>
  <c r="C346" i="26"/>
  <c r="K341" i="26"/>
  <c r="D341" i="26"/>
  <c r="L338" i="26"/>
  <c r="J338" i="26"/>
  <c r="H338" i="26"/>
  <c r="F338" i="26"/>
  <c r="D338" i="26"/>
  <c r="B338" i="26"/>
  <c r="N337" i="26"/>
  <c r="O334" i="26"/>
  <c r="D329" i="26"/>
  <c r="D328" i="26"/>
  <c r="N326" i="26"/>
  <c r="A312" i="26"/>
  <c r="H310" i="26"/>
  <c r="C310" i="26"/>
  <c r="O309" i="26"/>
  <c r="H309" i="26"/>
  <c r="C309" i="26"/>
  <c r="O308" i="26"/>
  <c r="H308" i="26"/>
  <c r="C308" i="26"/>
  <c r="O307" i="26"/>
  <c r="H307" i="26"/>
  <c r="C307" i="26"/>
  <c r="H306" i="26"/>
  <c r="C306" i="26"/>
  <c r="K301" i="26"/>
  <c r="D301" i="26"/>
  <c r="L298" i="26"/>
  <c r="J298" i="26"/>
  <c r="H298" i="26"/>
  <c r="F298" i="26"/>
  <c r="D298" i="26"/>
  <c r="B298" i="26"/>
  <c r="N297" i="26"/>
  <c r="O294" i="26"/>
  <c r="D289" i="26"/>
  <c r="D288" i="26"/>
  <c r="N286" i="26"/>
  <c r="A272" i="26"/>
  <c r="H270" i="26"/>
  <c r="C270" i="26"/>
  <c r="O269" i="26"/>
  <c r="H269" i="26"/>
  <c r="C269" i="26"/>
  <c r="O268" i="26"/>
  <c r="H268" i="26"/>
  <c r="C268" i="26"/>
  <c r="O267" i="26"/>
  <c r="H267" i="26"/>
  <c r="C267" i="26"/>
  <c r="H266" i="26"/>
  <c r="C266" i="26"/>
  <c r="K261" i="26"/>
  <c r="D261" i="26"/>
  <c r="L258" i="26"/>
  <c r="J258" i="26"/>
  <c r="H258" i="26"/>
  <c r="F258" i="26"/>
  <c r="D258" i="26"/>
  <c r="B258" i="26"/>
  <c r="N257" i="26"/>
  <c r="O254" i="26"/>
  <c r="D249" i="26"/>
  <c r="D248" i="26"/>
  <c r="N246" i="26"/>
  <c r="A232" i="26"/>
  <c r="H230" i="26"/>
  <c r="C230" i="26"/>
  <c r="O229" i="26"/>
  <c r="H229" i="26"/>
  <c r="C229" i="26"/>
  <c r="O228" i="26"/>
  <c r="H228" i="26"/>
  <c r="C228" i="26"/>
  <c r="O227" i="26"/>
  <c r="H227" i="26"/>
  <c r="C227" i="26"/>
  <c r="H226" i="26"/>
  <c r="C226" i="26"/>
  <c r="K221" i="26"/>
  <c r="D221" i="26"/>
  <c r="L218" i="26"/>
  <c r="J218" i="26"/>
  <c r="H218" i="26"/>
  <c r="F218" i="26"/>
  <c r="D218" i="26"/>
  <c r="B218" i="26"/>
  <c r="N217" i="26"/>
  <c r="O214" i="26"/>
  <c r="D209" i="26"/>
  <c r="D208" i="26"/>
  <c r="N206" i="26"/>
  <c r="A192" i="26"/>
  <c r="H190" i="26"/>
  <c r="C190" i="26"/>
  <c r="O189" i="26"/>
  <c r="H189" i="26"/>
  <c r="C189" i="26"/>
  <c r="O188" i="26"/>
  <c r="H188" i="26"/>
  <c r="C188" i="26"/>
  <c r="O187" i="26"/>
  <c r="H187" i="26"/>
  <c r="C187" i="26"/>
  <c r="H186" i="26"/>
  <c r="C186" i="26"/>
  <c r="K181" i="26"/>
  <c r="D181" i="26"/>
  <c r="L178" i="26"/>
  <c r="J178" i="26"/>
  <c r="H178" i="26"/>
  <c r="F178" i="26"/>
  <c r="D178" i="26"/>
  <c r="B178" i="26"/>
  <c r="N177" i="26"/>
  <c r="O174" i="26"/>
  <c r="D169" i="26"/>
  <c r="D168" i="26"/>
  <c r="N166" i="26"/>
  <c r="A152" i="26"/>
  <c r="H150" i="26"/>
  <c r="C150" i="26"/>
  <c r="O149" i="26"/>
  <c r="H149" i="26"/>
  <c r="C149" i="26"/>
  <c r="O148" i="26"/>
  <c r="H148" i="26"/>
  <c r="C148" i="26"/>
  <c r="O147" i="26"/>
  <c r="H147" i="26"/>
  <c r="C147" i="26"/>
  <c r="H146" i="26"/>
  <c r="C146" i="26"/>
  <c r="K141" i="26"/>
  <c r="D141" i="26"/>
  <c r="L138" i="26"/>
  <c r="J138" i="26"/>
  <c r="H138" i="26"/>
  <c r="F138" i="26"/>
  <c r="D138" i="26"/>
  <c r="B138" i="26"/>
  <c r="N137" i="26"/>
  <c r="O134" i="26"/>
  <c r="D129" i="26"/>
  <c r="D128" i="26"/>
  <c r="N126" i="26"/>
  <c r="A112" i="26"/>
  <c r="H110" i="26"/>
  <c r="C110" i="26"/>
  <c r="O109" i="26"/>
  <c r="H109" i="26"/>
  <c r="C109" i="26"/>
  <c r="O108" i="26"/>
  <c r="H108" i="26"/>
  <c r="C108" i="26"/>
  <c r="O107" i="26"/>
  <c r="H107" i="26"/>
  <c r="C107" i="26"/>
  <c r="H106" i="26"/>
  <c r="C106" i="26"/>
  <c r="K101" i="26"/>
  <c r="D101" i="26"/>
  <c r="L98" i="26"/>
  <c r="J98" i="26"/>
  <c r="H98" i="26"/>
  <c r="F98" i="26"/>
  <c r="D98" i="26"/>
  <c r="B98" i="26"/>
  <c r="N97" i="26"/>
  <c r="O94" i="26"/>
  <c r="D89" i="26"/>
  <c r="D88" i="26"/>
  <c r="N86" i="26"/>
  <c r="A72" i="26"/>
  <c r="H70" i="26"/>
  <c r="C70" i="26"/>
  <c r="O69" i="26"/>
  <c r="H69" i="26"/>
  <c r="C69" i="26"/>
  <c r="O68" i="26"/>
  <c r="H68" i="26"/>
  <c r="C68" i="26"/>
  <c r="O67" i="26"/>
  <c r="H67" i="26"/>
  <c r="C67" i="26"/>
  <c r="H66" i="26"/>
  <c r="C66" i="26"/>
  <c r="K61" i="26"/>
  <c r="D61" i="26"/>
  <c r="L58" i="26"/>
  <c r="J58" i="26"/>
  <c r="H58" i="26"/>
  <c r="F58" i="26"/>
  <c r="D58" i="26"/>
  <c r="B58" i="26"/>
  <c r="N57" i="26"/>
  <c r="O54" i="26"/>
  <c r="D49" i="26"/>
  <c r="D48" i="26"/>
  <c r="N46" i="26"/>
  <c r="A392" i="25"/>
  <c r="H390" i="25"/>
  <c r="C390" i="25"/>
  <c r="O389" i="25"/>
  <c r="H389" i="25"/>
  <c r="C389" i="25"/>
  <c r="O388" i="25"/>
  <c r="H388" i="25"/>
  <c r="C388" i="25"/>
  <c r="O387" i="25"/>
  <c r="H387" i="25"/>
  <c r="C387" i="25"/>
  <c r="H386" i="25"/>
  <c r="C386" i="25"/>
  <c r="K381" i="25"/>
  <c r="D381" i="25"/>
  <c r="L378" i="25"/>
  <c r="J378" i="25"/>
  <c r="H378" i="25"/>
  <c r="F378" i="25"/>
  <c r="D378" i="25"/>
  <c r="B378" i="25"/>
  <c r="N377" i="25"/>
  <c r="O374" i="25"/>
  <c r="D369" i="25"/>
  <c r="D368" i="25"/>
  <c r="N366" i="25"/>
  <c r="A352" i="25"/>
  <c r="H350" i="25"/>
  <c r="C350" i="25"/>
  <c r="O349" i="25"/>
  <c r="H349" i="25"/>
  <c r="C349" i="25"/>
  <c r="O348" i="25"/>
  <c r="H348" i="25"/>
  <c r="C348" i="25"/>
  <c r="O347" i="25"/>
  <c r="H347" i="25"/>
  <c r="C347" i="25"/>
  <c r="H346" i="25"/>
  <c r="C346" i="25"/>
  <c r="K341" i="25"/>
  <c r="D341" i="25"/>
  <c r="L338" i="25"/>
  <c r="J338" i="25"/>
  <c r="H338" i="25"/>
  <c r="F338" i="25"/>
  <c r="D338" i="25"/>
  <c r="B338" i="25"/>
  <c r="N337" i="25"/>
  <c r="O334" i="25"/>
  <c r="D329" i="25"/>
  <c r="D328" i="25"/>
  <c r="N326" i="25"/>
  <c r="A312" i="25"/>
  <c r="H310" i="25"/>
  <c r="C310" i="25"/>
  <c r="O309" i="25"/>
  <c r="H309" i="25"/>
  <c r="C309" i="25"/>
  <c r="O308" i="25"/>
  <c r="H308" i="25"/>
  <c r="C308" i="25"/>
  <c r="O307" i="25"/>
  <c r="H307" i="25"/>
  <c r="C307" i="25"/>
  <c r="H306" i="25"/>
  <c r="C306" i="25"/>
  <c r="K301" i="25"/>
  <c r="D301" i="25"/>
  <c r="L298" i="25"/>
  <c r="J298" i="25"/>
  <c r="H298" i="25"/>
  <c r="F298" i="25"/>
  <c r="D298" i="25"/>
  <c r="B298" i="25"/>
  <c r="N297" i="25"/>
  <c r="O294" i="25"/>
  <c r="D289" i="25"/>
  <c r="D288" i="25"/>
  <c r="N286" i="25"/>
  <c r="A272" i="25"/>
  <c r="H270" i="25"/>
  <c r="C270" i="25"/>
  <c r="O269" i="25"/>
  <c r="H269" i="25"/>
  <c r="C269" i="25"/>
  <c r="O268" i="25"/>
  <c r="H268" i="25"/>
  <c r="C268" i="25"/>
  <c r="O267" i="25"/>
  <c r="H267" i="25"/>
  <c r="C267" i="25"/>
  <c r="H266" i="25"/>
  <c r="C266" i="25"/>
  <c r="K261" i="25"/>
  <c r="D261" i="25"/>
  <c r="L258" i="25"/>
  <c r="J258" i="25"/>
  <c r="H258" i="25"/>
  <c r="F258" i="25"/>
  <c r="D258" i="25"/>
  <c r="B258" i="25"/>
  <c r="N257" i="25"/>
  <c r="O254" i="25"/>
  <c r="D249" i="25"/>
  <c r="D248" i="25"/>
  <c r="N246" i="25"/>
  <c r="A232" i="25"/>
  <c r="H230" i="25"/>
  <c r="C230" i="25"/>
  <c r="O229" i="25"/>
  <c r="H229" i="25"/>
  <c r="C229" i="25"/>
  <c r="O228" i="25"/>
  <c r="H228" i="25"/>
  <c r="C228" i="25"/>
  <c r="O227" i="25"/>
  <c r="H227" i="25"/>
  <c r="C227" i="25"/>
  <c r="H226" i="25"/>
  <c r="C226" i="25"/>
  <c r="K221" i="25"/>
  <c r="D221" i="25"/>
  <c r="L218" i="25"/>
  <c r="J218" i="25"/>
  <c r="H218" i="25"/>
  <c r="F218" i="25"/>
  <c r="D218" i="25"/>
  <c r="B218" i="25"/>
  <c r="N217" i="25"/>
  <c r="O214" i="25"/>
  <c r="D209" i="25"/>
  <c r="D208" i="25"/>
  <c r="N206" i="25"/>
  <c r="A192" i="25"/>
  <c r="H190" i="25"/>
  <c r="C190" i="25"/>
  <c r="O189" i="25"/>
  <c r="H189" i="25"/>
  <c r="C189" i="25"/>
  <c r="O188" i="25"/>
  <c r="H188" i="25"/>
  <c r="C188" i="25"/>
  <c r="O187" i="25"/>
  <c r="H187" i="25"/>
  <c r="C187" i="25"/>
  <c r="H186" i="25"/>
  <c r="C186" i="25"/>
  <c r="K181" i="25"/>
  <c r="D181" i="25"/>
  <c r="L178" i="25"/>
  <c r="J178" i="25"/>
  <c r="H178" i="25"/>
  <c r="F178" i="25"/>
  <c r="D178" i="25"/>
  <c r="B178" i="25"/>
  <c r="N177" i="25"/>
  <c r="O174" i="25"/>
  <c r="D169" i="25"/>
  <c r="D168" i="25"/>
  <c r="N166" i="25"/>
  <c r="A152" i="25"/>
  <c r="H150" i="25"/>
  <c r="C150" i="25"/>
  <c r="O149" i="25"/>
  <c r="H149" i="25"/>
  <c r="C149" i="25"/>
  <c r="O148" i="25"/>
  <c r="H148" i="25"/>
  <c r="C148" i="25"/>
  <c r="O147" i="25"/>
  <c r="H147" i="25"/>
  <c r="C147" i="25"/>
  <c r="H146" i="25"/>
  <c r="C146" i="25"/>
  <c r="K141" i="25"/>
  <c r="D141" i="25"/>
  <c r="L138" i="25"/>
  <c r="J138" i="25"/>
  <c r="H138" i="25"/>
  <c r="F138" i="25"/>
  <c r="D138" i="25"/>
  <c r="B138" i="25"/>
  <c r="N137" i="25"/>
  <c r="O134" i="25"/>
  <c r="D129" i="25"/>
  <c r="D128" i="25"/>
  <c r="N126" i="25"/>
  <c r="A112" i="25"/>
  <c r="H110" i="25"/>
  <c r="C110" i="25"/>
  <c r="O109" i="25"/>
  <c r="H109" i="25"/>
  <c r="C109" i="25"/>
  <c r="O108" i="25"/>
  <c r="H108" i="25"/>
  <c r="C108" i="25"/>
  <c r="O107" i="25"/>
  <c r="H107" i="25"/>
  <c r="C107" i="25"/>
  <c r="H106" i="25"/>
  <c r="C106" i="25"/>
  <c r="K101" i="25"/>
  <c r="D101" i="25"/>
  <c r="L98" i="25"/>
  <c r="J98" i="25"/>
  <c r="H98" i="25"/>
  <c r="F98" i="25"/>
  <c r="D98" i="25"/>
  <c r="B98" i="25"/>
  <c r="N97" i="25"/>
  <c r="O94" i="25"/>
  <c r="D89" i="25"/>
  <c r="D88" i="25"/>
  <c r="N86" i="25"/>
  <c r="A72" i="25"/>
  <c r="H70" i="25"/>
  <c r="C70" i="25"/>
  <c r="O69" i="25"/>
  <c r="H69" i="25"/>
  <c r="C69" i="25"/>
  <c r="O68" i="25"/>
  <c r="H68" i="25"/>
  <c r="C68" i="25"/>
  <c r="O67" i="25"/>
  <c r="H67" i="25"/>
  <c r="C67" i="25"/>
  <c r="H66" i="25"/>
  <c r="C66" i="25"/>
  <c r="K61" i="25"/>
  <c r="D61" i="25"/>
  <c r="L58" i="25"/>
  <c r="J58" i="25"/>
  <c r="H58" i="25"/>
  <c r="F58" i="25"/>
  <c r="D58" i="25"/>
  <c r="B58" i="25"/>
  <c r="N57" i="25"/>
  <c r="O54" i="25"/>
  <c r="D49" i="25"/>
  <c r="D48" i="25"/>
  <c r="N46" i="25"/>
  <c r="A392" i="24"/>
  <c r="H390" i="24"/>
  <c r="C390" i="24"/>
  <c r="O389" i="24"/>
  <c r="H389" i="24"/>
  <c r="C389" i="24"/>
  <c r="O388" i="24"/>
  <c r="H388" i="24"/>
  <c r="C388" i="24"/>
  <c r="O387" i="24"/>
  <c r="H387" i="24"/>
  <c r="C387" i="24"/>
  <c r="H386" i="24"/>
  <c r="C386" i="24"/>
  <c r="K381" i="24"/>
  <c r="D381" i="24"/>
  <c r="L378" i="24"/>
  <c r="J378" i="24"/>
  <c r="H378" i="24"/>
  <c r="F378" i="24"/>
  <c r="D378" i="24"/>
  <c r="B378" i="24"/>
  <c r="N377" i="24"/>
  <c r="O374" i="24"/>
  <c r="D369" i="24"/>
  <c r="D368" i="24"/>
  <c r="N366" i="24"/>
  <c r="A352" i="24"/>
  <c r="H350" i="24"/>
  <c r="C350" i="24"/>
  <c r="O349" i="24"/>
  <c r="H349" i="24"/>
  <c r="C349" i="24"/>
  <c r="O348" i="24"/>
  <c r="H348" i="24"/>
  <c r="C348" i="24"/>
  <c r="O347" i="24"/>
  <c r="H347" i="24"/>
  <c r="C347" i="24"/>
  <c r="H346" i="24"/>
  <c r="C346" i="24"/>
  <c r="K341" i="24"/>
  <c r="D341" i="24"/>
  <c r="L338" i="24"/>
  <c r="J338" i="24"/>
  <c r="H338" i="24"/>
  <c r="F338" i="24"/>
  <c r="D338" i="24"/>
  <c r="B338" i="24"/>
  <c r="N337" i="24"/>
  <c r="O334" i="24"/>
  <c r="D329" i="24"/>
  <c r="D328" i="24"/>
  <c r="N326" i="24"/>
  <c r="A312" i="24"/>
  <c r="H310" i="24"/>
  <c r="C310" i="24"/>
  <c r="O309" i="24"/>
  <c r="H309" i="24"/>
  <c r="C309" i="24"/>
  <c r="O308" i="24"/>
  <c r="H308" i="24"/>
  <c r="C308" i="24"/>
  <c r="O307" i="24"/>
  <c r="H307" i="24"/>
  <c r="C307" i="24"/>
  <c r="H306" i="24"/>
  <c r="C306" i="24"/>
  <c r="K301" i="24"/>
  <c r="D301" i="24"/>
  <c r="L298" i="24"/>
  <c r="J298" i="24"/>
  <c r="H298" i="24"/>
  <c r="F298" i="24"/>
  <c r="D298" i="24"/>
  <c r="B298" i="24"/>
  <c r="N297" i="24"/>
  <c r="O294" i="24"/>
  <c r="D289" i="24"/>
  <c r="D288" i="24"/>
  <c r="N286" i="24"/>
  <c r="A272" i="24"/>
  <c r="H270" i="24"/>
  <c r="C270" i="24"/>
  <c r="O269" i="24"/>
  <c r="H269" i="24"/>
  <c r="C269" i="24"/>
  <c r="O268" i="24"/>
  <c r="H268" i="24"/>
  <c r="C268" i="24"/>
  <c r="O267" i="24"/>
  <c r="H267" i="24"/>
  <c r="C267" i="24"/>
  <c r="H266" i="24"/>
  <c r="C266" i="24"/>
  <c r="K261" i="24"/>
  <c r="D261" i="24"/>
  <c r="L258" i="24"/>
  <c r="J258" i="24"/>
  <c r="H258" i="24"/>
  <c r="F258" i="24"/>
  <c r="D258" i="24"/>
  <c r="B258" i="24"/>
  <c r="N257" i="24"/>
  <c r="O254" i="24"/>
  <c r="D249" i="24"/>
  <c r="D248" i="24"/>
  <c r="N246" i="24"/>
  <c r="A232" i="24"/>
  <c r="H230" i="24"/>
  <c r="C230" i="24"/>
  <c r="O229" i="24"/>
  <c r="H229" i="24"/>
  <c r="C229" i="24"/>
  <c r="O228" i="24"/>
  <c r="H228" i="24"/>
  <c r="C228" i="24"/>
  <c r="O227" i="24"/>
  <c r="H227" i="24"/>
  <c r="C227" i="24"/>
  <c r="H226" i="24"/>
  <c r="C226" i="24"/>
  <c r="K221" i="24"/>
  <c r="D221" i="24"/>
  <c r="L218" i="24"/>
  <c r="J218" i="24"/>
  <c r="H218" i="24"/>
  <c r="F218" i="24"/>
  <c r="D218" i="24"/>
  <c r="B218" i="24"/>
  <c r="N217" i="24"/>
  <c r="O214" i="24"/>
  <c r="D209" i="24"/>
  <c r="D208" i="24"/>
  <c r="N206" i="24"/>
  <c r="A192" i="24"/>
  <c r="H190" i="24"/>
  <c r="C190" i="24"/>
  <c r="O189" i="24"/>
  <c r="H189" i="24"/>
  <c r="C189" i="24"/>
  <c r="O188" i="24"/>
  <c r="H188" i="24"/>
  <c r="C188" i="24"/>
  <c r="O187" i="24"/>
  <c r="H187" i="24"/>
  <c r="C187" i="24"/>
  <c r="H186" i="24"/>
  <c r="C186" i="24"/>
  <c r="K181" i="24"/>
  <c r="D181" i="24"/>
  <c r="L178" i="24"/>
  <c r="J178" i="24"/>
  <c r="H178" i="24"/>
  <c r="F178" i="24"/>
  <c r="D178" i="24"/>
  <c r="B178" i="24"/>
  <c r="N177" i="24"/>
  <c r="O174" i="24"/>
  <c r="D169" i="24"/>
  <c r="D168" i="24"/>
  <c r="N166" i="24"/>
  <c r="A152" i="24"/>
  <c r="H150" i="24"/>
  <c r="C150" i="24"/>
  <c r="O149" i="24"/>
  <c r="H149" i="24"/>
  <c r="C149" i="24"/>
  <c r="O148" i="24"/>
  <c r="H148" i="24"/>
  <c r="C148" i="24"/>
  <c r="O147" i="24"/>
  <c r="H147" i="24"/>
  <c r="C147" i="24"/>
  <c r="H146" i="24"/>
  <c r="C146" i="24"/>
  <c r="K141" i="24"/>
  <c r="D141" i="24"/>
  <c r="L138" i="24"/>
  <c r="J138" i="24"/>
  <c r="H138" i="24"/>
  <c r="F138" i="24"/>
  <c r="D138" i="24"/>
  <c r="B138" i="24"/>
  <c r="N137" i="24"/>
  <c r="O134" i="24"/>
  <c r="D129" i="24"/>
  <c r="D128" i="24"/>
  <c r="N126" i="24"/>
  <c r="A112" i="24"/>
  <c r="H110" i="24"/>
  <c r="C110" i="24"/>
  <c r="O109" i="24"/>
  <c r="H109" i="24"/>
  <c r="C109" i="24"/>
  <c r="O108" i="24"/>
  <c r="H108" i="24"/>
  <c r="C108" i="24"/>
  <c r="O107" i="24"/>
  <c r="H107" i="24"/>
  <c r="C107" i="24"/>
  <c r="H106" i="24"/>
  <c r="C106" i="24"/>
  <c r="K101" i="24"/>
  <c r="D101" i="24"/>
  <c r="L98" i="24"/>
  <c r="J98" i="24"/>
  <c r="H98" i="24"/>
  <c r="F98" i="24"/>
  <c r="D98" i="24"/>
  <c r="B98" i="24"/>
  <c r="N97" i="24"/>
  <c r="O94" i="24"/>
  <c r="D89" i="24"/>
  <c r="D88" i="24"/>
  <c r="N86" i="24"/>
  <c r="A72" i="24"/>
  <c r="H70" i="24"/>
  <c r="C70" i="24"/>
  <c r="O69" i="24"/>
  <c r="H69" i="24"/>
  <c r="C69" i="24"/>
  <c r="O68" i="24"/>
  <c r="H68" i="24"/>
  <c r="C68" i="24"/>
  <c r="O67" i="24"/>
  <c r="H67" i="24"/>
  <c r="C67" i="24"/>
  <c r="H66" i="24"/>
  <c r="C66" i="24"/>
  <c r="K61" i="24"/>
  <c r="D61" i="24"/>
  <c r="L58" i="24"/>
  <c r="J58" i="24"/>
  <c r="H58" i="24"/>
  <c r="F58" i="24"/>
  <c r="D58" i="24"/>
  <c r="B58" i="24"/>
  <c r="N57" i="24"/>
  <c r="O54" i="24"/>
  <c r="D49" i="24"/>
  <c r="D48" i="24"/>
  <c r="N46" i="24"/>
  <c r="A392" i="2"/>
  <c r="H390" i="2"/>
  <c r="C390" i="2"/>
  <c r="O389" i="2"/>
  <c r="H389" i="2"/>
  <c r="C389" i="2"/>
  <c r="O388" i="2"/>
  <c r="H388" i="2"/>
  <c r="C388" i="2"/>
  <c r="O387" i="2"/>
  <c r="H387" i="2"/>
  <c r="C387" i="2"/>
  <c r="H386" i="2"/>
  <c r="C386" i="2"/>
  <c r="K381" i="2"/>
  <c r="D381" i="2"/>
  <c r="L378" i="2"/>
  <c r="J378" i="2"/>
  <c r="H378" i="2"/>
  <c r="F378" i="2"/>
  <c r="D378" i="2"/>
  <c r="B378" i="2"/>
  <c r="N377" i="2"/>
  <c r="O374" i="2"/>
  <c r="D369" i="2"/>
  <c r="D368" i="2"/>
  <c r="N366" i="2"/>
  <c r="A352" i="2"/>
  <c r="H350" i="2"/>
  <c r="C350" i="2"/>
  <c r="O349" i="2"/>
  <c r="H349" i="2"/>
  <c r="C349" i="2"/>
  <c r="O348" i="2"/>
  <c r="H348" i="2"/>
  <c r="C348" i="2"/>
  <c r="O347" i="2"/>
  <c r="H347" i="2"/>
  <c r="C347" i="2"/>
  <c r="H346" i="2"/>
  <c r="C346" i="2"/>
  <c r="K341" i="2"/>
  <c r="D341" i="2"/>
  <c r="L338" i="2"/>
  <c r="J338" i="2"/>
  <c r="H338" i="2"/>
  <c r="F338" i="2"/>
  <c r="D338" i="2"/>
  <c r="B338" i="2"/>
  <c r="N337" i="2"/>
  <c r="O334" i="2"/>
  <c r="D329" i="2"/>
  <c r="D328" i="2"/>
  <c r="N326" i="2"/>
  <c r="A312" i="2"/>
  <c r="H310" i="2"/>
  <c r="C310" i="2"/>
  <c r="O309" i="2"/>
  <c r="H309" i="2"/>
  <c r="C309" i="2"/>
  <c r="O308" i="2"/>
  <c r="H308" i="2"/>
  <c r="C308" i="2"/>
  <c r="O307" i="2"/>
  <c r="H307" i="2"/>
  <c r="C307" i="2"/>
  <c r="H306" i="2"/>
  <c r="C306" i="2"/>
  <c r="K301" i="2"/>
  <c r="D301" i="2"/>
  <c r="L298" i="2"/>
  <c r="J298" i="2"/>
  <c r="H298" i="2"/>
  <c r="F298" i="2"/>
  <c r="D298" i="2"/>
  <c r="B298" i="2"/>
  <c r="N297" i="2"/>
  <c r="O294" i="2"/>
  <c r="D289" i="2"/>
  <c r="D288" i="2"/>
  <c r="N286" i="2"/>
  <c r="A272" i="2"/>
  <c r="H270" i="2"/>
  <c r="C270" i="2"/>
  <c r="O269" i="2"/>
  <c r="H269" i="2"/>
  <c r="C269" i="2"/>
  <c r="O268" i="2"/>
  <c r="H268" i="2"/>
  <c r="C268" i="2"/>
  <c r="O267" i="2"/>
  <c r="H267" i="2"/>
  <c r="C267" i="2"/>
  <c r="H266" i="2"/>
  <c r="C266" i="2"/>
  <c r="K261" i="2"/>
  <c r="D261" i="2"/>
  <c r="L258" i="2"/>
  <c r="J258" i="2"/>
  <c r="H258" i="2"/>
  <c r="F258" i="2"/>
  <c r="D258" i="2"/>
  <c r="B258" i="2"/>
  <c r="N257" i="2"/>
  <c r="O254" i="2"/>
  <c r="D249" i="2"/>
  <c r="D248" i="2"/>
  <c r="N246" i="2"/>
  <c r="A232" i="2"/>
  <c r="H230" i="2"/>
  <c r="C230" i="2"/>
  <c r="O229" i="2"/>
  <c r="H229" i="2"/>
  <c r="C229" i="2"/>
  <c r="O228" i="2"/>
  <c r="H228" i="2"/>
  <c r="C228" i="2"/>
  <c r="O227" i="2"/>
  <c r="H227" i="2"/>
  <c r="C227" i="2"/>
  <c r="H226" i="2"/>
  <c r="C226" i="2"/>
  <c r="K221" i="2"/>
  <c r="D221" i="2"/>
  <c r="L218" i="2"/>
  <c r="J218" i="2"/>
  <c r="H218" i="2"/>
  <c r="F218" i="2"/>
  <c r="D218" i="2"/>
  <c r="B218" i="2"/>
  <c r="N217" i="2"/>
  <c r="O214" i="2"/>
  <c r="D209" i="2"/>
  <c r="D208" i="2"/>
  <c r="N206" i="2"/>
  <c r="A192" i="2"/>
  <c r="H190" i="2"/>
  <c r="C190" i="2"/>
  <c r="O189" i="2"/>
  <c r="H189" i="2"/>
  <c r="C189" i="2"/>
  <c r="O188" i="2"/>
  <c r="H188" i="2"/>
  <c r="C188" i="2"/>
  <c r="O187" i="2"/>
  <c r="H187" i="2"/>
  <c r="C187" i="2"/>
  <c r="H186" i="2"/>
  <c r="C186" i="2"/>
  <c r="K181" i="2"/>
  <c r="D181" i="2"/>
  <c r="L178" i="2"/>
  <c r="J178" i="2"/>
  <c r="H178" i="2"/>
  <c r="F178" i="2"/>
  <c r="D178" i="2"/>
  <c r="B178" i="2"/>
  <c r="N177" i="2"/>
  <c r="O174" i="2"/>
  <c r="D169" i="2"/>
  <c r="D168" i="2"/>
  <c r="N166" i="2"/>
  <c r="A152" i="2"/>
  <c r="H150" i="2"/>
  <c r="C150" i="2"/>
  <c r="O149" i="2"/>
  <c r="H149" i="2"/>
  <c r="C149" i="2"/>
  <c r="O148" i="2"/>
  <c r="H148" i="2"/>
  <c r="C148" i="2"/>
  <c r="O147" i="2"/>
  <c r="H147" i="2"/>
  <c r="C147" i="2"/>
  <c r="H146" i="2"/>
  <c r="C146" i="2"/>
  <c r="K141" i="2"/>
  <c r="D141" i="2"/>
  <c r="L138" i="2"/>
  <c r="J138" i="2"/>
  <c r="H138" i="2"/>
  <c r="F138" i="2"/>
  <c r="D138" i="2"/>
  <c r="B138" i="2"/>
  <c r="N137" i="2"/>
  <c r="O134" i="2"/>
  <c r="D129" i="2"/>
  <c r="D128" i="2"/>
  <c r="N126" i="2"/>
  <c r="A112" i="2"/>
  <c r="H110" i="2"/>
  <c r="C110" i="2"/>
  <c r="O109" i="2"/>
  <c r="H109" i="2"/>
  <c r="C109" i="2"/>
  <c r="O108" i="2"/>
  <c r="H108" i="2"/>
  <c r="C108" i="2"/>
  <c r="O107" i="2"/>
  <c r="H107" i="2"/>
  <c r="C107" i="2"/>
  <c r="H106" i="2"/>
  <c r="C106" i="2"/>
  <c r="K101" i="2"/>
  <c r="D101" i="2"/>
  <c r="L98" i="2"/>
  <c r="J98" i="2"/>
  <c r="H98" i="2"/>
  <c r="F98" i="2"/>
  <c r="D98" i="2"/>
  <c r="B98" i="2"/>
  <c r="N97" i="2"/>
  <c r="O94" i="2"/>
  <c r="D89" i="2"/>
  <c r="D88" i="2"/>
  <c r="N86" i="2"/>
  <c r="A72" i="2"/>
  <c r="H70" i="2"/>
  <c r="C70" i="2"/>
  <c r="O69" i="2"/>
  <c r="H69" i="2"/>
  <c r="C69" i="2"/>
  <c r="O68" i="2"/>
  <c r="H68" i="2"/>
  <c r="C68" i="2"/>
  <c r="O67" i="2"/>
  <c r="H67" i="2"/>
  <c r="C67" i="2"/>
  <c r="H66" i="2"/>
  <c r="C66" i="2"/>
  <c r="K61" i="2"/>
  <c r="D61" i="2"/>
  <c r="L58" i="2"/>
  <c r="J58" i="2"/>
  <c r="H58" i="2"/>
  <c r="F58" i="2"/>
  <c r="D58" i="2"/>
  <c r="B58" i="2"/>
  <c r="N57" i="2"/>
  <c r="O54" i="2"/>
  <c r="D49" i="2"/>
  <c r="D48" i="2"/>
  <c r="N46" i="2"/>
  <c r="A32" i="28"/>
  <c r="H30" i="28"/>
  <c r="C30" i="28"/>
  <c r="O29" i="28"/>
  <c r="H29" i="28"/>
  <c r="C29" i="28"/>
  <c r="O28" i="28"/>
  <c r="H28" i="28"/>
  <c r="C28" i="28"/>
  <c r="O27" i="28"/>
  <c r="H27" i="28"/>
  <c r="C27" i="28"/>
  <c r="H26" i="28"/>
  <c r="C26" i="28"/>
  <c r="K21" i="28"/>
  <c r="D21" i="28"/>
  <c r="L18" i="28"/>
  <c r="J18" i="28"/>
  <c r="H18" i="28"/>
  <c r="F18" i="28"/>
  <c r="D18" i="28"/>
  <c r="B18" i="28"/>
  <c r="N17" i="28"/>
  <c r="O14" i="28"/>
  <c r="D9" i="28"/>
  <c r="D8" i="28"/>
  <c r="N6" i="28"/>
  <c r="A32" i="27"/>
  <c r="H30" i="27"/>
  <c r="C30" i="27"/>
  <c r="O29" i="27"/>
  <c r="H29" i="27"/>
  <c r="C29" i="27"/>
  <c r="O28" i="27"/>
  <c r="H28" i="27"/>
  <c r="C28" i="27"/>
  <c r="O27" i="27"/>
  <c r="H27" i="27"/>
  <c r="C27" i="27"/>
  <c r="H26" i="27"/>
  <c r="C26" i="27"/>
  <c r="K21" i="27"/>
  <c r="D21" i="27"/>
  <c r="L18" i="27"/>
  <c r="J18" i="27"/>
  <c r="H18" i="27"/>
  <c r="F18" i="27"/>
  <c r="D18" i="27"/>
  <c r="B18" i="27"/>
  <c r="N17" i="27"/>
  <c r="O14" i="27"/>
  <c r="D9" i="27"/>
  <c r="D8" i="27"/>
  <c r="N6" i="27"/>
  <c r="A32" i="26"/>
  <c r="H30" i="26"/>
  <c r="C30" i="26"/>
  <c r="O29" i="26"/>
  <c r="H29" i="26"/>
  <c r="C29" i="26"/>
  <c r="O28" i="26"/>
  <c r="H28" i="26"/>
  <c r="C28" i="26"/>
  <c r="O27" i="26"/>
  <c r="H27" i="26"/>
  <c r="C27" i="26"/>
  <c r="H26" i="26"/>
  <c r="C26" i="26"/>
  <c r="K21" i="26"/>
  <c r="D21" i="26"/>
  <c r="L18" i="26"/>
  <c r="J18" i="26"/>
  <c r="H18" i="26"/>
  <c r="F18" i="26"/>
  <c r="D18" i="26"/>
  <c r="B18" i="26"/>
  <c r="N17" i="26"/>
  <c r="O14" i="26"/>
  <c r="D9" i="26"/>
  <c r="D8" i="26"/>
  <c r="N6" i="26"/>
  <c r="A32" i="25"/>
  <c r="H30" i="25"/>
  <c r="C30" i="25"/>
  <c r="O29" i="25"/>
  <c r="H29" i="25"/>
  <c r="C29" i="25"/>
  <c r="O28" i="25"/>
  <c r="H28" i="25"/>
  <c r="C28" i="25"/>
  <c r="O27" i="25"/>
  <c r="H27" i="25"/>
  <c r="C27" i="25"/>
  <c r="H26" i="25"/>
  <c r="C26" i="25"/>
  <c r="K21" i="25"/>
  <c r="D21" i="25"/>
  <c r="L18" i="25"/>
  <c r="J18" i="25"/>
  <c r="H18" i="25"/>
  <c r="F18" i="25"/>
  <c r="D18" i="25"/>
  <c r="B18" i="25"/>
  <c r="N17" i="25"/>
  <c r="O14" i="25"/>
  <c r="D9" i="25"/>
  <c r="D8" i="25"/>
  <c r="N6" i="25"/>
  <c r="A32" i="24"/>
  <c r="H30" i="24"/>
  <c r="C30" i="24"/>
  <c r="O29" i="24"/>
  <c r="H29" i="24"/>
  <c r="C29" i="24"/>
  <c r="O28" i="24"/>
  <c r="H28" i="24"/>
  <c r="C28" i="24"/>
  <c r="O27" i="24"/>
  <c r="H27" i="24"/>
  <c r="C27" i="24"/>
  <c r="H26" i="24"/>
  <c r="C26" i="24"/>
  <c r="K21" i="24"/>
  <c r="D21" i="24"/>
  <c r="L18" i="24"/>
  <c r="J18" i="24"/>
  <c r="H18" i="24"/>
  <c r="F18" i="24"/>
  <c r="D18" i="24"/>
  <c r="B18" i="24"/>
  <c r="N17" i="24"/>
  <c r="O14" i="24"/>
  <c r="D9" i="24"/>
  <c r="D8" i="24"/>
  <c r="N6" i="24"/>
  <c r="H30" i="2" l="1"/>
  <c r="C30" i="2"/>
  <c r="H29" i="2"/>
  <c r="C29" i="2"/>
  <c r="H28" i="2"/>
  <c r="C28" i="2"/>
  <c r="H27" i="2"/>
  <c r="C27" i="2"/>
  <c r="H26" i="2"/>
  <c r="C26" i="2"/>
  <c r="D9" i="2"/>
  <c r="D8" i="2"/>
  <c r="N17" i="2"/>
  <c r="O27" i="2"/>
  <c r="A32" i="2"/>
  <c r="N6" i="2"/>
  <c r="O29" i="2"/>
  <c r="O28" i="2"/>
  <c r="K21" i="2"/>
  <c r="D21" i="2"/>
  <c r="L18" i="2"/>
  <c r="J18" i="2"/>
  <c r="H18" i="2"/>
  <c r="F18" i="2"/>
  <c r="D18" i="2"/>
  <c r="B18" i="2"/>
  <c r="O14" i="2"/>
  <c r="AS5" i="1" l="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4" i="1"/>
  <c r="D41" i="1"/>
  <c r="D24" i="1"/>
  <c r="D47" i="1"/>
  <c r="D40" i="1"/>
  <c r="D14" i="1"/>
  <c r="D15" i="1"/>
  <c r="D29" i="1"/>
  <c r="D20" i="1"/>
  <c r="D6" i="1"/>
  <c r="D50" i="1"/>
  <c r="D8" i="1"/>
  <c r="D35" i="1"/>
  <c r="D9" i="1"/>
  <c r="D32" i="1"/>
  <c r="D25" i="1"/>
  <c r="D26" i="1"/>
  <c r="D19" i="1"/>
  <c r="D53" i="1"/>
  <c r="D42" i="1"/>
  <c r="D30" i="1"/>
  <c r="D7" i="1"/>
  <c r="D34" i="1"/>
  <c r="D16" i="1"/>
  <c r="D10" i="1"/>
  <c r="D4" i="1"/>
  <c r="D5" i="1"/>
  <c r="D31" i="1"/>
  <c r="D18" i="1"/>
  <c r="D46" i="1"/>
  <c r="D27" i="1"/>
  <c r="D39" i="1"/>
  <c r="D37" i="1"/>
  <c r="D48" i="1"/>
  <c r="D13" i="1"/>
  <c r="D12" i="1"/>
  <c r="D38" i="1"/>
  <c r="D21" i="1"/>
  <c r="D36" i="1"/>
  <c r="D22" i="1"/>
  <c r="D44" i="1"/>
  <c r="D43" i="1"/>
  <c r="D23" i="1"/>
  <c r="D52" i="1"/>
  <c r="D33" i="1"/>
  <c r="D49" i="1"/>
  <c r="D28" i="1"/>
  <c r="D11" i="1"/>
  <c r="D51" i="1"/>
  <c r="D17" i="1"/>
  <c r="D45" i="1"/>
  <c r="F52" i="1" l="1"/>
  <c r="F28" i="1"/>
  <c r="F29" i="1"/>
  <c r="F30" i="1"/>
  <c r="F31" i="1"/>
  <c r="F32" i="1"/>
  <c r="F33" i="1"/>
  <c r="F34" i="1"/>
  <c r="F35" i="1"/>
  <c r="F36" i="1"/>
  <c r="F37" i="1"/>
  <c r="F38" i="1"/>
  <c r="F39" i="1"/>
  <c r="F40" i="1"/>
  <c r="F41" i="1"/>
  <c r="F42" i="1"/>
  <c r="F43" i="1"/>
  <c r="F44" i="1"/>
  <c r="F45" i="1"/>
  <c r="F46" i="1"/>
  <c r="F47" i="1"/>
  <c r="F48" i="1"/>
  <c r="F49" i="1"/>
  <c r="F50" i="1"/>
  <c r="F51" i="1"/>
  <c r="F4" i="1"/>
  <c r="F5" i="1"/>
  <c r="F6" i="1"/>
  <c r="F7" i="1"/>
  <c r="F8" i="1"/>
  <c r="F9" i="1"/>
  <c r="F10" i="1"/>
  <c r="F11" i="1"/>
  <c r="F12" i="1"/>
  <c r="F13" i="1"/>
  <c r="F14" i="1"/>
  <c r="F15" i="1"/>
  <c r="F16" i="1"/>
  <c r="F17" i="1"/>
  <c r="F18" i="1"/>
  <c r="F19" i="1"/>
  <c r="F20" i="1"/>
  <c r="F21" i="1"/>
  <c r="F22" i="1"/>
  <c r="F23" i="1"/>
  <c r="F24" i="1"/>
  <c r="F25" i="1"/>
  <c r="F26" i="1"/>
  <c r="F27" i="1"/>
  <c r="F53" i="1"/>
</calcChain>
</file>

<file path=xl/comments1.xml><?xml version="1.0" encoding="utf-8"?>
<comments xmlns="http://schemas.openxmlformats.org/spreadsheetml/2006/main">
  <authors>
    <author>高齢介護課　田村　隆明</author>
  </authors>
  <commentList>
    <comment ref="A14" authorId="0" shapeId="0">
      <text>
        <r>
          <rPr>
            <b/>
            <sz val="9"/>
            <color indexed="81"/>
            <rFont val="ＭＳ Ｐゴシック"/>
            <family val="3"/>
            <charset val="128"/>
          </rPr>
          <t>この上に行挿入をして項目を追加</t>
        </r>
      </text>
    </comment>
  </commentList>
</comments>
</file>

<file path=xl/comments2.xml><?xml version="1.0" encoding="utf-8"?>
<comments xmlns="http://schemas.openxmlformats.org/spreadsheetml/2006/main">
  <authors>
    <author>472</author>
    <author>田村　隆明_高齢介護課</author>
    <author>高齢介護課　田村　隆明</author>
  </authors>
  <commentList>
    <comment ref="P3" authorId="0" shapeId="0">
      <text>
        <r>
          <rPr>
            <sz val="9"/>
            <color indexed="81"/>
            <rFont val="MS P ゴシック"/>
            <family val="3"/>
            <charset val="128"/>
          </rPr>
          <t xml:space="preserve">課題解決に向けた目標やサービス方針を簡潔に記載
</t>
        </r>
      </text>
    </comment>
    <comment ref="Q3" authorId="1" shapeId="0">
      <text>
        <r>
          <rPr>
            <sz val="9"/>
            <color indexed="81"/>
            <rFont val="MS P ゴシック"/>
            <family val="3"/>
            <charset val="128"/>
          </rPr>
          <t>課題解決に向けた目標やサービス方針を簡潔に記載</t>
        </r>
      </text>
    </comment>
    <comment ref="R3" authorId="0" shapeId="0">
      <text>
        <r>
          <rPr>
            <sz val="9"/>
            <color indexed="81"/>
            <rFont val="MS P ゴシック"/>
            <family val="3"/>
            <charset val="128"/>
          </rPr>
          <t>通所計画に記載の個別支援内容を記載</t>
        </r>
      </text>
    </comment>
    <comment ref="T3" authorId="0" shapeId="0">
      <text>
        <r>
          <rPr>
            <sz val="9"/>
            <color indexed="81"/>
            <rFont val="MS P ゴシック"/>
            <family val="3"/>
            <charset val="128"/>
          </rPr>
          <t xml:space="preserve">通所計画に記載の個別支援内容を記載
</t>
        </r>
      </text>
    </comment>
    <comment ref="V3" authorId="0" shapeId="0">
      <text>
        <r>
          <rPr>
            <sz val="9"/>
            <color indexed="81"/>
            <rFont val="MS P ゴシック"/>
            <family val="3"/>
            <charset val="128"/>
          </rPr>
          <t xml:space="preserve">通所計画に記載の個別支援内容を記載
</t>
        </r>
      </text>
    </comment>
    <comment ref="X3" authorId="0" shapeId="0">
      <text>
        <r>
          <rPr>
            <sz val="9"/>
            <color indexed="81"/>
            <rFont val="MS P ゴシック"/>
            <family val="3"/>
            <charset val="128"/>
          </rPr>
          <t>通所計画に記載の個別支援内容を記載</t>
        </r>
      </text>
    </comment>
    <comment ref="Z3" authorId="1" shapeId="0">
      <text>
        <r>
          <rPr>
            <sz val="9"/>
            <color indexed="81"/>
            <rFont val="MS P ゴシック"/>
            <family val="3"/>
            <charset val="128"/>
          </rPr>
          <t>通所計画に記載の個別支援内容を記載</t>
        </r>
      </text>
    </comment>
    <comment ref="AM3" authorId="2" shapeId="0">
      <text>
        <r>
          <rPr>
            <b/>
            <sz val="9"/>
            <color indexed="81"/>
            <rFont val="ＭＳ Ｐゴシック"/>
            <family val="3"/>
            <charset val="128"/>
          </rPr>
          <t>選択肢を増やすには、機能訓練コンボリストに追加</t>
        </r>
      </text>
    </comment>
    <comment ref="AN3" authorId="2" shapeId="0">
      <text>
        <r>
          <rPr>
            <b/>
            <sz val="9"/>
            <color indexed="81"/>
            <rFont val="ＭＳ Ｐゴシック"/>
            <family val="3"/>
            <charset val="128"/>
          </rPr>
          <t>選択肢を増やすには、機能訓練コンボリストに追加</t>
        </r>
      </text>
    </comment>
    <comment ref="AO3" authorId="2" shapeId="0">
      <text>
        <r>
          <rPr>
            <b/>
            <sz val="9"/>
            <color indexed="81"/>
            <rFont val="ＭＳ Ｐゴシック"/>
            <family val="3"/>
            <charset val="128"/>
          </rPr>
          <t>選択肢を増やすには、機能訓練コンボリストに追加</t>
        </r>
      </text>
    </comment>
    <comment ref="AQ3" authorId="1" shapeId="0">
      <text>
        <r>
          <rPr>
            <b/>
            <sz val="9"/>
            <color indexed="81"/>
            <rFont val="MS P ゴシック"/>
            <family val="3"/>
            <charset val="128"/>
          </rPr>
          <t>カンファレンス結果を参考に</t>
        </r>
      </text>
    </comment>
    <comment ref="AR3" authorId="2" shapeId="0">
      <text>
        <r>
          <rPr>
            <b/>
            <sz val="9"/>
            <color indexed="81"/>
            <rFont val="ＭＳ Ｐゴシック"/>
            <family val="3"/>
            <charset val="128"/>
          </rPr>
          <t>達成すべき目標や注意事項を要約して簡潔に記入</t>
        </r>
      </text>
    </comment>
  </commentList>
</comments>
</file>

<file path=xl/comments3.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6" authorId="0" shapeId="0">
      <text>
        <r>
          <rPr>
            <b/>
            <sz val="9"/>
            <color indexed="81"/>
            <rFont val="MS P ゴシック"/>
            <family val="3"/>
            <charset val="128"/>
          </rPr>
          <t>漢字氏名を選択</t>
        </r>
      </text>
    </comment>
    <comment ref="A51" authorId="1" shapeId="0">
      <text>
        <r>
          <rPr>
            <b/>
            <sz val="9"/>
            <color indexed="81"/>
            <rFont val="MS P ゴシック"/>
            <family val="3"/>
            <charset val="128"/>
          </rPr>
          <t>２度目の血圧測定時には、排泄状況も確認。</t>
        </r>
      </text>
    </comment>
    <comment ref="N67" authorId="1" shapeId="0">
      <text>
        <r>
          <rPr>
            <b/>
            <sz val="9"/>
            <color indexed="81"/>
            <rFont val="MS P ゴシック"/>
            <family val="3"/>
            <charset val="128"/>
          </rPr>
          <t>管理者や機能訓練指導員と相談の上で記入します。</t>
        </r>
      </text>
    </comment>
    <comment ref="A86" authorId="0" shapeId="0">
      <text>
        <r>
          <rPr>
            <b/>
            <sz val="9"/>
            <color indexed="81"/>
            <rFont val="MS P ゴシック"/>
            <family val="3"/>
            <charset val="128"/>
          </rPr>
          <t>漢字氏名を選択</t>
        </r>
      </text>
    </comment>
    <comment ref="A91" authorId="1" shapeId="0">
      <text>
        <r>
          <rPr>
            <b/>
            <sz val="9"/>
            <color indexed="81"/>
            <rFont val="MS P ゴシック"/>
            <family val="3"/>
            <charset val="128"/>
          </rPr>
          <t>２度目の血圧測定時には、排泄状況も確認。</t>
        </r>
      </text>
    </comment>
    <comment ref="N107" authorId="1" shapeId="0">
      <text>
        <r>
          <rPr>
            <b/>
            <sz val="9"/>
            <color indexed="81"/>
            <rFont val="MS P ゴシック"/>
            <family val="3"/>
            <charset val="128"/>
          </rPr>
          <t>管理者や機能訓練指導員と相談の上で記入します。</t>
        </r>
      </text>
    </comment>
    <comment ref="A126" authorId="0" shapeId="0">
      <text>
        <r>
          <rPr>
            <b/>
            <sz val="9"/>
            <color indexed="81"/>
            <rFont val="MS P ゴシック"/>
            <family val="3"/>
            <charset val="128"/>
          </rPr>
          <t>漢字氏名を選択</t>
        </r>
      </text>
    </comment>
    <comment ref="A131" authorId="1" shapeId="0">
      <text>
        <r>
          <rPr>
            <b/>
            <sz val="9"/>
            <color indexed="81"/>
            <rFont val="MS P ゴシック"/>
            <family val="3"/>
            <charset val="128"/>
          </rPr>
          <t>２度目の血圧測定時には、排泄状況も確認。</t>
        </r>
      </text>
    </comment>
    <comment ref="N147" authorId="1" shapeId="0">
      <text>
        <r>
          <rPr>
            <b/>
            <sz val="9"/>
            <color indexed="81"/>
            <rFont val="MS P ゴシック"/>
            <family val="3"/>
            <charset val="128"/>
          </rPr>
          <t>管理者や機能訓練指導員と相談の上で記入します。</t>
        </r>
      </text>
    </comment>
    <comment ref="A166" authorId="0" shapeId="0">
      <text>
        <r>
          <rPr>
            <b/>
            <sz val="9"/>
            <color indexed="81"/>
            <rFont val="MS P ゴシック"/>
            <family val="3"/>
            <charset val="128"/>
          </rPr>
          <t>漢字氏名を選択</t>
        </r>
      </text>
    </comment>
    <comment ref="A171" authorId="1" shapeId="0">
      <text>
        <r>
          <rPr>
            <b/>
            <sz val="9"/>
            <color indexed="81"/>
            <rFont val="MS P ゴシック"/>
            <family val="3"/>
            <charset val="128"/>
          </rPr>
          <t>２度目の血圧測定時には、排泄状況も確認。</t>
        </r>
      </text>
    </comment>
    <comment ref="N187" authorId="1" shapeId="0">
      <text>
        <r>
          <rPr>
            <b/>
            <sz val="9"/>
            <color indexed="81"/>
            <rFont val="MS P ゴシック"/>
            <family val="3"/>
            <charset val="128"/>
          </rPr>
          <t>管理者や機能訓練指導員と相談の上で記入します。</t>
        </r>
      </text>
    </comment>
    <comment ref="A206" authorId="0" shapeId="0">
      <text>
        <r>
          <rPr>
            <b/>
            <sz val="9"/>
            <color indexed="81"/>
            <rFont val="MS P ゴシック"/>
            <family val="3"/>
            <charset val="128"/>
          </rPr>
          <t>漢字氏名を選択</t>
        </r>
      </text>
    </comment>
    <comment ref="A211" authorId="1" shapeId="0">
      <text>
        <r>
          <rPr>
            <b/>
            <sz val="9"/>
            <color indexed="81"/>
            <rFont val="MS P ゴシック"/>
            <family val="3"/>
            <charset val="128"/>
          </rPr>
          <t>２度目の血圧測定時には、排泄状況も確認。</t>
        </r>
      </text>
    </comment>
    <comment ref="N227" authorId="1" shapeId="0">
      <text>
        <r>
          <rPr>
            <b/>
            <sz val="9"/>
            <color indexed="81"/>
            <rFont val="MS P ゴシック"/>
            <family val="3"/>
            <charset val="128"/>
          </rPr>
          <t>管理者や機能訓練指導員と相談の上で記入します。</t>
        </r>
      </text>
    </comment>
    <comment ref="A246" authorId="0" shapeId="0">
      <text>
        <r>
          <rPr>
            <b/>
            <sz val="9"/>
            <color indexed="81"/>
            <rFont val="MS P ゴシック"/>
            <family val="3"/>
            <charset val="128"/>
          </rPr>
          <t>漢字氏名を選択</t>
        </r>
      </text>
    </comment>
    <comment ref="A251" authorId="1" shapeId="0">
      <text>
        <r>
          <rPr>
            <b/>
            <sz val="9"/>
            <color indexed="81"/>
            <rFont val="MS P ゴシック"/>
            <family val="3"/>
            <charset val="128"/>
          </rPr>
          <t>２度目の血圧測定時には、排泄状況も確認。</t>
        </r>
      </text>
    </comment>
    <comment ref="N267" authorId="1" shapeId="0">
      <text>
        <r>
          <rPr>
            <b/>
            <sz val="9"/>
            <color indexed="81"/>
            <rFont val="MS P ゴシック"/>
            <family val="3"/>
            <charset val="128"/>
          </rPr>
          <t>管理者や機能訓練指導員と相談の上で記入します。</t>
        </r>
      </text>
    </comment>
    <comment ref="A286" authorId="0" shapeId="0">
      <text>
        <r>
          <rPr>
            <b/>
            <sz val="9"/>
            <color indexed="81"/>
            <rFont val="MS P ゴシック"/>
            <family val="3"/>
            <charset val="128"/>
          </rPr>
          <t>漢字氏名を選択</t>
        </r>
      </text>
    </comment>
    <comment ref="A291" authorId="1" shapeId="0">
      <text>
        <r>
          <rPr>
            <b/>
            <sz val="9"/>
            <color indexed="81"/>
            <rFont val="MS P ゴシック"/>
            <family val="3"/>
            <charset val="128"/>
          </rPr>
          <t>２度目の血圧測定時には、排泄状況も確認。</t>
        </r>
      </text>
    </comment>
    <comment ref="N307" authorId="1" shapeId="0">
      <text>
        <r>
          <rPr>
            <b/>
            <sz val="9"/>
            <color indexed="81"/>
            <rFont val="MS P ゴシック"/>
            <family val="3"/>
            <charset val="128"/>
          </rPr>
          <t>管理者や機能訓練指導員と相談の上で記入します。</t>
        </r>
      </text>
    </comment>
    <comment ref="A326" authorId="0" shapeId="0">
      <text>
        <r>
          <rPr>
            <b/>
            <sz val="9"/>
            <color indexed="81"/>
            <rFont val="MS P ゴシック"/>
            <family val="3"/>
            <charset val="128"/>
          </rPr>
          <t>漢字氏名を選択</t>
        </r>
      </text>
    </comment>
    <comment ref="A331" authorId="1" shapeId="0">
      <text>
        <r>
          <rPr>
            <b/>
            <sz val="9"/>
            <color indexed="81"/>
            <rFont val="MS P ゴシック"/>
            <family val="3"/>
            <charset val="128"/>
          </rPr>
          <t>２度目の血圧測定時には、排泄状況も確認。</t>
        </r>
      </text>
    </comment>
    <comment ref="N347" authorId="1" shapeId="0">
      <text>
        <r>
          <rPr>
            <b/>
            <sz val="9"/>
            <color indexed="81"/>
            <rFont val="MS P ゴシック"/>
            <family val="3"/>
            <charset val="128"/>
          </rPr>
          <t>管理者や機能訓練指導員と相談の上で記入します。</t>
        </r>
      </text>
    </comment>
    <comment ref="A366" authorId="0" shapeId="0">
      <text>
        <r>
          <rPr>
            <b/>
            <sz val="9"/>
            <color indexed="81"/>
            <rFont val="MS P ゴシック"/>
            <family val="3"/>
            <charset val="128"/>
          </rPr>
          <t>漢字氏名を選択</t>
        </r>
      </text>
    </comment>
    <comment ref="A371" authorId="1" shapeId="0">
      <text>
        <r>
          <rPr>
            <b/>
            <sz val="9"/>
            <color indexed="81"/>
            <rFont val="MS P ゴシック"/>
            <family val="3"/>
            <charset val="128"/>
          </rPr>
          <t>２度目の血圧測定時には、排泄状況も確認。</t>
        </r>
      </text>
    </comment>
    <comment ref="N387" authorId="1" shapeId="0">
      <text>
        <r>
          <rPr>
            <b/>
            <sz val="9"/>
            <color indexed="81"/>
            <rFont val="MS P ゴシック"/>
            <family val="3"/>
            <charset val="128"/>
          </rPr>
          <t>管理者や機能訓練指導員と相談の上で記入します。</t>
        </r>
      </text>
    </comment>
  </commentList>
</comments>
</file>

<file path=xl/comments4.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6" authorId="0" shapeId="0">
      <text>
        <r>
          <rPr>
            <b/>
            <sz val="9"/>
            <color indexed="81"/>
            <rFont val="MS P ゴシック"/>
            <family val="3"/>
            <charset val="128"/>
          </rPr>
          <t>漢字氏名を選択</t>
        </r>
      </text>
    </comment>
    <comment ref="A51" authorId="1" shapeId="0">
      <text>
        <r>
          <rPr>
            <b/>
            <sz val="9"/>
            <color indexed="81"/>
            <rFont val="MS P ゴシック"/>
            <family val="3"/>
            <charset val="128"/>
          </rPr>
          <t>２度目の血圧測定時には、排泄状況も確認。</t>
        </r>
      </text>
    </comment>
    <comment ref="N67" authorId="1" shapeId="0">
      <text>
        <r>
          <rPr>
            <b/>
            <sz val="9"/>
            <color indexed="81"/>
            <rFont val="MS P ゴシック"/>
            <family val="3"/>
            <charset val="128"/>
          </rPr>
          <t>管理者や機能訓練指導員と相談の上で記入します。</t>
        </r>
      </text>
    </comment>
    <comment ref="A86" authorId="0" shapeId="0">
      <text>
        <r>
          <rPr>
            <b/>
            <sz val="9"/>
            <color indexed="81"/>
            <rFont val="MS P ゴシック"/>
            <family val="3"/>
            <charset val="128"/>
          </rPr>
          <t>漢字氏名を選択</t>
        </r>
      </text>
    </comment>
    <comment ref="A91" authorId="1" shapeId="0">
      <text>
        <r>
          <rPr>
            <b/>
            <sz val="9"/>
            <color indexed="81"/>
            <rFont val="MS P ゴシック"/>
            <family val="3"/>
            <charset val="128"/>
          </rPr>
          <t>２度目の血圧測定時には、排泄状況も確認。</t>
        </r>
      </text>
    </comment>
    <comment ref="N107" authorId="1" shapeId="0">
      <text>
        <r>
          <rPr>
            <b/>
            <sz val="9"/>
            <color indexed="81"/>
            <rFont val="MS P ゴシック"/>
            <family val="3"/>
            <charset val="128"/>
          </rPr>
          <t>管理者や機能訓練指導員と相談の上で記入します。</t>
        </r>
      </text>
    </comment>
    <comment ref="A126" authorId="0" shapeId="0">
      <text>
        <r>
          <rPr>
            <b/>
            <sz val="9"/>
            <color indexed="81"/>
            <rFont val="MS P ゴシック"/>
            <family val="3"/>
            <charset val="128"/>
          </rPr>
          <t>漢字氏名を選択</t>
        </r>
      </text>
    </comment>
    <comment ref="A131" authorId="1" shapeId="0">
      <text>
        <r>
          <rPr>
            <b/>
            <sz val="9"/>
            <color indexed="81"/>
            <rFont val="MS P ゴシック"/>
            <family val="3"/>
            <charset val="128"/>
          </rPr>
          <t>２度目の血圧測定時には、排泄状況も確認。</t>
        </r>
      </text>
    </comment>
    <comment ref="N147" authorId="1" shapeId="0">
      <text>
        <r>
          <rPr>
            <b/>
            <sz val="9"/>
            <color indexed="81"/>
            <rFont val="MS P ゴシック"/>
            <family val="3"/>
            <charset val="128"/>
          </rPr>
          <t>管理者や機能訓練指導員と相談の上で記入します。</t>
        </r>
      </text>
    </comment>
    <comment ref="A166" authorId="0" shapeId="0">
      <text>
        <r>
          <rPr>
            <b/>
            <sz val="9"/>
            <color indexed="81"/>
            <rFont val="MS P ゴシック"/>
            <family val="3"/>
            <charset val="128"/>
          </rPr>
          <t>漢字氏名を選択</t>
        </r>
      </text>
    </comment>
    <comment ref="A171" authorId="1" shapeId="0">
      <text>
        <r>
          <rPr>
            <b/>
            <sz val="9"/>
            <color indexed="81"/>
            <rFont val="MS P ゴシック"/>
            <family val="3"/>
            <charset val="128"/>
          </rPr>
          <t>２度目の血圧測定時には、排泄状況も確認。</t>
        </r>
      </text>
    </comment>
    <comment ref="N187" authorId="1" shapeId="0">
      <text>
        <r>
          <rPr>
            <b/>
            <sz val="9"/>
            <color indexed="81"/>
            <rFont val="MS P ゴシック"/>
            <family val="3"/>
            <charset val="128"/>
          </rPr>
          <t>管理者や機能訓練指導員と相談の上で記入します。</t>
        </r>
      </text>
    </comment>
    <comment ref="A206" authorId="0" shapeId="0">
      <text>
        <r>
          <rPr>
            <b/>
            <sz val="9"/>
            <color indexed="81"/>
            <rFont val="MS P ゴシック"/>
            <family val="3"/>
            <charset val="128"/>
          </rPr>
          <t>漢字氏名を選択</t>
        </r>
      </text>
    </comment>
    <comment ref="A211" authorId="1" shapeId="0">
      <text>
        <r>
          <rPr>
            <b/>
            <sz val="9"/>
            <color indexed="81"/>
            <rFont val="MS P ゴシック"/>
            <family val="3"/>
            <charset val="128"/>
          </rPr>
          <t>２度目の血圧測定時には、排泄状況も確認。</t>
        </r>
      </text>
    </comment>
    <comment ref="N227" authorId="1" shapeId="0">
      <text>
        <r>
          <rPr>
            <b/>
            <sz val="9"/>
            <color indexed="81"/>
            <rFont val="MS P ゴシック"/>
            <family val="3"/>
            <charset val="128"/>
          </rPr>
          <t>管理者や機能訓練指導員と相談の上で記入します。</t>
        </r>
      </text>
    </comment>
    <comment ref="A246" authorId="0" shapeId="0">
      <text>
        <r>
          <rPr>
            <b/>
            <sz val="9"/>
            <color indexed="81"/>
            <rFont val="MS P ゴシック"/>
            <family val="3"/>
            <charset val="128"/>
          </rPr>
          <t>漢字氏名を選択</t>
        </r>
      </text>
    </comment>
    <comment ref="A251" authorId="1" shapeId="0">
      <text>
        <r>
          <rPr>
            <b/>
            <sz val="9"/>
            <color indexed="81"/>
            <rFont val="MS P ゴシック"/>
            <family val="3"/>
            <charset val="128"/>
          </rPr>
          <t>２度目の血圧測定時には、排泄状況も確認。</t>
        </r>
      </text>
    </comment>
    <comment ref="N267" authorId="1" shapeId="0">
      <text>
        <r>
          <rPr>
            <b/>
            <sz val="9"/>
            <color indexed="81"/>
            <rFont val="MS P ゴシック"/>
            <family val="3"/>
            <charset val="128"/>
          </rPr>
          <t>管理者や機能訓練指導員と相談の上で記入します。</t>
        </r>
      </text>
    </comment>
    <comment ref="A286" authorId="0" shapeId="0">
      <text>
        <r>
          <rPr>
            <b/>
            <sz val="9"/>
            <color indexed="81"/>
            <rFont val="MS P ゴシック"/>
            <family val="3"/>
            <charset val="128"/>
          </rPr>
          <t>漢字氏名を選択</t>
        </r>
      </text>
    </comment>
    <comment ref="A291" authorId="1" shapeId="0">
      <text>
        <r>
          <rPr>
            <b/>
            <sz val="9"/>
            <color indexed="81"/>
            <rFont val="MS P ゴシック"/>
            <family val="3"/>
            <charset val="128"/>
          </rPr>
          <t>２度目の血圧測定時には、排泄状況も確認。</t>
        </r>
      </text>
    </comment>
    <comment ref="N307" authorId="1" shapeId="0">
      <text>
        <r>
          <rPr>
            <b/>
            <sz val="9"/>
            <color indexed="81"/>
            <rFont val="MS P ゴシック"/>
            <family val="3"/>
            <charset val="128"/>
          </rPr>
          <t>管理者や機能訓練指導員と相談の上で記入します。</t>
        </r>
      </text>
    </comment>
    <comment ref="A326" authorId="0" shapeId="0">
      <text>
        <r>
          <rPr>
            <b/>
            <sz val="9"/>
            <color indexed="81"/>
            <rFont val="MS P ゴシック"/>
            <family val="3"/>
            <charset val="128"/>
          </rPr>
          <t>漢字氏名を選択</t>
        </r>
      </text>
    </comment>
    <comment ref="A331" authorId="1" shapeId="0">
      <text>
        <r>
          <rPr>
            <b/>
            <sz val="9"/>
            <color indexed="81"/>
            <rFont val="MS P ゴシック"/>
            <family val="3"/>
            <charset val="128"/>
          </rPr>
          <t>２度目の血圧測定時には、排泄状況も確認。</t>
        </r>
      </text>
    </comment>
    <comment ref="N347" authorId="1" shapeId="0">
      <text>
        <r>
          <rPr>
            <b/>
            <sz val="9"/>
            <color indexed="81"/>
            <rFont val="MS P ゴシック"/>
            <family val="3"/>
            <charset val="128"/>
          </rPr>
          <t>管理者や機能訓練指導員と相談の上で記入します。</t>
        </r>
      </text>
    </comment>
    <comment ref="A366" authorId="0" shapeId="0">
      <text>
        <r>
          <rPr>
            <b/>
            <sz val="9"/>
            <color indexed="81"/>
            <rFont val="MS P ゴシック"/>
            <family val="3"/>
            <charset val="128"/>
          </rPr>
          <t>漢字氏名を選択</t>
        </r>
      </text>
    </comment>
    <comment ref="A371" authorId="1" shapeId="0">
      <text>
        <r>
          <rPr>
            <b/>
            <sz val="9"/>
            <color indexed="81"/>
            <rFont val="MS P ゴシック"/>
            <family val="3"/>
            <charset val="128"/>
          </rPr>
          <t>２度目の血圧測定時には、排泄状況も確認。</t>
        </r>
      </text>
    </comment>
    <comment ref="N387" authorId="1" shapeId="0">
      <text>
        <r>
          <rPr>
            <b/>
            <sz val="9"/>
            <color indexed="81"/>
            <rFont val="MS P ゴシック"/>
            <family val="3"/>
            <charset val="128"/>
          </rPr>
          <t>管理者や機能訓練指導員と相談の上で記入します。</t>
        </r>
      </text>
    </comment>
  </commentList>
</comments>
</file>

<file path=xl/comments5.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6" authorId="0" shapeId="0">
      <text>
        <r>
          <rPr>
            <b/>
            <sz val="9"/>
            <color indexed="81"/>
            <rFont val="MS P ゴシック"/>
            <family val="3"/>
            <charset val="128"/>
          </rPr>
          <t>漢字氏名を選択</t>
        </r>
      </text>
    </comment>
    <comment ref="A51" authorId="1" shapeId="0">
      <text>
        <r>
          <rPr>
            <b/>
            <sz val="9"/>
            <color indexed="81"/>
            <rFont val="MS P ゴシック"/>
            <family val="3"/>
            <charset val="128"/>
          </rPr>
          <t>２度目の血圧測定時には、排泄状況も確認。</t>
        </r>
      </text>
    </comment>
    <comment ref="N67" authorId="1" shapeId="0">
      <text>
        <r>
          <rPr>
            <b/>
            <sz val="9"/>
            <color indexed="81"/>
            <rFont val="MS P ゴシック"/>
            <family val="3"/>
            <charset val="128"/>
          </rPr>
          <t>管理者や機能訓練指導員と相談の上で記入します。</t>
        </r>
      </text>
    </comment>
    <comment ref="A86" authorId="0" shapeId="0">
      <text>
        <r>
          <rPr>
            <b/>
            <sz val="9"/>
            <color indexed="81"/>
            <rFont val="MS P ゴシック"/>
            <family val="3"/>
            <charset val="128"/>
          </rPr>
          <t>漢字氏名を選択</t>
        </r>
      </text>
    </comment>
    <comment ref="A91" authorId="1" shapeId="0">
      <text>
        <r>
          <rPr>
            <b/>
            <sz val="9"/>
            <color indexed="81"/>
            <rFont val="MS P ゴシック"/>
            <family val="3"/>
            <charset val="128"/>
          </rPr>
          <t>２度目の血圧測定時には、排泄状況も確認。</t>
        </r>
      </text>
    </comment>
    <comment ref="N107" authorId="1" shapeId="0">
      <text>
        <r>
          <rPr>
            <b/>
            <sz val="9"/>
            <color indexed="81"/>
            <rFont val="MS P ゴシック"/>
            <family val="3"/>
            <charset val="128"/>
          </rPr>
          <t>管理者や機能訓練指導員と相談の上で記入します。</t>
        </r>
      </text>
    </comment>
    <comment ref="A126" authorId="0" shapeId="0">
      <text>
        <r>
          <rPr>
            <b/>
            <sz val="9"/>
            <color indexed="81"/>
            <rFont val="MS P ゴシック"/>
            <family val="3"/>
            <charset val="128"/>
          </rPr>
          <t>漢字氏名を選択</t>
        </r>
      </text>
    </comment>
    <comment ref="A131" authorId="1" shapeId="0">
      <text>
        <r>
          <rPr>
            <b/>
            <sz val="9"/>
            <color indexed="81"/>
            <rFont val="MS P ゴシック"/>
            <family val="3"/>
            <charset val="128"/>
          </rPr>
          <t>２度目の血圧測定時には、排泄状況も確認。</t>
        </r>
      </text>
    </comment>
    <comment ref="N147" authorId="1" shapeId="0">
      <text>
        <r>
          <rPr>
            <b/>
            <sz val="9"/>
            <color indexed="81"/>
            <rFont val="MS P ゴシック"/>
            <family val="3"/>
            <charset val="128"/>
          </rPr>
          <t>管理者や機能訓練指導員と相談の上で記入します。</t>
        </r>
      </text>
    </comment>
    <comment ref="A166" authorId="0" shapeId="0">
      <text>
        <r>
          <rPr>
            <b/>
            <sz val="9"/>
            <color indexed="81"/>
            <rFont val="MS P ゴシック"/>
            <family val="3"/>
            <charset val="128"/>
          </rPr>
          <t>漢字氏名を選択</t>
        </r>
      </text>
    </comment>
    <comment ref="A171" authorId="1" shapeId="0">
      <text>
        <r>
          <rPr>
            <b/>
            <sz val="9"/>
            <color indexed="81"/>
            <rFont val="MS P ゴシック"/>
            <family val="3"/>
            <charset val="128"/>
          </rPr>
          <t>２度目の血圧測定時には、排泄状況も確認。</t>
        </r>
      </text>
    </comment>
    <comment ref="N187" authorId="1" shapeId="0">
      <text>
        <r>
          <rPr>
            <b/>
            <sz val="9"/>
            <color indexed="81"/>
            <rFont val="MS P ゴシック"/>
            <family val="3"/>
            <charset val="128"/>
          </rPr>
          <t>管理者や機能訓練指導員と相談の上で記入します。</t>
        </r>
      </text>
    </comment>
    <comment ref="A206" authorId="0" shapeId="0">
      <text>
        <r>
          <rPr>
            <b/>
            <sz val="9"/>
            <color indexed="81"/>
            <rFont val="MS P ゴシック"/>
            <family val="3"/>
            <charset val="128"/>
          </rPr>
          <t>漢字氏名を選択</t>
        </r>
      </text>
    </comment>
    <comment ref="A211" authorId="1" shapeId="0">
      <text>
        <r>
          <rPr>
            <b/>
            <sz val="9"/>
            <color indexed="81"/>
            <rFont val="MS P ゴシック"/>
            <family val="3"/>
            <charset val="128"/>
          </rPr>
          <t>２度目の血圧測定時には、排泄状況も確認。</t>
        </r>
      </text>
    </comment>
    <comment ref="N227" authorId="1" shapeId="0">
      <text>
        <r>
          <rPr>
            <b/>
            <sz val="9"/>
            <color indexed="81"/>
            <rFont val="MS P ゴシック"/>
            <family val="3"/>
            <charset val="128"/>
          </rPr>
          <t>管理者や機能訓練指導員と相談の上で記入します。</t>
        </r>
      </text>
    </comment>
    <comment ref="A246" authorId="0" shapeId="0">
      <text>
        <r>
          <rPr>
            <b/>
            <sz val="9"/>
            <color indexed="81"/>
            <rFont val="MS P ゴシック"/>
            <family val="3"/>
            <charset val="128"/>
          </rPr>
          <t>漢字氏名を選択</t>
        </r>
      </text>
    </comment>
    <comment ref="A251" authorId="1" shapeId="0">
      <text>
        <r>
          <rPr>
            <b/>
            <sz val="9"/>
            <color indexed="81"/>
            <rFont val="MS P ゴシック"/>
            <family val="3"/>
            <charset val="128"/>
          </rPr>
          <t>２度目の血圧測定時には、排泄状況も確認。</t>
        </r>
      </text>
    </comment>
    <comment ref="N267" authorId="1" shapeId="0">
      <text>
        <r>
          <rPr>
            <b/>
            <sz val="9"/>
            <color indexed="81"/>
            <rFont val="MS P ゴシック"/>
            <family val="3"/>
            <charset val="128"/>
          </rPr>
          <t>管理者や機能訓練指導員と相談の上で記入します。</t>
        </r>
      </text>
    </comment>
    <comment ref="A286" authorId="0" shapeId="0">
      <text>
        <r>
          <rPr>
            <b/>
            <sz val="9"/>
            <color indexed="81"/>
            <rFont val="MS P ゴシック"/>
            <family val="3"/>
            <charset val="128"/>
          </rPr>
          <t>漢字氏名を選択</t>
        </r>
      </text>
    </comment>
    <comment ref="A291" authorId="1" shapeId="0">
      <text>
        <r>
          <rPr>
            <b/>
            <sz val="9"/>
            <color indexed="81"/>
            <rFont val="MS P ゴシック"/>
            <family val="3"/>
            <charset val="128"/>
          </rPr>
          <t>２度目の血圧測定時には、排泄状況も確認。</t>
        </r>
      </text>
    </comment>
    <comment ref="N307" authorId="1" shapeId="0">
      <text>
        <r>
          <rPr>
            <b/>
            <sz val="9"/>
            <color indexed="81"/>
            <rFont val="MS P ゴシック"/>
            <family val="3"/>
            <charset val="128"/>
          </rPr>
          <t>管理者や機能訓練指導員と相談の上で記入します。</t>
        </r>
      </text>
    </comment>
    <comment ref="A326" authorId="0" shapeId="0">
      <text>
        <r>
          <rPr>
            <b/>
            <sz val="9"/>
            <color indexed="81"/>
            <rFont val="MS P ゴシック"/>
            <family val="3"/>
            <charset val="128"/>
          </rPr>
          <t>漢字氏名を選択</t>
        </r>
      </text>
    </comment>
    <comment ref="A331" authorId="1" shapeId="0">
      <text>
        <r>
          <rPr>
            <b/>
            <sz val="9"/>
            <color indexed="81"/>
            <rFont val="MS P ゴシック"/>
            <family val="3"/>
            <charset val="128"/>
          </rPr>
          <t>２度目の血圧測定時には、排泄状況も確認。</t>
        </r>
      </text>
    </comment>
    <comment ref="N347" authorId="1" shapeId="0">
      <text>
        <r>
          <rPr>
            <b/>
            <sz val="9"/>
            <color indexed="81"/>
            <rFont val="MS P ゴシック"/>
            <family val="3"/>
            <charset val="128"/>
          </rPr>
          <t>管理者や機能訓練指導員と相談の上で記入します。</t>
        </r>
      </text>
    </comment>
    <comment ref="A366" authorId="0" shapeId="0">
      <text>
        <r>
          <rPr>
            <b/>
            <sz val="9"/>
            <color indexed="81"/>
            <rFont val="MS P ゴシック"/>
            <family val="3"/>
            <charset val="128"/>
          </rPr>
          <t>漢字氏名を選択</t>
        </r>
      </text>
    </comment>
    <comment ref="A371" authorId="1" shapeId="0">
      <text>
        <r>
          <rPr>
            <b/>
            <sz val="9"/>
            <color indexed="81"/>
            <rFont val="MS P ゴシック"/>
            <family val="3"/>
            <charset val="128"/>
          </rPr>
          <t>２度目の血圧測定時には、排泄状況も確認。</t>
        </r>
      </text>
    </comment>
    <comment ref="N387" authorId="1" shapeId="0">
      <text>
        <r>
          <rPr>
            <b/>
            <sz val="9"/>
            <color indexed="81"/>
            <rFont val="MS P ゴシック"/>
            <family val="3"/>
            <charset val="128"/>
          </rPr>
          <t>管理者や機能訓練指導員と相談の上で記入します。</t>
        </r>
      </text>
    </comment>
  </commentList>
</comments>
</file>

<file path=xl/comments6.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6" authorId="0" shapeId="0">
      <text>
        <r>
          <rPr>
            <b/>
            <sz val="9"/>
            <color indexed="81"/>
            <rFont val="MS P ゴシック"/>
            <family val="3"/>
            <charset val="128"/>
          </rPr>
          <t>漢字氏名を選択</t>
        </r>
      </text>
    </comment>
    <comment ref="A51" authorId="1" shapeId="0">
      <text>
        <r>
          <rPr>
            <b/>
            <sz val="9"/>
            <color indexed="81"/>
            <rFont val="MS P ゴシック"/>
            <family val="3"/>
            <charset val="128"/>
          </rPr>
          <t>２度目の血圧測定時には、排泄状況も確認。</t>
        </r>
      </text>
    </comment>
    <comment ref="N67" authorId="1" shapeId="0">
      <text>
        <r>
          <rPr>
            <b/>
            <sz val="9"/>
            <color indexed="81"/>
            <rFont val="MS P ゴシック"/>
            <family val="3"/>
            <charset val="128"/>
          </rPr>
          <t>管理者や機能訓練指導員と相談の上で記入します。</t>
        </r>
      </text>
    </comment>
    <comment ref="A86" authorId="0" shapeId="0">
      <text>
        <r>
          <rPr>
            <b/>
            <sz val="9"/>
            <color indexed="81"/>
            <rFont val="MS P ゴシック"/>
            <family val="3"/>
            <charset val="128"/>
          </rPr>
          <t>漢字氏名を選択</t>
        </r>
      </text>
    </comment>
    <comment ref="A91" authorId="1" shapeId="0">
      <text>
        <r>
          <rPr>
            <b/>
            <sz val="9"/>
            <color indexed="81"/>
            <rFont val="MS P ゴシック"/>
            <family val="3"/>
            <charset val="128"/>
          </rPr>
          <t>２度目の血圧測定時には、排泄状況も確認。</t>
        </r>
      </text>
    </comment>
    <comment ref="N107" authorId="1" shapeId="0">
      <text>
        <r>
          <rPr>
            <b/>
            <sz val="9"/>
            <color indexed="81"/>
            <rFont val="MS P ゴシック"/>
            <family val="3"/>
            <charset val="128"/>
          </rPr>
          <t>管理者や機能訓練指導員と相談の上で記入します。</t>
        </r>
      </text>
    </comment>
    <comment ref="A126" authorId="0" shapeId="0">
      <text>
        <r>
          <rPr>
            <b/>
            <sz val="9"/>
            <color indexed="81"/>
            <rFont val="MS P ゴシック"/>
            <family val="3"/>
            <charset val="128"/>
          </rPr>
          <t>漢字氏名を選択</t>
        </r>
      </text>
    </comment>
    <comment ref="A131" authorId="1" shapeId="0">
      <text>
        <r>
          <rPr>
            <b/>
            <sz val="9"/>
            <color indexed="81"/>
            <rFont val="MS P ゴシック"/>
            <family val="3"/>
            <charset val="128"/>
          </rPr>
          <t>２度目の血圧測定時には、排泄状況も確認。</t>
        </r>
      </text>
    </comment>
    <comment ref="N147" authorId="1" shapeId="0">
      <text>
        <r>
          <rPr>
            <b/>
            <sz val="9"/>
            <color indexed="81"/>
            <rFont val="MS P ゴシック"/>
            <family val="3"/>
            <charset val="128"/>
          </rPr>
          <t>管理者や機能訓練指導員と相談の上で記入します。</t>
        </r>
      </text>
    </comment>
    <comment ref="A166" authorId="0" shapeId="0">
      <text>
        <r>
          <rPr>
            <b/>
            <sz val="9"/>
            <color indexed="81"/>
            <rFont val="MS P ゴシック"/>
            <family val="3"/>
            <charset val="128"/>
          </rPr>
          <t>漢字氏名を選択</t>
        </r>
      </text>
    </comment>
    <comment ref="A171" authorId="1" shapeId="0">
      <text>
        <r>
          <rPr>
            <b/>
            <sz val="9"/>
            <color indexed="81"/>
            <rFont val="MS P ゴシック"/>
            <family val="3"/>
            <charset val="128"/>
          </rPr>
          <t>２度目の血圧測定時には、排泄状況も確認。</t>
        </r>
      </text>
    </comment>
    <comment ref="N187" authorId="1" shapeId="0">
      <text>
        <r>
          <rPr>
            <b/>
            <sz val="9"/>
            <color indexed="81"/>
            <rFont val="MS P ゴシック"/>
            <family val="3"/>
            <charset val="128"/>
          </rPr>
          <t>管理者や機能訓練指導員と相談の上で記入します。</t>
        </r>
      </text>
    </comment>
    <comment ref="A206" authorId="0" shapeId="0">
      <text>
        <r>
          <rPr>
            <b/>
            <sz val="9"/>
            <color indexed="81"/>
            <rFont val="MS P ゴシック"/>
            <family val="3"/>
            <charset val="128"/>
          </rPr>
          <t>漢字氏名を選択</t>
        </r>
      </text>
    </comment>
    <comment ref="A211" authorId="1" shapeId="0">
      <text>
        <r>
          <rPr>
            <b/>
            <sz val="9"/>
            <color indexed="81"/>
            <rFont val="MS P ゴシック"/>
            <family val="3"/>
            <charset val="128"/>
          </rPr>
          <t>２度目の血圧測定時には、排泄状況も確認。</t>
        </r>
      </text>
    </comment>
    <comment ref="N227" authorId="1" shapeId="0">
      <text>
        <r>
          <rPr>
            <b/>
            <sz val="9"/>
            <color indexed="81"/>
            <rFont val="MS P ゴシック"/>
            <family val="3"/>
            <charset val="128"/>
          </rPr>
          <t>管理者や機能訓練指導員と相談の上で記入します。</t>
        </r>
      </text>
    </comment>
    <comment ref="A246" authorId="0" shapeId="0">
      <text>
        <r>
          <rPr>
            <b/>
            <sz val="9"/>
            <color indexed="81"/>
            <rFont val="MS P ゴシック"/>
            <family val="3"/>
            <charset val="128"/>
          </rPr>
          <t>漢字氏名を選択</t>
        </r>
      </text>
    </comment>
    <comment ref="A251" authorId="1" shapeId="0">
      <text>
        <r>
          <rPr>
            <b/>
            <sz val="9"/>
            <color indexed="81"/>
            <rFont val="MS P ゴシック"/>
            <family val="3"/>
            <charset val="128"/>
          </rPr>
          <t>２度目の血圧測定時には、排泄状況も確認。</t>
        </r>
      </text>
    </comment>
    <comment ref="N267" authorId="1" shapeId="0">
      <text>
        <r>
          <rPr>
            <b/>
            <sz val="9"/>
            <color indexed="81"/>
            <rFont val="MS P ゴシック"/>
            <family val="3"/>
            <charset val="128"/>
          </rPr>
          <t>管理者や機能訓練指導員と相談の上で記入します。</t>
        </r>
      </text>
    </comment>
    <comment ref="A286" authorId="0" shapeId="0">
      <text>
        <r>
          <rPr>
            <b/>
            <sz val="9"/>
            <color indexed="81"/>
            <rFont val="MS P ゴシック"/>
            <family val="3"/>
            <charset val="128"/>
          </rPr>
          <t>漢字氏名を選択</t>
        </r>
      </text>
    </comment>
    <comment ref="A291" authorId="1" shapeId="0">
      <text>
        <r>
          <rPr>
            <b/>
            <sz val="9"/>
            <color indexed="81"/>
            <rFont val="MS P ゴシック"/>
            <family val="3"/>
            <charset val="128"/>
          </rPr>
          <t>２度目の血圧測定時には、排泄状況も確認。</t>
        </r>
      </text>
    </comment>
    <comment ref="N307" authorId="1" shapeId="0">
      <text>
        <r>
          <rPr>
            <b/>
            <sz val="9"/>
            <color indexed="81"/>
            <rFont val="MS P ゴシック"/>
            <family val="3"/>
            <charset val="128"/>
          </rPr>
          <t>管理者や機能訓練指導員と相談の上で記入します。</t>
        </r>
      </text>
    </comment>
    <comment ref="A326" authorId="0" shapeId="0">
      <text>
        <r>
          <rPr>
            <b/>
            <sz val="9"/>
            <color indexed="81"/>
            <rFont val="MS P ゴシック"/>
            <family val="3"/>
            <charset val="128"/>
          </rPr>
          <t>漢字氏名を選択</t>
        </r>
      </text>
    </comment>
    <comment ref="A331" authorId="1" shapeId="0">
      <text>
        <r>
          <rPr>
            <b/>
            <sz val="9"/>
            <color indexed="81"/>
            <rFont val="MS P ゴシック"/>
            <family val="3"/>
            <charset val="128"/>
          </rPr>
          <t>２度目の血圧測定時には、排泄状況も確認。</t>
        </r>
      </text>
    </comment>
    <comment ref="N347" authorId="1" shapeId="0">
      <text>
        <r>
          <rPr>
            <b/>
            <sz val="9"/>
            <color indexed="81"/>
            <rFont val="MS P ゴシック"/>
            <family val="3"/>
            <charset val="128"/>
          </rPr>
          <t>管理者や機能訓練指導員と相談の上で記入します。</t>
        </r>
      </text>
    </comment>
    <comment ref="A366" authorId="0" shapeId="0">
      <text>
        <r>
          <rPr>
            <b/>
            <sz val="9"/>
            <color indexed="81"/>
            <rFont val="MS P ゴシック"/>
            <family val="3"/>
            <charset val="128"/>
          </rPr>
          <t>漢字氏名を選択</t>
        </r>
      </text>
    </comment>
    <comment ref="A371" authorId="1" shapeId="0">
      <text>
        <r>
          <rPr>
            <b/>
            <sz val="9"/>
            <color indexed="81"/>
            <rFont val="MS P ゴシック"/>
            <family val="3"/>
            <charset val="128"/>
          </rPr>
          <t>２度目の血圧測定時には、排泄状況も確認。</t>
        </r>
      </text>
    </comment>
    <comment ref="N387" authorId="1" shapeId="0">
      <text>
        <r>
          <rPr>
            <b/>
            <sz val="9"/>
            <color indexed="81"/>
            <rFont val="MS P ゴシック"/>
            <family val="3"/>
            <charset val="128"/>
          </rPr>
          <t>管理者や機能訓練指導員と相談の上で記入します。</t>
        </r>
      </text>
    </comment>
  </commentList>
</comments>
</file>

<file path=xl/comments7.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8" authorId="0" shapeId="0">
      <text>
        <r>
          <rPr>
            <b/>
            <sz val="9"/>
            <color indexed="81"/>
            <rFont val="MS P ゴシック"/>
            <family val="3"/>
            <charset val="128"/>
          </rPr>
          <t>漢字氏名を選択</t>
        </r>
      </text>
    </comment>
    <comment ref="A53" authorId="1" shapeId="0">
      <text>
        <r>
          <rPr>
            <b/>
            <sz val="9"/>
            <color indexed="81"/>
            <rFont val="MS P ゴシック"/>
            <family val="3"/>
            <charset val="128"/>
          </rPr>
          <t>２度目の血圧測定時には、排泄状況も確認。</t>
        </r>
      </text>
    </comment>
    <comment ref="N69" authorId="1" shapeId="0">
      <text>
        <r>
          <rPr>
            <b/>
            <sz val="9"/>
            <color indexed="81"/>
            <rFont val="MS P ゴシック"/>
            <family val="3"/>
            <charset val="128"/>
          </rPr>
          <t>管理者や機能訓練指導員と相談の上で記入します。</t>
        </r>
      </text>
    </comment>
    <comment ref="A88" authorId="0" shapeId="0">
      <text>
        <r>
          <rPr>
            <b/>
            <sz val="9"/>
            <color indexed="81"/>
            <rFont val="MS P ゴシック"/>
            <family val="3"/>
            <charset val="128"/>
          </rPr>
          <t>漢字氏名を選択</t>
        </r>
      </text>
    </comment>
    <comment ref="A93" authorId="1" shapeId="0">
      <text>
        <r>
          <rPr>
            <b/>
            <sz val="9"/>
            <color indexed="81"/>
            <rFont val="MS P ゴシック"/>
            <family val="3"/>
            <charset val="128"/>
          </rPr>
          <t>２度目の血圧測定時には、排泄状況も確認。</t>
        </r>
      </text>
    </comment>
    <comment ref="N109" authorId="1" shapeId="0">
      <text>
        <r>
          <rPr>
            <b/>
            <sz val="9"/>
            <color indexed="81"/>
            <rFont val="MS P ゴシック"/>
            <family val="3"/>
            <charset val="128"/>
          </rPr>
          <t>管理者や機能訓練指導員と相談の上で記入します。</t>
        </r>
      </text>
    </comment>
    <comment ref="A128" authorId="0" shapeId="0">
      <text>
        <r>
          <rPr>
            <b/>
            <sz val="9"/>
            <color indexed="81"/>
            <rFont val="MS P ゴシック"/>
            <family val="3"/>
            <charset val="128"/>
          </rPr>
          <t>漢字氏名を選択</t>
        </r>
      </text>
    </comment>
    <comment ref="A133" authorId="1" shapeId="0">
      <text>
        <r>
          <rPr>
            <b/>
            <sz val="9"/>
            <color indexed="81"/>
            <rFont val="MS P ゴシック"/>
            <family val="3"/>
            <charset val="128"/>
          </rPr>
          <t>２度目の血圧測定時には、排泄状況も確認。</t>
        </r>
      </text>
    </comment>
    <comment ref="N149" authorId="1" shapeId="0">
      <text>
        <r>
          <rPr>
            <b/>
            <sz val="9"/>
            <color indexed="81"/>
            <rFont val="MS P ゴシック"/>
            <family val="3"/>
            <charset val="128"/>
          </rPr>
          <t>管理者や機能訓練指導員と相談の上で記入します。</t>
        </r>
      </text>
    </comment>
    <comment ref="A168" authorId="0" shapeId="0">
      <text>
        <r>
          <rPr>
            <b/>
            <sz val="9"/>
            <color indexed="81"/>
            <rFont val="MS P ゴシック"/>
            <family val="3"/>
            <charset val="128"/>
          </rPr>
          <t>漢字氏名を選択</t>
        </r>
      </text>
    </comment>
    <comment ref="A173" authorId="1" shapeId="0">
      <text>
        <r>
          <rPr>
            <b/>
            <sz val="9"/>
            <color indexed="81"/>
            <rFont val="MS P ゴシック"/>
            <family val="3"/>
            <charset val="128"/>
          </rPr>
          <t>２度目の血圧測定時には、排泄状況も確認。</t>
        </r>
      </text>
    </comment>
    <comment ref="N189" authorId="1" shapeId="0">
      <text>
        <r>
          <rPr>
            <b/>
            <sz val="9"/>
            <color indexed="81"/>
            <rFont val="MS P ゴシック"/>
            <family val="3"/>
            <charset val="128"/>
          </rPr>
          <t>管理者や機能訓練指導員と相談の上で記入します。</t>
        </r>
      </text>
    </comment>
    <comment ref="A208" authorId="0" shapeId="0">
      <text>
        <r>
          <rPr>
            <b/>
            <sz val="9"/>
            <color indexed="81"/>
            <rFont val="MS P ゴシック"/>
            <family val="3"/>
            <charset val="128"/>
          </rPr>
          <t>漢字氏名を選択</t>
        </r>
      </text>
    </comment>
    <comment ref="A213" authorId="1" shapeId="0">
      <text>
        <r>
          <rPr>
            <b/>
            <sz val="9"/>
            <color indexed="81"/>
            <rFont val="MS P ゴシック"/>
            <family val="3"/>
            <charset val="128"/>
          </rPr>
          <t>２度目の血圧測定時には、排泄状況も確認。</t>
        </r>
      </text>
    </comment>
    <comment ref="N229" authorId="1" shapeId="0">
      <text>
        <r>
          <rPr>
            <b/>
            <sz val="9"/>
            <color indexed="81"/>
            <rFont val="MS P ゴシック"/>
            <family val="3"/>
            <charset val="128"/>
          </rPr>
          <t>管理者や機能訓練指導員と相談の上で記入します。</t>
        </r>
      </text>
    </comment>
    <comment ref="A248" authorId="0" shapeId="0">
      <text>
        <r>
          <rPr>
            <b/>
            <sz val="9"/>
            <color indexed="81"/>
            <rFont val="MS P ゴシック"/>
            <family val="3"/>
            <charset val="128"/>
          </rPr>
          <t>漢字氏名を選択</t>
        </r>
      </text>
    </comment>
    <comment ref="A253" authorId="1" shapeId="0">
      <text>
        <r>
          <rPr>
            <b/>
            <sz val="9"/>
            <color indexed="81"/>
            <rFont val="MS P ゴシック"/>
            <family val="3"/>
            <charset val="128"/>
          </rPr>
          <t>２度目の血圧測定時には、排泄状況も確認。</t>
        </r>
      </text>
    </comment>
    <comment ref="N269" authorId="1" shapeId="0">
      <text>
        <r>
          <rPr>
            <b/>
            <sz val="9"/>
            <color indexed="81"/>
            <rFont val="MS P ゴシック"/>
            <family val="3"/>
            <charset val="128"/>
          </rPr>
          <t>管理者や機能訓練指導員と相談の上で記入します。</t>
        </r>
      </text>
    </comment>
    <comment ref="A288" authorId="0" shapeId="0">
      <text>
        <r>
          <rPr>
            <b/>
            <sz val="9"/>
            <color indexed="81"/>
            <rFont val="MS P ゴシック"/>
            <family val="3"/>
            <charset val="128"/>
          </rPr>
          <t>漢字氏名を選択</t>
        </r>
      </text>
    </comment>
    <comment ref="A293" authorId="1" shapeId="0">
      <text>
        <r>
          <rPr>
            <b/>
            <sz val="9"/>
            <color indexed="81"/>
            <rFont val="MS P ゴシック"/>
            <family val="3"/>
            <charset val="128"/>
          </rPr>
          <t>２度目の血圧測定時には、排泄状況も確認。</t>
        </r>
      </text>
    </comment>
    <comment ref="N309" authorId="1" shapeId="0">
      <text>
        <r>
          <rPr>
            <b/>
            <sz val="9"/>
            <color indexed="81"/>
            <rFont val="MS P ゴシック"/>
            <family val="3"/>
            <charset val="128"/>
          </rPr>
          <t>管理者や機能訓練指導員と相談の上で記入します。</t>
        </r>
      </text>
    </comment>
    <comment ref="A328" authorId="0" shapeId="0">
      <text>
        <r>
          <rPr>
            <b/>
            <sz val="9"/>
            <color indexed="81"/>
            <rFont val="MS P ゴシック"/>
            <family val="3"/>
            <charset val="128"/>
          </rPr>
          <t>漢字氏名を選択</t>
        </r>
      </text>
    </comment>
    <comment ref="A333" authorId="1" shapeId="0">
      <text>
        <r>
          <rPr>
            <b/>
            <sz val="9"/>
            <color indexed="81"/>
            <rFont val="MS P ゴシック"/>
            <family val="3"/>
            <charset val="128"/>
          </rPr>
          <t>２度目の血圧測定時には、排泄状況も確認。</t>
        </r>
      </text>
    </comment>
    <comment ref="N349" authorId="1" shapeId="0">
      <text>
        <r>
          <rPr>
            <b/>
            <sz val="9"/>
            <color indexed="81"/>
            <rFont val="MS P ゴシック"/>
            <family val="3"/>
            <charset val="128"/>
          </rPr>
          <t>管理者や機能訓練指導員と相談の上で記入します。</t>
        </r>
      </text>
    </comment>
  </commentList>
</comments>
</file>

<file path=xl/comments8.xml><?xml version="1.0" encoding="utf-8"?>
<comments xmlns="http://schemas.openxmlformats.org/spreadsheetml/2006/main">
  <authors>
    <author>田村　隆明_高齢介護課</author>
    <author>田村隆明</author>
  </authors>
  <commentList>
    <comment ref="A6" authorId="0" shapeId="0">
      <text>
        <r>
          <rPr>
            <b/>
            <sz val="9"/>
            <color indexed="81"/>
            <rFont val="MS P ゴシック"/>
            <family val="3"/>
            <charset val="128"/>
          </rPr>
          <t>漢字氏名を選択</t>
        </r>
      </text>
    </comment>
    <comment ref="A11" authorId="1" shapeId="0">
      <text>
        <r>
          <rPr>
            <b/>
            <sz val="9"/>
            <color indexed="81"/>
            <rFont val="MS P ゴシック"/>
            <family val="3"/>
            <charset val="128"/>
          </rPr>
          <t>２度目の血圧測定時には、排泄状況も確認。</t>
        </r>
      </text>
    </comment>
    <comment ref="N27" authorId="1" shapeId="0">
      <text>
        <r>
          <rPr>
            <b/>
            <sz val="9"/>
            <color indexed="81"/>
            <rFont val="MS P ゴシック"/>
            <family val="3"/>
            <charset val="128"/>
          </rPr>
          <t>管理者や機能訓練指導員と相談の上で記入します。</t>
        </r>
      </text>
    </comment>
    <comment ref="A46" authorId="0" shapeId="0">
      <text>
        <r>
          <rPr>
            <b/>
            <sz val="9"/>
            <color indexed="81"/>
            <rFont val="MS P ゴシック"/>
            <family val="3"/>
            <charset val="128"/>
          </rPr>
          <t>漢字氏名を選択</t>
        </r>
      </text>
    </comment>
    <comment ref="A51" authorId="1" shapeId="0">
      <text>
        <r>
          <rPr>
            <b/>
            <sz val="9"/>
            <color indexed="81"/>
            <rFont val="MS P ゴシック"/>
            <family val="3"/>
            <charset val="128"/>
          </rPr>
          <t>２度目の血圧測定時には、排泄状況も確認。</t>
        </r>
      </text>
    </comment>
    <comment ref="N67" authorId="1" shapeId="0">
      <text>
        <r>
          <rPr>
            <b/>
            <sz val="9"/>
            <color indexed="81"/>
            <rFont val="MS P ゴシック"/>
            <family val="3"/>
            <charset val="128"/>
          </rPr>
          <t>管理者や機能訓練指導員と相談の上で記入します。</t>
        </r>
      </text>
    </comment>
    <comment ref="A86" authorId="0" shapeId="0">
      <text>
        <r>
          <rPr>
            <b/>
            <sz val="9"/>
            <color indexed="81"/>
            <rFont val="MS P ゴシック"/>
            <family val="3"/>
            <charset val="128"/>
          </rPr>
          <t>漢字氏名を選択</t>
        </r>
      </text>
    </comment>
    <comment ref="A91" authorId="1" shapeId="0">
      <text>
        <r>
          <rPr>
            <b/>
            <sz val="9"/>
            <color indexed="81"/>
            <rFont val="MS P ゴシック"/>
            <family val="3"/>
            <charset val="128"/>
          </rPr>
          <t>２度目の血圧測定時には、排泄状況も確認。</t>
        </r>
      </text>
    </comment>
    <comment ref="N107" authorId="1" shapeId="0">
      <text>
        <r>
          <rPr>
            <b/>
            <sz val="9"/>
            <color indexed="81"/>
            <rFont val="MS P ゴシック"/>
            <family val="3"/>
            <charset val="128"/>
          </rPr>
          <t>管理者や機能訓練指導員と相談の上で記入します。</t>
        </r>
      </text>
    </comment>
    <comment ref="A126" authorId="0" shapeId="0">
      <text>
        <r>
          <rPr>
            <b/>
            <sz val="9"/>
            <color indexed="81"/>
            <rFont val="MS P ゴシック"/>
            <family val="3"/>
            <charset val="128"/>
          </rPr>
          <t>漢字氏名を選択</t>
        </r>
      </text>
    </comment>
    <comment ref="A131" authorId="1" shapeId="0">
      <text>
        <r>
          <rPr>
            <b/>
            <sz val="9"/>
            <color indexed="81"/>
            <rFont val="MS P ゴシック"/>
            <family val="3"/>
            <charset val="128"/>
          </rPr>
          <t>２度目の血圧測定時には、排泄状況も確認。</t>
        </r>
      </text>
    </comment>
    <comment ref="N147" authorId="1" shapeId="0">
      <text>
        <r>
          <rPr>
            <b/>
            <sz val="9"/>
            <color indexed="81"/>
            <rFont val="MS P ゴシック"/>
            <family val="3"/>
            <charset val="128"/>
          </rPr>
          <t>管理者や機能訓練指導員と相談の上で記入します。</t>
        </r>
      </text>
    </comment>
    <comment ref="A166" authorId="0" shapeId="0">
      <text>
        <r>
          <rPr>
            <b/>
            <sz val="9"/>
            <color indexed="81"/>
            <rFont val="MS P ゴシック"/>
            <family val="3"/>
            <charset val="128"/>
          </rPr>
          <t>漢字氏名を選択</t>
        </r>
      </text>
    </comment>
    <comment ref="A171" authorId="1" shapeId="0">
      <text>
        <r>
          <rPr>
            <b/>
            <sz val="9"/>
            <color indexed="81"/>
            <rFont val="MS P ゴシック"/>
            <family val="3"/>
            <charset val="128"/>
          </rPr>
          <t>２度目の血圧測定時には、排泄状況も確認。</t>
        </r>
      </text>
    </comment>
    <comment ref="N187" authorId="1" shapeId="0">
      <text>
        <r>
          <rPr>
            <b/>
            <sz val="9"/>
            <color indexed="81"/>
            <rFont val="MS P ゴシック"/>
            <family val="3"/>
            <charset val="128"/>
          </rPr>
          <t>管理者や機能訓練指導員と相談の上で記入します。</t>
        </r>
      </text>
    </comment>
    <comment ref="A206" authorId="0" shapeId="0">
      <text>
        <r>
          <rPr>
            <b/>
            <sz val="9"/>
            <color indexed="81"/>
            <rFont val="MS P ゴシック"/>
            <family val="3"/>
            <charset val="128"/>
          </rPr>
          <t>漢字氏名を選択</t>
        </r>
      </text>
    </comment>
    <comment ref="A211" authorId="1" shapeId="0">
      <text>
        <r>
          <rPr>
            <b/>
            <sz val="9"/>
            <color indexed="81"/>
            <rFont val="MS P ゴシック"/>
            <family val="3"/>
            <charset val="128"/>
          </rPr>
          <t>２度目の血圧測定時には、排泄状況も確認。</t>
        </r>
      </text>
    </comment>
    <comment ref="N227" authorId="1" shapeId="0">
      <text>
        <r>
          <rPr>
            <b/>
            <sz val="9"/>
            <color indexed="81"/>
            <rFont val="MS P ゴシック"/>
            <family val="3"/>
            <charset val="128"/>
          </rPr>
          <t>管理者や機能訓練指導員と相談の上で記入します。</t>
        </r>
      </text>
    </comment>
    <comment ref="A246" authorId="0" shapeId="0">
      <text>
        <r>
          <rPr>
            <b/>
            <sz val="9"/>
            <color indexed="81"/>
            <rFont val="MS P ゴシック"/>
            <family val="3"/>
            <charset val="128"/>
          </rPr>
          <t>漢字氏名を選択</t>
        </r>
      </text>
    </comment>
    <comment ref="A251" authorId="1" shapeId="0">
      <text>
        <r>
          <rPr>
            <b/>
            <sz val="9"/>
            <color indexed="81"/>
            <rFont val="MS P ゴシック"/>
            <family val="3"/>
            <charset val="128"/>
          </rPr>
          <t>２度目の血圧測定時には、排泄状況も確認。</t>
        </r>
      </text>
    </comment>
    <comment ref="N267" authorId="1" shapeId="0">
      <text>
        <r>
          <rPr>
            <b/>
            <sz val="9"/>
            <color indexed="81"/>
            <rFont val="MS P ゴシック"/>
            <family val="3"/>
            <charset val="128"/>
          </rPr>
          <t>管理者や機能訓練指導員と相談の上で記入します。</t>
        </r>
      </text>
    </comment>
    <comment ref="A286" authorId="0" shapeId="0">
      <text>
        <r>
          <rPr>
            <b/>
            <sz val="9"/>
            <color indexed="81"/>
            <rFont val="MS P ゴシック"/>
            <family val="3"/>
            <charset val="128"/>
          </rPr>
          <t>漢字氏名を選択</t>
        </r>
      </text>
    </comment>
    <comment ref="A291" authorId="1" shapeId="0">
      <text>
        <r>
          <rPr>
            <b/>
            <sz val="9"/>
            <color indexed="81"/>
            <rFont val="MS P ゴシック"/>
            <family val="3"/>
            <charset val="128"/>
          </rPr>
          <t>２度目の血圧測定時には、排泄状況も確認。</t>
        </r>
      </text>
    </comment>
    <comment ref="N307" authorId="1" shapeId="0">
      <text>
        <r>
          <rPr>
            <b/>
            <sz val="9"/>
            <color indexed="81"/>
            <rFont val="MS P ゴシック"/>
            <family val="3"/>
            <charset val="128"/>
          </rPr>
          <t>管理者や機能訓練指導員と相談の上で記入します。</t>
        </r>
      </text>
    </comment>
    <comment ref="A326" authorId="0" shapeId="0">
      <text>
        <r>
          <rPr>
            <b/>
            <sz val="9"/>
            <color indexed="81"/>
            <rFont val="MS P ゴシック"/>
            <family val="3"/>
            <charset val="128"/>
          </rPr>
          <t>漢字氏名を選択</t>
        </r>
      </text>
    </comment>
    <comment ref="A331" authorId="1" shapeId="0">
      <text>
        <r>
          <rPr>
            <b/>
            <sz val="9"/>
            <color indexed="81"/>
            <rFont val="MS P ゴシック"/>
            <family val="3"/>
            <charset val="128"/>
          </rPr>
          <t>２度目の血圧測定時には、排泄状況も確認。</t>
        </r>
      </text>
    </comment>
    <comment ref="N347" authorId="1" shapeId="0">
      <text>
        <r>
          <rPr>
            <b/>
            <sz val="9"/>
            <color indexed="81"/>
            <rFont val="MS P ゴシック"/>
            <family val="3"/>
            <charset val="128"/>
          </rPr>
          <t>管理者や機能訓練指導員と相談の上で記入します。</t>
        </r>
      </text>
    </comment>
    <comment ref="A366" authorId="0" shapeId="0">
      <text>
        <r>
          <rPr>
            <b/>
            <sz val="9"/>
            <color indexed="81"/>
            <rFont val="MS P ゴシック"/>
            <family val="3"/>
            <charset val="128"/>
          </rPr>
          <t>漢字氏名を選択</t>
        </r>
      </text>
    </comment>
    <comment ref="A371" authorId="1" shapeId="0">
      <text>
        <r>
          <rPr>
            <b/>
            <sz val="9"/>
            <color indexed="81"/>
            <rFont val="MS P ゴシック"/>
            <family val="3"/>
            <charset val="128"/>
          </rPr>
          <t>２度目の血圧測定時には、排泄状況も確認。</t>
        </r>
      </text>
    </comment>
    <comment ref="N387" authorId="1" shapeId="0">
      <text>
        <r>
          <rPr>
            <b/>
            <sz val="9"/>
            <color indexed="81"/>
            <rFont val="MS P ゴシック"/>
            <family val="3"/>
            <charset val="128"/>
          </rPr>
          <t>管理者や機能訓練指導員と相談の上で記入します。</t>
        </r>
      </text>
    </comment>
    <comment ref="A406" authorId="0" shapeId="0">
      <text>
        <r>
          <rPr>
            <b/>
            <sz val="9"/>
            <color indexed="81"/>
            <rFont val="MS P ゴシック"/>
            <family val="3"/>
            <charset val="128"/>
          </rPr>
          <t>漢字氏名を選択</t>
        </r>
      </text>
    </comment>
    <comment ref="A411" authorId="1" shapeId="0">
      <text>
        <r>
          <rPr>
            <b/>
            <sz val="9"/>
            <color indexed="81"/>
            <rFont val="MS P ゴシック"/>
            <family val="3"/>
            <charset val="128"/>
          </rPr>
          <t>２度目の血圧測定時には、排泄状況も確認。</t>
        </r>
      </text>
    </comment>
    <comment ref="N427" authorId="1" shapeId="0">
      <text>
        <r>
          <rPr>
            <b/>
            <sz val="9"/>
            <color indexed="81"/>
            <rFont val="MS P ゴシック"/>
            <family val="3"/>
            <charset val="128"/>
          </rPr>
          <t>管理者や機能訓練指導員と相談の上で記入します。</t>
        </r>
      </text>
    </comment>
  </commentList>
</comments>
</file>

<file path=xl/sharedStrings.xml><?xml version="1.0" encoding="utf-8"?>
<sst xmlns="http://schemas.openxmlformats.org/spreadsheetml/2006/main" count="6528" uniqueCount="248">
  <si>
    <t>●●年■■月▲▲日作成　利用者一覧</t>
  </si>
  <si>
    <t>氏名</t>
  </si>
  <si>
    <t>年齢</t>
  </si>
  <si>
    <t>生年月日</t>
  </si>
  <si>
    <t>要介護度</t>
  </si>
  <si>
    <t>有効期限</t>
  </si>
  <si>
    <t>加算</t>
  </si>
  <si>
    <t>フリガナ</t>
    <phoneticPr fontId="1"/>
  </si>
  <si>
    <t>氏名</t>
    <rPh sb="0" eb="2">
      <t>シメイ</t>
    </rPh>
    <phoneticPr fontId="1"/>
  </si>
  <si>
    <t>血圧</t>
    <rPh sb="0" eb="2">
      <t>ケツアツ</t>
    </rPh>
    <phoneticPr fontId="1"/>
  </si>
  <si>
    <t>脈拍</t>
    <rPh sb="0" eb="2">
      <t>ミャクハク</t>
    </rPh>
    <phoneticPr fontId="1"/>
  </si>
  <si>
    <t>体温</t>
    <rPh sb="0" eb="2">
      <t>タイオン</t>
    </rPh>
    <phoneticPr fontId="1"/>
  </si>
  <si>
    <t>朝</t>
    <rPh sb="0" eb="1">
      <t>アサ</t>
    </rPh>
    <phoneticPr fontId="1"/>
  </si>
  <si>
    <t>昼</t>
    <rPh sb="0" eb="1">
      <t>ヒル</t>
    </rPh>
    <phoneticPr fontId="1"/>
  </si>
  <si>
    <t>食間</t>
    <rPh sb="0" eb="2">
      <t>ショクカン</t>
    </rPh>
    <phoneticPr fontId="1"/>
  </si>
  <si>
    <t>夕</t>
    <rPh sb="0" eb="1">
      <t>ユウ</t>
    </rPh>
    <phoneticPr fontId="1"/>
  </si>
  <si>
    <t>塗薬</t>
    <rPh sb="0" eb="1">
      <t>ヌ</t>
    </rPh>
    <rPh sb="1" eb="2">
      <t>ヤク</t>
    </rPh>
    <phoneticPr fontId="1"/>
  </si>
  <si>
    <t>目薬</t>
    <rPh sb="0" eb="2">
      <t>メグスリ</t>
    </rPh>
    <phoneticPr fontId="1"/>
  </si>
  <si>
    <t>拍</t>
    <rPh sb="0" eb="1">
      <t>ハク</t>
    </rPh>
    <phoneticPr fontId="1"/>
  </si>
  <si>
    <t>℃</t>
    <phoneticPr fontId="1"/>
  </si>
  <si>
    <t>要</t>
    <rPh sb="0" eb="1">
      <t>ヨウ</t>
    </rPh>
    <phoneticPr fontId="1"/>
  </si>
  <si>
    <t>済</t>
    <rPh sb="0" eb="1">
      <t>スミ</t>
    </rPh>
    <phoneticPr fontId="1"/>
  </si>
  <si>
    <t>入浴</t>
    <rPh sb="0" eb="2">
      <t>ニュウヨク</t>
    </rPh>
    <phoneticPr fontId="1"/>
  </si>
  <si>
    <t>理美容</t>
    <rPh sb="0" eb="3">
      <t>リビヨウ</t>
    </rPh>
    <phoneticPr fontId="1"/>
  </si>
  <si>
    <t>口腔ケア</t>
    <rPh sb="0" eb="2">
      <t>コウクウ</t>
    </rPh>
    <phoneticPr fontId="1"/>
  </si>
  <si>
    <t>特記事項</t>
    <rPh sb="0" eb="2">
      <t>トッキ</t>
    </rPh>
    <rPh sb="2" eb="4">
      <t>ジコウ</t>
    </rPh>
    <phoneticPr fontId="1"/>
  </si>
  <si>
    <t>予定</t>
    <rPh sb="0" eb="2">
      <t>ヨテイ</t>
    </rPh>
    <phoneticPr fontId="1"/>
  </si>
  <si>
    <t>量</t>
    <rPh sb="0" eb="1">
      <t>リョウ</t>
    </rPh>
    <phoneticPr fontId="1"/>
  </si>
  <si>
    <t>歯みがき</t>
    <rPh sb="0" eb="1">
      <t>ハ</t>
    </rPh>
    <phoneticPr fontId="1"/>
  </si>
  <si>
    <t>むせ</t>
    <phoneticPr fontId="1"/>
  </si>
  <si>
    <t>実施</t>
    <rPh sb="0" eb="2">
      <t>ジッシ</t>
    </rPh>
    <phoneticPr fontId="1"/>
  </si>
  <si>
    <t>残</t>
    <rPh sb="0" eb="1">
      <t>ザン</t>
    </rPh>
    <phoneticPr fontId="1"/>
  </si>
  <si>
    <t>口腔体操</t>
    <rPh sb="0" eb="2">
      <t>コウクウ</t>
    </rPh>
    <rPh sb="2" eb="4">
      <t>タイソウ</t>
    </rPh>
    <phoneticPr fontId="1"/>
  </si>
  <si>
    <t>脳トレ</t>
    <rPh sb="0" eb="1">
      <t>ノウ</t>
    </rPh>
    <phoneticPr fontId="1"/>
  </si>
  <si>
    <t>義歯洗浄</t>
    <rPh sb="0" eb="2">
      <t>ギシ</t>
    </rPh>
    <rPh sb="2" eb="4">
      <t>センジョウ</t>
    </rPh>
    <phoneticPr fontId="1"/>
  </si>
  <si>
    <t>ゲーム</t>
    <phoneticPr fontId="1"/>
  </si>
  <si>
    <t>服薬：朝</t>
    <rPh sb="0" eb="2">
      <t>フクヤク</t>
    </rPh>
    <rPh sb="3" eb="4">
      <t>アサ</t>
    </rPh>
    <phoneticPr fontId="1"/>
  </si>
  <si>
    <t>服薬：昼</t>
    <rPh sb="3" eb="4">
      <t>ヒル</t>
    </rPh>
    <phoneticPr fontId="1"/>
  </si>
  <si>
    <t>服薬：食間</t>
    <rPh sb="3" eb="5">
      <t>ショクカン</t>
    </rPh>
    <phoneticPr fontId="1"/>
  </si>
  <si>
    <t>服薬：夕</t>
    <rPh sb="3" eb="4">
      <t>ユウ</t>
    </rPh>
    <phoneticPr fontId="1"/>
  </si>
  <si>
    <t>入浴予定</t>
    <rPh sb="0" eb="2">
      <t>ニュウヨク</t>
    </rPh>
    <rPh sb="2" eb="4">
      <t>ヨテイ</t>
    </rPh>
    <phoneticPr fontId="1"/>
  </si>
  <si>
    <t>理美容予定</t>
    <rPh sb="0" eb="1">
      <t>リ</t>
    </rPh>
    <rPh sb="1" eb="2">
      <t>ビ</t>
    </rPh>
    <rPh sb="2" eb="3">
      <t>ヨウ</t>
    </rPh>
    <rPh sb="3" eb="5">
      <t>ヨテイ</t>
    </rPh>
    <phoneticPr fontId="1"/>
  </si>
  <si>
    <t>機能訓練①</t>
    <rPh sb="0" eb="2">
      <t>キノウ</t>
    </rPh>
    <rPh sb="2" eb="4">
      <t>クンレン</t>
    </rPh>
    <phoneticPr fontId="1"/>
  </si>
  <si>
    <t>機能訓練名</t>
    <rPh sb="0" eb="2">
      <t>キノウ</t>
    </rPh>
    <rPh sb="2" eb="4">
      <t>クンレン</t>
    </rPh>
    <rPh sb="4" eb="5">
      <t>メイ</t>
    </rPh>
    <phoneticPr fontId="1"/>
  </si>
  <si>
    <t>太もも裏のストレッチ</t>
    <rPh sb="0" eb="1">
      <t>フト</t>
    </rPh>
    <rPh sb="3" eb="4">
      <t>ウラ</t>
    </rPh>
    <phoneticPr fontId="1"/>
  </si>
  <si>
    <t>握力アップの運動</t>
    <rPh sb="0" eb="2">
      <t>アクリョク</t>
    </rPh>
    <rPh sb="6" eb="8">
      <t>ウンドウ</t>
    </rPh>
    <phoneticPr fontId="1"/>
  </si>
  <si>
    <t>スクワット</t>
    <phoneticPr fontId="1"/>
  </si>
  <si>
    <t>立ち座り運動</t>
    <rPh sb="0" eb="1">
      <t>タ</t>
    </rPh>
    <rPh sb="2" eb="3">
      <t>スワ</t>
    </rPh>
    <rPh sb="4" eb="6">
      <t>ウンドウ</t>
    </rPh>
    <phoneticPr fontId="1"/>
  </si>
  <si>
    <t>歩行運動</t>
    <rPh sb="0" eb="2">
      <t>ホコウ</t>
    </rPh>
    <rPh sb="2" eb="4">
      <t>ウンドウ</t>
    </rPh>
    <phoneticPr fontId="1"/>
  </si>
  <si>
    <t>てくてく体操</t>
    <rPh sb="4" eb="6">
      <t>タイソウ</t>
    </rPh>
    <phoneticPr fontId="1"/>
  </si>
  <si>
    <t>行ラベル</t>
  </si>
  <si>
    <t>列ラベル</t>
  </si>
  <si>
    <t>曜日を変更した場合は、必ず更新処理をしてください。</t>
    <rPh sb="0" eb="2">
      <t>ヨウビ</t>
    </rPh>
    <rPh sb="3" eb="5">
      <t>ヘンコウ</t>
    </rPh>
    <rPh sb="7" eb="9">
      <t>バアイ</t>
    </rPh>
    <rPh sb="11" eb="12">
      <t>カナラ</t>
    </rPh>
    <rPh sb="13" eb="15">
      <t>コウシン</t>
    </rPh>
    <rPh sb="15" eb="17">
      <t>ショリ</t>
    </rPh>
    <phoneticPr fontId="1"/>
  </si>
  <si>
    <t>曜日の選択は、列ラベル横のボタンを押して確認してください。</t>
    <rPh sb="0" eb="2">
      <t>ヨウビ</t>
    </rPh>
    <rPh sb="3" eb="5">
      <t>センタク</t>
    </rPh>
    <rPh sb="7" eb="8">
      <t>レツ</t>
    </rPh>
    <rPh sb="11" eb="12">
      <t>ヨコ</t>
    </rPh>
    <rPh sb="17" eb="18">
      <t>オ</t>
    </rPh>
    <rPh sb="20" eb="22">
      <t>カクニン</t>
    </rPh>
    <phoneticPr fontId="1"/>
  </si>
  <si>
    <t>月曜利用</t>
    <rPh sb="0" eb="2">
      <t>ゲツヨウ</t>
    </rPh>
    <rPh sb="2" eb="4">
      <t>リヨウ</t>
    </rPh>
    <phoneticPr fontId="1"/>
  </si>
  <si>
    <t>火曜利用</t>
    <rPh sb="0" eb="2">
      <t>カヨウ</t>
    </rPh>
    <rPh sb="2" eb="4">
      <t>リヨウ</t>
    </rPh>
    <phoneticPr fontId="1"/>
  </si>
  <si>
    <t>水曜利用</t>
    <rPh sb="0" eb="2">
      <t>スイヨウ</t>
    </rPh>
    <rPh sb="2" eb="4">
      <t>リヨウ</t>
    </rPh>
    <phoneticPr fontId="1"/>
  </si>
  <si>
    <t>木曜利用</t>
    <rPh sb="0" eb="2">
      <t>モクヨウ</t>
    </rPh>
    <rPh sb="2" eb="4">
      <t>リヨウ</t>
    </rPh>
    <phoneticPr fontId="1"/>
  </si>
  <si>
    <t>金曜利用</t>
    <rPh sb="0" eb="2">
      <t>キンヨウ</t>
    </rPh>
    <rPh sb="2" eb="3">
      <t>リ</t>
    </rPh>
    <rPh sb="3" eb="4">
      <t>ヨウ</t>
    </rPh>
    <phoneticPr fontId="1"/>
  </si>
  <si>
    <t>土曜利用</t>
    <rPh sb="0" eb="2">
      <t>ドヨウ</t>
    </rPh>
    <rPh sb="2" eb="4">
      <t>リヨウ</t>
    </rPh>
    <phoneticPr fontId="1"/>
  </si>
  <si>
    <r>
      <t>介護職員用サービス提供記録内の機能訓練欄に記載するドロップダウンリストです。
予防対象の方は、</t>
    </r>
    <r>
      <rPr>
        <b/>
        <sz val="11"/>
        <color rgb="FFFF0000"/>
        <rFont val="ＭＳ Ｐゴシック"/>
        <family val="3"/>
        <charset val="128"/>
        <scheme val="minor"/>
      </rPr>
      <t>機能訓練指導員とよく相談</t>
    </r>
    <r>
      <rPr>
        <sz val="11"/>
        <color theme="1"/>
        <rFont val="ＭＳ Ｐゴシック"/>
        <family val="2"/>
        <charset val="128"/>
        <scheme val="minor"/>
      </rPr>
      <t>し、選択してください。
訓練名は、事業所に合ったものとして変更してください。</t>
    </r>
    <rPh sb="0" eb="2">
      <t>カイゴ</t>
    </rPh>
    <rPh sb="2" eb="5">
      <t>ショクインヨウ</t>
    </rPh>
    <rPh sb="9" eb="11">
      <t>テイキョウ</t>
    </rPh>
    <rPh sb="11" eb="13">
      <t>キロク</t>
    </rPh>
    <rPh sb="13" eb="14">
      <t>ナイ</t>
    </rPh>
    <rPh sb="15" eb="17">
      <t>キノウ</t>
    </rPh>
    <rPh sb="17" eb="19">
      <t>クンレン</t>
    </rPh>
    <rPh sb="19" eb="20">
      <t>ラン</t>
    </rPh>
    <rPh sb="21" eb="23">
      <t>キサイ</t>
    </rPh>
    <rPh sb="39" eb="41">
      <t>ヨボウ</t>
    </rPh>
    <rPh sb="41" eb="43">
      <t>タイショウ</t>
    </rPh>
    <rPh sb="44" eb="45">
      <t>カタ</t>
    </rPh>
    <rPh sb="47" eb="49">
      <t>キノウ</t>
    </rPh>
    <rPh sb="49" eb="51">
      <t>クンレン</t>
    </rPh>
    <rPh sb="51" eb="54">
      <t>シドウイン</t>
    </rPh>
    <rPh sb="57" eb="59">
      <t>ソウダン</t>
    </rPh>
    <rPh sb="61" eb="63">
      <t>センタク</t>
    </rPh>
    <rPh sb="71" eb="73">
      <t>クンレン</t>
    </rPh>
    <rPh sb="73" eb="74">
      <t>メイ</t>
    </rPh>
    <rPh sb="76" eb="78">
      <t>ジギョウ</t>
    </rPh>
    <rPh sb="78" eb="79">
      <t>ショ</t>
    </rPh>
    <rPh sb="80" eb="81">
      <t>ア</t>
    </rPh>
    <rPh sb="88" eb="90">
      <t>ヘンコウ</t>
    </rPh>
    <phoneticPr fontId="1"/>
  </si>
  <si>
    <t>■</t>
    <phoneticPr fontId="1"/>
  </si>
  <si>
    <t>ケアマネジャーから提供される介護予防ケアマネジメントを把握していますか？</t>
    <rPh sb="9" eb="11">
      <t>テイキョウ</t>
    </rPh>
    <rPh sb="14" eb="16">
      <t>カイゴ</t>
    </rPh>
    <rPh sb="16" eb="18">
      <t>ヨボウ</t>
    </rPh>
    <rPh sb="27" eb="29">
      <t>ハアク</t>
    </rPh>
    <phoneticPr fontId="1"/>
  </si>
  <si>
    <t>・</t>
    <phoneticPr fontId="1"/>
  </si>
  <si>
    <t>生活課題を把握し、どのような目的でサービス利用されますか？</t>
    <rPh sb="0" eb="2">
      <t>セイカツ</t>
    </rPh>
    <rPh sb="2" eb="4">
      <t>カダイ</t>
    </rPh>
    <rPh sb="5" eb="7">
      <t>ハアク</t>
    </rPh>
    <rPh sb="14" eb="16">
      <t>モクテキ</t>
    </rPh>
    <rPh sb="21" eb="23">
      <t>リヨウ</t>
    </rPh>
    <phoneticPr fontId="1"/>
  </si>
  <si>
    <t>サービス利用に際し、達成すべき目標を共有できていますか？</t>
    <rPh sb="4" eb="6">
      <t>リヨウ</t>
    </rPh>
    <rPh sb="7" eb="8">
      <t>サイ</t>
    </rPh>
    <rPh sb="10" eb="12">
      <t>タッセイ</t>
    </rPh>
    <rPh sb="15" eb="17">
      <t>モクヒョウ</t>
    </rPh>
    <rPh sb="18" eb="20">
      <t>キョウユウ</t>
    </rPh>
    <phoneticPr fontId="1"/>
  </si>
  <si>
    <t>ケアマネジメントの内容が不明瞭なところはありませんか？</t>
    <rPh sb="9" eb="11">
      <t>ナイヨウ</t>
    </rPh>
    <rPh sb="12" eb="15">
      <t>フメイリョウ</t>
    </rPh>
    <phoneticPr fontId="1"/>
  </si>
  <si>
    <t>また、不明瞭な点はケアマネジャーに問い合せしましたか？</t>
    <rPh sb="3" eb="6">
      <t>フメイリョウ</t>
    </rPh>
    <rPh sb="7" eb="8">
      <t>テン</t>
    </rPh>
    <rPh sb="17" eb="18">
      <t>ト</t>
    </rPh>
    <rPh sb="19" eb="20">
      <t>アワ</t>
    </rPh>
    <phoneticPr fontId="1"/>
  </si>
  <si>
    <t>機能向上訓練は、どのような訓練をすればいいのですか？など</t>
    <rPh sb="0" eb="2">
      <t>キノウ</t>
    </rPh>
    <rPh sb="2" eb="4">
      <t>コウジョウ</t>
    </rPh>
    <rPh sb="4" eb="6">
      <t>クンレン</t>
    </rPh>
    <rPh sb="13" eb="15">
      <t>クンレン</t>
    </rPh>
    <phoneticPr fontId="1"/>
  </si>
  <si>
    <t>職員同士で情報共有していますか？</t>
    <rPh sb="0" eb="2">
      <t>ショクイン</t>
    </rPh>
    <rPh sb="2" eb="4">
      <t>ドウシ</t>
    </rPh>
    <rPh sb="5" eb="7">
      <t>ジョウホウ</t>
    </rPh>
    <rPh sb="7" eb="9">
      <t>キョウユウ</t>
    </rPh>
    <phoneticPr fontId="1"/>
  </si>
  <si>
    <t>サービス提供に係る会議等でそれぞれの状態像に合ったサービスの検討をされていますか？</t>
    <rPh sb="4" eb="6">
      <t>テイキョウ</t>
    </rPh>
    <rPh sb="7" eb="8">
      <t>カカ</t>
    </rPh>
    <rPh sb="9" eb="12">
      <t>カイギトウ</t>
    </rPh>
    <rPh sb="18" eb="20">
      <t>ジョウタイ</t>
    </rPh>
    <rPh sb="20" eb="21">
      <t>ゾウ</t>
    </rPh>
    <rPh sb="22" eb="23">
      <t>ア</t>
    </rPh>
    <rPh sb="30" eb="32">
      <t>ケントウ</t>
    </rPh>
    <phoneticPr fontId="1"/>
  </si>
  <si>
    <t>・</t>
    <phoneticPr fontId="1"/>
  </si>
  <si>
    <t>例えば、機能訓練について検討した際、どのようなサービス提供をしたらいいか、</t>
    <rPh sb="0" eb="1">
      <t>タト</t>
    </rPh>
    <rPh sb="4" eb="6">
      <t>キノウ</t>
    </rPh>
    <rPh sb="6" eb="8">
      <t>クンレン</t>
    </rPh>
    <rPh sb="12" eb="14">
      <t>ケントウ</t>
    </rPh>
    <rPh sb="16" eb="17">
      <t>サイ</t>
    </rPh>
    <rPh sb="27" eb="29">
      <t>テイキョウ</t>
    </rPh>
    <phoneticPr fontId="1"/>
  </si>
  <si>
    <t>機能向上が見られたかどうか評価していますか？</t>
    <rPh sb="0" eb="2">
      <t>キノウ</t>
    </rPh>
    <rPh sb="2" eb="4">
      <t>コウジョウ</t>
    </rPh>
    <rPh sb="5" eb="6">
      <t>ミ</t>
    </rPh>
    <rPh sb="13" eb="15">
      <t>ヒョウカ</t>
    </rPh>
    <phoneticPr fontId="1"/>
  </si>
  <si>
    <t>例えば、「見た感じ元気になってきた」や「歩けるようになった」など、客観的指標に</t>
    <rPh sb="0" eb="1">
      <t>タト</t>
    </rPh>
    <rPh sb="5" eb="6">
      <t>ミ</t>
    </rPh>
    <rPh sb="7" eb="8">
      <t>カン</t>
    </rPh>
    <rPh sb="9" eb="11">
      <t>ゲンキ</t>
    </rPh>
    <rPh sb="20" eb="21">
      <t>アル</t>
    </rPh>
    <rPh sb="33" eb="36">
      <t>キャッカンテキ</t>
    </rPh>
    <rPh sb="36" eb="38">
      <t>シヒョウ</t>
    </rPh>
    <phoneticPr fontId="1"/>
  </si>
  <si>
    <t>基づいた評価をしていないことがあります。</t>
    <rPh sb="0" eb="1">
      <t>モト</t>
    </rPh>
    <rPh sb="4" eb="6">
      <t>ヒョウカ</t>
    </rPh>
    <phoneticPr fontId="1"/>
  </si>
  <si>
    <t>定期的に、歩行距離や速度、握力など数値を基に評価し、機能の向上具合を</t>
    <rPh sb="0" eb="3">
      <t>テイキテキ</t>
    </rPh>
    <rPh sb="5" eb="7">
      <t>ホコウ</t>
    </rPh>
    <rPh sb="7" eb="9">
      <t>キョリ</t>
    </rPh>
    <rPh sb="10" eb="12">
      <t>ソクド</t>
    </rPh>
    <rPh sb="13" eb="15">
      <t>アクリョク</t>
    </rPh>
    <rPh sb="17" eb="19">
      <t>スウチ</t>
    </rPh>
    <rPh sb="20" eb="21">
      <t>モト</t>
    </rPh>
    <rPh sb="22" eb="24">
      <t>ヒョウカ</t>
    </rPh>
    <rPh sb="26" eb="28">
      <t>キノウ</t>
    </rPh>
    <rPh sb="29" eb="31">
      <t>コウジョウ</t>
    </rPh>
    <rPh sb="31" eb="33">
      <t>グアイ</t>
    </rPh>
    <phoneticPr fontId="1"/>
  </si>
  <si>
    <t>ケアマネジャーに報告してください。</t>
    <rPh sb="8" eb="10">
      <t>ホウコク</t>
    </rPh>
    <phoneticPr fontId="1"/>
  </si>
  <si>
    <t>口腔や栄養面の状態について、把握されていますか？</t>
    <rPh sb="0" eb="2">
      <t>コウクウ</t>
    </rPh>
    <rPh sb="3" eb="5">
      <t>エイヨウ</t>
    </rPh>
    <rPh sb="5" eb="6">
      <t>メン</t>
    </rPh>
    <rPh sb="7" eb="9">
      <t>ジョウタイ</t>
    </rPh>
    <rPh sb="14" eb="16">
      <t>ハアク</t>
    </rPh>
    <phoneticPr fontId="1"/>
  </si>
  <si>
    <t>サルコペニアやフレイルの原因が口腔機能や低栄養にある方が少なくありません。</t>
    <rPh sb="12" eb="14">
      <t>ゲンイン</t>
    </rPh>
    <rPh sb="15" eb="17">
      <t>コウクウ</t>
    </rPh>
    <rPh sb="17" eb="19">
      <t>キノウ</t>
    </rPh>
    <rPh sb="20" eb="21">
      <t>テイ</t>
    </rPh>
    <rPh sb="21" eb="23">
      <t>エイヨウ</t>
    </rPh>
    <rPh sb="26" eb="27">
      <t>カタ</t>
    </rPh>
    <rPh sb="28" eb="29">
      <t>スク</t>
    </rPh>
    <phoneticPr fontId="1"/>
  </si>
  <si>
    <t>残食の量やその種類。入れ歯の具合やむせなどの口腔機能・衛生面の観察はされていますか？</t>
    <rPh sb="0" eb="1">
      <t>ザン</t>
    </rPh>
    <rPh sb="3" eb="4">
      <t>リョウ</t>
    </rPh>
    <rPh sb="7" eb="9">
      <t>シュルイ</t>
    </rPh>
    <rPh sb="10" eb="11">
      <t>イ</t>
    </rPh>
    <rPh sb="12" eb="13">
      <t>バ</t>
    </rPh>
    <rPh sb="14" eb="16">
      <t>グアイ</t>
    </rPh>
    <rPh sb="22" eb="24">
      <t>コウクウ</t>
    </rPh>
    <rPh sb="24" eb="26">
      <t>キノウ</t>
    </rPh>
    <rPh sb="27" eb="30">
      <t>エイセイメン</t>
    </rPh>
    <rPh sb="31" eb="33">
      <t>カンサツ</t>
    </rPh>
    <phoneticPr fontId="1"/>
  </si>
  <si>
    <t>不明瞭な点は、歯科衛生士や栄養士、理学療法士などのリハビリ専門職に相談していますか？</t>
    <rPh sb="0" eb="3">
      <t>フメイリョウ</t>
    </rPh>
    <rPh sb="4" eb="5">
      <t>テン</t>
    </rPh>
    <rPh sb="7" eb="9">
      <t>シカ</t>
    </rPh>
    <rPh sb="9" eb="11">
      <t>エイセイ</t>
    </rPh>
    <rPh sb="11" eb="12">
      <t>シ</t>
    </rPh>
    <rPh sb="13" eb="16">
      <t>エイヨウシ</t>
    </rPh>
    <rPh sb="17" eb="19">
      <t>リガク</t>
    </rPh>
    <rPh sb="19" eb="21">
      <t>リョウホウ</t>
    </rPh>
    <rPh sb="21" eb="22">
      <t>シ</t>
    </rPh>
    <rPh sb="29" eb="31">
      <t>センモン</t>
    </rPh>
    <rPh sb="31" eb="32">
      <t>ショク</t>
    </rPh>
    <rPh sb="33" eb="35">
      <t>ソウダン</t>
    </rPh>
    <phoneticPr fontId="1"/>
  </si>
  <si>
    <t>法人内にいなければ、紀の川市高齢介護課に相談できます。</t>
    <rPh sb="0" eb="2">
      <t>ホウジン</t>
    </rPh>
    <rPh sb="2" eb="3">
      <t>ナイ</t>
    </rPh>
    <rPh sb="10" eb="14">
      <t>キ</t>
    </rPh>
    <rPh sb="14" eb="16">
      <t>コウレイ</t>
    </rPh>
    <rPh sb="16" eb="18">
      <t>カイゴ</t>
    </rPh>
    <rPh sb="18" eb="19">
      <t>カ</t>
    </rPh>
    <rPh sb="20" eb="22">
      <t>ソウダン</t>
    </rPh>
    <phoneticPr fontId="1"/>
  </si>
  <si>
    <t>目標の達成度合いを評価し、継続の有無について検討していますか？</t>
    <rPh sb="0" eb="2">
      <t>モクヒョウ</t>
    </rPh>
    <rPh sb="3" eb="5">
      <t>タッセイ</t>
    </rPh>
    <rPh sb="5" eb="7">
      <t>ドア</t>
    </rPh>
    <rPh sb="9" eb="11">
      <t>ヒョウカ</t>
    </rPh>
    <rPh sb="13" eb="15">
      <t>ケイゾク</t>
    </rPh>
    <rPh sb="16" eb="18">
      <t>ウム</t>
    </rPh>
    <rPh sb="22" eb="24">
      <t>ケントウ</t>
    </rPh>
    <phoneticPr fontId="1"/>
  </si>
  <si>
    <t>日々の提供記録や機能評価を通じて、目標の修正を行っていますか？</t>
    <rPh sb="0" eb="2">
      <t>ヒビ</t>
    </rPh>
    <rPh sb="3" eb="5">
      <t>テイキョウ</t>
    </rPh>
    <rPh sb="5" eb="7">
      <t>キロク</t>
    </rPh>
    <rPh sb="8" eb="10">
      <t>キノウ</t>
    </rPh>
    <rPh sb="10" eb="12">
      <t>ヒョウカ</t>
    </rPh>
    <rPh sb="13" eb="14">
      <t>ツウ</t>
    </rPh>
    <rPh sb="17" eb="19">
      <t>モクヒョウ</t>
    </rPh>
    <rPh sb="20" eb="22">
      <t>シュウセイ</t>
    </rPh>
    <rPh sb="23" eb="24">
      <t>オコナ</t>
    </rPh>
    <phoneticPr fontId="1"/>
  </si>
  <si>
    <t>ケアマネジャーとも情報共有していますか？</t>
    <rPh sb="9" eb="11">
      <t>ジョウホウ</t>
    </rPh>
    <rPh sb="11" eb="13">
      <t>キョウユウ</t>
    </rPh>
    <phoneticPr fontId="1"/>
  </si>
  <si>
    <t>提供すべきサービスの種別を確認されていますか？</t>
    <rPh sb="0" eb="2">
      <t>テイキョウ</t>
    </rPh>
    <rPh sb="10" eb="12">
      <t>シュベツ</t>
    </rPh>
    <rPh sb="13" eb="15">
      <t>カクニン</t>
    </rPh>
    <phoneticPr fontId="1"/>
  </si>
  <si>
    <t>利用者基本情報</t>
    <rPh sb="0" eb="3">
      <t>リヨウシャ</t>
    </rPh>
    <rPh sb="3" eb="5">
      <t>キホン</t>
    </rPh>
    <rPh sb="5" eb="7">
      <t>ジョウホウ</t>
    </rPh>
    <phoneticPr fontId="1"/>
  </si>
  <si>
    <t>被保険者番号</t>
    <rPh sb="0" eb="4">
      <t>ヒホケンシャ</t>
    </rPh>
    <rPh sb="4" eb="6">
      <t>バンゴウ</t>
    </rPh>
    <phoneticPr fontId="1"/>
  </si>
  <si>
    <t>食事</t>
    <rPh sb="0" eb="2">
      <t>ショクジ</t>
    </rPh>
    <phoneticPr fontId="1"/>
  </si>
  <si>
    <t>☑</t>
  </si>
  <si>
    <t>看護・介護項目</t>
    <rPh sb="0" eb="2">
      <t>カンゴ</t>
    </rPh>
    <rPh sb="3" eb="5">
      <t>カイゴ</t>
    </rPh>
    <rPh sb="5" eb="7">
      <t>コウモク</t>
    </rPh>
    <phoneticPr fontId="1"/>
  </si>
  <si>
    <t>特記</t>
    <rPh sb="0" eb="2">
      <t>トッキ</t>
    </rPh>
    <phoneticPr fontId="1"/>
  </si>
  <si>
    <t>月曜</t>
  </si>
  <si>
    <t>火曜</t>
  </si>
  <si>
    <t>水曜</t>
  </si>
  <si>
    <t>木曜</t>
  </si>
  <si>
    <t>金曜</t>
  </si>
  <si>
    <t>土曜</t>
  </si>
  <si>
    <t>服
薬
関
係</t>
    <rPh sb="4" eb="5">
      <t>セキ</t>
    </rPh>
    <rPh sb="6" eb="7">
      <t>カカリ</t>
    </rPh>
    <phoneticPr fontId="1"/>
  </si>
  <si>
    <t>アセスコメント集約</t>
    <rPh sb="7" eb="9">
      <t>シュウヤク</t>
    </rPh>
    <phoneticPr fontId="1"/>
  </si>
  <si>
    <t>その他</t>
    <rPh sb="2" eb="3">
      <t>タ</t>
    </rPh>
    <phoneticPr fontId="1"/>
  </si>
  <si>
    <t>機
能
訓
練</t>
    <rPh sb="0" eb="1">
      <t>キ</t>
    </rPh>
    <rPh sb="2" eb="3">
      <t>ノウ</t>
    </rPh>
    <rPh sb="4" eb="5">
      <t>クン</t>
    </rPh>
    <rPh sb="6" eb="7">
      <t>ネリ</t>
    </rPh>
    <phoneticPr fontId="1"/>
  </si>
  <si>
    <t>□</t>
  </si>
  <si>
    <t>□</t>
    <phoneticPr fontId="1"/>
  </si>
  <si>
    <t>【通常食】</t>
  </si>
  <si>
    <t>口腔</t>
    <rPh sb="0" eb="2">
      <t>コウクウ</t>
    </rPh>
    <phoneticPr fontId="1"/>
  </si>
  <si>
    <t>【自歯】</t>
  </si>
  <si>
    <t>【総欠損】</t>
  </si>
  <si>
    <t>【部分義歯】</t>
  </si>
  <si>
    <t>【総義歯】</t>
  </si>
  <si>
    <t>作業</t>
    <rPh sb="0" eb="2">
      <t>サギョウ</t>
    </rPh>
    <phoneticPr fontId="1"/>
  </si>
  <si>
    <t>項目</t>
    <rPh sb="0" eb="2">
      <t>コウモク</t>
    </rPh>
    <phoneticPr fontId="1"/>
  </si>
  <si>
    <t>主たる利用目的</t>
    <rPh sb="0" eb="1">
      <t>シュ</t>
    </rPh>
    <rPh sb="3" eb="5">
      <t>リヨウ</t>
    </rPh>
    <rPh sb="5" eb="7">
      <t>モクテキ</t>
    </rPh>
    <phoneticPr fontId="1"/>
  </si>
  <si>
    <t>運動</t>
  </si>
  <si>
    <t>口腔</t>
  </si>
  <si>
    <t>レクリエーション</t>
  </si>
  <si>
    <t>外出の機会</t>
  </si>
  <si>
    <t>機能訓練②</t>
    <rPh sb="0" eb="2">
      <t>キノウクンレン2</t>
    </rPh>
    <phoneticPr fontId="1"/>
  </si>
  <si>
    <t>機能訓練③</t>
    <rPh sb="0" eb="2">
      <t>キノウクンレン3</t>
    </rPh>
    <phoneticPr fontId="1"/>
  </si>
  <si>
    <t>通所　太郎</t>
  </si>
  <si>
    <t>通所　太郎</t>
    <rPh sb="0" eb="2">
      <t>ツウショ</t>
    </rPh>
    <rPh sb="3" eb="5">
      <t>タロウ</t>
    </rPh>
    <phoneticPr fontId="1"/>
  </si>
  <si>
    <t>通所　次郎</t>
  </si>
  <si>
    <t>通所　次郎</t>
    <rPh sb="0" eb="2">
      <t>ツウショ</t>
    </rPh>
    <rPh sb="3" eb="5">
      <t>ジロウ</t>
    </rPh>
    <phoneticPr fontId="1"/>
  </si>
  <si>
    <t>通所　四郎</t>
  </si>
  <si>
    <t>通所　四郎</t>
    <rPh sb="0" eb="2">
      <t>ツウショ</t>
    </rPh>
    <rPh sb="3" eb="5">
      <t>シロウ</t>
    </rPh>
    <phoneticPr fontId="1"/>
  </si>
  <si>
    <t>通所　五郎</t>
  </si>
  <si>
    <t>通所　五郎</t>
    <rPh sb="0" eb="2">
      <t>ツウショ</t>
    </rPh>
    <rPh sb="3" eb="5">
      <t>ゴロウ</t>
    </rPh>
    <phoneticPr fontId="1"/>
  </si>
  <si>
    <t>通所　三郎</t>
  </si>
  <si>
    <t>通所　三郎</t>
    <rPh sb="0" eb="2">
      <t>ツウショ</t>
    </rPh>
    <rPh sb="3" eb="5">
      <t>サブロウ</t>
    </rPh>
    <phoneticPr fontId="1"/>
  </si>
  <si>
    <t>通所　花子</t>
  </si>
  <si>
    <t>通所　花子</t>
    <rPh sb="0" eb="2">
      <t>ツウショ</t>
    </rPh>
    <rPh sb="3" eb="5">
      <t>ハナコ</t>
    </rPh>
    <phoneticPr fontId="1"/>
  </si>
  <si>
    <t>通所　月子</t>
  </si>
  <si>
    <t>通所　月子</t>
    <rPh sb="0" eb="2">
      <t>ツウショ</t>
    </rPh>
    <rPh sb="3" eb="5">
      <t>ツキコ</t>
    </rPh>
    <phoneticPr fontId="1"/>
  </si>
  <si>
    <t>通所　空子</t>
  </si>
  <si>
    <t>通所　空子</t>
    <rPh sb="0" eb="2">
      <t>ツウショ</t>
    </rPh>
    <rPh sb="3" eb="4">
      <t>ソラ</t>
    </rPh>
    <rPh sb="4" eb="5">
      <t>コ</t>
    </rPh>
    <phoneticPr fontId="1"/>
  </si>
  <si>
    <t>デイ　太郎</t>
  </si>
  <si>
    <t>デイ　太郎</t>
    <rPh sb="3" eb="5">
      <t>タロウ</t>
    </rPh>
    <phoneticPr fontId="1"/>
  </si>
  <si>
    <t>デイ　次郎</t>
  </si>
  <si>
    <t>デイ　次郎</t>
    <rPh sb="3" eb="5">
      <t>ジロウ</t>
    </rPh>
    <phoneticPr fontId="1"/>
  </si>
  <si>
    <t>事業対象者</t>
  </si>
  <si>
    <t>要支援1</t>
  </si>
  <si>
    <t>要支援2</t>
  </si>
  <si>
    <t>要介護1</t>
  </si>
  <si>
    <t>要介護3</t>
  </si>
  <si>
    <t>要介護4</t>
  </si>
  <si>
    <t>要介護5</t>
  </si>
  <si>
    <t>ツウショ　ゴロウ</t>
  </si>
  <si>
    <t>ツウショ　ソラコ</t>
  </si>
  <si>
    <t>ツウショ　ツキコ</t>
  </si>
  <si>
    <t>ツウショ　シロウ</t>
  </si>
  <si>
    <t>ツウショ　ハナコ</t>
  </si>
  <si>
    <t>ツウショ　サブロウ</t>
  </si>
  <si>
    <t>ツウショ　ジロウ</t>
  </si>
  <si>
    <t>ツウショ　タロウ</t>
  </si>
  <si>
    <t>デイ　ジロウ</t>
  </si>
  <si>
    <t>デイ　タロウ</t>
  </si>
  <si>
    <t>歩行マシントレ</t>
    <rPh sb="0" eb="2">
      <t>ホコウ</t>
    </rPh>
    <phoneticPr fontId="1"/>
  </si>
  <si>
    <t>体幹マシントレ</t>
    <rPh sb="0" eb="2">
      <t>タイカン</t>
    </rPh>
    <phoneticPr fontId="1"/>
  </si>
  <si>
    <t>上肢マシントレ</t>
    <rPh sb="0" eb="2">
      <t>ジョウシ</t>
    </rPh>
    <phoneticPr fontId="1"/>
  </si>
  <si>
    <t>下肢マシントレ</t>
    <rPh sb="0" eb="2">
      <t>カシ</t>
    </rPh>
    <phoneticPr fontId="1"/>
  </si>
  <si>
    <t>メモ・引継ぎ事項</t>
    <rPh sb="3" eb="5">
      <t>ヒキツ</t>
    </rPh>
    <rPh sb="6" eb="8">
      <t>ジコウ</t>
    </rPh>
    <phoneticPr fontId="1"/>
  </si>
  <si>
    <t>レク</t>
    <phoneticPr fontId="1"/>
  </si>
  <si>
    <t>ケアマネ目標</t>
    <rPh sb="4" eb="6">
      <t>モクヒョウ</t>
    </rPh>
    <phoneticPr fontId="1"/>
  </si>
  <si>
    <t>通所目標</t>
    <rPh sb="0" eb="2">
      <t>ツウショ</t>
    </rPh>
    <rPh sb="2" eb="4">
      <t>モクヒョウ</t>
    </rPh>
    <phoneticPr fontId="1"/>
  </si>
  <si>
    <t>通所利用時の目標や個別支援内容</t>
    <rPh sb="0" eb="2">
      <t>ツウショ</t>
    </rPh>
    <rPh sb="2" eb="4">
      <t>リヨウ</t>
    </rPh>
    <rPh sb="4" eb="5">
      <t>ジ</t>
    </rPh>
    <rPh sb="6" eb="8">
      <t>モクヒョウ</t>
    </rPh>
    <rPh sb="9" eb="11">
      <t>コベツ</t>
    </rPh>
    <rPh sb="11" eb="13">
      <t>シエン</t>
    </rPh>
    <rPh sb="13" eb="15">
      <t>ナイヨウ</t>
    </rPh>
    <phoneticPr fontId="1"/>
  </si>
  <si>
    <t>支援①</t>
    <rPh sb="0" eb="2">
      <t>シエン</t>
    </rPh>
    <phoneticPr fontId="1"/>
  </si>
  <si>
    <t>支援②</t>
    <rPh sb="0" eb="2">
      <t>シエン2</t>
    </rPh>
    <phoneticPr fontId="1"/>
  </si>
  <si>
    <t>支援③</t>
    <rPh sb="0" eb="2">
      <t>シエン3</t>
    </rPh>
    <phoneticPr fontId="1"/>
  </si>
  <si>
    <t>支援④</t>
    <rPh sb="0" eb="2">
      <t>シエン4</t>
    </rPh>
    <phoneticPr fontId="1"/>
  </si>
  <si>
    <t>支援⑤</t>
    <rPh sb="0" eb="2">
      <t>シエン</t>
    </rPh>
    <phoneticPr fontId="1"/>
  </si>
  <si>
    <t>買い物ができるように</t>
    <rPh sb="0" eb="1">
      <t>カ</t>
    </rPh>
    <rPh sb="2" eb="3">
      <t>モノ</t>
    </rPh>
    <phoneticPr fontId="1"/>
  </si>
  <si>
    <t>外出の機会の提供</t>
    <rPh sb="0" eb="2">
      <t>ガイシュツ</t>
    </rPh>
    <rPh sb="3" eb="5">
      <t>キカイ</t>
    </rPh>
    <rPh sb="6" eb="8">
      <t>テイキョウ</t>
    </rPh>
    <phoneticPr fontId="1"/>
  </si>
  <si>
    <t>歩行機能の維持</t>
    <rPh sb="0" eb="2">
      <t>ホコウ</t>
    </rPh>
    <rPh sb="2" eb="4">
      <t>キノウ</t>
    </rPh>
    <rPh sb="5" eb="7">
      <t>イジ</t>
    </rPh>
    <phoneticPr fontId="1"/>
  </si>
  <si>
    <t>栄養口腔機能維持</t>
    <rPh sb="0" eb="2">
      <t>エイヨウ</t>
    </rPh>
    <rPh sb="2" eb="4">
      <t>コウクウ</t>
    </rPh>
    <rPh sb="4" eb="6">
      <t>キノウ</t>
    </rPh>
    <rPh sb="6" eb="8">
      <t>イジ</t>
    </rPh>
    <phoneticPr fontId="1"/>
  </si>
  <si>
    <t>友人との交流</t>
    <rPh sb="0" eb="2">
      <t>ユウジン</t>
    </rPh>
    <rPh sb="4" eb="6">
      <t>コウリュウ</t>
    </rPh>
    <phoneticPr fontId="1"/>
  </si>
  <si>
    <t>閉じこもり予防</t>
    <rPh sb="0" eb="1">
      <t>ト</t>
    </rPh>
    <rPh sb="5" eb="7">
      <t>ヨボウ</t>
    </rPh>
    <phoneticPr fontId="1"/>
  </si>
  <si>
    <t>機能訓練</t>
    <rPh sb="0" eb="2">
      <t>キノウ</t>
    </rPh>
    <rPh sb="2" eb="4">
      <t>クンレン</t>
    </rPh>
    <phoneticPr fontId="1"/>
  </si>
  <si>
    <t>レクリエーション</t>
    <phoneticPr fontId="1"/>
  </si>
  <si>
    <t>機能訓練</t>
    <phoneticPr fontId="1"/>
  </si>
  <si>
    <t>歩行訓練</t>
    <rPh sb="0" eb="2">
      <t>ホコウ</t>
    </rPh>
    <rPh sb="2" eb="4">
      <t>クンレン</t>
    </rPh>
    <phoneticPr fontId="1"/>
  </si>
  <si>
    <t>入浴</t>
    <rPh sb="0" eb="2">
      <t>ニュウヨク</t>
    </rPh>
    <phoneticPr fontId="1"/>
  </si>
  <si>
    <t>てくてく体操</t>
    <rPh sb="4" eb="6">
      <t>タイソウ</t>
    </rPh>
    <phoneticPr fontId="1"/>
  </si>
  <si>
    <t>ストレッチ</t>
    <phoneticPr fontId="1"/>
  </si>
  <si>
    <t>栄養改善</t>
    <rPh sb="0" eb="2">
      <t>エイヨウ</t>
    </rPh>
    <rPh sb="2" eb="4">
      <t>カイゼン</t>
    </rPh>
    <phoneticPr fontId="1"/>
  </si>
  <si>
    <t>口腔ケア</t>
    <rPh sb="0" eb="2">
      <t>コウクウ</t>
    </rPh>
    <phoneticPr fontId="1"/>
  </si>
  <si>
    <t>自宅トレの状況確認</t>
    <rPh sb="0" eb="2">
      <t>ジタク</t>
    </rPh>
    <rPh sb="5" eb="7">
      <t>ジョウキョウ</t>
    </rPh>
    <rPh sb="7" eb="9">
      <t>カクニン</t>
    </rPh>
    <phoneticPr fontId="1"/>
  </si>
  <si>
    <t>運動器機能向上加算算定者</t>
    <rPh sb="0" eb="2">
      <t>ウンドウ</t>
    </rPh>
    <rPh sb="2" eb="3">
      <t>キ</t>
    </rPh>
    <rPh sb="3" eb="5">
      <t>キノウ</t>
    </rPh>
    <rPh sb="5" eb="7">
      <t>コウジョウ</t>
    </rPh>
    <rPh sb="7" eb="9">
      <t>カサン</t>
    </rPh>
    <rPh sb="9" eb="11">
      <t>サンテイ</t>
    </rPh>
    <rPh sb="11" eb="12">
      <t>シャ</t>
    </rPh>
    <phoneticPr fontId="1"/>
  </si>
  <si>
    <t>共有事項①</t>
    <rPh sb="0" eb="2">
      <t>キョウユウ</t>
    </rPh>
    <rPh sb="2" eb="4">
      <t>ジコウ</t>
    </rPh>
    <phoneticPr fontId="1"/>
  </si>
  <si>
    <t>共有事項②</t>
    <phoneticPr fontId="1"/>
  </si>
  <si>
    <t>共有事項③</t>
    <phoneticPr fontId="1"/>
  </si>
  <si>
    <t>共有事項④</t>
    <phoneticPr fontId="1"/>
  </si>
  <si>
    <t>共有事項⑤</t>
    <phoneticPr fontId="1"/>
  </si>
  <si>
    <t>□支えが必要</t>
    <rPh sb="1" eb="2">
      <t>ササ</t>
    </rPh>
    <rPh sb="4" eb="6">
      <t>ヒツヨウ</t>
    </rPh>
    <phoneticPr fontId="1"/>
  </si>
  <si>
    <t>□作業レクを実施</t>
    <rPh sb="1" eb="3">
      <t>サギョウ</t>
    </rPh>
    <rPh sb="6" eb="8">
      <t>ジッシ</t>
    </rPh>
    <phoneticPr fontId="1"/>
  </si>
  <si>
    <t>□見守りのもと実施</t>
    <rPh sb="1" eb="3">
      <t>ミマモ</t>
    </rPh>
    <rPh sb="7" eb="9">
      <t>ジッシ</t>
    </rPh>
    <phoneticPr fontId="1"/>
  </si>
  <si>
    <t>□歯科衛生士が実施</t>
    <rPh sb="1" eb="3">
      <t>シカ</t>
    </rPh>
    <rPh sb="3" eb="6">
      <t>エイセイシ</t>
    </rPh>
    <rPh sb="7" eb="9">
      <t>ジッシ</t>
    </rPh>
    <phoneticPr fontId="1"/>
  </si>
  <si>
    <t>□集団レクを実施</t>
    <rPh sb="1" eb="3">
      <t>シュウダン</t>
    </rPh>
    <rPh sb="6" eb="8">
      <t>ジッシ</t>
    </rPh>
    <phoneticPr fontId="1"/>
  </si>
  <si>
    <t>□スクワットを積極的に声かけ</t>
    <rPh sb="7" eb="10">
      <t>セッキョクテキ</t>
    </rPh>
    <rPh sb="11" eb="12">
      <t>コエ</t>
    </rPh>
    <phoneticPr fontId="1"/>
  </si>
  <si>
    <t>□ストレッチ重視</t>
    <rPh sb="6" eb="8">
      <t>ジュウシ</t>
    </rPh>
    <phoneticPr fontId="1"/>
  </si>
  <si>
    <t>□</t>
    <phoneticPr fontId="1"/>
  </si>
  <si>
    <t>□要介助</t>
    <rPh sb="1" eb="2">
      <t>ヨウ</t>
    </rPh>
    <rPh sb="2" eb="4">
      <t>カイジョ</t>
    </rPh>
    <phoneticPr fontId="1"/>
  </si>
  <si>
    <t>□着脱をサポート</t>
    <rPh sb="1" eb="3">
      <t>チャクダツ</t>
    </rPh>
    <phoneticPr fontId="1"/>
  </si>
  <si>
    <t>□てくてくの時間外もＰＭに腿裏ストレッチを実施</t>
    <rPh sb="6" eb="8">
      <t>ジカン</t>
    </rPh>
    <rPh sb="8" eb="9">
      <t>ガイ</t>
    </rPh>
    <rPh sb="13" eb="14">
      <t>モモ</t>
    </rPh>
    <rPh sb="14" eb="15">
      <t>ウラ</t>
    </rPh>
    <rPh sb="21" eb="23">
      <t>ジッシ</t>
    </rPh>
    <phoneticPr fontId="1"/>
  </si>
  <si>
    <t>□聞き取りで状況を確認</t>
    <rPh sb="1" eb="2">
      <t>キ</t>
    </rPh>
    <rPh sb="3" eb="4">
      <t>ト</t>
    </rPh>
    <rPh sb="6" eb="8">
      <t>ジョウキョウ</t>
    </rPh>
    <rPh sb="9" eb="11">
      <t>カクニン</t>
    </rPh>
    <phoneticPr fontId="1"/>
  </si>
  <si>
    <t>□作業レクを実施</t>
    <phoneticPr fontId="1"/>
  </si>
  <si>
    <t>□栄養士が実施</t>
    <rPh sb="1" eb="3">
      <t>エイヨウ</t>
    </rPh>
    <rPh sb="3" eb="4">
      <t>シ</t>
    </rPh>
    <rPh sb="5" eb="7">
      <t>ジッシ</t>
    </rPh>
    <phoneticPr fontId="1"/>
  </si>
  <si>
    <t>□昼食の状況を確認し、肉魚の摂取を声かけ</t>
    <rPh sb="11" eb="12">
      <t>ニク</t>
    </rPh>
    <rPh sb="12" eb="13">
      <t>サカナ</t>
    </rPh>
    <rPh sb="14" eb="16">
      <t>セッシュ</t>
    </rPh>
    <rPh sb="17" eb="18">
      <t>コエ</t>
    </rPh>
    <phoneticPr fontId="1"/>
  </si>
  <si>
    <t>排泄の状況</t>
    <rPh sb="0" eb="2">
      <t>ハイセツ</t>
    </rPh>
    <rPh sb="3" eb="5">
      <t>ジョウキョウ</t>
    </rPh>
    <phoneticPr fontId="1"/>
  </si>
  <si>
    <t>必要に応じて記載</t>
    <rPh sb="0" eb="2">
      <t>ヒツヨウ</t>
    </rPh>
    <rPh sb="3" eb="4">
      <t>オウ</t>
    </rPh>
    <rPh sb="6" eb="8">
      <t>キサイ</t>
    </rPh>
    <phoneticPr fontId="1"/>
  </si>
  <si>
    <t>□排泄状況に問題なし</t>
    <rPh sb="1" eb="3">
      <t>ハイセツ</t>
    </rPh>
    <rPh sb="3" eb="5">
      <t>ジョウキョウ</t>
    </rPh>
    <rPh sb="6" eb="8">
      <t>モンダイ</t>
    </rPh>
    <phoneticPr fontId="1"/>
  </si>
  <si>
    <t>注意：運動意欲が低い、常々声かけ</t>
    <rPh sb="0" eb="2">
      <t>チュウイ</t>
    </rPh>
    <rPh sb="3" eb="5">
      <t>ウンドウ</t>
    </rPh>
    <rPh sb="5" eb="7">
      <t>イヨク</t>
    </rPh>
    <rPh sb="8" eb="9">
      <t>ヒク</t>
    </rPh>
    <rPh sb="11" eb="13">
      <t>ツネヅネ</t>
    </rPh>
    <rPh sb="13" eb="14">
      <t>コエ</t>
    </rPh>
    <phoneticPr fontId="1"/>
  </si>
  <si>
    <t>注意：食事量の確認食べるよう声かけ</t>
    <rPh sb="0" eb="2">
      <t>チュウイ</t>
    </rPh>
    <rPh sb="3" eb="5">
      <t>ショクジ</t>
    </rPh>
    <rPh sb="5" eb="6">
      <t>リョウ</t>
    </rPh>
    <rPh sb="7" eb="9">
      <t>カクニン</t>
    </rPh>
    <rPh sb="9" eb="10">
      <t>タ</t>
    </rPh>
    <rPh sb="14" eb="15">
      <t>コエ</t>
    </rPh>
    <phoneticPr fontId="1"/>
  </si>
  <si>
    <t>注意：口腔体操を食前に</t>
    <rPh sb="0" eb="2">
      <t>チュウイ</t>
    </rPh>
    <rPh sb="3" eb="5">
      <t>コウクウ</t>
    </rPh>
    <rPh sb="5" eb="7">
      <t>タイソウ</t>
    </rPh>
    <rPh sb="8" eb="9">
      <t>ショク</t>
    </rPh>
    <rPh sb="9" eb="10">
      <t>マエ</t>
    </rPh>
    <phoneticPr fontId="1"/>
  </si>
  <si>
    <t>注意：集団トレを推奨</t>
    <rPh sb="0" eb="2">
      <t>チュウイ</t>
    </rPh>
    <rPh sb="3" eb="5">
      <t>シュウダン</t>
    </rPh>
    <rPh sb="8" eb="10">
      <t>スイショウ</t>
    </rPh>
    <phoneticPr fontId="1"/>
  </si>
  <si>
    <t>注意：トレーニングカレンダーの回収</t>
    <phoneticPr fontId="1"/>
  </si>
  <si>
    <t>注意：レク時特に声かけ</t>
    <phoneticPr fontId="1"/>
  </si>
  <si>
    <t>排泄状況確認</t>
    <rPh sb="0" eb="2">
      <t>ハイセツ</t>
    </rPh>
    <rPh sb="2" eb="4">
      <t>ジョウキョウ</t>
    </rPh>
    <rPh sb="4" eb="6">
      <t>カクニン</t>
    </rPh>
    <phoneticPr fontId="1"/>
  </si>
  <si>
    <t>№</t>
    <phoneticPr fontId="1"/>
  </si>
  <si>
    <t>担当</t>
    <rPh sb="0" eb="2">
      <t>タントウ</t>
    </rPh>
    <phoneticPr fontId="1"/>
  </si>
  <si>
    <t>確認</t>
    <rPh sb="0" eb="2">
      <t>カクニン</t>
    </rPh>
    <phoneticPr fontId="1"/>
  </si>
  <si>
    <t>食事状況</t>
    <rPh sb="0" eb="2">
      <t>ショクジ</t>
    </rPh>
    <rPh sb="2" eb="4">
      <t>ジョウキョウ</t>
    </rPh>
    <phoneticPr fontId="1"/>
  </si>
  <si>
    <t>排泄状況</t>
    <rPh sb="0" eb="2">
      <t>ハイセツ</t>
    </rPh>
    <rPh sb="2" eb="4">
      <t>ジョウキョウ</t>
    </rPh>
    <phoneticPr fontId="1"/>
  </si>
  <si>
    <t>ケアマネ目標</t>
    <rPh sb="4" eb="6">
      <t>モクヒョウ</t>
    </rPh>
    <phoneticPr fontId="1"/>
  </si>
  <si>
    <t>通所目標</t>
    <rPh sb="0" eb="2">
      <t>ツウショ</t>
    </rPh>
    <rPh sb="2" eb="4">
      <t>モクヒョウ</t>
    </rPh>
    <phoneticPr fontId="1"/>
  </si>
  <si>
    <t>※必要に応じて☑</t>
    <rPh sb="1" eb="3">
      <t>ヒツヨウ</t>
    </rPh>
    <rPh sb="4" eb="5">
      <t>オウ</t>
    </rPh>
    <phoneticPr fontId="1"/>
  </si>
  <si>
    <t>運動器機能向上加算特記事項</t>
    <rPh sb="0" eb="2">
      <t>ウンドウ</t>
    </rPh>
    <rPh sb="2" eb="3">
      <t>キ</t>
    </rPh>
    <rPh sb="3" eb="5">
      <t>キノウ</t>
    </rPh>
    <rPh sb="5" eb="7">
      <t>コウジョウ</t>
    </rPh>
    <rPh sb="7" eb="9">
      <t>カサン</t>
    </rPh>
    <phoneticPr fontId="1"/>
  </si>
  <si>
    <t>支援
内容①</t>
    <rPh sb="0" eb="2">
      <t>シエン</t>
    </rPh>
    <rPh sb="3" eb="5">
      <t>ナイヨウ</t>
    </rPh>
    <phoneticPr fontId="1"/>
  </si>
  <si>
    <t>支援
内容②</t>
    <rPh sb="0" eb="2">
      <t>シエン</t>
    </rPh>
    <rPh sb="3" eb="5">
      <t>ナイヨウ</t>
    </rPh>
    <phoneticPr fontId="1"/>
  </si>
  <si>
    <t>支援
内容③</t>
    <rPh sb="0" eb="2">
      <t>シエン</t>
    </rPh>
    <rPh sb="3" eb="5">
      <t>ナイヨウ</t>
    </rPh>
    <phoneticPr fontId="1"/>
  </si>
  <si>
    <t>支援
内容④</t>
    <rPh sb="0" eb="2">
      <t>シエン</t>
    </rPh>
    <rPh sb="3" eb="5">
      <t>ナイヨウ</t>
    </rPh>
    <phoneticPr fontId="1"/>
  </si>
  <si>
    <t>支援
内容⑤</t>
    <rPh sb="0" eb="2">
      <t>シエン</t>
    </rPh>
    <rPh sb="3" eb="5">
      <t>ナイヨウ</t>
    </rPh>
    <phoneticPr fontId="1"/>
  </si>
  <si>
    <t>注意
事項①</t>
    <rPh sb="0" eb="2">
      <t>チュウイ</t>
    </rPh>
    <rPh sb="3" eb="5">
      <t>ジコウ</t>
    </rPh>
    <phoneticPr fontId="1"/>
  </si>
  <si>
    <t>注意
事項②</t>
    <phoneticPr fontId="1"/>
  </si>
  <si>
    <t>注意
事項③</t>
    <phoneticPr fontId="1"/>
  </si>
  <si>
    <t>注意
事項④</t>
    <phoneticPr fontId="1"/>
  </si>
  <si>
    <t>注意
事項⑤</t>
    <phoneticPr fontId="1"/>
  </si>
  <si>
    <t>職種</t>
    <rPh sb="0" eb="2">
      <t>ショクシュ</t>
    </rPh>
    <phoneticPr fontId="1"/>
  </si>
  <si>
    <t>職種</t>
    <phoneticPr fontId="1"/>
  </si>
  <si>
    <t>　記入日：　　　　　　　年　　　　月　　　　日（　　　　　）</t>
    <rPh sb="1" eb="3">
      <t>キニュウ</t>
    </rPh>
    <rPh sb="3" eb="4">
      <t>ビ</t>
    </rPh>
    <rPh sb="12" eb="13">
      <t>ネン</t>
    </rPh>
    <rPh sb="17" eb="18">
      <t>ツキ</t>
    </rPh>
    <rPh sb="22" eb="23">
      <t>ヒ</t>
    </rPh>
    <phoneticPr fontId="1"/>
  </si>
  <si>
    <t>提供記録</t>
    <rPh sb="0" eb="1">
      <t>テイ</t>
    </rPh>
    <rPh sb="1" eb="2">
      <t>キョウ</t>
    </rPh>
    <rPh sb="2" eb="3">
      <t>キ</t>
    </rPh>
    <rPh sb="3" eb="4">
      <t>ロク</t>
    </rPh>
    <phoneticPr fontId="1"/>
  </si>
  <si>
    <t>朝　     　  ／</t>
    <rPh sb="0" eb="1">
      <t>アサ</t>
    </rPh>
    <phoneticPr fontId="1"/>
  </si>
  <si>
    <t>昼　　       ／</t>
    <rPh sb="0" eb="1">
      <t>ヒル</t>
    </rPh>
    <phoneticPr fontId="1"/>
  </si>
  <si>
    <t>夕　      　 ／</t>
    <rPh sb="0" eb="1">
      <t>ユウ</t>
    </rPh>
    <phoneticPr fontId="1"/>
  </si>
  <si>
    <t>※必要に応じて☑</t>
    <phoneticPr fontId="1"/>
  </si>
  <si>
    <t>／10</t>
    <phoneticPr fontId="1"/>
  </si>
  <si>
    <t>サービス提供を記録する際の主な留意点（事業対象者・要支援認定者向け）</t>
    <rPh sb="4" eb="6">
      <t>テイキョウ</t>
    </rPh>
    <rPh sb="7" eb="9">
      <t>キロク</t>
    </rPh>
    <rPh sb="11" eb="12">
      <t>サイ</t>
    </rPh>
    <rPh sb="13" eb="14">
      <t>オモ</t>
    </rPh>
    <rPh sb="15" eb="18">
      <t>リュウイテン</t>
    </rPh>
    <rPh sb="19" eb="21">
      <t>ジギョウ</t>
    </rPh>
    <rPh sb="21" eb="23">
      <t>タイショウ</t>
    </rPh>
    <rPh sb="23" eb="24">
      <t>シャ</t>
    </rPh>
    <rPh sb="25" eb="26">
      <t>ヨウ</t>
    </rPh>
    <rPh sb="26" eb="28">
      <t>シエン</t>
    </rPh>
    <rPh sb="28" eb="30">
      <t>ニンテイ</t>
    </rPh>
    <rPh sb="30" eb="31">
      <t>シャ</t>
    </rPh>
    <rPh sb="31" eb="32">
      <t>ム</t>
    </rPh>
    <phoneticPr fontId="1"/>
  </si>
  <si>
    <t>目標や個別支援内容がわからないままサービス提供していませんか？</t>
    <rPh sb="0" eb="2">
      <t>モクヒョウ</t>
    </rPh>
    <rPh sb="3" eb="5">
      <t>コベツ</t>
    </rPh>
    <rPh sb="5" eb="7">
      <t>シエン</t>
    </rPh>
    <rPh sb="7" eb="9">
      <t>ナイヨウ</t>
    </rPh>
    <rPh sb="21" eb="2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</si>
</sst>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b/>
      <sz val="12"/>
      <name val="HGPｺﾞｼｯｸM"/>
      <family val="3"/>
      <charset val="128"/>
    </font>
    <font>
      <sz val="12"/>
      <color theme="1"/>
      <name val="ＭＳ Ｐゴシック"/>
      <family val="2"/>
      <charset val="128"/>
      <scheme val="minor"/>
    </font>
    <font>
      <b/>
      <sz val="9"/>
      <color indexed="81"/>
      <name val="ＭＳ Ｐゴシック"/>
      <family val="3"/>
      <charset val="128"/>
    </font>
    <font>
      <b/>
      <sz val="11"/>
      <color theme="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20"/>
      <color theme="0"/>
      <name val="ＭＳ Ｐゴシック"/>
      <family val="3"/>
      <charset val="128"/>
      <scheme val="minor"/>
    </font>
    <font>
      <b/>
      <sz val="20"/>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20"/>
      <color theme="0"/>
      <name val="ＭＳ Ｐゴシック"/>
      <family val="2"/>
      <charset val="128"/>
      <scheme val="minor"/>
    </font>
    <font>
      <sz val="20"/>
      <color theme="0"/>
      <name val="ＭＳ Ｐゴシック"/>
      <family val="3"/>
      <charset val="128"/>
      <scheme val="minor"/>
    </font>
    <font>
      <b/>
      <sz val="14"/>
      <color rgb="FFFF0000"/>
      <name val="ＭＳ Ｐゴシック"/>
      <family val="3"/>
      <charset val="128"/>
      <scheme val="minor"/>
    </font>
    <font>
      <b/>
      <sz val="12"/>
      <color theme="1"/>
      <name val="HGPｺﾞｼｯｸM"/>
      <family val="3"/>
      <charset val="128"/>
    </font>
    <font>
      <sz val="11"/>
      <color theme="1"/>
      <name val="HGPｺﾞｼｯｸM"/>
      <family val="3"/>
      <charset val="128"/>
    </font>
    <font>
      <sz val="14"/>
      <color theme="1"/>
      <name val="HGPｺﾞｼｯｸM"/>
      <family val="3"/>
      <charset val="128"/>
    </font>
    <font>
      <sz val="18"/>
      <color theme="1"/>
      <name val="HGPｺﾞｼｯｸM"/>
      <family val="3"/>
      <charset val="128"/>
    </font>
    <font>
      <b/>
      <sz val="11"/>
      <color theme="1"/>
      <name val="HGPｺﾞｼｯｸM"/>
      <family val="3"/>
      <charset val="128"/>
    </font>
    <font>
      <b/>
      <sz val="11"/>
      <name val="HGPｺﾞｼｯｸM"/>
      <family val="3"/>
      <charset val="128"/>
    </font>
    <font>
      <b/>
      <sz val="14"/>
      <color theme="1"/>
      <name val="HGPｺﾞｼｯｸM"/>
      <family val="3"/>
      <charset val="128"/>
    </font>
    <font>
      <b/>
      <sz val="14"/>
      <color theme="0"/>
      <name val="HGPｺﾞｼｯｸM"/>
      <family val="3"/>
      <charset val="128"/>
    </font>
    <font>
      <b/>
      <sz val="20"/>
      <color theme="0"/>
      <name val="HGPｺﾞｼｯｸM"/>
      <family val="3"/>
      <charset val="128"/>
    </font>
    <font>
      <b/>
      <sz val="24"/>
      <color theme="0"/>
      <name val="HGPｺﾞｼｯｸM"/>
      <family val="3"/>
      <charset val="128"/>
    </font>
    <font>
      <sz val="9"/>
      <color indexed="81"/>
      <name val="MS P ゴシック"/>
      <family val="3"/>
      <charset val="128"/>
    </font>
    <font>
      <sz val="11"/>
      <color theme="1"/>
      <name val="ＭＳ Ｐゴシック"/>
      <family val="3"/>
      <charset val="128"/>
      <scheme val="minor"/>
    </font>
    <font>
      <b/>
      <sz val="14"/>
      <name val="HGPｺﾞｼｯｸM"/>
      <family val="3"/>
      <charset val="128"/>
    </font>
    <font>
      <sz val="14"/>
      <color theme="1"/>
      <name val="ＭＳ Ｐゴシック"/>
      <family val="2"/>
      <charset val="128"/>
      <scheme val="minor"/>
    </font>
    <font>
      <sz val="18"/>
      <color theme="1"/>
      <name val="ＭＳ Ｐゴシック"/>
      <family val="2"/>
      <charset val="128"/>
      <scheme val="min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theme="2" tint="-0.749992370372631"/>
        <bgColor indexed="64"/>
      </patternFill>
    </fill>
    <fill>
      <patternFill patternType="solid">
        <fgColor rgb="FFFFFFCC"/>
        <bgColor indexed="64"/>
      </patternFill>
    </fill>
    <fill>
      <patternFill patternType="solid">
        <fgColor theme="1" tint="0.249977111117893"/>
        <bgColor indexed="64"/>
      </patternFill>
    </fill>
    <fill>
      <patternFill patternType="solid">
        <fgColor theme="8" tint="0.79998168889431442"/>
        <bgColor indexed="64"/>
      </patternFill>
    </fill>
  </fills>
  <borders count="1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dashed">
        <color indexed="64"/>
      </bottom>
      <diagonal/>
    </border>
    <border>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style="medium">
        <color indexed="64"/>
      </right>
      <top style="thin">
        <color indexed="64"/>
      </top>
      <bottom style="thin">
        <color indexed="64"/>
      </bottom>
      <diagonal/>
    </border>
    <border>
      <left style="double">
        <color indexed="64"/>
      </left>
      <right style="dashed">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medium">
        <color indexed="64"/>
      </top>
      <bottom style="double">
        <color indexed="64"/>
      </bottom>
      <diagonal/>
    </border>
    <border>
      <left style="medium">
        <color indexed="64"/>
      </left>
      <right/>
      <top style="dashed">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ash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medium">
        <color indexed="64"/>
      </right>
      <top style="double">
        <color indexed="64"/>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double">
        <color indexed="64"/>
      </bottom>
      <diagonal/>
    </border>
    <border>
      <left style="dashed">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ashed">
        <color indexed="64"/>
      </right>
      <top style="medium">
        <color indexed="64"/>
      </top>
      <bottom style="double">
        <color indexed="64"/>
      </bottom>
      <diagonal/>
    </border>
    <border>
      <left style="dashed">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ashed">
        <color indexed="64"/>
      </left>
      <right style="medium">
        <color indexed="64"/>
      </right>
      <top style="thin">
        <color indexed="64"/>
      </top>
      <bottom/>
      <diagonal/>
    </border>
    <border>
      <left/>
      <right style="double">
        <color indexed="64"/>
      </right>
      <top/>
      <bottom style="medium">
        <color indexed="64"/>
      </bottom>
      <diagonal/>
    </border>
    <border>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ashed">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medium">
        <color indexed="64"/>
      </top>
      <bottom style="double">
        <color indexed="64"/>
      </bottom>
      <diagonal/>
    </border>
    <border>
      <left style="dashed">
        <color indexed="64"/>
      </left>
      <right style="thin">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double">
        <color indexed="64"/>
      </left>
      <right style="dashed">
        <color indexed="64"/>
      </right>
      <top/>
      <bottom style="medium">
        <color indexed="64"/>
      </bottom>
      <diagonal/>
    </border>
    <border>
      <left style="thin">
        <color indexed="64"/>
      </left>
      <right style="dashed">
        <color indexed="64"/>
      </right>
      <top/>
      <bottom style="medium">
        <color indexed="64"/>
      </bottom>
      <diagonal/>
    </border>
  </borders>
  <cellStyleXfs count="1">
    <xf numFmtId="0" fontId="0" fillId="0" borderId="0">
      <alignment vertical="center"/>
    </xf>
  </cellStyleXfs>
  <cellXfs count="294">
    <xf numFmtId="0" fontId="0" fillId="0" borderId="0" xfId="0">
      <alignment vertical="center"/>
    </xf>
    <xf numFmtId="0" fontId="0" fillId="2" borderId="18" xfId="0" applyFill="1" applyBorder="1" applyAlignment="1">
      <alignment horizontal="center" vertical="center"/>
    </xf>
    <xf numFmtId="0" fontId="0" fillId="0" borderId="18" xfId="0" applyBorder="1">
      <alignment vertical="center"/>
    </xf>
    <xf numFmtId="0" fontId="0" fillId="0" borderId="0" xfId="0" applyAlignment="1">
      <alignment vertical="center" shrinkToFit="1"/>
    </xf>
    <xf numFmtId="0" fontId="4" fillId="0" borderId="28" xfId="0" applyFont="1" applyBorder="1" applyAlignment="1">
      <alignment vertical="center" shrinkToFit="1"/>
    </xf>
    <xf numFmtId="0" fontId="4" fillId="0" borderId="18" xfId="0" applyFont="1" applyBorder="1" applyAlignment="1">
      <alignment vertical="center" shrinkToFit="1"/>
    </xf>
    <xf numFmtId="0" fontId="4" fillId="0" borderId="29" xfId="0" applyFont="1" applyBorder="1" applyAlignment="1">
      <alignment vertical="center" shrinkToFit="1"/>
    </xf>
    <xf numFmtId="0" fontId="4" fillId="0" borderId="1" xfId="0" applyFont="1" applyBorder="1" applyAlignment="1">
      <alignment vertical="center" shrinkToFit="1"/>
    </xf>
    <xf numFmtId="0" fontId="4" fillId="0" borderId="30" xfId="0" applyFont="1" applyBorder="1" applyAlignment="1">
      <alignment vertical="center" shrinkToFit="1"/>
    </xf>
    <xf numFmtId="0" fontId="4" fillId="0" borderId="2" xfId="0" applyFont="1" applyBorder="1" applyAlignment="1">
      <alignment vertical="center" shrinkToFit="1"/>
    </xf>
    <xf numFmtId="0" fontId="4" fillId="0" borderId="32" xfId="0" applyFont="1" applyBorder="1" applyAlignment="1">
      <alignment vertical="center" shrinkToFit="1"/>
    </xf>
    <xf numFmtId="0" fontId="4" fillId="0" borderId="34" xfId="0" applyFont="1" applyBorder="1" applyAlignment="1">
      <alignment vertical="center" shrinkToFit="1"/>
    </xf>
    <xf numFmtId="0" fontId="4" fillId="0" borderId="31"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4" xfId="0" applyFont="1" applyBorder="1" applyAlignment="1">
      <alignment horizontal="center" vertical="center" shrinkToFit="1"/>
    </xf>
    <xf numFmtId="0" fontId="0" fillId="0" borderId="0" xfId="0" pivotButton="1">
      <alignment vertical="center"/>
    </xf>
    <xf numFmtId="0" fontId="6" fillId="3" borderId="18" xfId="0" applyFont="1" applyFill="1" applyBorder="1" applyAlignment="1">
      <alignment horizontal="center" vertical="center"/>
    </xf>
    <xf numFmtId="0" fontId="0" fillId="0" borderId="0" xfId="0" applyAlignment="1">
      <alignment horizontal="center" vertical="center"/>
    </xf>
    <xf numFmtId="0" fontId="6" fillId="3" borderId="0" xfId="0" applyFont="1" applyFill="1" applyAlignment="1">
      <alignment horizontal="center" vertical="center"/>
    </xf>
    <xf numFmtId="0" fontId="6" fillId="3" borderId="0" xfId="0" applyFont="1" applyFill="1">
      <alignment vertical="center"/>
    </xf>
    <xf numFmtId="0" fontId="9" fillId="0" borderId="2" xfId="0" applyFont="1" applyBorder="1" applyAlignment="1">
      <alignment vertical="center" shrinkToFit="1"/>
    </xf>
    <xf numFmtId="0" fontId="9" fillId="0" borderId="18" xfId="0" applyFont="1" applyBorder="1" applyAlignment="1">
      <alignment vertical="center" shrinkToFit="1"/>
    </xf>
    <xf numFmtId="0" fontId="9" fillId="0" borderId="1" xfId="0" applyFont="1" applyBorder="1" applyAlignment="1">
      <alignment vertical="center" shrinkToFit="1"/>
    </xf>
    <xf numFmtId="0" fontId="9" fillId="0" borderId="3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4" xfId="0" applyFont="1" applyBorder="1" applyAlignment="1">
      <alignment vertical="center" shrinkToFit="1"/>
    </xf>
    <xf numFmtId="14" fontId="4" fillId="0" borderId="28" xfId="0" applyNumberFormat="1" applyFont="1" applyBorder="1" applyAlignment="1">
      <alignment vertical="center" shrinkToFit="1"/>
    </xf>
    <xf numFmtId="0" fontId="0" fillId="0" borderId="0" xfId="0" applyAlignment="1">
      <alignment horizontal="left" vertical="center"/>
    </xf>
    <xf numFmtId="0" fontId="4" fillId="0" borderId="47" xfId="0" applyFont="1" applyBorder="1" applyAlignment="1">
      <alignment horizontal="center" vertical="center" shrinkToFit="1"/>
    </xf>
    <xf numFmtId="0" fontId="0" fillId="0" borderId="18" xfId="0" applyBorder="1" applyAlignment="1">
      <alignment horizontal="center" vertical="center" shrinkToFit="1"/>
    </xf>
    <xf numFmtId="0" fontId="9" fillId="4" borderId="18" xfId="0" applyFont="1" applyFill="1" applyBorder="1" applyAlignment="1">
      <alignment horizontal="center" vertical="center" shrinkToFit="1"/>
    </xf>
    <xf numFmtId="0" fontId="18" fillId="0" borderId="0" xfId="0" applyFont="1">
      <alignment vertical="center"/>
    </xf>
    <xf numFmtId="0" fontId="14" fillId="7" borderId="58" xfId="0" applyFont="1" applyFill="1" applyBorder="1" applyAlignment="1">
      <alignment horizontal="center" vertical="center" shrinkToFit="1"/>
    </xf>
    <xf numFmtId="0" fontId="4" fillId="0" borderId="60" xfId="0" applyFont="1" applyBorder="1" applyAlignment="1">
      <alignment vertical="center" shrinkToFit="1"/>
    </xf>
    <xf numFmtId="0" fontId="4" fillId="0" borderId="61" xfId="0" applyFont="1" applyBorder="1" applyAlignment="1">
      <alignment vertical="center" shrinkToFit="1"/>
    </xf>
    <xf numFmtId="0" fontId="9" fillId="0" borderId="61" xfId="0" applyFont="1" applyBorder="1" applyAlignment="1">
      <alignment vertical="center" shrinkToFit="1"/>
    </xf>
    <xf numFmtId="0" fontId="15" fillId="9" borderId="63" xfId="0" applyFont="1" applyFill="1" applyBorder="1" applyAlignment="1">
      <alignment horizontal="center" vertical="center" shrinkToFit="1"/>
    </xf>
    <xf numFmtId="0" fontId="0" fillId="0" borderId="0" xfId="0" applyAlignment="1">
      <alignment horizontal="left" vertical="center" indent="1"/>
    </xf>
    <xf numFmtId="14" fontId="4" fillId="0" borderId="18" xfId="0" applyNumberFormat="1" applyFont="1" applyBorder="1" applyAlignment="1">
      <alignment vertical="center" shrinkToFit="1"/>
    </xf>
    <xf numFmtId="0" fontId="19" fillId="0" borderId="72" xfId="0" applyFont="1" applyBorder="1" applyAlignment="1">
      <alignment horizontal="center" vertical="center"/>
    </xf>
    <xf numFmtId="0" fontId="19" fillId="0" borderId="75" xfId="0" applyFont="1" applyBorder="1" applyAlignment="1">
      <alignment horizontal="center" vertical="center"/>
    </xf>
    <xf numFmtId="0" fontId="19" fillId="0" borderId="78" xfId="0" applyFont="1" applyBorder="1" applyAlignment="1">
      <alignment horizontal="center" vertical="center"/>
    </xf>
    <xf numFmtId="0" fontId="15" fillId="8" borderId="46"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4" fillId="0" borderId="82" xfId="0" applyNumberFormat="1" applyFont="1" applyBorder="1" applyAlignment="1">
      <alignment horizontal="center" vertical="center" shrinkToFit="1"/>
    </xf>
    <xf numFmtId="0" fontId="4" fillId="0" borderId="47" xfId="0" applyNumberFormat="1" applyFont="1" applyBorder="1" applyAlignment="1">
      <alignment horizontal="center" vertical="center" shrinkToFit="1"/>
    </xf>
    <xf numFmtId="0" fontId="4" fillId="0" borderId="33" xfId="0" applyNumberFormat="1" applyFont="1" applyBorder="1" applyAlignment="1">
      <alignment horizontal="center" vertical="center" shrinkToFit="1"/>
    </xf>
    <xf numFmtId="0" fontId="4" fillId="0" borderId="18" xfId="0" applyNumberFormat="1" applyFont="1" applyBorder="1" applyAlignment="1">
      <alignment horizontal="center" vertical="center" shrinkToFit="1"/>
    </xf>
    <xf numFmtId="0" fontId="4" fillId="0" borderId="34" xfId="0" applyNumberFormat="1" applyFont="1" applyBorder="1" applyAlignment="1">
      <alignment horizontal="center" vertical="center" shrinkToFit="1"/>
    </xf>
    <xf numFmtId="0" fontId="9" fillId="0" borderId="33" xfId="0" applyNumberFormat="1" applyFont="1" applyBorder="1" applyAlignment="1">
      <alignment horizontal="center" vertical="center" shrinkToFit="1"/>
    </xf>
    <xf numFmtId="0" fontId="9" fillId="0" borderId="18" xfId="0" applyNumberFormat="1" applyFont="1" applyBorder="1" applyAlignment="1">
      <alignment horizontal="center" vertical="center" shrinkToFit="1"/>
    </xf>
    <xf numFmtId="0" fontId="9" fillId="0" borderId="34" xfId="0" applyNumberFormat="1" applyFont="1" applyBorder="1" applyAlignment="1">
      <alignment horizontal="center" vertical="center" shrinkToFit="1"/>
    </xf>
    <xf numFmtId="0" fontId="4" fillId="0" borderId="84" xfId="0" applyNumberFormat="1" applyFont="1" applyBorder="1" applyAlignment="1">
      <alignment horizontal="center" vertical="center" shrinkToFit="1"/>
    </xf>
    <xf numFmtId="0" fontId="4" fillId="0" borderId="1"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4" fillId="0" borderId="28"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4" fillId="0" borderId="32" xfId="0" applyNumberFormat="1" applyFont="1" applyBorder="1" applyAlignment="1">
      <alignment horizontal="center" vertical="center" shrinkToFit="1"/>
    </xf>
    <xf numFmtId="0" fontId="9" fillId="4" borderId="35" xfId="0" applyFont="1" applyFill="1" applyBorder="1" applyAlignment="1">
      <alignment vertical="center" shrinkToFit="1"/>
    </xf>
    <xf numFmtId="0" fontId="9" fillId="4" borderId="36" xfId="0" applyFont="1" applyFill="1" applyBorder="1" applyAlignment="1">
      <alignment horizontal="center" vertical="center" shrinkToFit="1"/>
    </xf>
    <xf numFmtId="0" fontId="9" fillId="4" borderId="37" xfId="0" applyFont="1" applyFill="1" applyBorder="1" applyAlignment="1">
      <alignment horizontal="center" vertical="center" shrinkToFit="1"/>
    </xf>
    <xf numFmtId="0" fontId="9" fillId="4" borderId="38"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9" fillId="4" borderId="79" xfId="0" applyFont="1" applyFill="1" applyBorder="1" applyAlignment="1">
      <alignment horizontal="center" vertical="center" shrinkToFit="1"/>
    </xf>
    <xf numFmtId="0" fontId="9" fillId="4" borderId="80" xfId="0" applyFont="1" applyFill="1" applyBorder="1" applyAlignment="1">
      <alignment horizontal="center" vertical="center" shrinkToFit="1"/>
    </xf>
    <xf numFmtId="0" fontId="9" fillId="4" borderId="83" xfId="0" applyFont="1" applyFill="1" applyBorder="1" applyAlignment="1">
      <alignment horizontal="center" vertical="center" shrinkToFit="1"/>
    </xf>
    <xf numFmtId="0" fontId="9" fillId="4" borderId="81" xfId="0" applyFont="1" applyFill="1" applyBorder="1" applyAlignment="1">
      <alignment horizontal="center" vertical="center" shrinkToFit="1"/>
    </xf>
    <xf numFmtId="0" fontId="9" fillId="4" borderId="35" xfId="0" applyFont="1" applyFill="1" applyBorder="1" applyAlignment="1">
      <alignment horizontal="center" vertical="center" shrinkToFit="1"/>
    </xf>
    <xf numFmtId="0" fontId="9" fillId="4" borderId="85" xfId="0" applyFont="1" applyFill="1" applyBorder="1" applyAlignment="1">
      <alignment horizontal="center" vertical="center" shrinkToFit="1"/>
    </xf>
    <xf numFmtId="0" fontId="9" fillId="4" borderId="62" xfId="0" applyFont="1" applyFill="1" applyBorder="1" applyAlignment="1">
      <alignment horizontal="center" vertical="center" shrinkToFit="1"/>
    </xf>
    <xf numFmtId="0" fontId="28" fillId="0" borderId="0" xfId="0" applyFont="1" applyAlignment="1">
      <alignment vertical="center" shrinkToFit="1"/>
    </xf>
    <xf numFmtId="0" fontId="19" fillId="0" borderId="26" xfId="0" applyFont="1" applyBorder="1" applyAlignment="1">
      <alignment horizontal="center" vertical="center"/>
    </xf>
    <xf numFmtId="0" fontId="18" fillId="0" borderId="0" xfId="0" applyFont="1" applyBorder="1" applyAlignment="1">
      <alignment vertical="center"/>
    </xf>
    <xf numFmtId="0" fontId="18" fillId="0" borderId="0" xfId="0" applyFont="1" applyFill="1" applyBorder="1" applyAlignment="1">
      <alignment vertical="center"/>
    </xf>
    <xf numFmtId="0" fontId="18" fillId="12" borderId="11" xfId="0" applyFont="1" applyFill="1" applyBorder="1" applyAlignment="1">
      <alignment horizontal="center" vertical="center"/>
    </xf>
    <xf numFmtId="0" fontId="18" fillId="12" borderId="12" xfId="0" applyFont="1" applyFill="1" applyBorder="1" applyAlignment="1">
      <alignment horizontal="center" vertical="center"/>
    </xf>
    <xf numFmtId="0" fontId="18" fillId="12" borderId="13" xfId="0" applyFont="1" applyFill="1" applyBorder="1" applyAlignment="1">
      <alignment horizontal="center" vertical="center"/>
    </xf>
    <xf numFmtId="0" fontId="18" fillId="12" borderId="90" xfId="0" applyFont="1" applyFill="1" applyBorder="1" applyAlignment="1">
      <alignment horizontal="center" vertical="center"/>
    </xf>
    <xf numFmtId="0" fontId="18" fillId="12" borderId="71" xfId="0" applyFont="1" applyFill="1" applyBorder="1" applyAlignment="1">
      <alignment horizontal="center" vertical="center"/>
    </xf>
    <xf numFmtId="0" fontId="18" fillId="0" borderId="0" xfId="0" applyFont="1" applyFill="1" applyBorder="1">
      <alignment vertical="center"/>
    </xf>
    <xf numFmtId="0" fontId="18" fillId="12" borderId="10" xfId="0" applyFont="1" applyFill="1" applyBorder="1" applyAlignment="1">
      <alignment horizontal="center" vertical="center"/>
    </xf>
    <xf numFmtId="0" fontId="23" fillId="0" borderId="19" xfId="0" applyFont="1" applyFill="1" applyBorder="1" applyAlignment="1">
      <alignment horizontal="center" vertical="center"/>
    </xf>
    <xf numFmtId="0" fontId="20" fillId="0" borderId="0" xfId="0" applyFont="1" applyBorder="1" applyAlignment="1">
      <alignment vertical="center" wrapText="1"/>
    </xf>
    <xf numFmtId="0" fontId="2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12" borderId="41" xfId="0" applyFont="1" applyFill="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8" fillId="12" borderId="119" xfId="0" applyFont="1" applyFill="1" applyBorder="1" applyAlignment="1">
      <alignment horizontal="center" vertical="center"/>
    </xf>
    <xf numFmtId="0" fontId="18" fillId="0" borderId="23" xfId="0" applyFont="1" applyBorder="1" applyAlignment="1">
      <alignment vertical="center" wrapText="1"/>
    </xf>
    <xf numFmtId="0" fontId="21" fillId="0" borderId="20" xfId="0" applyFont="1" applyFill="1" applyBorder="1" applyAlignment="1">
      <alignment horizontal="left" vertical="center" shrinkToFit="1"/>
    </xf>
    <xf numFmtId="0" fontId="18" fillId="0" borderId="20" xfId="0" applyFont="1" applyBorder="1" applyAlignment="1">
      <alignment horizontal="left"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20" xfId="0" applyFont="1" applyFill="1" applyBorder="1" applyAlignment="1">
      <alignment horizontal="center" vertical="center" wrapText="1"/>
    </xf>
    <xf numFmtId="0" fontId="18" fillId="0" borderId="0" xfId="0" applyFont="1" applyBorder="1" applyAlignment="1">
      <alignment vertical="center" wrapText="1"/>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30" fillId="10" borderId="70" xfId="0" applyFont="1" applyFill="1" applyBorder="1" applyAlignment="1">
      <alignment horizontal="center" vertical="center"/>
    </xf>
    <xf numFmtId="0" fontId="18" fillId="0" borderId="20" xfId="0" applyFont="1" applyBorder="1" applyAlignment="1">
      <alignment horizontal="left" vertical="center" wrapText="1"/>
    </xf>
    <xf numFmtId="0" fontId="19" fillId="0" borderId="115" xfId="0" applyFont="1" applyBorder="1" applyAlignment="1">
      <alignment horizontal="center" vertical="center"/>
    </xf>
    <xf numFmtId="0" fontId="19" fillId="0" borderId="117" xfId="0" applyFont="1" applyBorder="1" applyAlignment="1">
      <alignment horizontal="center" vertical="center"/>
    </xf>
    <xf numFmtId="0" fontId="8" fillId="2" borderId="0" xfId="0" applyFont="1" applyFill="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15"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16" fillId="0" borderId="22" xfId="0" applyFont="1" applyBorder="1" applyAlignment="1">
      <alignment horizontal="left" vertical="center" shrinkToFit="1"/>
    </xf>
    <xf numFmtId="0" fontId="11" fillId="2" borderId="59"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3" fillId="6" borderId="43" xfId="0" applyFont="1" applyFill="1" applyBorder="1" applyAlignment="1">
      <alignment horizontal="center" vertical="center" shrinkToFit="1"/>
    </xf>
    <xf numFmtId="0" fontId="13" fillId="6" borderId="44" xfId="0" applyFont="1" applyFill="1" applyBorder="1" applyAlignment="1">
      <alignment horizontal="center" vertical="center" shrinkToFit="1"/>
    </xf>
    <xf numFmtId="0" fontId="14" fillId="8" borderId="46" xfId="0" applyFont="1" applyFill="1" applyBorder="1" applyAlignment="1">
      <alignment horizontal="center" vertical="center" shrinkToFit="1"/>
    </xf>
    <xf numFmtId="0" fontId="15" fillId="8" borderId="46" xfId="0" applyFont="1" applyFill="1" applyBorder="1" applyAlignment="1">
      <alignment horizontal="center" vertical="center" shrinkToFit="1"/>
    </xf>
    <xf numFmtId="0" fontId="10" fillId="3" borderId="49"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4" fillId="11" borderId="0" xfId="0" applyFont="1" applyFill="1" applyBorder="1" applyAlignment="1">
      <alignment horizontal="center" vertical="center"/>
    </xf>
    <xf numFmtId="0" fontId="24" fillId="11" borderId="15" xfId="0" applyFont="1" applyFill="1" applyBorder="1" applyAlignment="1">
      <alignment horizontal="center" vertical="center"/>
    </xf>
    <xf numFmtId="0" fontId="18" fillId="12" borderId="9" xfId="0" applyFont="1" applyFill="1" applyBorder="1" applyAlignment="1">
      <alignment horizontal="center" vertical="center"/>
    </xf>
    <xf numFmtId="0" fontId="18" fillId="12" borderId="108" xfId="0" applyFont="1" applyFill="1" applyBorder="1" applyAlignment="1">
      <alignment horizontal="center" vertical="center"/>
    </xf>
    <xf numFmtId="0" fontId="31" fillId="10" borderId="48" xfId="0" applyFont="1" applyFill="1" applyBorder="1" applyAlignment="1">
      <alignment horizontal="center" vertical="center" shrinkToFit="1"/>
    </xf>
    <xf numFmtId="0" fontId="31" fillId="10" borderId="105" xfId="0" applyFont="1" applyFill="1" applyBorder="1" applyAlignment="1">
      <alignment horizontal="center" vertical="center" shrinkToFit="1"/>
    </xf>
    <xf numFmtId="0" fontId="17" fillId="12" borderId="67" xfId="0" applyFont="1" applyFill="1" applyBorder="1" applyAlignment="1">
      <alignment horizontal="center" vertical="center"/>
    </xf>
    <xf numFmtId="0" fontId="17" fillId="12" borderId="68" xfId="0" applyFont="1" applyFill="1" applyBorder="1" applyAlignment="1">
      <alignment horizontal="center" vertical="center"/>
    </xf>
    <xf numFmtId="0" fontId="17" fillId="12" borderId="69" xfId="0" applyFont="1" applyFill="1" applyBorder="1" applyAlignment="1">
      <alignment horizontal="center" vertical="center"/>
    </xf>
    <xf numFmtId="0" fontId="18" fillId="5" borderId="97" xfId="0" applyFont="1" applyFill="1" applyBorder="1" applyAlignment="1">
      <alignment horizontal="right"/>
    </xf>
    <xf numFmtId="0" fontId="18" fillId="5" borderId="98" xfId="0" applyFont="1" applyFill="1" applyBorder="1" applyAlignment="1">
      <alignment horizontal="right"/>
    </xf>
    <xf numFmtId="0" fontId="18" fillId="5" borderId="99" xfId="0" applyFont="1" applyFill="1" applyBorder="1" applyAlignment="1">
      <alignment horizontal="right"/>
    </xf>
    <xf numFmtId="0" fontId="18" fillId="5" borderId="109" xfId="0" applyFont="1" applyFill="1" applyBorder="1" applyAlignment="1">
      <alignment horizontal="center" vertical="center"/>
    </xf>
    <xf numFmtId="0" fontId="18" fillId="5" borderId="110" xfId="0" applyFont="1" applyFill="1" applyBorder="1" applyAlignment="1">
      <alignment horizontal="center" vertical="center"/>
    </xf>
    <xf numFmtId="0" fontId="18" fillId="5" borderId="111" xfId="0" applyFont="1" applyFill="1" applyBorder="1" applyAlignment="1">
      <alignment horizontal="center" vertical="center"/>
    </xf>
    <xf numFmtId="0" fontId="30" fillId="10" borderId="19" xfId="0" applyFont="1" applyFill="1" applyBorder="1" applyAlignment="1">
      <alignment horizontal="center" vertical="center" shrinkToFit="1"/>
    </xf>
    <xf numFmtId="0" fontId="30" fillId="10" borderId="20" xfId="0" applyFont="1" applyFill="1" applyBorder="1" applyAlignment="1">
      <alignment horizontal="center" vertical="center" shrinkToFit="1"/>
    </xf>
    <xf numFmtId="0" fontId="30" fillId="10" borderId="21" xfId="0" applyFont="1" applyFill="1" applyBorder="1" applyAlignment="1">
      <alignment horizontal="center" vertical="center" shrinkToFit="1"/>
    </xf>
    <xf numFmtId="0" fontId="18" fillId="12" borderId="40" xfId="0" applyFont="1" applyFill="1" applyBorder="1" applyAlignment="1">
      <alignment horizontal="center" vertical="center" wrapText="1" shrinkToFit="1"/>
    </xf>
    <xf numFmtId="0" fontId="18" fillId="12" borderId="108" xfId="0" applyFont="1" applyFill="1" applyBorder="1" applyAlignment="1">
      <alignment horizontal="center" vertical="center" wrapText="1" shrinkToFit="1"/>
    </xf>
    <xf numFmtId="0" fontId="21" fillId="12" borderId="53"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2" borderId="54" xfId="0" applyFont="1" applyFill="1" applyBorder="1" applyAlignment="1">
      <alignment horizontal="center" vertical="center" wrapText="1"/>
    </xf>
    <xf numFmtId="0" fontId="21" fillId="12" borderId="86" xfId="0" applyFont="1" applyFill="1" applyBorder="1" applyAlignment="1">
      <alignment horizontal="center" vertical="center"/>
    </xf>
    <xf numFmtId="0" fontId="21" fillId="12" borderId="51" xfId="0" applyFont="1" applyFill="1" applyBorder="1" applyAlignment="1">
      <alignment horizontal="center" vertical="center" wrapText="1"/>
    </xf>
    <xf numFmtId="0" fontId="21" fillId="12" borderId="88" xfId="0" applyFont="1" applyFill="1" applyBorder="1" applyAlignment="1">
      <alignment horizontal="center" vertical="center"/>
    </xf>
    <xf numFmtId="0" fontId="18" fillId="12" borderId="8" xfId="0" applyFont="1" applyFill="1" applyBorder="1" applyAlignment="1">
      <alignment horizontal="center" vertical="center"/>
    </xf>
    <xf numFmtId="0" fontId="18" fillId="12" borderId="7" xfId="0" applyFont="1" applyFill="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57"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23" fillId="2" borderId="89" xfId="0" applyFont="1" applyFill="1" applyBorder="1" applyAlignment="1">
      <alignment horizontal="center" vertical="center"/>
    </xf>
    <xf numFmtId="0" fontId="23" fillId="2" borderId="88" xfId="0" applyFont="1" applyFill="1" applyBorder="1" applyAlignment="1">
      <alignment horizontal="center" vertical="center"/>
    </xf>
    <xf numFmtId="0" fontId="23" fillId="2" borderId="87" xfId="0" applyFont="1" applyFill="1" applyBorder="1" applyAlignment="1">
      <alignment horizontal="center" vertical="center"/>
    </xf>
    <xf numFmtId="0" fontId="23" fillId="2" borderId="86" xfId="0" applyFont="1" applyFill="1" applyBorder="1" applyAlignment="1">
      <alignment horizontal="center" vertical="center"/>
    </xf>
    <xf numFmtId="0" fontId="18" fillId="0" borderId="96"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103" xfId="0" applyFont="1" applyBorder="1" applyAlignment="1">
      <alignment horizontal="center" vertical="center"/>
    </xf>
    <xf numFmtId="0" fontId="26" fillId="0" borderId="52" xfId="0" applyFont="1" applyFill="1" applyBorder="1" applyAlignment="1">
      <alignment horizontal="center" vertical="center"/>
    </xf>
    <xf numFmtId="0" fontId="26" fillId="0" borderId="55"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55"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20" xfId="0" applyFont="1" applyFill="1" applyBorder="1" applyAlignment="1">
      <alignment horizontal="center" vertical="center"/>
    </xf>
    <xf numFmtId="0" fontId="18" fillId="12" borderId="92" xfId="0" applyFont="1" applyFill="1" applyBorder="1" applyAlignment="1">
      <alignment horizontal="center" vertical="center" wrapText="1" shrinkToFit="1"/>
    </xf>
    <xf numFmtId="0" fontId="18" fillId="12" borderId="114" xfId="0" applyFont="1" applyFill="1" applyBorder="1" applyAlignment="1">
      <alignment horizontal="center" vertical="center" wrapText="1" shrinkToFit="1"/>
    </xf>
    <xf numFmtId="0" fontId="3" fillId="12" borderId="50" xfId="0" applyFont="1" applyFill="1" applyBorder="1" applyAlignment="1">
      <alignment horizontal="center" vertical="center" shrinkToFit="1"/>
    </xf>
    <xf numFmtId="0" fontId="3" fillId="12" borderId="57" xfId="0" applyFont="1" applyFill="1" applyBorder="1" applyAlignment="1">
      <alignment horizontal="center" vertical="center" shrinkToFit="1"/>
    </xf>
    <xf numFmtId="0" fontId="22" fillId="12" borderId="50" xfId="0" applyFont="1" applyFill="1" applyBorder="1" applyAlignment="1">
      <alignment horizontal="center" vertical="center" shrinkToFit="1"/>
    </xf>
    <xf numFmtId="0" fontId="22" fillId="12" borderId="48" xfId="0" applyFont="1" applyFill="1" applyBorder="1" applyAlignment="1">
      <alignment horizontal="center" vertical="center" shrinkToFit="1"/>
    </xf>
    <xf numFmtId="0" fontId="22" fillId="12" borderId="57" xfId="0" applyFont="1" applyFill="1" applyBorder="1" applyAlignment="1">
      <alignment horizontal="center" vertical="center" shrinkToFit="1"/>
    </xf>
    <xf numFmtId="0" fontId="30" fillId="10" borderId="17" xfId="0" applyFont="1" applyFill="1" applyBorder="1" applyAlignment="1">
      <alignment horizontal="center" vertical="center"/>
    </xf>
    <xf numFmtId="0" fontId="19" fillId="10" borderId="131" xfId="0" applyFont="1" applyFill="1" applyBorder="1" applyAlignment="1">
      <alignment horizontal="center" vertical="center"/>
    </xf>
    <xf numFmtId="0" fontId="19" fillId="0" borderId="16" xfId="0" applyFont="1" applyBorder="1" applyAlignment="1">
      <alignment horizontal="center" vertical="center"/>
    </xf>
    <xf numFmtId="0" fontId="19" fillId="0" borderId="115" xfId="0" applyFont="1" applyBorder="1" applyAlignment="1">
      <alignment horizontal="center" vertical="center"/>
    </xf>
    <xf numFmtId="0" fontId="21" fillId="12" borderId="65" xfId="0" applyFont="1" applyFill="1" applyBorder="1" applyAlignment="1">
      <alignment horizontal="center" vertical="center" wrapText="1"/>
    </xf>
    <xf numFmtId="0" fontId="21" fillId="12" borderId="64" xfId="0" applyFont="1" applyFill="1" applyBorder="1" applyAlignment="1">
      <alignment horizontal="center" vertical="center" wrapText="1"/>
    </xf>
    <xf numFmtId="0" fontId="21" fillId="12" borderId="124" xfId="0" applyFont="1" applyFill="1" applyBorder="1" applyAlignment="1">
      <alignment horizontal="center" vertical="center" wrapText="1"/>
    </xf>
    <xf numFmtId="0" fontId="30" fillId="10" borderId="27" xfId="0" applyFont="1" applyFill="1" applyBorder="1" applyAlignment="1">
      <alignment horizontal="center" vertical="center"/>
    </xf>
    <xf numFmtId="0" fontId="19" fillId="10" borderId="130" xfId="0" applyFont="1" applyFill="1" applyBorder="1" applyAlignment="1">
      <alignment horizontal="center" vertical="center"/>
    </xf>
    <xf numFmtId="0" fontId="18" fillId="12" borderId="40" xfId="0" applyFont="1" applyFill="1" applyBorder="1" applyAlignment="1">
      <alignment horizontal="center" vertical="center"/>
    </xf>
    <xf numFmtId="0" fontId="19" fillId="0" borderId="112" xfId="0" applyFont="1" applyBorder="1" applyAlignment="1">
      <alignment horizontal="center" vertical="center"/>
    </xf>
    <xf numFmtId="0" fontId="19" fillId="0" borderId="117" xfId="0" applyFont="1" applyBorder="1" applyAlignment="1">
      <alignment horizontal="center" vertical="center"/>
    </xf>
    <xf numFmtId="0" fontId="20" fillId="0" borderId="48" xfId="0" applyFont="1" applyBorder="1" applyAlignment="1">
      <alignment horizontal="center" vertical="center" wrapText="1"/>
    </xf>
    <xf numFmtId="0" fontId="20" fillId="0" borderId="105" xfId="0" applyFont="1" applyBorder="1" applyAlignment="1">
      <alignment horizontal="center" vertical="center" wrapText="1"/>
    </xf>
    <xf numFmtId="0" fontId="21" fillId="12" borderId="4" xfId="0" applyFont="1" applyFill="1" applyBorder="1" applyAlignment="1">
      <alignment horizontal="center" vertical="center"/>
    </xf>
    <xf numFmtId="0" fontId="21" fillId="12" borderId="104" xfId="0" applyFont="1" applyFill="1" applyBorder="1" applyAlignment="1">
      <alignment horizontal="center" vertical="center"/>
    </xf>
    <xf numFmtId="0" fontId="21" fillId="12" borderId="4" xfId="0" applyFont="1" applyFill="1" applyBorder="1" applyAlignment="1">
      <alignment horizontal="center" vertical="center" shrinkToFit="1"/>
    </xf>
    <xf numFmtId="0" fontId="21" fillId="12" borderId="5" xfId="0" applyFont="1" applyFill="1" applyBorder="1" applyAlignment="1">
      <alignment horizontal="center" vertical="center" shrinkToFit="1"/>
    </xf>
    <xf numFmtId="0" fontId="21" fillId="12" borderId="67" xfId="0" applyFont="1" applyFill="1" applyBorder="1" applyAlignment="1">
      <alignment horizontal="center" vertical="center"/>
    </xf>
    <xf numFmtId="0" fontId="21" fillId="12" borderId="68" xfId="0" applyFont="1" applyFill="1" applyBorder="1" applyAlignment="1">
      <alignment horizontal="center" vertical="center"/>
    </xf>
    <xf numFmtId="0" fontId="21" fillId="12" borderId="9" xfId="0" applyFont="1" applyFill="1" applyBorder="1" applyAlignment="1">
      <alignment horizontal="center" vertical="center"/>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19" fillId="0" borderId="86" xfId="0" applyFont="1" applyBorder="1" applyAlignment="1">
      <alignment horizontal="left" vertical="center"/>
    </xf>
    <xf numFmtId="0" fontId="19" fillId="0" borderId="100" xfId="0"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53" xfId="0" applyFont="1" applyBorder="1" applyAlignment="1">
      <alignment horizontal="left" vertical="center"/>
    </xf>
    <xf numFmtId="0" fontId="19" fillId="0" borderId="18" xfId="0" applyFont="1" applyBorder="1" applyAlignment="1">
      <alignment horizontal="left" vertical="center"/>
    </xf>
    <xf numFmtId="0" fontId="19" fillId="0" borderId="1" xfId="0" applyFont="1" applyBorder="1" applyAlignment="1">
      <alignment horizontal="left" vertical="center"/>
    </xf>
    <xf numFmtId="0" fontId="21" fillId="12" borderId="51" xfId="0" applyFont="1" applyFill="1" applyBorder="1" applyAlignment="1">
      <alignment horizontal="center" vertical="center"/>
    </xf>
    <xf numFmtId="0" fontId="21" fillId="12" borderId="52" xfId="0" applyFont="1" applyFill="1" applyBorder="1" applyAlignment="1">
      <alignment horizontal="center" vertical="center"/>
    </xf>
    <xf numFmtId="0" fontId="21" fillId="12" borderId="93" xfId="0" applyFont="1" applyFill="1" applyBorder="1" applyAlignment="1">
      <alignment horizontal="center" vertical="center"/>
    </xf>
    <xf numFmtId="0" fontId="21" fillId="12" borderId="94" xfId="0" applyFont="1" applyFill="1" applyBorder="1" applyAlignment="1">
      <alignment horizontal="center" vertical="center"/>
    </xf>
    <xf numFmtId="0" fontId="21" fillId="12" borderId="92" xfId="0" applyFont="1" applyFill="1" applyBorder="1" applyAlignment="1">
      <alignment horizontal="center" vertical="center"/>
    </xf>
    <xf numFmtId="0" fontId="21" fillId="0" borderId="42" xfId="0" applyFont="1" applyFill="1" applyBorder="1" applyAlignment="1">
      <alignment horizontal="left" vertical="center" wrapText="1" shrinkToFit="1"/>
    </xf>
    <xf numFmtId="0" fontId="21" fillId="0" borderId="3" xfId="0" applyFont="1" applyFill="1" applyBorder="1" applyAlignment="1">
      <alignment horizontal="left" vertical="center" wrapText="1" shrinkToFit="1"/>
    </xf>
    <xf numFmtId="0" fontId="21" fillId="0" borderId="76" xfId="0" applyFont="1" applyFill="1" applyBorder="1" applyAlignment="1">
      <alignment horizontal="left" vertical="center" wrapText="1" shrinkToFit="1"/>
    </xf>
    <xf numFmtId="0" fontId="21" fillId="0" borderId="77" xfId="0" applyFont="1" applyFill="1" applyBorder="1" applyAlignment="1">
      <alignment horizontal="left" vertical="center" wrapText="1" shrinkToFit="1"/>
    </xf>
    <xf numFmtId="0" fontId="21" fillId="12" borderId="6" xfId="0" applyFont="1" applyFill="1" applyBorder="1" applyAlignment="1">
      <alignment horizontal="center" vertical="center" shrinkToFit="1"/>
    </xf>
    <xf numFmtId="0" fontId="0" fillId="10" borderId="73" xfId="0" applyFont="1" applyFill="1" applyBorder="1" applyAlignment="1">
      <alignment horizontal="left" vertical="center" wrapText="1" shrinkToFit="1"/>
    </xf>
    <xf numFmtId="0" fontId="0" fillId="10" borderId="74" xfId="0" applyFont="1" applyFill="1" applyBorder="1" applyAlignment="1">
      <alignment horizontal="left" vertical="center" wrapText="1" shrinkToFit="1"/>
    </xf>
    <xf numFmtId="0" fontId="0" fillId="10" borderId="42" xfId="0" applyFont="1" applyFill="1" applyBorder="1" applyAlignment="1">
      <alignment horizontal="left" vertical="center" wrapText="1" shrinkToFit="1"/>
    </xf>
    <xf numFmtId="0" fontId="0" fillId="10" borderId="3" xfId="0" applyFont="1" applyFill="1" applyBorder="1" applyAlignment="1">
      <alignment horizontal="left" vertical="center" wrapText="1" shrinkToFit="1"/>
    </xf>
    <xf numFmtId="0" fontId="0" fillId="10" borderId="76" xfId="0" applyFont="1" applyFill="1" applyBorder="1" applyAlignment="1">
      <alignment horizontal="left" vertical="center" wrapText="1" shrinkToFit="1"/>
    </xf>
    <xf numFmtId="0" fontId="0" fillId="10" borderId="77" xfId="0" applyFont="1" applyFill="1" applyBorder="1" applyAlignment="1">
      <alignment horizontal="left" vertical="center" wrapText="1" shrinkToFit="1"/>
    </xf>
    <xf numFmtId="0" fontId="21" fillId="12" borderId="33" xfId="0" applyFont="1" applyFill="1" applyBorder="1" applyAlignment="1">
      <alignment horizontal="center" vertical="center" wrapText="1"/>
    </xf>
    <xf numFmtId="0" fontId="21" fillId="12" borderId="34" xfId="0" applyFont="1" applyFill="1" applyBorder="1" applyAlignment="1">
      <alignment horizontal="center" vertical="center"/>
    </xf>
    <xf numFmtId="0" fontId="21" fillId="12" borderId="120" xfId="0" applyFont="1" applyFill="1" applyBorder="1" applyAlignment="1">
      <alignment horizontal="center" vertical="center" wrapText="1"/>
    </xf>
    <xf numFmtId="0" fontId="21" fillId="12" borderId="121" xfId="0" applyFont="1" applyFill="1" applyBorder="1" applyAlignment="1">
      <alignment horizontal="center" vertical="center"/>
    </xf>
    <xf numFmtId="0" fontId="21" fillId="12" borderId="122" xfId="0" applyFont="1" applyFill="1" applyBorder="1" applyAlignment="1">
      <alignment horizontal="center" vertical="center" wrapText="1"/>
    </xf>
    <xf numFmtId="0" fontId="21" fillId="12" borderId="123" xfId="0" applyFont="1" applyFill="1" applyBorder="1" applyAlignment="1">
      <alignment horizontal="center" vertical="center"/>
    </xf>
    <xf numFmtId="0" fontId="18" fillId="0" borderId="125" xfId="0" applyFont="1" applyBorder="1" applyAlignment="1">
      <alignment horizontal="left" vertical="center" wrapText="1"/>
    </xf>
    <xf numFmtId="0" fontId="18" fillId="0" borderId="22" xfId="0" applyFont="1" applyBorder="1" applyAlignment="1">
      <alignment horizontal="left" vertical="center" wrapText="1"/>
    </xf>
    <xf numFmtId="0" fontId="18" fillId="0" borderId="126" xfId="0" applyFont="1" applyBorder="1" applyAlignment="1">
      <alignment horizontal="left" vertical="center" wrapText="1"/>
    </xf>
    <xf numFmtId="0" fontId="18" fillId="0" borderId="73" xfId="0" applyFont="1" applyBorder="1" applyAlignment="1">
      <alignment horizontal="left" vertical="center" wrapText="1"/>
    </xf>
    <xf numFmtId="0" fontId="18" fillId="0" borderId="74" xfId="0" applyFont="1" applyBorder="1" applyAlignment="1">
      <alignment horizontal="left" vertical="center" wrapText="1"/>
    </xf>
    <xf numFmtId="0" fontId="18" fillId="0" borderId="102" xfId="0" applyFont="1" applyBorder="1" applyAlignment="1">
      <alignment horizontal="left" vertical="center" wrapText="1"/>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top"/>
    </xf>
    <xf numFmtId="0" fontId="18" fillId="0" borderId="0" xfId="0" applyFont="1" applyBorder="1" applyAlignment="1">
      <alignment horizontal="left" vertical="top"/>
    </xf>
    <xf numFmtId="0" fontId="21" fillId="0" borderId="73" xfId="0" applyFont="1" applyFill="1" applyBorder="1" applyAlignment="1">
      <alignment horizontal="left" vertical="center" wrapText="1" shrinkToFit="1"/>
    </xf>
    <xf numFmtId="0" fontId="21" fillId="0" borderId="74" xfId="0" applyFont="1" applyFill="1" applyBorder="1" applyAlignment="1">
      <alignment horizontal="left" vertical="center" wrapText="1" shrinkToFit="1"/>
    </xf>
    <xf numFmtId="0" fontId="18" fillId="12" borderId="91" xfId="0" applyFont="1" applyFill="1" applyBorder="1" applyAlignment="1">
      <alignment horizontal="center" vertical="center" wrapText="1" shrinkToFit="1"/>
    </xf>
    <xf numFmtId="0" fontId="17" fillId="12" borderId="19" xfId="0" applyFont="1" applyFill="1" applyBorder="1" applyAlignment="1">
      <alignment horizontal="center" vertical="center"/>
    </xf>
    <xf numFmtId="0" fontId="17" fillId="12" borderId="20" xfId="0" applyFont="1" applyFill="1" applyBorder="1" applyAlignment="1">
      <alignment horizontal="center" vertical="center"/>
    </xf>
    <xf numFmtId="0" fontId="17" fillId="12" borderId="113" xfId="0" applyFont="1" applyFill="1" applyBorder="1" applyAlignment="1">
      <alignment horizontal="center" vertical="center"/>
    </xf>
    <xf numFmtId="0" fontId="18" fillId="12" borderId="9" xfId="0" applyFont="1" applyFill="1" applyBorder="1" applyAlignment="1">
      <alignment horizontal="center" vertical="center" wrapText="1" shrinkToFit="1"/>
    </xf>
    <xf numFmtId="0" fontId="3" fillId="12" borderId="106" xfId="0" applyFont="1" applyFill="1" applyBorder="1" applyAlignment="1">
      <alignment horizontal="center" vertical="center" shrinkToFit="1"/>
    </xf>
    <xf numFmtId="0" fontId="3" fillId="12" borderId="107" xfId="0" applyFont="1" applyFill="1" applyBorder="1" applyAlignment="1">
      <alignment horizontal="center" vertical="center" shrinkToFit="1"/>
    </xf>
    <xf numFmtId="0" fontId="3" fillId="12" borderId="127" xfId="0" applyFont="1" applyFill="1" applyBorder="1" applyAlignment="1">
      <alignment horizontal="center" vertical="center" shrinkToFit="1"/>
    </xf>
    <xf numFmtId="0" fontId="18" fillId="0" borderId="23" xfId="0" applyFont="1" applyBorder="1" applyAlignment="1">
      <alignment horizontal="left" vertical="top"/>
    </xf>
    <xf numFmtId="0" fontId="18" fillId="0" borderId="24" xfId="0" applyFont="1" applyBorder="1" applyAlignment="1">
      <alignment horizontal="left" vertical="top"/>
    </xf>
    <xf numFmtId="0" fontId="18" fillId="0" borderId="25" xfId="0" applyFont="1" applyBorder="1" applyAlignment="1">
      <alignment horizontal="left" vertical="top"/>
    </xf>
    <xf numFmtId="0" fontId="18" fillId="0" borderId="15" xfId="0" applyFont="1" applyBorder="1" applyAlignment="1">
      <alignment horizontal="left" vertical="top"/>
    </xf>
    <xf numFmtId="0" fontId="18" fillId="0" borderId="19" xfId="0" applyFont="1" applyBorder="1" applyAlignment="1">
      <alignment horizontal="left" vertical="top"/>
    </xf>
    <xf numFmtId="0" fontId="18" fillId="0" borderId="20" xfId="0" applyFont="1" applyBorder="1" applyAlignment="1">
      <alignment horizontal="left" vertical="top"/>
    </xf>
    <xf numFmtId="0" fontId="18" fillId="0" borderId="21" xfId="0" applyFont="1" applyBorder="1" applyAlignment="1">
      <alignment horizontal="left" vertical="top"/>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118" xfId="0" applyFont="1" applyBorder="1" applyAlignment="1">
      <alignment horizontal="left" vertical="center"/>
    </xf>
    <xf numFmtId="0" fontId="18" fillId="0" borderId="74" xfId="0" applyFont="1" applyBorder="1" applyAlignment="1">
      <alignment horizontal="left" vertical="center"/>
    </xf>
    <xf numFmtId="0" fontId="18" fillId="0" borderId="102" xfId="0" applyFont="1" applyBorder="1" applyAlignment="1">
      <alignment horizontal="left" vertical="center"/>
    </xf>
    <xf numFmtId="0" fontId="18" fillId="0" borderId="54" xfId="0" applyFont="1" applyBorder="1" applyAlignment="1">
      <alignment horizontal="right" vertical="center"/>
    </xf>
    <xf numFmtId="0" fontId="18" fillId="0" borderId="55" xfId="0" applyFont="1" applyBorder="1" applyAlignment="1">
      <alignment horizontal="right" vertical="center"/>
    </xf>
    <xf numFmtId="0" fontId="18" fillId="0" borderId="56" xfId="0" applyFont="1" applyBorder="1" applyAlignment="1">
      <alignment horizontal="right" vertical="center"/>
    </xf>
    <xf numFmtId="0" fontId="18" fillId="0" borderId="53" xfId="0" applyFont="1" applyBorder="1" applyAlignment="1">
      <alignment horizontal="right" vertical="center"/>
    </xf>
    <xf numFmtId="0" fontId="18" fillId="0" borderId="18" xfId="0" applyFont="1" applyBorder="1" applyAlignment="1">
      <alignment horizontal="right" vertical="center"/>
    </xf>
    <xf numFmtId="0" fontId="18" fillId="0" borderId="66" xfId="0" applyFont="1" applyBorder="1" applyAlignment="1">
      <alignment horizontal="right" vertical="center"/>
    </xf>
    <xf numFmtId="0" fontId="18" fillId="0" borderId="100" xfId="0" applyFont="1" applyBorder="1" applyAlignment="1">
      <alignment horizontal="right" vertical="center"/>
    </xf>
    <xf numFmtId="0" fontId="18" fillId="0" borderId="28" xfId="0" applyFont="1" applyBorder="1" applyAlignment="1">
      <alignment horizontal="right" vertical="center"/>
    </xf>
    <xf numFmtId="0" fontId="18" fillId="0" borderId="101" xfId="0" applyFont="1" applyBorder="1" applyAlignment="1">
      <alignment horizontal="right" vertical="center"/>
    </xf>
    <xf numFmtId="0" fontId="21" fillId="12" borderId="69" xfId="0" applyFont="1" applyFill="1" applyBorder="1" applyAlignment="1">
      <alignment horizontal="center" vertical="center"/>
    </xf>
    <xf numFmtId="0" fontId="18" fillId="0" borderId="93" xfId="0" applyFont="1" applyBorder="1" applyAlignment="1">
      <alignment horizontal="center" vertical="center"/>
    </xf>
    <xf numFmtId="0" fontId="18" fillId="0" borderId="91"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4" xfId="0" applyFont="1" applyFill="1" applyBorder="1" applyAlignment="1">
      <alignment horizontal="center" vertical="center"/>
    </xf>
  </cellXfs>
  <cellStyles count="1">
    <cellStyle name="標準" xfId="0" builtinId="0"/>
  </cellStyles>
  <dxfs count="49">
    <dxf>
      <font>
        <b val="0"/>
        <i val="0"/>
        <strike val="0"/>
        <condense val="0"/>
        <extend val="0"/>
        <outline val="0"/>
        <shadow val="0"/>
        <u val="none"/>
        <vertAlign val="baseline"/>
        <sz val="12"/>
        <color theme="1"/>
        <name val="ＭＳ Ｐゴシック"/>
        <scheme val="minor"/>
      </font>
      <numFmt numFmtId="0" formatCode="Genera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style="thin">
          <color indexed="64"/>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style="double">
          <color indexed="64"/>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style="double">
          <color indexed="64"/>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style="double">
          <color indexed="64"/>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style="double">
          <color indexed="64"/>
        </right>
        <top style="double">
          <color auto="1"/>
        </top>
        <bottom style="double">
          <color auto="1"/>
        </bottom>
        <vertical style="thin">
          <color indexed="64"/>
        </vertical>
        <horizontal style="double">
          <color auto="1"/>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style="thin">
          <color indexed="64"/>
        </right>
        <top style="double">
          <color auto="1"/>
        </top>
        <bottom style="double">
          <color auto="1"/>
        </bottom>
        <vertical style="thin">
          <color indexed="64"/>
        </vertical>
        <horizontal style="double">
          <color auto="1"/>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thin">
          <color indexed="64"/>
        </left>
        <right style="thin">
          <color indexed="64"/>
        </right>
        <top style="double">
          <color auto="1"/>
        </top>
        <bottom style="double">
          <color auto="1"/>
        </bottom>
        <vertical style="thin">
          <color indexed="64"/>
        </vertical>
        <horizontal style="double">
          <color auto="1"/>
        </horizontal>
      </border>
    </dxf>
    <dxf>
      <font>
        <b val="0"/>
        <i val="0"/>
        <strike val="0"/>
        <condense val="0"/>
        <extend val="0"/>
        <outline val="0"/>
        <shadow val="0"/>
        <u val="none"/>
        <vertAlign val="baseline"/>
        <sz val="12"/>
        <color theme="1"/>
        <name val="ＭＳ Ｐゴシック"/>
        <scheme val="minor"/>
      </font>
      <numFmt numFmtId="0" formatCode="General"/>
      <alignment horizontal="center" vertical="center" textRotation="0" wrapText="0" indent="0" justifyLastLine="0" shrinkToFit="1" readingOrder="0"/>
      <border diagonalUp="0" diagonalDown="0">
        <left style="double">
          <color indexed="64"/>
        </left>
        <right style="thin">
          <color indexed="64"/>
        </right>
        <top style="double">
          <color auto="1"/>
        </top>
        <bottom style="double">
          <color auto="1"/>
        </bottom>
        <vertical style="thin">
          <color indexed="64"/>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center"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right/>
        <top style="double">
          <color auto="1"/>
        </top>
        <bottom style="double">
          <color auto="1"/>
        </bottom>
        <vertical/>
        <horizontal style="double">
          <color auto="1"/>
        </horizontal>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border diagonalUp="0" diagonalDown="0">
        <left style="thin">
          <color indexed="64"/>
        </left>
        <right/>
        <top style="double">
          <color auto="1"/>
        </top>
        <bottom style="double">
          <color auto="1"/>
        </bottom>
        <vertical/>
        <horizontal style="double">
          <color auto="1"/>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ＭＳ Ｐゴシック"/>
        <scheme val="minor"/>
      </font>
      <alignment horizontal="general" vertical="center" textRotation="0" wrapText="0" indent="0" justifyLastLine="0" shrinkToFit="1" readingOrder="0"/>
    </dxf>
    <dxf>
      <border outline="0">
        <bottom style="double">
          <color indexed="64"/>
        </bottom>
      </border>
    </dxf>
    <dxf>
      <font>
        <b val="0"/>
        <i val="0"/>
        <strike val="0"/>
        <condense val="0"/>
        <extend val="0"/>
        <outline val="0"/>
        <shadow val="0"/>
        <u val="none"/>
        <vertAlign val="baseline"/>
        <sz val="12"/>
        <color theme="1"/>
        <name val="ＭＳ Ｐゴシック"/>
        <scheme val="minor"/>
      </font>
      <fill>
        <patternFill patternType="solid">
          <fgColor indexed="64"/>
          <bgColor rgb="FF7030A0"/>
        </patternFill>
      </fill>
      <alignment horizontal="center" vertical="center" textRotation="0" wrapText="0" indent="0" justifyLastLine="0" shrinkToFit="1" readingOrder="0"/>
    </dxf>
  </dxfs>
  <tableStyles count="0" defaultTableStyle="TableStyleMedium2" defaultPivotStyle="PivotStyleLight16"/>
  <colors>
    <mruColors>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1</xdr:row>
      <xdr:rowOff>78442</xdr:rowOff>
    </xdr:from>
    <xdr:to>
      <xdr:col>4</xdr:col>
      <xdr:colOff>639801</xdr:colOff>
      <xdr:row>14</xdr:row>
      <xdr:rowOff>22412</xdr:rowOff>
    </xdr:to>
    <xdr:pic>
      <xdr:nvPicPr>
        <xdr:cNvPr id="2" name="図 1"/>
        <xdr:cNvPicPr>
          <a:picLocks noChangeAspect="1"/>
        </xdr:cNvPicPr>
      </xdr:nvPicPr>
      <xdr:blipFill rotWithShape="1">
        <a:blip xmlns:r="http://schemas.openxmlformats.org/officeDocument/2006/relationships" r:embed="rId1"/>
        <a:srcRect l="2559" t="51470" r="73753" b="23393"/>
        <a:stretch/>
      </xdr:blipFill>
      <xdr:spPr>
        <a:xfrm>
          <a:off x="78441" y="246530"/>
          <a:ext cx="3474889" cy="2073088"/>
        </a:xfrm>
        <a:prstGeom prst="rect">
          <a:avLst/>
        </a:prstGeom>
        <a:ln w="28575">
          <a:solidFill>
            <a:srgbClr val="FF0000"/>
          </a:solidFill>
        </a:ln>
      </xdr:spPr>
    </xdr:pic>
    <xdr:clientData/>
  </xdr:twoCellAnchor>
  <xdr:twoCellAnchor editAs="oneCell">
    <xdr:from>
      <xdr:col>0</xdr:col>
      <xdr:colOff>33617</xdr:colOff>
      <xdr:row>16</xdr:row>
      <xdr:rowOff>78440</xdr:rowOff>
    </xdr:from>
    <xdr:to>
      <xdr:col>4</xdr:col>
      <xdr:colOff>625705</xdr:colOff>
      <xdr:row>36</xdr:row>
      <xdr:rowOff>22411</xdr:rowOff>
    </xdr:to>
    <xdr:pic>
      <xdr:nvPicPr>
        <xdr:cNvPr id="5" name="図 4"/>
        <xdr:cNvPicPr>
          <a:picLocks noChangeAspect="1"/>
        </xdr:cNvPicPr>
      </xdr:nvPicPr>
      <xdr:blipFill rotWithShape="1">
        <a:blip xmlns:r="http://schemas.openxmlformats.org/officeDocument/2006/relationships" r:embed="rId2"/>
        <a:srcRect l="2616" t="41349" r="66021" b="6048"/>
        <a:stretch/>
      </xdr:blipFill>
      <xdr:spPr>
        <a:xfrm>
          <a:off x="33617" y="2711822"/>
          <a:ext cx="3505617" cy="3305736"/>
        </a:xfrm>
        <a:prstGeom prst="rect">
          <a:avLst/>
        </a:prstGeom>
        <a:ln w="28575">
          <a:solidFill>
            <a:srgbClr val="FF0000"/>
          </a:solidFill>
        </a:ln>
      </xdr:spPr>
    </xdr:pic>
    <xdr:clientData/>
  </xdr:twoCellAnchor>
  <xdr:oneCellAnchor>
    <xdr:from>
      <xdr:col>1</xdr:col>
      <xdr:colOff>289559</xdr:colOff>
      <xdr:row>2</xdr:row>
      <xdr:rowOff>17033</xdr:rowOff>
    </xdr:from>
    <xdr:ext cx="986118" cy="275717"/>
    <xdr:sp macro="" textlink="">
      <xdr:nvSpPr>
        <xdr:cNvPr id="3" name="テキスト ボックス 2"/>
        <xdr:cNvSpPr txBox="1"/>
      </xdr:nvSpPr>
      <xdr:spPr>
        <a:xfrm>
          <a:off x="937259" y="306593"/>
          <a:ext cx="986118" cy="2757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bg1"/>
              </a:solidFill>
            </a:rPr>
            <a:t>右クリック</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65315</xdr:colOff>
      <xdr:row>0</xdr:row>
      <xdr:rowOff>49306</xdr:rowOff>
    </xdr:from>
    <xdr:to>
      <xdr:col>52</xdr:col>
      <xdr:colOff>114991</xdr:colOff>
      <xdr:row>38</xdr:row>
      <xdr:rowOff>37324</xdr:rowOff>
    </xdr:to>
    <xdr:grpSp>
      <xdr:nvGrpSpPr>
        <xdr:cNvPr id="14" name="グループ化 13"/>
        <xdr:cNvGrpSpPr/>
      </xdr:nvGrpSpPr>
      <xdr:grpSpPr>
        <a:xfrm>
          <a:off x="8109858" y="49306"/>
          <a:ext cx="6036819" cy="10307675"/>
          <a:chOff x="8109858" y="49306"/>
          <a:chExt cx="6036819" cy="10307675"/>
        </a:xfrm>
      </xdr:grpSpPr>
      <xdr:grpSp>
        <xdr:nvGrpSpPr>
          <xdr:cNvPr id="12" name="グループ化 11"/>
          <xdr:cNvGrpSpPr/>
        </xdr:nvGrpSpPr>
        <xdr:grpSpPr>
          <a:xfrm>
            <a:off x="8425543" y="49306"/>
            <a:ext cx="5721134" cy="10307675"/>
            <a:chOff x="6498771" y="125506"/>
            <a:chExt cx="5721134" cy="10307675"/>
          </a:xfrm>
        </xdr:grpSpPr>
        <xdr:pic>
          <xdr:nvPicPr>
            <xdr:cNvPr id="3" name="図 2"/>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5" name="直線矢印コネクタ 4"/>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線吹き出し 2 (枠付き) 7"/>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9" name="図 8"/>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10" name="右矢印 9"/>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線吹き出し 2 (枠付き) 10"/>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13" name="テキスト ボックス 12"/>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161365</xdr:colOff>
      <xdr:row>0</xdr:row>
      <xdr:rowOff>71717</xdr:rowOff>
    </xdr:from>
    <xdr:to>
      <xdr:col>52</xdr:col>
      <xdr:colOff>138042</xdr:colOff>
      <xdr:row>38</xdr:row>
      <xdr:rowOff>69980</xdr:rowOff>
    </xdr:to>
    <xdr:grpSp>
      <xdr:nvGrpSpPr>
        <xdr:cNvPr id="2" name="グループ化 1"/>
        <xdr:cNvGrpSpPr/>
      </xdr:nvGrpSpPr>
      <xdr:grpSpPr>
        <a:xfrm>
          <a:off x="7911994" y="71717"/>
          <a:ext cx="6203305" cy="10317920"/>
          <a:chOff x="8109858" y="49306"/>
          <a:chExt cx="6036819" cy="10307675"/>
        </a:xfrm>
      </xdr:grpSpPr>
      <xdr:grpSp>
        <xdr:nvGrpSpPr>
          <xdr:cNvPr id="3" name="グループ化 2"/>
          <xdr:cNvGrpSpPr/>
        </xdr:nvGrpSpPr>
        <xdr:grpSpPr>
          <a:xfrm>
            <a:off x="8425543" y="49306"/>
            <a:ext cx="5721134" cy="10307675"/>
            <a:chOff x="6498771" y="125506"/>
            <a:chExt cx="5721134" cy="10307675"/>
          </a:xfrm>
        </xdr:grpSpPr>
        <xdr:pic>
          <xdr:nvPicPr>
            <xdr:cNvPr id="5" name="図 4"/>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6" name="直線矢印コネクタ 5"/>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線吹き出し 2 (枠付き) 6"/>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8" name="図 7"/>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9" name="右矢印 8"/>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2 (枠付き) 9"/>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4" name="テキスト ボックス 3"/>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206188</xdr:colOff>
      <xdr:row>0</xdr:row>
      <xdr:rowOff>170329</xdr:rowOff>
    </xdr:from>
    <xdr:to>
      <xdr:col>53</xdr:col>
      <xdr:colOff>182866</xdr:colOff>
      <xdr:row>38</xdr:row>
      <xdr:rowOff>168592</xdr:rowOff>
    </xdr:to>
    <xdr:grpSp>
      <xdr:nvGrpSpPr>
        <xdr:cNvPr id="2" name="グループ化 1"/>
        <xdr:cNvGrpSpPr/>
      </xdr:nvGrpSpPr>
      <xdr:grpSpPr>
        <a:xfrm>
          <a:off x="8196302" y="170329"/>
          <a:ext cx="6203307" cy="10317920"/>
          <a:chOff x="8109858" y="49306"/>
          <a:chExt cx="6036819" cy="10307675"/>
        </a:xfrm>
      </xdr:grpSpPr>
      <xdr:grpSp>
        <xdr:nvGrpSpPr>
          <xdr:cNvPr id="3" name="グループ化 2"/>
          <xdr:cNvGrpSpPr/>
        </xdr:nvGrpSpPr>
        <xdr:grpSpPr>
          <a:xfrm>
            <a:off x="8425543" y="49306"/>
            <a:ext cx="5721134" cy="10307675"/>
            <a:chOff x="6498771" y="125506"/>
            <a:chExt cx="5721134" cy="10307675"/>
          </a:xfrm>
        </xdr:grpSpPr>
        <xdr:pic>
          <xdr:nvPicPr>
            <xdr:cNvPr id="5" name="図 4"/>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6" name="直線矢印コネクタ 5"/>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線吹き出し 2 (枠付き) 6"/>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8" name="図 7"/>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9" name="右矢印 8"/>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2 (枠付き) 9"/>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4" name="テキスト ボックス 3"/>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107577</xdr:colOff>
      <xdr:row>0</xdr:row>
      <xdr:rowOff>152401</xdr:rowOff>
    </xdr:from>
    <xdr:to>
      <xdr:col>52</xdr:col>
      <xdr:colOff>84254</xdr:colOff>
      <xdr:row>38</xdr:row>
      <xdr:rowOff>150664</xdr:rowOff>
    </xdr:to>
    <xdr:grpSp>
      <xdr:nvGrpSpPr>
        <xdr:cNvPr id="2" name="グループ化 1"/>
        <xdr:cNvGrpSpPr/>
      </xdr:nvGrpSpPr>
      <xdr:grpSpPr>
        <a:xfrm>
          <a:off x="7960659" y="152401"/>
          <a:ext cx="6036819" cy="10307675"/>
          <a:chOff x="8109858" y="49306"/>
          <a:chExt cx="6036819" cy="10307675"/>
        </a:xfrm>
      </xdr:grpSpPr>
      <xdr:grpSp>
        <xdr:nvGrpSpPr>
          <xdr:cNvPr id="3" name="グループ化 2"/>
          <xdr:cNvGrpSpPr/>
        </xdr:nvGrpSpPr>
        <xdr:grpSpPr>
          <a:xfrm>
            <a:off x="8425543" y="49306"/>
            <a:ext cx="5721134" cy="10307675"/>
            <a:chOff x="6498771" y="125506"/>
            <a:chExt cx="5721134" cy="10307675"/>
          </a:xfrm>
        </xdr:grpSpPr>
        <xdr:pic>
          <xdr:nvPicPr>
            <xdr:cNvPr id="5" name="図 4"/>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6" name="直線矢印コネクタ 5"/>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線吹き出し 2 (枠付き) 6"/>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8" name="図 7"/>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9" name="右矢印 8"/>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2 (枠付き) 9"/>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4" name="テキスト ボックス 3"/>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134470</xdr:colOff>
      <xdr:row>1</xdr:row>
      <xdr:rowOff>8964</xdr:rowOff>
    </xdr:from>
    <xdr:to>
      <xdr:col>56</xdr:col>
      <xdr:colOff>111148</xdr:colOff>
      <xdr:row>38</xdr:row>
      <xdr:rowOff>276168</xdr:rowOff>
    </xdr:to>
    <xdr:grpSp>
      <xdr:nvGrpSpPr>
        <xdr:cNvPr id="2" name="グループ化 1"/>
        <xdr:cNvGrpSpPr/>
      </xdr:nvGrpSpPr>
      <xdr:grpSpPr>
        <a:xfrm>
          <a:off x="8919882" y="277905"/>
          <a:ext cx="6036819" cy="10307675"/>
          <a:chOff x="8109858" y="49306"/>
          <a:chExt cx="6036819" cy="10307675"/>
        </a:xfrm>
      </xdr:grpSpPr>
      <xdr:grpSp>
        <xdr:nvGrpSpPr>
          <xdr:cNvPr id="3" name="グループ化 2"/>
          <xdr:cNvGrpSpPr/>
        </xdr:nvGrpSpPr>
        <xdr:grpSpPr>
          <a:xfrm>
            <a:off x="8425543" y="49306"/>
            <a:ext cx="5721134" cy="10307675"/>
            <a:chOff x="6498771" y="125506"/>
            <a:chExt cx="5721134" cy="10307675"/>
          </a:xfrm>
        </xdr:grpSpPr>
        <xdr:pic>
          <xdr:nvPicPr>
            <xdr:cNvPr id="5" name="図 4"/>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6" name="直線矢印コネクタ 5"/>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線吹き出し 2 (枠付き) 6"/>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8" name="図 7"/>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9" name="右矢印 8"/>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2 (枠付き) 9"/>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4" name="テキスト ボックス 3"/>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125506</xdr:colOff>
      <xdr:row>0</xdr:row>
      <xdr:rowOff>134471</xdr:rowOff>
    </xdr:from>
    <xdr:to>
      <xdr:col>58</xdr:col>
      <xdr:colOff>102183</xdr:colOff>
      <xdr:row>38</xdr:row>
      <xdr:rowOff>132734</xdr:rowOff>
    </xdr:to>
    <xdr:grpSp>
      <xdr:nvGrpSpPr>
        <xdr:cNvPr id="2" name="グループ化 1"/>
        <xdr:cNvGrpSpPr/>
      </xdr:nvGrpSpPr>
      <xdr:grpSpPr>
        <a:xfrm>
          <a:off x="9377082" y="134471"/>
          <a:ext cx="6036819" cy="10307675"/>
          <a:chOff x="8109858" y="49306"/>
          <a:chExt cx="6036819" cy="10307675"/>
        </a:xfrm>
      </xdr:grpSpPr>
      <xdr:grpSp>
        <xdr:nvGrpSpPr>
          <xdr:cNvPr id="3" name="グループ化 2"/>
          <xdr:cNvGrpSpPr/>
        </xdr:nvGrpSpPr>
        <xdr:grpSpPr>
          <a:xfrm>
            <a:off x="8425543" y="49306"/>
            <a:ext cx="5721134" cy="10307675"/>
            <a:chOff x="6498771" y="125506"/>
            <a:chExt cx="5721134" cy="10307675"/>
          </a:xfrm>
        </xdr:grpSpPr>
        <xdr:pic>
          <xdr:nvPicPr>
            <xdr:cNvPr id="5" name="図 4"/>
            <xdr:cNvPicPr>
              <a:picLocks noChangeAspect="1"/>
            </xdr:cNvPicPr>
          </xdr:nvPicPr>
          <xdr:blipFill>
            <a:blip xmlns:r="http://schemas.openxmlformats.org/officeDocument/2006/relationships" r:embed="rId1"/>
            <a:stretch>
              <a:fillRect/>
            </a:stretch>
          </xdr:blipFill>
          <xdr:spPr>
            <a:xfrm>
              <a:off x="6642846" y="125506"/>
              <a:ext cx="5427228" cy="3730852"/>
            </a:xfrm>
            <a:prstGeom prst="rect">
              <a:avLst/>
            </a:prstGeom>
            <a:ln>
              <a:solidFill>
                <a:sysClr val="windowText" lastClr="000000"/>
              </a:solidFill>
            </a:ln>
          </xdr:spPr>
        </xdr:pic>
        <xdr:cxnSp macro="">
          <xdr:nvCxnSpPr>
            <xdr:cNvPr id="6" name="直線矢印コネクタ 5"/>
            <xdr:cNvCxnSpPr/>
          </xdr:nvCxnSpPr>
          <xdr:spPr>
            <a:xfrm>
              <a:off x="10678886" y="2372445"/>
              <a:ext cx="0" cy="307361"/>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線吹き出し 2 (枠付き) 6"/>
            <xdr:cNvSpPr/>
          </xdr:nvSpPr>
          <xdr:spPr>
            <a:xfrm>
              <a:off x="8640054" y="1502868"/>
              <a:ext cx="3307976" cy="541085"/>
            </a:xfrm>
            <a:prstGeom prst="borderCallout2">
              <a:avLst>
                <a:gd name="adj1" fmla="val 92750"/>
                <a:gd name="adj2" fmla="val -1648"/>
                <a:gd name="adj3" fmla="val 92750"/>
                <a:gd name="adj4" fmla="val -9703"/>
                <a:gd name="adj5" fmla="val 183110"/>
                <a:gd name="adj6" fmla="val 59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印刷範囲の設定は、利用者に応じで</a:t>
              </a:r>
              <a:endParaRPr lang="ja-JP" altLang="ja-JP">
                <a:effectLst/>
              </a:endParaRPr>
            </a:p>
            <a:p>
              <a:r>
                <a:rPr kumimoji="1" lang="ja-JP" altLang="ja-JP" sz="1100" b="1">
                  <a:solidFill>
                    <a:schemeClr val="lt1"/>
                  </a:solidFill>
                  <a:effectLst/>
                  <a:latin typeface="+mn-lt"/>
                  <a:ea typeface="+mn-ea"/>
                  <a:cs typeface="+mn-cs"/>
                </a:rPr>
                <a:t>印刷範囲をマウスでドラッグして広げてください。</a:t>
              </a:r>
              <a:endParaRPr kumimoji="1" lang="ja-JP" altLang="en-US" sz="1100"/>
            </a:p>
          </xdr:txBody>
        </xdr:sp>
        <xdr:pic>
          <xdr:nvPicPr>
            <xdr:cNvPr id="8" name="図 7"/>
            <xdr:cNvPicPr>
              <a:picLocks noChangeAspect="1"/>
            </xdr:cNvPicPr>
          </xdr:nvPicPr>
          <xdr:blipFill>
            <a:blip xmlns:r="http://schemas.openxmlformats.org/officeDocument/2006/relationships" r:embed="rId2"/>
            <a:stretch>
              <a:fillRect/>
            </a:stretch>
          </xdr:blipFill>
          <xdr:spPr>
            <a:xfrm>
              <a:off x="6610350" y="4155621"/>
              <a:ext cx="5609555" cy="6277560"/>
            </a:xfrm>
            <a:prstGeom prst="rect">
              <a:avLst/>
            </a:prstGeom>
            <a:ln>
              <a:solidFill>
                <a:sysClr val="windowText" lastClr="000000"/>
              </a:solidFill>
            </a:ln>
          </xdr:spPr>
        </xdr:pic>
        <xdr:sp macro="" textlink="">
          <xdr:nvSpPr>
            <xdr:cNvPr id="9" name="右矢印 8"/>
            <xdr:cNvSpPr/>
          </xdr:nvSpPr>
          <xdr:spPr>
            <a:xfrm>
              <a:off x="6498771" y="9862457"/>
              <a:ext cx="185057" cy="13062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2 (枠付き) 9"/>
            <xdr:cNvSpPr/>
          </xdr:nvSpPr>
          <xdr:spPr>
            <a:xfrm>
              <a:off x="8302596" y="8611240"/>
              <a:ext cx="3307976" cy="804903"/>
            </a:xfrm>
            <a:prstGeom prst="borderCallout2">
              <a:avLst>
                <a:gd name="adj1" fmla="val 92750"/>
                <a:gd name="adj2" fmla="val -1648"/>
                <a:gd name="adj3" fmla="val 92548"/>
                <a:gd name="adj4" fmla="val -12336"/>
                <a:gd name="adj5" fmla="val 163739"/>
                <a:gd name="adj6" fmla="val -488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利用者１０人分作成できますが、それ以上の人数を作成するときは、マウスで番号見出しを選択し、コピー、最下部へ貼り付けてください。</a:t>
              </a:r>
              <a:endParaRPr kumimoji="1" lang="ja-JP" altLang="en-US" sz="1100"/>
            </a:p>
          </xdr:txBody>
        </xdr:sp>
      </xdr:grpSp>
      <xdr:sp macro="" textlink="">
        <xdr:nvSpPr>
          <xdr:cNvPr id="4" name="テキスト ボックス 3"/>
          <xdr:cNvSpPr txBox="1"/>
        </xdr:nvSpPr>
        <xdr:spPr>
          <a:xfrm>
            <a:off x="8109858" y="152399"/>
            <a:ext cx="2347630" cy="49244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作成の注意事項</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田村　隆明_高齢介護課" refreshedDate="44616.49277326389" createdVersion="4" refreshedVersion="6" minRefreshableVersion="3" recordCount="50">
  <cacheSource type="worksheet">
    <worksheetSource name="利用者一覧"/>
  </cacheSource>
  <cacheFields count="45">
    <cacheField name="№" numFmtId="0">
      <sharedItems containsSemiMixedTypes="0" containsString="0" containsNumber="1" containsInteger="1" minValue="1" maxValue="50"/>
    </cacheField>
    <cacheField name="被保険者番号" numFmtId="0">
      <sharedItems containsString="0" containsBlank="1" containsNumber="1" containsInteger="1" minValue="1111111111" maxValue="1111111120"/>
    </cacheField>
    <cacheField name="氏名" numFmtId="0">
      <sharedItems containsBlank="1" containsMixedTypes="1" containsNumber="1" containsInteger="1" minValue="1" maxValue="22270" count="113">
        <s v="通所　太郎"/>
        <s v="通所　次郎"/>
        <s v="通所　三郎"/>
        <s v="通所　四郎"/>
        <s v="通所　五郎"/>
        <s v="通所　花子"/>
        <s v="通所　月子"/>
        <s v="通所　空子"/>
        <s v="デイ　太郎"/>
        <s v="デイ　次郎"/>
        <m/>
        <n v="11133" u="1"/>
        <n v="1111" u="1"/>
        <n v="11101" u="1"/>
        <n v="22230" u="1"/>
        <n v="22265" u="1"/>
        <n v="11136" u="1"/>
        <n v="11104" u="1"/>
        <n v="22236" u="1"/>
        <n v="11139" u="1"/>
        <n v="11107" u="1"/>
        <n v="22242" u="1"/>
        <n v="11142" u="1"/>
        <n v="11110" u="1"/>
        <n v="22248" u="1"/>
        <n v="11145" u="1"/>
        <n v="11113" u="1"/>
        <n v="22254" u="1"/>
        <n v="11148" u="1"/>
        <n v="22225" u="1"/>
        <n v="11116" u="1"/>
        <n v="22260" u="1"/>
        <n v="22231" u="1"/>
        <n v="11119" u="1"/>
        <n v="22266" u="1"/>
        <n v="1" u="1"/>
        <n v="22237" u="1"/>
        <n v="11122" u="1"/>
        <n v="22243" u="1"/>
        <n v="11125" u="1"/>
        <n v="22249" u="1"/>
        <n v="11128" u="1"/>
        <n v="22255" u="1"/>
        <n v="11131" u="1"/>
        <n v="22226" u="1"/>
        <n v="22261" u="1"/>
        <n v="11134" u="1"/>
        <n v="11102" u="1"/>
        <n v="22232" u="1"/>
        <n v="22267" u="1"/>
        <n v="11137" u="1"/>
        <n v="11105" u="1"/>
        <n v="22238" u="1"/>
        <n v="11140" u="1"/>
        <n v="11108" u="1"/>
        <n v="22244" u="1"/>
        <n v="11143" u="1"/>
        <n v="11111" u="1"/>
        <n v="22250" u="1"/>
        <n v="11146" u="1"/>
        <n v="22221" u="1"/>
        <n v="11114" u="1"/>
        <n v="22256" u="1"/>
        <n v="11149" u="1"/>
        <n v="22227" u="1"/>
        <n v="11117" u="1"/>
        <n v="22262" u="1"/>
        <n v="22233" u="1"/>
        <n v="11120" u="1"/>
        <n v="22268" u="1"/>
        <n v="22239" u="1"/>
        <n v="11123" u="1"/>
        <n v="22245" u="1"/>
        <n v="11126" u="1"/>
        <n v="22251" u="1"/>
        <n v="11129" u="1"/>
        <n v="22222" u="1"/>
        <n v="22257" u="1"/>
        <n v="11132" u="1"/>
        <n v="22228" u="1"/>
        <n v="22263" u="1"/>
        <n v="11135" u="1"/>
        <n v="11103" u="1"/>
        <n v="22234" u="1"/>
        <n v="22269" u="1"/>
        <n v="11138" u="1"/>
        <n v="11106" u="1"/>
        <n v="22240" u="1"/>
        <n v="11141" u="1"/>
        <n v="11109" u="1"/>
        <n v="22246" u="1"/>
        <n v="11144" u="1"/>
        <n v="11112" u="1"/>
        <n v="22252" u="1"/>
        <n v="11147" u="1"/>
        <n v="22223" u="1"/>
        <n v="11115" u="1"/>
        <n v="22258" u="1"/>
        <n v="11150" u="1"/>
        <n v="22229" u="1"/>
        <n v="11118" u="1"/>
        <n v="22264" u="1"/>
        <n v="22235" u="1"/>
        <n v="11121" u="1"/>
        <n v="22270" u="1"/>
        <n v="22241" u="1"/>
        <n v="11124" u="1"/>
        <n v="22247" u="1"/>
        <n v="11127" u="1"/>
        <n v="22253" u="1"/>
        <n v="11130" u="1"/>
        <n v="22224" u="1"/>
        <n v="22259" u="1"/>
      </sharedItems>
    </cacheField>
    <cacheField name="フリガナ" numFmtId="0">
      <sharedItems containsMixedTypes="1" containsNumber="1" containsInteger="1" minValue="2" maxValue="111164" count="62">
        <s v="ツウショ　タロウ"/>
        <s v="ツウショ　ジロウ"/>
        <s v="ツウショ　サブロウ"/>
        <s v="ツウショ　シロウ"/>
        <s v="ツウショ　ゴロウ"/>
        <s v="ツウショ　ハナコ"/>
        <s v="ツウショ　ツキコ"/>
        <s v="ツウショ　ソラコ"/>
        <s v="デイ　タロウ"/>
        <s v="デイ　ジロウ"/>
        <s v=""/>
        <n v="111151" u="1"/>
        <n v="111128" u="1"/>
        <n v="111152" u="1"/>
        <n v="111129" u="1"/>
        <n v="111153" u="1"/>
        <n v="111130" u="1"/>
        <n v="111154" u="1"/>
        <n v="111131" u="1"/>
        <n v="111155" u="1"/>
        <n v="111132" u="1"/>
        <n v="111156" u="1"/>
        <n v="111133" u="1"/>
        <n v="111157" u="1"/>
        <n v="111134" u="1"/>
        <n v="111158" u="1"/>
        <n v="111135" u="1"/>
        <n v="111159" u="1"/>
        <n v="111136" u="1"/>
        <n v="111160" u="1"/>
        <n v="2" u="1"/>
        <n v="111137" u="1"/>
        <n v="111161" u="1"/>
        <n v="111138" u="1"/>
        <n v="111115" u="1"/>
        <n v="111162" u="1"/>
        <n v="111139" u="1"/>
        <n v="111116" u="1"/>
        <n v="111163" u="1"/>
        <n v="111140" u="1"/>
        <n v="111117" u="1"/>
        <n v="111164" u="1"/>
        <n v="111141" u="1"/>
        <n v="111118" u="1"/>
        <n v="111142" u="1"/>
        <n v="111119" u="1"/>
        <n v="111143" u="1"/>
        <n v="111120" u="1"/>
        <n v="111144" u="1"/>
        <n v="111121" u="1"/>
        <n v="111145" u="1"/>
        <n v="111122" u="1"/>
        <n v="111146" u="1"/>
        <n v="111123" u="1"/>
        <n v="111147" u="1"/>
        <n v="111124" u="1"/>
        <n v="111148" u="1"/>
        <n v="111125" u="1"/>
        <n v="111149" u="1"/>
        <n v="111126" u="1"/>
        <n v="111150" u="1"/>
        <n v="111127" u="1"/>
      </sharedItems>
    </cacheField>
    <cacheField name="生年月日" numFmtId="0">
      <sharedItems containsNonDate="0" containsDate="1" containsString="0" containsBlank="1" minDate="1933-01-01T00:00:00" maxDate="1942-01-02T00:00:00"/>
    </cacheField>
    <cacheField name="年齢" numFmtId="0">
      <sharedItems containsSemiMixedTypes="0" containsString="0" containsNumber="1" containsInteger="1" minValue="80" maxValue="122"/>
    </cacheField>
    <cacheField name="要介護度" numFmtId="0">
      <sharedItems containsBlank="1"/>
    </cacheField>
    <cacheField name="有効期限" numFmtId="0">
      <sharedItems containsNonDate="0" containsString="0" containsBlank="1"/>
    </cacheField>
    <cacheField name="加算" numFmtId="0">
      <sharedItems containsNonDate="0" containsString="0" containsBlank="1"/>
    </cacheField>
    <cacheField name="月曜利用" numFmtId="0">
      <sharedItems containsBlank="1" containsMixedTypes="1" containsNumber="1" containsInteger="1" minValue="8" maxValue="8" count="3">
        <s v="月曜"/>
        <m/>
        <n v="8" u="1"/>
      </sharedItems>
    </cacheField>
    <cacheField name="火曜利用" numFmtId="0">
      <sharedItems containsBlank="1" containsMixedTypes="1" containsNumber="1" containsInteger="1" minValue="9" maxValue="9" count="3">
        <s v="火曜"/>
        <m/>
        <n v="9" u="1"/>
      </sharedItems>
    </cacheField>
    <cacheField name="水曜利用" numFmtId="0">
      <sharedItems containsBlank="1" containsMixedTypes="1" containsNumber="1" containsInteger="1" minValue="10" maxValue="10" count="3">
        <m/>
        <s v="水曜"/>
        <n v="10" u="1"/>
      </sharedItems>
    </cacheField>
    <cacheField name="木曜利用" numFmtId="0">
      <sharedItems containsBlank="1" containsMixedTypes="1" containsNumber="1" containsInteger="1" minValue="11" maxValue="11" count="3">
        <m/>
        <s v="木曜"/>
        <n v="11" u="1"/>
      </sharedItems>
    </cacheField>
    <cacheField name="金曜利用" numFmtId="0">
      <sharedItems containsBlank="1" containsMixedTypes="1" containsNumber="1" containsInteger="1" minValue="12" maxValue="12" count="3">
        <m/>
        <s v="金曜"/>
        <n v="12" u="1"/>
      </sharedItems>
    </cacheField>
    <cacheField name="土曜利用" numFmtId="0">
      <sharedItems containsBlank="1" containsMixedTypes="1" containsNumber="1" containsInteger="1" minValue="13" maxValue="13" count="3">
        <m/>
        <s v="土曜"/>
        <n v="13" u="1"/>
      </sharedItems>
    </cacheField>
    <cacheField name="ケアマネ目標" numFmtId="0">
      <sharedItems containsBlank="1"/>
    </cacheField>
    <cacheField name="通所目標" numFmtId="0">
      <sharedItems containsBlank="1"/>
    </cacheField>
    <cacheField name="支援①" numFmtId="0">
      <sharedItems containsBlank="1"/>
    </cacheField>
    <cacheField name="共有事項①" numFmtId="0">
      <sharedItems/>
    </cacheField>
    <cacheField name="支援②" numFmtId="0">
      <sharedItems containsBlank="1"/>
    </cacheField>
    <cacheField name="共有事項②" numFmtId="0">
      <sharedItems/>
    </cacheField>
    <cacheField name="支援③" numFmtId="0">
      <sharedItems containsBlank="1"/>
    </cacheField>
    <cacheField name="共有事項③" numFmtId="0">
      <sharedItems/>
    </cacheField>
    <cacheField name="支援④" numFmtId="0">
      <sharedItems containsBlank="1"/>
    </cacheField>
    <cacheField name="共有事項④" numFmtId="0">
      <sharedItems/>
    </cacheField>
    <cacheField name="支援⑤" numFmtId="0">
      <sharedItems containsNonDate="0" containsString="0" containsBlank="1"/>
    </cacheField>
    <cacheField name="共有事項⑤" numFmtId="0">
      <sharedItems/>
    </cacheField>
    <cacheField name="服薬：朝" numFmtId="0">
      <sharedItems containsBlank="1"/>
    </cacheField>
    <cacheField name="服薬：昼" numFmtId="0">
      <sharedItems containsBlank="1"/>
    </cacheField>
    <cacheField name="服薬：食間" numFmtId="0">
      <sharedItems containsBlank="1"/>
    </cacheField>
    <cacheField name="服薬：夕" numFmtId="0">
      <sharedItems containsBlank="1"/>
    </cacheField>
    <cacheField name="塗薬" numFmtId="0">
      <sharedItems containsBlank="1"/>
    </cacheField>
    <cacheField name="目薬" numFmtId="0">
      <sharedItems containsBlank="1"/>
    </cacheField>
    <cacheField name="食事" numFmtId="0">
      <sharedItems containsBlank="1"/>
    </cacheField>
    <cacheField name="口腔" numFmtId="0">
      <sharedItems containsBlank="1"/>
    </cacheField>
    <cacheField name="排泄状況確認" numFmtId="0">
      <sharedItems containsBlank="1"/>
    </cacheField>
    <cacheField name="入浴予定" numFmtId="0">
      <sharedItems containsBlank="1"/>
    </cacheField>
    <cacheField name="理美容予定" numFmtId="0">
      <sharedItems containsBlank="1"/>
    </cacheField>
    <cacheField name="機能訓練①" numFmtId="0">
      <sharedItems containsBlank="1"/>
    </cacheField>
    <cacheField name="機能訓練②" numFmtId="0">
      <sharedItems containsBlank="1"/>
    </cacheField>
    <cacheField name="機能訓練③" numFmtId="0">
      <sharedItems containsBlank="1"/>
    </cacheField>
    <cacheField name="必要に応じて記載" numFmtId="0">
      <sharedItems containsBlank="1"/>
    </cacheField>
    <cacheField name="項目" numFmtId="0">
      <sharedItems containsBlank="1"/>
    </cacheField>
    <cacheField name="特記事項" numFmtId="0">
      <sharedItems containsBlank="1"/>
    </cacheField>
    <cacheField name="アセスコメント集約" numFmtId="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0">
  <r>
    <n v="1"/>
    <n v="1111111111"/>
    <x v="0"/>
    <x v="0"/>
    <d v="1933-01-01T00:00:00"/>
    <n v="89"/>
    <s v="事業対象者"/>
    <m/>
    <m/>
    <x v="0"/>
    <x v="0"/>
    <x v="0"/>
    <x v="0"/>
    <x v="0"/>
    <x v="0"/>
    <s v="買い物ができるように"/>
    <s v="機能訓練"/>
    <s v="歩行訓練"/>
    <s v="□支えが必要"/>
    <s v="レクリエーション"/>
    <s v="□作業レクを実施"/>
    <s v="入浴"/>
    <s v="□見守りのもと実施"/>
    <m/>
    <s v="□"/>
    <m/>
    <s v="□"/>
    <s v="☑"/>
    <s v="□"/>
    <s v="□"/>
    <s v="□"/>
    <s v="□"/>
    <s v="□"/>
    <s v="【通常食】"/>
    <s v="【自歯】"/>
    <s v="☑"/>
    <s v="□"/>
    <s v="☑"/>
    <s v="てくてく体操"/>
    <s v="体幹マシントレ"/>
    <m/>
    <s v="□排泄状況に問題なし"/>
    <s v="運動"/>
    <s v="注意：運動意欲が低い、常々声かけ"/>
    <e v="#REF!"/>
  </r>
  <r>
    <n v="2"/>
    <n v="1111111112"/>
    <x v="1"/>
    <x v="1"/>
    <d v="1934-01-01T00:00:00"/>
    <n v="88"/>
    <s v="要支援1"/>
    <m/>
    <m/>
    <x v="0"/>
    <x v="1"/>
    <x v="1"/>
    <x v="0"/>
    <x v="0"/>
    <x v="0"/>
    <s v="外出の機会の提供"/>
    <s v="レクリエーション"/>
    <s v="レクリエーション"/>
    <s v="□作業レクを実施"/>
    <s v="入浴"/>
    <s v="□見守りのもと実施"/>
    <m/>
    <s v="□"/>
    <m/>
    <s v="□"/>
    <m/>
    <s v="□"/>
    <s v="□"/>
    <s v="□"/>
    <s v="□"/>
    <s v="□"/>
    <s v="☑"/>
    <s v="□"/>
    <s v="【通常食】"/>
    <s v="【総欠損】"/>
    <s v="□"/>
    <s v="□"/>
    <s v="□"/>
    <m/>
    <m/>
    <m/>
    <m/>
    <s v="外出の機会"/>
    <s v="注意：食事量の確認食べるよう声かけ"/>
    <e v="#REF!"/>
  </r>
  <r>
    <n v="3"/>
    <n v="1111111113"/>
    <x v="2"/>
    <x v="2"/>
    <d v="1935-01-01T00:00:00"/>
    <n v="87"/>
    <s v="要支援2"/>
    <m/>
    <m/>
    <x v="1"/>
    <x v="0"/>
    <x v="1"/>
    <x v="0"/>
    <x v="0"/>
    <x v="0"/>
    <s v="歩行機能の維持"/>
    <s v="機能訓練"/>
    <s v="歩行訓練"/>
    <s v="□見守りのもと実施"/>
    <s v="レクリエーション"/>
    <s v="□集団レクを実施"/>
    <m/>
    <s v="□"/>
    <m/>
    <s v="□"/>
    <m/>
    <s v="□"/>
    <s v="☑"/>
    <s v="□"/>
    <s v="□"/>
    <s v="□"/>
    <s v="□"/>
    <s v="☑"/>
    <s v="【通常食】"/>
    <s v="【部分義歯】"/>
    <s v="☑"/>
    <s v="☑"/>
    <s v="□"/>
    <s v="てくてく体操"/>
    <s v="下肢マシントレ"/>
    <m/>
    <s v="□排泄状況に問題なし"/>
    <s v="外出の機会"/>
    <s v="注意：集団トレを推奨"/>
    <e v="#REF!"/>
  </r>
  <r>
    <n v="4"/>
    <n v="1111111114"/>
    <x v="3"/>
    <x v="3"/>
    <d v="1936-01-01T00:00:00"/>
    <n v="86"/>
    <s v="要介護1"/>
    <m/>
    <m/>
    <x v="1"/>
    <x v="0"/>
    <x v="0"/>
    <x v="1"/>
    <x v="0"/>
    <x v="0"/>
    <s v="栄養口腔機能維持"/>
    <s v="機能訓練"/>
    <s v="口腔ケア"/>
    <s v="□歯科衛生士が実施"/>
    <s v="栄養改善"/>
    <s v="□栄養士が実施"/>
    <s v="自宅トレの状況確認"/>
    <s v="□聞き取りで状況を確認"/>
    <s v="レクリエーション"/>
    <s v="□作業レクを実施"/>
    <m/>
    <s v="□"/>
    <s v="□"/>
    <s v="☑"/>
    <s v="□"/>
    <s v="□"/>
    <s v="□"/>
    <s v="□"/>
    <s v="【通常食】"/>
    <s v="【総義歯】"/>
    <s v="□"/>
    <s v="□"/>
    <s v="☑"/>
    <s v="てくてく体操"/>
    <s v="下肢マシントレ"/>
    <m/>
    <m/>
    <s v="口腔"/>
    <s v="注意：口腔体操を食前に"/>
    <e v="#REF!"/>
  </r>
  <r>
    <n v="5"/>
    <n v="1111111115"/>
    <x v="4"/>
    <x v="4"/>
    <d v="1937-01-01T00:00:00"/>
    <n v="85"/>
    <s v="要介護3"/>
    <m/>
    <m/>
    <x v="0"/>
    <x v="1"/>
    <x v="0"/>
    <x v="1"/>
    <x v="1"/>
    <x v="0"/>
    <s v="友人との交流"/>
    <s v="レクリエーション"/>
    <s v="レクリエーション"/>
    <s v="□集団レクを実施"/>
    <s v="入浴"/>
    <s v="□要介助"/>
    <m/>
    <s v="□"/>
    <m/>
    <s v="□"/>
    <m/>
    <s v="□"/>
    <s v="□"/>
    <s v="□"/>
    <s v="□"/>
    <s v="☑"/>
    <s v="□"/>
    <s v="□"/>
    <s v="【通常食】"/>
    <s v="【総義歯】"/>
    <s v="☑"/>
    <s v="☑"/>
    <s v="□"/>
    <m/>
    <m/>
    <m/>
    <s v="□排泄状況に問題なし"/>
    <s v="運動"/>
    <s v="注意：トレーニングカレンダーの回収"/>
    <e v="#REF!"/>
  </r>
  <r>
    <n v="6"/>
    <n v="1111111116"/>
    <x v="5"/>
    <x v="5"/>
    <d v="1938-01-01T00:00:00"/>
    <n v="84"/>
    <s v="要介護4"/>
    <m/>
    <m/>
    <x v="1"/>
    <x v="0"/>
    <x v="0"/>
    <x v="1"/>
    <x v="0"/>
    <x v="0"/>
    <s v="外出の機会の提供"/>
    <s v="レクリエーション"/>
    <s v="レクリエーション"/>
    <s v="□作業レクを実施"/>
    <s v="入浴"/>
    <s v="□着脱をサポート"/>
    <m/>
    <s v="□"/>
    <m/>
    <s v="□"/>
    <m/>
    <s v="□"/>
    <s v="☑"/>
    <s v="□"/>
    <s v="□"/>
    <s v="□"/>
    <s v="☑"/>
    <s v="□"/>
    <s v="【通常食】"/>
    <s v="【総義歯】"/>
    <s v="□"/>
    <s v="□"/>
    <s v="□"/>
    <m/>
    <m/>
    <m/>
    <m/>
    <s v="レクリエーション"/>
    <m/>
    <e v="#REF!"/>
  </r>
  <r>
    <n v="7"/>
    <n v="1111111117"/>
    <x v="6"/>
    <x v="6"/>
    <d v="1939-01-01T00:00:00"/>
    <n v="83"/>
    <s v="要介護5"/>
    <m/>
    <m/>
    <x v="1"/>
    <x v="1"/>
    <x v="0"/>
    <x v="0"/>
    <x v="1"/>
    <x v="1"/>
    <s v="外出の機会の提供"/>
    <s v="レクリエーション"/>
    <s v="レクリエーション"/>
    <s v="□作業レクを実施"/>
    <s v="入浴"/>
    <s v="□見守りのもと実施"/>
    <m/>
    <s v="□"/>
    <m/>
    <s v="□"/>
    <m/>
    <s v="□"/>
    <s v="□"/>
    <s v="□"/>
    <s v="□"/>
    <s v="□"/>
    <s v="□"/>
    <s v="☑"/>
    <s v="【通常食】"/>
    <s v="【総義歯】"/>
    <s v="□"/>
    <s v="□"/>
    <s v="□"/>
    <m/>
    <m/>
    <m/>
    <m/>
    <s v="レクリエーション"/>
    <m/>
    <e v="#REF!"/>
  </r>
  <r>
    <n v="8"/>
    <n v="1111111118"/>
    <x v="7"/>
    <x v="7"/>
    <d v="1940-01-01T00:00:00"/>
    <n v="82"/>
    <s v="事業対象者"/>
    <m/>
    <m/>
    <x v="0"/>
    <x v="1"/>
    <x v="0"/>
    <x v="0"/>
    <x v="1"/>
    <x v="0"/>
    <s v="閉じこもり予防"/>
    <s v="レクリエーション"/>
    <s v="レクリエーション"/>
    <s v="□作業レクを実施"/>
    <s v="入浴"/>
    <s v="□見守りのもと実施"/>
    <m/>
    <s v="□"/>
    <m/>
    <s v="□"/>
    <m/>
    <s v="□"/>
    <s v="□"/>
    <s v="☑"/>
    <s v="□"/>
    <s v="□"/>
    <s v="□"/>
    <s v="□"/>
    <s v="【通常食】"/>
    <s v="【総義歯】"/>
    <s v="☑"/>
    <s v="☑"/>
    <s v="□"/>
    <s v="てくてく体操"/>
    <s v="上肢マシントレ"/>
    <s v="下肢マシントレ"/>
    <s v="□排泄状況に問題なし"/>
    <s v="外出の機会"/>
    <s v="注意：レク時特に声かけ"/>
    <e v="#REF!"/>
  </r>
  <r>
    <n v="9"/>
    <n v="1111111119"/>
    <x v="8"/>
    <x v="8"/>
    <d v="1941-01-01T00:00:00"/>
    <n v="81"/>
    <s v="要支援1"/>
    <m/>
    <m/>
    <x v="1"/>
    <x v="1"/>
    <x v="0"/>
    <x v="0"/>
    <x v="0"/>
    <x v="1"/>
    <s v="機能訓練"/>
    <s v="機能訓練"/>
    <s v="てくてく体操"/>
    <s v="□スクワットを積極的に声かけ"/>
    <s v="歩行訓練"/>
    <s v="□見守りのもと実施"/>
    <s v="入浴"/>
    <s v="□要介助"/>
    <m/>
    <s v="□"/>
    <m/>
    <s v="□"/>
    <s v="☑"/>
    <s v="□"/>
    <s v="□"/>
    <s v="□"/>
    <s v="☑"/>
    <s v="□"/>
    <s v="【通常食】"/>
    <s v="【総義歯】"/>
    <s v="☑"/>
    <s v="□"/>
    <s v="□"/>
    <s v="てくてく体操"/>
    <s v="立ち座り運動"/>
    <m/>
    <s v="□排泄状況に問題なし"/>
    <s v="運動"/>
    <m/>
    <e v="#REF!"/>
  </r>
  <r>
    <n v="10"/>
    <n v="1111111120"/>
    <x v="9"/>
    <x v="9"/>
    <d v="1942-01-01T00:00:00"/>
    <n v="80"/>
    <s v="事業対象者"/>
    <m/>
    <m/>
    <x v="1"/>
    <x v="1"/>
    <x v="0"/>
    <x v="0"/>
    <x v="0"/>
    <x v="1"/>
    <s v="機能訓練"/>
    <s v="機能訓練"/>
    <s v="てくてく体操"/>
    <s v="□ストレッチ重視"/>
    <s v="ストレッチ"/>
    <s v="□てくてくの時間外もＰＭに腿裏ストレッチを実施"/>
    <s v="レクリエーション"/>
    <s v="□作業レクを実施"/>
    <s v="栄養改善"/>
    <s v="□昼食の状況を確認し、肉魚の摂取を声かけ"/>
    <m/>
    <s v="□"/>
    <s v="□"/>
    <s v="□"/>
    <s v="□"/>
    <s v="☑"/>
    <s v="□"/>
    <s v="□"/>
    <s v="【通常食】"/>
    <s v="【総義歯】"/>
    <s v="□"/>
    <s v="□"/>
    <s v="□"/>
    <s v="てくてく体操"/>
    <s v="立ち座り運動"/>
    <m/>
    <m/>
    <s v="運動"/>
    <m/>
    <e v="#REF!"/>
  </r>
  <r>
    <n v="11"/>
    <m/>
    <x v="10"/>
    <x v="10"/>
    <m/>
    <n v="122"/>
    <m/>
    <m/>
    <m/>
    <x v="1"/>
    <x v="1"/>
    <x v="0"/>
    <x v="0"/>
    <x v="0"/>
    <x v="0"/>
    <m/>
    <m/>
    <m/>
    <s v="□"/>
    <m/>
    <s v="□"/>
    <m/>
    <s v="□"/>
    <m/>
    <s v="□"/>
    <m/>
    <s v="□"/>
    <m/>
    <m/>
    <m/>
    <m/>
    <m/>
    <m/>
    <m/>
    <m/>
    <m/>
    <m/>
    <m/>
    <m/>
    <m/>
    <m/>
    <m/>
    <m/>
    <m/>
    <e v="#REF!"/>
  </r>
  <r>
    <n v="12"/>
    <m/>
    <x v="10"/>
    <x v="10"/>
    <m/>
    <n v="122"/>
    <m/>
    <m/>
    <m/>
    <x v="1"/>
    <x v="1"/>
    <x v="0"/>
    <x v="0"/>
    <x v="0"/>
    <x v="0"/>
    <m/>
    <m/>
    <m/>
    <s v="□"/>
    <m/>
    <s v="□"/>
    <m/>
    <s v="□"/>
    <m/>
    <s v="□"/>
    <m/>
    <s v="□"/>
    <m/>
    <m/>
    <m/>
    <m/>
    <m/>
    <m/>
    <m/>
    <m/>
    <m/>
    <m/>
    <m/>
    <m/>
    <m/>
    <m/>
    <m/>
    <m/>
    <m/>
    <e v="#REF!"/>
  </r>
  <r>
    <n v="13"/>
    <m/>
    <x v="10"/>
    <x v="10"/>
    <m/>
    <n v="122"/>
    <m/>
    <m/>
    <m/>
    <x v="1"/>
    <x v="1"/>
    <x v="0"/>
    <x v="0"/>
    <x v="0"/>
    <x v="0"/>
    <m/>
    <m/>
    <m/>
    <s v="□"/>
    <m/>
    <s v="□"/>
    <m/>
    <s v="□"/>
    <m/>
    <s v="□"/>
    <m/>
    <s v="□"/>
    <m/>
    <m/>
    <m/>
    <m/>
    <m/>
    <m/>
    <m/>
    <m/>
    <m/>
    <m/>
    <m/>
    <m/>
    <m/>
    <m/>
    <m/>
    <m/>
    <m/>
    <e v="#REF!"/>
  </r>
  <r>
    <n v="14"/>
    <m/>
    <x v="10"/>
    <x v="10"/>
    <m/>
    <n v="122"/>
    <m/>
    <m/>
    <m/>
    <x v="1"/>
    <x v="1"/>
    <x v="0"/>
    <x v="0"/>
    <x v="0"/>
    <x v="0"/>
    <m/>
    <m/>
    <m/>
    <s v="□"/>
    <m/>
    <s v="□"/>
    <m/>
    <s v="□"/>
    <m/>
    <s v="□"/>
    <m/>
    <s v="□"/>
    <m/>
    <m/>
    <m/>
    <m/>
    <m/>
    <m/>
    <m/>
    <m/>
    <m/>
    <m/>
    <m/>
    <m/>
    <m/>
    <m/>
    <m/>
    <m/>
    <m/>
    <e v="#REF!"/>
  </r>
  <r>
    <n v="15"/>
    <m/>
    <x v="10"/>
    <x v="10"/>
    <m/>
    <n v="122"/>
    <m/>
    <m/>
    <m/>
    <x v="1"/>
    <x v="1"/>
    <x v="0"/>
    <x v="0"/>
    <x v="0"/>
    <x v="0"/>
    <m/>
    <m/>
    <m/>
    <s v="□"/>
    <m/>
    <s v="□"/>
    <m/>
    <s v="□"/>
    <m/>
    <s v="□"/>
    <m/>
    <s v="□"/>
    <m/>
    <m/>
    <m/>
    <m/>
    <m/>
    <m/>
    <m/>
    <m/>
    <m/>
    <m/>
    <m/>
    <m/>
    <m/>
    <m/>
    <m/>
    <m/>
    <m/>
    <e v="#REF!"/>
  </r>
  <r>
    <n v="16"/>
    <m/>
    <x v="10"/>
    <x v="10"/>
    <m/>
    <n v="122"/>
    <m/>
    <m/>
    <m/>
    <x v="1"/>
    <x v="1"/>
    <x v="0"/>
    <x v="0"/>
    <x v="0"/>
    <x v="0"/>
    <m/>
    <m/>
    <m/>
    <s v="□"/>
    <m/>
    <s v="□"/>
    <m/>
    <s v="□"/>
    <m/>
    <s v="□"/>
    <m/>
    <s v="□"/>
    <m/>
    <m/>
    <m/>
    <m/>
    <m/>
    <m/>
    <m/>
    <m/>
    <m/>
    <m/>
    <m/>
    <m/>
    <m/>
    <m/>
    <m/>
    <m/>
    <m/>
    <e v="#REF!"/>
  </r>
  <r>
    <n v="17"/>
    <m/>
    <x v="10"/>
    <x v="10"/>
    <m/>
    <n v="122"/>
    <m/>
    <m/>
    <m/>
    <x v="1"/>
    <x v="1"/>
    <x v="0"/>
    <x v="0"/>
    <x v="0"/>
    <x v="0"/>
    <m/>
    <m/>
    <m/>
    <s v="□"/>
    <m/>
    <s v="□"/>
    <m/>
    <s v="□"/>
    <m/>
    <s v="□"/>
    <m/>
    <s v="□"/>
    <m/>
    <m/>
    <m/>
    <m/>
    <m/>
    <m/>
    <m/>
    <m/>
    <m/>
    <m/>
    <m/>
    <m/>
    <m/>
    <m/>
    <m/>
    <m/>
    <m/>
    <e v="#REF!"/>
  </r>
  <r>
    <n v="18"/>
    <m/>
    <x v="10"/>
    <x v="10"/>
    <m/>
    <n v="122"/>
    <m/>
    <m/>
    <m/>
    <x v="1"/>
    <x v="1"/>
    <x v="0"/>
    <x v="0"/>
    <x v="0"/>
    <x v="0"/>
    <m/>
    <m/>
    <m/>
    <s v="□"/>
    <m/>
    <s v="□"/>
    <m/>
    <s v="□"/>
    <m/>
    <s v="□"/>
    <m/>
    <s v="□"/>
    <m/>
    <m/>
    <m/>
    <m/>
    <m/>
    <m/>
    <m/>
    <m/>
    <m/>
    <m/>
    <m/>
    <m/>
    <m/>
    <m/>
    <m/>
    <m/>
    <m/>
    <e v="#REF!"/>
  </r>
  <r>
    <n v="19"/>
    <m/>
    <x v="10"/>
    <x v="10"/>
    <m/>
    <n v="122"/>
    <m/>
    <m/>
    <m/>
    <x v="1"/>
    <x v="1"/>
    <x v="0"/>
    <x v="0"/>
    <x v="0"/>
    <x v="0"/>
    <m/>
    <m/>
    <m/>
    <s v="□"/>
    <m/>
    <s v="□"/>
    <m/>
    <s v="□"/>
    <m/>
    <s v="□"/>
    <m/>
    <s v="□"/>
    <m/>
    <m/>
    <m/>
    <m/>
    <m/>
    <m/>
    <m/>
    <m/>
    <m/>
    <m/>
    <m/>
    <m/>
    <m/>
    <m/>
    <m/>
    <m/>
    <m/>
    <e v="#REF!"/>
  </r>
  <r>
    <n v="20"/>
    <m/>
    <x v="10"/>
    <x v="10"/>
    <m/>
    <n v="122"/>
    <m/>
    <m/>
    <m/>
    <x v="1"/>
    <x v="1"/>
    <x v="0"/>
    <x v="0"/>
    <x v="0"/>
    <x v="0"/>
    <m/>
    <m/>
    <m/>
    <s v="□"/>
    <m/>
    <s v="□"/>
    <m/>
    <s v="□"/>
    <m/>
    <s v="□"/>
    <m/>
    <s v="□"/>
    <m/>
    <m/>
    <m/>
    <m/>
    <m/>
    <m/>
    <m/>
    <m/>
    <m/>
    <m/>
    <m/>
    <m/>
    <m/>
    <m/>
    <m/>
    <m/>
    <m/>
    <e v="#REF!"/>
  </r>
  <r>
    <n v="21"/>
    <m/>
    <x v="10"/>
    <x v="10"/>
    <m/>
    <n v="122"/>
    <m/>
    <m/>
    <m/>
    <x v="1"/>
    <x v="1"/>
    <x v="0"/>
    <x v="0"/>
    <x v="0"/>
    <x v="0"/>
    <m/>
    <m/>
    <m/>
    <s v="□"/>
    <m/>
    <s v="□"/>
    <m/>
    <s v="□"/>
    <m/>
    <s v="□"/>
    <m/>
    <s v="□"/>
    <m/>
    <m/>
    <m/>
    <m/>
    <m/>
    <m/>
    <m/>
    <m/>
    <m/>
    <m/>
    <m/>
    <m/>
    <m/>
    <m/>
    <m/>
    <m/>
    <m/>
    <e v="#REF!"/>
  </r>
  <r>
    <n v="22"/>
    <m/>
    <x v="10"/>
    <x v="10"/>
    <m/>
    <n v="122"/>
    <m/>
    <m/>
    <m/>
    <x v="1"/>
    <x v="1"/>
    <x v="0"/>
    <x v="0"/>
    <x v="0"/>
    <x v="0"/>
    <m/>
    <m/>
    <m/>
    <s v="□"/>
    <m/>
    <s v="□"/>
    <m/>
    <s v="□"/>
    <m/>
    <s v="□"/>
    <m/>
    <s v="□"/>
    <m/>
    <m/>
    <m/>
    <m/>
    <m/>
    <m/>
    <m/>
    <m/>
    <m/>
    <m/>
    <m/>
    <m/>
    <m/>
    <m/>
    <m/>
    <m/>
    <m/>
    <e v="#REF!"/>
  </r>
  <r>
    <n v="23"/>
    <m/>
    <x v="10"/>
    <x v="10"/>
    <m/>
    <n v="122"/>
    <m/>
    <m/>
    <m/>
    <x v="1"/>
    <x v="1"/>
    <x v="0"/>
    <x v="0"/>
    <x v="0"/>
    <x v="0"/>
    <m/>
    <m/>
    <m/>
    <s v="□"/>
    <m/>
    <s v="□"/>
    <m/>
    <s v="□"/>
    <m/>
    <s v="□"/>
    <m/>
    <s v="□"/>
    <m/>
    <m/>
    <m/>
    <m/>
    <m/>
    <m/>
    <m/>
    <m/>
    <m/>
    <m/>
    <m/>
    <m/>
    <m/>
    <m/>
    <m/>
    <m/>
    <m/>
    <e v="#REF!"/>
  </r>
  <r>
    <n v="24"/>
    <m/>
    <x v="10"/>
    <x v="10"/>
    <m/>
    <n v="122"/>
    <m/>
    <m/>
    <m/>
    <x v="1"/>
    <x v="1"/>
    <x v="0"/>
    <x v="0"/>
    <x v="0"/>
    <x v="0"/>
    <m/>
    <m/>
    <m/>
    <s v="□"/>
    <m/>
    <s v="□"/>
    <m/>
    <s v="□"/>
    <m/>
    <s v="□"/>
    <m/>
    <s v="□"/>
    <m/>
    <m/>
    <m/>
    <m/>
    <m/>
    <m/>
    <m/>
    <m/>
    <m/>
    <m/>
    <m/>
    <m/>
    <m/>
    <m/>
    <m/>
    <m/>
    <m/>
    <e v="#REF!"/>
  </r>
  <r>
    <n v="25"/>
    <m/>
    <x v="10"/>
    <x v="10"/>
    <m/>
    <n v="122"/>
    <m/>
    <m/>
    <m/>
    <x v="1"/>
    <x v="1"/>
    <x v="0"/>
    <x v="0"/>
    <x v="0"/>
    <x v="0"/>
    <m/>
    <m/>
    <m/>
    <s v="□"/>
    <m/>
    <s v="□"/>
    <m/>
    <s v="□"/>
    <m/>
    <s v="□"/>
    <m/>
    <s v="□"/>
    <m/>
    <m/>
    <m/>
    <m/>
    <m/>
    <m/>
    <m/>
    <m/>
    <m/>
    <m/>
    <m/>
    <m/>
    <m/>
    <m/>
    <m/>
    <m/>
    <m/>
    <e v="#REF!"/>
  </r>
  <r>
    <n v="26"/>
    <m/>
    <x v="10"/>
    <x v="10"/>
    <m/>
    <n v="122"/>
    <m/>
    <m/>
    <m/>
    <x v="1"/>
    <x v="1"/>
    <x v="0"/>
    <x v="0"/>
    <x v="0"/>
    <x v="0"/>
    <m/>
    <m/>
    <m/>
    <s v="□"/>
    <m/>
    <s v="□"/>
    <m/>
    <s v="□"/>
    <m/>
    <s v="□"/>
    <m/>
    <s v="□"/>
    <m/>
    <m/>
    <m/>
    <m/>
    <m/>
    <m/>
    <m/>
    <m/>
    <m/>
    <m/>
    <m/>
    <m/>
    <m/>
    <m/>
    <m/>
    <m/>
    <m/>
    <e v="#REF!"/>
  </r>
  <r>
    <n v="27"/>
    <m/>
    <x v="10"/>
    <x v="10"/>
    <m/>
    <n v="122"/>
    <m/>
    <m/>
    <m/>
    <x v="1"/>
    <x v="1"/>
    <x v="0"/>
    <x v="0"/>
    <x v="0"/>
    <x v="0"/>
    <m/>
    <m/>
    <m/>
    <s v="□"/>
    <m/>
    <s v="□"/>
    <m/>
    <s v="□"/>
    <m/>
    <s v="□"/>
    <m/>
    <s v="□"/>
    <m/>
    <m/>
    <m/>
    <m/>
    <m/>
    <m/>
    <m/>
    <m/>
    <m/>
    <m/>
    <m/>
    <m/>
    <m/>
    <m/>
    <m/>
    <m/>
    <m/>
    <e v="#REF!"/>
  </r>
  <r>
    <n v="28"/>
    <m/>
    <x v="10"/>
    <x v="10"/>
    <m/>
    <n v="122"/>
    <m/>
    <m/>
    <m/>
    <x v="1"/>
    <x v="1"/>
    <x v="0"/>
    <x v="0"/>
    <x v="0"/>
    <x v="0"/>
    <m/>
    <m/>
    <m/>
    <s v="□"/>
    <m/>
    <s v="□"/>
    <m/>
    <s v="□"/>
    <m/>
    <s v="□"/>
    <m/>
    <s v="□"/>
    <m/>
    <m/>
    <m/>
    <m/>
    <m/>
    <m/>
    <m/>
    <m/>
    <m/>
    <m/>
    <m/>
    <m/>
    <m/>
    <m/>
    <m/>
    <m/>
    <m/>
    <e v="#REF!"/>
  </r>
  <r>
    <n v="29"/>
    <m/>
    <x v="10"/>
    <x v="10"/>
    <m/>
    <n v="122"/>
    <m/>
    <m/>
    <m/>
    <x v="1"/>
    <x v="1"/>
    <x v="0"/>
    <x v="0"/>
    <x v="0"/>
    <x v="0"/>
    <m/>
    <m/>
    <m/>
    <s v="□"/>
    <m/>
    <s v="□"/>
    <m/>
    <s v="□"/>
    <m/>
    <s v="□"/>
    <m/>
    <s v="□"/>
    <m/>
    <m/>
    <m/>
    <m/>
    <m/>
    <m/>
    <m/>
    <m/>
    <m/>
    <m/>
    <m/>
    <m/>
    <m/>
    <m/>
    <m/>
    <m/>
    <m/>
    <e v="#REF!"/>
  </r>
  <r>
    <n v="30"/>
    <m/>
    <x v="10"/>
    <x v="10"/>
    <m/>
    <n v="122"/>
    <m/>
    <m/>
    <m/>
    <x v="1"/>
    <x v="1"/>
    <x v="0"/>
    <x v="0"/>
    <x v="0"/>
    <x v="0"/>
    <m/>
    <m/>
    <m/>
    <s v="□"/>
    <m/>
    <s v="□"/>
    <m/>
    <s v="□"/>
    <m/>
    <s v="□"/>
    <m/>
    <s v="□"/>
    <m/>
    <m/>
    <m/>
    <m/>
    <m/>
    <m/>
    <m/>
    <m/>
    <m/>
    <m/>
    <m/>
    <m/>
    <m/>
    <m/>
    <m/>
    <m/>
    <m/>
    <e v="#REF!"/>
  </r>
  <r>
    <n v="31"/>
    <m/>
    <x v="10"/>
    <x v="10"/>
    <m/>
    <n v="122"/>
    <m/>
    <m/>
    <m/>
    <x v="1"/>
    <x v="1"/>
    <x v="0"/>
    <x v="0"/>
    <x v="0"/>
    <x v="0"/>
    <m/>
    <m/>
    <m/>
    <s v="□"/>
    <m/>
    <s v="□"/>
    <m/>
    <s v="□"/>
    <m/>
    <s v="□"/>
    <m/>
    <s v="□"/>
    <m/>
    <m/>
    <m/>
    <m/>
    <m/>
    <m/>
    <m/>
    <m/>
    <m/>
    <m/>
    <m/>
    <m/>
    <m/>
    <m/>
    <m/>
    <m/>
    <m/>
    <e v="#REF!"/>
  </r>
  <r>
    <n v="32"/>
    <m/>
    <x v="10"/>
    <x v="10"/>
    <m/>
    <n v="122"/>
    <m/>
    <m/>
    <m/>
    <x v="1"/>
    <x v="1"/>
    <x v="0"/>
    <x v="0"/>
    <x v="0"/>
    <x v="0"/>
    <m/>
    <m/>
    <m/>
    <s v="□"/>
    <m/>
    <s v="□"/>
    <m/>
    <s v="□"/>
    <m/>
    <s v="□"/>
    <m/>
    <s v="□"/>
    <m/>
    <m/>
    <m/>
    <m/>
    <m/>
    <m/>
    <m/>
    <m/>
    <m/>
    <m/>
    <m/>
    <m/>
    <m/>
    <m/>
    <m/>
    <m/>
    <m/>
    <e v="#REF!"/>
  </r>
  <r>
    <n v="33"/>
    <m/>
    <x v="10"/>
    <x v="10"/>
    <m/>
    <n v="122"/>
    <m/>
    <m/>
    <m/>
    <x v="1"/>
    <x v="1"/>
    <x v="0"/>
    <x v="0"/>
    <x v="0"/>
    <x v="0"/>
    <m/>
    <m/>
    <m/>
    <s v="□"/>
    <m/>
    <s v="□"/>
    <m/>
    <s v="□"/>
    <m/>
    <s v="□"/>
    <m/>
    <s v="□"/>
    <m/>
    <m/>
    <m/>
    <m/>
    <m/>
    <m/>
    <m/>
    <m/>
    <m/>
    <m/>
    <m/>
    <m/>
    <m/>
    <m/>
    <m/>
    <m/>
    <m/>
    <e v="#REF!"/>
  </r>
  <r>
    <n v="34"/>
    <m/>
    <x v="10"/>
    <x v="10"/>
    <m/>
    <n v="122"/>
    <m/>
    <m/>
    <m/>
    <x v="1"/>
    <x v="1"/>
    <x v="0"/>
    <x v="0"/>
    <x v="0"/>
    <x v="0"/>
    <m/>
    <m/>
    <m/>
    <s v="□"/>
    <m/>
    <s v="□"/>
    <m/>
    <s v="□"/>
    <m/>
    <s v="□"/>
    <m/>
    <s v="□"/>
    <m/>
    <m/>
    <m/>
    <m/>
    <m/>
    <m/>
    <m/>
    <m/>
    <m/>
    <m/>
    <m/>
    <m/>
    <m/>
    <m/>
    <m/>
    <m/>
    <m/>
    <e v="#REF!"/>
  </r>
  <r>
    <n v="35"/>
    <m/>
    <x v="10"/>
    <x v="10"/>
    <m/>
    <n v="122"/>
    <m/>
    <m/>
    <m/>
    <x v="1"/>
    <x v="1"/>
    <x v="0"/>
    <x v="0"/>
    <x v="0"/>
    <x v="0"/>
    <m/>
    <m/>
    <m/>
    <s v="□"/>
    <m/>
    <s v="□"/>
    <m/>
    <s v="□"/>
    <m/>
    <s v="□"/>
    <m/>
    <s v="□"/>
    <m/>
    <m/>
    <m/>
    <m/>
    <m/>
    <m/>
    <m/>
    <m/>
    <m/>
    <m/>
    <m/>
    <m/>
    <m/>
    <m/>
    <m/>
    <m/>
    <m/>
    <e v="#REF!"/>
  </r>
  <r>
    <n v="36"/>
    <m/>
    <x v="10"/>
    <x v="10"/>
    <m/>
    <n v="122"/>
    <m/>
    <m/>
    <m/>
    <x v="1"/>
    <x v="1"/>
    <x v="0"/>
    <x v="0"/>
    <x v="0"/>
    <x v="0"/>
    <m/>
    <m/>
    <m/>
    <s v="□"/>
    <m/>
    <s v="□"/>
    <m/>
    <s v="□"/>
    <m/>
    <s v="□"/>
    <m/>
    <s v="□"/>
    <m/>
    <m/>
    <m/>
    <m/>
    <m/>
    <m/>
    <m/>
    <m/>
    <m/>
    <m/>
    <m/>
    <m/>
    <m/>
    <m/>
    <m/>
    <m/>
    <m/>
    <e v="#REF!"/>
  </r>
  <r>
    <n v="37"/>
    <m/>
    <x v="10"/>
    <x v="10"/>
    <m/>
    <n v="122"/>
    <m/>
    <m/>
    <m/>
    <x v="1"/>
    <x v="1"/>
    <x v="0"/>
    <x v="0"/>
    <x v="0"/>
    <x v="0"/>
    <m/>
    <m/>
    <m/>
    <s v="□"/>
    <m/>
    <s v="□"/>
    <m/>
    <s v="□"/>
    <m/>
    <s v="□"/>
    <m/>
    <s v="□"/>
    <m/>
    <m/>
    <m/>
    <m/>
    <m/>
    <m/>
    <m/>
    <m/>
    <m/>
    <m/>
    <m/>
    <m/>
    <m/>
    <m/>
    <m/>
    <m/>
    <m/>
    <e v="#REF!"/>
  </r>
  <r>
    <n v="38"/>
    <m/>
    <x v="10"/>
    <x v="10"/>
    <m/>
    <n v="122"/>
    <m/>
    <m/>
    <m/>
    <x v="1"/>
    <x v="1"/>
    <x v="0"/>
    <x v="0"/>
    <x v="0"/>
    <x v="0"/>
    <m/>
    <m/>
    <m/>
    <s v="□"/>
    <m/>
    <s v="□"/>
    <m/>
    <s v="□"/>
    <m/>
    <s v="□"/>
    <m/>
    <s v="□"/>
    <m/>
    <m/>
    <m/>
    <m/>
    <m/>
    <m/>
    <m/>
    <m/>
    <m/>
    <m/>
    <m/>
    <m/>
    <m/>
    <m/>
    <m/>
    <m/>
    <m/>
    <e v="#REF!"/>
  </r>
  <r>
    <n v="39"/>
    <m/>
    <x v="10"/>
    <x v="10"/>
    <m/>
    <n v="122"/>
    <m/>
    <m/>
    <m/>
    <x v="1"/>
    <x v="1"/>
    <x v="0"/>
    <x v="0"/>
    <x v="0"/>
    <x v="0"/>
    <m/>
    <m/>
    <m/>
    <s v="□"/>
    <m/>
    <s v="□"/>
    <m/>
    <s v="□"/>
    <m/>
    <s v="□"/>
    <m/>
    <s v="□"/>
    <m/>
    <m/>
    <m/>
    <m/>
    <m/>
    <m/>
    <m/>
    <m/>
    <m/>
    <m/>
    <m/>
    <m/>
    <m/>
    <m/>
    <m/>
    <m/>
    <m/>
    <e v="#REF!"/>
  </r>
  <r>
    <n v="40"/>
    <m/>
    <x v="10"/>
    <x v="10"/>
    <m/>
    <n v="122"/>
    <m/>
    <m/>
    <m/>
    <x v="1"/>
    <x v="1"/>
    <x v="0"/>
    <x v="0"/>
    <x v="0"/>
    <x v="0"/>
    <m/>
    <m/>
    <m/>
    <s v="□"/>
    <m/>
    <s v="□"/>
    <m/>
    <s v="□"/>
    <m/>
    <s v="□"/>
    <m/>
    <s v="□"/>
    <m/>
    <m/>
    <m/>
    <m/>
    <m/>
    <m/>
    <m/>
    <m/>
    <m/>
    <m/>
    <m/>
    <m/>
    <m/>
    <m/>
    <m/>
    <m/>
    <m/>
    <e v="#REF!"/>
  </r>
  <r>
    <n v="41"/>
    <m/>
    <x v="10"/>
    <x v="10"/>
    <m/>
    <n v="122"/>
    <m/>
    <m/>
    <m/>
    <x v="1"/>
    <x v="1"/>
    <x v="0"/>
    <x v="0"/>
    <x v="0"/>
    <x v="0"/>
    <m/>
    <m/>
    <m/>
    <s v="□"/>
    <m/>
    <s v="□"/>
    <m/>
    <s v="□"/>
    <m/>
    <s v="□"/>
    <m/>
    <s v="□"/>
    <m/>
    <m/>
    <m/>
    <m/>
    <m/>
    <m/>
    <m/>
    <m/>
    <m/>
    <m/>
    <m/>
    <m/>
    <m/>
    <m/>
    <m/>
    <m/>
    <m/>
    <e v="#REF!"/>
  </r>
  <r>
    <n v="42"/>
    <m/>
    <x v="10"/>
    <x v="10"/>
    <m/>
    <n v="122"/>
    <m/>
    <m/>
    <m/>
    <x v="1"/>
    <x v="1"/>
    <x v="0"/>
    <x v="0"/>
    <x v="0"/>
    <x v="0"/>
    <m/>
    <m/>
    <m/>
    <s v="□"/>
    <m/>
    <s v="□"/>
    <m/>
    <s v="□"/>
    <m/>
    <s v="□"/>
    <m/>
    <s v="□"/>
    <m/>
    <m/>
    <m/>
    <m/>
    <m/>
    <m/>
    <m/>
    <m/>
    <m/>
    <m/>
    <m/>
    <m/>
    <m/>
    <m/>
    <m/>
    <m/>
    <m/>
    <e v="#REF!"/>
  </r>
  <r>
    <n v="43"/>
    <m/>
    <x v="10"/>
    <x v="10"/>
    <m/>
    <n v="122"/>
    <m/>
    <m/>
    <m/>
    <x v="1"/>
    <x v="1"/>
    <x v="0"/>
    <x v="0"/>
    <x v="0"/>
    <x v="0"/>
    <m/>
    <m/>
    <m/>
    <s v="□"/>
    <m/>
    <s v="□"/>
    <m/>
    <s v="□"/>
    <m/>
    <s v="□"/>
    <m/>
    <s v="□"/>
    <m/>
    <m/>
    <m/>
    <m/>
    <m/>
    <m/>
    <m/>
    <m/>
    <m/>
    <m/>
    <m/>
    <m/>
    <m/>
    <m/>
    <m/>
    <m/>
    <m/>
    <e v="#REF!"/>
  </r>
  <r>
    <n v="44"/>
    <m/>
    <x v="10"/>
    <x v="10"/>
    <m/>
    <n v="122"/>
    <m/>
    <m/>
    <m/>
    <x v="1"/>
    <x v="1"/>
    <x v="0"/>
    <x v="0"/>
    <x v="0"/>
    <x v="0"/>
    <m/>
    <m/>
    <m/>
    <s v="□"/>
    <m/>
    <s v="□"/>
    <m/>
    <s v="□"/>
    <m/>
    <s v="□"/>
    <m/>
    <s v="□"/>
    <m/>
    <m/>
    <m/>
    <m/>
    <m/>
    <m/>
    <m/>
    <m/>
    <m/>
    <m/>
    <m/>
    <m/>
    <m/>
    <m/>
    <m/>
    <m/>
    <m/>
    <e v="#REF!"/>
  </r>
  <r>
    <n v="45"/>
    <m/>
    <x v="10"/>
    <x v="10"/>
    <m/>
    <n v="122"/>
    <m/>
    <m/>
    <m/>
    <x v="1"/>
    <x v="1"/>
    <x v="0"/>
    <x v="0"/>
    <x v="0"/>
    <x v="0"/>
    <m/>
    <m/>
    <m/>
    <s v="□"/>
    <m/>
    <s v="□"/>
    <m/>
    <s v="□"/>
    <m/>
    <s v="□"/>
    <m/>
    <s v="□"/>
    <m/>
    <m/>
    <m/>
    <m/>
    <m/>
    <m/>
    <m/>
    <m/>
    <m/>
    <m/>
    <m/>
    <m/>
    <m/>
    <m/>
    <m/>
    <m/>
    <m/>
    <e v="#REF!"/>
  </r>
  <r>
    <n v="46"/>
    <m/>
    <x v="10"/>
    <x v="10"/>
    <m/>
    <n v="122"/>
    <m/>
    <m/>
    <m/>
    <x v="1"/>
    <x v="1"/>
    <x v="0"/>
    <x v="0"/>
    <x v="0"/>
    <x v="0"/>
    <m/>
    <m/>
    <m/>
    <s v="□"/>
    <m/>
    <s v="□"/>
    <m/>
    <s v="□"/>
    <m/>
    <s v="□"/>
    <m/>
    <s v="□"/>
    <m/>
    <m/>
    <m/>
    <m/>
    <m/>
    <m/>
    <m/>
    <m/>
    <m/>
    <m/>
    <m/>
    <m/>
    <m/>
    <m/>
    <m/>
    <m/>
    <m/>
    <e v="#REF!"/>
  </r>
  <r>
    <n v="47"/>
    <m/>
    <x v="10"/>
    <x v="10"/>
    <m/>
    <n v="122"/>
    <m/>
    <m/>
    <m/>
    <x v="1"/>
    <x v="1"/>
    <x v="0"/>
    <x v="0"/>
    <x v="0"/>
    <x v="0"/>
    <m/>
    <m/>
    <m/>
    <s v="□"/>
    <m/>
    <s v="□"/>
    <m/>
    <s v="□"/>
    <m/>
    <s v="□"/>
    <m/>
    <s v="□"/>
    <m/>
    <m/>
    <m/>
    <m/>
    <m/>
    <m/>
    <m/>
    <m/>
    <m/>
    <m/>
    <m/>
    <m/>
    <m/>
    <m/>
    <m/>
    <m/>
    <m/>
    <e v="#REF!"/>
  </r>
  <r>
    <n v="48"/>
    <m/>
    <x v="10"/>
    <x v="10"/>
    <m/>
    <n v="122"/>
    <m/>
    <m/>
    <m/>
    <x v="1"/>
    <x v="1"/>
    <x v="0"/>
    <x v="0"/>
    <x v="0"/>
    <x v="0"/>
    <m/>
    <m/>
    <m/>
    <s v="□"/>
    <m/>
    <s v="□"/>
    <m/>
    <s v="□"/>
    <m/>
    <s v="□"/>
    <m/>
    <s v="□"/>
    <m/>
    <m/>
    <m/>
    <m/>
    <m/>
    <m/>
    <m/>
    <m/>
    <m/>
    <m/>
    <m/>
    <m/>
    <m/>
    <m/>
    <m/>
    <m/>
    <m/>
    <e v="#REF!"/>
  </r>
  <r>
    <n v="49"/>
    <m/>
    <x v="10"/>
    <x v="10"/>
    <m/>
    <n v="122"/>
    <m/>
    <m/>
    <m/>
    <x v="1"/>
    <x v="1"/>
    <x v="0"/>
    <x v="0"/>
    <x v="0"/>
    <x v="0"/>
    <m/>
    <m/>
    <m/>
    <s v="□"/>
    <m/>
    <s v="□"/>
    <m/>
    <s v="□"/>
    <m/>
    <s v="□"/>
    <m/>
    <s v="□"/>
    <m/>
    <m/>
    <m/>
    <m/>
    <m/>
    <m/>
    <m/>
    <m/>
    <m/>
    <m/>
    <m/>
    <m/>
    <m/>
    <m/>
    <m/>
    <m/>
    <m/>
    <e v="#REF!"/>
  </r>
  <r>
    <n v="50"/>
    <m/>
    <x v="10"/>
    <x v="10"/>
    <m/>
    <n v="122"/>
    <m/>
    <m/>
    <m/>
    <x v="1"/>
    <x v="1"/>
    <x v="0"/>
    <x v="0"/>
    <x v="0"/>
    <x v="0"/>
    <m/>
    <m/>
    <m/>
    <s v="□"/>
    <m/>
    <s v="□"/>
    <m/>
    <s v="□"/>
    <m/>
    <s v="□"/>
    <m/>
    <s v="□"/>
    <m/>
    <m/>
    <m/>
    <m/>
    <m/>
    <m/>
    <m/>
    <m/>
    <m/>
    <m/>
    <m/>
    <m/>
    <m/>
    <m/>
    <m/>
    <m/>
    <m/>
    <e v="#RE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4"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O3:P8"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showAll="0" defaultSubtotal="0"/>
    <pivotField showAll="0" defaultSubtotal="0"/>
    <pivotField axis="axisCol" showAll="0" defaultSubtotal="0">
      <items count="3">
        <item x="1"/>
        <item h="1" x="0"/>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4">
    <i>
      <x v="53"/>
    </i>
    <i r="1">
      <x v="103"/>
    </i>
    <i>
      <x v="55"/>
    </i>
    <i r="1">
      <x v="102"/>
    </i>
  </rowItems>
  <colFields count="1">
    <field x="11"/>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3"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K3:L12"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showAll="0" defaultSubtotal="0"/>
    <pivotField axis="axisCol" showAll="0" defaultSubtotal="0">
      <items count="3">
        <item x="0"/>
        <item h="1" x="1"/>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8">
    <i>
      <x v="53"/>
    </i>
    <i r="1">
      <x v="103"/>
    </i>
    <i>
      <x v="54"/>
    </i>
    <i r="1">
      <x v="104"/>
    </i>
    <i>
      <x v="57"/>
    </i>
    <i r="1">
      <x v="101"/>
    </i>
    <i>
      <x v="59"/>
    </i>
    <i r="1">
      <x v="106"/>
    </i>
  </rowItems>
  <colFields count="1">
    <field x="10"/>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2"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G3:H12"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axis="axisCol" showAll="0" defaultSubtotal="0">
      <items count="3">
        <item x="0"/>
        <item h="1" x="1"/>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8">
    <i>
      <x v="52"/>
    </i>
    <i r="1">
      <x v="105"/>
    </i>
    <i>
      <x v="55"/>
    </i>
    <i r="1">
      <x v="102"/>
    </i>
    <i>
      <x v="56"/>
    </i>
    <i r="1">
      <x v="108"/>
    </i>
    <i>
      <x v="57"/>
    </i>
    <i r="1">
      <x v="101"/>
    </i>
  </rowItems>
  <colFields count="1">
    <field x="9"/>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7"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AA3:AB10"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Col" showAll="0" defaultSubtotal="0">
      <items count="3">
        <item x="1"/>
        <item h="1" x="0"/>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6">
    <i>
      <x v="58"/>
    </i>
    <i r="1">
      <x v="107"/>
    </i>
    <i>
      <x v="60"/>
    </i>
    <i r="1">
      <x v="110"/>
    </i>
    <i>
      <x v="61"/>
    </i>
    <i r="1">
      <x v="109"/>
    </i>
  </rowItems>
  <colFields count="1">
    <field x="14"/>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ﾋﾟﾎﾞｯﾄﾃｰﾌﾞﾙ6"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W3:X10"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showAll="0" defaultSubtotal="0"/>
    <pivotField showAll="0" defaultSubtotal="0"/>
    <pivotField showAll="0" defaultSubtotal="0"/>
    <pivotField showAll="0" defaultSubtotal="0"/>
    <pivotField axis="axisCol" showAll="0" defaultSubtotal="0">
      <items count="3">
        <item x="1"/>
        <item h="1" x="0"/>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6">
    <i>
      <x v="52"/>
    </i>
    <i r="1">
      <x v="105"/>
    </i>
    <i>
      <x v="56"/>
    </i>
    <i r="1">
      <x v="108"/>
    </i>
    <i>
      <x v="58"/>
    </i>
    <i r="1">
      <x v="107"/>
    </i>
  </rowItems>
  <colFields count="1">
    <field x="13"/>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ﾋﾟﾎﾞｯﾄﾃｰﾌﾞﾙ5" cacheId="10" applyNumberFormats="0" applyBorderFormats="0" applyFontFormats="0" applyPatternFormats="0" applyAlignmentFormats="0" applyWidthHeightFormats="1" dataCaption="値" updatedVersion="6" minRefreshableVersion="3" useAutoFormatting="1" rowGrandTotals="0" colGrandTotals="0" itemPrintTitles="1" createdVersion="4" indent="0" outline="1" outlineData="1" multipleFieldFilters="0">
  <location ref="S3:T10" firstHeaderRow="1" firstDataRow="2" firstDataCol="1"/>
  <pivotFields count="45">
    <pivotField showAll="0" defaultSubtotal="0"/>
    <pivotField showAll="0" defaultSubtotal="0"/>
    <pivotField axis="axisRow" showAll="0">
      <items count="114">
        <item m="1" x="13"/>
        <item m="1" x="47"/>
        <item m="1" x="82"/>
        <item m="1" x="17"/>
        <item m="1" x="51"/>
        <item m="1" x="86"/>
        <item m="1" x="20"/>
        <item m="1" x="54"/>
        <item m="1" x="89"/>
        <item m="1" x="23"/>
        <item m="1" x="57"/>
        <item m="1" x="92"/>
        <item m="1" x="26"/>
        <item m="1" x="61"/>
        <item m="1" x="96"/>
        <item m="1" x="30"/>
        <item m="1" x="65"/>
        <item m="1" x="100"/>
        <item m="1" x="33"/>
        <item m="1" x="68"/>
        <item m="1" x="103"/>
        <item m="1" x="37"/>
        <item m="1" x="71"/>
        <item m="1" x="106"/>
        <item m="1" x="39"/>
        <item m="1" x="73"/>
        <item m="1" x="108"/>
        <item m="1" x="41"/>
        <item m="1" x="75"/>
        <item m="1" x="110"/>
        <item m="1" x="43"/>
        <item m="1" x="78"/>
        <item m="1" x="11"/>
        <item m="1" x="46"/>
        <item m="1" x="81"/>
        <item m="1" x="16"/>
        <item m="1" x="50"/>
        <item m="1" x="85"/>
        <item m="1" x="19"/>
        <item m="1" x="53"/>
        <item m="1" x="88"/>
        <item m="1" x="22"/>
        <item m="1" x="56"/>
        <item m="1" x="91"/>
        <item m="1" x="25"/>
        <item m="1" x="59"/>
        <item m="1" x="94"/>
        <item m="1" x="28"/>
        <item m="1" x="63"/>
        <item m="1" x="98"/>
        <item m="1" x="12"/>
        <item m="1" x="60"/>
        <item m="1" x="76"/>
        <item m="1" x="95"/>
        <item m="1" x="111"/>
        <item m="1" x="29"/>
        <item m="1" x="44"/>
        <item m="1" x="64"/>
        <item m="1" x="79"/>
        <item m="1" x="99"/>
        <item m="1" x="14"/>
        <item m="1" x="32"/>
        <item m="1" x="48"/>
        <item m="1" x="67"/>
        <item m="1" x="83"/>
        <item m="1" x="102"/>
        <item m="1" x="18"/>
        <item m="1" x="36"/>
        <item m="1" x="52"/>
        <item m="1" x="70"/>
        <item m="1" x="87"/>
        <item m="1" x="105"/>
        <item m="1" x="21"/>
        <item m="1" x="38"/>
        <item m="1" x="55"/>
        <item m="1" x="72"/>
        <item m="1" x="90"/>
        <item m="1" x="107"/>
        <item m="1" x="24"/>
        <item m="1" x="40"/>
        <item m="1" x="58"/>
        <item m="1" x="74"/>
        <item m="1" x="93"/>
        <item m="1" x="109"/>
        <item m="1" x="27"/>
        <item m="1" x="42"/>
        <item m="1" x="62"/>
        <item m="1" x="77"/>
        <item m="1" x="97"/>
        <item m="1" x="112"/>
        <item m="1" x="31"/>
        <item m="1" x="45"/>
        <item m="1" x="66"/>
        <item m="1" x="80"/>
        <item m="1" x="101"/>
        <item m="1" x="15"/>
        <item m="1" x="34"/>
        <item m="1" x="49"/>
        <item m="1" x="69"/>
        <item m="1" x="84"/>
        <item m="1" x="104"/>
        <item x="0"/>
        <item x="1"/>
        <item x="2"/>
        <item x="3"/>
        <item x="4"/>
        <item x="5"/>
        <item x="6"/>
        <item x="7"/>
        <item x="8"/>
        <item x="9"/>
        <item x="10"/>
        <item m="1" x="35"/>
        <item t="default"/>
      </items>
    </pivotField>
    <pivotField axis="axisRow" showAll="0" sortType="ascending">
      <items count="63">
        <item m="1" x="30"/>
        <item m="1" x="34"/>
        <item m="1" x="37"/>
        <item m="1" x="40"/>
        <item m="1" x="43"/>
        <item m="1" x="45"/>
        <item m="1" x="47"/>
        <item m="1" x="49"/>
        <item m="1" x="51"/>
        <item m="1" x="53"/>
        <item m="1" x="55"/>
        <item m="1" x="57"/>
        <item m="1" x="59"/>
        <item m="1" x="61"/>
        <item m="1" x="12"/>
        <item m="1" x="14"/>
        <item m="1" x="16"/>
        <item m="1" x="18"/>
        <item m="1" x="20"/>
        <item m="1" x="22"/>
        <item m="1" x="24"/>
        <item m="1" x="26"/>
        <item m="1" x="28"/>
        <item m="1" x="31"/>
        <item m="1" x="33"/>
        <item m="1" x="36"/>
        <item m="1" x="39"/>
        <item m="1" x="42"/>
        <item m="1" x="44"/>
        <item m="1" x="46"/>
        <item m="1" x="48"/>
        <item m="1" x="50"/>
        <item m="1" x="52"/>
        <item m="1" x="54"/>
        <item m="1" x="56"/>
        <item m="1" x="58"/>
        <item m="1" x="60"/>
        <item m="1" x="11"/>
        <item m="1" x="13"/>
        <item m="1" x="15"/>
        <item m="1" x="17"/>
        <item m="1" x="19"/>
        <item m="1" x="21"/>
        <item m="1" x="23"/>
        <item m="1" x="25"/>
        <item m="1" x="27"/>
        <item m="1" x="29"/>
        <item m="1" x="32"/>
        <item m="1" x="35"/>
        <item m="1" x="38"/>
        <item m="1" x="41"/>
        <item x="10"/>
        <item x="4"/>
        <item x="2"/>
        <item x="3"/>
        <item x="1"/>
        <item x="7"/>
        <item x="0"/>
        <item x="6"/>
        <item x="5"/>
        <item x="9"/>
        <item x="8"/>
        <item t="default"/>
      </items>
    </pivotField>
    <pivotField showAll="0"/>
    <pivotField showAll="0"/>
    <pivotField showAll="0"/>
    <pivotField showAll="0"/>
    <pivotField showAll="0"/>
    <pivotField showAll="0" defaultSubtotal="0"/>
    <pivotField showAll="0" defaultSubtotal="0"/>
    <pivotField showAll="0" defaultSubtotal="0"/>
    <pivotField axis="axisCol" showAll="0" defaultSubtotal="0">
      <items count="3">
        <item x="1"/>
        <item h="1" x="0"/>
        <item h="1"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pivotField showAll="0" defaultSubtotal="0"/>
  </pivotFields>
  <rowFields count="2">
    <field x="3"/>
    <field x="2"/>
  </rowFields>
  <rowItems count="6">
    <i>
      <x v="52"/>
    </i>
    <i r="1">
      <x v="105"/>
    </i>
    <i>
      <x v="54"/>
    </i>
    <i r="1">
      <x v="104"/>
    </i>
    <i>
      <x v="59"/>
    </i>
    <i r="1">
      <x v="106"/>
    </i>
  </rowItems>
  <colFields count="1">
    <field x="12"/>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利用者一覧" displayName="利用者一覧" ref="A3:AS53" totalsRowShown="0" headerRowDxfId="48" dataDxfId="46" headerRowBorderDxfId="47" tableBorderDxfId="45">
  <tableColumns count="45">
    <tableColumn id="1" name="№" dataDxfId="44"/>
    <tableColumn id="35" name="被保険者番号" dataDxfId="43"/>
    <tableColumn id="2" name="氏名" dataDxfId="42"/>
    <tableColumn id="3" name="フリガナ" dataDxfId="41">
      <calculatedColumnFormula>PHONETIC(利用者一覧[[#This Row],[氏名]])</calculatedColumnFormula>
    </tableColumn>
    <tableColumn id="4" name="生年月日" dataDxfId="40"/>
    <tableColumn id="5" name="年齢" dataDxfId="39">
      <calculatedColumnFormula>DATEDIF(E4,NOW(),"y")</calculatedColumnFormula>
    </tableColumn>
    <tableColumn id="6" name="要介護度" dataDxfId="38"/>
    <tableColumn id="7" name="有効期限" dataDxfId="37"/>
    <tableColumn id="8" name="加算" dataDxfId="36"/>
    <tableColumn id="9" name="月曜利用" dataDxfId="35"/>
    <tableColumn id="10" name="火曜利用" dataDxfId="34"/>
    <tableColumn id="11" name="水曜利用" dataDxfId="33"/>
    <tableColumn id="12" name="木曜利用" dataDxfId="32"/>
    <tableColumn id="13" name="金曜利用" dataDxfId="31"/>
    <tableColumn id="14" name="土曜利用" dataDxfId="30"/>
    <tableColumn id="27" name="ケアマネ目標" dataDxfId="29"/>
    <tableColumn id="37" name="通所目標" dataDxfId="28"/>
    <tableColumn id="28" name="支援①" dataDxfId="27"/>
    <tableColumn id="32" name="共有事項①" dataDxfId="26"/>
    <tableColumn id="29" name="支援②" dataDxfId="25"/>
    <tableColumn id="33" name="共有事項②" dataDxfId="24"/>
    <tableColumn id="30" name="支援③" dataDxfId="23"/>
    <tableColumn id="36" name="共有事項③" dataDxfId="22"/>
    <tableColumn id="31" name="支援④" dataDxfId="21"/>
    <tableColumn id="39" name="共有事項④" dataDxfId="20"/>
    <tableColumn id="38" name="支援⑤" dataDxfId="19"/>
    <tableColumn id="40" name="共有事項⑤" dataDxfId="18"/>
    <tableColumn id="15" name="服薬：朝" dataDxfId="17"/>
    <tableColumn id="16" name="服薬：昼" dataDxfId="16"/>
    <tableColumn id="17" name="服薬：食間" dataDxfId="15"/>
    <tableColumn id="18" name="服薬：夕" dataDxfId="14"/>
    <tableColumn id="19" name="塗薬" dataDxfId="13"/>
    <tableColumn id="20" name="目薬" dataDxfId="12"/>
    <tableColumn id="48" name="食事" dataDxfId="11"/>
    <tableColumn id="49" name="口腔" dataDxfId="10"/>
    <tableColumn id="42" name="排泄状況確認" dataDxfId="9"/>
    <tableColumn id="21" name="入浴予定" dataDxfId="8"/>
    <tableColumn id="22" name="理美容予定" dataDxfId="7"/>
    <tableColumn id="23" name="機能訓練①" dataDxfId="6"/>
    <tableColumn id="24" name="機能訓練②" dataDxfId="5"/>
    <tableColumn id="25" name="機能訓練③" dataDxfId="4"/>
    <tableColumn id="41" name="必要に応じて記載" dataDxfId="3"/>
    <tableColumn id="34" name="項目" dataDxfId="2"/>
    <tableColumn id="26" name="特記事項" dataDxfId="1"/>
    <tableColumn id="45" name="アセスコメント集約" dataDxfId="0">
      <calculatedColumnFormula>CONCATENATE(利用者一覧[[#This Row],[通所目標]],利用者一覧[[#This Row],[支援⑤]],#REF!,#REF!,#REF!,#REF!,#REF!,#REF!)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100" workbookViewId="0">
      <selection activeCell="D16" sqref="D16"/>
    </sheetView>
  </sheetViews>
  <sheetFormatPr defaultRowHeight="13.2"/>
  <cols>
    <col min="1" max="1" width="3.44140625" customWidth="1"/>
    <col min="2" max="2" width="3" customWidth="1"/>
  </cols>
  <sheetData>
    <row r="1" spans="1:11" ht="18" customHeight="1">
      <c r="A1" s="109" t="s">
        <v>246</v>
      </c>
      <c r="B1" s="109"/>
      <c r="C1" s="109"/>
      <c r="D1" s="109"/>
      <c r="E1" s="109"/>
      <c r="F1" s="109"/>
      <c r="G1" s="109"/>
      <c r="H1" s="109"/>
      <c r="I1" s="109"/>
      <c r="J1" s="109"/>
      <c r="K1" s="109"/>
    </row>
    <row r="3" spans="1:11" ht="21" customHeight="1">
      <c r="A3" s="21" t="s">
        <v>61</v>
      </c>
      <c r="B3" s="22" t="s">
        <v>62</v>
      </c>
      <c r="C3" s="22"/>
      <c r="D3" s="22"/>
      <c r="E3" s="22"/>
      <c r="F3" s="22"/>
      <c r="G3" s="22"/>
      <c r="H3" s="22"/>
      <c r="I3" s="22"/>
      <c r="J3" s="22"/>
      <c r="K3" s="22"/>
    </row>
    <row r="4" spans="1:11" ht="19.5" customHeight="1">
      <c r="B4" s="20" t="s">
        <v>63</v>
      </c>
      <c r="C4" t="s">
        <v>86</v>
      </c>
    </row>
    <row r="5" spans="1:11" ht="19.5" customHeight="1">
      <c r="B5" s="20" t="s">
        <v>63</v>
      </c>
      <c r="C5" t="s">
        <v>64</v>
      </c>
    </row>
    <row r="6" spans="1:11" ht="19.5" customHeight="1">
      <c r="B6" s="20" t="s">
        <v>63</v>
      </c>
      <c r="C6" t="s">
        <v>65</v>
      </c>
    </row>
    <row r="7" spans="1:11" ht="19.5" customHeight="1">
      <c r="B7" s="20" t="s">
        <v>63</v>
      </c>
      <c r="C7" t="s">
        <v>66</v>
      </c>
    </row>
    <row r="8" spans="1:11" ht="19.5" customHeight="1">
      <c r="C8" t="s">
        <v>67</v>
      </c>
    </row>
    <row r="9" spans="1:11" ht="19.5" customHeight="1">
      <c r="B9" s="20"/>
      <c r="C9" t="s">
        <v>68</v>
      </c>
    </row>
    <row r="10" spans="1:11" ht="19.5" customHeight="1">
      <c r="B10" s="20" t="s">
        <v>63</v>
      </c>
      <c r="C10" t="s">
        <v>69</v>
      </c>
    </row>
    <row r="11" spans="1:11" ht="6.75" customHeight="1"/>
    <row r="12" spans="1:11" ht="21.75" customHeight="1">
      <c r="A12" s="21" t="s">
        <v>61</v>
      </c>
      <c r="B12" s="22" t="s">
        <v>70</v>
      </c>
      <c r="C12" s="22"/>
      <c r="D12" s="22"/>
      <c r="E12" s="22"/>
      <c r="F12" s="22"/>
      <c r="G12" s="22"/>
      <c r="H12" s="22"/>
      <c r="I12" s="22"/>
      <c r="J12" s="22"/>
      <c r="K12" s="22"/>
    </row>
    <row r="13" spans="1:11" ht="19.5" customHeight="1">
      <c r="B13" s="20" t="s">
        <v>71</v>
      </c>
      <c r="C13" t="s">
        <v>72</v>
      </c>
    </row>
    <row r="14" spans="1:11" ht="19.5" customHeight="1">
      <c r="C14" t="s">
        <v>247</v>
      </c>
    </row>
    <row r="15" spans="1:11" ht="19.5" customHeight="1">
      <c r="B15" s="20" t="s">
        <v>71</v>
      </c>
      <c r="C15" t="s">
        <v>73</v>
      </c>
    </row>
    <row r="16" spans="1:11" ht="19.5" customHeight="1">
      <c r="C16" t="s">
        <v>74</v>
      </c>
    </row>
    <row r="17" spans="1:11" ht="19.5" customHeight="1">
      <c r="C17" t="s">
        <v>75</v>
      </c>
    </row>
    <row r="18" spans="1:11" ht="19.5" customHeight="1">
      <c r="C18" t="s">
        <v>76</v>
      </c>
    </row>
    <row r="19" spans="1:11" ht="19.5" customHeight="1">
      <c r="C19" t="s">
        <v>77</v>
      </c>
    </row>
    <row r="20" spans="1:11" ht="19.5" customHeight="1">
      <c r="B20" s="20" t="s">
        <v>71</v>
      </c>
      <c r="C20" t="s">
        <v>78</v>
      </c>
    </row>
    <row r="21" spans="1:11" ht="19.5" customHeight="1">
      <c r="C21" t="s">
        <v>79</v>
      </c>
    </row>
    <row r="22" spans="1:11" ht="19.5" customHeight="1">
      <c r="C22" t="s">
        <v>80</v>
      </c>
    </row>
    <row r="23" spans="1:11" ht="19.5" customHeight="1">
      <c r="B23" s="20" t="s">
        <v>71</v>
      </c>
      <c r="C23" t="s">
        <v>81</v>
      </c>
    </row>
    <row r="24" spans="1:11" ht="19.5" customHeight="1">
      <c r="C24" t="s">
        <v>82</v>
      </c>
    </row>
    <row r="25" spans="1:11" ht="5.25" customHeight="1"/>
    <row r="26" spans="1:11" ht="19.5" customHeight="1">
      <c r="A26" s="21" t="s">
        <v>61</v>
      </c>
      <c r="B26" s="22" t="s">
        <v>83</v>
      </c>
      <c r="C26" s="22"/>
      <c r="D26" s="22"/>
      <c r="E26" s="22"/>
      <c r="F26" s="22"/>
      <c r="G26" s="22"/>
      <c r="H26" s="22"/>
      <c r="I26" s="22"/>
      <c r="J26" s="22"/>
      <c r="K26" s="22"/>
    </row>
    <row r="27" spans="1:11" ht="19.5" customHeight="1">
      <c r="B27" s="20" t="s">
        <v>71</v>
      </c>
      <c r="C27" t="s">
        <v>84</v>
      </c>
    </row>
    <row r="28" spans="1:11" ht="19.5" customHeight="1">
      <c r="B28" s="20" t="s">
        <v>71</v>
      </c>
      <c r="C28" t="s">
        <v>85</v>
      </c>
    </row>
  </sheetData>
  <mergeCells count="1">
    <mergeCell ref="A1:K1"/>
  </mergeCells>
  <phoneticPr fontId="1"/>
  <pageMargins left="0.7" right="0.49"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0"/>
  <sheetViews>
    <sheetView showZeros="0" view="pageBreakPreview" zoomScale="85" zoomScaleNormal="85" zoomScaleSheetLayoutView="85" workbookViewId="0">
      <selection activeCell="Y13" sqref="Y13"/>
    </sheetView>
  </sheetViews>
  <sheetFormatPr defaultColWidth="3.44140625" defaultRowHeight="13.2"/>
  <cols>
    <col min="1" max="20" width="4.6640625" style="35" customWidth="1"/>
    <col min="21"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132</v>
      </c>
      <c r="D6" s="206"/>
      <c r="E6" s="206"/>
      <c r="F6" s="206"/>
      <c r="G6" s="206"/>
      <c r="H6" s="207"/>
      <c r="J6" s="210" t="s">
        <v>113</v>
      </c>
      <c r="K6" s="211"/>
      <c r="L6" s="211"/>
      <c r="M6" s="211"/>
      <c r="N6" s="142" t="str">
        <f>VLOOKUP($C6,利用者一覧!$C$4:$AS$53,41,FALSE)</f>
        <v>レクリエーション</v>
      </c>
      <c r="O6" s="142"/>
      <c r="P6" s="142"/>
      <c r="Q6" s="142"/>
      <c r="R6" s="142"/>
      <c r="S6" s="143"/>
    </row>
    <row r="7" spans="1:20" ht="6.6" customHeight="1" thickBot="1">
      <c r="D7" s="86"/>
      <c r="E7" s="86"/>
      <c r="F7" s="86"/>
    </row>
    <row r="8" spans="1:20" ht="26.4" customHeight="1">
      <c r="A8" s="224" t="s">
        <v>163</v>
      </c>
      <c r="B8" s="225"/>
      <c r="C8" s="163"/>
      <c r="D8" s="276" t="str">
        <f>VLOOKUP($C6,利用者一覧!$C$4:$AS$53,14,FALSE)</f>
        <v>外出の機会の提供</v>
      </c>
      <c r="E8" s="277"/>
      <c r="F8" s="277"/>
      <c r="G8" s="277"/>
      <c r="H8" s="277"/>
      <c r="I8" s="277"/>
      <c r="J8" s="277"/>
      <c r="K8" s="277"/>
      <c r="L8" s="277"/>
      <c r="M8" s="277"/>
      <c r="N8" s="277"/>
      <c r="O8" s="277"/>
      <c r="P8" s="277"/>
      <c r="Q8" s="277"/>
      <c r="R8" s="277"/>
      <c r="S8" s="277"/>
      <c r="T8" s="278"/>
    </row>
    <row r="9" spans="1:20" ht="26.4" customHeight="1" thickBot="1">
      <c r="A9" s="226" t="s">
        <v>164</v>
      </c>
      <c r="B9" s="227"/>
      <c r="C9" s="228"/>
      <c r="D9" s="273" t="str">
        <f>VLOOKUP($C6,利用者一覧!$C$4:$AS$53,15,FALSE)</f>
        <v>レクリエーション</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f>VLOOKUP($C6,利用者一覧!$C$4:$AS$53,40,FALSE)</f>
        <v>0</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107" t="s">
        <v>103</v>
      </c>
      <c r="G24" s="187" t="s">
        <v>35</v>
      </c>
      <c r="H24" s="188"/>
      <c r="I24" s="107" t="s">
        <v>103</v>
      </c>
      <c r="J24" s="187" t="s">
        <v>33</v>
      </c>
      <c r="K24" s="188"/>
      <c r="L24" s="91" t="s">
        <v>103</v>
      </c>
      <c r="M24" s="187" t="s">
        <v>101</v>
      </c>
      <c r="N24" s="188"/>
      <c r="O24" s="108" t="s">
        <v>103</v>
      </c>
      <c r="P24" s="252"/>
      <c r="Q24" s="253"/>
      <c r="R24" s="253"/>
      <c r="S24" s="253"/>
      <c r="T24" s="253"/>
    </row>
    <row r="25" spans="1:20" ht="6.6" customHeight="1" thickBot="1"/>
    <row r="26" spans="1:20" ht="30" customHeight="1" thickBot="1">
      <c r="A26" s="162" t="s">
        <v>227</v>
      </c>
      <c r="B26" s="163"/>
      <c r="C26" s="256" t="str">
        <f>VLOOKUP($C6,利用者一覧!$C$4:$AS$53,16,FALSE)</f>
        <v>レクリエーション</v>
      </c>
      <c r="D26" s="257"/>
      <c r="E26" s="257"/>
      <c r="F26" s="244" t="s">
        <v>232</v>
      </c>
      <c r="G26" s="245"/>
      <c r="H26" s="249" t="str">
        <f>VLOOKUP($C6,利用者一覧!$C$4:$AS$53,17,FALSE)</f>
        <v>□作業レクを実施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入浴</v>
      </c>
      <c r="D27" s="230"/>
      <c r="E27" s="230"/>
      <c r="F27" s="240" t="s">
        <v>233</v>
      </c>
      <c r="G27" s="241"/>
      <c r="H27" s="246" t="str">
        <f>VLOOKUP($C6,利用者一覧!$C$4:$AS$53,19,FALSE)</f>
        <v>□見守りのもと実施</v>
      </c>
      <c r="I27" s="247"/>
      <c r="J27" s="247"/>
      <c r="K27" s="247"/>
      <c r="L27" s="247"/>
      <c r="M27" s="248"/>
      <c r="N27" s="198" t="s">
        <v>102</v>
      </c>
      <c r="O27" s="234">
        <f>VLOOKUP($C6,利用者一覧!$C$4:$AS$53,37,FALSE)</f>
        <v>0</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f>VLOOKUP($C6,利用者一覧!$C$4:$AS$53,38,FALSE)</f>
        <v>0</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f>VLOOKUP($C6,利用者一覧!$C$4:$AS$53,39,FALSE)</f>
        <v>0</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106"/>
      <c r="I31" s="106"/>
      <c r="J31" s="106"/>
      <c r="K31" s="106"/>
      <c r="L31" s="106"/>
      <c r="M31" s="106"/>
      <c r="N31" s="100"/>
    </row>
    <row r="32" spans="1:20" ht="30" customHeight="1" thickBot="1">
      <c r="A32" s="135">
        <f>VLOOKUP($C6,利用者一覧!$C$4:$AS$53,42,FALSE)</f>
        <v>0</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thickBot="1"/>
    <row r="41" spans="1:20" ht="21" customHeight="1" thickBot="1">
      <c r="A41" s="168" t="s">
        <v>239</v>
      </c>
      <c r="B41" s="169"/>
      <c r="C41" s="169"/>
      <c r="D41" s="169"/>
      <c r="E41" s="169"/>
      <c r="F41" s="169"/>
      <c r="G41" s="169"/>
      <c r="H41" s="169"/>
      <c r="I41" s="169"/>
      <c r="J41" s="169"/>
      <c r="K41" s="170"/>
      <c r="L41" s="77"/>
      <c r="M41" s="77"/>
      <c r="N41" s="77"/>
    </row>
    <row r="42" spans="1:20" ht="5.25" customHeight="1" thickBot="1"/>
    <row r="43" spans="1:20" ht="13.8" customHeight="1" thickBot="1">
      <c r="A43" s="183" t="s">
        <v>240</v>
      </c>
      <c r="B43" s="184"/>
      <c r="C43" s="184"/>
      <c r="D43" s="184"/>
      <c r="E43" s="184"/>
      <c r="F43" s="181" t="s">
        <v>219</v>
      </c>
      <c r="G43" s="181"/>
      <c r="H43" s="179"/>
      <c r="I43" s="179"/>
      <c r="J43" s="179"/>
      <c r="K43" s="171" t="s">
        <v>220</v>
      </c>
      <c r="L43" s="172"/>
      <c r="M43" s="175" t="s">
        <v>237</v>
      </c>
      <c r="N43" s="176"/>
      <c r="O43" s="176" t="s">
        <v>238</v>
      </c>
      <c r="P43" s="176"/>
      <c r="Q43" s="176" t="s">
        <v>238</v>
      </c>
      <c r="R43" s="176"/>
      <c r="S43" s="176" t="s">
        <v>238</v>
      </c>
      <c r="T43" s="177"/>
    </row>
    <row r="44" spans="1:20" ht="41.4" customHeight="1" thickTop="1" thickBot="1">
      <c r="A44" s="185"/>
      <c r="B44" s="186"/>
      <c r="C44" s="186"/>
      <c r="D44" s="186"/>
      <c r="E44" s="186"/>
      <c r="F44" s="182"/>
      <c r="G44" s="182"/>
      <c r="H44" s="180"/>
      <c r="I44" s="180"/>
      <c r="J44" s="180"/>
      <c r="K44" s="173"/>
      <c r="L44" s="174"/>
      <c r="M44" s="178"/>
      <c r="N44" s="166"/>
      <c r="O44" s="166"/>
      <c r="P44" s="166"/>
      <c r="Q44" s="166"/>
      <c r="R44" s="166"/>
      <c r="S44" s="166"/>
      <c r="T44" s="167"/>
    </row>
    <row r="45" spans="1:20" ht="5.4" customHeight="1" thickBot="1">
      <c r="A45" s="85"/>
      <c r="B45" s="87"/>
      <c r="C45" s="88"/>
      <c r="D45" s="88"/>
      <c r="E45" s="88"/>
      <c r="F45" s="88"/>
      <c r="G45" s="88"/>
      <c r="H45" s="88"/>
      <c r="I45" s="88"/>
      <c r="J45" s="88"/>
      <c r="K45" s="88"/>
      <c r="L45" s="88"/>
      <c r="M45" s="88"/>
      <c r="N45" s="88"/>
      <c r="O45" s="88"/>
      <c r="P45" s="88"/>
      <c r="Q45" s="88"/>
      <c r="R45" s="88"/>
      <c r="S45" s="88"/>
      <c r="T45" s="293"/>
    </row>
    <row r="46" spans="1:20" ht="36" customHeight="1" thickBot="1">
      <c r="A46" s="208" t="s">
        <v>8</v>
      </c>
      <c r="B46" s="209"/>
      <c r="C46" s="206"/>
      <c r="D46" s="206"/>
      <c r="E46" s="206"/>
      <c r="F46" s="206"/>
      <c r="G46" s="206"/>
      <c r="H46" s="207"/>
      <c r="J46" s="210" t="s">
        <v>113</v>
      </c>
      <c r="K46" s="211"/>
      <c r="L46" s="211"/>
      <c r="M46" s="211"/>
      <c r="N46" s="142" t="e">
        <f>VLOOKUP($C46,利用者一覧!$C$4:$AS$53,41,FALSE)</f>
        <v>#N/A</v>
      </c>
      <c r="O46" s="142"/>
      <c r="P46" s="142"/>
      <c r="Q46" s="142"/>
      <c r="R46" s="142"/>
      <c r="S46" s="143"/>
    </row>
    <row r="47" spans="1:20" ht="6.6" customHeight="1" thickBot="1">
      <c r="D47" s="86"/>
      <c r="E47" s="86"/>
      <c r="F47" s="86"/>
    </row>
    <row r="48" spans="1:20" ht="26.4" customHeight="1">
      <c r="A48" s="224" t="s">
        <v>163</v>
      </c>
      <c r="B48" s="225"/>
      <c r="C48" s="163"/>
      <c r="D48" s="276" t="e">
        <f>VLOOKUP($C46,利用者一覧!$C$4:$AS$53,14,FALSE)</f>
        <v>#N/A</v>
      </c>
      <c r="E48" s="277"/>
      <c r="F48" s="277"/>
      <c r="G48" s="277"/>
      <c r="H48" s="277"/>
      <c r="I48" s="277"/>
      <c r="J48" s="277"/>
      <c r="K48" s="277"/>
      <c r="L48" s="277"/>
      <c r="M48" s="277"/>
      <c r="N48" s="277"/>
      <c r="O48" s="277"/>
      <c r="P48" s="277"/>
      <c r="Q48" s="277"/>
      <c r="R48" s="277"/>
      <c r="S48" s="277"/>
      <c r="T48" s="278"/>
    </row>
    <row r="49" spans="1:20" ht="26.4" customHeight="1" thickBot="1">
      <c r="A49" s="226" t="s">
        <v>164</v>
      </c>
      <c r="B49" s="227"/>
      <c r="C49" s="228"/>
      <c r="D49" s="273" t="e">
        <f>VLOOKUP($C46,利用者一覧!$C$4:$AS$53,15,FALSE)</f>
        <v>#N/A</v>
      </c>
      <c r="E49" s="274"/>
      <c r="F49" s="274"/>
      <c r="G49" s="274"/>
      <c r="H49" s="274"/>
      <c r="I49" s="274"/>
      <c r="J49" s="274"/>
      <c r="K49" s="274"/>
      <c r="L49" s="274"/>
      <c r="M49" s="274"/>
      <c r="N49" s="274"/>
      <c r="O49" s="274"/>
      <c r="P49" s="274"/>
      <c r="Q49" s="274"/>
      <c r="R49" s="274"/>
      <c r="S49" s="274"/>
      <c r="T49" s="275"/>
    </row>
    <row r="50" spans="1:20" ht="5.4" customHeight="1" thickBot="1">
      <c r="D50" s="86"/>
      <c r="E50" s="86"/>
      <c r="F50" s="86"/>
    </row>
    <row r="51" spans="1:20" ht="24" customHeight="1" thickBot="1">
      <c r="A51" s="212" t="s">
        <v>9</v>
      </c>
      <c r="B51" s="213"/>
      <c r="C51" s="213"/>
      <c r="D51" s="213"/>
      <c r="E51" s="213"/>
      <c r="F51" s="214"/>
      <c r="G51" s="212" t="s">
        <v>10</v>
      </c>
      <c r="H51" s="213"/>
      <c r="I51" s="213"/>
      <c r="J51" s="288"/>
      <c r="K51" s="212" t="s">
        <v>11</v>
      </c>
      <c r="L51" s="213"/>
      <c r="M51" s="213"/>
      <c r="N51" s="288"/>
      <c r="O51" s="144" t="s">
        <v>221</v>
      </c>
      <c r="P51" s="145"/>
      <c r="Q51" s="145"/>
      <c r="R51" s="145"/>
      <c r="S51" s="145"/>
      <c r="T51" s="146"/>
    </row>
    <row r="52" spans="1:20" ht="28.8" customHeight="1" thickTop="1">
      <c r="A52" s="218" t="s">
        <v>241</v>
      </c>
      <c r="B52" s="219"/>
      <c r="C52" s="219"/>
      <c r="D52" s="219"/>
      <c r="E52" s="219"/>
      <c r="F52" s="220"/>
      <c r="G52" s="285" t="s">
        <v>18</v>
      </c>
      <c r="H52" s="286"/>
      <c r="I52" s="286"/>
      <c r="J52" s="287"/>
      <c r="K52" s="285" t="s">
        <v>19</v>
      </c>
      <c r="L52" s="286"/>
      <c r="M52" s="286"/>
      <c r="N52" s="287"/>
      <c r="O52" s="84" t="s">
        <v>27</v>
      </c>
      <c r="P52" s="147" t="s">
        <v>245</v>
      </c>
      <c r="Q52" s="148"/>
      <c r="R52" s="148"/>
      <c r="S52" s="148"/>
      <c r="T52" s="149"/>
    </row>
    <row r="53" spans="1:20" ht="28.8" customHeight="1" thickBot="1">
      <c r="A53" s="221" t="s">
        <v>242</v>
      </c>
      <c r="B53" s="222"/>
      <c r="C53" s="222"/>
      <c r="D53" s="222"/>
      <c r="E53" s="222"/>
      <c r="F53" s="223"/>
      <c r="G53" s="282" t="s">
        <v>18</v>
      </c>
      <c r="H53" s="283"/>
      <c r="I53" s="283"/>
      <c r="J53" s="284"/>
      <c r="K53" s="282" t="s">
        <v>19</v>
      </c>
      <c r="L53" s="283"/>
      <c r="M53" s="283"/>
      <c r="N53" s="284"/>
      <c r="O53" s="89" t="s">
        <v>31</v>
      </c>
      <c r="P53" s="150"/>
      <c r="Q53" s="151"/>
      <c r="R53" s="151"/>
      <c r="S53" s="151"/>
      <c r="T53" s="152"/>
    </row>
    <row r="54" spans="1:20" ht="28.8" customHeight="1" thickBot="1">
      <c r="A54" s="215" t="s">
        <v>243</v>
      </c>
      <c r="B54" s="216"/>
      <c r="C54" s="216"/>
      <c r="D54" s="216"/>
      <c r="E54" s="216"/>
      <c r="F54" s="217"/>
      <c r="G54" s="279" t="s">
        <v>18</v>
      </c>
      <c r="H54" s="280"/>
      <c r="I54" s="280"/>
      <c r="J54" s="281"/>
      <c r="K54" s="279" t="s">
        <v>19</v>
      </c>
      <c r="L54" s="280"/>
      <c r="M54" s="280"/>
      <c r="N54" s="281"/>
      <c r="O54" s="153" t="e">
        <f>VLOOKUP($C46,利用者一覧!$C$4:$AS$53,32,FALSE)</f>
        <v>#N/A</v>
      </c>
      <c r="P54" s="154"/>
      <c r="Q54" s="154"/>
      <c r="R54" s="154"/>
      <c r="S54" s="154"/>
      <c r="T54" s="155"/>
    </row>
    <row r="55" spans="1:20" ht="8.4" customHeight="1" thickBot="1">
      <c r="D55" s="86"/>
      <c r="E55" s="86"/>
      <c r="F55" s="86"/>
    </row>
    <row r="56" spans="1:20" ht="24" customHeight="1" thickBot="1">
      <c r="A56" s="198" t="s">
        <v>99</v>
      </c>
      <c r="B56" s="203" t="s">
        <v>12</v>
      </c>
      <c r="C56" s="164"/>
      <c r="D56" s="140" t="s">
        <v>13</v>
      </c>
      <c r="E56" s="164"/>
      <c r="F56" s="140" t="s">
        <v>14</v>
      </c>
      <c r="G56" s="164"/>
      <c r="H56" s="140" t="s">
        <v>15</v>
      </c>
      <c r="I56" s="164"/>
      <c r="J56" s="140" t="s">
        <v>16</v>
      </c>
      <c r="K56" s="164"/>
      <c r="L56" s="140" t="s">
        <v>17</v>
      </c>
      <c r="M56" s="165"/>
      <c r="N56" s="212" t="s">
        <v>222</v>
      </c>
      <c r="O56" s="213"/>
      <c r="P56" s="213"/>
      <c r="Q56" s="213"/>
      <c r="R56" s="213"/>
      <c r="S56" s="213"/>
      <c r="T56" s="288"/>
    </row>
    <row r="57" spans="1:20" ht="21" customHeight="1" thickTop="1" thickBot="1">
      <c r="A57" s="199"/>
      <c r="B57" s="78" t="s">
        <v>20</v>
      </c>
      <c r="C57" s="79" t="s">
        <v>21</v>
      </c>
      <c r="D57" s="80" t="s">
        <v>20</v>
      </c>
      <c r="E57" s="79" t="s">
        <v>21</v>
      </c>
      <c r="F57" s="80" t="s">
        <v>20</v>
      </c>
      <c r="G57" s="79" t="s">
        <v>21</v>
      </c>
      <c r="H57" s="80" t="s">
        <v>20</v>
      </c>
      <c r="I57" s="79" t="s">
        <v>21</v>
      </c>
      <c r="J57" s="80" t="s">
        <v>20</v>
      </c>
      <c r="K57" s="79" t="s">
        <v>21</v>
      </c>
      <c r="L57" s="80" t="s">
        <v>20</v>
      </c>
      <c r="M57" s="81" t="s">
        <v>21</v>
      </c>
      <c r="N57" s="289" t="e">
        <f>VLOOKUP($C46,利用者一覧!$C$4:$AS$53,40,FALSE)</f>
        <v>#N/A</v>
      </c>
      <c r="O57" s="166"/>
      <c r="P57" s="166"/>
      <c r="Q57" s="166"/>
      <c r="R57" s="166"/>
      <c r="S57" s="166"/>
      <c r="T57" s="167"/>
    </row>
    <row r="58" spans="1:20" ht="21" customHeight="1">
      <c r="A58" s="199"/>
      <c r="B58" s="201" t="e">
        <f>VLOOKUP($C46,利用者一覧!$C$4:$AS$53,26,FALSE)</f>
        <v>#N/A</v>
      </c>
      <c r="C58" s="196" t="s">
        <v>103</v>
      </c>
      <c r="D58" s="194" t="e">
        <f>VLOOKUP($C46,利用者一覧!$C$4:$AS$53,27,FALSE)</f>
        <v>#N/A</v>
      </c>
      <c r="E58" s="196" t="s">
        <v>103</v>
      </c>
      <c r="F58" s="194" t="e">
        <f>VLOOKUP($C46,利用者一覧!$C$4:$AS$53,28,FALSE)</f>
        <v>#N/A</v>
      </c>
      <c r="G58" s="196" t="s">
        <v>103</v>
      </c>
      <c r="H58" s="194" t="e">
        <f>VLOOKUP($C46,利用者一覧!$C$4:$AS$53,29,FALSE)</f>
        <v>#N/A</v>
      </c>
      <c r="I58" s="196" t="s">
        <v>103</v>
      </c>
      <c r="J58" s="194" t="e">
        <f>VLOOKUP($C46,利用者一覧!$C$4:$AS$53,30,FALSE)</f>
        <v>#N/A</v>
      </c>
      <c r="K58" s="196" t="s">
        <v>103</v>
      </c>
      <c r="L58" s="194" t="e">
        <f>VLOOKUP($C46,利用者一覧!$C$4:$AS$53,31,FALSE)</f>
        <v>#N/A</v>
      </c>
      <c r="M58" s="204" t="s">
        <v>103</v>
      </c>
      <c r="N58" s="254" t="s">
        <v>225</v>
      </c>
      <c r="O58" s="255"/>
      <c r="P58" s="255"/>
      <c r="Q58" s="255"/>
      <c r="R58" s="255"/>
      <c r="S58" s="255"/>
    </row>
    <row r="59" spans="1:20" ht="21" customHeight="1" thickBot="1">
      <c r="A59" s="200"/>
      <c r="B59" s="202"/>
      <c r="C59" s="197"/>
      <c r="D59" s="195"/>
      <c r="E59" s="197"/>
      <c r="F59" s="195"/>
      <c r="G59" s="197"/>
      <c r="H59" s="195"/>
      <c r="I59" s="197"/>
      <c r="J59" s="195"/>
      <c r="K59" s="197"/>
      <c r="L59" s="195"/>
      <c r="M59" s="205"/>
    </row>
    <row r="60" spans="1:20" ht="6" customHeight="1" thickBot="1">
      <c r="A60" s="104"/>
      <c r="B60" s="103"/>
      <c r="C60" s="103"/>
      <c r="D60" s="103"/>
      <c r="E60" s="103"/>
      <c r="F60" s="103"/>
      <c r="G60" s="103"/>
      <c r="H60" s="103"/>
      <c r="I60" s="103"/>
      <c r="J60" s="103"/>
      <c r="K60" s="103"/>
      <c r="L60" s="103"/>
      <c r="M60" s="103"/>
      <c r="N60" s="83"/>
      <c r="O60" s="83"/>
      <c r="P60" s="83"/>
      <c r="Q60" s="83"/>
      <c r="R60" s="83"/>
      <c r="S60" s="83"/>
      <c r="T60" s="83"/>
    </row>
    <row r="61" spans="1:20" ht="29.4" customHeight="1" thickBot="1">
      <c r="A61" s="189" t="s">
        <v>22</v>
      </c>
      <c r="B61" s="190"/>
      <c r="C61" s="93" t="s">
        <v>26</v>
      </c>
      <c r="D61" s="105" t="e">
        <f>VLOOKUP($C46,利用者一覧!$C$4:$AS$53,35,FALSE)</f>
        <v>#N/A</v>
      </c>
      <c r="E61" s="82" t="s">
        <v>30</v>
      </c>
      <c r="F61" s="43" t="s">
        <v>104</v>
      </c>
      <c r="G61" s="191" t="s">
        <v>23</v>
      </c>
      <c r="H61" s="192"/>
      <c r="I61" s="193"/>
      <c r="J61" s="93" t="s">
        <v>26</v>
      </c>
      <c r="K61" s="105" t="e">
        <f>VLOOKUP($C46,利用者一覧!$C$4:$AS$53,36,FALSE)</f>
        <v>#N/A</v>
      </c>
      <c r="L61" s="82" t="s">
        <v>30</v>
      </c>
      <c r="M61" s="43" t="s">
        <v>104</v>
      </c>
    </row>
    <row r="62" spans="1:20" ht="6" customHeight="1" thickBot="1"/>
    <row r="63" spans="1:20" ht="30" customHeight="1" thickBot="1">
      <c r="A63" s="263" t="s">
        <v>24</v>
      </c>
      <c r="B63" s="264"/>
      <c r="C63" s="265"/>
      <c r="D63" s="156" t="s">
        <v>28</v>
      </c>
      <c r="E63" s="157"/>
      <c r="F63" s="101" t="s">
        <v>103</v>
      </c>
      <c r="G63" s="262" t="s">
        <v>32</v>
      </c>
      <c r="H63" s="157"/>
      <c r="I63" s="101" t="s">
        <v>103</v>
      </c>
      <c r="J63" s="262" t="s">
        <v>34</v>
      </c>
      <c r="K63" s="157"/>
      <c r="L63" s="101" t="s">
        <v>103</v>
      </c>
      <c r="M63" s="140" t="s">
        <v>29</v>
      </c>
      <c r="N63" s="141"/>
      <c r="O63" s="102" t="s">
        <v>103</v>
      </c>
      <c r="P63" s="252" t="s">
        <v>244</v>
      </c>
      <c r="Q63" s="253"/>
      <c r="R63" s="253"/>
      <c r="S63" s="253"/>
      <c r="T63" s="253"/>
    </row>
    <row r="64" spans="1:20" ht="30" customHeight="1" thickTop="1" thickBot="1">
      <c r="A64" s="259" t="s">
        <v>162</v>
      </c>
      <c r="B64" s="260"/>
      <c r="C64" s="261"/>
      <c r="D64" s="258" t="s">
        <v>111</v>
      </c>
      <c r="E64" s="188"/>
      <c r="F64" s="107" t="s">
        <v>103</v>
      </c>
      <c r="G64" s="187" t="s">
        <v>35</v>
      </c>
      <c r="H64" s="188"/>
      <c r="I64" s="107" t="s">
        <v>103</v>
      </c>
      <c r="J64" s="187" t="s">
        <v>33</v>
      </c>
      <c r="K64" s="188"/>
      <c r="L64" s="91" t="s">
        <v>103</v>
      </c>
      <c r="M64" s="187" t="s">
        <v>101</v>
      </c>
      <c r="N64" s="188"/>
      <c r="O64" s="108" t="s">
        <v>103</v>
      </c>
      <c r="P64" s="252"/>
      <c r="Q64" s="253"/>
      <c r="R64" s="253"/>
      <c r="S64" s="253"/>
      <c r="T64" s="253"/>
    </row>
    <row r="65" spans="1:20" ht="6.6" customHeight="1" thickBot="1"/>
    <row r="66" spans="1:20" ht="30" customHeight="1" thickBot="1">
      <c r="A66" s="162" t="s">
        <v>227</v>
      </c>
      <c r="B66" s="163"/>
      <c r="C66" s="256" t="e">
        <f>VLOOKUP($C46,利用者一覧!$C$4:$AS$53,16,FALSE)</f>
        <v>#N/A</v>
      </c>
      <c r="D66" s="257"/>
      <c r="E66" s="257"/>
      <c r="F66" s="244" t="s">
        <v>232</v>
      </c>
      <c r="G66" s="245"/>
      <c r="H66" s="249" t="e">
        <f>VLOOKUP($C46,利用者一覧!$C$4:$AS$53,17,FALSE)</f>
        <v>#N/A</v>
      </c>
      <c r="I66" s="250"/>
      <c r="J66" s="250"/>
      <c r="K66" s="250"/>
      <c r="L66" s="250"/>
      <c r="M66" s="251"/>
      <c r="N66" s="210" t="s">
        <v>226</v>
      </c>
      <c r="O66" s="211"/>
      <c r="P66" s="211"/>
      <c r="Q66" s="211"/>
      <c r="R66" s="211"/>
      <c r="S66" s="211"/>
      <c r="T66" s="233"/>
    </row>
    <row r="67" spans="1:20" ht="30" customHeight="1">
      <c r="A67" s="158" t="s">
        <v>228</v>
      </c>
      <c r="B67" s="159"/>
      <c r="C67" s="229" t="e">
        <f>VLOOKUP($C46,利用者一覧!$C$4:$AS$53,18,FALSE)</f>
        <v>#N/A</v>
      </c>
      <c r="D67" s="230"/>
      <c r="E67" s="230"/>
      <c r="F67" s="240" t="s">
        <v>233</v>
      </c>
      <c r="G67" s="241"/>
      <c r="H67" s="246" t="e">
        <f>VLOOKUP($C46,利用者一覧!$C$4:$AS$53,19,FALSE)</f>
        <v>#N/A</v>
      </c>
      <c r="I67" s="247"/>
      <c r="J67" s="247"/>
      <c r="K67" s="247"/>
      <c r="L67" s="247"/>
      <c r="M67" s="248"/>
      <c r="N67" s="198" t="s">
        <v>102</v>
      </c>
      <c r="O67" s="234" t="e">
        <f>VLOOKUP($C46,利用者一覧!$C$4:$AS$53,37,FALSE)</f>
        <v>#N/A</v>
      </c>
      <c r="P67" s="235"/>
      <c r="Q67" s="235"/>
      <c r="R67" s="235"/>
      <c r="S67" s="235"/>
      <c r="T67" s="44" t="s">
        <v>103</v>
      </c>
    </row>
    <row r="68" spans="1:20" ht="30" customHeight="1">
      <c r="A68" s="158" t="s">
        <v>229</v>
      </c>
      <c r="B68" s="159"/>
      <c r="C68" s="229" t="e">
        <f>VLOOKUP($C46,利用者一覧!$C$4:$AS$53,20,FALSE)</f>
        <v>#N/A</v>
      </c>
      <c r="D68" s="230"/>
      <c r="E68" s="230"/>
      <c r="F68" s="240" t="s">
        <v>234</v>
      </c>
      <c r="G68" s="241"/>
      <c r="H68" s="246" t="e">
        <f>VLOOKUP($C46,利用者一覧!$C$4:$AS$53,21,FALSE)</f>
        <v>#N/A</v>
      </c>
      <c r="I68" s="247"/>
      <c r="J68" s="247"/>
      <c r="K68" s="247"/>
      <c r="L68" s="247"/>
      <c r="M68" s="248"/>
      <c r="N68" s="199"/>
      <c r="O68" s="236" t="e">
        <f>VLOOKUP($C46,利用者一覧!$C$4:$AS$53,38,FALSE)</f>
        <v>#N/A</v>
      </c>
      <c r="P68" s="237"/>
      <c r="Q68" s="237"/>
      <c r="R68" s="237"/>
      <c r="S68" s="237"/>
      <c r="T68" s="75" t="s">
        <v>103</v>
      </c>
    </row>
    <row r="69" spans="1:20" ht="30" customHeight="1" thickBot="1">
      <c r="A69" s="158" t="s">
        <v>230</v>
      </c>
      <c r="B69" s="159"/>
      <c r="C69" s="229" t="e">
        <f>VLOOKUP($C46,利用者一覧!$C$4:$AS$53,22,FALSE)</f>
        <v>#N/A</v>
      </c>
      <c r="D69" s="230"/>
      <c r="E69" s="230"/>
      <c r="F69" s="240" t="s">
        <v>235</v>
      </c>
      <c r="G69" s="241"/>
      <c r="H69" s="246" t="e">
        <f>VLOOKUP($C46,利用者一覧!$C$4:$AS$53,23,FALSE)</f>
        <v>#N/A</v>
      </c>
      <c r="I69" s="247"/>
      <c r="J69" s="247"/>
      <c r="K69" s="247"/>
      <c r="L69" s="247"/>
      <c r="M69" s="248"/>
      <c r="N69" s="200"/>
      <c r="O69" s="238" t="e">
        <f>VLOOKUP($C46,利用者一覧!$C$4:$AS$53,39,FALSE)</f>
        <v>#N/A</v>
      </c>
      <c r="P69" s="239"/>
      <c r="Q69" s="239"/>
      <c r="R69" s="239"/>
      <c r="S69" s="239"/>
      <c r="T69" s="45" t="s">
        <v>103</v>
      </c>
    </row>
    <row r="70" spans="1:20" ht="30" customHeight="1" thickBot="1">
      <c r="A70" s="160" t="s">
        <v>231</v>
      </c>
      <c r="B70" s="161"/>
      <c r="C70" s="231" t="e">
        <f>VLOOKUP($C46,利用者一覧!$C$4:$AS$53,24,FALSE)</f>
        <v>#N/A</v>
      </c>
      <c r="D70" s="232"/>
      <c r="E70" s="232"/>
      <c r="F70" s="242" t="s">
        <v>236</v>
      </c>
      <c r="G70" s="243"/>
      <c r="H70" s="290" t="e">
        <f>VLOOKUP($C46,利用者一覧!$C$4:$AS$53,25,FALSE)</f>
        <v>#N/A</v>
      </c>
      <c r="I70" s="291"/>
      <c r="J70" s="291"/>
      <c r="K70" s="291"/>
      <c r="L70" s="291"/>
      <c r="M70" s="292"/>
      <c r="N70" s="94"/>
    </row>
    <row r="71" spans="1:20" ht="6.6" customHeight="1" thickBot="1">
      <c r="A71" s="97"/>
      <c r="B71" s="98"/>
      <c r="C71" s="95"/>
      <c r="D71" s="95"/>
      <c r="E71" s="95"/>
      <c r="F71" s="99"/>
      <c r="G71" s="98"/>
      <c r="H71" s="106"/>
      <c r="I71" s="106"/>
      <c r="J71" s="106"/>
      <c r="K71" s="106"/>
      <c r="L71" s="106"/>
      <c r="M71" s="106"/>
      <c r="N71" s="100"/>
    </row>
    <row r="72" spans="1:20" ht="30" customHeight="1" thickBot="1">
      <c r="A72" s="135" t="e">
        <f>VLOOKUP($C46,利用者一覧!$C$4:$AS$53,42,FALSE)</f>
        <v>#N/A</v>
      </c>
      <c r="B72" s="136"/>
      <c r="C72" s="136"/>
      <c r="D72" s="136"/>
      <c r="E72" s="136"/>
      <c r="F72" s="136"/>
      <c r="G72" s="136"/>
      <c r="H72" s="136"/>
      <c r="I72" s="136"/>
      <c r="J72" s="136"/>
      <c r="K72" s="136"/>
      <c r="L72" s="136"/>
      <c r="M72" s="136"/>
      <c r="N72" s="136"/>
      <c r="O72" s="136"/>
      <c r="P72" s="136"/>
      <c r="Q72" s="136"/>
      <c r="R72" s="136"/>
      <c r="S72" s="136"/>
      <c r="T72" s="137"/>
    </row>
    <row r="73" spans="1:20" ht="6" customHeight="1"/>
    <row r="74" spans="1:20" ht="22.8" customHeight="1" thickBot="1">
      <c r="A74" s="138" t="s">
        <v>161</v>
      </c>
      <c r="B74" s="138"/>
      <c r="C74" s="138"/>
      <c r="D74" s="138"/>
      <c r="E74" s="138"/>
      <c r="F74" s="138"/>
      <c r="G74" s="138"/>
      <c r="H74" s="139"/>
      <c r="I74" s="76"/>
    </row>
    <row r="75" spans="1:20" ht="22.8" customHeight="1">
      <c r="A75" s="266"/>
      <c r="B75" s="267"/>
      <c r="C75" s="267"/>
      <c r="D75" s="267"/>
      <c r="E75" s="267"/>
      <c r="F75" s="267"/>
      <c r="G75" s="267"/>
      <c r="H75" s="267"/>
      <c r="I75" s="267"/>
      <c r="J75" s="267"/>
      <c r="K75" s="267"/>
      <c r="L75" s="267"/>
      <c r="M75" s="267"/>
      <c r="N75" s="267"/>
      <c r="O75" s="267"/>
      <c r="P75" s="267"/>
      <c r="Q75" s="267"/>
      <c r="R75" s="267"/>
      <c r="S75" s="267"/>
      <c r="T75" s="268"/>
    </row>
    <row r="76" spans="1:20" ht="22.8" customHeight="1">
      <c r="A76" s="254"/>
      <c r="B76" s="255"/>
      <c r="C76" s="255"/>
      <c r="D76" s="255"/>
      <c r="E76" s="255"/>
      <c r="F76" s="255"/>
      <c r="G76" s="255"/>
      <c r="H76" s="255"/>
      <c r="I76" s="255"/>
      <c r="J76" s="255"/>
      <c r="K76" s="255"/>
      <c r="L76" s="255"/>
      <c r="M76" s="255"/>
      <c r="N76" s="255"/>
      <c r="O76" s="255"/>
      <c r="P76" s="255"/>
      <c r="Q76" s="255"/>
      <c r="R76" s="255"/>
      <c r="S76" s="255"/>
      <c r="T76" s="269"/>
    </row>
    <row r="77" spans="1:20" ht="22.8" customHeight="1">
      <c r="A77" s="254"/>
      <c r="B77" s="255"/>
      <c r="C77" s="255"/>
      <c r="D77" s="255"/>
      <c r="E77" s="255"/>
      <c r="F77" s="255"/>
      <c r="G77" s="255"/>
      <c r="H77" s="255"/>
      <c r="I77" s="255"/>
      <c r="J77" s="255"/>
      <c r="K77" s="255"/>
      <c r="L77" s="255"/>
      <c r="M77" s="255"/>
      <c r="N77" s="255"/>
      <c r="O77" s="255"/>
      <c r="P77" s="255"/>
      <c r="Q77" s="255"/>
      <c r="R77" s="255"/>
      <c r="S77" s="255"/>
      <c r="T77" s="269"/>
    </row>
    <row r="78" spans="1:20" ht="22.8" customHeight="1" thickBot="1">
      <c r="A78" s="270"/>
      <c r="B78" s="271"/>
      <c r="C78" s="271"/>
      <c r="D78" s="271"/>
      <c r="E78" s="271"/>
      <c r="F78" s="271"/>
      <c r="G78" s="271"/>
      <c r="H78" s="271"/>
      <c r="I78" s="271"/>
      <c r="J78" s="271"/>
      <c r="K78" s="271"/>
      <c r="L78" s="271"/>
      <c r="M78" s="271"/>
      <c r="N78" s="271"/>
      <c r="O78" s="271"/>
      <c r="P78" s="271"/>
      <c r="Q78" s="271"/>
      <c r="R78" s="271"/>
      <c r="S78" s="271"/>
      <c r="T78" s="272"/>
    </row>
    <row r="79" spans="1:20" ht="22.8" customHeight="1"/>
    <row r="80" spans="1:20" ht="22.8" customHeight="1" thickBot="1"/>
    <row r="81" spans="1:20" ht="21" customHeight="1" thickBot="1">
      <c r="A81" s="168" t="s">
        <v>239</v>
      </c>
      <c r="B81" s="169"/>
      <c r="C81" s="169"/>
      <c r="D81" s="169"/>
      <c r="E81" s="169"/>
      <c r="F81" s="169"/>
      <c r="G81" s="169"/>
      <c r="H81" s="169"/>
      <c r="I81" s="169"/>
      <c r="J81" s="169"/>
      <c r="K81" s="170"/>
      <c r="L81" s="77"/>
      <c r="M81" s="77"/>
      <c r="N81" s="77"/>
    </row>
    <row r="82" spans="1:20" ht="5.25" customHeight="1" thickBot="1"/>
    <row r="83" spans="1:20" ht="13.8" customHeight="1" thickBot="1">
      <c r="A83" s="183" t="s">
        <v>240</v>
      </c>
      <c r="B83" s="184"/>
      <c r="C83" s="184"/>
      <c r="D83" s="184"/>
      <c r="E83" s="184"/>
      <c r="F83" s="181" t="s">
        <v>219</v>
      </c>
      <c r="G83" s="181"/>
      <c r="H83" s="179"/>
      <c r="I83" s="179"/>
      <c r="J83" s="179"/>
      <c r="K83" s="171" t="s">
        <v>220</v>
      </c>
      <c r="L83" s="172"/>
      <c r="M83" s="175" t="s">
        <v>237</v>
      </c>
      <c r="N83" s="176"/>
      <c r="O83" s="176" t="s">
        <v>238</v>
      </c>
      <c r="P83" s="176"/>
      <c r="Q83" s="176" t="s">
        <v>238</v>
      </c>
      <c r="R83" s="176"/>
      <c r="S83" s="176" t="s">
        <v>238</v>
      </c>
      <c r="T83" s="177"/>
    </row>
    <row r="84" spans="1:20" ht="41.4" customHeight="1" thickTop="1" thickBot="1">
      <c r="A84" s="185"/>
      <c r="B84" s="186"/>
      <c r="C84" s="186"/>
      <c r="D84" s="186"/>
      <c r="E84" s="186"/>
      <c r="F84" s="182"/>
      <c r="G84" s="182"/>
      <c r="H84" s="180"/>
      <c r="I84" s="180"/>
      <c r="J84" s="180"/>
      <c r="K84" s="173"/>
      <c r="L84" s="174"/>
      <c r="M84" s="178"/>
      <c r="N84" s="166"/>
      <c r="O84" s="166"/>
      <c r="P84" s="166"/>
      <c r="Q84" s="166"/>
      <c r="R84" s="166"/>
      <c r="S84" s="166"/>
      <c r="T84" s="167"/>
    </row>
    <row r="85" spans="1:20" ht="5.4" customHeight="1" thickBot="1">
      <c r="A85" s="85"/>
      <c r="B85" s="87"/>
      <c r="C85" s="88"/>
      <c r="D85" s="88"/>
      <c r="E85" s="88"/>
      <c r="F85" s="88"/>
      <c r="G85" s="88"/>
      <c r="H85" s="88"/>
      <c r="I85" s="88"/>
      <c r="J85" s="88"/>
      <c r="K85" s="88"/>
      <c r="L85" s="88"/>
      <c r="M85" s="88"/>
      <c r="N85" s="88"/>
      <c r="O85" s="88"/>
      <c r="P85" s="88"/>
      <c r="Q85" s="88"/>
      <c r="R85" s="88"/>
      <c r="S85" s="88"/>
      <c r="T85" s="293"/>
    </row>
    <row r="86" spans="1:20" ht="36" customHeight="1" thickBot="1">
      <c r="A86" s="208" t="s">
        <v>8</v>
      </c>
      <c r="B86" s="209"/>
      <c r="C86" s="206"/>
      <c r="D86" s="206"/>
      <c r="E86" s="206"/>
      <c r="F86" s="206"/>
      <c r="G86" s="206"/>
      <c r="H86" s="207"/>
      <c r="J86" s="210" t="s">
        <v>113</v>
      </c>
      <c r="K86" s="211"/>
      <c r="L86" s="211"/>
      <c r="M86" s="211"/>
      <c r="N86" s="142" t="e">
        <f>VLOOKUP($C86,利用者一覧!$C$4:$AS$53,41,FALSE)</f>
        <v>#N/A</v>
      </c>
      <c r="O86" s="142"/>
      <c r="P86" s="142"/>
      <c r="Q86" s="142"/>
      <c r="R86" s="142"/>
      <c r="S86" s="143"/>
    </row>
    <row r="87" spans="1:20" ht="6.6" customHeight="1" thickBot="1">
      <c r="D87" s="86"/>
      <c r="E87" s="86"/>
      <c r="F87" s="86"/>
    </row>
    <row r="88" spans="1:20" ht="26.4" customHeight="1">
      <c r="A88" s="224" t="s">
        <v>163</v>
      </c>
      <c r="B88" s="225"/>
      <c r="C88" s="163"/>
      <c r="D88" s="276" t="e">
        <f>VLOOKUP($C86,利用者一覧!$C$4:$AS$53,14,FALSE)</f>
        <v>#N/A</v>
      </c>
      <c r="E88" s="277"/>
      <c r="F88" s="277"/>
      <c r="G88" s="277"/>
      <c r="H88" s="277"/>
      <c r="I88" s="277"/>
      <c r="J88" s="277"/>
      <c r="K88" s="277"/>
      <c r="L88" s="277"/>
      <c r="M88" s="277"/>
      <c r="N88" s="277"/>
      <c r="O88" s="277"/>
      <c r="P88" s="277"/>
      <c r="Q88" s="277"/>
      <c r="R88" s="277"/>
      <c r="S88" s="277"/>
      <c r="T88" s="278"/>
    </row>
    <row r="89" spans="1:20" ht="26.4" customHeight="1" thickBot="1">
      <c r="A89" s="226" t="s">
        <v>164</v>
      </c>
      <c r="B89" s="227"/>
      <c r="C89" s="228"/>
      <c r="D89" s="273" t="e">
        <f>VLOOKUP($C86,利用者一覧!$C$4:$AS$53,15,FALSE)</f>
        <v>#N/A</v>
      </c>
      <c r="E89" s="274"/>
      <c r="F89" s="274"/>
      <c r="G89" s="274"/>
      <c r="H89" s="274"/>
      <c r="I89" s="274"/>
      <c r="J89" s="274"/>
      <c r="K89" s="274"/>
      <c r="L89" s="274"/>
      <c r="M89" s="274"/>
      <c r="N89" s="274"/>
      <c r="O89" s="274"/>
      <c r="P89" s="274"/>
      <c r="Q89" s="274"/>
      <c r="R89" s="274"/>
      <c r="S89" s="274"/>
      <c r="T89" s="275"/>
    </row>
    <row r="90" spans="1:20" ht="5.4" customHeight="1" thickBot="1">
      <c r="D90" s="86"/>
      <c r="E90" s="86"/>
      <c r="F90" s="86"/>
    </row>
    <row r="91" spans="1:20" ht="24" customHeight="1" thickBot="1">
      <c r="A91" s="212" t="s">
        <v>9</v>
      </c>
      <c r="B91" s="213"/>
      <c r="C91" s="213"/>
      <c r="D91" s="213"/>
      <c r="E91" s="213"/>
      <c r="F91" s="214"/>
      <c r="G91" s="212" t="s">
        <v>10</v>
      </c>
      <c r="H91" s="213"/>
      <c r="I91" s="213"/>
      <c r="J91" s="288"/>
      <c r="K91" s="212" t="s">
        <v>11</v>
      </c>
      <c r="L91" s="213"/>
      <c r="M91" s="213"/>
      <c r="N91" s="288"/>
      <c r="O91" s="144" t="s">
        <v>221</v>
      </c>
      <c r="P91" s="145"/>
      <c r="Q91" s="145"/>
      <c r="R91" s="145"/>
      <c r="S91" s="145"/>
      <c r="T91" s="146"/>
    </row>
    <row r="92" spans="1:20" ht="28.8" customHeight="1" thickTop="1">
      <c r="A92" s="218" t="s">
        <v>241</v>
      </c>
      <c r="B92" s="219"/>
      <c r="C92" s="219"/>
      <c r="D92" s="219"/>
      <c r="E92" s="219"/>
      <c r="F92" s="220"/>
      <c r="G92" s="285" t="s">
        <v>18</v>
      </c>
      <c r="H92" s="286"/>
      <c r="I92" s="286"/>
      <c r="J92" s="287"/>
      <c r="K92" s="285" t="s">
        <v>19</v>
      </c>
      <c r="L92" s="286"/>
      <c r="M92" s="286"/>
      <c r="N92" s="287"/>
      <c r="O92" s="84" t="s">
        <v>27</v>
      </c>
      <c r="P92" s="147" t="s">
        <v>245</v>
      </c>
      <c r="Q92" s="148"/>
      <c r="R92" s="148"/>
      <c r="S92" s="148"/>
      <c r="T92" s="149"/>
    </row>
    <row r="93" spans="1:20" ht="28.8" customHeight="1" thickBot="1">
      <c r="A93" s="221" t="s">
        <v>242</v>
      </c>
      <c r="B93" s="222"/>
      <c r="C93" s="222"/>
      <c r="D93" s="222"/>
      <c r="E93" s="222"/>
      <c r="F93" s="223"/>
      <c r="G93" s="282" t="s">
        <v>18</v>
      </c>
      <c r="H93" s="283"/>
      <c r="I93" s="283"/>
      <c r="J93" s="284"/>
      <c r="K93" s="282" t="s">
        <v>19</v>
      </c>
      <c r="L93" s="283"/>
      <c r="M93" s="283"/>
      <c r="N93" s="284"/>
      <c r="O93" s="89" t="s">
        <v>31</v>
      </c>
      <c r="P93" s="150"/>
      <c r="Q93" s="151"/>
      <c r="R93" s="151"/>
      <c r="S93" s="151"/>
      <c r="T93" s="152"/>
    </row>
    <row r="94" spans="1:20" ht="28.8" customHeight="1" thickBot="1">
      <c r="A94" s="215" t="s">
        <v>243</v>
      </c>
      <c r="B94" s="216"/>
      <c r="C94" s="216"/>
      <c r="D94" s="216"/>
      <c r="E94" s="216"/>
      <c r="F94" s="217"/>
      <c r="G94" s="279" t="s">
        <v>18</v>
      </c>
      <c r="H94" s="280"/>
      <c r="I94" s="280"/>
      <c r="J94" s="281"/>
      <c r="K94" s="279" t="s">
        <v>19</v>
      </c>
      <c r="L94" s="280"/>
      <c r="M94" s="280"/>
      <c r="N94" s="281"/>
      <c r="O94" s="153" t="e">
        <f>VLOOKUP($C86,利用者一覧!$C$4:$AS$53,32,FALSE)</f>
        <v>#N/A</v>
      </c>
      <c r="P94" s="154"/>
      <c r="Q94" s="154"/>
      <c r="R94" s="154"/>
      <c r="S94" s="154"/>
      <c r="T94" s="155"/>
    </row>
    <row r="95" spans="1:20" ht="8.4" customHeight="1" thickBot="1">
      <c r="D95" s="86"/>
      <c r="E95" s="86"/>
      <c r="F95" s="86"/>
    </row>
    <row r="96" spans="1:20" ht="24" customHeight="1" thickBot="1">
      <c r="A96" s="198" t="s">
        <v>99</v>
      </c>
      <c r="B96" s="203" t="s">
        <v>12</v>
      </c>
      <c r="C96" s="164"/>
      <c r="D96" s="140" t="s">
        <v>13</v>
      </c>
      <c r="E96" s="164"/>
      <c r="F96" s="140" t="s">
        <v>14</v>
      </c>
      <c r="G96" s="164"/>
      <c r="H96" s="140" t="s">
        <v>15</v>
      </c>
      <c r="I96" s="164"/>
      <c r="J96" s="140" t="s">
        <v>16</v>
      </c>
      <c r="K96" s="164"/>
      <c r="L96" s="140" t="s">
        <v>17</v>
      </c>
      <c r="M96" s="165"/>
      <c r="N96" s="212" t="s">
        <v>222</v>
      </c>
      <c r="O96" s="213"/>
      <c r="P96" s="213"/>
      <c r="Q96" s="213"/>
      <c r="R96" s="213"/>
      <c r="S96" s="213"/>
      <c r="T96" s="288"/>
    </row>
    <row r="97" spans="1:20" ht="21" customHeight="1" thickTop="1" thickBot="1">
      <c r="A97" s="199"/>
      <c r="B97" s="78" t="s">
        <v>20</v>
      </c>
      <c r="C97" s="79" t="s">
        <v>21</v>
      </c>
      <c r="D97" s="80" t="s">
        <v>20</v>
      </c>
      <c r="E97" s="79" t="s">
        <v>21</v>
      </c>
      <c r="F97" s="80" t="s">
        <v>20</v>
      </c>
      <c r="G97" s="79" t="s">
        <v>21</v>
      </c>
      <c r="H97" s="80" t="s">
        <v>20</v>
      </c>
      <c r="I97" s="79" t="s">
        <v>21</v>
      </c>
      <c r="J97" s="80" t="s">
        <v>20</v>
      </c>
      <c r="K97" s="79" t="s">
        <v>21</v>
      </c>
      <c r="L97" s="80" t="s">
        <v>20</v>
      </c>
      <c r="M97" s="81" t="s">
        <v>21</v>
      </c>
      <c r="N97" s="289" t="e">
        <f>VLOOKUP($C86,利用者一覧!$C$4:$AS$53,40,FALSE)</f>
        <v>#N/A</v>
      </c>
      <c r="O97" s="166"/>
      <c r="P97" s="166"/>
      <c r="Q97" s="166"/>
      <c r="R97" s="166"/>
      <c r="S97" s="166"/>
      <c r="T97" s="167"/>
    </row>
    <row r="98" spans="1:20" ht="21" customHeight="1">
      <c r="A98" s="199"/>
      <c r="B98" s="201" t="e">
        <f>VLOOKUP($C86,利用者一覧!$C$4:$AS$53,26,FALSE)</f>
        <v>#N/A</v>
      </c>
      <c r="C98" s="196" t="s">
        <v>103</v>
      </c>
      <c r="D98" s="194" t="e">
        <f>VLOOKUP($C86,利用者一覧!$C$4:$AS$53,27,FALSE)</f>
        <v>#N/A</v>
      </c>
      <c r="E98" s="196" t="s">
        <v>103</v>
      </c>
      <c r="F98" s="194" t="e">
        <f>VLOOKUP($C86,利用者一覧!$C$4:$AS$53,28,FALSE)</f>
        <v>#N/A</v>
      </c>
      <c r="G98" s="196" t="s">
        <v>103</v>
      </c>
      <c r="H98" s="194" t="e">
        <f>VLOOKUP($C86,利用者一覧!$C$4:$AS$53,29,FALSE)</f>
        <v>#N/A</v>
      </c>
      <c r="I98" s="196" t="s">
        <v>103</v>
      </c>
      <c r="J98" s="194" t="e">
        <f>VLOOKUP($C86,利用者一覧!$C$4:$AS$53,30,FALSE)</f>
        <v>#N/A</v>
      </c>
      <c r="K98" s="196" t="s">
        <v>103</v>
      </c>
      <c r="L98" s="194" t="e">
        <f>VLOOKUP($C86,利用者一覧!$C$4:$AS$53,31,FALSE)</f>
        <v>#N/A</v>
      </c>
      <c r="M98" s="204" t="s">
        <v>103</v>
      </c>
      <c r="N98" s="254" t="s">
        <v>225</v>
      </c>
      <c r="O98" s="255"/>
      <c r="P98" s="255"/>
      <c r="Q98" s="255"/>
      <c r="R98" s="255"/>
      <c r="S98" s="255"/>
    </row>
    <row r="99" spans="1:20" ht="21" customHeight="1" thickBot="1">
      <c r="A99" s="200"/>
      <c r="B99" s="202"/>
      <c r="C99" s="197"/>
      <c r="D99" s="195"/>
      <c r="E99" s="197"/>
      <c r="F99" s="195"/>
      <c r="G99" s="197"/>
      <c r="H99" s="195"/>
      <c r="I99" s="197"/>
      <c r="J99" s="195"/>
      <c r="K99" s="197"/>
      <c r="L99" s="195"/>
      <c r="M99" s="205"/>
    </row>
    <row r="100" spans="1:20" ht="6" customHeight="1" thickBot="1">
      <c r="A100" s="104"/>
      <c r="B100" s="103"/>
      <c r="C100" s="103"/>
      <c r="D100" s="103"/>
      <c r="E100" s="103"/>
      <c r="F100" s="103"/>
      <c r="G100" s="103"/>
      <c r="H100" s="103"/>
      <c r="I100" s="103"/>
      <c r="J100" s="103"/>
      <c r="K100" s="103"/>
      <c r="L100" s="103"/>
      <c r="M100" s="103"/>
      <c r="N100" s="83"/>
      <c r="O100" s="83"/>
      <c r="P100" s="83"/>
      <c r="Q100" s="83"/>
      <c r="R100" s="83"/>
      <c r="S100" s="83"/>
      <c r="T100" s="83"/>
    </row>
    <row r="101" spans="1:20" ht="29.4" customHeight="1" thickBot="1">
      <c r="A101" s="189" t="s">
        <v>22</v>
      </c>
      <c r="B101" s="190"/>
      <c r="C101" s="93" t="s">
        <v>26</v>
      </c>
      <c r="D101" s="105" t="e">
        <f>VLOOKUP($C86,利用者一覧!$C$4:$AS$53,35,FALSE)</f>
        <v>#N/A</v>
      </c>
      <c r="E101" s="82" t="s">
        <v>30</v>
      </c>
      <c r="F101" s="43" t="s">
        <v>104</v>
      </c>
      <c r="G101" s="191" t="s">
        <v>23</v>
      </c>
      <c r="H101" s="192"/>
      <c r="I101" s="193"/>
      <c r="J101" s="93" t="s">
        <v>26</v>
      </c>
      <c r="K101" s="105" t="e">
        <f>VLOOKUP($C86,利用者一覧!$C$4:$AS$53,36,FALSE)</f>
        <v>#N/A</v>
      </c>
      <c r="L101" s="82" t="s">
        <v>30</v>
      </c>
      <c r="M101" s="43" t="s">
        <v>104</v>
      </c>
    </row>
    <row r="102" spans="1:20" ht="6" customHeight="1" thickBot="1"/>
    <row r="103" spans="1:20" ht="30" customHeight="1" thickBot="1">
      <c r="A103" s="263" t="s">
        <v>24</v>
      </c>
      <c r="B103" s="264"/>
      <c r="C103" s="265"/>
      <c r="D103" s="156" t="s">
        <v>28</v>
      </c>
      <c r="E103" s="157"/>
      <c r="F103" s="101" t="s">
        <v>103</v>
      </c>
      <c r="G103" s="262" t="s">
        <v>32</v>
      </c>
      <c r="H103" s="157"/>
      <c r="I103" s="101" t="s">
        <v>103</v>
      </c>
      <c r="J103" s="262" t="s">
        <v>34</v>
      </c>
      <c r="K103" s="157"/>
      <c r="L103" s="101" t="s">
        <v>103</v>
      </c>
      <c r="M103" s="140" t="s">
        <v>29</v>
      </c>
      <c r="N103" s="141"/>
      <c r="O103" s="102" t="s">
        <v>103</v>
      </c>
      <c r="P103" s="252" t="s">
        <v>244</v>
      </c>
      <c r="Q103" s="253"/>
      <c r="R103" s="253"/>
      <c r="S103" s="253"/>
      <c r="T103" s="253"/>
    </row>
    <row r="104" spans="1:20" ht="30" customHeight="1" thickTop="1" thickBot="1">
      <c r="A104" s="259" t="s">
        <v>162</v>
      </c>
      <c r="B104" s="260"/>
      <c r="C104" s="261"/>
      <c r="D104" s="258" t="s">
        <v>111</v>
      </c>
      <c r="E104" s="188"/>
      <c r="F104" s="107" t="s">
        <v>103</v>
      </c>
      <c r="G104" s="187" t="s">
        <v>35</v>
      </c>
      <c r="H104" s="188"/>
      <c r="I104" s="107" t="s">
        <v>103</v>
      </c>
      <c r="J104" s="187" t="s">
        <v>33</v>
      </c>
      <c r="K104" s="188"/>
      <c r="L104" s="91" t="s">
        <v>103</v>
      </c>
      <c r="M104" s="187" t="s">
        <v>101</v>
      </c>
      <c r="N104" s="188"/>
      <c r="O104" s="108" t="s">
        <v>103</v>
      </c>
      <c r="P104" s="252"/>
      <c r="Q104" s="253"/>
      <c r="R104" s="253"/>
      <c r="S104" s="253"/>
      <c r="T104" s="253"/>
    </row>
    <row r="105" spans="1:20" ht="6.6" customHeight="1" thickBot="1"/>
    <row r="106" spans="1:20" ht="30" customHeight="1" thickBot="1">
      <c r="A106" s="162" t="s">
        <v>227</v>
      </c>
      <c r="B106" s="163"/>
      <c r="C106" s="256" t="e">
        <f>VLOOKUP($C86,利用者一覧!$C$4:$AS$53,16,FALSE)</f>
        <v>#N/A</v>
      </c>
      <c r="D106" s="257"/>
      <c r="E106" s="257"/>
      <c r="F106" s="244" t="s">
        <v>232</v>
      </c>
      <c r="G106" s="245"/>
      <c r="H106" s="249" t="e">
        <f>VLOOKUP($C86,利用者一覧!$C$4:$AS$53,17,FALSE)</f>
        <v>#N/A</v>
      </c>
      <c r="I106" s="250"/>
      <c r="J106" s="250"/>
      <c r="K106" s="250"/>
      <c r="L106" s="250"/>
      <c r="M106" s="251"/>
      <c r="N106" s="210" t="s">
        <v>226</v>
      </c>
      <c r="O106" s="211"/>
      <c r="P106" s="211"/>
      <c r="Q106" s="211"/>
      <c r="R106" s="211"/>
      <c r="S106" s="211"/>
      <c r="T106" s="233"/>
    </row>
    <row r="107" spans="1:20" ht="30" customHeight="1">
      <c r="A107" s="158" t="s">
        <v>228</v>
      </c>
      <c r="B107" s="159"/>
      <c r="C107" s="229" t="e">
        <f>VLOOKUP($C86,利用者一覧!$C$4:$AS$53,18,FALSE)</f>
        <v>#N/A</v>
      </c>
      <c r="D107" s="230"/>
      <c r="E107" s="230"/>
      <c r="F107" s="240" t="s">
        <v>233</v>
      </c>
      <c r="G107" s="241"/>
      <c r="H107" s="246" t="e">
        <f>VLOOKUP($C86,利用者一覧!$C$4:$AS$53,19,FALSE)</f>
        <v>#N/A</v>
      </c>
      <c r="I107" s="247"/>
      <c r="J107" s="247"/>
      <c r="K107" s="247"/>
      <c r="L107" s="247"/>
      <c r="M107" s="248"/>
      <c r="N107" s="198" t="s">
        <v>102</v>
      </c>
      <c r="O107" s="234" t="e">
        <f>VLOOKUP($C86,利用者一覧!$C$4:$AS$53,37,FALSE)</f>
        <v>#N/A</v>
      </c>
      <c r="P107" s="235"/>
      <c r="Q107" s="235"/>
      <c r="R107" s="235"/>
      <c r="S107" s="235"/>
      <c r="T107" s="44" t="s">
        <v>103</v>
      </c>
    </row>
    <row r="108" spans="1:20" ht="30" customHeight="1">
      <c r="A108" s="158" t="s">
        <v>229</v>
      </c>
      <c r="B108" s="159"/>
      <c r="C108" s="229" t="e">
        <f>VLOOKUP($C86,利用者一覧!$C$4:$AS$53,20,FALSE)</f>
        <v>#N/A</v>
      </c>
      <c r="D108" s="230"/>
      <c r="E108" s="230"/>
      <c r="F108" s="240" t="s">
        <v>234</v>
      </c>
      <c r="G108" s="241"/>
      <c r="H108" s="246" t="e">
        <f>VLOOKUP($C86,利用者一覧!$C$4:$AS$53,21,FALSE)</f>
        <v>#N/A</v>
      </c>
      <c r="I108" s="247"/>
      <c r="J108" s="247"/>
      <c r="K108" s="247"/>
      <c r="L108" s="247"/>
      <c r="M108" s="248"/>
      <c r="N108" s="199"/>
      <c r="O108" s="236" t="e">
        <f>VLOOKUP($C86,利用者一覧!$C$4:$AS$53,38,FALSE)</f>
        <v>#N/A</v>
      </c>
      <c r="P108" s="237"/>
      <c r="Q108" s="237"/>
      <c r="R108" s="237"/>
      <c r="S108" s="237"/>
      <c r="T108" s="75" t="s">
        <v>103</v>
      </c>
    </row>
    <row r="109" spans="1:20" ht="30" customHeight="1" thickBot="1">
      <c r="A109" s="158" t="s">
        <v>230</v>
      </c>
      <c r="B109" s="159"/>
      <c r="C109" s="229" t="e">
        <f>VLOOKUP($C86,利用者一覧!$C$4:$AS$53,22,FALSE)</f>
        <v>#N/A</v>
      </c>
      <c r="D109" s="230"/>
      <c r="E109" s="230"/>
      <c r="F109" s="240" t="s">
        <v>235</v>
      </c>
      <c r="G109" s="241"/>
      <c r="H109" s="246" t="e">
        <f>VLOOKUP($C86,利用者一覧!$C$4:$AS$53,23,FALSE)</f>
        <v>#N/A</v>
      </c>
      <c r="I109" s="247"/>
      <c r="J109" s="247"/>
      <c r="K109" s="247"/>
      <c r="L109" s="247"/>
      <c r="M109" s="248"/>
      <c r="N109" s="200"/>
      <c r="O109" s="238" t="e">
        <f>VLOOKUP($C86,利用者一覧!$C$4:$AS$53,39,FALSE)</f>
        <v>#N/A</v>
      </c>
      <c r="P109" s="239"/>
      <c r="Q109" s="239"/>
      <c r="R109" s="239"/>
      <c r="S109" s="239"/>
      <c r="T109" s="45" t="s">
        <v>103</v>
      </c>
    </row>
    <row r="110" spans="1:20" ht="30" customHeight="1" thickBot="1">
      <c r="A110" s="160" t="s">
        <v>231</v>
      </c>
      <c r="B110" s="161"/>
      <c r="C110" s="231" t="e">
        <f>VLOOKUP($C86,利用者一覧!$C$4:$AS$53,24,FALSE)</f>
        <v>#N/A</v>
      </c>
      <c r="D110" s="232"/>
      <c r="E110" s="232"/>
      <c r="F110" s="242" t="s">
        <v>236</v>
      </c>
      <c r="G110" s="243"/>
      <c r="H110" s="290" t="e">
        <f>VLOOKUP($C86,利用者一覧!$C$4:$AS$53,25,FALSE)</f>
        <v>#N/A</v>
      </c>
      <c r="I110" s="291"/>
      <c r="J110" s="291"/>
      <c r="K110" s="291"/>
      <c r="L110" s="291"/>
      <c r="M110" s="292"/>
      <c r="N110" s="94"/>
    </row>
    <row r="111" spans="1:20" ht="6.6" customHeight="1" thickBot="1">
      <c r="A111" s="97"/>
      <c r="B111" s="98"/>
      <c r="C111" s="95"/>
      <c r="D111" s="95"/>
      <c r="E111" s="95"/>
      <c r="F111" s="99"/>
      <c r="G111" s="98"/>
      <c r="H111" s="106"/>
      <c r="I111" s="106"/>
      <c r="J111" s="106"/>
      <c r="K111" s="106"/>
      <c r="L111" s="106"/>
      <c r="M111" s="106"/>
      <c r="N111" s="100"/>
    </row>
    <row r="112" spans="1:20" ht="30" customHeight="1" thickBot="1">
      <c r="A112" s="135" t="e">
        <f>VLOOKUP($C86,利用者一覧!$C$4:$AS$53,42,FALSE)</f>
        <v>#N/A</v>
      </c>
      <c r="B112" s="136"/>
      <c r="C112" s="136"/>
      <c r="D112" s="136"/>
      <c r="E112" s="136"/>
      <c r="F112" s="136"/>
      <c r="G112" s="136"/>
      <c r="H112" s="136"/>
      <c r="I112" s="136"/>
      <c r="J112" s="136"/>
      <c r="K112" s="136"/>
      <c r="L112" s="136"/>
      <c r="M112" s="136"/>
      <c r="N112" s="136"/>
      <c r="O112" s="136"/>
      <c r="P112" s="136"/>
      <c r="Q112" s="136"/>
      <c r="R112" s="136"/>
      <c r="S112" s="136"/>
      <c r="T112" s="137"/>
    </row>
    <row r="113" spans="1:20" ht="6" customHeight="1"/>
    <row r="114" spans="1:20" ht="22.8" customHeight="1" thickBot="1">
      <c r="A114" s="138" t="s">
        <v>161</v>
      </c>
      <c r="B114" s="138"/>
      <c r="C114" s="138"/>
      <c r="D114" s="138"/>
      <c r="E114" s="138"/>
      <c r="F114" s="138"/>
      <c r="G114" s="138"/>
      <c r="H114" s="139"/>
      <c r="I114" s="76"/>
    </row>
    <row r="115" spans="1:20" ht="22.8" customHeight="1">
      <c r="A115" s="266"/>
      <c r="B115" s="267"/>
      <c r="C115" s="267"/>
      <c r="D115" s="267"/>
      <c r="E115" s="267"/>
      <c r="F115" s="267"/>
      <c r="G115" s="267"/>
      <c r="H115" s="267"/>
      <c r="I115" s="267"/>
      <c r="J115" s="267"/>
      <c r="K115" s="267"/>
      <c r="L115" s="267"/>
      <c r="M115" s="267"/>
      <c r="N115" s="267"/>
      <c r="O115" s="267"/>
      <c r="P115" s="267"/>
      <c r="Q115" s="267"/>
      <c r="R115" s="267"/>
      <c r="S115" s="267"/>
      <c r="T115" s="268"/>
    </row>
    <row r="116" spans="1:20" ht="22.8" customHeight="1">
      <c r="A116" s="254"/>
      <c r="B116" s="255"/>
      <c r="C116" s="255"/>
      <c r="D116" s="255"/>
      <c r="E116" s="255"/>
      <c r="F116" s="255"/>
      <c r="G116" s="255"/>
      <c r="H116" s="255"/>
      <c r="I116" s="255"/>
      <c r="J116" s="255"/>
      <c r="K116" s="255"/>
      <c r="L116" s="255"/>
      <c r="M116" s="255"/>
      <c r="N116" s="255"/>
      <c r="O116" s="255"/>
      <c r="P116" s="255"/>
      <c r="Q116" s="255"/>
      <c r="R116" s="255"/>
      <c r="S116" s="255"/>
      <c r="T116" s="269"/>
    </row>
    <row r="117" spans="1:20" ht="22.8" customHeight="1">
      <c r="A117" s="254"/>
      <c r="B117" s="255"/>
      <c r="C117" s="255"/>
      <c r="D117" s="255"/>
      <c r="E117" s="255"/>
      <c r="F117" s="255"/>
      <c r="G117" s="255"/>
      <c r="H117" s="255"/>
      <c r="I117" s="255"/>
      <c r="J117" s="255"/>
      <c r="K117" s="255"/>
      <c r="L117" s="255"/>
      <c r="M117" s="255"/>
      <c r="N117" s="255"/>
      <c r="O117" s="255"/>
      <c r="P117" s="255"/>
      <c r="Q117" s="255"/>
      <c r="R117" s="255"/>
      <c r="S117" s="255"/>
      <c r="T117" s="269"/>
    </row>
    <row r="118" spans="1:20" ht="22.8" customHeight="1" thickBot="1">
      <c r="A118" s="270"/>
      <c r="B118" s="271"/>
      <c r="C118" s="271"/>
      <c r="D118" s="271"/>
      <c r="E118" s="271"/>
      <c r="F118" s="271"/>
      <c r="G118" s="271"/>
      <c r="H118" s="271"/>
      <c r="I118" s="271"/>
      <c r="J118" s="271"/>
      <c r="K118" s="271"/>
      <c r="L118" s="271"/>
      <c r="M118" s="271"/>
      <c r="N118" s="271"/>
      <c r="O118" s="271"/>
      <c r="P118" s="271"/>
      <c r="Q118" s="271"/>
      <c r="R118" s="271"/>
      <c r="S118" s="271"/>
      <c r="T118" s="272"/>
    </row>
    <row r="119" spans="1:20" ht="22.8" customHeight="1"/>
    <row r="120" spans="1:20" ht="22.8" customHeight="1" thickBot="1"/>
    <row r="121" spans="1:20" ht="21" customHeight="1" thickBot="1">
      <c r="A121" s="168" t="s">
        <v>239</v>
      </c>
      <c r="B121" s="169"/>
      <c r="C121" s="169"/>
      <c r="D121" s="169"/>
      <c r="E121" s="169"/>
      <c r="F121" s="169"/>
      <c r="G121" s="169"/>
      <c r="H121" s="169"/>
      <c r="I121" s="169"/>
      <c r="J121" s="169"/>
      <c r="K121" s="170"/>
      <c r="L121" s="77"/>
      <c r="M121" s="77"/>
      <c r="N121" s="77"/>
    </row>
    <row r="122" spans="1:20" ht="5.25" customHeight="1" thickBot="1"/>
    <row r="123" spans="1:20" ht="13.8" customHeight="1" thickBot="1">
      <c r="A123" s="183" t="s">
        <v>240</v>
      </c>
      <c r="B123" s="184"/>
      <c r="C123" s="184"/>
      <c r="D123" s="184"/>
      <c r="E123" s="184"/>
      <c r="F123" s="181" t="s">
        <v>219</v>
      </c>
      <c r="G123" s="181"/>
      <c r="H123" s="179"/>
      <c r="I123" s="179"/>
      <c r="J123" s="179"/>
      <c r="K123" s="171" t="s">
        <v>220</v>
      </c>
      <c r="L123" s="172"/>
      <c r="M123" s="175" t="s">
        <v>237</v>
      </c>
      <c r="N123" s="176"/>
      <c r="O123" s="176" t="s">
        <v>238</v>
      </c>
      <c r="P123" s="176"/>
      <c r="Q123" s="176" t="s">
        <v>238</v>
      </c>
      <c r="R123" s="176"/>
      <c r="S123" s="176" t="s">
        <v>238</v>
      </c>
      <c r="T123" s="177"/>
    </row>
    <row r="124" spans="1:20" ht="41.4" customHeight="1" thickTop="1" thickBot="1">
      <c r="A124" s="185"/>
      <c r="B124" s="186"/>
      <c r="C124" s="186"/>
      <c r="D124" s="186"/>
      <c r="E124" s="186"/>
      <c r="F124" s="182"/>
      <c r="G124" s="182"/>
      <c r="H124" s="180"/>
      <c r="I124" s="180"/>
      <c r="J124" s="180"/>
      <c r="K124" s="173"/>
      <c r="L124" s="174"/>
      <c r="M124" s="178"/>
      <c r="N124" s="166"/>
      <c r="O124" s="166"/>
      <c r="P124" s="166"/>
      <c r="Q124" s="166"/>
      <c r="R124" s="166"/>
      <c r="S124" s="166"/>
      <c r="T124" s="167"/>
    </row>
    <row r="125" spans="1:20" ht="5.4" customHeight="1" thickBot="1">
      <c r="A125" s="85"/>
      <c r="B125" s="87"/>
      <c r="C125" s="88"/>
      <c r="D125" s="88"/>
      <c r="E125" s="88"/>
      <c r="F125" s="88"/>
      <c r="G125" s="88"/>
      <c r="H125" s="88"/>
      <c r="I125" s="88"/>
      <c r="J125" s="88"/>
      <c r="K125" s="88"/>
      <c r="L125" s="88"/>
      <c r="M125" s="88"/>
      <c r="N125" s="88"/>
      <c r="O125" s="88"/>
      <c r="P125" s="88"/>
      <c r="Q125" s="88"/>
      <c r="R125" s="88"/>
      <c r="S125" s="88"/>
      <c r="T125" s="293"/>
    </row>
    <row r="126" spans="1:20" ht="36" customHeight="1" thickBot="1">
      <c r="A126" s="208" t="s">
        <v>8</v>
      </c>
      <c r="B126" s="209"/>
      <c r="C126" s="206"/>
      <c r="D126" s="206"/>
      <c r="E126" s="206"/>
      <c r="F126" s="206"/>
      <c r="G126" s="206"/>
      <c r="H126" s="207"/>
      <c r="J126" s="210" t="s">
        <v>113</v>
      </c>
      <c r="K126" s="211"/>
      <c r="L126" s="211"/>
      <c r="M126" s="211"/>
      <c r="N126" s="142" t="e">
        <f>VLOOKUP($C126,利用者一覧!$C$4:$AS$53,41,FALSE)</f>
        <v>#N/A</v>
      </c>
      <c r="O126" s="142"/>
      <c r="P126" s="142"/>
      <c r="Q126" s="142"/>
      <c r="R126" s="142"/>
      <c r="S126" s="143"/>
    </row>
    <row r="127" spans="1:20" ht="6.6" customHeight="1" thickBot="1">
      <c r="D127" s="86"/>
      <c r="E127" s="86"/>
      <c r="F127" s="86"/>
    </row>
    <row r="128" spans="1:20" ht="26.4" customHeight="1">
      <c r="A128" s="224" t="s">
        <v>163</v>
      </c>
      <c r="B128" s="225"/>
      <c r="C128" s="163"/>
      <c r="D128" s="276" t="e">
        <f>VLOOKUP($C126,利用者一覧!$C$4:$AS$53,14,FALSE)</f>
        <v>#N/A</v>
      </c>
      <c r="E128" s="277"/>
      <c r="F128" s="277"/>
      <c r="G128" s="277"/>
      <c r="H128" s="277"/>
      <c r="I128" s="277"/>
      <c r="J128" s="277"/>
      <c r="K128" s="277"/>
      <c r="L128" s="277"/>
      <c r="M128" s="277"/>
      <c r="N128" s="277"/>
      <c r="O128" s="277"/>
      <c r="P128" s="277"/>
      <c r="Q128" s="277"/>
      <c r="R128" s="277"/>
      <c r="S128" s="277"/>
      <c r="T128" s="278"/>
    </row>
    <row r="129" spans="1:20" ht="26.4" customHeight="1" thickBot="1">
      <c r="A129" s="226" t="s">
        <v>164</v>
      </c>
      <c r="B129" s="227"/>
      <c r="C129" s="228"/>
      <c r="D129" s="273" t="e">
        <f>VLOOKUP($C126,利用者一覧!$C$4:$AS$53,15,FALSE)</f>
        <v>#N/A</v>
      </c>
      <c r="E129" s="274"/>
      <c r="F129" s="274"/>
      <c r="G129" s="274"/>
      <c r="H129" s="274"/>
      <c r="I129" s="274"/>
      <c r="J129" s="274"/>
      <c r="K129" s="274"/>
      <c r="L129" s="274"/>
      <c r="M129" s="274"/>
      <c r="N129" s="274"/>
      <c r="O129" s="274"/>
      <c r="P129" s="274"/>
      <c r="Q129" s="274"/>
      <c r="R129" s="274"/>
      <c r="S129" s="274"/>
      <c r="T129" s="275"/>
    </row>
    <row r="130" spans="1:20" ht="5.4" customHeight="1" thickBot="1">
      <c r="D130" s="86"/>
      <c r="E130" s="86"/>
      <c r="F130" s="86"/>
    </row>
    <row r="131" spans="1:20" ht="24" customHeight="1" thickBot="1">
      <c r="A131" s="212" t="s">
        <v>9</v>
      </c>
      <c r="B131" s="213"/>
      <c r="C131" s="213"/>
      <c r="D131" s="213"/>
      <c r="E131" s="213"/>
      <c r="F131" s="214"/>
      <c r="G131" s="212" t="s">
        <v>10</v>
      </c>
      <c r="H131" s="213"/>
      <c r="I131" s="213"/>
      <c r="J131" s="288"/>
      <c r="K131" s="212" t="s">
        <v>11</v>
      </c>
      <c r="L131" s="213"/>
      <c r="M131" s="213"/>
      <c r="N131" s="288"/>
      <c r="O131" s="144" t="s">
        <v>221</v>
      </c>
      <c r="P131" s="145"/>
      <c r="Q131" s="145"/>
      <c r="R131" s="145"/>
      <c r="S131" s="145"/>
      <c r="T131" s="146"/>
    </row>
    <row r="132" spans="1:20" ht="28.8" customHeight="1" thickTop="1">
      <c r="A132" s="218" t="s">
        <v>241</v>
      </c>
      <c r="B132" s="219"/>
      <c r="C132" s="219"/>
      <c r="D132" s="219"/>
      <c r="E132" s="219"/>
      <c r="F132" s="220"/>
      <c r="G132" s="285" t="s">
        <v>18</v>
      </c>
      <c r="H132" s="286"/>
      <c r="I132" s="286"/>
      <c r="J132" s="287"/>
      <c r="K132" s="285" t="s">
        <v>19</v>
      </c>
      <c r="L132" s="286"/>
      <c r="M132" s="286"/>
      <c r="N132" s="287"/>
      <c r="O132" s="84" t="s">
        <v>27</v>
      </c>
      <c r="P132" s="147" t="s">
        <v>245</v>
      </c>
      <c r="Q132" s="148"/>
      <c r="R132" s="148"/>
      <c r="S132" s="148"/>
      <c r="T132" s="149"/>
    </row>
    <row r="133" spans="1:20" ht="28.8" customHeight="1" thickBot="1">
      <c r="A133" s="221" t="s">
        <v>242</v>
      </c>
      <c r="B133" s="222"/>
      <c r="C133" s="222"/>
      <c r="D133" s="222"/>
      <c r="E133" s="222"/>
      <c r="F133" s="223"/>
      <c r="G133" s="282" t="s">
        <v>18</v>
      </c>
      <c r="H133" s="283"/>
      <c r="I133" s="283"/>
      <c r="J133" s="284"/>
      <c r="K133" s="282" t="s">
        <v>19</v>
      </c>
      <c r="L133" s="283"/>
      <c r="M133" s="283"/>
      <c r="N133" s="284"/>
      <c r="O133" s="89" t="s">
        <v>31</v>
      </c>
      <c r="P133" s="150"/>
      <c r="Q133" s="151"/>
      <c r="R133" s="151"/>
      <c r="S133" s="151"/>
      <c r="T133" s="152"/>
    </row>
    <row r="134" spans="1:20" ht="28.8" customHeight="1" thickBot="1">
      <c r="A134" s="215" t="s">
        <v>243</v>
      </c>
      <c r="B134" s="216"/>
      <c r="C134" s="216"/>
      <c r="D134" s="216"/>
      <c r="E134" s="216"/>
      <c r="F134" s="217"/>
      <c r="G134" s="279" t="s">
        <v>18</v>
      </c>
      <c r="H134" s="280"/>
      <c r="I134" s="280"/>
      <c r="J134" s="281"/>
      <c r="K134" s="279" t="s">
        <v>19</v>
      </c>
      <c r="L134" s="280"/>
      <c r="M134" s="280"/>
      <c r="N134" s="281"/>
      <c r="O134" s="153" t="e">
        <f>VLOOKUP($C126,利用者一覧!$C$4:$AS$53,32,FALSE)</f>
        <v>#N/A</v>
      </c>
      <c r="P134" s="154"/>
      <c r="Q134" s="154"/>
      <c r="R134" s="154"/>
      <c r="S134" s="154"/>
      <c r="T134" s="155"/>
    </row>
    <row r="135" spans="1:20" ht="8.4" customHeight="1" thickBot="1">
      <c r="D135" s="86"/>
      <c r="E135" s="86"/>
      <c r="F135" s="86"/>
    </row>
    <row r="136" spans="1:20" ht="24" customHeight="1" thickBot="1">
      <c r="A136" s="198" t="s">
        <v>99</v>
      </c>
      <c r="B136" s="203" t="s">
        <v>12</v>
      </c>
      <c r="C136" s="164"/>
      <c r="D136" s="140" t="s">
        <v>13</v>
      </c>
      <c r="E136" s="164"/>
      <c r="F136" s="140" t="s">
        <v>14</v>
      </c>
      <c r="G136" s="164"/>
      <c r="H136" s="140" t="s">
        <v>15</v>
      </c>
      <c r="I136" s="164"/>
      <c r="J136" s="140" t="s">
        <v>16</v>
      </c>
      <c r="K136" s="164"/>
      <c r="L136" s="140" t="s">
        <v>17</v>
      </c>
      <c r="M136" s="165"/>
      <c r="N136" s="212" t="s">
        <v>222</v>
      </c>
      <c r="O136" s="213"/>
      <c r="P136" s="213"/>
      <c r="Q136" s="213"/>
      <c r="R136" s="213"/>
      <c r="S136" s="213"/>
      <c r="T136" s="288"/>
    </row>
    <row r="137" spans="1:20" ht="21" customHeight="1" thickTop="1" thickBot="1">
      <c r="A137" s="199"/>
      <c r="B137" s="78" t="s">
        <v>20</v>
      </c>
      <c r="C137" s="79" t="s">
        <v>21</v>
      </c>
      <c r="D137" s="80" t="s">
        <v>20</v>
      </c>
      <c r="E137" s="79" t="s">
        <v>21</v>
      </c>
      <c r="F137" s="80" t="s">
        <v>20</v>
      </c>
      <c r="G137" s="79" t="s">
        <v>21</v>
      </c>
      <c r="H137" s="80" t="s">
        <v>20</v>
      </c>
      <c r="I137" s="79" t="s">
        <v>21</v>
      </c>
      <c r="J137" s="80" t="s">
        <v>20</v>
      </c>
      <c r="K137" s="79" t="s">
        <v>21</v>
      </c>
      <c r="L137" s="80" t="s">
        <v>20</v>
      </c>
      <c r="M137" s="81" t="s">
        <v>21</v>
      </c>
      <c r="N137" s="289" t="e">
        <f>VLOOKUP($C126,利用者一覧!$C$4:$AS$53,40,FALSE)</f>
        <v>#N/A</v>
      </c>
      <c r="O137" s="166"/>
      <c r="P137" s="166"/>
      <c r="Q137" s="166"/>
      <c r="R137" s="166"/>
      <c r="S137" s="166"/>
      <c r="T137" s="167"/>
    </row>
    <row r="138" spans="1:20" ht="21" customHeight="1">
      <c r="A138" s="199"/>
      <c r="B138" s="201" t="e">
        <f>VLOOKUP($C126,利用者一覧!$C$4:$AS$53,26,FALSE)</f>
        <v>#N/A</v>
      </c>
      <c r="C138" s="196" t="s">
        <v>103</v>
      </c>
      <c r="D138" s="194" t="e">
        <f>VLOOKUP($C126,利用者一覧!$C$4:$AS$53,27,FALSE)</f>
        <v>#N/A</v>
      </c>
      <c r="E138" s="196" t="s">
        <v>103</v>
      </c>
      <c r="F138" s="194" t="e">
        <f>VLOOKUP($C126,利用者一覧!$C$4:$AS$53,28,FALSE)</f>
        <v>#N/A</v>
      </c>
      <c r="G138" s="196" t="s">
        <v>103</v>
      </c>
      <c r="H138" s="194" t="e">
        <f>VLOOKUP($C126,利用者一覧!$C$4:$AS$53,29,FALSE)</f>
        <v>#N/A</v>
      </c>
      <c r="I138" s="196" t="s">
        <v>103</v>
      </c>
      <c r="J138" s="194" t="e">
        <f>VLOOKUP($C126,利用者一覧!$C$4:$AS$53,30,FALSE)</f>
        <v>#N/A</v>
      </c>
      <c r="K138" s="196" t="s">
        <v>103</v>
      </c>
      <c r="L138" s="194" t="e">
        <f>VLOOKUP($C126,利用者一覧!$C$4:$AS$53,31,FALSE)</f>
        <v>#N/A</v>
      </c>
      <c r="M138" s="204" t="s">
        <v>103</v>
      </c>
      <c r="N138" s="254" t="s">
        <v>225</v>
      </c>
      <c r="O138" s="255"/>
      <c r="P138" s="255"/>
      <c r="Q138" s="255"/>
      <c r="R138" s="255"/>
      <c r="S138" s="255"/>
    </row>
    <row r="139" spans="1:20" ht="21" customHeight="1" thickBot="1">
      <c r="A139" s="200"/>
      <c r="B139" s="202"/>
      <c r="C139" s="197"/>
      <c r="D139" s="195"/>
      <c r="E139" s="197"/>
      <c r="F139" s="195"/>
      <c r="G139" s="197"/>
      <c r="H139" s="195"/>
      <c r="I139" s="197"/>
      <c r="J139" s="195"/>
      <c r="K139" s="197"/>
      <c r="L139" s="195"/>
      <c r="M139" s="205"/>
    </row>
    <row r="140" spans="1:20" ht="6" customHeight="1" thickBot="1">
      <c r="A140" s="104"/>
      <c r="B140" s="103"/>
      <c r="C140" s="103"/>
      <c r="D140" s="103"/>
      <c r="E140" s="103"/>
      <c r="F140" s="103"/>
      <c r="G140" s="103"/>
      <c r="H140" s="103"/>
      <c r="I140" s="103"/>
      <c r="J140" s="103"/>
      <c r="K140" s="103"/>
      <c r="L140" s="103"/>
      <c r="M140" s="103"/>
      <c r="N140" s="83"/>
      <c r="O140" s="83"/>
      <c r="P140" s="83"/>
      <c r="Q140" s="83"/>
      <c r="R140" s="83"/>
      <c r="S140" s="83"/>
      <c r="T140" s="83"/>
    </row>
    <row r="141" spans="1:20" ht="29.4" customHeight="1" thickBot="1">
      <c r="A141" s="189" t="s">
        <v>22</v>
      </c>
      <c r="B141" s="190"/>
      <c r="C141" s="93" t="s">
        <v>26</v>
      </c>
      <c r="D141" s="105" t="e">
        <f>VLOOKUP($C126,利用者一覧!$C$4:$AS$53,35,FALSE)</f>
        <v>#N/A</v>
      </c>
      <c r="E141" s="82" t="s">
        <v>30</v>
      </c>
      <c r="F141" s="43" t="s">
        <v>104</v>
      </c>
      <c r="G141" s="191" t="s">
        <v>23</v>
      </c>
      <c r="H141" s="192"/>
      <c r="I141" s="193"/>
      <c r="J141" s="93" t="s">
        <v>26</v>
      </c>
      <c r="K141" s="105" t="e">
        <f>VLOOKUP($C126,利用者一覧!$C$4:$AS$53,36,FALSE)</f>
        <v>#N/A</v>
      </c>
      <c r="L141" s="82" t="s">
        <v>30</v>
      </c>
      <c r="M141" s="43" t="s">
        <v>104</v>
      </c>
    </row>
    <row r="142" spans="1:20" ht="6" customHeight="1" thickBot="1"/>
    <row r="143" spans="1:20" ht="30" customHeight="1" thickBot="1">
      <c r="A143" s="263" t="s">
        <v>24</v>
      </c>
      <c r="B143" s="264"/>
      <c r="C143" s="265"/>
      <c r="D143" s="156" t="s">
        <v>28</v>
      </c>
      <c r="E143" s="157"/>
      <c r="F143" s="101" t="s">
        <v>103</v>
      </c>
      <c r="G143" s="262" t="s">
        <v>32</v>
      </c>
      <c r="H143" s="157"/>
      <c r="I143" s="101" t="s">
        <v>103</v>
      </c>
      <c r="J143" s="262" t="s">
        <v>34</v>
      </c>
      <c r="K143" s="157"/>
      <c r="L143" s="101" t="s">
        <v>103</v>
      </c>
      <c r="M143" s="140" t="s">
        <v>29</v>
      </c>
      <c r="N143" s="141"/>
      <c r="O143" s="102" t="s">
        <v>103</v>
      </c>
      <c r="P143" s="252" t="s">
        <v>244</v>
      </c>
      <c r="Q143" s="253"/>
      <c r="R143" s="253"/>
      <c r="S143" s="253"/>
      <c r="T143" s="253"/>
    </row>
    <row r="144" spans="1:20" ht="30" customHeight="1" thickTop="1" thickBot="1">
      <c r="A144" s="259" t="s">
        <v>162</v>
      </c>
      <c r="B144" s="260"/>
      <c r="C144" s="261"/>
      <c r="D144" s="258" t="s">
        <v>111</v>
      </c>
      <c r="E144" s="188"/>
      <c r="F144" s="107" t="s">
        <v>103</v>
      </c>
      <c r="G144" s="187" t="s">
        <v>35</v>
      </c>
      <c r="H144" s="188"/>
      <c r="I144" s="107" t="s">
        <v>103</v>
      </c>
      <c r="J144" s="187" t="s">
        <v>33</v>
      </c>
      <c r="K144" s="188"/>
      <c r="L144" s="91" t="s">
        <v>103</v>
      </c>
      <c r="M144" s="187" t="s">
        <v>101</v>
      </c>
      <c r="N144" s="188"/>
      <c r="O144" s="108" t="s">
        <v>103</v>
      </c>
      <c r="P144" s="252"/>
      <c r="Q144" s="253"/>
      <c r="R144" s="253"/>
      <c r="S144" s="253"/>
      <c r="T144" s="253"/>
    </row>
    <row r="145" spans="1:20" ht="6.6" customHeight="1" thickBot="1"/>
    <row r="146" spans="1:20" ht="30" customHeight="1" thickBot="1">
      <c r="A146" s="162" t="s">
        <v>227</v>
      </c>
      <c r="B146" s="163"/>
      <c r="C146" s="256" t="e">
        <f>VLOOKUP($C126,利用者一覧!$C$4:$AS$53,16,FALSE)</f>
        <v>#N/A</v>
      </c>
      <c r="D146" s="257"/>
      <c r="E146" s="257"/>
      <c r="F146" s="244" t="s">
        <v>232</v>
      </c>
      <c r="G146" s="245"/>
      <c r="H146" s="249" t="e">
        <f>VLOOKUP($C126,利用者一覧!$C$4:$AS$53,17,FALSE)</f>
        <v>#N/A</v>
      </c>
      <c r="I146" s="250"/>
      <c r="J146" s="250"/>
      <c r="K146" s="250"/>
      <c r="L146" s="250"/>
      <c r="M146" s="251"/>
      <c r="N146" s="210" t="s">
        <v>226</v>
      </c>
      <c r="O146" s="211"/>
      <c r="P146" s="211"/>
      <c r="Q146" s="211"/>
      <c r="R146" s="211"/>
      <c r="S146" s="211"/>
      <c r="T146" s="233"/>
    </row>
    <row r="147" spans="1:20" ht="30" customHeight="1">
      <c r="A147" s="158" t="s">
        <v>228</v>
      </c>
      <c r="B147" s="159"/>
      <c r="C147" s="229" t="e">
        <f>VLOOKUP($C126,利用者一覧!$C$4:$AS$53,18,FALSE)</f>
        <v>#N/A</v>
      </c>
      <c r="D147" s="230"/>
      <c r="E147" s="230"/>
      <c r="F147" s="240" t="s">
        <v>233</v>
      </c>
      <c r="G147" s="241"/>
      <c r="H147" s="246" t="e">
        <f>VLOOKUP($C126,利用者一覧!$C$4:$AS$53,19,FALSE)</f>
        <v>#N/A</v>
      </c>
      <c r="I147" s="247"/>
      <c r="J147" s="247"/>
      <c r="K147" s="247"/>
      <c r="L147" s="247"/>
      <c r="M147" s="248"/>
      <c r="N147" s="198" t="s">
        <v>102</v>
      </c>
      <c r="O147" s="234" t="e">
        <f>VLOOKUP($C126,利用者一覧!$C$4:$AS$53,37,FALSE)</f>
        <v>#N/A</v>
      </c>
      <c r="P147" s="235"/>
      <c r="Q147" s="235"/>
      <c r="R147" s="235"/>
      <c r="S147" s="235"/>
      <c r="T147" s="44" t="s">
        <v>103</v>
      </c>
    </row>
    <row r="148" spans="1:20" ht="30" customHeight="1">
      <c r="A148" s="158" t="s">
        <v>229</v>
      </c>
      <c r="B148" s="159"/>
      <c r="C148" s="229" t="e">
        <f>VLOOKUP($C126,利用者一覧!$C$4:$AS$53,20,FALSE)</f>
        <v>#N/A</v>
      </c>
      <c r="D148" s="230"/>
      <c r="E148" s="230"/>
      <c r="F148" s="240" t="s">
        <v>234</v>
      </c>
      <c r="G148" s="241"/>
      <c r="H148" s="246" t="e">
        <f>VLOOKUP($C126,利用者一覧!$C$4:$AS$53,21,FALSE)</f>
        <v>#N/A</v>
      </c>
      <c r="I148" s="247"/>
      <c r="J148" s="247"/>
      <c r="K148" s="247"/>
      <c r="L148" s="247"/>
      <c r="M148" s="248"/>
      <c r="N148" s="199"/>
      <c r="O148" s="236" t="e">
        <f>VLOOKUP($C126,利用者一覧!$C$4:$AS$53,38,FALSE)</f>
        <v>#N/A</v>
      </c>
      <c r="P148" s="237"/>
      <c r="Q148" s="237"/>
      <c r="R148" s="237"/>
      <c r="S148" s="237"/>
      <c r="T148" s="75" t="s">
        <v>103</v>
      </c>
    </row>
    <row r="149" spans="1:20" ht="30" customHeight="1" thickBot="1">
      <c r="A149" s="158" t="s">
        <v>230</v>
      </c>
      <c r="B149" s="159"/>
      <c r="C149" s="229" t="e">
        <f>VLOOKUP($C126,利用者一覧!$C$4:$AS$53,22,FALSE)</f>
        <v>#N/A</v>
      </c>
      <c r="D149" s="230"/>
      <c r="E149" s="230"/>
      <c r="F149" s="240" t="s">
        <v>235</v>
      </c>
      <c r="G149" s="241"/>
      <c r="H149" s="246" t="e">
        <f>VLOOKUP($C126,利用者一覧!$C$4:$AS$53,23,FALSE)</f>
        <v>#N/A</v>
      </c>
      <c r="I149" s="247"/>
      <c r="J149" s="247"/>
      <c r="K149" s="247"/>
      <c r="L149" s="247"/>
      <c r="M149" s="248"/>
      <c r="N149" s="200"/>
      <c r="O149" s="238" t="e">
        <f>VLOOKUP($C126,利用者一覧!$C$4:$AS$53,39,FALSE)</f>
        <v>#N/A</v>
      </c>
      <c r="P149" s="239"/>
      <c r="Q149" s="239"/>
      <c r="R149" s="239"/>
      <c r="S149" s="239"/>
      <c r="T149" s="45" t="s">
        <v>103</v>
      </c>
    </row>
    <row r="150" spans="1:20" ht="30" customHeight="1" thickBot="1">
      <c r="A150" s="160" t="s">
        <v>231</v>
      </c>
      <c r="B150" s="161"/>
      <c r="C150" s="231" t="e">
        <f>VLOOKUP($C126,利用者一覧!$C$4:$AS$53,24,FALSE)</f>
        <v>#N/A</v>
      </c>
      <c r="D150" s="232"/>
      <c r="E150" s="232"/>
      <c r="F150" s="242" t="s">
        <v>236</v>
      </c>
      <c r="G150" s="243"/>
      <c r="H150" s="290" t="e">
        <f>VLOOKUP($C126,利用者一覧!$C$4:$AS$53,25,FALSE)</f>
        <v>#N/A</v>
      </c>
      <c r="I150" s="291"/>
      <c r="J150" s="291"/>
      <c r="K150" s="291"/>
      <c r="L150" s="291"/>
      <c r="M150" s="292"/>
      <c r="N150" s="94"/>
    </row>
    <row r="151" spans="1:20" ht="6.6" customHeight="1" thickBot="1">
      <c r="A151" s="97"/>
      <c r="B151" s="98"/>
      <c r="C151" s="95"/>
      <c r="D151" s="95"/>
      <c r="E151" s="95"/>
      <c r="F151" s="99"/>
      <c r="G151" s="98"/>
      <c r="H151" s="106"/>
      <c r="I151" s="106"/>
      <c r="J151" s="106"/>
      <c r="K151" s="106"/>
      <c r="L151" s="106"/>
      <c r="M151" s="106"/>
      <c r="N151" s="100"/>
    </row>
    <row r="152" spans="1:20" ht="30" customHeight="1" thickBot="1">
      <c r="A152" s="135" t="e">
        <f>VLOOKUP($C126,利用者一覧!$C$4:$AS$53,42,FALSE)</f>
        <v>#N/A</v>
      </c>
      <c r="B152" s="136"/>
      <c r="C152" s="136"/>
      <c r="D152" s="136"/>
      <c r="E152" s="136"/>
      <c r="F152" s="136"/>
      <c r="G152" s="136"/>
      <c r="H152" s="136"/>
      <c r="I152" s="136"/>
      <c r="J152" s="136"/>
      <c r="K152" s="136"/>
      <c r="L152" s="136"/>
      <c r="M152" s="136"/>
      <c r="N152" s="136"/>
      <c r="O152" s="136"/>
      <c r="P152" s="136"/>
      <c r="Q152" s="136"/>
      <c r="R152" s="136"/>
      <c r="S152" s="136"/>
      <c r="T152" s="137"/>
    </row>
    <row r="153" spans="1:20" ht="6" customHeight="1"/>
    <row r="154" spans="1:20" ht="22.8" customHeight="1" thickBot="1">
      <c r="A154" s="138" t="s">
        <v>161</v>
      </c>
      <c r="B154" s="138"/>
      <c r="C154" s="138"/>
      <c r="D154" s="138"/>
      <c r="E154" s="138"/>
      <c r="F154" s="138"/>
      <c r="G154" s="138"/>
      <c r="H154" s="139"/>
      <c r="I154" s="76"/>
    </row>
    <row r="155" spans="1:20" ht="22.8" customHeight="1">
      <c r="A155" s="266"/>
      <c r="B155" s="267"/>
      <c r="C155" s="267"/>
      <c r="D155" s="267"/>
      <c r="E155" s="267"/>
      <c r="F155" s="267"/>
      <c r="G155" s="267"/>
      <c r="H155" s="267"/>
      <c r="I155" s="267"/>
      <c r="J155" s="267"/>
      <c r="K155" s="267"/>
      <c r="L155" s="267"/>
      <c r="M155" s="267"/>
      <c r="N155" s="267"/>
      <c r="O155" s="267"/>
      <c r="P155" s="267"/>
      <c r="Q155" s="267"/>
      <c r="R155" s="267"/>
      <c r="S155" s="267"/>
      <c r="T155" s="268"/>
    </row>
    <row r="156" spans="1:20" ht="22.8" customHeight="1">
      <c r="A156" s="254"/>
      <c r="B156" s="255"/>
      <c r="C156" s="255"/>
      <c r="D156" s="255"/>
      <c r="E156" s="255"/>
      <c r="F156" s="255"/>
      <c r="G156" s="255"/>
      <c r="H156" s="255"/>
      <c r="I156" s="255"/>
      <c r="J156" s="255"/>
      <c r="K156" s="255"/>
      <c r="L156" s="255"/>
      <c r="M156" s="255"/>
      <c r="N156" s="255"/>
      <c r="O156" s="255"/>
      <c r="P156" s="255"/>
      <c r="Q156" s="255"/>
      <c r="R156" s="255"/>
      <c r="S156" s="255"/>
      <c r="T156" s="269"/>
    </row>
    <row r="157" spans="1:20" ht="22.8" customHeight="1">
      <c r="A157" s="254"/>
      <c r="B157" s="255"/>
      <c r="C157" s="255"/>
      <c r="D157" s="255"/>
      <c r="E157" s="255"/>
      <c r="F157" s="255"/>
      <c r="G157" s="255"/>
      <c r="H157" s="255"/>
      <c r="I157" s="255"/>
      <c r="J157" s="255"/>
      <c r="K157" s="255"/>
      <c r="L157" s="255"/>
      <c r="M157" s="255"/>
      <c r="N157" s="255"/>
      <c r="O157" s="255"/>
      <c r="P157" s="255"/>
      <c r="Q157" s="255"/>
      <c r="R157" s="255"/>
      <c r="S157" s="255"/>
      <c r="T157" s="269"/>
    </row>
    <row r="158" spans="1:20" ht="22.8" customHeight="1" thickBot="1">
      <c r="A158" s="270"/>
      <c r="B158" s="271"/>
      <c r="C158" s="271"/>
      <c r="D158" s="271"/>
      <c r="E158" s="271"/>
      <c r="F158" s="271"/>
      <c r="G158" s="271"/>
      <c r="H158" s="271"/>
      <c r="I158" s="271"/>
      <c r="J158" s="271"/>
      <c r="K158" s="271"/>
      <c r="L158" s="271"/>
      <c r="M158" s="271"/>
      <c r="N158" s="271"/>
      <c r="O158" s="271"/>
      <c r="P158" s="271"/>
      <c r="Q158" s="271"/>
      <c r="R158" s="271"/>
      <c r="S158" s="271"/>
      <c r="T158" s="272"/>
    </row>
    <row r="159" spans="1:20" ht="22.8" customHeight="1"/>
    <row r="160" spans="1:20" ht="22.8" customHeight="1" thickBot="1"/>
    <row r="161" spans="1:20" ht="21" customHeight="1" thickBot="1">
      <c r="A161" s="168" t="s">
        <v>239</v>
      </c>
      <c r="B161" s="169"/>
      <c r="C161" s="169"/>
      <c r="D161" s="169"/>
      <c r="E161" s="169"/>
      <c r="F161" s="169"/>
      <c r="G161" s="169"/>
      <c r="H161" s="169"/>
      <c r="I161" s="169"/>
      <c r="J161" s="169"/>
      <c r="K161" s="170"/>
      <c r="L161" s="77"/>
      <c r="M161" s="77"/>
      <c r="N161" s="77"/>
    </row>
    <row r="162" spans="1:20" ht="5.25" customHeight="1" thickBot="1"/>
    <row r="163" spans="1:20" ht="13.8" customHeight="1" thickBot="1">
      <c r="A163" s="183" t="s">
        <v>240</v>
      </c>
      <c r="B163" s="184"/>
      <c r="C163" s="184"/>
      <c r="D163" s="184"/>
      <c r="E163" s="184"/>
      <c r="F163" s="181" t="s">
        <v>219</v>
      </c>
      <c r="G163" s="181"/>
      <c r="H163" s="179"/>
      <c r="I163" s="179"/>
      <c r="J163" s="179"/>
      <c r="K163" s="171" t="s">
        <v>220</v>
      </c>
      <c r="L163" s="172"/>
      <c r="M163" s="175" t="s">
        <v>237</v>
      </c>
      <c r="N163" s="176"/>
      <c r="O163" s="176" t="s">
        <v>238</v>
      </c>
      <c r="P163" s="176"/>
      <c r="Q163" s="176" t="s">
        <v>238</v>
      </c>
      <c r="R163" s="176"/>
      <c r="S163" s="176" t="s">
        <v>238</v>
      </c>
      <c r="T163" s="177"/>
    </row>
    <row r="164" spans="1:20" ht="41.4" customHeight="1" thickTop="1" thickBot="1">
      <c r="A164" s="185"/>
      <c r="B164" s="186"/>
      <c r="C164" s="186"/>
      <c r="D164" s="186"/>
      <c r="E164" s="186"/>
      <c r="F164" s="182"/>
      <c r="G164" s="182"/>
      <c r="H164" s="180"/>
      <c r="I164" s="180"/>
      <c r="J164" s="180"/>
      <c r="K164" s="173"/>
      <c r="L164" s="174"/>
      <c r="M164" s="178"/>
      <c r="N164" s="166"/>
      <c r="O164" s="166"/>
      <c r="P164" s="166"/>
      <c r="Q164" s="166"/>
      <c r="R164" s="166"/>
      <c r="S164" s="166"/>
      <c r="T164" s="167"/>
    </row>
    <row r="165" spans="1:20" ht="5.4" customHeight="1" thickBot="1">
      <c r="A165" s="85"/>
      <c r="B165" s="87"/>
      <c r="C165" s="88"/>
      <c r="D165" s="88"/>
      <c r="E165" s="88"/>
      <c r="F165" s="88"/>
      <c r="G165" s="88"/>
      <c r="H165" s="88"/>
      <c r="I165" s="88"/>
      <c r="J165" s="88"/>
      <c r="K165" s="88"/>
      <c r="L165" s="88"/>
      <c r="M165" s="88"/>
      <c r="N165" s="88"/>
      <c r="O165" s="88"/>
      <c r="P165" s="88"/>
      <c r="Q165" s="88"/>
      <c r="R165" s="88"/>
      <c r="S165" s="88"/>
      <c r="T165" s="293"/>
    </row>
    <row r="166" spans="1:20" ht="36" customHeight="1" thickBot="1">
      <c r="A166" s="208" t="s">
        <v>8</v>
      </c>
      <c r="B166" s="209"/>
      <c r="C166" s="206"/>
      <c r="D166" s="206"/>
      <c r="E166" s="206"/>
      <c r="F166" s="206"/>
      <c r="G166" s="206"/>
      <c r="H166" s="207"/>
      <c r="J166" s="210" t="s">
        <v>113</v>
      </c>
      <c r="K166" s="211"/>
      <c r="L166" s="211"/>
      <c r="M166" s="211"/>
      <c r="N166" s="142" t="e">
        <f>VLOOKUP($C166,利用者一覧!$C$4:$AS$53,41,FALSE)</f>
        <v>#N/A</v>
      </c>
      <c r="O166" s="142"/>
      <c r="P166" s="142"/>
      <c r="Q166" s="142"/>
      <c r="R166" s="142"/>
      <c r="S166" s="143"/>
    </row>
    <row r="167" spans="1:20" ht="6.6" customHeight="1" thickBot="1">
      <c r="D167" s="86"/>
      <c r="E167" s="86"/>
      <c r="F167" s="86"/>
    </row>
    <row r="168" spans="1:20" ht="26.4" customHeight="1">
      <c r="A168" s="224" t="s">
        <v>163</v>
      </c>
      <c r="B168" s="225"/>
      <c r="C168" s="163"/>
      <c r="D168" s="276" t="e">
        <f>VLOOKUP($C166,利用者一覧!$C$4:$AS$53,14,FALSE)</f>
        <v>#N/A</v>
      </c>
      <c r="E168" s="277"/>
      <c r="F168" s="277"/>
      <c r="G168" s="277"/>
      <c r="H168" s="277"/>
      <c r="I168" s="277"/>
      <c r="J168" s="277"/>
      <c r="K168" s="277"/>
      <c r="L168" s="277"/>
      <c r="M168" s="277"/>
      <c r="N168" s="277"/>
      <c r="O168" s="277"/>
      <c r="P168" s="277"/>
      <c r="Q168" s="277"/>
      <c r="R168" s="277"/>
      <c r="S168" s="277"/>
      <c r="T168" s="278"/>
    </row>
    <row r="169" spans="1:20" ht="26.4" customHeight="1" thickBot="1">
      <c r="A169" s="226" t="s">
        <v>164</v>
      </c>
      <c r="B169" s="227"/>
      <c r="C169" s="228"/>
      <c r="D169" s="273" t="e">
        <f>VLOOKUP($C166,利用者一覧!$C$4:$AS$53,15,FALSE)</f>
        <v>#N/A</v>
      </c>
      <c r="E169" s="274"/>
      <c r="F169" s="274"/>
      <c r="G169" s="274"/>
      <c r="H169" s="274"/>
      <c r="I169" s="274"/>
      <c r="J169" s="274"/>
      <c r="K169" s="274"/>
      <c r="L169" s="274"/>
      <c r="M169" s="274"/>
      <c r="N169" s="274"/>
      <c r="O169" s="274"/>
      <c r="P169" s="274"/>
      <c r="Q169" s="274"/>
      <c r="R169" s="274"/>
      <c r="S169" s="274"/>
      <c r="T169" s="275"/>
    </row>
    <row r="170" spans="1:20" ht="5.4" customHeight="1" thickBot="1">
      <c r="D170" s="86"/>
      <c r="E170" s="86"/>
      <c r="F170" s="86"/>
    </row>
    <row r="171" spans="1:20" ht="24" customHeight="1" thickBot="1">
      <c r="A171" s="212" t="s">
        <v>9</v>
      </c>
      <c r="B171" s="213"/>
      <c r="C171" s="213"/>
      <c r="D171" s="213"/>
      <c r="E171" s="213"/>
      <c r="F171" s="214"/>
      <c r="G171" s="212" t="s">
        <v>10</v>
      </c>
      <c r="H171" s="213"/>
      <c r="I171" s="213"/>
      <c r="J171" s="288"/>
      <c r="K171" s="212" t="s">
        <v>11</v>
      </c>
      <c r="L171" s="213"/>
      <c r="M171" s="213"/>
      <c r="N171" s="288"/>
      <c r="O171" s="144" t="s">
        <v>221</v>
      </c>
      <c r="P171" s="145"/>
      <c r="Q171" s="145"/>
      <c r="R171" s="145"/>
      <c r="S171" s="145"/>
      <c r="T171" s="146"/>
    </row>
    <row r="172" spans="1:20" ht="28.8" customHeight="1" thickTop="1">
      <c r="A172" s="218" t="s">
        <v>241</v>
      </c>
      <c r="B172" s="219"/>
      <c r="C172" s="219"/>
      <c r="D172" s="219"/>
      <c r="E172" s="219"/>
      <c r="F172" s="220"/>
      <c r="G172" s="285" t="s">
        <v>18</v>
      </c>
      <c r="H172" s="286"/>
      <c r="I172" s="286"/>
      <c r="J172" s="287"/>
      <c r="K172" s="285" t="s">
        <v>19</v>
      </c>
      <c r="L172" s="286"/>
      <c r="M172" s="286"/>
      <c r="N172" s="287"/>
      <c r="O172" s="84" t="s">
        <v>27</v>
      </c>
      <c r="P172" s="147" t="s">
        <v>245</v>
      </c>
      <c r="Q172" s="148"/>
      <c r="R172" s="148"/>
      <c r="S172" s="148"/>
      <c r="T172" s="149"/>
    </row>
    <row r="173" spans="1:20" ht="28.8" customHeight="1" thickBot="1">
      <c r="A173" s="221" t="s">
        <v>242</v>
      </c>
      <c r="B173" s="222"/>
      <c r="C173" s="222"/>
      <c r="D173" s="222"/>
      <c r="E173" s="222"/>
      <c r="F173" s="223"/>
      <c r="G173" s="282" t="s">
        <v>18</v>
      </c>
      <c r="H173" s="283"/>
      <c r="I173" s="283"/>
      <c r="J173" s="284"/>
      <c r="K173" s="282" t="s">
        <v>19</v>
      </c>
      <c r="L173" s="283"/>
      <c r="M173" s="283"/>
      <c r="N173" s="284"/>
      <c r="O173" s="89" t="s">
        <v>31</v>
      </c>
      <c r="P173" s="150"/>
      <c r="Q173" s="151"/>
      <c r="R173" s="151"/>
      <c r="S173" s="151"/>
      <c r="T173" s="152"/>
    </row>
    <row r="174" spans="1:20" ht="28.8" customHeight="1" thickBot="1">
      <c r="A174" s="215" t="s">
        <v>243</v>
      </c>
      <c r="B174" s="216"/>
      <c r="C174" s="216"/>
      <c r="D174" s="216"/>
      <c r="E174" s="216"/>
      <c r="F174" s="217"/>
      <c r="G174" s="279" t="s">
        <v>18</v>
      </c>
      <c r="H174" s="280"/>
      <c r="I174" s="280"/>
      <c r="J174" s="281"/>
      <c r="K174" s="279" t="s">
        <v>19</v>
      </c>
      <c r="L174" s="280"/>
      <c r="M174" s="280"/>
      <c r="N174" s="281"/>
      <c r="O174" s="153" t="e">
        <f>VLOOKUP($C166,利用者一覧!$C$4:$AS$53,32,FALSE)</f>
        <v>#N/A</v>
      </c>
      <c r="P174" s="154"/>
      <c r="Q174" s="154"/>
      <c r="R174" s="154"/>
      <c r="S174" s="154"/>
      <c r="T174" s="155"/>
    </row>
    <row r="175" spans="1:20" ht="8.4" customHeight="1" thickBot="1">
      <c r="D175" s="86"/>
      <c r="E175" s="86"/>
      <c r="F175" s="86"/>
    </row>
    <row r="176" spans="1:20" ht="24" customHeight="1" thickBot="1">
      <c r="A176" s="198" t="s">
        <v>99</v>
      </c>
      <c r="B176" s="203" t="s">
        <v>12</v>
      </c>
      <c r="C176" s="164"/>
      <c r="D176" s="140" t="s">
        <v>13</v>
      </c>
      <c r="E176" s="164"/>
      <c r="F176" s="140" t="s">
        <v>14</v>
      </c>
      <c r="G176" s="164"/>
      <c r="H176" s="140" t="s">
        <v>15</v>
      </c>
      <c r="I176" s="164"/>
      <c r="J176" s="140" t="s">
        <v>16</v>
      </c>
      <c r="K176" s="164"/>
      <c r="L176" s="140" t="s">
        <v>17</v>
      </c>
      <c r="M176" s="165"/>
      <c r="N176" s="212" t="s">
        <v>222</v>
      </c>
      <c r="O176" s="213"/>
      <c r="P176" s="213"/>
      <c r="Q176" s="213"/>
      <c r="R176" s="213"/>
      <c r="S176" s="213"/>
      <c r="T176" s="288"/>
    </row>
    <row r="177" spans="1:20" ht="21" customHeight="1" thickTop="1" thickBot="1">
      <c r="A177" s="199"/>
      <c r="B177" s="78" t="s">
        <v>20</v>
      </c>
      <c r="C177" s="79" t="s">
        <v>21</v>
      </c>
      <c r="D177" s="80" t="s">
        <v>20</v>
      </c>
      <c r="E177" s="79" t="s">
        <v>21</v>
      </c>
      <c r="F177" s="80" t="s">
        <v>20</v>
      </c>
      <c r="G177" s="79" t="s">
        <v>21</v>
      </c>
      <c r="H177" s="80" t="s">
        <v>20</v>
      </c>
      <c r="I177" s="79" t="s">
        <v>21</v>
      </c>
      <c r="J177" s="80" t="s">
        <v>20</v>
      </c>
      <c r="K177" s="79" t="s">
        <v>21</v>
      </c>
      <c r="L177" s="80" t="s">
        <v>20</v>
      </c>
      <c r="M177" s="81" t="s">
        <v>21</v>
      </c>
      <c r="N177" s="289" t="e">
        <f>VLOOKUP($C166,利用者一覧!$C$4:$AS$53,40,FALSE)</f>
        <v>#N/A</v>
      </c>
      <c r="O177" s="166"/>
      <c r="P177" s="166"/>
      <c r="Q177" s="166"/>
      <c r="R177" s="166"/>
      <c r="S177" s="166"/>
      <c r="T177" s="167"/>
    </row>
    <row r="178" spans="1:20" ht="21" customHeight="1">
      <c r="A178" s="199"/>
      <c r="B178" s="201" t="e">
        <f>VLOOKUP($C166,利用者一覧!$C$4:$AS$53,26,FALSE)</f>
        <v>#N/A</v>
      </c>
      <c r="C178" s="196" t="s">
        <v>103</v>
      </c>
      <c r="D178" s="194" t="e">
        <f>VLOOKUP($C166,利用者一覧!$C$4:$AS$53,27,FALSE)</f>
        <v>#N/A</v>
      </c>
      <c r="E178" s="196" t="s">
        <v>103</v>
      </c>
      <c r="F178" s="194" t="e">
        <f>VLOOKUP($C166,利用者一覧!$C$4:$AS$53,28,FALSE)</f>
        <v>#N/A</v>
      </c>
      <c r="G178" s="196" t="s">
        <v>103</v>
      </c>
      <c r="H178" s="194" t="e">
        <f>VLOOKUP($C166,利用者一覧!$C$4:$AS$53,29,FALSE)</f>
        <v>#N/A</v>
      </c>
      <c r="I178" s="196" t="s">
        <v>103</v>
      </c>
      <c r="J178" s="194" t="e">
        <f>VLOOKUP($C166,利用者一覧!$C$4:$AS$53,30,FALSE)</f>
        <v>#N/A</v>
      </c>
      <c r="K178" s="196" t="s">
        <v>103</v>
      </c>
      <c r="L178" s="194" t="e">
        <f>VLOOKUP($C166,利用者一覧!$C$4:$AS$53,31,FALSE)</f>
        <v>#N/A</v>
      </c>
      <c r="M178" s="204" t="s">
        <v>103</v>
      </c>
      <c r="N178" s="254" t="s">
        <v>225</v>
      </c>
      <c r="O178" s="255"/>
      <c r="P178" s="255"/>
      <c r="Q178" s="255"/>
      <c r="R178" s="255"/>
      <c r="S178" s="255"/>
    </row>
    <row r="179" spans="1:20" ht="21" customHeight="1" thickBot="1">
      <c r="A179" s="200"/>
      <c r="B179" s="202"/>
      <c r="C179" s="197"/>
      <c r="D179" s="195"/>
      <c r="E179" s="197"/>
      <c r="F179" s="195"/>
      <c r="G179" s="197"/>
      <c r="H179" s="195"/>
      <c r="I179" s="197"/>
      <c r="J179" s="195"/>
      <c r="K179" s="197"/>
      <c r="L179" s="195"/>
      <c r="M179" s="205"/>
    </row>
    <row r="180" spans="1:20" ht="6" customHeight="1" thickBot="1">
      <c r="A180" s="104"/>
      <c r="B180" s="103"/>
      <c r="C180" s="103"/>
      <c r="D180" s="103"/>
      <c r="E180" s="103"/>
      <c r="F180" s="103"/>
      <c r="G180" s="103"/>
      <c r="H180" s="103"/>
      <c r="I180" s="103"/>
      <c r="J180" s="103"/>
      <c r="K180" s="103"/>
      <c r="L180" s="103"/>
      <c r="M180" s="103"/>
      <c r="N180" s="83"/>
      <c r="O180" s="83"/>
      <c r="P180" s="83"/>
      <c r="Q180" s="83"/>
      <c r="R180" s="83"/>
      <c r="S180" s="83"/>
      <c r="T180" s="83"/>
    </row>
    <row r="181" spans="1:20" ht="29.4" customHeight="1" thickBot="1">
      <c r="A181" s="189" t="s">
        <v>22</v>
      </c>
      <c r="B181" s="190"/>
      <c r="C181" s="93" t="s">
        <v>26</v>
      </c>
      <c r="D181" s="105" t="e">
        <f>VLOOKUP($C166,利用者一覧!$C$4:$AS$53,35,FALSE)</f>
        <v>#N/A</v>
      </c>
      <c r="E181" s="82" t="s">
        <v>30</v>
      </c>
      <c r="F181" s="43" t="s">
        <v>104</v>
      </c>
      <c r="G181" s="191" t="s">
        <v>23</v>
      </c>
      <c r="H181" s="192"/>
      <c r="I181" s="193"/>
      <c r="J181" s="93" t="s">
        <v>26</v>
      </c>
      <c r="K181" s="105" t="e">
        <f>VLOOKUP($C166,利用者一覧!$C$4:$AS$53,36,FALSE)</f>
        <v>#N/A</v>
      </c>
      <c r="L181" s="82" t="s">
        <v>30</v>
      </c>
      <c r="M181" s="43" t="s">
        <v>104</v>
      </c>
    </row>
    <row r="182" spans="1:20" ht="6" customHeight="1" thickBot="1"/>
    <row r="183" spans="1:20" ht="30" customHeight="1" thickBot="1">
      <c r="A183" s="263" t="s">
        <v>24</v>
      </c>
      <c r="B183" s="264"/>
      <c r="C183" s="265"/>
      <c r="D183" s="156" t="s">
        <v>28</v>
      </c>
      <c r="E183" s="157"/>
      <c r="F183" s="101" t="s">
        <v>103</v>
      </c>
      <c r="G183" s="262" t="s">
        <v>32</v>
      </c>
      <c r="H183" s="157"/>
      <c r="I183" s="101" t="s">
        <v>103</v>
      </c>
      <c r="J183" s="262" t="s">
        <v>34</v>
      </c>
      <c r="K183" s="157"/>
      <c r="L183" s="101" t="s">
        <v>103</v>
      </c>
      <c r="M183" s="140" t="s">
        <v>29</v>
      </c>
      <c r="N183" s="141"/>
      <c r="O183" s="102" t="s">
        <v>103</v>
      </c>
      <c r="P183" s="252" t="s">
        <v>244</v>
      </c>
      <c r="Q183" s="253"/>
      <c r="R183" s="253"/>
      <c r="S183" s="253"/>
      <c r="T183" s="253"/>
    </row>
    <row r="184" spans="1:20" ht="30" customHeight="1" thickTop="1" thickBot="1">
      <c r="A184" s="259" t="s">
        <v>162</v>
      </c>
      <c r="B184" s="260"/>
      <c r="C184" s="261"/>
      <c r="D184" s="258" t="s">
        <v>111</v>
      </c>
      <c r="E184" s="188"/>
      <c r="F184" s="107" t="s">
        <v>103</v>
      </c>
      <c r="G184" s="187" t="s">
        <v>35</v>
      </c>
      <c r="H184" s="188"/>
      <c r="I184" s="107" t="s">
        <v>103</v>
      </c>
      <c r="J184" s="187" t="s">
        <v>33</v>
      </c>
      <c r="K184" s="188"/>
      <c r="L184" s="91" t="s">
        <v>103</v>
      </c>
      <c r="M184" s="187" t="s">
        <v>101</v>
      </c>
      <c r="N184" s="188"/>
      <c r="O184" s="108" t="s">
        <v>103</v>
      </c>
      <c r="P184" s="252"/>
      <c r="Q184" s="253"/>
      <c r="R184" s="253"/>
      <c r="S184" s="253"/>
      <c r="T184" s="253"/>
    </row>
    <row r="185" spans="1:20" ht="6.6" customHeight="1" thickBot="1"/>
    <row r="186" spans="1:20" ht="30" customHeight="1" thickBot="1">
      <c r="A186" s="162" t="s">
        <v>227</v>
      </c>
      <c r="B186" s="163"/>
      <c r="C186" s="256" t="e">
        <f>VLOOKUP($C166,利用者一覧!$C$4:$AS$53,16,FALSE)</f>
        <v>#N/A</v>
      </c>
      <c r="D186" s="257"/>
      <c r="E186" s="257"/>
      <c r="F186" s="244" t="s">
        <v>232</v>
      </c>
      <c r="G186" s="245"/>
      <c r="H186" s="249" t="e">
        <f>VLOOKUP($C166,利用者一覧!$C$4:$AS$53,17,FALSE)</f>
        <v>#N/A</v>
      </c>
      <c r="I186" s="250"/>
      <c r="J186" s="250"/>
      <c r="K186" s="250"/>
      <c r="L186" s="250"/>
      <c r="M186" s="251"/>
      <c r="N186" s="210" t="s">
        <v>226</v>
      </c>
      <c r="O186" s="211"/>
      <c r="P186" s="211"/>
      <c r="Q186" s="211"/>
      <c r="R186" s="211"/>
      <c r="S186" s="211"/>
      <c r="T186" s="233"/>
    </row>
    <row r="187" spans="1:20" ht="30" customHeight="1">
      <c r="A187" s="158" t="s">
        <v>228</v>
      </c>
      <c r="B187" s="159"/>
      <c r="C187" s="229" t="e">
        <f>VLOOKUP($C166,利用者一覧!$C$4:$AS$53,18,FALSE)</f>
        <v>#N/A</v>
      </c>
      <c r="D187" s="230"/>
      <c r="E187" s="230"/>
      <c r="F187" s="240" t="s">
        <v>233</v>
      </c>
      <c r="G187" s="241"/>
      <c r="H187" s="246" t="e">
        <f>VLOOKUP($C166,利用者一覧!$C$4:$AS$53,19,FALSE)</f>
        <v>#N/A</v>
      </c>
      <c r="I187" s="247"/>
      <c r="J187" s="247"/>
      <c r="K187" s="247"/>
      <c r="L187" s="247"/>
      <c r="M187" s="248"/>
      <c r="N187" s="198" t="s">
        <v>102</v>
      </c>
      <c r="O187" s="234" t="e">
        <f>VLOOKUP($C166,利用者一覧!$C$4:$AS$53,37,FALSE)</f>
        <v>#N/A</v>
      </c>
      <c r="P187" s="235"/>
      <c r="Q187" s="235"/>
      <c r="R187" s="235"/>
      <c r="S187" s="235"/>
      <c r="T187" s="44" t="s">
        <v>103</v>
      </c>
    </row>
    <row r="188" spans="1:20" ht="30" customHeight="1">
      <c r="A188" s="158" t="s">
        <v>229</v>
      </c>
      <c r="B188" s="159"/>
      <c r="C188" s="229" t="e">
        <f>VLOOKUP($C166,利用者一覧!$C$4:$AS$53,20,FALSE)</f>
        <v>#N/A</v>
      </c>
      <c r="D188" s="230"/>
      <c r="E188" s="230"/>
      <c r="F188" s="240" t="s">
        <v>234</v>
      </c>
      <c r="G188" s="241"/>
      <c r="H188" s="246" t="e">
        <f>VLOOKUP($C166,利用者一覧!$C$4:$AS$53,21,FALSE)</f>
        <v>#N/A</v>
      </c>
      <c r="I188" s="247"/>
      <c r="J188" s="247"/>
      <c r="K188" s="247"/>
      <c r="L188" s="247"/>
      <c r="M188" s="248"/>
      <c r="N188" s="199"/>
      <c r="O188" s="236" t="e">
        <f>VLOOKUP($C166,利用者一覧!$C$4:$AS$53,38,FALSE)</f>
        <v>#N/A</v>
      </c>
      <c r="P188" s="237"/>
      <c r="Q188" s="237"/>
      <c r="R188" s="237"/>
      <c r="S188" s="237"/>
      <c r="T188" s="75" t="s">
        <v>103</v>
      </c>
    </row>
    <row r="189" spans="1:20" ht="30" customHeight="1" thickBot="1">
      <c r="A189" s="158" t="s">
        <v>230</v>
      </c>
      <c r="B189" s="159"/>
      <c r="C189" s="229" t="e">
        <f>VLOOKUP($C166,利用者一覧!$C$4:$AS$53,22,FALSE)</f>
        <v>#N/A</v>
      </c>
      <c r="D189" s="230"/>
      <c r="E189" s="230"/>
      <c r="F189" s="240" t="s">
        <v>235</v>
      </c>
      <c r="G189" s="241"/>
      <c r="H189" s="246" t="e">
        <f>VLOOKUP($C166,利用者一覧!$C$4:$AS$53,23,FALSE)</f>
        <v>#N/A</v>
      </c>
      <c r="I189" s="247"/>
      <c r="J189" s="247"/>
      <c r="K189" s="247"/>
      <c r="L189" s="247"/>
      <c r="M189" s="248"/>
      <c r="N189" s="200"/>
      <c r="O189" s="238" t="e">
        <f>VLOOKUP($C166,利用者一覧!$C$4:$AS$53,39,FALSE)</f>
        <v>#N/A</v>
      </c>
      <c r="P189" s="239"/>
      <c r="Q189" s="239"/>
      <c r="R189" s="239"/>
      <c r="S189" s="239"/>
      <c r="T189" s="45" t="s">
        <v>103</v>
      </c>
    </row>
    <row r="190" spans="1:20" ht="30" customHeight="1" thickBot="1">
      <c r="A190" s="160" t="s">
        <v>231</v>
      </c>
      <c r="B190" s="161"/>
      <c r="C190" s="231" t="e">
        <f>VLOOKUP($C166,利用者一覧!$C$4:$AS$53,24,FALSE)</f>
        <v>#N/A</v>
      </c>
      <c r="D190" s="232"/>
      <c r="E190" s="232"/>
      <c r="F190" s="242" t="s">
        <v>236</v>
      </c>
      <c r="G190" s="243"/>
      <c r="H190" s="290" t="e">
        <f>VLOOKUP($C166,利用者一覧!$C$4:$AS$53,25,FALSE)</f>
        <v>#N/A</v>
      </c>
      <c r="I190" s="291"/>
      <c r="J190" s="291"/>
      <c r="K190" s="291"/>
      <c r="L190" s="291"/>
      <c r="M190" s="292"/>
      <c r="N190" s="94"/>
    </row>
    <row r="191" spans="1:20" ht="6.6" customHeight="1" thickBot="1">
      <c r="A191" s="97"/>
      <c r="B191" s="98"/>
      <c r="C191" s="95"/>
      <c r="D191" s="95"/>
      <c r="E191" s="95"/>
      <c r="F191" s="99"/>
      <c r="G191" s="98"/>
      <c r="H191" s="106"/>
      <c r="I191" s="106"/>
      <c r="J191" s="106"/>
      <c r="K191" s="106"/>
      <c r="L191" s="106"/>
      <c r="M191" s="106"/>
      <c r="N191" s="100"/>
    </row>
    <row r="192" spans="1:20" ht="30" customHeight="1" thickBot="1">
      <c r="A192" s="135" t="e">
        <f>VLOOKUP($C166,利用者一覧!$C$4:$AS$53,42,FALSE)</f>
        <v>#N/A</v>
      </c>
      <c r="B192" s="136"/>
      <c r="C192" s="136"/>
      <c r="D192" s="136"/>
      <c r="E192" s="136"/>
      <c r="F192" s="136"/>
      <c r="G192" s="136"/>
      <c r="H192" s="136"/>
      <c r="I192" s="136"/>
      <c r="J192" s="136"/>
      <c r="K192" s="136"/>
      <c r="L192" s="136"/>
      <c r="M192" s="136"/>
      <c r="N192" s="136"/>
      <c r="O192" s="136"/>
      <c r="P192" s="136"/>
      <c r="Q192" s="136"/>
      <c r="R192" s="136"/>
      <c r="S192" s="136"/>
      <c r="T192" s="137"/>
    </row>
    <row r="193" spans="1:20" ht="6" customHeight="1"/>
    <row r="194" spans="1:20" ht="22.8" customHeight="1" thickBot="1">
      <c r="A194" s="138" t="s">
        <v>161</v>
      </c>
      <c r="B194" s="138"/>
      <c r="C194" s="138"/>
      <c r="D194" s="138"/>
      <c r="E194" s="138"/>
      <c r="F194" s="138"/>
      <c r="G194" s="138"/>
      <c r="H194" s="139"/>
      <c r="I194" s="76"/>
    </row>
    <row r="195" spans="1:20" ht="22.8" customHeight="1">
      <c r="A195" s="266"/>
      <c r="B195" s="267"/>
      <c r="C195" s="267"/>
      <c r="D195" s="267"/>
      <c r="E195" s="267"/>
      <c r="F195" s="267"/>
      <c r="G195" s="267"/>
      <c r="H195" s="267"/>
      <c r="I195" s="267"/>
      <c r="J195" s="267"/>
      <c r="K195" s="267"/>
      <c r="L195" s="267"/>
      <c r="M195" s="267"/>
      <c r="N195" s="267"/>
      <c r="O195" s="267"/>
      <c r="P195" s="267"/>
      <c r="Q195" s="267"/>
      <c r="R195" s="267"/>
      <c r="S195" s="267"/>
      <c r="T195" s="268"/>
    </row>
    <row r="196" spans="1:20" ht="22.8" customHeight="1">
      <c r="A196" s="254"/>
      <c r="B196" s="255"/>
      <c r="C196" s="255"/>
      <c r="D196" s="255"/>
      <c r="E196" s="255"/>
      <c r="F196" s="255"/>
      <c r="G196" s="255"/>
      <c r="H196" s="255"/>
      <c r="I196" s="255"/>
      <c r="J196" s="255"/>
      <c r="K196" s="255"/>
      <c r="L196" s="255"/>
      <c r="M196" s="255"/>
      <c r="N196" s="255"/>
      <c r="O196" s="255"/>
      <c r="P196" s="255"/>
      <c r="Q196" s="255"/>
      <c r="R196" s="255"/>
      <c r="S196" s="255"/>
      <c r="T196" s="269"/>
    </row>
    <row r="197" spans="1:20" ht="22.8" customHeight="1">
      <c r="A197" s="254"/>
      <c r="B197" s="255"/>
      <c r="C197" s="255"/>
      <c r="D197" s="255"/>
      <c r="E197" s="255"/>
      <c r="F197" s="255"/>
      <c r="G197" s="255"/>
      <c r="H197" s="255"/>
      <c r="I197" s="255"/>
      <c r="J197" s="255"/>
      <c r="K197" s="255"/>
      <c r="L197" s="255"/>
      <c r="M197" s="255"/>
      <c r="N197" s="255"/>
      <c r="O197" s="255"/>
      <c r="P197" s="255"/>
      <c r="Q197" s="255"/>
      <c r="R197" s="255"/>
      <c r="S197" s="255"/>
      <c r="T197" s="269"/>
    </row>
    <row r="198" spans="1:20" ht="22.8" customHeight="1" thickBot="1">
      <c r="A198" s="270"/>
      <c r="B198" s="271"/>
      <c r="C198" s="271"/>
      <c r="D198" s="271"/>
      <c r="E198" s="271"/>
      <c r="F198" s="271"/>
      <c r="G198" s="271"/>
      <c r="H198" s="271"/>
      <c r="I198" s="271"/>
      <c r="J198" s="271"/>
      <c r="K198" s="271"/>
      <c r="L198" s="271"/>
      <c r="M198" s="271"/>
      <c r="N198" s="271"/>
      <c r="O198" s="271"/>
      <c r="P198" s="271"/>
      <c r="Q198" s="271"/>
      <c r="R198" s="271"/>
      <c r="S198" s="271"/>
      <c r="T198" s="272"/>
    </row>
    <row r="199" spans="1:20" ht="22.8" customHeight="1"/>
    <row r="200" spans="1:20" ht="22.8" customHeight="1" thickBot="1"/>
    <row r="201" spans="1:20" ht="21" customHeight="1" thickBot="1">
      <c r="A201" s="168" t="s">
        <v>239</v>
      </c>
      <c r="B201" s="169"/>
      <c r="C201" s="169"/>
      <c r="D201" s="169"/>
      <c r="E201" s="169"/>
      <c r="F201" s="169"/>
      <c r="G201" s="169"/>
      <c r="H201" s="169"/>
      <c r="I201" s="169"/>
      <c r="J201" s="169"/>
      <c r="K201" s="170"/>
      <c r="L201" s="77"/>
      <c r="M201" s="77"/>
      <c r="N201" s="77"/>
    </row>
    <row r="202" spans="1:20" ht="5.25" customHeight="1" thickBot="1"/>
    <row r="203" spans="1:20" ht="13.8" customHeight="1" thickBot="1">
      <c r="A203" s="183" t="s">
        <v>240</v>
      </c>
      <c r="B203" s="184"/>
      <c r="C203" s="184"/>
      <c r="D203" s="184"/>
      <c r="E203" s="184"/>
      <c r="F203" s="181" t="s">
        <v>219</v>
      </c>
      <c r="G203" s="181"/>
      <c r="H203" s="179"/>
      <c r="I203" s="179"/>
      <c r="J203" s="179"/>
      <c r="K203" s="171" t="s">
        <v>220</v>
      </c>
      <c r="L203" s="172"/>
      <c r="M203" s="175" t="s">
        <v>237</v>
      </c>
      <c r="N203" s="176"/>
      <c r="O203" s="176" t="s">
        <v>238</v>
      </c>
      <c r="P203" s="176"/>
      <c r="Q203" s="176" t="s">
        <v>238</v>
      </c>
      <c r="R203" s="176"/>
      <c r="S203" s="176" t="s">
        <v>238</v>
      </c>
      <c r="T203" s="177"/>
    </row>
    <row r="204" spans="1:20" ht="41.4" customHeight="1" thickTop="1" thickBot="1">
      <c r="A204" s="185"/>
      <c r="B204" s="186"/>
      <c r="C204" s="186"/>
      <c r="D204" s="186"/>
      <c r="E204" s="186"/>
      <c r="F204" s="182"/>
      <c r="G204" s="182"/>
      <c r="H204" s="180"/>
      <c r="I204" s="180"/>
      <c r="J204" s="180"/>
      <c r="K204" s="173"/>
      <c r="L204" s="174"/>
      <c r="M204" s="178"/>
      <c r="N204" s="166"/>
      <c r="O204" s="166"/>
      <c r="P204" s="166"/>
      <c r="Q204" s="166"/>
      <c r="R204" s="166"/>
      <c r="S204" s="166"/>
      <c r="T204" s="167"/>
    </row>
    <row r="205" spans="1:20" ht="5.4" customHeight="1" thickBot="1">
      <c r="A205" s="85"/>
      <c r="B205" s="87"/>
      <c r="C205" s="88"/>
      <c r="D205" s="88"/>
      <c r="E205" s="88"/>
      <c r="F205" s="88"/>
      <c r="G205" s="88"/>
      <c r="H205" s="88"/>
      <c r="I205" s="88"/>
      <c r="J205" s="88"/>
      <c r="K205" s="88"/>
      <c r="L205" s="88"/>
      <c r="M205" s="88"/>
      <c r="N205" s="88"/>
      <c r="O205" s="88"/>
      <c r="P205" s="88"/>
      <c r="Q205" s="88"/>
      <c r="R205" s="88"/>
      <c r="S205" s="88"/>
      <c r="T205" s="293"/>
    </row>
    <row r="206" spans="1:20" ht="36" customHeight="1" thickBot="1">
      <c r="A206" s="208" t="s">
        <v>8</v>
      </c>
      <c r="B206" s="209"/>
      <c r="C206" s="206"/>
      <c r="D206" s="206"/>
      <c r="E206" s="206"/>
      <c r="F206" s="206"/>
      <c r="G206" s="206"/>
      <c r="H206" s="207"/>
      <c r="J206" s="210" t="s">
        <v>113</v>
      </c>
      <c r="K206" s="211"/>
      <c r="L206" s="211"/>
      <c r="M206" s="211"/>
      <c r="N206" s="142" t="e">
        <f>VLOOKUP($C206,利用者一覧!$C$4:$AS$53,41,FALSE)</f>
        <v>#N/A</v>
      </c>
      <c r="O206" s="142"/>
      <c r="P206" s="142"/>
      <c r="Q206" s="142"/>
      <c r="R206" s="142"/>
      <c r="S206" s="143"/>
    </row>
    <row r="207" spans="1:20" ht="6.6" customHeight="1" thickBot="1">
      <c r="D207" s="86"/>
      <c r="E207" s="86"/>
      <c r="F207" s="86"/>
    </row>
    <row r="208" spans="1:20" ht="26.4" customHeight="1">
      <c r="A208" s="224" t="s">
        <v>163</v>
      </c>
      <c r="B208" s="225"/>
      <c r="C208" s="163"/>
      <c r="D208" s="276" t="e">
        <f>VLOOKUP($C206,利用者一覧!$C$4:$AS$53,14,FALSE)</f>
        <v>#N/A</v>
      </c>
      <c r="E208" s="277"/>
      <c r="F208" s="277"/>
      <c r="G208" s="277"/>
      <c r="H208" s="277"/>
      <c r="I208" s="277"/>
      <c r="J208" s="277"/>
      <c r="K208" s="277"/>
      <c r="L208" s="277"/>
      <c r="M208" s="277"/>
      <c r="N208" s="277"/>
      <c r="O208" s="277"/>
      <c r="P208" s="277"/>
      <c r="Q208" s="277"/>
      <c r="R208" s="277"/>
      <c r="S208" s="277"/>
      <c r="T208" s="278"/>
    </row>
    <row r="209" spans="1:20" ht="26.4" customHeight="1" thickBot="1">
      <c r="A209" s="226" t="s">
        <v>164</v>
      </c>
      <c r="B209" s="227"/>
      <c r="C209" s="228"/>
      <c r="D209" s="273" t="e">
        <f>VLOOKUP($C206,利用者一覧!$C$4:$AS$53,15,FALSE)</f>
        <v>#N/A</v>
      </c>
      <c r="E209" s="274"/>
      <c r="F209" s="274"/>
      <c r="G209" s="274"/>
      <c r="H209" s="274"/>
      <c r="I209" s="274"/>
      <c r="J209" s="274"/>
      <c r="K209" s="274"/>
      <c r="L209" s="274"/>
      <c r="M209" s="274"/>
      <c r="N209" s="274"/>
      <c r="O209" s="274"/>
      <c r="P209" s="274"/>
      <c r="Q209" s="274"/>
      <c r="R209" s="274"/>
      <c r="S209" s="274"/>
      <c r="T209" s="275"/>
    </row>
    <row r="210" spans="1:20" ht="5.4" customHeight="1" thickBot="1">
      <c r="D210" s="86"/>
      <c r="E210" s="86"/>
      <c r="F210" s="86"/>
    </row>
    <row r="211" spans="1:20" ht="24" customHeight="1" thickBot="1">
      <c r="A211" s="212" t="s">
        <v>9</v>
      </c>
      <c r="B211" s="213"/>
      <c r="C211" s="213"/>
      <c r="D211" s="213"/>
      <c r="E211" s="213"/>
      <c r="F211" s="214"/>
      <c r="G211" s="212" t="s">
        <v>10</v>
      </c>
      <c r="H211" s="213"/>
      <c r="I211" s="213"/>
      <c r="J211" s="288"/>
      <c r="K211" s="212" t="s">
        <v>11</v>
      </c>
      <c r="L211" s="213"/>
      <c r="M211" s="213"/>
      <c r="N211" s="288"/>
      <c r="O211" s="144" t="s">
        <v>221</v>
      </c>
      <c r="P211" s="145"/>
      <c r="Q211" s="145"/>
      <c r="R211" s="145"/>
      <c r="S211" s="145"/>
      <c r="T211" s="146"/>
    </row>
    <row r="212" spans="1:20" ht="28.8" customHeight="1" thickTop="1">
      <c r="A212" s="218" t="s">
        <v>241</v>
      </c>
      <c r="B212" s="219"/>
      <c r="C212" s="219"/>
      <c r="D212" s="219"/>
      <c r="E212" s="219"/>
      <c r="F212" s="220"/>
      <c r="G212" s="285" t="s">
        <v>18</v>
      </c>
      <c r="H212" s="286"/>
      <c r="I212" s="286"/>
      <c r="J212" s="287"/>
      <c r="K212" s="285" t="s">
        <v>19</v>
      </c>
      <c r="L212" s="286"/>
      <c r="M212" s="286"/>
      <c r="N212" s="287"/>
      <c r="O212" s="84" t="s">
        <v>27</v>
      </c>
      <c r="P212" s="147" t="s">
        <v>245</v>
      </c>
      <c r="Q212" s="148"/>
      <c r="R212" s="148"/>
      <c r="S212" s="148"/>
      <c r="T212" s="149"/>
    </row>
    <row r="213" spans="1:20" ht="28.8" customHeight="1" thickBot="1">
      <c r="A213" s="221" t="s">
        <v>242</v>
      </c>
      <c r="B213" s="222"/>
      <c r="C213" s="222"/>
      <c r="D213" s="222"/>
      <c r="E213" s="222"/>
      <c r="F213" s="223"/>
      <c r="G213" s="282" t="s">
        <v>18</v>
      </c>
      <c r="H213" s="283"/>
      <c r="I213" s="283"/>
      <c r="J213" s="284"/>
      <c r="K213" s="282" t="s">
        <v>19</v>
      </c>
      <c r="L213" s="283"/>
      <c r="M213" s="283"/>
      <c r="N213" s="284"/>
      <c r="O213" s="89" t="s">
        <v>31</v>
      </c>
      <c r="P213" s="150"/>
      <c r="Q213" s="151"/>
      <c r="R213" s="151"/>
      <c r="S213" s="151"/>
      <c r="T213" s="152"/>
    </row>
    <row r="214" spans="1:20" ht="28.8" customHeight="1" thickBot="1">
      <c r="A214" s="215" t="s">
        <v>243</v>
      </c>
      <c r="B214" s="216"/>
      <c r="C214" s="216"/>
      <c r="D214" s="216"/>
      <c r="E214" s="216"/>
      <c r="F214" s="217"/>
      <c r="G214" s="279" t="s">
        <v>18</v>
      </c>
      <c r="H214" s="280"/>
      <c r="I214" s="280"/>
      <c r="J214" s="281"/>
      <c r="K214" s="279" t="s">
        <v>19</v>
      </c>
      <c r="L214" s="280"/>
      <c r="M214" s="280"/>
      <c r="N214" s="281"/>
      <c r="O214" s="153" t="e">
        <f>VLOOKUP($C206,利用者一覧!$C$4:$AS$53,32,FALSE)</f>
        <v>#N/A</v>
      </c>
      <c r="P214" s="154"/>
      <c r="Q214" s="154"/>
      <c r="R214" s="154"/>
      <c r="S214" s="154"/>
      <c r="T214" s="155"/>
    </row>
    <row r="215" spans="1:20" ht="8.4" customHeight="1" thickBot="1">
      <c r="D215" s="86"/>
      <c r="E215" s="86"/>
      <c r="F215" s="86"/>
    </row>
    <row r="216" spans="1:20" ht="24" customHeight="1" thickBot="1">
      <c r="A216" s="198" t="s">
        <v>99</v>
      </c>
      <c r="B216" s="203" t="s">
        <v>12</v>
      </c>
      <c r="C216" s="164"/>
      <c r="D216" s="140" t="s">
        <v>13</v>
      </c>
      <c r="E216" s="164"/>
      <c r="F216" s="140" t="s">
        <v>14</v>
      </c>
      <c r="G216" s="164"/>
      <c r="H216" s="140" t="s">
        <v>15</v>
      </c>
      <c r="I216" s="164"/>
      <c r="J216" s="140" t="s">
        <v>16</v>
      </c>
      <c r="K216" s="164"/>
      <c r="L216" s="140" t="s">
        <v>17</v>
      </c>
      <c r="M216" s="165"/>
      <c r="N216" s="212" t="s">
        <v>222</v>
      </c>
      <c r="O216" s="213"/>
      <c r="P216" s="213"/>
      <c r="Q216" s="213"/>
      <c r="R216" s="213"/>
      <c r="S216" s="213"/>
      <c r="T216" s="288"/>
    </row>
    <row r="217" spans="1:20" ht="21" customHeight="1" thickTop="1" thickBot="1">
      <c r="A217" s="199"/>
      <c r="B217" s="78" t="s">
        <v>20</v>
      </c>
      <c r="C217" s="79" t="s">
        <v>21</v>
      </c>
      <c r="D217" s="80" t="s">
        <v>20</v>
      </c>
      <c r="E217" s="79" t="s">
        <v>21</v>
      </c>
      <c r="F217" s="80" t="s">
        <v>20</v>
      </c>
      <c r="G217" s="79" t="s">
        <v>21</v>
      </c>
      <c r="H217" s="80" t="s">
        <v>20</v>
      </c>
      <c r="I217" s="79" t="s">
        <v>21</v>
      </c>
      <c r="J217" s="80" t="s">
        <v>20</v>
      </c>
      <c r="K217" s="79" t="s">
        <v>21</v>
      </c>
      <c r="L217" s="80" t="s">
        <v>20</v>
      </c>
      <c r="M217" s="81" t="s">
        <v>21</v>
      </c>
      <c r="N217" s="289" t="e">
        <f>VLOOKUP($C206,利用者一覧!$C$4:$AS$53,40,FALSE)</f>
        <v>#N/A</v>
      </c>
      <c r="O217" s="166"/>
      <c r="P217" s="166"/>
      <c r="Q217" s="166"/>
      <c r="R217" s="166"/>
      <c r="S217" s="166"/>
      <c r="T217" s="167"/>
    </row>
    <row r="218" spans="1:20" ht="21" customHeight="1">
      <c r="A218" s="199"/>
      <c r="B218" s="201" t="e">
        <f>VLOOKUP($C206,利用者一覧!$C$4:$AS$53,26,FALSE)</f>
        <v>#N/A</v>
      </c>
      <c r="C218" s="196" t="s">
        <v>103</v>
      </c>
      <c r="D218" s="194" t="e">
        <f>VLOOKUP($C206,利用者一覧!$C$4:$AS$53,27,FALSE)</f>
        <v>#N/A</v>
      </c>
      <c r="E218" s="196" t="s">
        <v>103</v>
      </c>
      <c r="F218" s="194" t="e">
        <f>VLOOKUP($C206,利用者一覧!$C$4:$AS$53,28,FALSE)</f>
        <v>#N/A</v>
      </c>
      <c r="G218" s="196" t="s">
        <v>103</v>
      </c>
      <c r="H218" s="194" t="e">
        <f>VLOOKUP($C206,利用者一覧!$C$4:$AS$53,29,FALSE)</f>
        <v>#N/A</v>
      </c>
      <c r="I218" s="196" t="s">
        <v>103</v>
      </c>
      <c r="J218" s="194" t="e">
        <f>VLOOKUP($C206,利用者一覧!$C$4:$AS$53,30,FALSE)</f>
        <v>#N/A</v>
      </c>
      <c r="K218" s="196" t="s">
        <v>103</v>
      </c>
      <c r="L218" s="194" t="e">
        <f>VLOOKUP($C206,利用者一覧!$C$4:$AS$53,31,FALSE)</f>
        <v>#N/A</v>
      </c>
      <c r="M218" s="204" t="s">
        <v>103</v>
      </c>
      <c r="N218" s="254" t="s">
        <v>225</v>
      </c>
      <c r="O218" s="255"/>
      <c r="P218" s="255"/>
      <c r="Q218" s="255"/>
      <c r="R218" s="255"/>
      <c r="S218" s="255"/>
    </row>
    <row r="219" spans="1:20" ht="21" customHeight="1" thickBot="1">
      <c r="A219" s="200"/>
      <c r="B219" s="202"/>
      <c r="C219" s="197"/>
      <c r="D219" s="195"/>
      <c r="E219" s="197"/>
      <c r="F219" s="195"/>
      <c r="G219" s="197"/>
      <c r="H219" s="195"/>
      <c r="I219" s="197"/>
      <c r="J219" s="195"/>
      <c r="K219" s="197"/>
      <c r="L219" s="195"/>
      <c r="M219" s="205"/>
    </row>
    <row r="220" spans="1:20" ht="6" customHeight="1" thickBot="1">
      <c r="A220" s="104"/>
      <c r="B220" s="103"/>
      <c r="C220" s="103"/>
      <c r="D220" s="103"/>
      <c r="E220" s="103"/>
      <c r="F220" s="103"/>
      <c r="G220" s="103"/>
      <c r="H220" s="103"/>
      <c r="I220" s="103"/>
      <c r="J220" s="103"/>
      <c r="K220" s="103"/>
      <c r="L220" s="103"/>
      <c r="M220" s="103"/>
      <c r="N220" s="83"/>
      <c r="O220" s="83"/>
      <c r="P220" s="83"/>
      <c r="Q220" s="83"/>
      <c r="R220" s="83"/>
      <c r="S220" s="83"/>
      <c r="T220" s="83"/>
    </row>
    <row r="221" spans="1:20" ht="29.4" customHeight="1" thickBot="1">
      <c r="A221" s="189" t="s">
        <v>22</v>
      </c>
      <c r="B221" s="190"/>
      <c r="C221" s="93" t="s">
        <v>26</v>
      </c>
      <c r="D221" s="105" t="e">
        <f>VLOOKUP($C206,利用者一覧!$C$4:$AS$53,35,FALSE)</f>
        <v>#N/A</v>
      </c>
      <c r="E221" s="82" t="s">
        <v>30</v>
      </c>
      <c r="F221" s="43" t="s">
        <v>104</v>
      </c>
      <c r="G221" s="191" t="s">
        <v>23</v>
      </c>
      <c r="H221" s="192"/>
      <c r="I221" s="193"/>
      <c r="J221" s="93" t="s">
        <v>26</v>
      </c>
      <c r="K221" s="105" t="e">
        <f>VLOOKUP($C206,利用者一覧!$C$4:$AS$53,36,FALSE)</f>
        <v>#N/A</v>
      </c>
      <c r="L221" s="82" t="s">
        <v>30</v>
      </c>
      <c r="M221" s="43" t="s">
        <v>104</v>
      </c>
    </row>
    <row r="222" spans="1:20" ht="6" customHeight="1" thickBot="1"/>
    <row r="223" spans="1:20" ht="30" customHeight="1" thickBot="1">
      <c r="A223" s="263" t="s">
        <v>24</v>
      </c>
      <c r="B223" s="264"/>
      <c r="C223" s="265"/>
      <c r="D223" s="156" t="s">
        <v>28</v>
      </c>
      <c r="E223" s="157"/>
      <c r="F223" s="101" t="s">
        <v>103</v>
      </c>
      <c r="G223" s="262" t="s">
        <v>32</v>
      </c>
      <c r="H223" s="157"/>
      <c r="I223" s="101" t="s">
        <v>103</v>
      </c>
      <c r="J223" s="262" t="s">
        <v>34</v>
      </c>
      <c r="K223" s="157"/>
      <c r="L223" s="101" t="s">
        <v>103</v>
      </c>
      <c r="M223" s="140" t="s">
        <v>29</v>
      </c>
      <c r="N223" s="141"/>
      <c r="O223" s="102" t="s">
        <v>103</v>
      </c>
      <c r="P223" s="252" t="s">
        <v>244</v>
      </c>
      <c r="Q223" s="253"/>
      <c r="R223" s="253"/>
      <c r="S223" s="253"/>
      <c r="T223" s="253"/>
    </row>
    <row r="224" spans="1:20" ht="30" customHeight="1" thickTop="1" thickBot="1">
      <c r="A224" s="259" t="s">
        <v>162</v>
      </c>
      <c r="B224" s="260"/>
      <c r="C224" s="261"/>
      <c r="D224" s="258" t="s">
        <v>111</v>
      </c>
      <c r="E224" s="188"/>
      <c r="F224" s="107" t="s">
        <v>103</v>
      </c>
      <c r="G224" s="187" t="s">
        <v>35</v>
      </c>
      <c r="H224" s="188"/>
      <c r="I224" s="107" t="s">
        <v>103</v>
      </c>
      <c r="J224" s="187" t="s">
        <v>33</v>
      </c>
      <c r="K224" s="188"/>
      <c r="L224" s="91" t="s">
        <v>103</v>
      </c>
      <c r="M224" s="187" t="s">
        <v>101</v>
      </c>
      <c r="N224" s="188"/>
      <c r="O224" s="108" t="s">
        <v>103</v>
      </c>
      <c r="P224" s="252"/>
      <c r="Q224" s="253"/>
      <c r="R224" s="253"/>
      <c r="S224" s="253"/>
      <c r="T224" s="253"/>
    </row>
    <row r="225" spans="1:20" ht="6.6" customHeight="1" thickBot="1"/>
    <row r="226" spans="1:20" ht="30" customHeight="1" thickBot="1">
      <c r="A226" s="162" t="s">
        <v>227</v>
      </c>
      <c r="B226" s="163"/>
      <c r="C226" s="256" t="e">
        <f>VLOOKUP($C206,利用者一覧!$C$4:$AS$53,16,FALSE)</f>
        <v>#N/A</v>
      </c>
      <c r="D226" s="257"/>
      <c r="E226" s="257"/>
      <c r="F226" s="244" t="s">
        <v>232</v>
      </c>
      <c r="G226" s="245"/>
      <c r="H226" s="249" t="e">
        <f>VLOOKUP($C206,利用者一覧!$C$4:$AS$53,17,FALSE)</f>
        <v>#N/A</v>
      </c>
      <c r="I226" s="250"/>
      <c r="J226" s="250"/>
      <c r="K226" s="250"/>
      <c r="L226" s="250"/>
      <c r="M226" s="251"/>
      <c r="N226" s="210" t="s">
        <v>226</v>
      </c>
      <c r="O226" s="211"/>
      <c r="P226" s="211"/>
      <c r="Q226" s="211"/>
      <c r="R226" s="211"/>
      <c r="S226" s="211"/>
      <c r="T226" s="233"/>
    </row>
    <row r="227" spans="1:20" ht="30" customHeight="1">
      <c r="A227" s="158" t="s">
        <v>228</v>
      </c>
      <c r="B227" s="159"/>
      <c r="C227" s="229" t="e">
        <f>VLOOKUP($C206,利用者一覧!$C$4:$AS$53,18,FALSE)</f>
        <v>#N/A</v>
      </c>
      <c r="D227" s="230"/>
      <c r="E227" s="230"/>
      <c r="F227" s="240" t="s">
        <v>233</v>
      </c>
      <c r="G227" s="241"/>
      <c r="H227" s="246" t="e">
        <f>VLOOKUP($C206,利用者一覧!$C$4:$AS$53,19,FALSE)</f>
        <v>#N/A</v>
      </c>
      <c r="I227" s="247"/>
      <c r="J227" s="247"/>
      <c r="K227" s="247"/>
      <c r="L227" s="247"/>
      <c r="M227" s="248"/>
      <c r="N227" s="198" t="s">
        <v>102</v>
      </c>
      <c r="O227" s="234" t="e">
        <f>VLOOKUP($C206,利用者一覧!$C$4:$AS$53,37,FALSE)</f>
        <v>#N/A</v>
      </c>
      <c r="P227" s="235"/>
      <c r="Q227" s="235"/>
      <c r="R227" s="235"/>
      <c r="S227" s="235"/>
      <c r="T227" s="44" t="s">
        <v>103</v>
      </c>
    </row>
    <row r="228" spans="1:20" ht="30" customHeight="1">
      <c r="A228" s="158" t="s">
        <v>229</v>
      </c>
      <c r="B228" s="159"/>
      <c r="C228" s="229" t="e">
        <f>VLOOKUP($C206,利用者一覧!$C$4:$AS$53,20,FALSE)</f>
        <v>#N/A</v>
      </c>
      <c r="D228" s="230"/>
      <c r="E228" s="230"/>
      <c r="F228" s="240" t="s">
        <v>234</v>
      </c>
      <c r="G228" s="241"/>
      <c r="H228" s="246" t="e">
        <f>VLOOKUP($C206,利用者一覧!$C$4:$AS$53,21,FALSE)</f>
        <v>#N/A</v>
      </c>
      <c r="I228" s="247"/>
      <c r="J228" s="247"/>
      <c r="K228" s="247"/>
      <c r="L228" s="247"/>
      <c r="M228" s="248"/>
      <c r="N228" s="199"/>
      <c r="O228" s="236" t="e">
        <f>VLOOKUP($C206,利用者一覧!$C$4:$AS$53,38,FALSE)</f>
        <v>#N/A</v>
      </c>
      <c r="P228" s="237"/>
      <c r="Q228" s="237"/>
      <c r="R228" s="237"/>
      <c r="S228" s="237"/>
      <c r="T228" s="75" t="s">
        <v>103</v>
      </c>
    </row>
    <row r="229" spans="1:20" ht="30" customHeight="1" thickBot="1">
      <c r="A229" s="158" t="s">
        <v>230</v>
      </c>
      <c r="B229" s="159"/>
      <c r="C229" s="229" t="e">
        <f>VLOOKUP($C206,利用者一覧!$C$4:$AS$53,22,FALSE)</f>
        <v>#N/A</v>
      </c>
      <c r="D229" s="230"/>
      <c r="E229" s="230"/>
      <c r="F229" s="240" t="s">
        <v>235</v>
      </c>
      <c r="G229" s="241"/>
      <c r="H229" s="246" t="e">
        <f>VLOOKUP($C206,利用者一覧!$C$4:$AS$53,23,FALSE)</f>
        <v>#N/A</v>
      </c>
      <c r="I229" s="247"/>
      <c r="J229" s="247"/>
      <c r="K229" s="247"/>
      <c r="L229" s="247"/>
      <c r="M229" s="248"/>
      <c r="N229" s="200"/>
      <c r="O229" s="238" t="e">
        <f>VLOOKUP($C206,利用者一覧!$C$4:$AS$53,39,FALSE)</f>
        <v>#N/A</v>
      </c>
      <c r="P229" s="239"/>
      <c r="Q229" s="239"/>
      <c r="R229" s="239"/>
      <c r="S229" s="239"/>
      <c r="T229" s="45" t="s">
        <v>103</v>
      </c>
    </row>
    <row r="230" spans="1:20" ht="30" customHeight="1" thickBot="1">
      <c r="A230" s="160" t="s">
        <v>231</v>
      </c>
      <c r="B230" s="161"/>
      <c r="C230" s="231" t="e">
        <f>VLOOKUP($C206,利用者一覧!$C$4:$AS$53,24,FALSE)</f>
        <v>#N/A</v>
      </c>
      <c r="D230" s="232"/>
      <c r="E230" s="232"/>
      <c r="F230" s="242" t="s">
        <v>236</v>
      </c>
      <c r="G230" s="243"/>
      <c r="H230" s="290" t="e">
        <f>VLOOKUP($C206,利用者一覧!$C$4:$AS$53,25,FALSE)</f>
        <v>#N/A</v>
      </c>
      <c r="I230" s="291"/>
      <c r="J230" s="291"/>
      <c r="K230" s="291"/>
      <c r="L230" s="291"/>
      <c r="M230" s="292"/>
      <c r="N230" s="94"/>
    </row>
    <row r="231" spans="1:20" ht="6.6" customHeight="1" thickBot="1">
      <c r="A231" s="97"/>
      <c r="B231" s="98"/>
      <c r="C231" s="95"/>
      <c r="D231" s="95"/>
      <c r="E231" s="95"/>
      <c r="F231" s="99"/>
      <c r="G231" s="98"/>
      <c r="H231" s="106"/>
      <c r="I231" s="106"/>
      <c r="J231" s="106"/>
      <c r="K231" s="106"/>
      <c r="L231" s="106"/>
      <c r="M231" s="106"/>
      <c r="N231" s="100"/>
    </row>
    <row r="232" spans="1:20" ht="30" customHeight="1" thickBot="1">
      <c r="A232" s="135" t="e">
        <f>VLOOKUP($C206,利用者一覧!$C$4:$AS$53,42,FALSE)</f>
        <v>#N/A</v>
      </c>
      <c r="B232" s="136"/>
      <c r="C232" s="136"/>
      <c r="D232" s="136"/>
      <c r="E232" s="136"/>
      <c r="F232" s="136"/>
      <c r="G232" s="136"/>
      <c r="H232" s="136"/>
      <c r="I232" s="136"/>
      <c r="J232" s="136"/>
      <c r="K232" s="136"/>
      <c r="L232" s="136"/>
      <c r="M232" s="136"/>
      <c r="N232" s="136"/>
      <c r="O232" s="136"/>
      <c r="P232" s="136"/>
      <c r="Q232" s="136"/>
      <c r="R232" s="136"/>
      <c r="S232" s="136"/>
      <c r="T232" s="137"/>
    </row>
    <row r="233" spans="1:20" ht="6" customHeight="1"/>
    <row r="234" spans="1:20" ht="22.8" customHeight="1" thickBot="1">
      <c r="A234" s="138" t="s">
        <v>161</v>
      </c>
      <c r="B234" s="138"/>
      <c r="C234" s="138"/>
      <c r="D234" s="138"/>
      <c r="E234" s="138"/>
      <c r="F234" s="138"/>
      <c r="G234" s="138"/>
      <c r="H234" s="139"/>
      <c r="I234" s="76"/>
    </row>
    <row r="235" spans="1:20" ht="22.8" customHeight="1">
      <c r="A235" s="266"/>
      <c r="B235" s="267"/>
      <c r="C235" s="267"/>
      <c r="D235" s="267"/>
      <c r="E235" s="267"/>
      <c r="F235" s="267"/>
      <c r="G235" s="267"/>
      <c r="H235" s="267"/>
      <c r="I235" s="267"/>
      <c r="J235" s="267"/>
      <c r="K235" s="267"/>
      <c r="L235" s="267"/>
      <c r="M235" s="267"/>
      <c r="N235" s="267"/>
      <c r="O235" s="267"/>
      <c r="P235" s="267"/>
      <c r="Q235" s="267"/>
      <c r="R235" s="267"/>
      <c r="S235" s="267"/>
      <c r="T235" s="268"/>
    </row>
    <row r="236" spans="1:20" ht="22.8" customHeight="1">
      <c r="A236" s="254"/>
      <c r="B236" s="255"/>
      <c r="C236" s="255"/>
      <c r="D236" s="255"/>
      <c r="E236" s="255"/>
      <c r="F236" s="255"/>
      <c r="G236" s="255"/>
      <c r="H236" s="255"/>
      <c r="I236" s="255"/>
      <c r="J236" s="255"/>
      <c r="K236" s="255"/>
      <c r="L236" s="255"/>
      <c r="M236" s="255"/>
      <c r="N236" s="255"/>
      <c r="O236" s="255"/>
      <c r="P236" s="255"/>
      <c r="Q236" s="255"/>
      <c r="R236" s="255"/>
      <c r="S236" s="255"/>
      <c r="T236" s="269"/>
    </row>
    <row r="237" spans="1:20" ht="22.8" customHeight="1">
      <c r="A237" s="254"/>
      <c r="B237" s="255"/>
      <c r="C237" s="255"/>
      <c r="D237" s="255"/>
      <c r="E237" s="255"/>
      <c r="F237" s="255"/>
      <c r="G237" s="255"/>
      <c r="H237" s="255"/>
      <c r="I237" s="255"/>
      <c r="J237" s="255"/>
      <c r="K237" s="255"/>
      <c r="L237" s="255"/>
      <c r="M237" s="255"/>
      <c r="N237" s="255"/>
      <c r="O237" s="255"/>
      <c r="P237" s="255"/>
      <c r="Q237" s="255"/>
      <c r="R237" s="255"/>
      <c r="S237" s="255"/>
      <c r="T237" s="269"/>
    </row>
    <row r="238" spans="1:20" ht="22.8" customHeight="1" thickBot="1">
      <c r="A238" s="270"/>
      <c r="B238" s="271"/>
      <c r="C238" s="271"/>
      <c r="D238" s="271"/>
      <c r="E238" s="271"/>
      <c r="F238" s="271"/>
      <c r="G238" s="271"/>
      <c r="H238" s="271"/>
      <c r="I238" s="271"/>
      <c r="J238" s="271"/>
      <c r="K238" s="271"/>
      <c r="L238" s="271"/>
      <c r="M238" s="271"/>
      <c r="N238" s="271"/>
      <c r="O238" s="271"/>
      <c r="P238" s="271"/>
      <c r="Q238" s="271"/>
      <c r="R238" s="271"/>
      <c r="S238" s="271"/>
      <c r="T238" s="272"/>
    </row>
    <row r="239" spans="1:20" ht="22.8" customHeight="1"/>
    <row r="240" spans="1:20" ht="22.8" customHeight="1" thickBot="1"/>
    <row r="241" spans="1:20" ht="21" customHeight="1" thickBot="1">
      <c r="A241" s="168" t="s">
        <v>239</v>
      </c>
      <c r="B241" s="169"/>
      <c r="C241" s="169"/>
      <c r="D241" s="169"/>
      <c r="E241" s="169"/>
      <c r="F241" s="169"/>
      <c r="G241" s="169"/>
      <c r="H241" s="169"/>
      <c r="I241" s="169"/>
      <c r="J241" s="169"/>
      <c r="K241" s="170"/>
      <c r="L241" s="77"/>
      <c r="M241" s="77"/>
      <c r="N241" s="77"/>
    </row>
    <row r="242" spans="1:20" ht="5.25" customHeight="1" thickBot="1"/>
    <row r="243" spans="1:20" ht="13.8" customHeight="1" thickBot="1">
      <c r="A243" s="183" t="s">
        <v>240</v>
      </c>
      <c r="B243" s="184"/>
      <c r="C243" s="184"/>
      <c r="D243" s="184"/>
      <c r="E243" s="184"/>
      <c r="F243" s="181" t="s">
        <v>219</v>
      </c>
      <c r="G243" s="181"/>
      <c r="H243" s="179"/>
      <c r="I243" s="179"/>
      <c r="J243" s="179"/>
      <c r="K243" s="171" t="s">
        <v>220</v>
      </c>
      <c r="L243" s="172"/>
      <c r="M243" s="175" t="s">
        <v>237</v>
      </c>
      <c r="N243" s="176"/>
      <c r="O243" s="176" t="s">
        <v>238</v>
      </c>
      <c r="P243" s="176"/>
      <c r="Q243" s="176" t="s">
        <v>238</v>
      </c>
      <c r="R243" s="176"/>
      <c r="S243" s="176" t="s">
        <v>238</v>
      </c>
      <c r="T243" s="177"/>
    </row>
    <row r="244" spans="1:20" ht="41.4" customHeight="1" thickTop="1" thickBot="1">
      <c r="A244" s="185"/>
      <c r="B244" s="186"/>
      <c r="C244" s="186"/>
      <c r="D244" s="186"/>
      <c r="E244" s="186"/>
      <c r="F244" s="182"/>
      <c r="G244" s="182"/>
      <c r="H244" s="180"/>
      <c r="I244" s="180"/>
      <c r="J244" s="180"/>
      <c r="K244" s="173"/>
      <c r="L244" s="174"/>
      <c r="M244" s="178"/>
      <c r="N244" s="166"/>
      <c r="O244" s="166"/>
      <c r="P244" s="166"/>
      <c r="Q244" s="166"/>
      <c r="R244" s="166"/>
      <c r="S244" s="166"/>
      <c r="T244" s="167"/>
    </row>
    <row r="245" spans="1:20" ht="5.4" customHeight="1" thickBot="1">
      <c r="A245" s="85"/>
      <c r="B245" s="87"/>
      <c r="C245" s="88"/>
      <c r="D245" s="88"/>
      <c r="E245" s="88"/>
      <c r="F245" s="88"/>
      <c r="G245" s="88"/>
      <c r="H245" s="88"/>
      <c r="I245" s="88"/>
      <c r="J245" s="88"/>
      <c r="K245" s="88"/>
      <c r="L245" s="88"/>
      <c r="M245" s="88"/>
      <c r="N245" s="88"/>
      <c r="O245" s="88"/>
      <c r="P245" s="88"/>
      <c r="Q245" s="88"/>
      <c r="R245" s="88"/>
      <c r="S245" s="88"/>
      <c r="T245" s="293"/>
    </row>
    <row r="246" spans="1:20" ht="36" customHeight="1" thickBot="1">
      <c r="A246" s="208" t="s">
        <v>8</v>
      </c>
      <c r="B246" s="209"/>
      <c r="C246" s="206"/>
      <c r="D246" s="206"/>
      <c r="E246" s="206"/>
      <c r="F246" s="206"/>
      <c r="G246" s="206"/>
      <c r="H246" s="207"/>
      <c r="J246" s="210" t="s">
        <v>113</v>
      </c>
      <c r="K246" s="211"/>
      <c r="L246" s="211"/>
      <c r="M246" s="211"/>
      <c r="N246" s="142" t="e">
        <f>VLOOKUP($C246,利用者一覧!$C$4:$AS$53,41,FALSE)</f>
        <v>#N/A</v>
      </c>
      <c r="O246" s="142"/>
      <c r="P246" s="142"/>
      <c r="Q246" s="142"/>
      <c r="R246" s="142"/>
      <c r="S246" s="143"/>
    </row>
    <row r="247" spans="1:20" ht="6.6" customHeight="1" thickBot="1">
      <c r="D247" s="86"/>
      <c r="E247" s="86"/>
      <c r="F247" s="86"/>
    </row>
    <row r="248" spans="1:20" ht="26.4" customHeight="1">
      <c r="A248" s="224" t="s">
        <v>163</v>
      </c>
      <c r="B248" s="225"/>
      <c r="C248" s="163"/>
      <c r="D248" s="276" t="e">
        <f>VLOOKUP($C246,利用者一覧!$C$4:$AS$53,14,FALSE)</f>
        <v>#N/A</v>
      </c>
      <c r="E248" s="277"/>
      <c r="F248" s="277"/>
      <c r="G248" s="277"/>
      <c r="H248" s="277"/>
      <c r="I248" s="277"/>
      <c r="J248" s="277"/>
      <c r="K248" s="277"/>
      <c r="L248" s="277"/>
      <c r="M248" s="277"/>
      <c r="N248" s="277"/>
      <c r="O248" s="277"/>
      <c r="P248" s="277"/>
      <c r="Q248" s="277"/>
      <c r="R248" s="277"/>
      <c r="S248" s="277"/>
      <c r="T248" s="278"/>
    </row>
    <row r="249" spans="1:20" ht="26.4" customHeight="1" thickBot="1">
      <c r="A249" s="226" t="s">
        <v>164</v>
      </c>
      <c r="B249" s="227"/>
      <c r="C249" s="228"/>
      <c r="D249" s="273" t="e">
        <f>VLOOKUP($C246,利用者一覧!$C$4:$AS$53,15,FALSE)</f>
        <v>#N/A</v>
      </c>
      <c r="E249" s="274"/>
      <c r="F249" s="274"/>
      <c r="G249" s="274"/>
      <c r="H249" s="274"/>
      <c r="I249" s="274"/>
      <c r="J249" s="274"/>
      <c r="K249" s="274"/>
      <c r="L249" s="274"/>
      <c r="M249" s="274"/>
      <c r="N249" s="274"/>
      <c r="O249" s="274"/>
      <c r="P249" s="274"/>
      <c r="Q249" s="274"/>
      <c r="R249" s="274"/>
      <c r="S249" s="274"/>
      <c r="T249" s="275"/>
    </row>
    <row r="250" spans="1:20" ht="5.4" customHeight="1" thickBot="1">
      <c r="D250" s="86"/>
      <c r="E250" s="86"/>
      <c r="F250" s="86"/>
    </row>
    <row r="251" spans="1:20" ht="24" customHeight="1" thickBot="1">
      <c r="A251" s="212" t="s">
        <v>9</v>
      </c>
      <c r="B251" s="213"/>
      <c r="C251" s="213"/>
      <c r="D251" s="213"/>
      <c r="E251" s="213"/>
      <c r="F251" s="214"/>
      <c r="G251" s="212" t="s">
        <v>10</v>
      </c>
      <c r="H251" s="213"/>
      <c r="I251" s="213"/>
      <c r="J251" s="288"/>
      <c r="K251" s="212" t="s">
        <v>11</v>
      </c>
      <c r="L251" s="213"/>
      <c r="M251" s="213"/>
      <c r="N251" s="288"/>
      <c r="O251" s="144" t="s">
        <v>221</v>
      </c>
      <c r="P251" s="145"/>
      <c r="Q251" s="145"/>
      <c r="R251" s="145"/>
      <c r="S251" s="145"/>
      <c r="T251" s="146"/>
    </row>
    <row r="252" spans="1:20" ht="28.8" customHeight="1" thickTop="1">
      <c r="A252" s="218" t="s">
        <v>241</v>
      </c>
      <c r="B252" s="219"/>
      <c r="C252" s="219"/>
      <c r="D252" s="219"/>
      <c r="E252" s="219"/>
      <c r="F252" s="220"/>
      <c r="G252" s="285" t="s">
        <v>18</v>
      </c>
      <c r="H252" s="286"/>
      <c r="I252" s="286"/>
      <c r="J252" s="287"/>
      <c r="K252" s="285" t="s">
        <v>19</v>
      </c>
      <c r="L252" s="286"/>
      <c r="M252" s="286"/>
      <c r="N252" s="287"/>
      <c r="O252" s="84" t="s">
        <v>27</v>
      </c>
      <c r="P252" s="147" t="s">
        <v>245</v>
      </c>
      <c r="Q252" s="148"/>
      <c r="R252" s="148"/>
      <c r="S252" s="148"/>
      <c r="T252" s="149"/>
    </row>
    <row r="253" spans="1:20" ht="28.8" customHeight="1" thickBot="1">
      <c r="A253" s="221" t="s">
        <v>242</v>
      </c>
      <c r="B253" s="222"/>
      <c r="C253" s="222"/>
      <c r="D253" s="222"/>
      <c r="E253" s="222"/>
      <c r="F253" s="223"/>
      <c r="G253" s="282" t="s">
        <v>18</v>
      </c>
      <c r="H253" s="283"/>
      <c r="I253" s="283"/>
      <c r="J253" s="284"/>
      <c r="K253" s="282" t="s">
        <v>19</v>
      </c>
      <c r="L253" s="283"/>
      <c r="M253" s="283"/>
      <c r="N253" s="284"/>
      <c r="O253" s="89" t="s">
        <v>31</v>
      </c>
      <c r="P253" s="150"/>
      <c r="Q253" s="151"/>
      <c r="R253" s="151"/>
      <c r="S253" s="151"/>
      <c r="T253" s="152"/>
    </row>
    <row r="254" spans="1:20" ht="28.8" customHeight="1" thickBot="1">
      <c r="A254" s="215" t="s">
        <v>243</v>
      </c>
      <c r="B254" s="216"/>
      <c r="C254" s="216"/>
      <c r="D254" s="216"/>
      <c r="E254" s="216"/>
      <c r="F254" s="217"/>
      <c r="G254" s="279" t="s">
        <v>18</v>
      </c>
      <c r="H254" s="280"/>
      <c r="I254" s="280"/>
      <c r="J254" s="281"/>
      <c r="K254" s="279" t="s">
        <v>19</v>
      </c>
      <c r="L254" s="280"/>
      <c r="M254" s="280"/>
      <c r="N254" s="281"/>
      <c r="O254" s="153" t="e">
        <f>VLOOKUP($C246,利用者一覧!$C$4:$AS$53,32,FALSE)</f>
        <v>#N/A</v>
      </c>
      <c r="P254" s="154"/>
      <c r="Q254" s="154"/>
      <c r="R254" s="154"/>
      <c r="S254" s="154"/>
      <c r="T254" s="155"/>
    </row>
    <row r="255" spans="1:20" ht="8.4" customHeight="1" thickBot="1">
      <c r="D255" s="86"/>
      <c r="E255" s="86"/>
      <c r="F255" s="86"/>
    </row>
    <row r="256" spans="1:20" ht="24" customHeight="1" thickBot="1">
      <c r="A256" s="198" t="s">
        <v>99</v>
      </c>
      <c r="B256" s="203" t="s">
        <v>12</v>
      </c>
      <c r="C256" s="164"/>
      <c r="D256" s="140" t="s">
        <v>13</v>
      </c>
      <c r="E256" s="164"/>
      <c r="F256" s="140" t="s">
        <v>14</v>
      </c>
      <c r="G256" s="164"/>
      <c r="H256" s="140" t="s">
        <v>15</v>
      </c>
      <c r="I256" s="164"/>
      <c r="J256" s="140" t="s">
        <v>16</v>
      </c>
      <c r="K256" s="164"/>
      <c r="L256" s="140" t="s">
        <v>17</v>
      </c>
      <c r="M256" s="165"/>
      <c r="N256" s="212" t="s">
        <v>222</v>
      </c>
      <c r="O256" s="213"/>
      <c r="P256" s="213"/>
      <c r="Q256" s="213"/>
      <c r="R256" s="213"/>
      <c r="S256" s="213"/>
      <c r="T256" s="288"/>
    </row>
    <row r="257" spans="1:20" ht="21" customHeight="1" thickTop="1" thickBot="1">
      <c r="A257" s="199"/>
      <c r="B257" s="78" t="s">
        <v>20</v>
      </c>
      <c r="C257" s="79" t="s">
        <v>21</v>
      </c>
      <c r="D257" s="80" t="s">
        <v>20</v>
      </c>
      <c r="E257" s="79" t="s">
        <v>21</v>
      </c>
      <c r="F257" s="80" t="s">
        <v>20</v>
      </c>
      <c r="G257" s="79" t="s">
        <v>21</v>
      </c>
      <c r="H257" s="80" t="s">
        <v>20</v>
      </c>
      <c r="I257" s="79" t="s">
        <v>21</v>
      </c>
      <c r="J257" s="80" t="s">
        <v>20</v>
      </c>
      <c r="K257" s="79" t="s">
        <v>21</v>
      </c>
      <c r="L257" s="80" t="s">
        <v>20</v>
      </c>
      <c r="M257" s="81" t="s">
        <v>21</v>
      </c>
      <c r="N257" s="289" t="e">
        <f>VLOOKUP($C246,利用者一覧!$C$4:$AS$53,40,FALSE)</f>
        <v>#N/A</v>
      </c>
      <c r="O257" s="166"/>
      <c r="P257" s="166"/>
      <c r="Q257" s="166"/>
      <c r="R257" s="166"/>
      <c r="S257" s="166"/>
      <c r="T257" s="167"/>
    </row>
    <row r="258" spans="1:20" ht="21" customHeight="1">
      <c r="A258" s="199"/>
      <c r="B258" s="201" t="e">
        <f>VLOOKUP($C246,利用者一覧!$C$4:$AS$53,26,FALSE)</f>
        <v>#N/A</v>
      </c>
      <c r="C258" s="196" t="s">
        <v>103</v>
      </c>
      <c r="D258" s="194" t="e">
        <f>VLOOKUP($C246,利用者一覧!$C$4:$AS$53,27,FALSE)</f>
        <v>#N/A</v>
      </c>
      <c r="E258" s="196" t="s">
        <v>103</v>
      </c>
      <c r="F258" s="194" t="e">
        <f>VLOOKUP($C246,利用者一覧!$C$4:$AS$53,28,FALSE)</f>
        <v>#N/A</v>
      </c>
      <c r="G258" s="196" t="s">
        <v>103</v>
      </c>
      <c r="H258" s="194" t="e">
        <f>VLOOKUP($C246,利用者一覧!$C$4:$AS$53,29,FALSE)</f>
        <v>#N/A</v>
      </c>
      <c r="I258" s="196" t="s">
        <v>103</v>
      </c>
      <c r="J258" s="194" t="e">
        <f>VLOOKUP($C246,利用者一覧!$C$4:$AS$53,30,FALSE)</f>
        <v>#N/A</v>
      </c>
      <c r="K258" s="196" t="s">
        <v>103</v>
      </c>
      <c r="L258" s="194" t="e">
        <f>VLOOKUP($C246,利用者一覧!$C$4:$AS$53,31,FALSE)</f>
        <v>#N/A</v>
      </c>
      <c r="M258" s="204" t="s">
        <v>103</v>
      </c>
      <c r="N258" s="254" t="s">
        <v>225</v>
      </c>
      <c r="O258" s="255"/>
      <c r="P258" s="255"/>
      <c r="Q258" s="255"/>
      <c r="R258" s="255"/>
      <c r="S258" s="255"/>
    </row>
    <row r="259" spans="1:20" ht="21" customHeight="1" thickBot="1">
      <c r="A259" s="200"/>
      <c r="B259" s="202"/>
      <c r="C259" s="197"/>
      <c r="D259" s="195"/>
      <c r="E259" s="197"/>
      <c r="F259" s="195"/>
      <c r="G259" s="197"/>
      <c r="H259" s="195"/>
      <c r="I259" s="197"/>
      <c r="J259" s="195"/>
      <c r="K259" s="197"/>
      <c r="L259" s="195"/>
      <c r="M259" s="205"/>
    </row>
    <row r="260" spans="1:20" ht="6" customHeight="1" thickBot="1">
      <c r="A260" s="104"/>
      <c r="B260" s="103"/>
      <c r="C260" s="103"/>
      <c r="D260" s="103"/>
      <c r="E260" s="103"/>
      <c r="F260" s="103"/>
      <c r="G260" s="103"/>
      <c r="H260" s="103"/>
      <c r="I260" s="103"/>
      <c r="J260" s="103"/>
      <c r="K260" s="103"/>
      <c r="L260" s="103"/>
      <c r="M260" s="103"/>
      <c r="N260" s="83"/>
      <c r="O260" s="83"/>
      <c r="P260" s="83"/>
      <c r="Q260" s="83"/>
      <c r="R260" s="83"/>
      <c r="S260" s="83"/>
      <c r="T260" s="83"/>
    </row>
    <row r="261" spans="1:20" ht="29.4" customHeight="1" thickBot="1">
      <c r="A261" s="189" t="s">
        <v>22</v>
      </c>
      <c r="B261" s="190"/>
      <c r="C261" s="93" t="s">
        <v>26</v>
      </c>
      <c r="D261" s="105" t="e">
        <f>VLOOKUP($C246,利用者一覧!$C$4:$AS$53,35,FALSE)</f>
        <v>#N/A</v>
      </c>
      <c r="E261" s="82" t="s">
        <v>30</v>
      </c>
      <c r="F261" s="43" t="s">
        <v>104</v>
      </c>
      <c r="G261" s="191" t="s">
        <v>23</v>
      </c>
      <c r="H261" s="192"/>
      <c r="I261" s="193"/>
      <c r="J261" s="93" t="s">
        <v>26</v>
      </c>
      <c r="K261" s="105" t="e">
        <f>VLOOKUP($C246,利用者一覧!$C$4:$AS$53,36,FALSE)</f>
        <v>#N/A</v>
      </c>
      <c r="L261" s="82" t="s">
        <v>30</v>
      </c>
      <c r="M261" s="43" t="s">
        <v>104</v>
      </c>
    </row>
    <row r="262" spans="1:20" ht="6" customHeight="1" thickBot="1"/>
    <row r="263" spans="1:20" ht="30" customHeight="1" thickBot="1">
      <c r="A263" s="263" t="s">
        <v>24</v>
      </c>
      <c r="B263" s="264"/>
      <c r="C263" s="265"/>
      <c r="D263" s="156" t="s">
        <v>28</v>
      </c>
      <c r="E263" s="157"/>
      <c r="F263" s="101" t="s">
        <v>103</v>
      </c>
      <c r="G263" s="262" t="s">
        <v>32</v>
      </c>
      <c r="H263" s="157"/>
      <c r="I263" s="101" t="s">
        <v>103</v>
      </c>
      <c r="J263" s="262" t="s">
        <v>34</v>
      </c>
      <c r="K263" s="157"/>
      <c r="L263" s="101" t="s">
        <v>103</v>
      </c>
      <c r="M263" s="140" t="s">
        <v>29</v>
      </c>
      <c r="N263" s="141"/>
      <c r="O263" s="102" t="s">
        <v>103</v>
      </c>
      <c r="P263" s="252" t="s">
        <v>244</v>
      </c>
      <c r="Q263" s="253"/>
      <c r="R263" s="253"/>
      <c r="S263" s="253"/>
      <c r="T263" s="253"/>
    </row>
    <row r="264" spans="1:20" ht="30" customHeight="1" thickTop="1" thickBot="1">
      <c r="A264" s="259" t="s">
        <v>162</v>
      </c>
      <c r="B264" s="260"/>
      <c r="C264" s="261"/>
      <c r="D264" s="258" t="s">
        <v>111</v>
      </c>
      <c r="E264" s="188"/>
      <c r="F264" s="107" t="s">
        <v>103</v>
      </c>
      <c r="G264" s="187" t="s">
        <v>35</v>
      </c>
      <c r="H264" s="188"/>
      <c r="I264" s="107" t="s">
        <v>103</v>
      </c>
      <c r="J264" s="187" t="s">
        <v>33</v>
      </c>
      <c r="K264" s="188"/>
      <c r="L264" s="91" t="s">
        <v>103</v>
      </c>
      <c r="M264" s="187" t="s">
        <v>101</v>
      </c>
      <c r="N264" s="188"/>
      <c r="O264" s="108" t="s">
        <v>103</v>
      </c>
      <c r="P264" s="252"/>
      <c r="Q264" s="253"/>
      <c r="R264" s="253"/>
      <c r="S264" s="253"/>
      <c r="T264" s="253"/>
    </row>
    <row r="265" spans="1:20" ht="6.6" customHeight="1" thickBot="1"/>
    <row r="266" spans="1:20" ht="30" customHeight="1" thickBot="1">
      <c r="A266" s="162" t="s">
        <v>227</v>
      </c>
      <c r="B266" s="163"/>
      <c r="C266" s="256" t="e">
        <f>VLOOKUP($C246,利用者一覧!$C$4:$AS$53,16,FALSE)</f>
        <v>#N/A</v>
      </c>
      <c r="D266" s="257"/>
      <c r="E266" s="257"/>
      <c r="F266" s="244" t="s">
        <v>232</v>
      </c>
      <c r="G266" s="245"/>
      <c r="H266" s="249" t="e">
        <f>VLOOKUP($C246,利用者一覧!$C$4:$AS$53,17,FALSE)</f>
        <v>#N/A</v>
      </c>
      <c r="I266" s="250"/>
      <c r="J266" s="250"/>
      <c r="K266" s="250"/>
      <c r="L266" s="250"/>
      <c r="M266" s="251"/>
      <c r="N266" s="210" t="s">
        <v>226</v>
      </c>
      <c r="O266" s="211"/>
      <c r="P266" s="211"/>
      <c r="Q266" s="211"/>
      <c r="R266" s="211"/>
      <c r="S266" s="211"/>
      <c r="T266" s="233"/>
    </row>
    <row r="267" spans="1:20" ht="30" customHeight="1">
      <c r="A267" s="158" t="s">
        <v>228</v>
      </c>
      <c r="B267" s="159"/>
      <c r="C267" s="229" t="e">
        <f>VLOOKUP($C246,利用者一覧!$C$4:$AS$53,18,FALSE)</f>
        <v>#N/A</v>
      </c>
      <c r="D267" s="230"/>
      <c r="E267" s="230"/>
      <c r="F267" s="240" t="s">
        <v>233</v>
      </c>
      <c r="G267" s="241"/>
      <c r="H267" s="246" t="e">
        <f>VLOOKUP($C246,利用者一覧!$C$4:$AS$53,19,FALSE)</f>
        <v>#N/A</v>
      </c>
      <c r="I267" s="247"/>
      <c r="J267" s="247"/>
      <c r="K267" s="247"/>
      <c r="L267" s="247"/>
      <c r="M267" s="248"/>
      <c r="N267" s="198" t="s">
        <v>102</v>
      </c>
      <c r="O267" s="234" t="e">
        <f>VLOOKUP($C246,利用者一覧!$C$4:$AS$53,37,FALSE)</f>
        <v>#N/A</v>
      </c>
      <c r="P267" s="235"/>
      <c r="Q267" s="235"/>
      <c r="R267" s="235"/>
      <c r="S267" s="235"/>
      <c r="T267" s="44" t="s">
        <v>103</v>
      </c>
    </row>
    <row r="268" spans="1:20" ht="30" customHeight="1">
      <c r="A268" s="158" t="s">
        <v>229</v>
      </c>
      <c r="B268" s="159"/>
      <c r="C268" s="229" t="e">
        <f>VLOOKUP($C246,利用者一覧!$C$4:$AS$53,20,FALSE)</f>
        <v>#N/A</v>
      </c>
      <c r="D268" s="230"/>
      <c r="E268" s="230"/>
      <c r="F268" s="240" t="s">
        <v>234</v>
      </c>
      <c r="G268" s="241"/>
      <c r="H268" s="246" t="e">
        <f>VLOOKUP($C246,利用者一覧!$C$4:$AS$53,21,FALSE)</f>
        <v>#N/A</v>
      </c>
      <c r="I268" s="247"/>
      <c r="J268" s="247"/>
      <c r="K268" s="247"/>
      <c r="L268" s="247"/>
      <c r="M268" s="248"/>
      <c r="N268" s="199"/>
      <c r="O268" s="236" t="e">
        <f>VLOOKUP($C246,利用者一覧!$C$4:$AS$53,38,FALSE)</f>
        <v>#N/A</v>
      </c>
      <c r="P268" s="237"/>
      <c r="Q268" s="237"/>
      <c r="R268" s="237"/>
      <c r="S268" s="237"/>
      <c r="T268" s="75" t="s">
        <v>103</v>
      </c>
    </row>
    <row r="269" spans="1:20" ht="30" customHeight="1" thickBot="1">
      <c r="A269" s="158" t="s">
        <v>230</v>
      </c>
      <c r="B269" s="159"/>
      <c r="C269" s="229" t="e">
        <f>VLOOKUP($C246,利用者一覧!$C$4:$AS$53,22,FALSE)</f>
        <v>#N/A</v>
      </c>
      <c r="D269" s="230"/>
      <c r="E269" s="230"/>
      <c r="F269" s="240" t="s">
        <v>235</v>
      </c>
      <c r="G269" s="241"/>
      <c r="H269" s="246" t="e">
        <f>VLOOKUP($C246,利用者一覧!$C$4:$AS$53,23,FALSE)</f>
        <v>#N/A</v>
      </c>
      <c r="I269" s="247"/>
      <c r="J269" s="247"/>
      <c r="K269" s="247"/>
      <c r="L269" s="247"/>
      <c r="M269" s="248"/>
      <c r="N269" s="200"/>
      <c r="O269" s="238" t="e">
        <f>VLOOKUP($C246,利用者一覧!$C$4:$AS$53,39,FALSE)</f>
        <v>#N/A</v>
      </c>
      <c r="P269" s="239"/>
      <c r="Q269" s="239"/>
      <c r="R269" s="239"/>
      <c r="S269" s="239"/>
      <c r="T269" s="45" t="s">
        <v>103</v>
      </c>
    </row>
    <row r="270" spans="1:20" ht="30" customHeight="1" thickBot="1">
      <c r="A270" s="160" t="s">
        <v>231</v>
      </c>
      <c r="B270" s="161"/>
      <c r="C270" s="231" t="e">
        <f>VLOOKUP($C246,利用者一覧!$C$4:$AS$53,24,FALSE)</f>
        <v>#N/A</v>
      </c>
      <c r="D270" s="232"/>
      <c r="E270" s="232"/>
      <c r="F270" s="242" t="s">
        <v>236</v>
      </c>
      <c r="G270" s="243"/>
      <c r="H270" s="290" t="e">
        <f>VLOOKUP($C246,利用者一覧!$C$4:$AS$53,25,FALSE)</f>
        <v>#N/A</v>
      </c>
      <c r="I270" s="291"/>
      <c r="J270" s="291"/>
      <c r="K270" s="291"/>
      <c r="L270" s="291"/>
      <c r="M270" s="292"/>
      <c r="N270" s="94"/>
    </row>
    <row r="271" spans="1:20" ht="6.6" customHeight="1" thickBot="1">
      <c r="A271" s="97"/>
      <c r="B271" s="98"/>
      <c r="C271" s="95"/>
      <c r="D271" s="95"/>
      <c r="E271" s="95"/>
      <c r="F271" s="99"/>
      <c r="G271" s="98"/>
      <c r="H271" s="106"/>
      <c r="I271" s="106"/>
      <c r="J271" s="106"/>
      <c r="K271" s="106"/>
      <c r="L271" s="106"/>
      <c r="M271" s="106"/>
      <c r="N271" s="100"/>
    </row>
    <row r="272" spans="1:20" ht="30" customHeight="1" thickBot="1">
      <c r="A272" s="135" t="e">
        <f>VLOOKUP($C246,利用者一覧!$C$4:$AS$53,42,FALSE)</f>
        <v>#N/A</v>
      </c>
      <c r="B272" s="136"/>
      <c r="C272" s="136"/>
      <c r="D272" s="136"/>
      <c r="E272" s="136"/>
      <c r="F272" s="136"/>
      <c r="G272" s="136"/>
      <c r="H272" s="136"/>
      <c r="I272" s="136"/>
      <c r="J272" s="136"/>
      <c r="K272" s="136"/>
      <c r="L272" s="136"/>
      <c r="M272" s="136"/>
      <c r="N272" s="136"/>
      <c r="O272" s="136"/>
      <c r="P272" s="136"/>
      <c r="Q272" s="136"/>
      <c r="R272" s="136"/>
      <c r="S272" s="136"/>
      <c r="T272" s="137"/>
    </row>
    <row r="273" spans="1:20" ht="6" customHeight="1"/>
    <row r="274" spans="1:20" ht="22.8" customHeight="1" thickBot="1">
      <c r="A274" s="138" t="s">
        <v>161</v>
      </c>
      <c r="B274" s="138"/>
      <c r="C274" s="138"/>
      <c r="D274" s="138"/>
      <c r="E274" s="138"/>
      <c r="F274" s="138"/>
      <c r="G274" s="138"/>
      <c r="H274" s="139"/>
      <c r="I274" s="76"/>
    </row>
    <row r="275" spans="1:20" ht="22.8" customHeight="1">
      <c r="A275" s="266"/>
      <c r="B275" s="267"/>
      <c r="C275" s="267"/>
      <c r="D275" s="267"/>
      <c r="E275" s="267"/>
      <c r="F275" s="267"/>
      <c r="G275" s="267"/>
      <c r="H275" s="267"/>
      <c r="I275" s="267"/>
      <c r="J275" s="267"/>
      <c r="K275" s="267"/>
      <c r="L275" s="267"/>
      <c r="M275" s="267"/>
      <c r="N275" s="267"/>
      <c r="O275" s="267"/>
      <c r="P275" s="267"/>
      <c r="Q275" s="267"/>
      <c r="R275" s="267"/>
      <c r="S275" s="267"/>
      <c r="T275" s="268"/>
    </row>
    <row r="276" spans="1:20" ht="22.8" customHeight="1">
      <c r="A276" s="254"/>
      <c r="B276" s="255"/>
      <c r="C276" s="255"/>
      <c r="D276" s="255"/>
      <c r="E276" s="255"/>
      <c r="F276" s="255"/>
      <c r="G276" s="255"/>
      <c r="H276" s="255"/>
      <c r="I276" s="255"/>
      <c r="J276" s="255"/>
      <c r="K276" s="255"/>
      <c r="L276" s="255"/>
      <c r="M276" s="255"/>
      <c r="N276" s="255"/>
      <c r="O276" s="255"/>
      <c r="P276" s="255"/>
      <c r="Q276" s="255"/>
      <c r="R276" s="255"/>
      <c r="S276" s="255"/>
      <c r="T276" s="269"/>
    </row>
    <row r="277" spans="1:20" ht="22.8" customHeight="1">
      <c r="A277" s="254"/>
      <c r="B277" s="255"/>
      <c r="C277" s="255"/>
      <c r="D277" s="255"/>
      <c r="E277" s="255"/>
      <c r="F277" s="255"/>
      <c r="G277" s="255"/>
      <c r="H277" s="255"/>
      <c r="I277" s="255"/>
      <c r="J277" s="255"/>
      <c r="K277" s="255"/>
      <c r="L277" s="255"/>
      <c r="M277" s="255"/>
      <c r="N277" s="255"/>
      <c r="O277" s="255"/>
      <c r="P277" s="255"/>
      <c r="Q277" s="255"/>
      <c r="R277" s="255"/>
      <c r="S277" s="255"/>
      <c r="T277" s="269"/>
    </row>
    <row r="278" spans="1:20" ht="22.8" customHeight="1" thickBot="1">
      <c r="A278" s="270"/>
      <c r="B278" s="271"/>
      <c r="C278" s="271"/>
      <c r="D278" s="271"/>
      <c r="E278" s="271"/>
      <c r="F278" s="271"/>
      <c r="G278" s="271"/>
      <c r="H278" s="271"/>
      <c r="I278" s="271"/>
      <c r="J278" s="271"/>
      <c r="K278" s="271"/>
      <c r="L278" s="271"/>
      <c r="M278" s="271"/>
      <c r="N278" s="271"/>
      <c r="O278" s="271"/>
      <c r="P278" s="271"/>
      <c r="Q278" s="271"/>
      <c r="R278" s="271"/>
      <c r="S278" s="271"/>
      <c r="T278" s="272"/>
    </row>
    <row r="279" spans="1:20" ht="22.8" customHeight="1"/>
    <row r="280" spans="1:20" ht="22.8" customHeight="1" thickBot="1"/>
    <row r="281" spans="1:20" ht="21" customHeight="1" thickBot="1">
      <c r="A281" s="168" t="s">
        <v>239</v>
      </c>
      <c r="B281" s="169"/>
      <c r="C281" s="169"/>
      <c r="D281" s="169"/>
      <c r="E281" s="169"/>
      <c r="F281" s="169"/>
      <c r="G281" s="169"/>
      <c r="H281" s="169"/>
      <c r="I281" s="169"/>
      <c r="J281" s="169"/>
      <c r="K281" s="170"/>
      <c r="L281" s="77"/>
      <c r="M281" s="77"/>
      <c r="N281" s="77"/>
    </row>
    <row r="282" spans="1:20" ht="5.25" customHeight="1" thickBot="1"/>
    <row r="283" spans="1:20" ht="13.8" customHeight="1" thickBot="1">
      <c r="A283" s="183" t="s">
        <v>240</v>
      </c>
      <c r="B283" s="184"/>
      <c r="C283" s="184"/>
      <c r="D283" s="184"/>
      <c r="E283" s="184"/>
      <c r="F283" s="181" t="s">
        <v>219</v>
      </c>
      <c r="G283" s="181"/>
      <c r="H283" s="179"/>
      <c r="I283" s="179"/>
      <c r="J283" s="179"/>
      <c r="K283" s="171" t="s">
        <v>220</v>
      </c>
      <c r="L283" s="172"/>
      <c r="M283" s="175" t="s">
        <v>237</v>
      </c>
      <c r="N283" s="176"/>
      <c r="O283" s="176" t="s">
        <v>238</v>
      </c>
      <c r="P283" s="176"/>
      <c r="Q283" s="176" t="s">
        <v>238</v>
      </c>
      <c r="R283" s="176"/>
      <c r="S283" s="176" t="s">
        <v>238</v>
      </c>
      <c r="T283" s="177"/>
    </row>
    <row r="284" spans="1:20" ht="41.4" customHeight="1" thickTop="1" thickBot="1">
      <c r="A284" s="185"/>
      <c r="B284" s="186"/>
      <c r="C284" s="186"/>
      <c r="D284" s="186"/>
      <c r="E284" s="186"/>
      <c r="F284" s="182"/>
      <c r="G284" s="182"/>
      <c r="H284" s="180"/>
      <c r="I284" s="180"/>
      <c r="J284" s="180"/>
      <c r="K284" s="173"/>
      <c r="L284" s="174"/>
      <c r="M284" s="178"/>
      <c r="N284" s="166"/>
      <c r="O284" s="166"/>
      <c r="P284" s="166"/>
      <c r="Q284" s="166"/>
      <c r="R284" s="166"/>
      <c r="S284" s="166"/>
      <c r="T284" s="167"/>
    </row>
    <row r="285" spans="1:20" ht="5.4" customHeight="1" thickBot="1">
      <c r="A285" s="85"/>
      <c r="B285" s="87"/>
      <c r="C285" s="88"/>
      <c r="D285" s="88"/>
      <c r="E285" s="88"/>
      <c r="F285" s="88"/>
      <c r="G285" s="88"/>
      <c r="H285" s="88"/>
      <c r="I285" s="88"/>
      <c r="J285" s="88"/>
      <c r="K285" s="88"/>
      <c r="L285" s="88"/>
      <c r="M285" s="88"/>
      <c r="N285" s="88"/>
      <c r="O285" s="88"/>
      <c r="P285" s="88"/>
      <c r="Q285" s="88"/>
      <c r="R285" s="88"/>
      <c r="S285" s="88"/>
      <c r="T285" s="293"/>
    </row>
    <row r="286" spans="1:20" ht="36" customHeight="1" thickBot="1">
      <c r="A286" s="208" t="s">
        <v>8</v>
      </c>
      <c r="B286" s="209"/>
      <c r="C286" s="206"/>
      <c r="D286" s="206"/>
      <c r="E286" s="206"/>
      <c r="F286" s="206"/>
      <c r="G286" s="206"/>
      <c r="H286" s="207"/>
      <c r="J286" s="210" t="s">
        <v>113</v>
      </c>
      <c r="K286" s="211"/>
      <c r="L286" s="211"/>
      <c r="M286" s="211"/>
      <c r="N286" s="142" t="e">
        <f>VLOOKUP($C286,利用者一覧!$C$4:$AS$53,41,FALSE)</f>
        <v>#N/A</v>
      </c>
      <c r="O286" s="142"/>
      <c r="P286" s="142"/>
      <c r="Q286" s="142"/>
      <c r="R286" s="142"/>
      <c r="S286" s="143"/>
    </row>
    <row r="287" spans="1:20" ht="6.6" customHeight="1" thickBot="1">
      <c r="D287" s="86"/>
      <c r="E287" s="86"/>
      <c r="F287" s="86"/>
    </row>
    <row r="288" spans="1:20" ht="26.4" customHeight="1">
      <c r="A288" s="224" t="s">
        <v>163</v>
      </c>
      <c r="B288" s="225"/>
      <c r="C288" s="163"/>
      <c r="D288" s="276" t="e">
        <f>VLOOKUP($C286,利用者一覧!$C$4:$AS$53,14,FALSE)</f>
        <v>#N/A</v>
      </c>
      <c r="E288" s="277"/>
      <c r="F288" s="277"/>
      <c r="G288" s="277"/>
      <c r="H288" s="277"/>
      <c r="I288" s="277"/>
      <c r="J288" s="277"/>
      <c r="K288" s="277"/>
      <c r="L288" s="277"/>
      <c r="M288" s="277"/>
      <c r="N288" s="277"/>
      <c r="O288" s="277"/>
      <c r="P288" s="277"/>
      <c r="Q288" s="277"/>
      <c r="R288" s="277"/>
      <c r="S288" s="277"/>
      <c r="T288" s="278"/>
    </row>
    <row r="289" spans="1:20" ht="26.4" customHeight="1" thickBot="1">
      <c r="A289" s="226" t="s">
        <v>164</v>
      </c>
      <c r="B289" s="227"/>
      <c r="C289" s="228"/>
      <c r="D289" s="273" t="e">
        <f>VLOOKUP($C286,利用者一覧!$C$4:$AS$53,15,FALSE)</f>
        <v>#N/A</v>
      </c>
      <c r="E289" s="274"/>
      <c r="F289" s="274"/>
      <c r="G289" s="274"/>
      <c r="H289" s="274"/>
      <c r="I289" s="274"/>
      <c r="J289" s="274"/>
      <c r="K289" s="274"/>
      <c r="L289" s="274"/>
      <c r="M289" s="274"/>
      <c r="N289" s="274"/>
      <c r="O289" s="274"/>
      <c r="P289" s="274"/>
      <c r="Q289" s="274"/>
      <c r="R289" s="274"/>
      <c r="S289" s="274"/>
      <c r="T289" s="275"/>
    </row>
    <row r="290" spans="1:20" ht="5.4" customHeight="1" thickBot="1">
      <c r="D290" s="86"/>
      <c r="E290" s="86"/>
      <c r="F290" s="86"/>
    </row>
    <row r="291" spans="1:20" ht="24" customHeight="1" thickBot="1">
      <c r="A291" s="212" t="s">
        <v>9</v>
      </c>
      <c r="B291" s="213"/>
      <c r="C291" s="213"/>
      <c r="D291" s="213"/>
      <c r="E291" s="213"/>
      <c r="F291" s="214"/>
      <c r="G291" s="212" t="s">
        <v>10</v>
      </c>
      <c r="H291" s="213"/>
      <c r="I291" s="213"/>
      <c r="J291" s="288"/>
      <c r="K291" s="212" t="s">
        <v>11</v>
      </c>
      <c r="L291" s="213"/>
      <c r="M291" s="213"/>
      <c r="N291" s="288"/>
      <c r="O291" s="144" t="s">
        <v>221</v>
      </c>
      <c r="P291" s="145"/>
      <c r="Q291" s="145"/>
      <c r="R291" s="145"/>
      <c r="S291" s="145"/>
      <c r="T291" s="146"/>
    </row>
    <row r="292" spans="1:20" ht="28.8" customHeight="1" thickTop="1">
      <c r="A292" s="218" t="s">
        <v>241</v>
      </c>
      <c r="B292" s="219"/>
      <c r="C292" s="219"/>
      <c r="D292" s="219"/>
      <c r="E292" s="219"/>
      <c r="F292" s="220"/>
      <c r="G292" s="285" t="s">
        <v>18</v>
      </c>
      <c r="H292" s="286"/>
      <c r="I292" s="286"/>
      <c r="J292" s="287"/>
      <c r="K292" s="285" t="s">
        <v>19</v>
      </c>
      <c r="L292" s="286"/>
      <c r="M292" s="286"/>
      <c r="N292" s="287"/>
      <c r="O292" s="84" t="s">
        <v>27</v>
      </c>
      <c r="P292" s="147" t="s">
        <v>245</v>
      </c>
      <c r="Q292" s="148"/>
      <c r="R292" s="148"/>
      <c r="S292" s="148"/>
      <c r="T292" s="149"/>
    </row>
    <row r="293" spans="1:20" ht="28.8" customHeight="1" thickBot="1">
      <c r="A293" s="221" t="s">
        <v>242</v>
      </c>
      <c r="B293" s="222"/>
      <c r="C293" s="222"/>
      <c r="D293" s="222"/>
      <c r="E293" s="222"/>
      <c r="F293" s="223"/>
      <c r="G293" s="282" t="s">
        <v>18</v>
      </c>
      <c r="H293" s="283"/>
      <c r="I293" s="283"/>
      <c r="J293" s="284"/>
      <c r="K293" s="282" t="s">
        <v>19</v>
      </c>
      <c r="L293" s="283"/>
      <c r="M293" s="283"/>
      <c r="N293" s="284"/>
      <c r="O293" s="89" t="s">
        <v>31</v>
      </c>
      <c r="P293" s="150"/>
      <c r="Q293" s="151"/>
      <c r="R293" s="151"/>
      <c r="S293" s="151"/>
      <c r="T293" s="152"/>
    </row>
    <row r="294" spans="1:20" ht="28.8" customHeight="1" thickBot="1">
      <c r="A294" s="215" t="s">
        <v>243</v>
      </c>
      <c r="B294" s="216"/>
      <c r="C294" s="216"/>
      <c r="D294" s="216"/>
      <c r="E294" s="216"/>
      <c r="F294" s="217"/>
      <c r="G294" s="279" t="s">
        <v>18</v>
      </c>
      <c r="H294" s="280"/>
      <c r="I294" s="280"/>
      <c r="J294" s="281"/>
      <c r="K294" s="279" t="s">
        <v>19</v>
      </c>
      <c r="L294" s="280"/>
      <c r="M294" s="280"/>
      <c r="N294" s="281"/>
      <c r="O294" s="153" t="e">
        <f>VLOOKUP($C286,利用者一覧!$C$4:$AS$53,32,FALSE)</f>
        <v>#N/A</v>
      </c>
      <c r="P294" s="154"/>
      <c r="Q294" s="154"/>
      <c r="R294" s="154"/>
      <c r="S294" s="154"/>
      <c r="T294" s="155"/>
    </row>
    <row r="295" spans="1:20" ht="8.4" customHeight="1" thickBot="1">
      <c r="D295" s="86"/>
      <c r="E295" s="86"/>
      <c r="F295" s="86"/>
    </row>
    <row r="296" spans="1:20" ht="24" customHeight="1" thickBot="1">
      <c r="A296" s="198" t="s">
        <v>99</v>
      </c>
      <c r="B296" s="203" t="s">
        <v>12</v>
      </c>
      <c r="C296" s="164"/>
      <c r="D296" s="140" t="s">
        <v>13</v>
      </c>
      <c r="E296" s="164"/>
      <c r="F296" s="140" t="s">
        <v>14</v>
      </c>
      <c r="G296" s="164"/>
      <c r="H296" s="140" t="s">
        <v>15</v>
      </c>
      <c r="I296" s="164"/>
      <c r="J296" s="140" t="s">
        <v>16</v>
      </c>
      <c r="K296" s="164"/>
      <c r="L296" s="140" t="s">
        <v>17</v>
      </c>
      <c r="M296" s="165"/>
      <c r="N296" s="212" t="s">
        <v>222</v>
      </c>
      <c r="O296" s="213"/>
      <c r="P296" s="213"/>
      <c r="Q296" s="213"/>
      <c r="R296" s="213"/>
      <c r="S296" s="213"/>
      <c r="T296" s="288"/>
    </row>
    <row r="297" spans="1:20" ht="21" customHeight="1" thickTop="1" thickBot="1">
      <c r="A297" s="199"/>
      <c r="B297" s="78" t="s">
        <v>20</v>
      </c>
      <c r="C297" s="79" t="s">
        <v>21</v>
      </c>
      <c r="D297" s="80" t="s">
        <v>20</v>
      </c>
      <c r="E297" s="79" t="s">
        <v>21</v>
      </c>
      <c r="F297" s="80" t="s">
        <v>20</v>
      </c>
      <c r="G297" s="79" t="s">
        <v>21</v>
      </c>
      <c r="H297" s="80" t="s">
        <v>20</v>
      </c>
      <c r="I297" s="79" t="s">
        <v>21</v>
      </c>
      <c r="J297" s="80" t="s">
        <v>20</v>
      </c>
      <c r="K297" s="79" t="s">
        <v>21</v>
      </c>
      <c r="L297" s="80" t="s">
        <v>20</v>
      </c>
      <c r="M297" s="81" t="s">
        <v>21</v>
      </c>
      <c r="N297" s="289" t="e">
        <f>VLOOKUP($C286,利用者一覧!$C$4:$AS$53,40,FALSE)</f>
        <v>#N/A</v>
      </c>
      <c r="O297" s="166"/>
      <c r="P297" s="166"/>
      <c r="Q297" s="166"/>
      <c r="R297" s="166"/>
      <c r="S297" s="166"/>
      <c r="T297" s="167"/>
    </row>
    <row r="298" spans="1:20" ht="21" customHeight="1">
      <c r="A298" s="199"/>
      <c r="B298" s="201" t="e">
        <f>VLOOKUP($C286,利用者一覧!$C$4:$AS$53,26,FALSE)</f>
        <v>#N/A</v>
      </c>
      <c r="C298" s="196" t="s">
        <v>103</v>
      </c>
      <c r="D298" s="194" t="e">
        <f>VLOOKUP($C286,利用者一覧!$C$4:$AS$53,27,FALSE)</f>
        <v>#N/A</v>
      </c>
      <c r="E298" s="196" t="s">
        <v>103</v>
      </c>
      <c r="F298" s="194" t="e">
        <f>VLOOKUP($C286,利用者一覧!$C$4:$AS$53,28,FALSE)</f>
        <v>#N/A</v>
      </c>
      <c r="G298" s="196" t="s">
        <v>103</v>
      </c>
      <c r="H298" s="194" t="e">
        <f>VLOOKUP($C286,利用者一覧!$C$4:$AS$53,29,FALSE)</f>
        <v>#N/A</v>
      </c>
      <c r="I298" s="196" t="s">
        <v>103</v>
      </c>
      <c r="J298" s="194" t="e">
        <f>VLOOKUP($C286,利用者一覧!$C$4:$AS$53,30,FALSE)</f>
        <v>#N/A</v>
      </c>
      <c r="K298" s="196" t="s">
        <v>103</v>
      </c>
      <c r="L298" s="194" t="e">
        <f>VLOOKUP($C286,利用者一覧!$C$4:$AS$53,31,FALSE)</f>
        <v>#N/A</v>
      </c>
      <c r="M298" s="204" t="s">
        <v>103</v>
      </c>
      <c r="N298" s="254" t="s">
        <v>225</v>
      </c>
      <c r="O298" s="255"/>
      <c r="P298" s="255"/>
      <c r="Q298" s="255"/>
      <c r="R298" s="255"/>
      <c r="S298" s="255"/>
    </row>
    <row r="299" spans="1:20" ht="21" customHeight="1" thickBot="1">
      <c r="A299" s="200"/>
      <c r="B299" s="202"/>
      <c r="C299" s="197"/>
      <c r="D299" s="195"/>
      <c r="E299" s="197"/>
      <c r="F299" s="195"/>
      <c r="G299" s="197"/>
      <c r="H299" s="195"/>
      <c r="I299" s="197"/>
      <c r="J299" s="195"/>
      <c r="K299" s="197"/>
      <c r="L299" s="195"/>
      <c r="M299" s="205"/>
    </row>
    <row r="300" spans="1:20" ht="6" customHeight="1" thickBot="1">
      <c r="A300" s="104"/>
      <c r="B300" s="103"/>
      <c r="C300" s="103"/>
      <c r="D300" s="103"/>
      <c r="E300" s="103"/>
      <c r="F300" s="103"/>
      <c r="G300" s="103"/>
      <c r="H300" s="103"/>
      <c r="I300" s="103"/>
      <c r="J300" s="103"/>
      <c r="K300" s="103"/>
      <c r="L300" s="103"/>
      <c r="M300" s="103"/>
      <c r="N300" s="83"/>
      <c r="O300" s="83"/>
      <c r="P300" s="83"/>
      <c r="Q300" s="83"/>
      <c r="R300" s="83"/>
      <c r="S300" s="83"/>
      <c r="T300" s="83"/>
    </row>
    <row r="301" spans="1:20" ht="29.4" customHeight="1" thickBot="1">
      <c r="A301" s="189" t="s">
        <v>22</v>
      </c>
      <c r="B301" s="190"/>
      <c r="C301" s="93" t="s">
        <v>26</v>
      </c>
      <c r="D301" s="105" t="e">
        <f>VLOOKUP($C286,利用者一覧!$C$4:$AS$53,35,FALSE)</f>
        <v>#N/A</v>
      </c>
      <c r="E301" s="82" t="s">
        <v>30</v>
      </c>
      <c r="F301" s="43" t="s">
        <v>104</v>
      </c>
      <c r="G301" s="191" t="s">
        <v>23</v>
      </c>
      <c r="H301" s="192"/>
      <c r="I301" s="193"/>
      <c r="J301" s="93" t="s">
        <v>26</v>
      </c>
      <c r="K301" s="105" t="e">
        <f>VLOOKUP($C286,利用者一覧!$C$4:$AS$53,36,FALSE)</f>
        <v>#N/A</v>
      </c>
      <c r="L301" s="82" t="s">
        <v>30</v>
      </c>
      <c r="M301" s="43" t="s">
        <v>104</v>
      </c>
    </row>
    <row r="302" spans="1:20" ht="6" customHeight="1" thickBot="1"/>
    <row r="303" spans="1:20" ht="30" customHeight="1" thickBot="1">
      <c r="A303" s="263" t="s">
        <v>24</v>
      </c>
      <c r="B303" s="264"/>
      <c r="C303" s="265"/>
      <c r="D303" s="156" t="s">
        <v>28</v>
      </c>
      <c r="E303" s="157"/>
      <c r="F303" s="101" t="s">
        <v>103</v>
      </c>
      <c r="G303" s="262" t="s">
        <v>32</v>
      </c>
      <c r="H303" s="157"/>
      <c r="I303" s="101" t="s">
        <v>103</v>
      </c>
      <c r="J303" s="262" t="s">
        <v>34</v>
      </c>
      <c r="K303" s="157"/>
      <c r="L303" s="101" t="s">
        <v>103</v>
      </c>
      <c r="M303" s="140" t="s">
        <v>29</v>
      </c>
      <c r="N303" s="141"/>
      <c r="O303" s="102" t="s">
        <v>103</v>
      </c>
      <c r="P303" s="252" t="s">
        <v>244</v>
      </c>
      <c r="Q303" s="253"/>
      <c r="R303" s="253"/>
      <c r="S303" s="253"/>
      <c r="T303" s="253"/>
    </row>
    <row r="304" spans="1:20" ht="30" customHeight="1" thickTop="1" thickBot="1">
      <c r="A304" s="259" t="s">
        <v>162</v>
      </c>
      <c r="B304" s="260"/>
      <c r="C304" s="261"/>
      <c r="D304" s="258" t="s">
        <v>111</v>
      </c>
      <c r="E304" s="188"/>
      <c r="F304" s="107" t="s">
        <v>103</v>
      </c>
      <c r="G304" s="187" t="s">
        <v>35</v>
      </c>
      <c r="H304" s="188"/>
      <c r="I304" s="107" t="s">
        <v>103</v>
      </c>
      <c r="J304" s="187" t="s">
        <v>33</v>
      </c>
      <c r="K304" s="188"/>
      <c r="L304" s="91" t="s">
        <v>103</v>
      </c>
      <c r="M304" s="187" t="s">
        <v>101</v>
      </c>
      <c r="N304" s="188"/>
      <c r="O304" s="108" t="s">
        <v>103</v>
      </c>
      <c r="P304" s="252"/>
      <c r="Q304" s="253"/>
      <c r="R304" s="253"/>
      <c r="S304" s="253"/>
      <c r="T304" s="253"/>
    </row>
    <row r="305" spans="1:20" ht="6.6" customHeight="1" thickBot="1"/>
    <row r="306" spans="1:20" ht="30" customHeight="1" thickBot="1">
      <c r="A306" s="162" t="s">
        <v>227</v>
      </c>
      <c r="B306" s="163"/>
      <c r="C306" s="256" t="e">
        <f>VLOOKUP($C286,利用者一覧!$C$4:$AS$53,16,FALSE)</f>
        <v>#N/A</v>
      </c>
      <c r="D306" s="257"/>
      <c r="E306" s="257"/>
      <c r="F306" s="244" t="s">
        <v>232</v>
      </c>
      <c r="G306" s="245"/>
      <c r="H306" s="249" t="e">
        <f>VLOOKUP($C286,利用者一覧!$C$4:$AS$53,17,FALSE)</f>
        <v>#N/A</v>
      </c>
      <c r="I306" s="250"/>
      <c r="J306" s="250"/>
      <c r="K306" s="250"/>
      <c r="L306" s="250"/>
      <c r="M306" s="251"/>
      <c r="N306" s="210" t="s">
        <v>226</v>
      </c>
      <c r="O306" s="211"/>
      <c r="P306" s="211"/>
      <c r="Q306" s="211"/>
      <c r="R306" s="211"/>
      <c r="S306" s="211"/>
      <c r="T306" s="233"/>
    </row>
    <row r="307" spans="1:20" ht="30" customHeight="1">
      <c r="A307" s="158" t="s">
        <v>228</v>
      </c>
      <c r="B307" s="159"/>
      <c r="C307" s="229" t="e">
        <f>VLOOKUP($C286,利用者一覧!$C$4:$AS$53,18,FALSE)</f>
        <v>#N/A</v>
      </c>
      <c r="D307" s="230"/>
      <c r="E307" s="230"/>
      <c r="F307" s="240" t="s">
        <v>233</v>
      </c>
      <c r="G307" s="241"/>
      <c r="H307" s="246" t="e">
        <f>VLOOKUP($C286,利用者一覧!$C$4:$AS$53,19,FALSE)</f>
        <v>#N/A</v>
      </c>
      <c r="I307" s="247"/>
      <c r="J307" s="247"/>
      <c r="K307" s="247"/>
      <c r="L307" s="247"/>
      <c r="M307" s="248"/>
      <c r="N307" s="198" t="s">
        <v>102</v>
      </c>
      <c r="O307" s="234" t="e">
        <f>VLOOKUP($C286,利用者一覧!$C$4:$AS$53,37,FALSE)</f>
        <v>#N/A</v>
      </c>
      <c r="P307" s="235"/>
      <c r="Q307" s="235"/>
      <c r="R307" s="235"/>
      <c r="S307" s="235"/>
      <c r="T307" s="44" t="s">
        <v>103</v>
      </c>
    </row>
    <row r="308" spans="1:20" ht="30" customHeight="1">
      <c r="A308" s="158" t="s">
        <v>229</v>
      </c>
      <c r="B308" s="159"/>
      <c r="C308" s="229" t="e">
        <f>VLOOKUP($C286,利用者一覧!$C$4:$AS$53,20,FALSE)</f>
        <v>#N/A</v>
      </c>
      <c r="D308" s="230"/>
      <c r="E308" s="230"/>
      <c r="F308" s="240" t="s">
        <v>234</v>
      </c>
      <c r="G308" s="241"/>
      <c r="H308" s="246" t="e">
        <f>VLOOKUP($C286,利用者一覧!$C$4:$AS$53,21,FALSE)</f>
        <v>#N/A</v>
      </c>
      <c r="I308" s="247"/>
      <c r="J308" s="247"/>
      <c r="K308" s="247"/>
      <c r="L308" s="247"/>
      <c r="M308" s="248"/>
      <c r="N308" s="199"/>
      <c r="O308" s="236" t="e">
        <f>VLOOKUP($C286,利用者一覧!$C$4:$AS$53,38,FALSE)</f>
        <v>#N/A</v>
      </c>
      <c r="P308" s="237"/>
      <c r="Q308" s="237"/>
      <c r="R308" s="237"/>
      <c r="S308" s="237"/>
      <c r="T308" s="75" t="s">
        <v>103</v>
      </c>
    </row>
    <row r="309" spans="1:20" ht="30" customHeight="1" thickBot="1">
      <c r="A309" s="158" t="s">
        <v>230</v>
      </c>
      <c r="B309" s="159"/>
      <c r="C309" s="229" t="e">
        <f>VLOOKUP($C286,利用者一覧!$C$4:$AS$53,22,FALSE)</f>
        <v>#N/A</v>
      </c>
      <c r="D309" s="230"/>
      <c r="E309" s="230"/>
      <c r="F309" s="240" t="s">
        <v>235</v>
      </c>
      <c r="G309" s="241"/>
      <c r="H309" s="246" t="e">
        <f>VLOOKUP($C286,利用者一覧!$C$4:$AS$53,23,FALSE)</f>
        <v>#N/A</v>
      </c>
      <c r="I309" s="247"/>
      <c r="J309" s="247"/>
      <c r="K309" s="247"/>
      <c r="L309" s="247"/>
      <c r="M309" s="248"/>
      <c r="N309" s="200"/>
      <c r="O309" s="238" t="e">
        <f>VLOOKUP($C286,利用者一覧!$C$4:$AS$53,39,FALSE)</f>
        <v>#N/A</v>
      </c>
      <c r="P309" s="239"/>
      <c r="Q309" s="239"/>
      <c r="R309" s="239"/>
      <c r="S309" s="239"/>
      <c r="T309" s="45" t="s">
        <v>103</v>
      </c>
    </row>
    <row r="310" spans="1:20" ht="30" customHeight="1" thickBot="1">
      <c r="A310" s="160" t="s">
        <v>231</v>
      </c>
      <c r="B310" s="161"/>
      <c r="C310" s="231" t="e">
        <f>VLOOKUP($C286,利用者一覧!$C$4:$AS$53,24,FALSE)</f>
        <v>#N/A</v>
      </c>
      <c r="D310" s="232"/>
      <c r="E310" s="232"/>
      <c r="F310" s="242" t="s">
        <v>236</v>
      </c>
      <c r="G310" s="243"/>
      <c r="H310" s="290" t="e">
        <f>VLOOKUP($C286,利用者一覧!$C$4:$AS$53,25,FALSE)</f>
        <v>#N/A</v>
      </c>
      <c r="I310" s="291"/>
      <c r="J310" s="291"/>
      <c r="K310" s="291"/>
      <c r="L310" s="291"/>
      <c r="M310" s="292"/>
      <c r="N310" s="94"/>
    </row>
    <row r="311" spans="1:20" ht="6.6" customHeight="1" thickBot="1">
      <c r="A311" s="97"/>
      <c r="B311" s="98"/>
      <c r="C311" s="95"/>
      <c r="D311" s="95"/>
      <c r="E311" s="95"/>
      <c r="F311" s="99"/>
      <c r="G311" s="98"/>
      <c r="H311" s="106"/>
      <c r="I311" s="106"/>
      <c r="J311" s="106"/>
      <c r="K311" s="106"/>
      <c r="L311" s="106"/>
      <c r="M311" s="106"/>
      <c r="N311" s="100"/>
    </row>
    <row r="312" spans="1:20" ht="30" customHeight="1" thickBot="1">
      <c r="A312" s="135" t="e">
        <f>VLOOKUP($C286,利用者一覧!$C$4:$AS$53,42,FALSE)</f>
        <v>#N/A</v>
      </c>
      <c r="B312" s="136"/>
      <c r="C312" s="136"/>
      <c r="D312" s="136"/>
      <c r="E312" s="136"/>
      <c r="F312" s="136"/>
      <c r="G312" s="136"/>
      <c r="H312" s="136"/>
      <c r="I312" s="136"/>
      <c r="J312" s="136"/>
      <c r="K312" s="136"/>
      <c r="L312" s="136"/>
      <c r="M312" s="136"/>
      <c r="N312" s="136"/>
      <c r="O312" s="136"/>
      <c r="P312" s="136"/>
      <c r="Q312" s="136"/>
      <c r="R312" s="136"/>
      <c r="S312" s="136"/>
      <c r="T312" s="137"/>
    </row>
    <row r="313" spans="1:20" ht="6" customHeight="1"/>
    <row r="314" spans="1:20" ht="22.8" customHeight="1" thickBot="1">
      <c r="A314" s="138" t="s">
        <v>161</v>
      </c>
      <c r="B314" s="138"/>
      <c r="C314" s="138"/>
      <c r="D314" s="138"/>
      <c r="E314" s="138"/>
      <c r="F314" s="138"/>
      <c r="G314" s="138"/>
      <c r="H314" s="139"/>
      <c r="I314" s="76"/>
    </row>
    <row r="315" spans="1:20" ht="22.8" customHeight="1">
      <c r="A315" s="266"/>
      <c r="B315" s="267"/>
      <c r="C315" s="267"/>
      <c r="D315" s="267"/>
      <c r="E315" s="267"/>
      <c r="F315" s="267"/>
      <c r="G315" s="267"/>
      <c r="H315" s="267"/>
      <c r="I315" s="267"/>
      <c r="J315" s="267"/>
      <c r="K315" s="267"/>
      <c r="L315" s="267"/>
      <c r="M315" s="267"/>
      <c r="N315" s="267"/>
      <c r="O315" s="267"/>
      <c r="P315" s="267"/>
      <c r="Q315" s="267"/>
      <c r="R315" s="267"/>
      <c r="S315" s="267"/>
      <c r="T315" s="268"/>
    </row>
    <row r="316" spans="1:20" ht="22.8" customHeight="1">
      <c r="A316" s="254"/>
      <c r="B316" s="255"/>
      <c r="C316" s="255"/>
      <c r="D316" s="255"/>
      <c r="E316" s="255"/>
      <c r="F316" s="255"/>
      <c r="G316" s="255"/>
      <c r="H316" s="255"/>
      <c r="I316" s="255"/>
      <c r="J316" s="255"/>
      <c r="K316" s="255"/>
      <c r="L316" s="255"/>
      <c r="M316" s="255"/>
      <c r="N316" s="255"/>
      <c r="O316" s="255"/>
      <c r="P316" s="255"/>
      <c r="Q316" s="255"/>
      <c r="R316" s="255"/>
      <c r="S316" s="255"/>
      <c r="T316" s="269"/>
    </row>
    <row r="317" spans="1:20" ht="22.8" customHeight="1">
      <c r="A317" s="254"/>
      <c r="B317" s="255"/>
      <c r="C317" s="255"/>
      <c r="D317" s="255"/>
      <c r="E317" s="255"/>
      <c r="F317" s="255"/>
      <c r="G317" s="255"/>
      <c r="H317" s="255"/>
      <c r="I317" s="255"/>
      <c r="J317" s="255"/>
      <c r="K317" s="255"/>
      <c r="L317" s="255"/>
      <c r="M317" s="255"/>
      <c r="N317" s="255"/>
      <c r="O317" s="255"/>
      <c r="P317" s="255"/>
      <c r="Q317" s="255"/>
      <c r="R317" s="255"/>
      <c r="S317" s="255"/>
      <c r="T317" s="269"/>
    </row>
    <row r="318" spans="1:20" ht="22.8" customHeight="1" thickBot="1">
      <c r="A318" s="270"/>
      <c r="B318" s="271"/>
      <c r="C318" s="271"/>
      <c r="D318" s="271"/>
      <c r="E318" s="271"/>
      <c r="F318" s="271"/>
      <c r="G318" s="271"/>
      <c r="H318" s="271"/>
      <c r="I318" s="271"/>
      <c r="J318" s="271"/>
      <c r="K318" s="271"/>
      <c r="L318" s="271"/>
      <c r="M318" s="271"/>
      <c r="N318" s="271"/>
      <c r="O318" s="271"/>
      <c r="P318" s="271"/>
      <c r="Q318" s="271"/>
      <c r="R318" s="271"/>
      <c r="S318" s="271"/>
      <c r="T318" s="272"/>
    </row>
    <row r="319" spans="1:20" ht="22.8" customHeight="1"/>
    <row r="320" spans="1:20" ht="22.8" customHeight="1" thickBot="1"/>
    <row r="321" spans="1:20" ht="21" customHeight="1" thickBot="1">
      <c r="A321" s="168" t="s">
        <v>239</v>
      </c>
      <c r="B321" s="169"/>
      <c r="C321" s="169"/>
      <c r="D321" s="169"/>
      <c r="E321" s="169"/>
      <c r="F321" s="169"/>
      <c r="G321" s="169"/>
      <c r="H321" s="169"/>
      <c r="I321" s="169"/>
      <c r="J321" s="169"/>
      <c r="K321" s="170"/>
      <c r="L321" s="77"/>
      <c r="M321" s="77"/>
      <c r="N321" s="77"/>
    </row>
    <row r="322" spans="1:20" ht="5.25" customHeight="1" thickBot="1"/>
    <row r="323" spans="1:20" ht="13.8" customHeight="1" thickBot="1">
      <c r="A323" s="183" t="s">
        <v>240</v>
      </c>
      <c r="B323" s="184"/>
      <c r="C323" s="184"/>
      <c r="D323" s="184"/>
      <c r="E323" s="184"/>
      <c r="F323" s="181" t="s">
        <v>219</v>
      </c>
      <c r="G323" s="181"/>
      <c r="H323" s="179"/>
      <c r="I323" s="179"/>
      <c r="J323" s="179"/>
      <c r="K323" s="171" t="s">
        <v>220</v>
      </c>
      <c r="L323" s="172"/>
      <c r="M323" s="175" t="s">
        <v>237</v>
      </c>
      <c r="N323" s="176"/>
      <c r="O323" s="176" t="s">
        <v>238</v>
      </c>
      <c r="P323" s="176"/>
      <c r="Q323" s="176" t="s">
        <v>238</v>
      </c>
      <c r="R323" s="176"/>
      <c r="S323" s="176" t="s">
        <v>238</v>
      </c>
      <c r="T323" s="177"/>
    </row>
    <row r="324" spans="1:20" ht="41.4" customHeight="1" thickTop="1" thickBot="1">
      <c r="A324" s="185"/>
      <c r="B324" s="186"/>
      <c r="C324" s="186"/>
      <c r="D324" s="186"/>
      <c r="E324" s="186"/>
      <c r="F324" s="182"/>
      <c r="G324" s="182"/>
      <c r="H324" s="180"/>
      <c r="I324" s="180"/>
      <c r="J324" s="180"/>
      <c r="K324" s="173"/>
      <c r="L324" s="174"/>
      <c r="M324" s="178"/>
      <c r="N324" s="166"/>
      <c r="O324" s="166"/>
      <c r="P324" s="166"/>
      <c r="Q324" s="166"/>
      <c r="R324" s="166"/>
      <c r="S324" s="166"/>
      <c r="T324" s="167"/>
    </row>
    <row r="325" spans="1:20" ht="5.4" customHeight="1" thickBot="1">
      <c r="A325" s="85"/>
      <c r="B325" s="87"/>
      <c r="C325" s="88"/>
      <c r="D325" s="88"/>
      <c r="E325" s="88"/>
      <c r="F325" s="88"/>
      <c r="G325" s="88"/>
      <c r="H325" s="88"/>
      <c r="I325" s="88"/>
      <c r="J325" s="88"/>
      <c r="K325" s="88"/>
      <c r="L325" s="88"/>
      <c r="M325" s="88"/>
      <c r="N325" s="88"/>
      <c r="O325" s="88"/>
      <c r="P325" s="88"/>
      <c r="Q325" s="88"/>
      <c r="R325" s="88"/>
      <c r="S325" s="88"/>
      <c r="T325" s="293"/>
    </row>
    <row r="326" spans="1:20" ht="36" customHeight="1" thickBot="1">
      <c r="A326" s="208" t="s">
        <v>8</v>
      </c>
      <c r="B326" s="209"/>
      <c r="C326" s="206"/>
      <c r="D326" s="206"/>
      <c r="E326" s="206"/>
      <c r="F326" s="206"/>
      <c r="G326" s="206"/>
      <c r="H326" s="207"/>
      <c r="J326" s="210" t="s">
        <v>113</v>
      </c>
      <c r="K326" s="211"/>
      <c r="L326" s="211"/>
      <c r="M326" s="211"/>
      <c r="N326" s="142" t="e">
        <f>VLOOKUP($C326,利用者一覧!$C$4:$AS$53,41,FALSE)</f>
        <v>#N/A</v>
      </c>
      <c r="O326" s="142"/>
      <c r="P326" s="142"/>
      <c r="Q326" s="142"/>
      <c r="R326" s="142"/>
      <c r="S326" s="143"/>
    </row>
    <row r="327" spans="1:20" ht="6.6" customHeight="1" thickBot="1">
      <c r="D327" s="86"/>
      <c r="E327" s="86"/>
      <c r="F327" s="86"/>
    </row>
    <row r="328" spans="1:20" ht="26.4" customHeight="1">
      <c r="A328" s="224" t="s">
        <v>163</v>
      </c>
      <c r="B328" s="225"/>
      <c r="C328" s="163"/>
      <c r="D328" s="276" t="e">
        <f>VLOOKUP($C326,利用者一覧!$C$4:$AS$53,14,FALSE)</f>
        <v>#N/A</v>
      </c>
      <c r="E328" s="277"/>
      <c r="F328" s="277"/>
      <c r="G328" s="277"/>
      <c r="H328" s="277"/>
      <c r="I328" s="277"/>
      <c r="J328" s="277"/>
      <c r="K328" s="277"/>
      <c r="L328" s="277"/>
      <c r="M328" s="277"/>
      <c r="N328" s="277"/>
      <c r="O328" s="277"/>
      <c r="P328" s="277"/>
      <c r="Q328" s="277"/>
      <c r="R328" s="277"/>
      <c r="S328" s="277"/>
      <c r="T328" s="278"/>
    </row>
    <row r="329" spans="1:20" ht="26.4" customHeight="1" thickBot="1">
      <c r="A329" s="226" t="s">
        <v>164</v>
      </c>
      <c r="B329" s="227"/>
      <c r="C329" s="228"/>
      <c r="D329" s="273" t="e">
        <f>VLOOKUP($C326,利用者一覧!$C$4:$AS$53,15,FALSE)</f>
        <v>#N/A</v>
      </c>
      <c r="E329" s="274"/>
      <c r="F329" s="274"/>
      <c r="G329" s="274"/>
      <c r="H329" s="274"/>
      <c r="I329" s="274"/>
      <c r="J329" s="274"/>
      <c r="K329" s="274"/>
      <c r="L329" s="274"/>
      <c r="M329" s="274"/>
      <c r="N329" s="274"/>
      <c r="O329" s="274"/>
      <c r="P329" s="274"/>
      <c r="Q329" s="274"/>
      <c r="R329" s="274"/>
      <c r="S329" s="274"/>
      <c r="T329" s="275"/>
    </row>
    <row r="330" spans="1:20" ht="5.4" customHeight="1" thickBot="1">
      <c r="D330" s="86"/>
      <c r="E330" s="86"/>
      <c r="F330" s="86"/>
    </row>
    <row r="331" spans="1:20" ht="24" customHeight="1" thickBot="1">
      <c r="A331" s="212" t="s">
        <v>9</v>
      </c>
      <c r="B331" s="213"/>
      <c r="C331" s="213"/>
      <c r="D331" s="213"/>
      <c r="E331" s="213"/>
      <c r="F331" s="214"/>
      <c r="G331" s="212" t="s">
        <v>10</v>
      </c>
      <c r="H331" s="213"/>
      <c r="I331" s="213"/>
      <c r="J331" s="288"/>
      <c r="K331" s="212" t="s">
        <v>11</v>
      </c>
      <c r="L331" s="213"/>
      <c r="M331" s="213"/>
      <c r="N331" s="288"/>
      <c r="O331" s="144" t="s">
        <v>221</v>
      </c>
      <c r="P331" s="145"/>
      <c r="Q331" s="145"/>
      <c r="R331" s="145"/>
      <c r="S331" s="145"/>
      <c r="T331" s="146"/>
    </row>
    <row r="332" spans="1:20" ht="28.8" customHeight="1" thickTop="1">
      <c r="A332" s="218" t="s">
        <v>241</v>
      </c>
      <c r="B332" s="219"/>
      <c r="C332" s="219"/>
      <c r="D332" s="219"/>
      <c r="E332" s="219"/>
      <c r="F332" s="220"/>
      <c r="G332" s="285" t="s">
        <v>18</v>
      </c>
      <c r="H332" s="286"/>
      <c r="I332" s="286"/>
      <c r="J332" s="287"/>
      <c r="K332" s="285" t="s">
        <v>19</v>
      </c>
      <c r="L332" s="286"/>
      <c r="M332" s="286"/>
      <c r="N332" s="287"/>
      <c r="O332" s="84" t="s">
        <v>27</v>
      </c>
      <c r="P332" s="147" t="s">
        <v>245</v>
      </c>
      <c r="Q332" s="148"/>
      <c r="R332" s="148"/>
      <c r="S332" s="148"/>
      <c r="T332" s="149"/>
    </row>
    <row r="333" spans="1:20" ht="28.8" customHeight="1" thickBot="1">
      <c r="A333" s="221" t="s">
        <v>242</v>
      </c>
      <c r="B333" s="222"/>
      <c r="C333" s="222"/>
      <c r="D333" s="222"/>
      <c r="E333" s="222"/>
      <c r="F333" s="223"/>
      <c r="G333" s="282" t="s">
        <v>18</v>
      </c>
      <c r="H333" s="283"/>
      <c r="I333" s="283"/>
      <c r="J333" s="284"/>
      <c r="K333" s="282" t="s">
        <v>19</v>
      </c>
      <c r="L333" s="283"/>
      <c r="M333" s="283"/>
      <c r="N333" s="284"/>
      <c r="O333" s="89" t="s">
        <v>31</v>
      </c>
      <c r="P333" s="150"/>
      <c r="Q333" s="151"/>
      <c r="R333" s="151"/>
      <c r="S333" s="151"/>
      <c r="T333" s="152"/>
    </row>
    <row r="334" spans="1:20" ht="28.8" customHeight="1" thickBot="1">
      <c r="A334" s="215" t="s">
        <v>243</v>
      </c>
      <c r="B334" s="216"/>
      <c r="C334" s="216"/>
      <c r="D334" s="216"/>
      <c r="E334" s="216"/>
      <c r="F334" s="217"/>
      <c r="G334" s="279" t="s">
        <v>18</v>
      </c>
      <c r="H334" s="280"/>
      <c r="I334" s="280"/>
      <c r="J334" s="281"/>
      <c r="K334" s="279" t="s">
        <v>19</v>
      </c>
      <c r="L334" s="280"/>
      <c r="M334" s="280"/>
      <c r="N334" s="281"/>
      <c r="O334" s="153" t="e">
        <f>VLOOKUP($C326,利用者一覧!$C$4:$AS$53,32,FALSE)</f>
        <v>#N/A</v>
      </c>
      <c r="P334" s="154"/>
      <c r="Q334" s="154"/>
      <c r="R334" s="154"/>
      <c r="S334" s="154"/>
      <c r="T334" s="155"/>
    </row>
    <row r="335" spans="1:20" ht="8.4" customHeight="1" thickBot="1">
      <c r="D335" s="86"/>
      <c r="E335" s="86"/>
      <c r="F335" s="86"/>
    </row>
    <row r="336" spans="1:20" ht="24" customHeight="1" thickBot="1">
      <c r="A336" s="198" t="s">
        <v>99</v>
      </c>
      <c r="B336" s="203" t="s">
        <v>12</v>
      </c>
      <c r="C336" s="164"/>
      <c r="D336" s="140" t="s">
        <v>13</v>
      </c>
      <c r="E336" s="164"/>
      <c r="F336" s="140" t="s">
        <v>14</v>
      </c>
      <c r="G336" s="164"/>
      <c r="H336" s="140" t="s">
        <v>15</v>
      </c>
      <c r="I336" s="164"/>
      <c r="J336" s="140" t="s">
        <v>16</v>
      </c>
      <c r="K336" s="164"/>
      <c r="L336" s="140" t="s">
        <v>17</v>
      </c>
      <c r="M336" s="165"/>
      <c r="N336" s="212" t="s">
        <v>222</v>
      </c>
      <c r="O336" s="213"/>
      <c r="P336" s="213"/>
      <c r="Q336" s="213"/>
      <c r="R336" s="213"/>
      <c r="S336" s="213"/>
      <c r="T336" s="288"/>
    </row>
    <row r="337" spans="1:20" ht="21" customHeight="1" thickTop="1" thickBot="1">
      <c r="A337" s="199"/>
      <c r="B337" s="78" t="s">
        <v>20</v>
      </c>
      <c r="C337" s="79" t="s">
        <v>21</v>
      </c>
      <c r="D337" s="80" t="s">
        <v>20</v>
      </c>
      <c r="E337" s="79" t="s">
        <v>21</v>
      </c>
      <c r="F337" s="80" t="s">
        <v>20</v>
      </c>
      <c r="G337" s="79" t="s">
        <v>21</v>
      </c>
      <c r="H337" s="80" t="s">
        <v>20</v>
      </c>
      <c r="I337" s="79" t="s">
        <v>21</v>
      </c>
      <c r="J337" s="80" t="s">
        <v>20</v>
      </c>
      <c r="K337" s="79" t="s">
        <v>21</v>
      </c>
      <c r="L337" s="80" t="s">
        <v>20</v>
      </c>
      <c r="M337" s="81" t="s">
        <v>21</v>
      </c>
      <c r="N337" s="289" t="e">
        <f>VLOOKUP($C326,利用者一覧!$C$4:$AS$53,40,FALSE)</f>
        <v>#N/A</v>
      </c>
      <c r="O337" s="166"/>
      <c r="P337" s="166"/>
      <c r="Q337" s="166"/>
      <c r="R337" s="166"/>
      <c r="S337" s="166"/>
      <c r="T337" s="167"/>
    </row>
    <row r="338" spans="1:20" ht="21" customHeight="1">
      <c r="A338" s="199"/>
      <c r="B338" s="201" t="e">
        <f>VLOOKUP($C326,利用者一覧!$C$4:$AS$53,26,FALSE)</f>
        <v>#N/A</v>
      </c>
      <c r="C338" s="196" t="s">
        <v>103</v>
      </c>
      <c r="D338" s="194" t="e">
        <f>VLOOKUP($C326,利用者一覧!$C$4:$AS$53,27,FALSE)</f>
        <v>#N/A</v>
      </c>
      <c r="E338" s="196" t="s">
        <v>103</v>
      </c>
      <c r="F338" s="194" t="e">
        <f>VLOOKUP($C326,利用者一覧!$C$4:$AS$53,28,FALSE)</f>
        <v>#N/A</v>
      </c>
      <c r="G338" s="196" t="s">
        <v>103</v>
      </c>
      <c r="H338" s="194" t="e">
        <f>VLOOKUP($C326,利用者一覧!$C$4:$AS$53,29,FALSE)</f>
        <v>#N/A</v>
      </c>
      <c r="I338" s="196" t="s">
        <v>103</v>
      </c>
      <c r="J338" s="194" t="e">
        <f>VLOOKUP($C326,利用者一覧!$C$4:$AS$53,30,FALSE)</f>
        <v>#N/A</v>
      </c>
      <c r="K338" s="196" t="s">
        <v>103</v>
      </c>
      <c r="L338" s="194" t="e">
        <f>VLOOKUP($C326,利用者一覧!$C$4:$AS$53,31,FALSE)</f>
        <v>#N/A</v>
      </c>
      <c r="M338" s="204" t="s">
        <v>103</v>
      </c>
      <c r="N338" s="254" t="s">
        <v>225</v>
      </c>
      <c r="O338" s="255"/>
      <c r="P338" s="255"/>
      <c r="Q338" s="255"/>
      <c r="R338" s="255"/>
      <c r="S338" s="255"/>
    </row>
    <row r="339" spans="1:20" ht="21" customHeight="1" thickBot="1">
      <c r="A339" s="200"/>
      <c r="B339" s="202"/>
      <c r="C339" s="197"/>
      <c r="D339" s="195"/>
      <c r="E339" s="197"/>
      <c r="F339" s="195"/>
      <c r="G339" s="197"/>
      <c r="H339" s="195"/>
      <c r="I339" s="197"/>
      <c r="J339" s="195"/>
      <c r="K339" s="197"/>
      <c r="L339" s="195"/>
      <c r="M339" s="205"/>
    </row>
    <row r="340" spans="1:20" ht="6" customHeight="1" thickBot="1">
      <c r="A340" s="104"/>
      <c r="B340" s="103"/>
      <c r="C340" s="103"/>
      <c r="D340" s="103"/>
      <c r="E340" s="103"/>
      <c r="F340" s="103"/>
      <c r="G340" s="103"/>
      <c r="H340" s="103"/>
      <c r="I340" s="103"/>
      <c r="J340" s="103"/>
      <c r="K340" s="103"/>
      <c r="L340" s="103"/>
      <c r="M340" s="103"/>
      <c r="N340" s="83"/>
      <c r="O340" s="83"/>
      <c r="P340" s="83"/>
      <c r="Q340" s="83"/>
      <c r="R340" s="83"/>
      <c r="S340" s="83"/>
      <c r="T340" s="83"/>
    </row>
    <row r="341" spans="1:20" ht="29.4" customHeight="1" thickBot="1">
      <c r="A341" s="189" t="s">
        <v>22</v>
      </c>
      <c r="B341" s="190"/>
      <c r="C341" s="93" t="s">
        <v>26</v>
      </c>
      <c r="D341" s="105" t="e">
        <f>VLOOKUP($C326,利用者一覧!$C$4:$AS$53,35,FALSE)</f>
        <v>#N/A</v>
      </c>
      <c r="E341" s="82" t="s">
        <v>30</v>
      </c>
      <c r="F341" s="43" t="s">
        <v>104</v>
      </c>
      <c r="G341" s="191" t="s">
        <v>23</v>
      </c>
      <c r="H341" s="192"/>
      <c r="I341" s="193"/>
      <c r="J341" s="93" t="s">
        <v>26</v>
      </c>
      <c r="K341" s="105" t="e">
        <f>VLOOKUP($C326,利用者一覧!$C$4:$AS$53,36,FALSE)</f>
        <v>#N/A</v>
      </c>
      <c r="L341" s="82" t="s">
        <v>30</v>
      </c>
      <c r="M341" s="43" t="s">
        <v>104</v>
      </c>
    </row>
    <row r="342" spans="1:20" ht="6" customHeight="1" thickBot="1"/>
    <row r="343" spans="1:20" ht="30" customHeight="1" thickBot="1">
      <c r="A343" s="263" t="s">
        <v>24</v>
      </c>
      <c r="B343" s="264"/>
      <c r="C343" s="265"/>
      <c r="D343" s="156" t="s">
        <v>28</v>
      </c>
      <c r="E343" s="157"/>
      <c r="F343" s="101" t="s">
        <v>103</v>
      </c>
      <c r="G343" s="262" t="s">
        <v>32</v>
      </c>
      <c r="H343" s="157"/>
      <c r="I343" s="101" t="s">
        <v>103</v>
      </c>
      <c r="J343" s="262" t="s">
        <v>34</v>
      </c>
      <c r="K343" s="157"/>
      <c r="L343" s="101" t="s">
        <v>103</v>
      </c>
      <c r="M343" s="140" t="s">
        <v>29</v>
      </c>
      <c r="N343" s="141"/>
      <c r="O343" s="102" t="s">
        <v>103</v>
      </c>
      <c r="P343" s="252" t="s">
        <v>244</v>
      </c>
      <c r="Q343" s="253"/>
      <c r="R343" s="253"/>
      <c r="S343" s="253"/>
      <c r="T343" s="253"/>
    </row>
    <row r="344" spans="1:20" ht="30" customHeight="1" thickTop="1" thickBot="1">
      <c r="A344" s="259" t="s">
        <v>162</v>
      </c>
      <c r="B344" s="260"/>
      <c r="C344" s="261"/>
      <c r="D344" s="258" t="s">
        <v>111</v>
      </c>
      <c r="E344" s="188"/>
      <c r="F344" s="107" t="s">
        <v>103</v>
      </c>
      <c r="G344" s="187" t="s">
        <v>35</v>
      </c>
      <c r="H344" s="188"/>
      <c r="I344" s="107" t="s">
        <v>103</v>
      </c>
      <c r="J344" s="187" t="s">
        <v>33</v>
      </c>
      <c r="K344" s="188"/>
      <c r="L344" s="91" t="s">
        <v>103</v>
      </c>
      <c r="M344" s="187" t="s">
        <v>101</v>
      </c>
      <c r="N344" s="188"/>
      <c r="O344" s="108" t="s">
        <v>103</v>
      </c>
      <c r="P344" s="252"/>
      <c r="Q344" s="253"/>
      <c r="R344" s="253"/>
      <c r="S344" s="253"/>
      <c r="T344" s="253"/>
    </row>
    <row r="345" spans="1:20" ht="6.6" customHeight="1" thickBot="1"/>
    <row r="346" spans="1:20" ht="30" customHeight="1" thickBot="1">
      <c r="A346" s="162" t="s">
        <v>227</v>
      </c>
      <c r="B346" s="163"/>
      <c r="C346" s="256" t="e">
        <f>VLOOKUP($C326,利用者一覧!$C$4:$AS$53,16,FALSE)</f>
        <v>#N/A</v>
      </c>
      <c r="D346" s="257"/>
      <c r="E346" s="257"/>
      <c r="F346" s="244" t="s">
        <v>232</v>
      </c>
      <c r="G346" s="245"/>
      <c r="H346" s="249" t="e">
        <f>VLOOKUP($C326,利用者一覧!$C$4:$AS$53,17,FALSE)</f>
        <v>#N/A</v>
      </c>
      <c r="I346" s="250"/>
      <c r="J346" s="250"/>
      <c r="K346" s="250"/>
      <c r="L346" s="250"/>
      <c r="M346" s="251"/>
      <c r="N346" s="210" t="s">
        <v>226</v>
      </c>
      <c r="O346" s="211"/>
      <c r="P346" s="211"/>
      <c r="Q346" s="211"/>
      <c r="R346" s="211"/>
      <c r="S346" s="211"/>
      <c r="T346" s="233"/>
    </row>
    <row r="347" spans="1:20" ht="30" customHeight="1">
      <c r="A347" s="158" t="s">
        <v>228</v>
      </c>
      <c r="B347" s="159"/>
      <c r="C347" s="229" t="e">
        <f>VLOOKUP($C326,利用者一覧!$C$4:$AS$53,18,FALSE)</f>
        <v>#N/A</v>
      </c>
      <c r="D347" s="230"/>
      <c r="E347" s="230"/>
      <c r="F347" s="240" t="s">
        <v>233</v>
      </c>
      <c r="G347" s="241"/>
      <c r="H347" s="246" t="e">
        <f>VLOOKUP($C326,利用者一覧!$C$4:$AS$53,19,FALSE)</f>
        <v>#N/A</v>
      </c>
      <c r="I347" s="247"/>
      <c r="J347" s="247"/>
      <c r="K347" s="247"/>
      <c r="L347" s="247"/>
      <c r="M347" s="248"/>
      <c r="N347" s="198" t="s">
        <v>102</v>
      </c>
      <c r="O347" s="234" t="e">
        <f>VLOOKUP($C326,利用者一覧!$C$4:$AS$53,37,FALSE)</f>
        <v>#N/A</v>
      </c>
      <c r="P347" s="235"/>
      <c r="Q347" s="235"/>
      <c r="R347" s="235"/>
      <c r="S347" s="235"/>
      <c r="T347" s="44" t="s">
        <v>103</v>
      </c>
    </row>
    <row r="348" spans="1:20" ht="30" customHeight="1">
      <c r="A348" s="158" t="s">
        <v>229</v>
      </c>
      <c r="B348" s="159"/>
      <c r="C348" s="229" t="e">
        <f>VLOOKUP($C326,利用者一覧!$C$4:$AS$53,20,FALSE)</f>
        <v>#N/A</v>
      </c>
      <c r="D348" s="230"/>
      <c r="E348" s="230"/>
      <c r="F348" s="240" t="s">
        <v>234</v>
      </c>
      <c r="G348" s="241"/>
      <c r="H348" s="246" t="e">
        <f>VLOOKUP($C326,利用者一覧!$C$4:$AS$53,21,FALSE)</f>
        <v>#N/A</v>
      </c>
      <c r="I348" s="247"/>
      <c r="J348" s="247"/>
      <c r="K348" s="247"/>
      <c r="L348" s="247"/>
      <c r="M348" s="248"/>
      <c r="N348" s="199"/>
      <c r="O348" s="236" t="e">
        <f>VLOOKUP($C326,利用者一覧!$C$4:$AS$53,38,FALSE)</f>
        <v>#N/A</v>
      </c>
      <c r="P348" s="237"/>
      <c r="Q348" s="237"/>
      <c r="R348" s="237"/>
      <c r="S348" s="237"/>
      <c r="T348" s="75" t="s">
        <v>103</v>
      </c>
    </row>
    <row r="349" spans="1:20" ht="30" customHeight="1" thickBot="1">
      <c r="A349" s="158" t="s">
        <v>230</v>
      </c>
      <c r="B349" s="159"/>
      <c r="C349" s="229" t="e">
        <f>VLOOKUP($C326,利用者一覧!$C$4:$AS$53,22,FALSE)</f>
        <v>#N/A</v>
      </c>
      <c r="D349" s="230"/>
      <c r="E349" s="230"/>
      <c r="F349" s="240" t="s">
        <v>235</v>
      </c>
      <c r="G349" s="241"/>
      <c r="H349" s="246" t="e">
        <f>VLOOKUP($C326,利用者一覧!$C$4:$AS$53,23,FALSE)</f>
        <v>#N/A</v>
      </c>
      <c r="I349" s="247"/>
      <c r="J349" s="247"/>
      <c r="K349" s="247"/>
      <c r="L349" s="247"/>
      <c r="M349" s="248"/>
      <c r="N349" s="200"/>
      <c r="O349" s="238" t="e">
        <f>VLOOKUP($C326,利用者一覧!$C$4:$AS$53,39,FALSE)</f>
        <v>#N/A</v>
      </c>
      <c r="P349" s="239"/>
      <c r="Q349" s="239"/>
      <c r="R349" s="239"/>
      <c r="S349" s="239"/>
      <c r="T349" s="45" t="s">
        <v>103</v>
      </c>
    </row>
    <row r="350" spans="1:20" ht="30" customHeight="1" thickBot="1">
      <c r="A350" s="160" t="s">
        <v>231</v>
      </c>
      <c r="B350" s="161"/>
      <c r="C350" s="231" t="e">
        <f>VLOOKUP($C326,利用者一覧!$C$4:$AS$53,24,FALSE)</f>
        <v>#N/A</v>
      </c>
      <c r="D350" s="232"/>
      <c r="E350" s="232"/>
      <c r="F350" s="242" t="s">
        <v>236</v>
      </c>
      <c r="G350" s="243"/>
      <c r="H350" s="290" t="e">
        <f>VLOOKUP($C326,利用者一覧!$C$4:$AS$53,25,FALSE)</f>
        <v>#N/A</v>
      </c>
      <c r="I350" s="291"/>
      <c r="J350" s="291"/>
      <c r="K350" s="291"/>
      <c r="L350" s="291"/>
      <c r="M350" s="292"/>
      <c r="N350" s="94"/>
    </row>
    <row r="351" spans="1:20" ht="6.6" customHeight="1" thickBot="1">
      <c r="A351" s="97"/>
      <c r="B351" s="98"/>
      <c r="C351" s="95"/>
      <c r="D351" s="95"/>
      <c r="E351" s="95"/>
      <c r="F351" s="99"/>
      <c r="G351" s="98"/>
      <c r="H351" s="106"/>
      <c r="I351" s="106"/>
      <c r="J351" s="106"/>
      <c r="K351" s="106"/>
      <c r="L351" s="106"/>
      <c r="M351" s="106"/>
      <c r="N351" s="100"/>
    </row>
    <row r="352" spans="1:20" ht="30" customHeight="1" thickBot="1">
      <c r="A352" s="135" t="e">
        <f>VLOOKUP($C326,利用者一覧!$C$4:$AS$53,42,FALSE)</f>
        <v>#N/A</v>
      </c>
      <c r="B352" s="136"/>
      <c r="C352" s="136"/>
      <c r="D352" s="136"/>
      <c r="E352" s="136"/>
      <c r="F352" s="136"/>
      <c r="G352" s="136"/>
      <c r="H352" s="136"/>
      <c r="I352" s="136"/>
      <c r="J352" s="136"/>
      <c r="K352" s="136"/>
      <c r="L352" s="136"/>
      <c r="M352" s="136"/>
      <c r="N352" s="136"/>
      <c r="O352" s="136"/>
      <c r="P352" s="136"/>
      <c r="Q352" s="136"/>
      <c r="R352" s="136"/>
      <c r="S352" s="136"/>
      <c r="T352" s="137"/>
    </row>
    <row r="353" spans="1:20" ht="6" customHeight="1"/>
    <row r="354" spans="1:20" ht="22.8" customHeight="1" thickBot="1">
      <c r="A354" s="138" t="s">
        <v>161</v>
      </c>
      <c r="B354" s="138"/>
      <c r="C354" s="138"/>
      <c r="D354" s="138"/>
      <c r="E354" s="138"/>
      <c r="F354" s="138"/>
      <c r="G354" s="138"/>
      <c r="H354" s="139"/>
      <c r="I354" s="76"/>
    </row>
    <row r="355" spans="1:20" ht="22.8" customHeight="1">
      <c r="A355" s="266"/>
      <c r="B355" s="267"/>
      <c r="C355" s="267"/>
      <c r="D355" s="267"/>
      <c r="E355" s="267"/>
      <c r="F355" s="267"/>
      <c r="G355" s="267"/>
      <c r="H355" s="267"/>
      <c r="I355" s="267"/>
      <c r="J355" s="267"/>
      <c r="K355" s="267"/>
      <c r="L355" s="267"/>
      <c r="M355" s="267"/>
      <c r="N355" s="267"/>
      <c r="O355" s="267"/>
      <c r="P355" s="267"/>
      <c r="Q355" s="267"/>
      <c r="R355" s="267"/>
      <c r="S355" s="267"/>
      <c r="T355" s="268"/>
    </row>
    <row r="356" spans="1:20" ht="22.8" customHeight="1">
      <c r="A356" s="254"/>
      <c r="B356" s="255"/>
      <c r="C356" s="255"/>
      <c r="D356" s="255"/>
      <c r="E356" s="255"/>
      <c r="F356" s="255"/>
      <c r="G356" s="255"/>
      <c r="H356" s="255"/>
      <c r="I356" s="255"/>
      <c r="J356" s="255"/>
      <c r="K356" s="255"/>
      <c r="L356" s="255"/>
      <c r="M356" s="255"/>
      <c r="N356" s="255"/>
      <c r="O356" s="255"/>
      <c r="P356" s="255"/>
      <c r="Q356" s="255"/>
      <c r="R356" s="255"/>
      <c r="S356" s="255"/>
      <c r="T356" s="269"/>
    </row>
    <row r="357" spans="1:20" ht="22.8" customHeight="1">
      <c r="A357" s="254"/>
      <c r="B357" s="255"/>
      <c r="C357" s="255"/>
      <c r="D357" s="255"/>
      <c r="E357" s="255"/>
      <c r="F357" s="255"/>
      <c r="G357" s="255"/>
      <c r="H357" s="255"/>
      <c r="I357" s="255"/>
      <c r="J357" s="255"/>
      <c r="K357" s="255"/>
      <c r="L357" s="255"/>
      <c r="M357" s="255"/>
      <c r="N357" s="255"/>
      <c r="O357" s="255"/>
      <c r="P357" s="255"/>
      <c r="Q357" s="255"/>
      <c r="R357" s="255"/>
      <c r="S357" s="255"/>
      <c r="T357" s="269"/>
    </row>
    <row r="358" spans="1:20" ht="22.8" customHeight="1" thickBot="1">
      <c r="A358" s="270"/>
      <c r="B358" s="271"/>
      <c r="C358" s="271"/>
      <c r="D358" s="271"/>
      <c r="E358" s="271"/>
      <c r="F358" s="271"/>
      <c r="G358" s="271"/>
      <c r="H358" s="271"/>
      <c r="I358" s="271"/>
      <c r="J358" s="271"/>
      <c r="K358" s="271"/>
      <c r="L358" s="271"/>
      <c r="M358" s="271"/>
      <c r="N358" s="271"/>
      <c r="O358" s="271"/>
      <c r="P358" s="271"/>
      <c r="Q358" s="271"/>
      <c r="R358" s="271"/>
      <c r="S358" s="271"/>
      <c r="T358" s="272"/>
    </row>
    <row r="359" spans="1:20" ht="22.8" customHeight="1"/>
    <row r="360" spans="1:20" ht="22.8" customHeight="1" thickBot="1"/>
    <row r="361" spans="1:20" ht="21" customHeight="1" thickBot="1">
      <c r="A361" s="168" t="s">
        <v>239</v>
      </c>
      <c r="B361" s="169"/>
      <c r="C361" s="169"/>
      <c r="D361" s="169"/>
      <c r="E361" s="169"/>
      <c r="F361" s="169"/>
      <c r="G361" s="169"/>
      <c r="H361" s="169"/>
      <c r="I361" s="169"/>
      <c r="J361" s="169"/>
      <c r="K361" s="170"/>
      <c r="L361" s="77"/>
      <c r="M361" s="77"/>
      <c r="N361" s="77"/>
    </row>
    <row r="362" spans="1:20" ht="5.25" customHeight="1" thickBot="1"/>
    <row r="363" spans="1:20" ht="13.8" customHeight="1" thickBot="1">
      <c r="A363" s="183" t="s">
        <v>240</v>
      </c>
      <c r="B363" s="184"/>
      <c r="C363" s="184"/>
      <c r="D363" s="184"/>
      <c r="E363" s="184"/>
      <c r="F363" s="181" t="s">
        <v>219</v>
      </c>
      <c r="G363" s="181"/>
      <c r="H363" s="179"/>
      <c r="I363" s="179"/>
      <c r="J363" s="179"/>
      <c r="K363" s="171" t="s">
        <v>220</v>
      </c>
      <c r="L363" s="172"/>
      <c r="M363" s="175" t="s">
        <v>237</v>
      </c>
      <c r="N363" s="176"/>
      <c r="O363" s="176" t="s">
        <v>238</v>
      </c>
      <c r="P363" s="176"/>
      <c r="Q363" s="176" t="s">
        <v>238</v>
      </c>
      <c r="R363" s="176"/>
      <c r="S363" s="176" t="s">
        <v>238</v>
      </c>
      <c r="T363" s="177"/>
    </row>
    <row r="364" spans="1:20" ht="41.4" customHeight="1" thickTop="1" thickBot="1">
      <c r="A364" s="185"/>
      <c r="B364" s="186"/>
      <c r="C364" s="186"/>
      <c r="D364" s="186"/>
      <c r="E364" s="186"/>
      <c r="F364" s="182"/>
      <c r="G364" s="182"/>
      <c r="H364" s="180"/>
      <c r="I364" s="180"/>
      <c r="J364" s="180"/>
      <c r="K364" s="173"/>
      <c r="L364" s="174"/>
      <c r="M364" s="178"/>
      <c r="N364" s="166"/>
      <c r="O364" s="166"/>
      <c r="P364" s="166"/>
      <c r="Q364" s="166"/>
      <c r="R364" s="166"/>
      <c r="S364" s="166"/>
      <c r="T364" s="167"/>
    </row>
    <row r="365" spans="1:20" ht="5.4" customHeight="1" thickBot="1">
      <c r="A365" s="85"/>
      <c r="B365" s="87"/>
      <c r="C365" s="88"/>
      <c r="D365" s="88"/>
      <c r="E365" s="88"/>
      <c r="F365" s="88"/>
      <c r="G365" s="88"/>
      <c r="H365" s="88"/>
      <c r="I365" s="88"/>
      <c r="J365" s="88"/>
      <c r="K365" s="88"/>
      <c r="L365" s="88"/>
      <c r="M365" s="88"/>
      <c r="N365" s="88"/>
      <c r="O365" s="88"/>
      <c r="P365" s="88"/>
      <c r="Q365" s="88"/>
      <c r="R365" s="88"/>
      <c r="S365" s="88"/>
      <c r="T365" s="293"/>
    </row>
    <row r="366" spans="1:20" ht="36" customHeight="1" thickBot="1">
      <c r="A366" s="208" t="s">
        <v>8</v>
      </c>
      <c r="B366" s="209"/>
      <c r="C366" s="206"/>
      <c r="D366" s="206"/>
      <c r="E366" s="206"/>
      <c r="F366" s="206"/>
      <c r="G366" s="206"/>
      <c r="H366" s="207"/>
      <c r="J366" s="210" t="s">
        <v>113</v>
      </c>
      <c r="K366" s="211"/>
      <c r="L366" s="211"/>
      <c r="M366" s="211"/>
      <c r="N366" s="142" t="e">
        <f>VLOOKUP($C366,利用者一覧!$C$4:$AS$53,41,FALSE)</f>
        <v>#N/A</v>
      </c>
      <c r="O366" s="142"/>
      <c r="P366" s="142"/>
      <c r="Q366" s="142"/>
      <c r="R366" s="142"/>
      <c r="S366" s="143"/>
    </row>
    <row r="367" spans="1:20" ht="6.6" customHeight="1" thickBot="1">
      <c r="D367" s="86"/>
      <c r="E367" s="86"/>
      <c r="F367" s="86"/>
    </row>
    <row r="368" spans="1:20" ht="26.4" customHeight="1">
      <c r="A368" s="224" t="s">
        <v>163</v>
      </c>
      <c r="B368" s="225"/>
      <c r="C368" s="163"/>
      <c r="D368" s="276" t="e">
        <f>VLOOKUP($C366,利用者一覧!$C$4:$AS$53,14,FALSE)</f>
        <v>#N/A</v>
      </c>
      <c r="E368" s="277"/>
      <c r="F368" s="277"/>
      <c r="G368" s="277"/>
      <c r="H368" s="277"/>
      <c r="I368" s="277"/>
      <c r="J368" s="277"/>
      <c r="K368" s="277"/>
      <c r="L368" s="277"/>
      <c r="M368" s="277"/>
      <c r="N368" s="277"/>
      <c r="O368" s="277"/>
      <c r="P368" s="277"/>
      <c r="Q368" s="277"/>
      <c r="R368" s="277"/>
      <c r="S368" s="277"/>
      <c r="T368" s="278"/>
    </row>
    <row r="369" spans="1:20" ht="26.4" customHeight="1" thickBot="1">
      <c r="A369" s="226" t="s">
        <v>164</v>
      </c>
      <c r="B369" s="227"/>
      <c r="C369" s="228"/>
      <c r="D369" s="273" t="e">
        <f>VLOOKUP($C366,利用者一覧!$C$4:$AS$53,15,FALSE)</f>
        <v>#N/A</v>
      </c>
      <c r="E369" s="274"/>
      <c r="F369" s="274"/>
      <c r="G369" s="274"/>
      <c r="H369" s="274"/>
      <c r="I369" s="274"/>
      <c r="J369" s="274"/>
      <c r="K369" s="274"/>
      <c r="L369" s="274"/>
      <c r="M369" s="274"/>
      <c r="N369" s="274"/>
      <c r="O369" s="274"/>
      <c r="P369" s="274"/>
      <c r="Q369" s="274"/>
      <c r="R369" s="274"/>
      <c r="S369" s="274"/>
      <c r="T369" s="275"/>
    </row>
    <row r="370" spans="1:20" ht="5.4" customHeight="1" thickBot="1">
      <c r="D370" s="86"/>
      <c r="E370" s="86"/>
      <c r="F370" s="86"/>
    </row>
    <row r="371" spans="1:20" ht="24" customHeight="1" thickBot="1">
      <c r="A371" s="212" t="s">
        <v>9</v>
      </c>
      <c r="B371" s="213"/>
      <c r="C371" s="213"/>
      <c r="D371" s="213"/>
      <c r="E371" s="213"/>
      <c r="F371" s="214"/>
      <c r="G371" s="212" t="s">
        <v>10</v>
      </c>
      <c r="H371" s="213"/>
      <c r="I371" s="213"/>
      <c r="J371" s="288"/>
      <c r="K371" s="212" t="s">
        <v>11</v>
      </c>
      <c r="L371" s="213"/>
      <c r="M371" s="213"/>
      <c r="N371" s="288"/>
      <c r="O371" s="144" t="s">
        <v>221</v>
      </c>
      <c r="P371" s="145"/>
      <c r="Q371" s="145"/>
      <c r="R371" s="145"/>
      <c r="S371" s="145"/>
      <c r="T371" s="146"/>
    </row>
    <row r="372" spans="1:20" ht="28.8" customHeight="1" thickTop="1">
      <c r="A372" s="218" t="s">
        <v>241</v>
      </c>
      <c r="B372" s="219"/>
      <c r="C372" s="219"/>
      <c r="D372" s="219"/>
      <c r="E372" s="219"/>
      <c r="F372" s="220"/>
      <c r="G372" s="285" t="s">
        <v>18</v>
      </c>
      <c r="H372" s="286"/>
      <c r="I372" s="286"/>
      <c r="J372" s="287"/>
      <c r="K372" s="285" t="s">
        <v>19</v>
      </c>
      <c r="L372" s="286"/>
      <c r="M372" s="286"/>
      <c r="N372" s="287"/>
      <c r="O372" s="84" t="s">
        <v>27</v>
      </c>
      <c r="P372" s="147" t="s">
        <v>245</v>
      </c>
      <c r="Q372" s="148"/>
      <c r="R372" s="148"/>
      <c r="S372" s="148"/>
      <c r="T372" s="149"/>
    </row>
    <row r="373" spans="1:20" ht="28.8" customHeight="1" thickBot="1">
      <c r="A373" s="221" t="s">
        <v>242</v>
      </c>
      <c r="B373" s="222"/>
      <c r="C373" s="222"/>
      <c r="D373" s="222"/>
      <c r="E373" s="222"/>
      <c r="F373" s="223"/>
      <c r="G373" s="282" t="s">
        <v>18</v>
      </c>
      <c r="H373" s="283"/>
      <c r="I373" s="283"/>
      <c r="J373" s="284"/>
      <c r="K373" s="282" t="s">
        <v>19</v>
      </c>
      <c r="L373" s="283"/>
      <c r="M373" s="283"/>
      <c r="N373" s="284"/>
      <c r="O373" s="89" t="s">
        <v>31</v>
      </c>
      <c r="P373" s="150"/>
      <c r="Q373" s="151"/>
      <c r="R373" s="151"/>
      <c r="S373" s="151"/>
      <c r="T373" s="152"/>
    </row>
    <row r="374" spans="1:20" ht="28.8" customHeight="1" thickBot="1">
      <c r="A374" s="215" t="s">
        <v>243</v>
      </c>
      <c r="B374" s="216"/>
      <c r="C374" s="216"/>
      <c r="D374" s="216"/>
      <c r="E374" s="216"/>
      <c r="F374" s="217"/>
      <c r="G374" s="279" t="s">
        <v>18</v>
      </c>
      <c r="H374" s="280"/>
      <c r="I374" s="280"/>
      <c r="J374" s="281"/>
      <c r="K374" s="279" t="s">
        <v>19</v>
      </c>
      <c r="L374" s="280"/>
      <c r="M374" s="280"/>
      <c r="N374" s="281"/>
      <c r="O374" s="153" t="e">
        <f>VLOOKUP($C366,利用者一覧!$C$4:$AS$53,32,FALSE)</f>
        <v>#N/A</v>
      </c>
      <c r="P374" s="154"/>
      <c r="Q374" s="154"/>
      <c r="R374" s="154"/>
      <c r="S374" s="154"/>
      <c r="T374" s="155"/>
    </row>
    <row r="375" spans="1:20" ht="8.4" customHeight="1" thickBot="1">
      <c r="D375" s="86"/>
      <c r="E375" s="86"/>
      <c r="F375" s="86"/>
    </row>
    <row r="376" spans="1:20" ht="24" customHeight="1" thickBot="1">
      <c r="A376" s="198" t="s">
        <v>99</v>
      </c>
      <c r="B376" s="203" t="s">
        <v>12</v>
      </c>
      <c r="C376" s="164"/>
      <c r="D376" s="140" t="s">
        <v>13</v>
      </c>
      <c r="E376" s="164"/>
      <c r="F376" s="140" t="s">
        <v>14</v>
      </c>
      <c r="G376" s="164"/>
      <c r="H376" s="140" t="s">
        <v>15</v>
      </c>
      <c r="I376" s="164"/>
      <c r="J376" s="140" t="s">
        <v>16</v>
      </c>
      <c r="K376" s="164"/>
      <c r="L376" s="140" t="s">
        <v>17</v>
      </c>
      <c r="M376" s="165"/>
      <c r="N376" s="212" t="s">
        <v>222</v>
      </c>
      <c r="O376" s="213"/>
      <c r="P376" s="213"/>
      <c r="Q376" s="213"/>
      <c r="R376" s="213"/>
      <c r="S376" s="213"/>
      <c r="T376" s="288"/>
    </row>
    <row r="377" spans="1:20" ht="21" customHeight="1" thickTop="1" thickBot="1">
      <c r="A377" s="199"/>
      <c r="B377" s="78" t="s">
        <v>20</v>
      </c>
      <c r="C377" s="79" t="s">
        <v>21</v>
      </c>
      <c r="D377" s="80" t="s">
        <v>20</v>
      </c>
      <c r="E377" s="79" t="s">
        <v>21</v>
      </c>
      <c r="F377" s="80" t="s">
        <v>20</v>
      </c>
      <c r="G377" s="79" t="s">
        <v>21</v>
      </c>
      <c r="H377" s="80" t="s">
        <v>20</v>
      </c>
      <c r="I377" s="79" t="s">
        <v>21</v>
      </c>
      <c r="J377" s="80" t="s">
        <v>20</v>
      </c>
      <c r="K377" s="79" t="s">
        <v>21</v>
      </c>
      <c r="L377" s="80" t="s">
        <v>20</v>
      </c>
      <c r="M377" s="81" t="s">
        <v>21</v>
      </c>
      <c r="N377" s="289" t="e">
        <f>VLOOKUP($C366,利用者一覧!$C$4:$AS$53,40,FALSE)</f>
        <v>#N/A</v>
      </c>
      <c r="O377" s="166"/>
      <c r="P377" s="166"/>
      <c r="Q377" s="166"/>
      <c r="R377" s="166"/>
      <c r="S377" s="166"/>
      <c r="T377" s="167"/>
    </row>
    <row r="378" spans="1:20" ht="21" customHeight="1">
      <c r="A378" s="199"/>
      <c r="B378" s="201" t="e">
        <f>VLOOKUP($C366,利用者一覧!$C$4:$AS$53,26,FALSE)</f>
        <v>#N/A</v>
      </c>
      <c r="C378" s="196" t="s">
        <v>103</v>
      </c>
      <c r="D378" s="194" t="e">
        <f>VLOOKUP($C366,利用者一覧!$C$4:$AS$53,27,FALSE)</f>
        <v>#N/A</v>
      </c>
      <c r="E378" s="196" t="s">
        <v>103</v>
      </c>
      <c r="F378" s="194" t="e">
        <f>VLOOKUP($C366,利用者一覧!$C$4:$AS$53,28,FALSE)</f>
        <v>#N/A</v>
      </c>
      <c r="G378" s="196" t="s">
        <v>103</v>
      </c>
      <c r="H378" s="194" t="e">
        <f>VLOOKUP($C366,利用者一覧!$C$4:$AS$53,29,FALSE)</f>
        <v>#N/A</v>
      </c>
      <c r="I378" s="196" t="s">
        <v>103</v>
      </c>
      <c r="J378" s="194" t="e">
        <f>VLOOKUP($C366,利用者一覧!$C$4:$AS$53,30,FALSE)</f>
        <v>#N/A</v>
      </c>
      <c r="K378" s="196" t="s">
        <v>103</v>
      </c>
      <c r="L378" s="194" t="e">
        <f>VLOOKUP($C366,利用者一覧!$C$4:$AS$53,31,FALSE)</f>
        <v>#N/A</v>
      </c>
      <c r="M378" s="204" t="s">
        <v>103</v>
      </c>
      <c r="N378" s="254" t="s">
        <v>225</v>
      </c>
      <c r="O378" s="255"/>
      <c r="P378" s="255"/>
      <c r="Q378" s="255"/>
      <c r="R378" s="255"/>
      <c r="S378" s="255"/>
    </row>
    <row r="379" spans="1:20" ht="21" customHeight="1" thickBot="1">
      <c r="A379" s="200"/>
      <c r="B379" s="202"/>
      <c r="C379" s="197"/>
      <c r="D379" s="195"/>
      <c r="E379" s="197"/>
      <c r="F379" s="195"/>
      <c r="G379" s="197"/>
      <c r="H379" s="195"/>
      <c r="I379" s="197"/>
      <c r="J379" s="195"/>
      <c r="K379" s="197"/>
      <c r="L379" s="195"/>
      <c r="M379" s="205"/>
    </row>
    <row r="380" spans="1:20" ht="6" customHeight="1" thickBot="1">
      <c r="A380" s="104"/>
      <c r="B380" s="103"/>
      <c r="C380" s="103"/>
      <c r="D380" s="103"/>
      <c r="E380" s="103"/>
      <c r="F380" s="103"/>
      <c r="G380" s="103"/>
      <c r="H380" s="103"/>
      <c r="I380" s="103"/>
      <c r="J380" s="103"/>
      <c r="K380" s="103"/>
      <c r="L380" s="103"/>
      <c r="M380" s="103"/>
      <c r="N380" s="83"/>
      <c r="O380" s="83"/>
      <c r="P380" s="83"/>
      <c r="Q380" s="83"/>
      <c r="R380" s="83"/>
      <c r="S380" s="83"/>
      <c r="T380" s="83"/>
    </row>
    <row r="381" spans="1:20" ht="29.4" customHeight="1" thickBot="1">
      <c r="A381" s="189" t="s">
        <v>22</v>
      </c>
      <c r="B381" s="190"/>
      <c r="C381" s="93" t="s">
        <v>26</v>
      </c>
      <c r="D381" s="105" t="e">
        <f>VLOOKUP($C366,利用者一覧!$C$4:$AS$53,35,FALSE)</f>
        <v>#N/A</v>
      </c>
      <c r="E381" s="82" t="s">
        <v>30</v>
      </c>
      <c r="F381" s="43" t="s">
        <v>104</v>
      </c>
      <c r="G381" s="191" t="s">
        <v>23</v>
      </c>
      <c r="H381" s="192"/>
      <c r="I381" s="193"/>
      <c r="J381" s="93" t="s">
        <v>26</v>
      </c>
      <c r="K381" s="105" t="e">
        <f>VLOOKUP($C366,利用者一覧!$C$4:$AS$53,36,FALSE)</f>
        <v>#N/A</v>
      </c>
      <c r="L381" s="82" t="s">
        <v>30</v>
      </c>
      <c r="M381" s="43" t="s">
        <v>104</v>
      </c>
    </row>
    <row r="382" spans="1:20" ht="6" customHeight="1" thickBot="1"/>
    <row r="383" spans="1:20" ht="30" customHeight="1" thickBot="1">
      <c r="A383" s="263" t="s">
        <v>24</v>
      </c>
      <c r="B383" s="264"/>
      <c r="C383" s="265"/>
      <c r="D383" s="156" t="s">
        <v>28</v>
      </c>
      <c r="E383" s="157"/>
      <c r="F383" s="101" t="s">
        <v>103</v>
      </c>
      <c r="G383" s="262" t="s">
        <v>32</v>
      </c>
      <c r="H383" s="157"/>
      <c r="I383" s="101" t="s">
        <v>103</v>
      </c>
      <c r="J383" s="262" t="s">
        <v>34</v>
      </c>
      <c r="K383" s="157"/>
      <c r="L383" s="101" t="s">
        <v>103</v>
      </c>
      <c r="M383" s="140" t="s">
        <v>29</v>
      </c>
      <c r="N383" s="141"/>
      <c r="O383" s="102" t="s">
        <v>103</v>
      </c>
      <c r="P383" s="252" t="s">
        <v>244</v>
      </c>
      <c r="Q383" s="253"/>
      <c r="R383" s="253"/>
      <c r="S383" s="253"/>
      <c r="T383" s="253"/>
    </row>
    <row r="384" spans="1:20" ht="30" customHeight="1" thickTop="1" thickBot="1">
      <c r="A384" s="259" t="s">
        <v>162</v>
      </c>
      <c r="B384" s="260"/>
      <c r="C384" s="261"/>
      <c r="D384" s="258" t="s">
        <v>111</v>
      </c>
      <c r="E384" s="188"/>
      <c r="F384" s="107" t="s">
        <v>103</v>
      </c>
      <c r="G384" s="187" t="s">
        <v>35</v>
      </c>
      <c r="H384" s="188"/>
      <c r="I384" s="107" t="s">
        <v>103</v>
      </c>
      <c r="J384" s="187" t="s">
        <v>33</v>
      </c>
      <c r="K384" s="188"/>
      <c r="L384" s="91" t="s">
        <v>103</v>
      </c>
      <c r="M384" s="187" t="s">
        <v>101</v>
      </c>
      <c r="N384" s="188"/>
      <c r="O384" s="108" t="s">
        <v>103</v>
      </c>
      <c r="P384" s="252"/>
      <c r="Q384" s="253"/>
      <c r="R384" s="253"/>
      <c r="S384" s="253"/>
      <c r="T384" s="253"/>
    </row>
    <row r="385" spans="1:20" ht="6.6" customHeight="1" thickBot="1"/>
    <row r="386" spans="1:20" ht="30" customHeight="1" thickBot="1">
      <c r="A386" s="162" t="s">
        <v>227</v>
      </c>
      <c r="B386" s="163"/>
      <c r="C386" s="256" t="e">
        <f>VLOOKUP($C366,利用者一覧!$C$4:$AS$53,16,FALSE)</f>
        <v>#N/A</v>
      </c>
      <c r="D386" s="257"/>
      <c r="E386" s="257"/>
      <c r="F386" s="244" t="s">
        <v>232</v>
      </c>
      <c r="G386" s="245"/>
      <c r="H386" s="249" t="e">
        <f>VLOOKUP($C366,利用者一覧!$C$4:$AS$53,17,FALSE)</f>
        <v>#N/A</v>
      </c>
      <c r="I386" s="250"/>
      <c r="J386" s="250"/>
      <c r="K386" s="250"/>
      <c r="L386" s="250"/>
      <c r="M386" s="251"/>
      <c r="N386" s="210" t="s">
        <v>226</v>
      </c>
      <c r="O386" s="211"/>
      <c r="P386" s="211"/>
      <c r="Q386" s="211"/>
      <c r="R386" s="211"/>
      <c r="S386" s="211"/>
      <c r="T386" s="233"/>
    </row>
    <row r="387" spans="1:20" ht="30" customHeight="1">
      <c r="A387" s="158" t="s">
        <v>228</v>
      </c>
      <c r="B387" s="159"/>
      <c r="C387" s="229" t="e">
        <f>VLOOKUP($C366,利用者一覧!$C$4:$AS$53,18,FALSE)</f>
        <v>#N/A</v>
      </c>
      <c r="D387" s="230"/>
      <c r="E387" s="230"/>
      <c r="F387" s="240" t="s">
        <v>233</v>
      </c>
      <c r="G387" s="241"/>
      <c r="H387" s="246" t="e">
        <f>VLOOKUP($C366,利用者一覧!$C$4:$AS$53,19,FALSE)</f>
        <v>#N/A</v>
      </c>
      <c r="I387" s="247"/>
      <c r="J387" s="247"/>
      <c r="K387" s="247"/>
      <c r="L387" s="247"/>
      <c r="M387" s="248"/>
      <c r="N387" s="198" t="s">
        <v>102</v>
      </c>
      <c r="O387" s="234" t="e">
        <f>VLOOKUP($C366,利用者一覧!$C$4:$AS$53,37,FALSE)</f>
        <v>#N/A</v>
      </c>
      <c r="P387" s="235"/>
      <c r="Q387" s="235"/>
      <c r="R387" s="235"/>
      <c r="S387" s="235"/>
      <c r="T387" s="44" t="s">
        <v>103</v>
      </c>
    </row>
    <row r="388" spans="1:20" ht="30" customHeight="1">
      <c r="A388" s="158" t="s">
        <v>229</v>
      </c>
      <c r="B388" s="159"/>
      <c r="C388" s="229" t="e">
        <f>VLOOKUP($C366,利用者一覧!$C$4:$AS$53,20,FALSE)</f>
        <v>#N/A</v>
      </c>
      <c r="D388" s="230"/>
      <c r="E388" s="230"/>
      <c r="F388" s="240" t="s">
        <v>234</v>
      </c>
      <c r="G388" s="241"/>
      <c r="H388" s="246" t="e">
        <f>VLOOKUP($C366,利用者一覧!$C$4:$AS$53,21,FALSE)</f>
        <v>#N/A</v>
      </c>
      <c r="I388" s="247"/>
      <c r="J388" s="247"/>
      <c r="K388" s="247"/>
      <c r="L388" s="247"/>
      <c r="M388" s="248"/>
      <c r="N388" s="199"/>
      <c r="O388" s="236" t="e">
        <f>VLOOKUP($C366,利用者一覧!$C$4:$AS$53,38,FALSE)</f>
        <v>#N/A</v>
      </c>
      <c r="P388" s="237"/>
      <c r="Q388" s="237"/>
      <c r="R388" s="237"/>
      <c r="S388" s="237"/>
      <c r="T388" s="75" t="s">
        <v>103</v>
      </c>
    </row>
    <row r="389" spans="1:20" ht="30" customHeight="1" thickBot="1">
      <c r="A389" s="158" t="s">
        <v>230</v>
      </c>
      <c r="B389" s="159"/>
      <c r="C389" s="229" t="e">
        <f>VLOOKUP($C366,利用者一覧!$C$4:$AS$53,22,FALSE)</f>
        <v>#N/A</v>
      </c>
      <c r="D389" s="230"/>
      <c r="E389" s="230"/>
      <c r="F389" s="240" t="s">
        <v>235</v>
      </c>
      <c r="G389" s="241"/>
      <c r="H389" s="246" t="e">
        <f>VLOOKUP($C366,利用者一覧!$C$4:$AS$53,23,FALSE)</f>
        <v>#N/A</v>
      </c>
      <c r="I389" s="247"/>
      <c r="J389" s="247"/>
      <c r="K389" s="247"/>
      <c r="L389" s="247"/>
      <c r="M389" s="248"/>
      <c r="N389" s="200"/>
      <c r="O389" s="238" t="e">
        <f>VLOOKUP($C366,利用者一覧!$C$4:$AS$53,39,FALSE)</f>
        <v>#N/A</v>
      </c>
      <c r="P389" s="239"/>
      <c r="Q389" s="239"/>
      <c r="R389" s="239"/>
      <c r="S389" s="239"/>
      <c r="T389" s="45" t="s">
        <v>103</v>
      </c>
    </row>
    <row r="390" spans="1:20" ht="30" customHeight="1" thickBot="1">
      <c r="A390" s="160" t="s">
        <v>231</v>
      </c>
      <c r="B390" s="161"/>
      <c r="C390" s="231" t="e">
        <f>VLOOKUP($C366,利用者一覧!$C$4:$AS$53,24,FALSE)</f>
        <v>#N/A</v>
      </c>
      <c r="D390" s="232"/>
      <c r="E390" s="232"/>
      <c r="F390" s="242" t="s">
        <v>236</v>
      </c>
      <c r="G390" s="243"/>
      <c r="H390" s="290" t="e">
        <f>VLOOKUP($C366,利用者一覧!$C$4:$AS$53,25,FALSE)</f>
        <v>#N/A</v>
      </c>
      <c r="I390" s="291"/>
      <c r="J390" s="291"/>
      <c r="K390" s="291"/>
      <c r="L390" s="291"/>
      <c r="M390" s="292"/>
      <c r="N390" s="94"/>
    </row>
    <row r="391" spans="1:20" ht="6.6" customHeight="1" thickBot="1">
      <c r="A391" s="97"/>
      <c r="B391" s="98"/>
      <c r="C391" s="95"/>
      <c r="D391" s="95"/>
      <c r="E391" s="95"/>
      <c r="F391" s="99"/>
      <c r="G391" s="98"/>
      <c r="H391" s="106"/>
      <c r="I391" s="106"/>
      <c r="J391" s="106"/>
      <c r="K391" s="106"/>
      <c r="L391" s="106"/>
      <c r="M391" s="106"/>
      <c r="N391" s="100"/>
    </row>
    <row r="392" spans="1:20" ht="30" customHeight="1" thickBot="1">
      <c r="A392" s="135" t="e">
        <f>VLOOKUP($C366,利用者一覧!$C$4:$AS$53,42,FALSE)</f>
        <v>#N/A</v>
      </c>
      <c r="B392" s="136"/>
      <c r="C392" s="136"/>
      <c r="D392" s="136"/>
      <c r="E392" s="136"/>
      <c r="F392" s="136"/>
      <c r="G392" s="136"/>
      <c r="H392" s="136"/>
      <c r="I392" s="136"/>
      <c r="J392" s="136"/>
      <c r="K392" s="136"/>
      <c r="L392" s="136"/>
      <c r="M392" s="136"/>
      <c r="N392" s="136"/>
      <c r="O392" s="136"/>
      <c r="P392" s="136"/>
      <c r="Q392" s="136"/>
      <c r="R392" s="136"/>
      <c r="S392" s="136"/>
      <c r="T392" s="137"/>
    </row>
    <row r="393" spans="1:20" ht="6" customHeight="1"/>
    <row r="394" spans="1:20" ht="22.8" customHeight="1" thickBot="1">
      <c r="A394" s="138" t="s">
        <v>161</v>
      </c>
      <c r="B394" s="138"/>
      <c r="C394" s="138"/>
      <c r="D394" s="138"/>
      <c r="E394" s="138"/>
      <c r="F394" s="138"/>
      <c r="G394" s="138"/>
      <c r="H394" s="139"/>
      <c r="I394" s="76"/>
    </row>
    <row r="395" spans="1:20" ht="22.8" customHeight="1">
      <c r="A395" s="266"/>
      <c r="B395" s="267"/>
      <c r="C395" s="267"/>
      <c r="D395" s="267"/>
      <c r="E395" s="267"/>
      <c r="F395" s="267"/>
      <c r="G395" s="267"/>
      <c r="H395" s="267"/>
      <c r="I395" s="267"/>
      <c r="J395" s="267"/>
      <c r="K395" s="267"/>
      <c r="L395" s="267"/>
      <c r="M395" s="267"/>
      <c r="N395" s="267"/>
      <c r="O395" s="267"/>
      <c r="P395" s="267"/>
      <c r="Q395" s="267"/>
      <c r="R395" s="267"/>
      <c r="S395" s="267"/>
      <c r="T395" s="268"/>
    </row>
    <row r="396" spans="1:20" ht="22.8" customHeight="1">
      <c r="A396" s="254"/>
      <c r="B396" s="255"/>
      <c r="C396" s="255"/>
      <c r="D396" s="255"/>
      <c r="E396" s="255"/>
      <c r="F396" s="255"/>
      <c r="G396" s="255"/>
      <c r="H396" s="255"/>
      <c r="I396" s="255"/>
      <c r="J396" s="255"/>
      <c r="K396" s="255"/>
      <c r="L396" s="255"/>
      <c r="M396" s="255"/>
      <c r="N396" s="255"/>
      <c r="O396" s="255"/>
      <c r="P396" s="255"/>
      <c r="Q396" s="255"/>
      <c r="R396" s="255"/>
      <c r="S396" s="255"/>
      <c r="T396" s="269"/>
    </row>
    <row r="397" spans="1:20" ht="22.8" customHeight="1">
      <c r="A397" s="254"/>
      <c r="B397" s="255"/>
      <c r="C397" s="255"/>
      <c r="D397" s="255"/>
      <c r="E397" s="255"/>
      <c r="F397" s="255"/>
      <c r="G397" s="255"/>
      <c r="H397" s="255"/>
      <c r="I397" s="255"/>
      <c r="J397" s="255"/>
      <c r="K397" s="255"/>
      <c r="L397" s="255"/>
      <c r="M397" s="255"/>
      <c r="N397" s="255"/>
      <c r="O397" s="255"/>
      <c r="P397" s="255"/>
      <c r="Q397" s="255"/>
      <c r="R397" s="255"/>
      <c r="S397" s="255"/>
      <c r="T397" s="269"/>
    </row>
    <row r="398" spans="1:20" ht="22.8" customHeight="1" thickBot="1">
      <c r="A398" s="270"/>
      <c r="B398" s="271"/>
      <c r="C398" s="271"/>
      <c r="D398" s="271"/>
      <c r="E398" s="271"/>
      <c r="F398" s="271"/>
      <c r="G398" s="271"/>
      <c r="H398" s="271"/>
      <c r="I398" s="271"/>
      <c r="J398" s="271"/>
      <c r="K398" s="271"/>
      <c r="L398" s="271"/>
      <c r="M398" s="271"/>
      <c r="N398" s="271"/>
      <c r="O398" s="271"/>
      <c r="P398" s="271"/>
      <c r="Q398" s="271"/>
      <c r="R398" s="271"/>
      <c r="S398" s="271"/>
      <c r="T398" s="272"/>
    </row>
    <row r="399" spans="1:20" ht="22.8" customHeight="1"/>
    <row r="400" spans="1:20" ht="22.8" customHeight="1" thickBot="1"/>
    <row r="401" spans="1:20" ht="21" customHeight="1" thickBot="1">
      <c r="A401" s="168" t="s">
        <v>239</v>
      </c>
      <c r="B401" s="169"/>
      <c r="C401" s="169"/>
      <c r="D401" s="169"/>
      <c r="E401" s="169"/>
      <c r="F401" s="169"/>
      <c r="G401" s="169"/>
      <c r="H401" s="169"/>
      <c r="I401" s="169"/>
      <c r="J401" s="169"/>
      <c r="K401" s="170"/>
      <c r="L401" s="77"/>
      <c r="M401" s="77"/>
      <c r="N401" s="77"/>
    </row>
    <row r="402" spans="1:20" ht="5.25" customHeight="1" thickBot="1"/>
    <row r="403" spans="1:20" ht="13.8" customHeight="1" thickBot="1">
      <c r="A403" s="183" t="s">
        <v>240</v>
      </c>
      <c r="B403" s="184"/>
      <c r="C403" s="184"/>
      <c r="D403" s="184"/>
      <c r="E403" s="184"/>
      <c r="F403" s="181" t="s">
        <v>219</v>
      </c>
      <c r="G403" s="181"/>
      <c r="H403" s="179"/>
      <c r="I403" s="179"/>
      <c r="J403" s="179"/>
      <c r="K403" s="171" t="s">
        <v>220</v>
      </c>
      <c r="L403" s="172"/>
      <c r="M403" s="175" t="s">
        <v>237</v>
      </c>
      <c r="N403" s="176"/>
      <c r="O403" s="176" t="s">
        <v>238</v>
      </c>
      <c r="P403" s="176"/>
      <c r="Q403" s="176" t="s">
        <v>238</v>
      </c>
      <c r="R403" s="176"/>
      <c r="S403" s="176" t="s">
        <v>238</v>
      </c>
      <c r="T403" s="177"/>
    </row>
    <row r="404" spans="1:20" ht="41.4" customHeight="1" thickTop="1" thickBot="1">
      <c r="A404" s="185"/>
      <c r="B404" s="186"/>
      <c r="C404" s="186"/>
      <c r="D404" s="186"/>
      <c r="E404" s="186"/>
      <c r="F404" s="182"/>
      <c r="G404" s="182"/>
      <c r="H404" s="180"/>
      <c r="I404" s="180"/>
      <c r="J404" s="180"/>
      <c r="K404" s="173"/>
      <c r="L404" s="174"/>
      <c r="M404" s="178"/>
      <c r="N404" s="166"/>
      <c r="O404" s="166"/>
      <c r="P404" s="166"/>
      <c r="Q404" s="166"/>
      <c r="R404" s="166"/>
      <c r="S404" s="166"/>
      <c r="T404" s="167"/>
    </row>
    <row r="405" spans="1:20" ht="5.4" customHeight="1" thickBot="1">
      <c r="A405" s="85"/>
      <c r="B405" s="87"/>
      <c r="C405" s="88"/>
      <c r="D405" s="88"/>
      <c r="E405" s="88"/>
      <c r="F405" s="88"/>
      <c r="G405" s="88"/>
      <c r="H405" s="88"/>
      <c r="I405" s="88"/>
      <c r="J405" s="88"/>
      <c r="K405" s="88"/>
      <c r="L405" s="88"/>
      <c r="M405" s="88"/>
      <c r="N405" s="88"/>
      <c r="O405" s="88"/>
      <c r="P405" s="88"/>
      <c r="Q405" s="88"/>
      <c r="R405" s="88"/>
      <c r="S405" s="88"/>
      <c r="T405" s="293"/>
    </row>
    <row r="406" spans="1:20" ht="36" customHeight="1" thickBot="1">
      <c r="A406" s="208" t="s">
        <v>8</v>
      </c>
      <c r="B406" s="209"/>
      <c r="C406" s="206"/>
      <c r="D406" s="206"/>
      <c r="E406" s="206"/>
      <c r="F406" s="206"/>
      <c r="G406" s="206"/>
      <c r="H406" s="207"/>
      <c r="J406" s="210" t="s">
        <v>113</v>
      </c>
      <c r="K406" s="211"/>
      <c r="L406" s="211"/>
      <c r="M406" s="211"/>
      <c r="N406" s="142" t="e">
        <f>VLOOKUP($C406,利用者一覧!$C$4:$AS$53,41,FALSE)</f>
        <v>#N/A</v>
      </c>
      <c r="O406" s="142"/>
      <c r="P406" s="142"/>
      <c r="Q406" s="142"/>
      <c r="R406" s="142"/>
      <c r="S406" s="143"/>
    </row>
    <row r="407" spans="1:20" ht="6.6" customHeight="1" thickBot="1">
      <c r="D407" s="86"/>
      <c r="E407" s="86"/>
      <c r="F407" s="86"/>
    </row>
    <row r="408" spans="1:20" ht="26.4" customHeight="1">
      <c r="A408" s="224" t="s">
        <v>163</v>
      </c>
      <c r="B408" s="225"/>
      <c r="C408" s="163"/>
      <c r="D408" s="276" t="e">
        <f>VLOOKUP($C406,利用者一覧!$C$4:$AS$53,14,FALSE)</f>
        <v>#N/A</v>
      </c>
      <c r="E408" s="277"/>
      <c r="F408" s="277"/>
      <c r="G408" s="277"/>
      <c r="H408" s="277"/>
      <c r="I408" s="277"/>
      <c r="J408" s="277"/>
      <c r="K408" s="277"/>
      <c r="L408" s="277"/>
      <c r="M408" s="277"/>
      <c r="N408" s="277"/>
      <c r="O408" s="277"/>
      <c r="P408" s="277"/>
      <c r="Q408" s="277"/>
      <c r="R408" s="277"/>
      <c r="S408" s="277"/>
      <c r="T408" s="278"/>
    </row>
    <row r="409" spans="1:20" ht="26.4" customHeight="1" thickBot="1">
      <c r="A409" s="226" t="s">
        <v>164</v>
      </c>
      <c r="B409" s="227"/>
      <c r="C409" s="228"/>
      <c r="D409" s="273" t="e">
        <f>VLOOKUP($C406,利用者一覧!$C$4:$AS$53,15,FALSE)</f>
        <v>#N/A</v>
      </c>
      <c r="E409" s="274"/>
      <c r="F409" s="274"/>
      <c r="G409" s="274"/>
      <c r="H409" s="274"/>
      <c r="I409" s="274"/>
      <c r="J409" s="274"/>
      <c r="K409" s="274"/>
      <c r="L409" s="274"/>
      <c r="M409" s="274"/>
      <c r="N409" s="274"/>
      <c r="O409" s="274"/>
      <c r="P409" s="274"/>
      <c r="Q409" s="274"/>
      <c r="R409" s="274"/>
      <c r="S409" s="274"/>
      <c r="T409" s="275"/>
    </row>
    <row r="410" spans="1:20" ht="5.4" customHeight="1" thickBot="1">
      <c r="D410" s="86"/>
      <c r="E410" s="86"/>
      <c r="F410" s="86"/>
    </row>
    <row r="411" spans="1:20" ht="24" customHeight="1" thickBot="1">
      <c r="A411" s="212" t="s">
        <v>9</v>
      </c>
      <c r="B411" s="213"/>
      <c r="C411" s="213"/>
      <c r="D411" s="213"/>
      <c r="E411" s="213"/>
      <c r="F411" s="214"/>
      <c r="G411" s="212" t="s">
        <v>10</v>
      </c>
      <c r="H411" s="213"/>
      <c r="I411" s="213"/>
      <c r="J411" s="288"/>
      <c r="K411" s="212" t="s">
        <v>11</v>
      </c>
      <c r="L411" s="213"/>
      <c r="M411" s="213"/>
      <c r="N411" s="288"/>
      <c r="O411" s="144" t="s">
        <v>221</v>
      </c>
      <c r="P411" s="145"/>
      <c r="Q411" s="145"/>
      <c r="R411" s="145"/>
      <c r="S411" s="145"/>
      <c r="T411" s="146"/>
    </row>
    <row r="412" spans="1:20" ht="28.8" customHeight="1" thickTop="1">
      <c r="A412" s="218" t="s">
        <v>241</v>
      </c>
      <c r="B412" s="219"/>
      <c r="C412" s="219"/>
      <c r="D412" s="219"/>
      <c r="E412" s="219"/>
      <c r="F412" s="220"/>
      <c r="G412" s="285" t="s">
        <v>18</v>
      </c>
      <c r="H412" s="286"/>
      <c r="I412" s="286"/>
      <c r="J412" s="287"/>
      <c r="K412" s="285" t="s">
        <v>19</v>
      </c>
      <c r="L412" s="286"/>
      <c r="M412" s="286"/>
      <c r="N412" s="287"/>
      <c r="O412" s="84" t="s">
        <v>27</v>
      </c>
      <c r="P412" s="147" t="s">
        <v>245</v>
      </c>
      <c r="Q412" s="148"/>
      <c r="R412" s="148"/>
      <c r="S412" s="148"/>
      <c r="T412" s="149"/>
    </row>
    <row r="413" spans="1:20" ht="28.8" customHeight="1" thickBot="1">
      <c r="A413" s="221" t="s">
        <v>242</v>
      </c>
      <c r="B413" s="222"/>
      <c r="C413" s="222"/>
      <c r="D413" s="222"/>
      <c r="E413" s="222"/>
      <c r="F413" s="223"/>
      <c r="G413" s="282" t="s">
        <v>18</v>
      </c>
      <c r="H413" s="283"/>
      <c r="I413" s="283"/>
      <c r="J413" s="284"/>
      <c r="K413" s="282" t="s">
        <v>19</v>
      </c>
      <c r="L413" s="283"/>
      <c r="M413" s="283"/>
      <c r="N413" s="284"/>
      <c r="O413" s="89" t="s">
        <v>31</v>
      </c>
      <c r="P413" s="150"/>
      <c r="Q413" s="151"/>
      <c r="R413" s="151"/>
      <c r="S413" s="151"/>
      <c r="T413" s="152"/>
    </row>
    <row r="414" spans="1:20" ht="28.8" customHeight="1" thickBot="1">
      <c r="A414" s="215" t="s">
        <v>243</v>
      </c>
      <c r="B414" s="216"/>
      <c r="C414" s="216"/>
      <c r="D414" s="216"/>
      <c r="E414" s="216"/>
      <c r="F414" s="217"/>
      <c r="G414" s="279" t="s">
        <v>18</v>
      </c>
      <c r="H414" s="280"/>
      <c r="I414" s="280"/>
      <c r="J414" s="281"/>
      <c r="K414" s="279" t="s">
        <v>19</v>
      </c>
      <c r="L414" s="280"/>
      <c r="M414" s="280"/>
      <c r="N414" s="281"/>
      <c r="O414" s="153" t="e">
        <f>VLOOKUP($C406,利用者一覧!$C$4:$AS$53,32,FALSE)</f>
        <v>#N/A</v>
      </c>
      <c r="P414" s="154"/>
      <c r="Q414" s="154"/>
      <c r="R414" s="154"/>
      <c r="S414" s="154"/>
      <c r="T414" s="155"/>
    </row>
    <row r="415" spans="1:20" ht="8.4" customHeight="1" thickBot="1">
      <c r="D415" s="86"/>
      <c r="E415" s="86"/>
      <c r="F415" s="86"/>
    </row>
    <row r="416" spans="1:20" ht="24" customHeight="1" thickBot="1">
      <c r="A416" s="198" t="s">
        <v>99</v>
      </c>
      <c r="B416" s="203" t="s">
        <v>12</v>
      </c>
      <c r="C416" s="164"/>
      <c r="D416" s="140" t="s">
        <v>13</v>
      </c>
      <c r="E416" s="164"/>
      <c r="F416" s="140" t="s">
        <v>14</v>
      </c>
      <c r="G416" s="164"/>
      <c r="H416" s="140" t="s">
        <v>15</v>
      </c>
      <c r="I416" s="164"/>
      <c r="J416" s="140" t="s">
        <v>16</v>
      </c>
      <c r="K416" s="164"/>
      <c r="L416" s="140" t="s">
        <v>17</v>
      </c>
      <c r="M416" s="165"/>
      <c r="N416" s="212" t="s">
        <v>222</v>
      </c>
      <c r="O416" s="213"/>
      <c r="P416" s="213"/>
      <c r="Q416" s="213"/>
      <c r="R416" s="213"/>
      <c r="S416" s="213"/>
      <c r="T416" s="288"/>
    </row>
    <row r="417" spans="1:20" ht="21" customHeight="1" thickTop="1" thickBot="1">
      <c r="A417" s="199"/>
      <c r="B417" s="78" t="s">
        <v>20</v>
      </c>
      <c r="C417" s="79" t="s">
        <v>21</v>
      </c>
      <c r="D417" s="80" t="s">
        <v>20</v>
      </c>
      <c r="E417" s="79" t="s">
        <v>21</v>
      </c>
      <c r="F417" s="80" t="s">
        <v>20</v>
      </c>
      <c r="G417" s="79" t="s">
        <v>21</v>
      </c>
      <c r="H417" s="80" t="s">
        <v>20</v>
      </c>
      <c r="I417" s="79" t="s">
        <v>21</v>
      </c>
      <c r="J417" s="80" t="s">
        <v>20</v>
      </c>
      <c r="K417" s="79" t="s">
        <v>21</v>
      </c>
      <c r="L417" s="80" t="s">
        <v>20</v>
      </c>
      <c r="M417" s="81" t="s">
        <v>21</v>
      </c>
      <c r="N417" s="289" t="e">
        <f>VLOOKUP($C406,利用者一覧!$C$4:$AS$53,40,FALSE)</f>
        <v>#N/A</v>
      </c>
      <c r="O417" s="166"/>
      <c r="P417" s="166"/>
      <c r="Q417" s="166"/>
      <c r="R417" s="166"/>
      <c r="S417" s="166"/>
      <c r="T417" s="167"/>
    </row>
    <row r="418" spans="1:20" ht="21" customHeight="1">
      <c r="A418" s="199"/>
      <c r="B418" s="201" t="e">
        <f>VLOOKUP($C406,利用者一覧!$C$4:$AS$53,26,FALSE)</f>
        <v>#N/A</v>
      </c>
      <c r="C418" s="196" t="s">
        <v>103</v>
      </c>
      <c r="D418" s="194" t="e">
        <f>VLOOKUP($C406,利用者一覧!$C$4:$AS$53,27,FALSE)</f>
        <v>#N/A</v>
      </c>
      <c r="E418" s="196" t="s">
        <v>103</v>
      </c>
      <c r="F418" s="194" t="e">
        <f>VLOOKUP($C406,利用者一覧!$C$4:$AS$53,28,FALSE)</f>
        <v>#N/A</v>
      </c>
      <c r="G418" s="196" t="s">
        <v>103</v>
      </c>
      <c r="H418" s="194" t="e">
        <f>VLOOKUP($C406,利用者一覧!$C$4:$AS$53,29,FALSE)</f>
        <v>#N/A</v>
      </c>
      <c r="I418" s="196" t="s">
        <v>103</v>
      </c>
      <c r="J418" s="194" t="e">
        <f>VLOOKUP($C406,利用者一覧!$C$4:$AS$53,30,FALSE)</f>
        <v>#N/A</v>
      </c>
      <c r="K418" s="196" t="s">
        <v>103</v>
      </c>
      <c r="L418" s="194" t="e">
        <f>VLOOKUP($C406,利用者一覧!$C$4:$AS$53,31,FALSE)</f>
        <v>#N/A</v>
      </c>
      <c r="M418" s="204" t="s">
        <v>103</v>
      </c>
      <c r="N418" s="254" t="s">
        <v>225</v>
      </c>
      <c r="O418" s="255"/>
      <c r="P418" s="255"/>
      <c r="Q418" s="255"/>
      <c r="R418" s="255"/>
      <c r="S418" s="255"/>
    </row>
    <row r="419" spans="1:20" ht="21" customHeight="1" thickBot="1">
      <c r="A419" s="200"/>
      <c r="B419" s="202"/>
      <c r="C419" s="197"/>
      <c r="D419" s="195"/>
      <c r="E419" s="197"/>
      <c r="F419" s="195"/>
      <c r="G419" s="197"/>
      <c r="H419" s="195"/>
      <c r="I419" s="197"/>
      <c r="J419" s="195"/>
      <c r="K419" s="197"/>
      <c r="L419" s="195"/>
      <c r="M419" s="205"/>
    </row>
    <row r="420" spans="1:20" ht="6" customHeight="1" thickBot="1">
      <c r="A420" s="104"/>
      <c r="B420" s="103"/>
      <c r="C420" s="103"/>
      <c r="D420" s="103"/>
      <c r="E420" s="103"/>
      <c r="F420" s="103"/>
      <c r="G420" s="103"/>
      <c r="H420" s="103"/>
      <c r="I420" s="103"/>
      <c r="J420" s="103"/>
      <c r="K420" s="103"/>
      <c r="L420" s="103"/>
      <c r="M420" s="103"/>
      <c r="N420" s="83"/>
      <c r="O420" s="83"/>
      <c r="P420" s="83"/>
      <c r="Q420" s="83"/>
      <c r="R420" s="83"/>
      <c r="S420" s="83"/>
      <c r="T420" s="83"/>
    </row>
    <row r="421" spans="1:20" ht="29.4" customHeight="1" thickBot="1">
      <c r="A421" s="189" t="s">
        <v>22</v>
      </c>
      <c r="B421" s="190"/>
      <c r="C421" s="93" t="s">
        <v>26</v>
      </c>
      <c r="D421" s="105" t="e">
        <f>VLOOKUP($C406,利用者一覧!$C$4:$AS$53,35,FALSE)</f>
        <v>#N/A</v>
      </c>
      <c r="E421" s="82" t="s">
        <v>30</v>
      </c>
      <c r="F421" s="43" t="s">
        <v>104</v>
      </c>
      <c r="G421" s="191" t="s">
        <v>23</v>
      </c>
      <c r="H421" s="192"/>
      <c r="I421" s="193"/>
      <c r="J421" s="93" t="s">
        <v>26</v>
      </c>
      <c r="K421" s="105" t="e">
        <f>VLOOKUP($C406,利用者一覧!$C$4:$AS$53,36,FALSE)</f>
        <v>#N/A</v>
      </c>
      <c r="L421" s="82" t="s">
        <v>30</v>
      </c>
      <c r="M421" s="43" t="s">
        <v>104</v>
      </c>
    </row>
    <row r="422" spans="1:20" ht="6" customHeight="1" thickBot="1"/>
    <row r="423" spans="1:20" ht="30" customHeight="1" thickBot="1">
      <c r="A423" s="263" t="s">
        <v>24</v>
      </c>
      <c r="B423" s="264"/>
      <c r="C423" s="265"/>
      <c r="D423" s="156" t="s">
        <v>28</v>
      </c>
      <c r="E423" s="157"/>
      <c r="F423" s="101" t="s">
        <v>103</v>
      </c>
      <c r="G423" s="262" t="s">
        <v>32</v>
      </c>
      <c r="H423" s="157"/>
      <c r="I423" s="101" t="s">
        <v>103</v>
      </c>
      <c r="J423" s="262" t="s">
        <v>34</v>
      </c>
      <c r="K423" s="157"/>
      <c r="L423" s="101" t="s">
        <v>103</v>
      </c>
      <c r="M423" s="140" t="s">
        <v>29</v>
      </c>
      <c r="N423" s="141"/>
      <c r="O423" s="102" t="s">
        <v>103</v>
      </c>
      <c r="P423" s="252" t="s">
        <v>244</v>
      </c>
      <c r="Q423" s="253"/>
      <c r="R423" s="253"/>
      <c r="S423" s="253"/>
      <c r="T423" s="253"/>
    </row>
    <row r="424" spans="1:20" ht="30" customHeight="1" thickTop="1" thickBot="1">
      <c r="A424" s="259" t="s">
        <v>162</v>
      </c>
      <c r="B424" s="260"/>
      <c r="C424" s="261"/>
      <c r="D424" s="258" t="s">
        <v>111</v>
      </c>
      <c r="E424" s="188"/>
      <c r="F424" s="107" t="s">
        <v>103</v>
      </c>
      <c r="G424" s="187" t="s">
        <v>35</v>
      </c>
      <c r="H424" s="188"/>
      <c r="I424" s="107" t="s">
        <v>103</v>
      </c>
      <c r="J424" s="187" t="s">
        <v>33</v>
      </c>
      <c r="K424" s="188"/>
      <c r="L424" s="91" t="s">
        <v>103</v>
      </c>
      <c r="M424" s="187" t="s">
        <v>101</v>
      </c>
      <c r="N424" s="188"/>
      <c r="O424" s="108" t="s">
        <v>103</v>
      </c>
      <c r="P424" s="252"/>
      <c r="Q424" s="253"/>
      <c r="R424" s="253"/>
      <c r="S424" s="253"/>
      <c r="T424" s="253"/>
    </row>
    <row r="425" spans="1:20" ht="6.6" customHeight="1" thickBot="1"/>
    <row r="426" spans="1:20" ht="30" customHeight="1" thickBot="1">
      <c r="A426" s="162" t="s">
        <v>227</v>
      </c>
      <c r="B426" s="163"/>
      <c r="C426" s="256" t="e">
        <f>VLOOKUP($C406,利用者一覧!$C$4:$AS$53,16,FALSE)</f>
        <v>#N/A</v>
      </c>
      <c r="D426" s="257"/>
      <c r="E426" s="257"/>
      <c r="F426" s="244" t="s">
        <v>232</v>
      </c>
      <c r="G426" s="245"/>
      <c r="H426" s="249" t="e">
        <f>VLOOKUP($C406,利用者一覧!$C$4:$AS$53,17,FALSE)</f>
        <v>#N/A</v>
      </c>
      <c r="I426" s="250"/>
      <c r="J426" s="250"/>
      <c r="K426" s="250"/>
      <c r="L426" s="250"/>
      <c r="M426" s="251"/>
      <c r="N426" s="210" t="s">
        <v>226</v>
      </c>
      <c r="O426" s="211"/>
      <c r="P426" s="211"/>
      <c r="Q426" s="211"/>
      <c r="R426" s="211"/>
      <c r="S426" s="211"/>
      <c r="T426" s="233"/>
    </row>
    <row r="427" spans="1:20" ht="30" customHeight="1">
      <c r="A427" s="158" t="s">
        <v>228</v>
      </c>
      <c r="B427" s="159"/>
      <c r="C427" s="229" t="e">
        <f>VLOOKUP($C406,利用者一覧!$C$4:$AS$53,18,FALSE)</f>
        <v>#N/A</v>
      </c>
      <c r="D427" s="230"/>
      <c r="E427" s="230"/>
      <c r="F427" s="240" t="s">
        <v>233</v>
      </c>
      <c r="G427" s="241"/>
      <c r="H427" s="246" t="e">
        <f>VLOOKUP($C406,利用者一覧!$C$4:$AS$53,19,FALSE)</f>
        <v>#N/A</v>
      </c>
      <c r="I427" s="247"/>
      <c r="J427" s="247"/>
      <c r="K427" s="247"/>
      <c r="L427" s="247"/>
      <c r="M427" s="248"/>
      <c r="N427" s="198" t="s">
        <v>102</v>
      </c>
      <c r="O427" s="234" t="e">
        <f>VLOOKUP($C406,利用者一覧!$C$4:$AS$53,37,FALSE)</f>
        <v>#N/A</v>
      </c>
      <c r="P427" s="235"/>
      <c r="Q427" s="235"/>
      <c r="R427" s="235"/>
      <c r="S427" s="235"/>
      <c r="T427" s="44" t="s">
        <v>103</v>
      </c>
    </row>
    <row r="428" spans="1:20" ht="30" customHeight="1">
      <c r="A428" s="158" t="s">
        <v>229</v>
      </c>
      <c r="B428" s="159"/>
      <c r="C428" s="229" t="e">
        <f>VLOOKUP($C406,利用者一覧!$C$4:$AS$53,20,FALSE)</f>
        <v>#N/A</v>
      </c>
      <c r="D428" s="230"/>
      <c r="E428" s="230"/>
      <c r="F428" s="240" t="s">
        <v>234</v>
      </c>
      <c r="G428" s="241"/>
      <c r="H428" s="246" t="e">
        <f>VLOOKUP($C406,利用者一覧!$C$4:$AS$53,21,FALSE)</f>
        <v>#N/A</v>
      </c>
      <c r="I428" s="247"/>
      <c r="J428" s="247"/>
      <c r="K428" s="247"/>
      <c r="L428" s="247"/>
      <c r="M428" s="248"/>
      <c r="N428" s="199"/>
      <c r="O428" s="236" t="e">
        <f>VLOOKUP($C406,利用者一覧!$C$4:$AS$53,38,FALSE)</f>
        <v>#N/A</v>
      </c>
      <c r="P428" s="237"/>
      <c r="Q428" s="237"/>
      <c r="R428" s="237"/>
      <c r="S428" s="237"/>
      <c r="T428" s="75" t="s">
        <v>103</v>
      </c>
    </row>
    <row r="429" spans="1:20" ht="30" customHeight="1" thickBot="1">
      <c r="A429" s="158" t="s">
        <v>230</v>
      </c>
      <c r="B429" s="159"/>
      <c r="C429" s="229" t="e">
        <f>VLOOKUP($C406,利用者一覧!$C$4:$AS$53,22,FALSE)</f>
        <v>#N/A</v>
      </c>
      <c r="D429" s="230"/>
      <c r="E429" s="230"/>
      <c r="F429" s="240" t="s">
        <v>235</v>
      </c>
      <c r="G429" s="241"/>
      <c r="H429" s="246" t="e">
        <f>VLOOKUP($C406,利用者一覧!$C$4:$AS$53,23,FALSE)</f>
        <v>#N/A</v>
      </c>
      <c r="I429" s="247"/>
      <c r="J429" s="247"/>
      <c r="K429" s="247"/>
      <c r="L429" s="247"/>
      <c r="M429" s="248"/>
      <c r="N429" s="200"/>
      <c r="O429" s="238" t="e">
        <f>VLOOKUP($C406,利用者一覧!$C$4:$AS$53,39,FALSE)</f>
        <v>#N/A</v>
      </c>
      <c r="P429" s="239"/>
      <c r="Q429" s="239"/>
      <c r="R429" s="239"/>
      <c r="S429" s="239"/>
      <c r="T429" s="45" t="s">
        <v>103</v>
      </c>
    </row>
    <row r="430" spans="1:20" ht="30" customHeight="1" thickBot="1">
      <c r="A430" s="160" t="s">
        <v>231</v>
      </c>
      <c r="B430" s="161"/>
      <c r="C430" s="231" t="e">
        <f>VLOOKUP($C406,利用者一覧!$C$4:$AS$53,24,FALSE)</f>
        <v>#N/A</v>
      </c>
      <c r="D430" s="232"/>
      <c r="E430" s="232"/>
      <c r="F430" s="242" t="s">
        <v>236</v>
      </c>
      <c r="G430" s="243"/>
      <c r="H430" s="290" t="e">
        <f>VLOOKUP($C406,利用者一覧!$C$4:$AS$53,25,FALSE)</f>
        <v>#N/A</v>
      </c>
      <c r="I430" s="291"/>
      <c r="J430" s="291"/>
      <c r="K430" s="291"/>
      <c r="L430" s="291"/>
      <c r="M430" s="292"/>
      <c r="N430" s="94"/>
    </row>
    <row r="431" spans="1:20" ht="6.6" customHeight="1" thickBot="1">
      <c r="A431" s="97"/>
      <c r="B431" s="98"/>
      <c r="C431" s="95"/>
      <c r="D431" s="95"/>
      <c r="E431" s="95"/>
      <c r="F431" s="99"/>
      <c r="G431" s="98"/>
      <c r="H431" s="106"/>
      <c r="I431" s="106"/>
      <c r="J431" s="106"/>
      <c r="K431" s="106"/>
      <c r="L431" s="106"/>
      <c r="M431" s="106"/>
      <c r="N431" s="100"/>
    </row>
    <row r="432" spans="1:20" ht="30" customHeight="1" thickBot="1">
      <c r="A432" s="135" t="e">
        <f>VLOOKUP($C406,利用者一覧!$C$4:$AS$53,42,FALSE)</f>
        <v>#N/A</v>
      </c>
      <c r="B432" s="136"/>
      <c r="C432" s="136"/>
      <c r="D432" s="136"/>
      <c r="E432" s="136"/>
      <c r="F432" s="136"/>
      <c r="G432" s="136"/>
      <c r="H432" s="136"/>
      <c r="I432" s="136"/>
      <c r="J432" s="136"/>
      <c r="K432" s="136"/>
      <c r="L432" s="136"/>
      <c r="M432" s="136"/>
      <c r="N432" s="136"/>
      <c r="O432" s="136"/>
      <c r="P432" s="136"/>
      <c r="Q432" s="136"/>
      <c r="R432" s="136"/>
      <c r="S432" s="136"/>
      <c r="T432" s="137"/>
    </row>
    <row r="433" spans="1:20" ht="6" customHeight="1"/>
    <row r="434" spans="1:20" ht="22.8" customHeight="1" thickBot="1">
      <c r="A434" s="138" t="s">
        <v>161</v>
      </c>
      <c r="B434" s="138"/>
      <c r="C434" s="138"/>
      <c r="D434" s="138"/>
      <c r="E434" s="138"/>
      <c r="F434" s="138"/>
      <c r="G434" s="138"/>
      <c r="H434" s="139"/>
      <c r="I434" s="76"/>
    </row>
    <row r="435" spans="1:20" ht="22.8" customHeight="1">
      <c r="A435" s="266"/>
      <c r="B435" s="267"/>
      <c r="C435" s="267"/>
      <c r="D435" s="267"/>
      <c r="E435" s="267"/>
      <c r="F435" s="267"/>
      <c r="G435" s="267"/>
      <c r="H435" s="267"/>
      <c r="I435" s="267"/>
      <c r="J435" s="267"/>
      <c r="K435" s="267"/>
      <c r="L435" s="267"/>
      <c r="M435" s="267"/>
      <c r="N435" s="267"/>
      <c r="O435" s="267"/>
      <c r="P435" s="267"/>
      <c r="Q435" s="267"/>
      <c r="R435" s="267"/>
      <c r="S435" s="267"/>
      <c r="T435" s="268"/>
    </row>
    <row r="436" spans="1:20" ht="22.8" customHeight="1">
      <c r="A436" s="254"/>
      <c r="B436" s="255"/>
      <c r="C436" s="255"/>
      <c r="D436" s="255"/>
      <c r="E436" s="255"/>
      <c r="F436" s="255"/>
      <c r="G436" s="255"/>
      <c r="H436" s="255"/>
      <c r="I436" s="255"/>
      <c r="J436" s="255"/>
      <c r="K436" s="255"/>
      <c r="L436" s="255"/>
      <c r="M436" s="255"/>
      <c r="N436" s="255"/>
      <c r="O436" s="255"/>
      <c r="P436" s="255"/>
      <c r="Q436" s="255"/>
      <c r="R436" s="255"/>
      <c r="S436" s="255"/>
      <c r="T436" s="269"/>
    </row>
    <row r="437" spans="1:20" ht="22.8" customHeight="1">
      <c r="A437" s="254"/>
      <c r="B437" s="255"/>
      <c r="C437" s="255"/>
      <c r="D437" s="255"/>
      <c r="E437" s="255"/>
      <c r="F437" s="255"/>
      <c r="G437" s="255"/>
      <c r="H437" s="255"/>
      <c r="I437" s="255"/>
      <c r="J437" s="255"/>
      <c r="K437" s="255"/>
      <c r="L437" s="255"/>
      <c r="M437" s="255"/>
      <c r="N437" s="255"/>
      <c r="O437" s="255"/>
      <c r="P437" s="255"/>
      <c r="Q437" s="255"/>
      <c r="R437" s="255"/>
      <c r="S437" s="255"/>
      <c r="T437" s="269"/>
    </row>
    <row r="438" spans="1:20" ht="22.8" customHeight="1" thickBot="1">
      <c r="A438" s="270"/>
      <c r="B438" s="271"/>
      <c r="C438" s="271"/>
      <c r="D438" s="271"/>
      <c r="E438" s="271"/>
      <c r="F438" s="271"/>
      <c r="G438" s="271"/>
      <c r="H438" s="271"/>
      <c r="I438" s="271"/>
      <c r="J438" s="271"/>
      <c r="K438" s="271"/>
      <c r="L438" s="271"/>
      <c r="M438" s="271"/>
      <c r="N438" s="271"/>
      <c r="O438" s="271"/>
      <c r="P438" s="271"/>
      <c r="Q438" s="271"/>
      <c r="R438" s="271"/>
      <c r="S438" s="271"/>
      <c r="T438" s="272"/>
    </row>
    <row r="439" spans="1:20" ht="22.8" customHeight="1"/>
    <row r="440" spans="1:20" ht="22.8" customHeight="1"/>
  </sheetData>
  <mergeCells count="1100">
    <mergeCell ref="A432:T432"/>
    <mergeCell ref="A434:H434"/>
    <mergeCell ref="A435:T438"/>
    <mergeCell ref="A429:B429"/>
    <mergeCell ref="C429:E429"/>
    <mergeCell ref="F429:G429"/>
    <mergeCell ref="H429:M429"/>
    <mergeCell ref="O429:S429"/>
    <mergeCell ref="A430:B430"/>
    <mergeCell ref="C430:E430"/>
    <mergeCell ref="F430:G430"/>
    <mergeCell ref="H430:M430"/>
    <mergeCell ref="O427:S427"/>
    <mergeCell ref="A428:B428"/>
    <mergeCell ref="C428:E428"/>
    <mergeCell ref="F428:G428"/>
    <mergeCell ref="H428:M428"/>
    <mergeCell ref="O428:S428"/>
    <mergeCell ref="A426:B426"/>
    <mergeCell ref="C426:E426"/>
    <mergeCell ref="F426:G426"/>
    <mergeCell ref="H426:M426"/>
    <mergeCell ref="N426:T426"/>
    <mergeCell ref="A427:B427"/>
    <mergeCell ref="C427:E427"/>
    <mergeCell ref="F427:G427"/>
    <mergeCell ref="H427:M427"/>
    <mergeCell ref="N427:N429"/>
    <mergeCell ref="M423:N423"/>
    <mergeCell ref="P423:T424"/>
    <mergeCell ref="A424:C424"/>
    <mergeCell ref="D424:E424"/>
    <mergeCell ref="G424:H424"/>
    <mergeCell ref="J424:K424"/>
    <mergeCell ref="M424:N424"/>
    <mergeCell ref="A421:B421"/>
    <mergeCell ref="G421:I421"/>
    <mergeCell ref="A423:C423"/>
    <mergeCell ref="D423:E423"/>
    <mergeCell ref="G423:H423"/>
    <mergeCell ref="J423:K423"/>
    <mergeCell ref="I418:I419"/>
    <mergeCell ref="J418:J419"/>
    <mergeCell ref="K418:K419"/>
    <mergeCell ref="L418:L419"/>
    <mergeCell ref="M418:M419"/>
    <mergeCell ref="N418:S418"/>
    <mergeCell ref="L416:M416"/>
    <mergeCell ref="N416:T416"/>
    <mergeCell ref="N417:T417"/>
    <mergeCell ref="B418:B419"/>
    <mergeCell ref="C418:C419"/>
    <mergeCell ref="D418:D419"/>
    <mergeCell ref="E418:E419"/>
    <mergeCell ref="F418:F419"/>
    <mergeCell ref="G418:G419"/>
    <mergeCell ref="H418:H419"/>
    <mergeCell ref="A414:F414"/>
    <mergeCell ref="G414:J414"/>
    <mergeCell ref="K414:N414"/>
    <mergeCell ref="O414:T414"/>
    <mergeCell ref="A416:A419"/>
    <mergeCell ref="B416:C416"/>
    <mergeCell ref="D416:E416"/>
    <mergeCell ref="F416:G416"/>
    <mergeCell ref="H416:I416"/>
    <mergeCell ref="J416:K416"/>
    <mergeCell ref="A412:F412"/>
    <mergeCell ref="G412:J412"/>
    <mergeCell ref="K412:N412"/>
    <mergeCell ref="P412:T412"/>
    <mergeCell ref="A413:F413"/>
    <mergeCell ref="G413:J413"/>
    <mergeCell ref="K413:N413"/>
    <mergeCell ref="P413:T413"/>
    <mergeCell ref="A409:C409"/>
    <mergeCell ref="D409:T409"/>
    <mergeCell ref="A411:F411"/>
    <mergeCell ref="G411:J411"/>
    <mergeCell ref="K411:N411"/>
    <mergeCell ref="O411:T411"/>
    <mergeCell ref="A406:B406"/>
    <mergeCell ref="C406:H406"/>
    <mergeCell ref="J406:M406"/>
    <mergeCell ref="N406:S406"/>
    <mergeCell ref="A408:C408"/>
    <mergeCell ref="D408:T408"/>
    <mergeCell ref="Q403:R403"/>
    <mergeCell ref="S403:T403"/>
    <mergeCell ref="M404:N404"/>
    <mergeCell ref="O404:P404"/>
    <mergeCell ref="Q404:R404"/>
    <mergeCell ref="S404:T404"/>
    <mergeCell ref="A392:T392"/>
    <mergeCell ref="A394:H394"/>
    <mergeCell ref="A395:T398"/>
    <mergeCell ref="A401:K401"/>
    <mergeCell ref="A403:E404"/>
    <mergeCell ref="F403:G404"/>
    <mergeCell ref="H403:J404"/>
    <mergeCell ref="K403:L404"/>
    <mergeCell ref="M403:N403"/>
    <mergeCell ref="O403:P403"/>
    <mergeCell ref="A389:B389"/>
    <mergeCell ref="C389:E389"/>
    <mergeCell ref="F389:G389"/>
    <mergeCell ref="H389:M389"/>
    <mergeCell ref="O389:S389"/>
    <mergeCell ref="A390:B390"/>
    <mergeCell ref="C390:E390"/>
    <mergeCell ref="F390:G390"/>
    <mergeCell ref="H390:M390"/>
    <mergeCell ref="O387:S387"/>
    <mergeCell ref="A388:B388"/>
    <mergeCell ref="C388:E388"/>
    <mergeCell ref="F388:G388"/>
    <mergeCell ref="H388:M388"/>
    <mergeCell ref="O388:S388"/>
    <mergeCell ref="A386:B386"/>
    <mergeCell ref="C386:E386"/>
    <mergeCell ref="F386:G386"/>
    <mergeCell ref="H386:M386"/>
    <mergeCell ref="N386:T386"/>
    <mergeCell ref="A387:B387"/>
    <mergeCell ref="C387:E387"/>
    <mergeCell ref="F387:G387"/>
    <mergeCell ref="H387:M387"/>
    <mergeCell ref="N387:N389"/>
    <mergeCell ref="M383:N383"/>
    <mergeCell ref="P383:T384"/>
    <mergeCell ref="A384:C384"/>
    <mergeCell ref="D384:E384"/>
    <mergeCell ref="G384:H384"/>
    <mergeCell ref="J384:K384"/>
    <mergeCell ref="M384:N384"/>
    <mergeCell ref="A381:B381"/>
    <mergeCell ref="G381:I381"/>
    <mergeCell ref="A383:C383"/>
    <mergeCell ref="D383:E383"/>
    <mergeCell ref="G383:H383"/>
    <mergeCell ref="J383:K383"/>
    <mergeCell ref="I378:I379"/>
    <mergeCell ref="J378:J379"/>
    <mergeCell ref="K378:K379"/>
    <mergeCell ref="L378:L379"/>
    <mergeCell ref="M378:M379"/>
    <mergeCell ref="N378:S378"/>
    <mergeCell ref="L376:M376"/>
    <mergeCell ref="N376:T376"/>
    <mergeCell ref="N377:T377"/>
    <mergeCell ref="B378:B379"/>
    <mergeCell ref="C378:C379"/>
    <mergeCell ref="D378:D379"/>
    <mergeCell ref="E378:E379"/>
    <mergeCell ref="F378:F379"/>
    <mergeCell ref="G378:G379"/>
    <mergeCell ref="H378:H379"/>
    <mergeCell ref="A374:F374"/>
    <mergeCell ref="G374:J374"/>
    <mergeCell ref="K374:N374"/>
    <mergeCell ref="O374:T374"/>
    <mergeCell ref="A376:A379"/>
    <mergeCell ref="B376:C376"/>
    <mergeCell ref="D376:E376"/>
    <mergeCell ref="F376:G376"/>
    <mergeCell ref="H376:I376"/>
    <mergeCell ref="J376:K376"/>
    <mergeCell ref="A372:F372"/>
    <mergeCell ref="G372:J372"/>
    <mergeCell ref="K372:N372"/>
    <mergeCell ref="P372:T372"/>
    <mergeCell ref="A373:F373"/>
    <mergeCell ref="G373:J373"/>
    <mergeCell ref="K373:N373"/>
    <mergeCell ref="P373:T373"/>
    <mergeCell ref="A369:C369"/>
    <mergeCell ref="D369:T369"/>
    <mergeCell ref="A371:F371"/>
    <mergeCell ref="G371:J371"/>
    <mergeCell ref="K371:N371"/>
    <mergeCell ref="O371:T371"/>
    <mergeCell ref="A366:B366"/>
    <mergeCell ref="C366:H366"/>
    <mergeCell ref="J366:M366"/>
    <mergeCell ref="N366:S366"/>
    <mergeCell ref="A368:C368"/>
    <mergeCell ref="D368:T368"/>
    <mergeCell ref="Q363:R363"/>
    <mergeCell ref="S363:T363"/>
    <mergeCell ref="M364:N364"/>
    <mergeCell ref="O364:P364"/>
    <mergeCell ref="Q364:R364"/>
    <mergeCell ref="S364:T364"/>
    <mergeCell ref="A352:T352"/>
    <mergeCell ref="A354:H354"/>
    <mergeCell ref="A355:T358"/>
    <mergeCell ref="A361:K361"/>
    <mergeCell ref="A363:E364"/>
    <mergeCell ref="F363:G364"/>
    <mergeCell ref="H363:J364"/>
    <mergeCell ref="K363:L364"/>
    <mergeCell ref="M363:N363"/>
    <mergeCell ref="O363:P363"/>
    <mergeCell ref="A349:B349"/>
    <mergeCell ref="C349:E349"/>
    <mergeCell ref="F349:G349"/>
    <mergeCell ref="H349:M349"/>
    <mergeCell ref="O349:S349"/>
    <mergeCell ref="A350:B350"/>
    <mergeCell ref="C350:E350"/>
    <mergeCell ref="F350:G350"/>
    <mergeCell ref="H350:M350"/>
    <mergeCell ref="O347:S347"/>
    <mergeCell ref="A348:B348"/>
    <mergeCell ref="C348:E348"/>
    <mergeCell ref="F348:G348"/>
    <mergeCell ref="H348:M348"/>
    <mergeCell ref="O348:S348"/>
    <mergeCell ref="A346:B346"/>
    <mergeCell ref="C346:E346"/>
    <mergeCell ref="F346:G346"/>
    <mergeCell ref="H346:M346"/>
    <mergeCell ref="N346:T346"/>
    <mergeCell ref="A347:B347"/>
    <mergeCell ref="C347:E347"/>
    <mergeCell ref="F347:G347"/>
    <mergeCell ref="H347:M347"/>
    <mergeCell ref="N347:N349"/>
    <mergeCell ref="M343:N343"/>
    <mergeCell ref="P343:T344"/>
    <mergeCell ref="A344:C344"/>
    <mergeCell ref="D344:E344"/>
    <mergeCell ref="G344:H344"/>
    <mergeCell ref="J344:K344"/>
    <mergeCell ref="M344:N344"/>
    <mergeCell ref="A341:B341"/>
    <mergeCell ref="G341:I341"/>
    <mergeCell ref="A343:C343"/>
    <mergeCell ref="D343:E343"/>
    <mergeCell ref="G343:H343"/>
    <mergeCell ref="J343:K343"/>
    <mergeCell ref="I338:I339"/>
    <mergeCell ref="J338:J339"/>
    <mergeCell ref="K338:K339"/>
    <mergeCell ref="L338:L339"/>
    <mergeCell ref="M338:M339"/>
    <mergeCell ref="N338:S338"/>
    <mergeCell ref="L336:M336"/>
    <mergeCell ref="N336:T336"/>
    <mergeCell ref="N337:T337"/>
    <mergeCell ref="B338:B339"/>
    <mergeCell ref="C338:C339"/>
    <mergeCell ref="D338:D339"/>
    <mergeCell ref="E338:E339"/>
    <mergeCell ref="F338:F339"/>
    <mergeCell ref="G338:G339"/>
    <mergeCell ref="H338:H339"/>
    <mergeCell ref="A334:F334"/>
    <mergeCell ref="G334:J334"/>
    <mergeCell ref="K334:N334"/>
    <mergeCell ref="O334:T334"/>
    <mergeCell ref="A336:A339"/>
    <mergeCell ref="B336:C336"/>
    <mergeCell ref="D336:E336"/>
    <mergeCell ref="F336:G336"/>
    <mergeCell ref="H336:I336"/>
    <mergeCell ref="J336:K336"/>
    <mergeCell ref="A332:F332"/>
    <mergeCell ref="G332:J332"/>
    <mergeCell ref="K332:N332"/>
    <mergeCell ref="P332:T332"/>
    <mergeCell ref="A333:F333"/>
    <mergeCell ref="G333:J333"/>
    <mergeCell ref="K333:N333"/>
    <mergeCell ref="P333:T333"/>
    <mergeCell ref="A329:C329"/>
    <mergeCell ref="D329:T329"/>
    <mergeCell ref="A331:F331"/>
    <mergeCell ref="G331:J331"/>
    <mergeCell ref="K331:N331"/>
    <mergeCell ref="O331:T331"/>
    <mergeCell ref="A326:B326"/>
    <mergeCell ref="C326:H326"/>
    <mergeCell ref="J326:M326"/>
    <mergeCell ref="N326:S326"/>
    <mergeCell ref="A328:C328"/>
    <mergeCell ref="D328:T328"/>
    <mergeCell ref="Q323:R323"/>
    <mergeCell ref="S323:T323"/>
    <mergeCell ref="M324:N324"/>
    <mergeCell ref="O324:P324"/>
    <mergeCell ref="Q324:R324"/>
    <mergeCell ref="S324:T324"/>
    <mergeCell ref="A312:T312"/>
    <mergeCell ref="A314:H314"/>
    <mergeCell ref="A315:T318"/>
    <mergeCell ref="A321:K321"/>
    <mergeCell ref="A323:E324"/>
    <mergeCell ref="F323:G324"/>
    <mergeCell ref="H323:J324"/>
    <mergeCell ref="K323:L324"/>
    <mergeCell ref="M323:N323"/>
    <mergeCell ref="O323:P323"/>
    <mergeCell ref="A309:B309"/>
    <mergeCell ref="C309:E309"/>
    <mergeCell ref="F309:G309"/>
    <mergeCell ref="H309:M309"/>
    <mergeCell ref="O309:S309"/>
    <mergeCell ref="A310:B310"/>
    <mergeCell ref="C310:E310"/>
    <mergeCell ref="F310:G310"/>
    <mergeCell ref="H310:M310"/>
    <mergeCell ref="O307:S307"/>
    <mergeCell ref="A308:B308"/>
    <mergeCell ref="C308:E308"/>
    <mergeCell ref="F308:G308"/>
    <mergeCell ref="H308:M308"/>
    <mergeCell ref="O308:S308"/>
    <mergeCell ref="A306:B306"/>
    <mergeCell ref="C306:E306"/>
    <mergeCell ref="F306:G306"/>
    <mergeCell ref="H306:M306"/>
    <mergeCell ref="N306:T306"/>
    <mergeCell ref="A307:B307"/>
    <mergeCell ref="C307:E307"/>
    <mergeCell ref="F307:G307"/>
    <mergeCell ref="H307:M307"/>
    <mergeCell ref="N307:N309"/>
    <mergeCell ref="M303:N303"/>
    <mergeCell ref="P303:T304"/>
    <mergeCell ref="A304:C304"/>
    <mergeCell ref="D304:E304"/>
    <mergeCell ref="G304:H304"/>
    <mergeCell ref="J304:K304"/>
    <mergeCell ref="M304:N304"/>
    <mergeCell ref="A301:B301"/>
    <mergeCell ref="G301:I301"/>
    <mergeCell ref="A303:C303"/>
    <mergeCell ref="D303:E303"/>
    <mergeCell ref="G303:H303"/>
    <mergeCell ref="J303:K303"/>
    <mergeCell ref="I298:I299"/>
    <mergeCell ref="J298:J299"/>
    <mergeCell ref="K298:K299"/>
    <mergeCell ref="L298:L299"/>
    <mergeCell ref="M298:M299"/>
    <mergeCell ref="N298:S298"/>
    <mergeCell ref="L296:M296"/>
    <mergeCell ref="N296:T296"/>
    <mergeCell ref="N297:T297"/>
    <mergeCell ref="B298:B299"/>
    <mergeCell ref="C298:C299"/>
    <mergeCell ref="D298:D299"/>
    <mergeCell ref="E298:E299"/>
    <mergeCell ref="F298:F299"/>
    <mergeCell ref="G298:G299"/>
    <mergeCell ref="H298:H299"/>
    <mergeCell ref="A294:F294"/>
    <mergeCell ref="G294:J294"/>
    <mergeCell ref="K294:N294"/>
    <mergeCell ref="O294:T294"/>
    <mergeCell ref="A296:A299"/>
    <mergeCell ref="B296:C296"/>
    <mergeCell ref="D296:E296"/>
    <mergeCell ref="F296:G296"/>
    <mergeCell ref="H296:I296"/>
    <mergeCell ref="J296:K296"/>
    <mergeCell ref="A292:F292"/>
    <mergeCell ref="G292:J292"/>
    <mergeCell ref="K292:N292"/>
    <mergeCell ref="P292:T292"/>
    <mergeCell ref="A293:F293"/>
    <mergeCell ref="G293:J293"/>
    <mergeCell ref="K293:N293"/>
    <mergeCell ref="P293:T293"/>
    <mergeCell ref="A289:C289"/>
    <mergeCell ref="D289:T289"/>
    <mergeCell ref="A291:F291"/>
    <mergeCell ref="G291:J291"/>
    <mergeCell ref="K291:N291"/>
    <mergeCell ref="O291:T291"/>
    <mergeCell ref="A286:B286"/>
    <mergeCell ref="C286:H286"/>
    <mergeCell ref="J286:M286"/>
    <mergeCell ref="N286:S286"/>
    <mergeCell ref="A288:C288"/>
    <mergeCell ref="D288:T288"/>
    <mergeCell ref="Q283:R283"/>
    <mergeCell ref="S283:T283"/>
    <mergeCell ref="M284:N284"/>
    <mergeCell ref="O284:P284"/>
    <mergeCell ref="Q284:R284"/>
    <mergeCell ref="S284:T284"/>
    <mergeCell ref="A272:T272"/>
    <mergeCell ref="A274:H274"/>
    <mergeCell ref="A275:T278"/>
    <mergeCell ref="A281:K281"/>
    <mergeCell ref="A283:E284"/>
    <mergeCell ref="F283:G284"/>
    <mergeCell ref="H283:J284"/>
    <mergeCell ref="K283:L284"/>
    <mergeCell ref="M283:N283"/>
    <mergeCell ref="O283:P283"/>
    <mergeCell ref="A269:B269"/>
    <mergeCell ref="C269:E269"/>
    <mergeCell ref="F269:G269"/>
    <mergeCell ref="H269:M269"/>
    <mergeCell ref="O269:S269"/>
    <mergeCell ref="A270:B270"/>
    <mergeCell ref="C270:E270"/>
    <mergeCell ref="F270:G270"/>
    <mergeCell ref="H270:M270"/>
    <mergeCell ref="O267:S267"/>
    <mergeCell ref="A268:B268"/>
    <mergeCell ref="C268:E268"/>
    <mergeCell ref="F268:G268"/>
    <mergeCell ref="H268:M268"/>
    <mergeCell ref="O268:S268"/>
    <mergeCell ref="A266:B266"/>
    <mergeCell ref="C266:E266"/>
    <mergeCell ref="F266:G266"/>
    <mergeCell ref="H266:M266"/>
    <mergeCell ref="N266:T266"/>
    <mergeCell ref="A267:B267"/>
    <mergeCell ref="C267:E267"/>
    <mergeCell ref="F267:G267"/>
    <mergeCell ref="H267:M267"/>
    <mergeCell ref="N267:N269"/>
    <mergeCell ref="M263:N263"/>
    <mergeCell ref="P263:T264"/>
    <mergeCell ref="A264:C264"/>
    <mergeCell ref="D264:E264"/>
    <mergeCell ref="G264:H264"/>
    <mergeCell ref="J264:K264"/>
    <mergeCell ref="M264:N264"/>
    <mergeCell ref="A261:B261"/>
    <mergeCell ref="G261:I261"/>
    <mergeCell ref="A263:C263"/>
    <mergeCell ref="D263:E263"/>
    <mergeCell ref="G263:H263"/>
    <mergeCell ref="J263:K263"/>
    <mergeCell ref="I258:I259"/>
    <mergeCell ref="J258:J259"/>
    <mergeCell ref="K258:K259"/>
    <mergeCell ref="L258:L259"/>
    <mergeCell ref="M258:M259"/>
    <mergeCell ref="N258:S258"/>
    <mergeCell ref="L256:M256"/>
    <mergeCell ref="N256:T256"/>
    <mergeCell ref="N257:T257"/>
    <mergeCell ref="B258:B259"/>
    <mergeCell ref="C258:C259"/>
    <mergeCell ref="D258:D259"/>
    <mergeCell ref="E258:E259"/>
    <mergeCell ref="F258:F259"/>
    <mergeCell ref="G258:G259"/>
    <mergeCell ref="H258:H259"/>
    <mergeCell ref="A254:F254"/>
    <mergeCell ref="G254:J254"/>
    <mergeCell ref="K254:N254"/>
    <mergeCell ref="O254:T254"/>
    <mergeCell ref="A256:A259"/>
    <mergeCell ref="B256:C256"/>
    <mergeCell ref="D256:E256"/>
    <mergeCell ref="F256:G256"/>
    <mergeCell ref="H256:I256"/>
    <mergeCell ref="J256:K256"/>
    <mergeCell ref="A252:F252"/>
    <mergeCell ref="G252:J252"/>
    <mergeCell ref="K252:N252"/>
    <mergeCell ref="P252:T252"/>
    <mergeCell ref="A253:F253"/>
    <mergeCell ref="G253:J253"/>
    <mergeCell ref="K253:N253"/>
    <mergeCell ref="P253:T253"/>
    <mergeCell ref="A249:C249"/>
    <mergeCell ref="D249:T249"/>
    <mergeCell ref="A251:F251"/>
    <mergeCell ref="G251:J251"/>
    <mergeCell ref="K251:N251"/>
    <mergeCell ref="O251:T251"/>
    <mergeCell ref="A246:B246"/>
    <mergeCell ref="C246:H246"/>
    <mergeCell ref="J246:M246"/>
    <mergeCell ref="N246:S246"/>
    <mergeCell ref="A248:C248"/>
    <mergeCell ref="D248:T248"/>
    <mergeCell ref="Q243:R243"/>
    <mergeCell ref="S243:T243"/>
    <mergeCell ref="M244:N244"/>
    <mergeCell ref="O244:P244"/>
    <mergeCell ref="Q244:R244"/>
    <mergeCell ref="S244:T244"/>
    <mergeCell ref="A232:T232"/>
    <mergeCell ref="A234:H234"/>
    <mergeCell ref="A235:T238"/>
    <mergeCell ref="A241:K241"/>
    <mergeCell ref="A243:E244"/>
    <mergeCell ref="F243:G244"/>
    <mergeCell ref="H243:J244"/>
    <mergeCell ref="K243:L244"/>
    <mergeCell ref="M243:N243"/>
    <mergeCell ref="O243:P243"/>
    <mergeCell ref="A229:B229"/>
    <mergeCell ref="C229:E229"/>
    <mergeCell ref="F229:G229"/>
    <mergeCell ref="H229:M229"/>
    <mergeCell ref="O229:S229"/>
    <mergeCell ref="A230:B230"/>
    <mergeCell ref="C230:E230"/>
    <mergeCell ref="F230:G230"/>
    <mergeCell ref="H230:M230"/>
    <mergeCell ref="O227:S227"/>
    <mergeCell ref="A228:B228"/>
    <mergeCell ref="C228:E228"/>
    <mergeCell ref="F228:G228"/>
    <mergeCell ref="H228:M228"/>
    <mergeCell ref="O228:S228"/>
    <mergeCell ref="A226:B226"/>
    <mergeCell ref="C226:E226"/>
    <mergeCell ref="F226:G226"/>
    <mergeCell ref="H226:M226"/>
    <mergeCell ref="N226:T226"/>
    <mergeCell ref="A227:B227"/>
    <mergeCell ref="C227:E227"/>
    <mergeCell ref="F227:G227"/>
    <mergeCell ref="H227:M227"/>
    <mergeCell ref="N227:N229"/>
    <mergeCell ref="M223:N223"/>
    <mergeCell ref="P223:T224"/>
    <mergeCell ref="A224:C224"/>
    <mergeCell ref="D224:E224"/>
    <mergeCell ref="G224:H224"/>
    <mergeCell ref="J224:K224"/>
    <mergeCell ref="M224:N224"/>
    <mergeCell ref="A221:B221"/>
    <mergeCell ref="G221:I221"/>
    <mergeCell ref="A223:C223"/>
    <mergeCell ref="D223:E223"/>
    <mergeCell ref="G223:H223"/>
    <mergeCell ref="J223:K223"/>
    <mergeCell ref="I218:I219"/>
    <mergeCell ref="J218:J219"/>
    <mergeCell ref="K218:K219"/>
    <mergeCell ref="L218:L219"/>
    <mergeCell ref="M218:M219"/>
    <mergeCell ref="N218:S218"/>
    <mergeCell ref="L216:M216"/>
    <mergeCell ref="N216:T216"/>
    <mergeCell ref="N217:T217"/>
    <mergeCell ref="B218:B219"/>
    <mergeCell ref="C218:C219"/>
    <mergeCell ref="D218:D219"/>
    <mergeCell ref="E218:E219"/>
    <mergeCell ref="F218:F219"/>
    <mergeCell ref="G218:G219"/>
    <mergeCell ref="H218:H219"/>
    <mergeCell ref="A214:F214"/>
    <mergeCell ref="G214:J214"/>
    <mergeCell ref="K214:N214"/>
    <mergeCell ref="O214:T214"/>
    <mergeCell ref="A216:A219"/>
    <mergeCell ref="B216:C216"/>
    <mergeCell ref="D216:E216"/>
    <mergeCell ref="F216:G216"/>
    <mergeCell ref="H216:I216"/>
    <mergeCell ref="J216:K216"/>
    <mergeCell ref="A212:F212"/>
    <mergeCell ref="G212:J212"/>
    <mergeCell ref="K212:N212"/>
    <mergeCell ref="P212:T212"/>
    <mergeCell ref="A213:F213"/>
    <mergeCell ref="G213:J213"/>
    <mergeCell ref="K213:N213"/>
    <mergeCell ref="P213:T213"/>
    <mergeCell ref="A209:C209"/>
    <mergeCell ref="D209:T209"/>
    <mergeCell ref="A211:F211"/>
    <mergeCell ref="G211:J211"/>
    <mergeCell ref="K211:N211"/>
    <mergeCell ref="O211:T211"/>
    <mergeCell ref="A206:B206"/>
    <mergeCell ref="C206:H206"/>
    <mergeCell ref="J206:M206"/>
    <mergeCell ref="N206:S206"/>
    <mergeCell ref="A208:C208"/>
    <mergeCell ref="D208:T208"/>
    <mergeCell ref="Q203:R203"/>
    <mergeCell ref="S203:T203"/>
    <mergeCell ref="M204:N204"/>
    <mergeCell ref="O204:P204"/>
    <mergeCell ref="Q204:R204"/>
    <mergeCell ref="S204:T204"/>
    <mergeCell ref="A192:T192"/>
    <mergeCell ref="A194:H194"/>
    <mergeCell ref="A195:T198"/>
    <mergeCell ref="A201:K201"/>
    <mergeCell ref="A203:E204"/>
    <mergeCell ref="F203:G204"/>
    <mergeCell ref="H203:J204"/>
    <mergeCell ref="K203:L204"/>
    <mergeCell ref="M203:N203"/>
    <mergeCell ref="O203:P203"/>
    <mergeCell ref="A189:B189"/>
    <mergeCell ref="C189:E189"/>
    <mergeCell ref="F189:G189"/>
    <mergeCell ref="H189:M189"/>
    <mergeCell ref="O189:S189"/>
    <mergeCell ref="A190:B190"/>
    <mergeCell ref="C190:E190"/>
    <mergeCell ref="F190:G190"/>
    <mergeCell ref="H190:M190"/>
    <mergeCell ref="O187:S187"/>
    <mergeCell ref="A188:B188"/>
    <mergeCell ref="C188:E188"/>
    <mergeCell ref="F188:G188"/>
    <mergeCell ref="H188:M188"/>
    <mergeCell ref="O188:S188"/>
    <mergeCell ref="A186:B186"/>
    <mergeCell ref="C186:E186"/>
    <mergeCell ref="F186:G186"/>
    <mergeCell ref="H186:M186"/>
    <mergeCell ref="N186:T186"/>
    <mergeCell ref="A187:B187"/>
    <mergeCell ref="C187:E187"/>
    <mergeCell ref="F187:G187"/>
    <mergeCell ref="H187:M187"/>
    <mergeCell ref="N187:N189"/>
    <mergeCell ref="M183:N183"/>
    <mergeCell ref="P183:T184"/>
    <mergeCell ref="A184:C184"/>
    <mergeCell ref="D184:E184"/>
    <mergeCell ref="G184:H184"/>
    <mergeCell ref="J184:K184"/>
    <mergeCell ref="M184:N184"/>
    <mergeCell ref="A181:B181"/>
    <mergeCell ref="G181:I181"/>
    <mergeCell ref="A183:C183"/>
    <mergeCell ref="D183:E183"/>
    <mergeCell ref="G183:H183"/>
    <mergeCell ref="J183:K183"/>
    <mergeCell ref="I178:I179"/>
    <mergeCell ref="J178:J179"/>
    <mergeCell ref="K178:K179"/>
    <mergeCell ref="L178:L179"/>
    <mergeCell ref="M178:M179"/>
    <mergeCell ref="N178:S178"/>
    <mergeCell ref="L176:M176"/>
    <mergeCell ref="N176:T176"/>
    <mergeCell ref="N177:T177"/>
    <mergeCell ref="B178:B179"/>
    <mergeCell ref="C178:C179"/>
    <mergeCell ref="D178:D179"/>
    <mergeCell ref="E178:E179"/>
    <mergeCell ref="F178:F179"/>
    <mergeCell ref="G178:G179"/>
    <mergeCell ref="H178:H179"/>
    <mergeCell ref="A174:F174"/>
    <mergeCell ref="G174:J174"/>
    <mergeCell ref="K174:N174"/>
    <mergeCell ref="O174:T174"/>
    <mergeCell ref="A176:A179"/>
    <mergeCell ref="B176:C176"/>
    <mergeCell ref="D176:E176"/>
    <mergeCell ref="F176:G176"/>
    <mergeCell ref="H176:I176"/>
    <mergeCell ref="J176:K176"/>
    <mergeCell ref="A172:F172"/>
    <mergeCell ref="G172:J172"/>
    <mergeCell ref="K172:N172"/>
    <mergeCell ref="P172:T172"/>
    <mergeCell ref="A173:F173"/>
    <mergeCell ref="G173:J173"/>
    <mergeCell ref="K173:N173"/>
    <mergeCell ref="P173:T173"/>
    <mergeCell ref="A169:C169"/>
    <mergeCell ref="D169:T169"/>
    <mergeCell ref="A171:F171"/>
    <mergeCell ref="G171:J171"/>
    <mergeCell ref="K171:N171"/>
    <mergeCell ref="O171:T171"/>
    <mergeCell ref="A166:B166"/>
    <mergeCell ref="C166:H166"/>
    <mergeCell ref="J166:M166"/>
    <mergeCell ref="N166:S166"/>
    <mergeCell ref="A168:C168"/>
    <mergeCell ref="D168:T168"/>
    <mergeCell ref="Q163:R163"/>
    <mergeCell ref="S163:T163"/>
    <mergeCell ref="M164:N164"/>
    <mergeCell ref="O164:P164"/>
    <mergeCell ref="Q164:R164"/>
    <mergeCell ref="S164:T164"/>
    <mergeCell ref="A152:T152"/>
    <mergeCell ref="A154:H154"/>
    <mergeCell ref="A155:T158"/>
    <mergeCell ref="A161:K161"/>
    <mergeCell ref="A163:E164"/>
    <mergeCell ref="F163:G164"/>
    <mergeCell ref="H163:J164"/>
    <mergeCell ref="K163:L164"/>
    <mergeCell ref="M163:N163"/>
    <mergeCell ref="O163:P163"/>
    <mergeCell ref="A149:B149"/>
    <mergeCell ref="C149:E149"/>
    <mergeCell ref="F149:G149"/>
    <mergeCell ref="H149:M149"/>
    <mergeCell ref="O149:S149"/>
    <mergeCell ref="A150:B150"/>
    <mergeCell ref="C150:E150"/>
    <mergeCell ref="F150:G150"/>
    <mergeCell ref="H150:M150"/>
    <mergeCell ref="O147:S147"/>
    <mergeCell ref="A148:B148"/>
    <mergeCell ref="C148:E148"/>
    <mergeCell ref="F148:G148"/>
    <mergeCell ref="H148:M148"/>
    <mergeCell ref="O148:S148"/>
    <mergeCell ref="A146:B146"/>
    <mergeCell ref="C146:E146"/>
    <mergeCell ref="F146:G146"/>
    <mergeCell ref="H146:M146"/>
    <mergeCell ref="N146:T146"/>
    <mergeCell ref="A147:B147"/>
    <mergeCell ref="C147:E147"/>
    <mergeCell ref="F147:G147"/>
    <mergeCell ref="H147:M147"/>
    <mergeCell ref="N147:N149"/>
    <mergeCell ref="M143:N143"/>
    <mergeCell ref="P143:T144"/>
    <mergeCell ref="A144:C144"/>
    <mergeCell ref="D144:E144"/>
    <mergeCell ref="G144:H144"/>
    <mergeCell ref="J144:K144"/>
    <mergeCell ref="M144:N144"/>
    <mergeCell ref="A141:B141"/>
    <mergeCell ref="G141:I141"/>
    <mergeCell ref="A143:C143"/>
    <mergeCell ref="D143:E143"/>
    <mergeCell ref="G143:H143"/>
    <mergeCell ref="J143:K143"/>
    <mergeCell ref="I138:I139"/>
    <mergeCell ref="J138:J139"/>
    <mergeCell ref="K138:K139"/>
    <mergeCell ref="L138:L139"/>
    <mergeCell ref="M138:M139"/>
    <mergeCell ref="N138:S138"/>
    <mergeCell ref="L136:M136"/>
    <mergeCell ref="N136:T136"/>
    <mergeCell ref="N137:T137"/>
    <mergeCell ref="B138:B139"/>
    <mergeCell ref="C138:C139"/>
    <mergeCell ref="D138:D139"/>
    <mergeCell ref="E138:E139"/>
    <mergeCell ref="F138:F139"/>
    <mergeCell ref="G138:G139"/>
    <mergeCell ref="H138:H139"/>
    <mergeCell ref="A134:F134"/>
    <mergeCell ref="G134:J134"/>
    <mergeCell ref="K134:N134"/>
    <mergeCell ref="O134:T134"/>
    <mergeCell ref="A136:A139"/>
    <mergeCell ref="B136:C136"/>
    <mergeCell ref="D136:E136"/>
    <mergeCell ref="F136:G136"/>
    <mergeCell ref="H136:I136"/>
    <mergeCell ref="J136:K136"/>
    <mergeCell ref="A132:F132"/>
    <mergeCell ref="G132:J132"/>
    <mergeCell ref="K132:N132"/>
    <mergeCell ref="P132:T132"/>
    <mergeCell ref="A133:F133"/>
    <mergeCell ref="G133:J133"/>
    <mergeCell ref="K133:N133"/>
    <mergeCell ref="P133:T133"/>
    <mergeCell ref="A129:C129"/>
    <mergeCell ref="D129:T129"/>
    <mergeCell ref="A131:F131"/>
    <mergeCell ref="G131:J131"/>
    <mergeCell ref="K131:N131"/>
    <mergeCell ref="O131:T131"/>
    <mergeCell ref="A126:B126"/>
    <mergeCell ref="C126:H126"/>
    <mergeCell ref="J126:M126"/>
    <mergeCell ref="N126:S126"/>
    <mergeCell ref="A128:C128"/>
    <mergeCell ref="D128:T128"/>
    <mergeCell ref="Q123:R123"/>
    <mergeCell ref="S123:T123"/>
    <mergeCell ref="M124:N124"/>
    <mergeCell ref="O124:P124"/>
    <mergeCell ref="Q124:R124"/>
    <mergeCell ref="S124:T124"/>
    <mergeCell ref="A112:T112"/>
    <mergeCell ref="A114:H114"/>
    <mergeCell ref="A115:T118"/>
    <mergeCell ref="A121:K121"/>
    <mergeCell ref="A123:E124"/>
    <mergeCell ref="F123:G124"/>
    <mergeCell ref="H123:J124"/>
    <mergeCell ref="K123:L124"/>
    <mergeCell ref="M123:N123"/>
    <mergeCell ref="O123:P123"/>
    <mergeCell ref="A109:B109"/>
    <mergeCell ref="C109:E109"/>
    <mergeCell ref="F109:G109"/>
    <mergeCell ref="H109:M109"/>
    <mergeCell ref="O109:S109"/>
    <mergeCell ref="A110:B110"/>
    <mergeCell ref="C110:E110"/>
    <mergeCell ref="F110:G110"/>
    <mergeCell ref="H110:M110"/>
    <mergeCell ref="O107:S107"/>
    <mergeCell ref="A108:B108"/>
    <mergeCell ref="C108:E108"/>
    <mergeCell ref="F108:G108"/>
    <mergeCell ref="H108:M108"/>
    <mergeCell ref="O108:S108"/>
    <mergeCell ref="A106:B106"/>
    <mergeCell ref="C106:E106"/>
    <mergeCell ref="F106:G106"/>
    <mergeCell ref="H106:M106"/>
    <mergeCell ref="N106:T106"/>
    <mergeCell ref="A107:B107"/>
    <mergeCell ref="C107:E107"/>
    <mergeCell ref="F107:G107"/>
    <mergeCell ref="H107:M107"/>
    <mergeCell ref="N107:N109"/>
    <mergeCell ref="M103:N103"/>
    <mergeCell ref="P103:T104"/>
    <mergeCell ref="A104:C104"/>
    <mergeCell ref="D104:E104"/>
    <mergeCell ref="G104:H104"/>
    <mergeCell ref="J104:K104"/>
    <mergeCell ref="M104:N104"/>
    <mergeCell ref="A101:B101"/>
    <mergeCell ref="G101:I101"/>
    <mergeCell ref="A103:C103"/>
    <mergeCell ref="D103:E103"/>
    <mergeCell ref="G103:H103"/>
    <mergeCell ref="J103:K103"/>
    <mergeCell ref="I98:I99"/>
    <mergeCell ref="J98:J99"/>
    <mergeCell ref="K98:K99"/>
    <mergeCell ref="L98:L99"/>
    <mergeCell ref="M98:M99"/>
    <mergeCell ref="N98:S98"/>
    <mergeCell ref="L96:M96"/>
    <mergeCell ref="N96:T96"/>
    <mergeCell ref="N97:T97"/>
    <mergeCell ref="B98:B99"/>
    <mergeCell ref="C98:C99"/>
    <mergeCell ref="D98:D99"/>
    <mergeCell ref="E98:E99"/>
    <mergeCell ref="F98:F99"/>
    <mergeCell ref="G98:G99"/>
    <mergeCell ref="H98:H99"/>
    <mergeCell ref="A94:F94"/>
    <mergeCell ref="G94:J94"/>
    <mergeCell ref="K94:N94"/>
    <mergeCell ref="O94:T94"/>
    <mergeCell ref="A96:A99"/>
    <mergeCell ref="B96:C96"/>
    <mergeCell ref="D96:E96"/>
    <mergeCell ref="F96:G96"/>
    <mergeCell ref="H96:I96"/>
    <mergeCell ref="J96:K96"/>
    <mergeCell ref="A92:F92"/>
    <mergeCell ref="G92:J92"/>
    <mergeCell ref="K92:N92"/>
    <mergeCell ref="P92:T92"/>
    <mergeCell ref="A93:F93"/>
    <mergeCell ref="G93:J93"/>
    <mergeCell ref="K93:N93"/>
    <mergeCell ref="P93:T93"/>
    <mergeCell ref="A89:C89"/>
    <mergeCell ref="D89:T89"/>
    <mergeCell ref="A91:F91"/>
    <mergeCell ref="G91:J91"/>
    <mergeCell ref="K91:N91"/>
    <mergeCell ref="O91:T91"/>
    <mergeCell ref="A86:B86"/>
    <mergeCell ref="C86:H86"/>
    <mergeCell ref="J86:M86"/>
    <mergeCell ref="N86:S86"/>
    <mergeCell ref="A88:C88"/>
    <mergeCell ref="D88:T88"/>
    <mergeCell ref="Q83:R83"/>
    <mergeCell ref="S83:T83"/>
    <mergeCell ref="M84:N84"/>
    <mergeCell ref="O84:P84"/>
    <mergeCell ref="Q84:R84"/>
    <mergeCell ref="S84:T84"/>
    <mergeCell ref="A72:T72"/>
    <mergeCell ref="A74:H74"/>
    <mergeCell ref="A75:T78"/>
    <mergeCell ref="A81:K81"/>
    <mergeCell ref="A83:E84"/>
    <mergeCell ref="F83:G84"/>
    <mergeCell ref="H83:J84"/>
    <mergeCell ref="K83:L84"/>
    <mergeCell ref="M83:N83"/>
    <mergeCell ref="O83:P83"/>
    <mergeCell ref="A69:B69"/>
    <mergeCell ref="C69:E69"/>
    <mergeCell ref="F69:G69"/>
    <mergeCell ref="H69:M69"/>
    <mergeCell ref="O69:S69"/>
    <mergeCell ref="A70:B70"/>
    <mergeCell ref="C70:E70"/>
    <mergeCell ref="F70:G70"/>
    <mergeCell ref="H70:M70"/>
    <mergeCell ref="O67:S67"/>
    <mergeCell ref="A68:B68"/>
    <mergeCell ref="C68:E68"/>
    <mergeCell ref="F68:G68"/>
    <mergeCell ref="H68:M68"/>
    <mergeCell ref="O68:S68"/>
    <mergeCell ref="A66:B66"/>
    <mergeCell ref="C66:E66"/>
    <mergeCell ref="F66:G66"/>
    <mergeCell ref="H66:M66"/>
    <mergeCell ref="N66:T66"/>
    <mergeCell ref="A67:B67"/>
    <mergeCell ref="C67:E67"/>
    <mergeCell ref="F67:G67"/>
    <mergeCell ref="H67:M67"/>
    <mergeCell ref="N67:N69"/>
    <mergeCell ref="M63:N63"/>
    <mergeCell ref="P63:T64"/>
    <mergeCell ref="A64:C64"/>
    <mergeCell ref="D64:E64"/>
    <mergeCell ref="G64:H64"/>
    <mergeCell ref="J64:K64"/>
    <mergeCell ref="M64:N64"/>
    <mergeCell ref="A61:B61"/>
    <mergeCell ref="G61:I61"/>
    <mergeCell ref="A63:C63"/>
    <mergeCell ref="D63:E63"/>
    <mergeCell ref="G63:H63"/>
    <mergeCell ref="J63:K63"/>
    <mergeCell ref="I58:I59"/>
    <mergeCell ref="J58:J59"/>
    <mergeCell ref="K58:K59"/>
    <mergeCell ref="L58:L59"/>
    <mergeCell ref="M58:M59"/>
    <mergeCell ref="N58:S58"/>
    <mergeCell ref="L56:M56"/>
    <mergeCell ref="N56:T56"/>
    <mergeCell ref="N57:T57"/>
    <mergeCell ref="B58:B59"/>
    <mergeCell ref="C58:C59"/>
    <mergeCell ref="D58:D59"/>
    <mergeCell ref="E58:E59"/>
    <mergeCell ref="F58:F59"/>
    <mergeCell ref="G58:G59"/>
    <mergeCell ref="H58:H59"/>
    <mergeCell ref="A54:F54"/>
    <mergeCell ref="G54:J54"/>
    <mergeCell ref="K54:N54"/>
    <mergeCell ref="O54:T54"/>
    <mergeCell ref="A56:A59"/>
    <mergeCell ref="B56:C56"/>
    <mergeCell ref="D56:E56"/>
    <mergeCell ref="F56:G56"/>
    <mergeCell ref="H56:I56"/>
    <mergeCell ref="J56:K56"/>
    <mergeCell ref="A52:F52"/>
    <mergeCell ref="G52:J52"/>
    <mergeCell ref="K52:N52"/>
    <mergeCell ref="P52:T52"/>
    <mergeCell ref="A53:F53"/>
    <mergeCell ref="G53:J53"/>
    <mergeCell ref="K53:N53"/>
    <mergeCell ref="P53:T53"/>
    <mergeCell ref="A49:C49"/>
    <mergeCell ref="D49:T49"/>
    <mergeCell ref="A51:F51"/>
    <mergeCell ref="G51:J51"/>
    <mergeCell ref="K51:N51"/>
    <mergeCell ref="O51:T51"/>
    <mergeCell ref="A46:B46"/>
    <mergeCell ref="C46:H46"/>
    <mergeCell ref="J46:M46"/>
    <mergeCell ref="N46:S46"/>
    <mergeCell ref="A48:C48"/>
    <mergeCell ref="D48:T48"/>
    <mergeCell ref="Q43:R43"/>
    <mergeCell ref="S43:T43"/>
    <mergeCell ref="M44:N44"/>
    <mergeCell ref="O44:P44"/>
    <mergeCell ref="Q44:R44"/>
    <mergeCell ref="S44:T44"/>
    <mergeCell ref="A32:T32"/>
    <mergeCell ref="A34:H34"/>
    <mergeCell ref="A35:T38"/>
    <mergeCell ref="A41:K41"/>
    <mergeCell ref="A43:E44"/>
    <mergeCell ref="F43:G44"/>
    <mergeCell ref="H43:J44"/>
    <mergeCell ref="K43:L44"/>
    <mergeCell ref="M43:N43"/>
    <mergeCell ref="O43:P43"/>
    <mergeCell ref="A29:B29"/>
    <mergeCell ref="C29:E29"/>
    <mergeCell ref="F29:G29"/>
    <mergeCell ref="H29:M29"/>
    <mergeCell ref="O29:S29"/>
    <mergeCell ref="A30:B30"/>
    <mergeCell ref="C30:E30"/>
    <mergeCell ref="F30:G30"/>
    <mergeCell ref="H30:M30"/>
    <mergeCell ref="O27:S27"/>
    <mergeCell ref="A28:B28"/>
    <mergeCell ref="C28:E28"/>
    <mergeCell ref="F28:G28"/>
    <mergeCell ref="H28:M28"/>
    <mergeCell ref="O28:S28"/>
    <mergeCell ref="A26:B26"/>
    <mergeCell ref="C26:E26"/>
    <mergeCell ref="F26:G26"/>
    <mergeCell ref="H26:M26"/>
    <mergeCell ref="N26:T26"/>
    <mergeCell ref="A27:B27"/>
    <mergeCell ref="C27:E27"/>
    <mergeCell ref="F27:G27"/>
    <mergeCell ref="H27:M27"/>
    <mergeCell ref="N27:N29"/>
    <mergeCell ref="M23:N23"/>
    <mergeCell ref="P23:T24"/>
    <mergeCell ref="A24:C24"/>
    <mergeCell ref="D24:E24"/>
    <mergeCell ref="G24:H24"/>
    <mergeCell ref="J24:K24"/>
    <mergeCell ref="M24:N24"/>
    <mergeCell ref="A21:B21"/>
    <mergeCell ref="G21:I21"/>
    <mergeCell ref="A23:C23"/>
    <mergeCell ref="D23:E23"/>
    <mergeCell ref="G23:H23"/>
    <mergeCell ref="J23:K23"/>
    <mergeCell ref="I18:I19"/>
    <mergeCell ref="J18:J19"/>
    <mergeCell ref="K18:K19"/>
    <mergeCell ref="L18:L19"/>
    <mergeCell ref="M18:M19"/>
    <mergeCell ref="N18:S18"/>
    <mergeCell ref="L16:M16"/>
    <mergeCell ref="N16:T16"/>
    <mergeCell ref="N17:T17"/>
    <mergeCell ref="B18:B19"/>
    <mergeCell ref="C18:C19"/>
    <mergeCell ref="D18:D19"/>
    <mergeCell ref="E18:E19"/>
    <mergeCell ref="F18:F19"/>
    <mergeCell ref="G18:G19"/>
    <mergeCell ref="H18:H19"/>
    <mergeCell ref="A14:F14"/>
    <mergeCell ref="G14:J14"/>
    <mergeCell ref="K14:N14"/>
    <mergeCell ref="O14:T14"/>
    <mergeCell ref="A16:A19"/>
    <mergeCell ref="B16:C16"/>
    <mergeCell ref="D16:E16"/>
    <mergeCell ref="F16:G16"/>
    <mergeCell ref="H16:I16"/>
    <mergeCell ref="J16:K16"/>
    <mergeCell ref="A12:F12"/>
    <mergeCell ref="G12:J12"/>
    <mergeCell ref="K12:N12"/>
    <mergeCell ref="P12:T12"/>
    <mergeCell ref="A13:F13"/>
    <mergeCell ref="G13:J13"/>
    <mergeCell ref="K13:N13"/>
    <mergeCell ref="P13:T13"/>
    <mergeCell ref="A9:C9"/>
    <mergeCell ref="D9:T9"/>
    <mergeCell ref="A11:F11"/>
    <mergeCell ref="G11:J11"/>
    <mergeCell ref="K11:N11"/>
    <mergeCell ref="O11:T11"/>
    <mergeCell ref="A6:B6"/>
    <mergeCell ref="C6:H6"/>
    <mergeCell ref="J6:M6"/>
    <mergeCell ref="N6:S6"/>
    <mergeCell ref="A8:C8"/>
    <mergeCell ref="D8:T8"/>
    <mergeCell ref="O3:P3"/>
    <mergeCell ref="Q3:R3"/>
    <mergeCell ref="S3:T3"/>
    <mergeCell ref="M4:N4"/>
    <mergeCell ref="O4:P4"/>
    <mergeCell ref="Q4:R4"/>
    <mergeCell ref="S4:T4"/>
    <mergeCell ref="A1:K1"/>
    <mergeCell ref="A3:E4"/>
    <mergeCell ref="F3:G4"/>
    <mergeCell ref="H3:J4"/>
    <mergeCell ref="K3:L4"/>
    <mergeCell ref="M3:N3"/>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利用者曜日別抽出!$AA$5:$AA$104</xm:f>
          </x14:formula1>
          <xm:sqref>C6:H6 C46:H46 C86:H86 C126:H126 C166:H166 C206:H206 C246:H246 C286:H286 C326:H326 C366:H366 C406:H406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workbookViewId="0">
      <selection activeCell="B20" sqref="B20"/>
    </sheetView>
  </sheetViews>
  <sheetFormatPr defaultRowHeight="13.2"/>
  <cols>
    <col min="1" max="1" width="31.88671875" customWidth="1"/>
  </cols>
  <sheetData>
    <row r="1" spans="1:7" ht="13.5" customHeight="1">
      <c r="A1" s="1" t="s">
        <v>43</v>
      </c>
      <c r="C1" s="110" t="s">
        <v>60</v>
      </c>
      <c r="D1" s="111"/>
      <c r="E1" s="111"/>
      <c r="F1" s="111"/>
      <c r="G1" s="112"/>
    </row>
    <row r="2" spans="1:7">
      <c r="A2" s="2" t="s">
        <v>44</v>
      </c>
      <c r="C2" s="113"/>
      <c r="D2" s="114"/>
      <c r="E2" s="114"/>
      <c r="F2" s="114"/>
      <c r="G2" s="115"/>
    </row>
    <row r="3" spans="1:7">
      <c r="A3" s="2" t="s">
        <v>45</v>
      </c>
      <c r="C3" s="113"/>
      <c r="D3" s="114"/>
      <c r="E3" s="114"/>
      <c r="F3" s="114"/>
      <c r="G3" s="115"/>
    </row>
    <row r="4" spans="1:7">
      <c r="A4" s="2" t="s">
        <v>46</v>
      </c>
      <c r="C4" s="113"/>
      <c r="D4" s="114"/>
      <c r="E4" s="114"/>
      <c r="F4" s="114"/>
      <c r="G4" s="115"/>
    </row>
    <row r="5" spans="1:7">
      <c r="A5" s="2" t="s">
        <v>47</v>
      </c>
      <c r="C5" s="113"/>
      <c r="D5" s="114"/>
      <c r="E5" s="114"/>
      <c r="F5" s="114"/>
      <c r="G5" s="115"/>
    </row>
    <row r="6" spans="1:7">
      <c r="A6" s="2" t="s">
        <v>48</v>
      </c>
      <c r="C6" s="113"/>
      <c r="D6" s="114"/>
      <c r="E6" s="114"/>
      <c r="F6" s="114"/>
      <c r="G6" s="115"/>
    </row>
    <row r="7" spans="1:7" ht="13.8" thickBot="1">
      <c r="A7" s="2" t="s">
        <v>49</v>
      </c>
      <c r="C7" s="116"/>
      <c r="D7" s="117"/>
      <c r="E7" s="117"/>
      <c r="F7" s="117"/>
      <c r="G7" s="118"/>
    </row>
    <row r="8" spans="1:7">
      <c r="A8" s="2" t="s">
        <v>157</v>
      </c>
    </row>
    <row r="9" spans="1:7">
      <c r="A9" s="2" t="s">
        <v>158</v>
      </c>
    </row>
    <row r="10" spans="1:7" ht="16.5" customHeight="1">
      <c r="A10" s="2" t="s">
        <v>159</v>
      </c>
    </row>
    <row r="11" spans="1:7">
      <c r="A11" s="2" t="s">
        <v>160</v>
      </c>
    </row>
    <row r="12" spans="1:7">
      <c r="A12" s="2"/>
    </row>
    <row r="13" spans="1:7">
      <c r="A13" s="2"/>
    </row>
    <row r="14" spans="1:7">
      <c r="A14" s="19"/>
    </row>
  </sheetData>
  <mergeCells count="1">
    <mergeCell ref="C1:G7"/>
  </mergeCells>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3"/>
  <sheetViews>
    <sheetView view="pageBreakPreview" zoomScale="55" zoomScaleNormal="40" zoomScaleSheetLayoutView="55" workbookViewId="0">
      <pane xSplit="4" ySplit="3" topLeftCell="X4" activePane="bottomRight" state="frozen"/>
      <selection pane="topRight" activeCell="D1" sqref="D1"/>
      <selection pane="bottomLeft" activeCell="A3" sqref="A3"/>
      <selection pane="bottomRight" activeCell="Y50" sqref="Y50"/>
    </sheetView>
  </sheetViews>
  <sheetFormatPr defaultColWidth="9" defaultRowHeight="13.2"/>
  <cols>
    <col min="1" max="1" width="5.44140625" style="3" bestFit="1" customWidth="1"/>
    <col min="2" max="2" width="16.44140625" style="3" bestFit="1" customWidth="1"/>
    <col min="3" max="3" width="12.6640625" style="3" customWidth="1"/>
    <col min="4" max="4" width="12.109375" style="3" customWidth="1"/>
    <col min="5" max="5" width="11.21875" style="3" bestFit="1" customWidth="1"/>
    <col min="6" max="6" width="6.44140625" style="3" bestFit="1" customWidth="1"/>
    <col min="7" max="7" width="11.21875" style="3" bestFit="1" customWidth="1"/>
    <col min="8" max="8" width="14.88671875" style="3" customWidth="1"/>
    <col min="9" max="9" width="14.33203125" style="3" customWidth="1"/>
    <col min="10" max="15" width="8.44140625" style="3" customWidth="1"/>
    <col min="16" max="27" width="21.88671875" style="3" customWidth="1"/>
    <col min="28" max="29" width="10.21875" style="3" customWidth="1"/>
    <col min="30" max="30" width="12.6640625" style="3" bestFit="1" customWidth="1"/>
    <col min="31" max="31" width="10.21875" style="3" customWidth="1"/>
    <col min="32" max="33" width="6.44140625" style="3" bestFit="1" customWidth="1"/>
    <col min="34" max="35" width="9.44140625" style="3" customWidth="1"/>
    <col min="36" max="36" width="10.88671875" style="3" customWidth="1"/>
    <col min="37" max="37" width="11.21875" style="3" customWidth="1"/>
    <col min="38" max="41" width="13.88671875" style="3" bestFit="1" customWidth="1"/>
    <col min="42" max="42" width="20.109375" style="3" customWidth="1"/>
    <col min="43" max="43" width="28.44140625" style="3" customWidth="1"/>
    <col min="44" max="44" width="26.33203125" style="3" customWidth="1"/>
    <col min="45" max="45" width="28.44140625" style="3" hidden="1" customWidth="1"/>
    <col min="46" max="16384" width="9" style="3"/>
  </cols>
  <sheetData>
    <row r="1" spans="1:45" ht="21" customHeight="1">
      <c r="A1" s="119"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45" ht="30.6" customHeight="1" thickBot="1">
      <c r="A2" s="120" t="s">
        <v>87</v>
      </c>
      <c r="B2" s="121"/>
      <c r="C2" s="121"/>
      <c r="D2" s="121"/>
      <c r="E2" s="121"/>
      <c r="F2" s="121"/>
      <c r="G2" s="121"/>
      <c r="H2" s="121"/>
      <c r="I2" s="121"/>
      <c r="J2" s="121"/>
      <c r="K2" s="121"/>
      <c r="L2" s="121"/>
      <c r="M2" s="121"/>
      <c r="N2" s="121"/>
      <c r="O2" s="121"/>
      <c r="P2" s="127" t="s">
        <v>165</v>
      </c>
      <c r="Q2" s="128"/>
      <c r="R2" s="128"/>
      <c r="S2" s="128"/>
      <c r="T2" s="128"/>
      <c r="U2" s="128"/>
      <c r="V2" s="128"/>
      <c r="W2" s="128"/>
      <c r="X2" s="128"/>
      <c r="Y2" s="128"/>
      <c r="Z2" s="128"/>
      <c r="AA2" s="47"/>
      <c r="AB2" s="122" t="s">
        <v>91</v>
      </c>
      <c r="AC2" s="123"/>
      <c r="AD2" s="123"/>
      <c r="AE2" s="123"/>
      <c r="AF2" s="123"/>
      <c r="AG2" s="123"/>
      <c r="AH2" s="123"/>
      <c r="AI2" s="123"/>
      <c r="AJ2" s="123"/>
      <c r="AK2" s="123"/>
      <c r="AL2" s="124"/>
      <c r="AM2" s="125" t="s">
        <v>187</v>
      </c>
      <c r="AN2" s="126"/>
      <c r="AO2" s="126"/>
      <c r="AP2" s="46" t="s">
        <v>208</v>
      </c>
      <c r="AQ2" s="40" t="s">
        <v>113</v>
      </c>
      <c r="AR2" s="36" t="s">
        <v>92</v>
      </c>
      <c r="AS2" s="33" t="s">
        <v>101</v>
      </c>
    </row>
    <row r="3" spans="1:45" s="74" customFormat="1" ht="17.25" customHeight="1" thickTop="1" thickBot="1">
      <c r="A3" s="63" t="s">
        <v>218</v>
      </c>
      <c r="B3" s="62" t="s">
        <v>88</v>
      </c>
      <c r="C3" s="63" t="s">
        <v>1</v>
      </c>
      <c r="D3" s="63" t="s">
        <v>7</v>
      </c>
      <c r="E3" s="63" t="s">
        <v>3</v>
      </c>
      <c r="F3" s="63" t="s">
        <v>2</v>
      </c>
      <c r="G3" s="63" t="s">
        <v>4</v>
      </c>
      <c r="H3" s="63" t="s">
        <v>5</v>
      </c>
      <c r="I3" s="64" t="s">
        <v>6</v>
      </c>
      <c r="J3" s="65" t="s">
        <v>54</v>
      </c>
      <c r="K3" s="63" t="s">
        <v>55</v>
      </c>
      <c r="L3" s="63" t="s">
        <v>56</v>
      </c>
      <c r="M3" s="63" t="s">
        <v>57</v>
      </c>
      <c r="N3" s="63" t="s">
        <v>58</v>
      </c>
      <c r="O3" s="66" t="s">
        <v>59</v>
      </c>
      <c r="P3" s="67" t="s">
        <v>163</v>
      </c>
      <c r="Q3" s="68" t="s">
        <v>164</v>
      </c>
      <c r="R3" s="68" t="s">
        <v>166</v>
      </c>
      <c r="S3" s="68" t="s">
        <v>188</v>
      </c>
      <c r="T3" s="68" t="s">
        <v>167</v>
      </c>
      <c r="U3" s="68" t="s">
        <v>189</v>
      </c>
      <c r="V3" s="68" t="s">
        <v>168</v>
      </c>
      <c r="W3" s="68" t="s">
        <v>190</v>
      </c>
      <c r="X3" s="68" t="s">
        <v>169</v>
      </c>
      <c r="Y3" s="69" t="s">
        <v>191</v>
      </c>
      <c r="Z3" s="69" t="s">
        <v>170</v>
      </c>
      <c r="AA3" s="70" t="s">
        <v>192</v>
      </c>
      <c r="AB3" s="65" t="s">
        <v>36</v>
      </c>
      <c r="AC3" s="63" t="s">
        <v>37</v>
      </c>
      <c r="AD3" s="63" t="s">
        <v>38</v>
      </c>
      <c r="AE3" s="63" t="s">
        <v>39</v>
      </c>
      <c r="AF3" s="63" t="s">
        <v>16</v>
      </c>
      <c r="AG3" s="63" t="s">
        <v>17</v>
      </c>
      <c r="AH3" s="63" t="s">
        <v>89</v>
      </c>
      <c r="AI3" s="63" t="s">
        <v>106</v>
      </c>
      <c r="AJ3" s="63" t="s">
        <v>217</v>
      </c>
      <c r="AK3" s="63" t="s">
        <v>40</v>
      </c>
      <c r="AL3" s="66" t="s">
        <v>41</v>
      </c>
      <c r="AM3" s="71" t="s">
        <v>42</v>
      </c>
      <c r="AN3" s="71" t="s">
        <v>118</v>
      </c>
      <c r="AO3" s="71" t="s">
        <v>119</v>
      </c>
      <c r="AP3" s="72" t="s">
        <v>209</v>
      </c>
      <c r="AQ3" s="73" t="s">
        <v>112</v>
      </c>
      <c r="AR3" s="71" t="s">
        <v>25</v>
      </c>
      <c r="AS3" s="34" t="s">
        <v>100</v>
      </c>
    </row>
    <row r="4" spans="1:45" ht="20.25" customHeight="1" thickTop="1">
      <c r="A4" s="4">
        <v>1</v>
      </c>
      <c r="B4" s="8">
        <v>1111111111</v>
      </c>
      <c r="C4" s="4" t="s">
        <v>121</v>
      </c>
      <c r="D4" s="4" t="str">
        <f>PHONETIC(利用者一覧[[#This Row],[氏名]])</f>
        <v>ツウショ　タロウ</v>
      </c>
      <c r="E4" s="30">
        <v>12055</v>
      </c>
      <c r="F4" s="4">
        <f ca="1">DATEDIF(E4,NOW(),"y")</f>
        <v>89</v>
      </c>
      <c r="G4" s="4" t="s">
        <v>140</v>
      </c>
      <c r="H4" s="4"/>
      <c r="I4" s="6"/>
      <c r="J4" s="12" t="s">
        <v>93</v>
      </c>
      <c r="K4" s="13" t="s">
        <v>94</v>
      </c>
      <c r="L4" s="13"/>
      <c r="M4" s="13"/>
      <c r="N4" s="13"/>
      <c r="O4" s="14"/>
      <c r="P4" s="48" t="s">
        <v>171</v>
      </c>
      <c r="Q4" s="49" t="s">
        <v>177</v>
      </c>
      <c r="R4" s="49" t="s">
        <v>180</v>
      </c>
      <c r="S4" s="56" t="s">
        <v>193</v>
      </c>
      <c r="T4" s="56" t="s">
        <v>178</v>
      </c>
      <c r="U4" s="56" t="s">
        <v>194</v>
      </c>
      <c r="V4" s="56" t="s">
        <v>181</v>
      </c>
      <c r="W4" s="56" t="s">
        <v>195</v>
      </c>
      <c r="X4" s="56"/>
      <c r="Y4" s="56" t="s">
        <v>103</v>
      </c>
      <c r="Z4" s="56"/>
      <c r="AA4" s="61" t="s">
        <v>103</v>
      </c>
      <c r="AB4" s="12" t="s">
        <v>90</v>
      </c>
      <c r="AC4" s="13" t="s">
        <v>103</v>
      </c>
      <c r="AD4" s="13" t="s">
        <v>103</v>
      </c>
      <c r="AE4" s="13" t="s">
        <v>103</v>
      </c>
      <c r="AF4" s="13" t="s">
        <v>103</v>
      </c>
      <c r="AG4" s="13" t="s">
        <v>103</v>
      </c>
      <c r="AH4" s="13" t="s">
        <v>105</v>
      </c>
      <c r="AI4" s="13" t="s">
        <v>107</v>
      </c>
      <c r="AJ4" s="32" t="s">
        <v>90</v>
      </c>
      <c r="AK4" s="32" t="s">
        <v>103</v>
      </c>
      <c r="AL4" s="14" t="s">
        <v>90</v>
      </c>
      <c r="AM4" s="8" t="s">
        <v>49</v>
      </c>
      <c r="AN4" s="4" t="s">
        <v>158</v>
      </c>
      <c r="AO4" s="10"/>
      <c r="AP4" s="37" t="s">
        <v>210</v>
      </c>
      <c r="AQ4" s="37" t="s">
        <v>114</v>
      </c>
      <c r="AR4" s="8" t="s">
        <v>211</v>
      </c>
      <c r="AS4" s="24" t="e">
        <f>CONCATENATE(利用者一覧[[#This Row],[通所目標]],利用者一覧[[#This Row],[支援⑤]],#REF!,#REF!,#REF!,#REF!,#REF!,#REF!)</f>
        <v>#REF!</v>
      </c>
    </row>
    <row r="5" spans="1:45" ht="20.25" customHeight="1">
      <c r="A5" s="5">
        <v>2</v>
      </c>
      <c r="B5" s="9">
        <v>1111111112</v>
      </c>
      <c r="C5" s="5" t="s">
        <v>123</v>
      </c>
      <c r="D5" s="5" t="str">
        <f>PHONETIC(利用者一覧[[#This Row],[氏名]])</f>
        <v>ツウショ　ジロウ</v>
      </c>
      <c r="E5" s="42">
        <v>12420</v>
      </c>
      <c r="F5" s="5">
        <f t="shared" ref="F5:F53" ca="1" si="0">DATEDIF(E5,NOW(),"y")</f>
        <v>88</v>
      </c>
      <c r="G5" s="5" t="s">
        <v>141</v>
      </c>
      <c r="H5" s="5"/>
      <c r="I5" s="7"/>
      <c r="J5" s="15" t="s">
        <v>93</v>
      </c>
      <c r="K5" s="16"/>
      <c r="L5" s="16" t="s">
        <v>95</v>
      </c>
      <c r="M5" s="16"/>
      <c r="N5" s="16"/>
      <c r="O5" s="17"/>
      <c r="P5" s="50" t="s">
        <v>172</v>
      </c>
      <c r="Q5" s="51" t="s">
        <v>178</v>
      </c>
      <c r="R5" s="51" t="s">
        <v>178</v>
      </c>
      <c r="S5" s="51" t="s">
        <v>194</v>
      </c>
      <c r="T5" s="51" t="s">
        <v>181</v>
      </c>
      <c r="U5" s="57" t="s">
        <v>195</v>
      </c>
      <c r="V5" s="57"/>
      <c r="W5" s="57" t="s">
        <v>103</v>
      </c>
      <c r="X5" s="57"/>
      <c r="Y5" s="57" t="s">
        <v>103</v>
      </c>
      <c r="Z5" s="57"/>
      <c r="AA5" s="61" t="s">
        <v>103</v>
      </c>
      <c r="AB5" s="12" t="s">
        <v>103</v>
      </c>
      <c r="AC5" s="13" t="s">
        <v>103</v>
      </c>
      <c r="AD5" s="13" t="s">
        <v>103</v>
      </c>
      <c r="AE5" s="13" t="s">
        <v>103</v>
      </c>
      <c r="AF5" s="13" t="s">
        <v>90</v>
      </c>
      <c r="AG5" s="13" t="s">
        <v>103</v>
      </c>
      <c r="AH5" s="13" t="s">
        <v>105</v>
      </c>
      <c r="AI5" s="13" t="s">
        <v>108</v>
      </c>
      <c r="AJ5" s="13" t="s">
        <v>103</v>
      </c>
      <c r="AK5" s="13" t="s">
        <v>103</v>
      </c>
      <c r="AL5" s="14" t="s">
        <v>103</v>
      </c>
      <c r="AM5" s="8"/>
      <c r="AN5" s="5"/>
      <c r="AO5" s="11"/>
      <c r="AP5" s="38"/>
      <c r="AQ5" s="38" t="s">
        <v>117</v>
      </c>
      <c r="AR5" s="9" t="s">
        <v>212</v>
      </c>
      <c r="AS5" s="24" t="e">
        <f>CONCATENATE(利用者一覧[[#This Row],[通所目標]],利用者一覧[[#This Row],[支援⑤]],#REF!,#REF!,#REF!,#REF!,#REF!,#REF!)</f>
        <v>#REF!</v>
      </c>
    </row>
    <row r="6" spans="1:45" ht="20.25" customHeight="1">
      <c r="A6" s="5">
        <v>3</v>
      </c>
      <c r="B6" s="9">
        <v>1111111113</v>
      </c>
      <c r="C6" s="5" t="s">
        <v>129</v>
      </c>
      <c r="D6" s="5" t="str">
        <f>PHONETIC(利用者一覧[[#This Row],[氏名]])</f>
        <v>ツウショ　サブロウ</v>
      </c>
      <c r="E6" s="42">
        <v>12785</v>
      </c>
      <c r="F6" s="5">
        <f t="shared" ca="1" si="0"/>
        <v>87</v>
      </c>
      <c r="G6" s="5" t="s">
        <v>142</v>
      </c>
      <c r="H6" s="5"/>
      <c r="I6" s="7"/>
      <c r="J6" s="15"/>
      <c r="K6" s="16" t="s">
        <v>94</v>
      </c>
      <c r="L6" s="16" t="s">
        <v>95</v>
      </c>
      <c r="M6" s="16"/>
      <c r="N6" s="16"/>
      <c r="O6" s="17"/>
      <c r="P6" s="50" t="s">
        <v>173</v>
      </c>
      <c r="Q6" s="51" t="s">
        <v>177</v>
      </c>
      <c r="R6" s="59" t="s">
        <v>180</v>
      </c>
      <c r="S6" s="60" t="s">
        <v>195</v>
      </c>
      <c r="T6" s="60" t="s">
        <v>178</v>
      </c>
      <c r="U6" s="60" t="s">
        <v>197</v>
      </c>
      <c r="V6" s="57"/>
      <c r="W6" s="57" t="s">
        <v>103</v>
      </c>
      <c r="X6" s="57"/>
      <c r="Y6" s="57" t="s">
        <v>103</v>
      </c>
      <c r="Z6" s="57"/>
      <c r="AA6" s="61" t="s">
        <v>103</v>
      </c>
      <c r="AB6" s="12" t="s">
        <v>90</v>
      </c>
      <c r="AC6" s="13" t="s">
        <v>103</v>
      </c>
      <c r="AD6" s="13" t="s">
        <v>103</v>
      </c>
      <c r="AE6" s="13" t="s">
        <v>103</v>
      </c>
      <c r="AF6" s="13" t="s">
        <v>103</v>
      </c>
      <c r="AG6" s="13" t="s">
        <v>90</v>
      </c>
      <c r="AH6" s="13" t="s">
        <v>105</v>
      </c>
      <c r="AI6" s="13" t="s">
        <v>109</v>
      </c>
      <c r="AJ6" s="13" t="s">
        <v>90</v>
      </c>
      <c r="AK6" s="13" t="s">
        <v>90</v>
      </c>
      <c r="AL6" s="14" t="s">
        <v>103</v>
      </c>
      <c r="AM6" s="8" t="s">
        <v>49</v>
      </c>
      <c r="AN6" s="5" t="s">
        <v>160</v>
      </c>
      <c r="AO6" s="11"/>
      <c r="AP6" s="38" t="s">
        <v>210</v>
      </c>
      <c r="AQ6" s="38" t="s">
        <v>117</v>
      </c>
      <c r="AR6" s="9" t="s">
        <v>214</v>
      </c>
      <c r="AS6" s="24" t="e">
        <f>CONCATENATE(利用者一覧[[#This Row],[通所目標]],利用者一覧[[#This Row],[支援⑤]],#REF!,#REF!,#REF!,#REF!,#REF!,#REF!)</f>
        <v>#REF!</v>
      </c>
    </row>
    <row r="7" spans="1:45" ht="20.25" customHeight="1">
      <c r="A7" s="5">
        <v>4</v>
      </c>
      <c r="B7" s="9">
        <v>1111111114</v>
      </c>
      <c r="C7" s="5" t="s">
        <v>125</v>
      </c>
      <c r="D7" s="5" t="str">
        <f>PHONETIC(利用者一覧[[#This Row],[氏名]])</f>
        <v>ツウショ　シロウ</v>
      </c>
      <c r="E7" s="42">
        <v>13150</v>
      </c>
      <c r="F7" s="5">
        <f t="shared" ca="1" si="0"/>
        <v>86</v>
      </c>
      <c r="G7" s="5" t="s">
        <v>143</v>
      </c>
      <c r="H7" s="5"/>
      <c r="I7" s="7"/>
      <c r="J7" s="15"/>
      <c r="K7" s="16" t="s">
        <v>94</v>
      </c>
      <c r="L7" s="16"/>
      <c r="M7" s="16" t="s">
        <v>96</v>
      </c>
      <c r="N7" s="16"/>
      <c r="O7" s="17"/>
      <c r="P7" s="50" t="s">
        <v>174</v>
      </c>
      <c r="Q7" s="51" t="s">
        <v>177</v>
      </c>
      <c r="R7" s="51" t="s">
        <v>185</v>
      </c>
      <c r="S7" s="57" t="s">
        <v>196</v>
      </c>
      <c r="T7" s="57" t="s">
        <v>184</v>
      </c>
      <c r="U7" s="57" t="s">
        <v>206</v>
      </c>
      <c r="V7" s="57" t="s">
        <v>186</v>
      </c>
      <c r="W7" s="57" t="s">
        <v>204</v>
      </c>
      <c r="X7" s="57" t="s">
        <v>178</v>
      </c>
      <c r="Y7" s="57" t="s">
        <v>194</v>
      </c>
      <c r="Z7" s="57"/>
      <c r="AA7" s="61" t="s">
        <v>103</v>
      </c>
      <c r="AB7" s="12" t="s">
        <v>103</v>
      </c>
      <c r="AC7" s="13" t="s">
        <v>90</v>
      </c>
      <c r="AD7" s="13" t="s">
        <v>103</v>
      </c>
      <c r="AE7" s="13" t="s">
        <v>103</v>
      </c>
      <c r="AF7" s="13" t="s">
        <v>103</v>
      </c>
      <c r="AG7" s="13" t="s">
        <v>103</v>
      </c>
      <c r="AH7" s="13" t="s">
        <v>105</v>
      </c>
      <c r="AI7" s="13" t="s">
        <v>110</v>
      </c>
      <c r="AJ7" s="13" t="s">
        <v>103</v>
      </c>
      <c r="AK7" s="13" t="s">
        <v>103</v>
      </c>
      <c r="AL7" s="14" t="s">
        <v>90</v>
      </c>
      <c r="AM7" s="8" t="s">
        <v>49</v>
      </c>
      <c r="AN7" s="5" t="s">
        <v>160</v>
      </c>
      <c r="AO7" s="11"/>
      <c r="AP7" s="38"/>
      <c r="AQ7" s="38" t="s">
        <v>115</v>
      </c>
      <c r="AR7" s="9" t="s">
        <v>213</v>
      </c>
      <c r="AS7" s="24" t="e">
        <f>CONCATENATE(利用者一覧[[#This Row],[通所目標]],利用者一覧[[#This Row],[支援⑤]],#REF!,#REF!,#REF!,#REF!,#REF!,#REF!)</f>
        <v>#REF!</v>
      </c>
    </row>
    <row r="8" spans="1:45" ht="20.25" customHeight="1">
      <c r="A8" s="5">
        <v>5</v>
      </c>
      <c r="B8" s="9">
        <v>1111111115</v>
      </c>
      <c r="C8" s="5" t="s">
        <v>127</v>
      </c>
      <c r="D8" s="5" t="str">
        <f>PHONETIC(利用者一覧[[#This Row],[氏名]])</f>
        <v>ツウショ　ゴロウ</v>
      </c>
      <c r="E8" s="42">
        <v>13516</v>
      </c>
      <c r="F8" s="5">
        <f t="shared" ca="1" si="0"/>
        <v>85</v>
      </c>
      <c r="G8" s="5" t="s">
        <v>144</v>
      </c>
      <c r="H8" s="5"/>
      <c r="I8" s="7"/>
      <c r="J8" s="15" t="s">
        <v>93</v>
      </c>
      <c r="K8" s="16"/>
      <c r="L8" s="16"/>
      <c r="M8" s="16" t="s">
        <v>96</v>
      </c>
      <c r="N8" s="16" t="s">
        <v>97</v>
      </c>
      <c r="O8" s="17"/>
      <c r="P8" s="50" t="s">
        <v>175</v>
      </c>
      <c r="Q8" s="51" t="s">
        <v>178</v>
      </c>
      <c r="R8" s="51" t="s">
        <v>178</v>
      </c>
      <c r="S8" s="51" t="s">
        <v>197</v>
      </c>
      <c r="T8" s="51" t="s">
        <v>181</v>
      </c>
      <c r="U8" s="57" t="s">
        <v>201</v>
      </c>
      <c r="V8" s="57"/>
      <c r="W8" s="57" t="s">
        <v>103</v>
      </c>
      <c r="X8" s="57"/>
      <c r="Y8" s="57" t="s">
        <v>103</v>
      </c>
      <c r="Z8" s="57"/>
      <c r="AA8" s="61" t="s">
        <v>103</v>
      </c>
      <c r="AB8" s="12" t="s">
        <v>103</v>
      </c>
      <c r="AC8" s="13" t="s">
        <v>103</v>
      </c>
      <c r="AD8" s="13" t="s">
        <v>103</v>
      </c>
      <c r="AE8" s="13" t="s">
        <v>90</v>
      </c>
      <c r="AF8" s="13" t="s">
        <v>103</v>
      </c>
      <c r="AG8" s="13" t="s">
        <v>103</v>
      </c>
      <c r="AH8" s="13" t="s">
        <v>105</v>
      </c>
      <c r="AI8" s="13" t="s">
        <v>110</v>
      </c>
      <c r="AJ8" s="13" t="s">
        <v>90</v>
      </c>
      <c r="AK8" s="13" t="s">
        <v>90</v>
      </c>
      <c r="AL8" s="14" t="s">
        <v>103</v>
      </c>
      <c r="AM8" s="8"/>
      <c r="AN8" s="5"/>
      <c r="AO8" s="11"/>
      <c r="AP8" s="38" t="s">
        <v>210</v>
      </c>
      <c r="AQ8" s="38" t="s">
        <v>114</v>
      </c>
      <c r="AR8" s="9" t="s">
        <v>215</v>
      </c>
      <c r="AS8" s="24" t="e">
        <f>CONCATENATE(利用者一覧[[#This Row],[通所目標]],利用者一覧[[#This Row],[支援⑤]],#REF!,#REF!,#REF!,#REF!,#REF!,#REF!)</f>
        <v>#REF!</v>
      </c>
    </row>
    <row r="9" spans="1:45" ht="20.25" customHeight="1">
      <c r="A9" s="5">
        <v>6</v>
      </c>
      <c r="B9" s="9">
        <v>1111111116</v>
      </c>
      <c r="C9" s="5" t="s">
        <v>131</v>
      </c>
      <c r="D9" s="5" t="str">
        <f>PHONETIC(利用者一覧[[#This Row],[氏名]])</f>
        <v>ツウショ　ハナコ</v>
      </c>
      <c r="E9" s="42">
        <v>13881</v>
      </c>
      <c r="F9" s="5">
        <f t="shared" ca="1" si="0"/>
        <v>84</v>
      </c>
      <c r="G9" s="5" t="s">
        <v>145</v>
      </c>
      <c r="H9" s="5"/>
      <c r="I9" s="7"/>
      <c r="J9" s="15"/>
      <c r="K9" s="16" t="s">
        <v>94</v>
      </c>
      <c r="L9" s="16"/>
      <c r="M9" s="16" t="s">
        <v>96</v>
      </c>
      <c r="N9" s="16"/>
      <c r="O9" s="17"/>
      <c r="P9" s="50" t="s">
        <v>172</v>
      </c>
      <c r="Q9" s="51" t="s">
        <v>178</v>
      </c>
      <c r="R9" s="51" t="s">
        <v>178</v>
      </c>
      <c r="S9" s="51" t="s">
        <v>194</v>
      </c>
      <c r="T9" s="51" t="s">
        <v>181</v>
      </c>
      <c r="U9" s="57" t="s">
        <v>202</v>
      </c>
      <c r="V9" s="57"/>
      <c r="W9" s="57" t="s">
        <v>103</v>
      </c>
      <c r="X9" s="57"/>
      <c r="Y9" s="57" t="s">
        <v>103</v>
      </c>
      <c r="Z9" s="57"/>
      <c r="AA9" s="61" t="s">
        <v>103</v>
      </c>
      <c r="AB9" s="12" t="s">
        <v>90</v>
      </c>
      <c r="AC9" s="13" t="s">
        <v>103</v>
      </c>
      <c r="AD9" s="13" t="s">
        <v>103</v>
      </c>
      <c r="AE9" s="13" t="s">
        <v>103</v>
      </c>
      <c r="AF9" s="13" t="s">
        <v>90</v>
      </c>
      <c r="AG9" s="13" t="s">
        <v>103</v>
      </c>
      <c r="AH9" s="13" t="s">
        <v>105</v>
      </c>
      <c r="AI9" s="13" t="s">
        <v>110</v>
      </c>
      <c r="AJ9" s="13" t="s">
        <v>103</v>
      </c>
      <c r="AK9" s="13" t="s">
        <v>103</v>
      </c>
      <c r="AL9" s="14" t="s">
        <v>103</v>
      </c>
      <c r="AM9" s="8"/>
      <c r="AN9" s="5"/>
      <c r="AO9" s="11"/>
      <c r="AP9" s="37"/>
      <c r="AQ9" s="37" t="s">
        <v>116</v>
      </c>
      <c r="AR9" s="9"/>
      <c r="AS9" s="24" t="e">
        <f>CONCATENATE(利用者一覧[[#This Row],[通所目標]],利用者一覧[[#This Row],[支援⑤]],#REF!,#REF!,#REF!,#REF!,#REF!,#REF!)</f>
        <v>#REF!</v>
      </c>
    </row>
    <row r="10" spans="1:45" ht="20.25" customHeight="1">
      <c r="A10" s="5">
        <v>7</v>
      </c>
      <c r="B10" s="9">
        <v>1111111117</v>
      </c>
      <c r="C10" s="5" t="s">
        <v>133</v>
      </c>
      <c r="D10" s="5" t="str">
        <f>PHONETIC(利用者一覧[[#This Row],[氏名]])</f>
        <v>ツウショ　ツキコ</v>
      </c>
      <c r="E10" s="42">
        <v>14246</v>
      </c>
      <c r="F10" s="5">
        <f t="shared" ca="1" si="0"/>
        <v>83</v>
      </c>
      <c r="G10" s="5" t="s">
        <v>146</v>
      </c>
      <c r="H10" s="5"/>
      <c r="I10" s="7"/>
      <c r="J10" s="15"/>
      <c r="K10" s="16"/>
      <c r="L10" s="16"/>
      <c r="M10" s="16"/>
      <c r="N10" s="16" t="s">
        <v>97</v>
      </c>
      <c r="O10" s="17" t="s">
        <v>98</v>
      </c>
      <c r="P10" s="50" t="s">
        <v>172</v>
      </c>
      <c r="Q10" s="51" t="s">
        <v>178</v>
      </c>
      <c r="R10" s="51" t="s">
        <v>178</v>
      </c>
      <c r="S10" s="51" t="s">
        <v>194</v>
      </c>
      <c r="T10" s="51" t="s">
        <v>181</v>
      </c>
      <c r="U10" s="57" t="s">
        <v>195</v>
      </c>
      <c r="V10" s="57"/>
      <c r="W10" s="57" t="s">
        <v>103</v>
      </c>
      <c r="X10" s="57"/>
      <c r="Y10" s="57" t="s">
        <v>103</v>
      </c>
      <c r="Z10" s="57"/>
      <c r="AA10" s="61" t="s">
        <v>103</v>
      </c>
      <c r="AB10" s="12" t="s">
        <v>103</v>
      </c>
      <c r="AC10" s="13" t="s">
        <v>103</v>
      </c>
      <c r="AD10" s="13" t="s">
        <v>103</v>
      </c>
      <c r="AE10" s="13" t="s">
        <v>103</v>
      </c>
      <c r="AF10" s="13" t="s">
        <v>103</v>
      </c>
      <c r="AG10" s="13" t="s">
        <v>90</v>
      </c>
      <c r="AH10" s="13" t="s">
        <v>105</v>
      </c>
      <c r="AI10" s="13" t="s">
        <v>110</v>
      </c>
      <c r="AJ10" s="13" t="s">
        <v>103</v>
      </c>
      <c r="AK10" s="13" t="s">
        <v>103</v>
      </c>
      <c r="AL10" s="14" t="s">
        <v>103</v>
      </c>
      <c r="AM10" s="8"/>
      <c r="AN10" s="5"/>
      <c r="AO10" s="11"/>
      <c r="AP10" s="38"/>
      <c r="AQ10" s="38" t="s">
        <v>116</v>
      </c>
      <c r="AR10" s="9"/>
      <c r="AS10" s="24" t="e">
        <f>CONCATENATE(利用者一覧[[#This Row],[通所目標]],利用者一覧[[#This Row],[支援⑤]],#REF!,#REF!,#REF!,#REF!,#REF!,#REF!)</f>
        <v>#REF!</v>
      </c>
    </row>
    <row r="11" spans="1:45" ht="20.25" customHeight="1">
      <c r="A11" s="5">
        <v>8</v>
      </c>
      <c r="B11" s="9">
        <v>1111111118</v>
      </c>
      <c r="C11" s="5" t="s">
        <v>135</v>
      </c>
      <c r="D11" s="5" t="str">
        <f>PHONETIC(利用者一覧[[#This Row],[氏名]])</f>
        <v>ツウショ　ソラコ</v>
      </c>
      <c r="E11" s="42">
        <v>14611</v>
      </c>
      <c r="F11" s="5">
        <f t="shared" ca="1" si="0"/>
        <v>82</v>
      </c>
      <c r="G11" s="5" t="s">
        <v>140</v>
      </c>
      <c r="H11" s="5"/>
      <c r="I11" s="7"/>
      <c r="J11" s="15" t="s">
        <v>93</v>
      </c>
      <c r="K11" s="16"/>
      <c r="L11" s="16"/>
      <c r="M11" s="16"/>
      <c r="N11" s="16" t="s">
        <v>97</v>
      </c>
      <c r="O11" s="17"/>
      <c r="P11" s="50" t="s">
        <v>176</v>
      </c>
      <c r="Q11" s="51" t="s">
        <v>178</v>
      </c>
      <c r="R11" s="51" t="s">
        <v>178</v>
      </c>
      <c r="S11" s="51" t="s">
        <v>194</v>
      </c>
      <c r="T11" s="51" t="s">
        <v>181</v>
      </c>
      <c r="U11" s="57" t="s">
        <v>195</v>
      </c>
      <c r="V11" s="57"/>
      <c r="W11" s="57" t="s">
        <v>103</v>
      </c>
      <c r="X11" s="57"/>
      <c r="Y11" s="57" t="s">
        <v>103</v>
      </c>
      <c r="Z11" s="57"/>
      <c r="AA11" s="61" t="s">
        <v>103</v>
      </c>
      <c r="AB11" s="12" t="s">
        <v>103</v>
      </c>
      <c r="AC11" s="13" t="s">
        <v>90</v>
      </c>
      <c r="AD11" s="13" t="s">
        <v>103</v>
      </c>
      <c r="AE11" s="13" t="s">
        <v>103</v>
      </c>
      <c r="AF11" s="13" t="s">
        <v>103</v>
      </c>
      <c r="AG11" s="13" t="s">
        <v>103</v>
      </c>
      <c r="AH11" s="13" t="s">
        <v>105</v>
      </c>
      <c r="AI11" s="13" t="s">
        <v>110</v>
      </c>
      <c r="AJ11" s="13" t="s">
        <v>90</v>
      </c>
      <c r="AK11" s="13" t="s">
        <v>90</v>
      </c>
      <c r="AL11" s="14" t="s">
        <v>103</v>
      </c>
      <c r="AM11" s="8" t="s">
        <v>49</v>
      </c>
      <c r="AN11" s="5" t="s">
        <v>159</v>
      </c>
      <c r="AO11" s="11" t="s">
        <v>160</v>
      </c>
      <c r="AP11" s="38" t="s">
        <v>210</v>
      </c>
      <c r="AQ11" s="38" t="s">
        <v>117</v>
      </c>
      <c r="AR11" s="9" t="s">
        <v>216</v>
      </c>
      <c r="AS11" s="24" t="e">
        <f>CONCATENATE(利用者一覧[[#This Row],[通所目標]],利用者一覧[[#This Row],[支援⑤]],#REF!,#REF!,#REF!,#REF!,#REF!,#REF!)</f>
        <v>#REF!</v>
      </c>
    </row>
    <row r="12" spans="1:45" ht="20.25" customHeight="1">
      <c r="A12" s="5">
        <v>9</v>
      </c>
      <c r="B12" s="9">
        <v>1111111119</v>
      </c>
      <c r="C12" s="5" t="s">
        <v>137</v>
      </c>
      <c r="D12" s="5" t="str">
        <f>PHONETIC(利用者一覧[[#This Row],[氏名]])</f>
        <v>デイ　タロウ</v>
      </c>
      <c r="E12" s="42">
        <v>14977</v>
      </c>
      <c r="F12" s="5">
        <f t="shared" ca="1" si="0"/>
        <v>81</v>
      </c>
      <c r="G12" s="5" t="s">
        <v>141</v>
      </c>
      <c r="H12" s="5"/>
      <c r="I12" s="7"/>
      <c r="J12" s="15"/>
      <c r="K12" s="16"/>
      <c r="L12" s="16"/>
      <c r="M12" s="16"/>
      <c r="N12" s="16"/>
      <c r="O12" s="17" t="s">
        <v>98</v>
      </c>
      <c r="P12" s="50" t="s">
        <v>177</v>
      </c>
      <c r="Q12" s="51" t="s">
        <v>179</v>
      </c>
      <c r="R12" s="51" t="s">
        <v>182</v>
      </c>
      <c r="S12" s="57" t="s">
        <v>198</v>
      </c>
      <c r="T12" s="57" t="s">
        <v>180</v>
      </c>
      <c r="U12" s="57" t="s">
        <v>195</v>
      </c>
      <c r="V12" s="57" t="s">
        <v>181</v>
      </c>
      <c r="W12" s="57" t="s">
        <v>201</v>
      </c>
      <c r="X12" s="57"/>
      <c r="Y12" s="57" t="s">
        <v>103</v>
      </c>
      <c r="Z12" s="57"/>
      <c r="AA12" s="52" t="s">
        <v>103</v>
      </c>
      <c r="AB12" s="15" t="s">
        <v>90</v>
      </c>
      <c r="AC12" s="16" t="s">
        <v>103</v>
      </c>
      <c r="AD12" s="16" t="s">
        <v>103</v>
      </c>
      <c r="AE12" s="16" t="s">
        <v>103</v>
      </c>
      <c r="AF12" s="16" t="s">
        <v>90</v>
      </c>
      <c r="AG12" s="16" t="s">
        <v>103</v>
      </c>
      <c r="AH12" s="13" t="s">
        <v>105</v>
      </c>
      <c r="AI12" s="13" t="s">
        <v>110</v>
      </c>
      <c r="AJ12" s="16" t="s">
        <v>90</v>
      </c>
      <c r="AK12" s="16" t="s">
        <v>103</v>
      </c>
      <c r="AL12" s="17" t="s">
        <v>103</v>
      </c>
      <c r="AM12" s="8" t="s">
        <v>49</v>
      </c>
      <c r="AN12" s="5" t="s">
        <v>47</v>
      </c>
      <c r="AO12" s="11"/>
      <c r="AP12" s="38" t="s">
        <v>210</v>
      </c>
      <c r="AQ12" s="38" t="s">
        <v>114</v>
      </c>
      <c r="AR12" s="9"/>
      <c r="AS12" s="24" t="e">
        <f>CONCATENATE(利用者一覧[[#This Row],[通所目標]],利用者一覧[[#This Row],[支援⑤]],#REF!,#REF!,#REF!,#REF!,#REF!,#REF!)</f>
        <v>#REF!</v>
      </c>
    </row>
    <row r="13" spans="1:45" ht="20.25" customHeight="1">
      <c r="A13" s="5">
        <v>10</v>
      </c>
      <c r="B13" s="9">
        <v>1111111120</v>
      </c>
      <c r="C13" s="5" t="s">
        <v>139</v>
      </c>
      <c r="D13" s="5" t="str">
        <f>PHONETIC(利用者一覧[[#This Row],[氏名]])</f>
        <v>デイ　ジロウ</v>
      </c>
      <c r="E13" s="42">
        <v>15342</v>
      </c>
      <c r="F13" s="5">
        <f t="shared" ca="1" si="0"/>
        <v>80</v>
      </c>
      <c r="G13" s="5" t="s">
        <v>140</v>
      </c>
      <c r="H13" s="5"/>
      <c r="I13" s="7"/>
      <c r="J13" s="15"/>
      <c r="K13" s="16"/>
      <c r="L13" s="16"/>
      <c r="M13" s="16"/>
      <c r="N13" s="16"/>
      <c r="O13" s="17" t="s">
        <v>98</v>
      </c>
      <c r="P13" s="50" t="s">
        <v>177</v>
      </c>
      <c r="Q13" s="51" t="s">
        <v>179</v>
      </c>
      <c r="R13" s="51" t="s">
        <v>182</v>
      </c>
      <c r="S13" s="57" t="s">
        <v>199</v>
      </c>
      <c r="T13" s="57" t="s">
        <v>183</v>
      </c>
      <c r="U13" s="57" t="s">
        <v>203</v>
      </c>
      <c r="V13" s="57" t="s">
        <v>178</v>
      </c>
      <c r="W13" s="57" t="s">
        <v>205</v>
      </c>
      <c r="X13" s="57" t="s">
        <v>184</v>
      </c>
      <c r="Y13" s="57" t="s">
        <v>207</v>
      </c>
      <c r="Z13" s="57"/>
      <c r="AA13" s="52" t="s">
        <v>103</v>
      </c>
      <c r="AB13" s="15" t="s">
        <v>103</v>
      </c>
      <c r="AC13" s="16" t="s">
        <v>103</v>
      </c>
      <c r="AD13" s="16" t="s">
        <v>103</v>
      </c>
      <c r="AE13" s="16" t="s">
        <v>90</v>
      </c>
      <c r="AF13" s="16" t="s">
        <v>103</v>
      </c>
      <c r="AG13" s="16" t="s">
        <v>103</v>
      </c>
      <c r="AH13" s="13" t="s">
        <v>105</v>
      </c>
      <c r="AI13" s="13" t="s">
        <v>110</v>
      </c>
      <c r="AJ13" s="16" t="s">
        <v>103</v>
      </c>
      <c r="AK13" s="16" t="s">
        <v>103</v>
      </c>
      <c r="AL13" s="17" t="s">
        <v>103</v>
      </c>
      <c r="AM13" s="8" t="s">
        <v>49</v>
      </c>
      <c r="AN13" s="5" t="s">
        <v>47</v>
      </c>
      <c r="AO13" s="11"/>
      <c r="AP13" s="38"/>
      <c r="AQ13" s="38" t="s">
        <v>114</v>
      </c>
      <c r="AR13" s="9"/>
      <c r="AS13" s="24" t="e">
        <f>CONCATENATE(利用者一覧[[#This Row],[通所目標]],利用者一覧[[#This Row],[支援⑤]],#REF!,#REF!,#REF!,#REF!,#REF!,#REF!)</f>
        <v>#REF!</v>
      </c>
    </row>
    <row r="14" spans="1:45" ht="20.25" customHeight="1">
      <c r="A14" s="5">
        <v>11</v>
      </c>
      <c r="B14" s="9"/>
      <c r="C14" s="5"/>
      <c r="D14" s="5" t="str">
        <f>PHONETIC(利用者一覧[[#This Row],[氏名]])</f>
        <v/>
      </c>
      <c r="E14" s="5"/>
      <c r="F14" s="5">
        <f t="shared" ca="1" si="0"/>
        <v>122</v>
      </c>
      <c r="G14" s="5"/>
      <c r="H14" s="5"/>
      <c r="I14" s="7"/>
      <c r="J14" s="15"/>
      <c r="K14" s="16"/>
      <c r="L14" s="16"/>
      <c r="M14" s="16"/>
      <c r="N14" s="16"/>
      <c r="O14" s="17"/>
      <c r="P14" s="50"/>
      <c r="Q14" s="51"/>
      <c r="R14" s="51"/>
      <c r="S14" s="57" t="s">
        <v>103</v>
      </c>
      <c r="T14" s="57"/>
      <c r="U14" s="57" t="s">
        <v>103</v>
      </c>
      <c r="V14" s="57"/>
      <c r="W14" s="57" t="s">
        <v>103</v>
      </c>
      <c r="X14" s="57"/>
      <c r="Y14" s="57" t="s">
        <v>103</v>
      </c>
      <c r="Z14" s="57"/>
      <c r="AA14" s="52" t="s">
        <v>103</v>
      </c>
      <c r="AB14" s="15"/>
      <c r="AC14" s="16"/>
      <c r="AD14" s="16"/>
      <c r="AE14" s="16"/>
      <c r="AF14" s="16"/>
      <c r="AG14" s="16"/>
      <c r="AH14" s="16"/>
      <c r="AI14" s="16"/>
      <c r="AJ14" s="16"/>
      <c r="AK14" s="16"/>
      <c r="AL14" s="17"/>
      <c r="AM14" s="9"/>
      <c r="AN14" s="5"/>
      <c r="AO14" s="11"/>
      <c r="AP14" s="38"/>
      <c r="AQ14" s="38"/>
      <c r="AR14" s="9"/>
      <c r="AS14" s="24" t="e">
        <f>CONCATENATE(利用者一覧[[#This Row],[通所目標]],利用者一覧[[#This Row],[支援⑤]],#REF!,#REF!,#REF!,#REF!,#REF!,#REF!)</f>
        <v>#REF!</v>
      </c>
    </row>
    <row r="15" spans="1:45" ht="20.25" customHeight="1">
      <c r="A15" s="5">
        <v>12</v>
      </c>
      <c r="B15" s="9"/>
      <c r="C15" s="5"/>
      <c r="D15" s="5" t="str">
        <f>PHONETIC(利用者一覧[[#This Row],[氏名]])</f>
        <v/>
      </c>
      <c r="E15" s="5"/>
      <c r="F15" s="5">
        <f t="shared" ca="1" si="0"/>
        <v>122</v>
      </c>
      <c r="G15" s="5"/>
      <c r="H15" s="5"/>
      <c r="I15" s="7"/>
      <c r="J15" s="15"/>
      <c r="K15" s="16"/>
      <c r="L15" s="16"/>
      <c r="M15" s="16"/>
      <c r="N15" s="16"/>
      <c r="O15" s="17"/>
      <c r="P15" s="50"/>
      <c r="Q15" s="51"/>
      <c r="R15" s="51"/>
      <c r="S15" s="57" t="s">
        <v>103</v>
      </c>
      <c r="T15" s="57"/>
      <c r="U15" s="57" t="s">
        <v>103</v>
      </c>
      <c r="V15" s="57"/>
      <c r="W15" s="57" t="s">
        <v>103</v>
      </c>
      <c r="X15" s="57"/>
      <c r="Y15" s="57" t="s">
        <v>103</v>
      </c>
      <c r="Z15" s="57"/>
      <c r="AA15" s="52" t="s">
        <v>103</v>
      </c>
      <c r="AB15" s="15"/>
      <c r="AC15" s="16"/>
      <c r="AD15" s="16"/>
      <c r="AE15" s="16"/>
      <c r="AF15" s="16"/>
      <c r="AG15" s="16"/>
      <c r="AH15" s="16"/>
      <c r="AI15" s="16"/>
      <c r="AJ15" s="16"/>
      <c r="AK15" s="16"/>
      <c r="AL15" s="17"/>
      <c r="AM15" s="9"/>
      <c r="AN15" s="5"/>
      <c r="AO15" s="11"/>
      <c r="AP15" s="38"/>
      <c r="AQ15" s="38"/>
      <c r="AR15" s="9"/>
      <c r="AS15" s="24" t="e">
        <f>CONCATENATE(利用者一覧[[#This Row],[通所目標]],利用者一覧[[#This Row],[支援⑤]],#REF!,#REF!,#REF!,#REF!,#REF!,#REF!)</f>
        <v>#REF!</v>
      </c>
    </row>
    <row r="16" spans="1:45" ht="20.25" customHeight="1">
      <c r="A16" s="5">
        <v>13</v>
      </c>
      <c r="B16" s="9"/>
      <c r="C16" s="5"/>
      <c r="D16" s="5" t="str">
        <f>PHONETIC(利用者一覧[[#This Row],[氏名]])</f>
        <v/>
      </c>
      <c r="E16" s="5"/>
      <c r="F16" s="5">
        <f t="shared" ca="1" si="0"/>
        <v>122</v>
      </c>
      <c r="G16" s="5"/>
      <c r="H16" s="5"/>
      <c r="I16" s="7"/>
      <c r="J16" s="15"/>
      <c r="K16" s="16"/>
      <c r="L16" s="16"/>
      <c r="M16" s="16"/>
      <c r="N16" s="16"/>
      <c r="O16" s="17"/>
      <c r="P16" s="50"/>
      <c r="Q16" s="51"/>
      <c r="R16" s="51"/>
      <c r="S16" s="57" t="s">
        <v>103</v>
      </c>
      <c r="T16" s="57"/>
      <c r="U16" s="57" t="s">
        <v>103</v>
      </c>
      <c r="V16" s="57"/>
      <c r="W16" s="57" t="s">
        <v>103</v>
      </c>
      <c r="X16" s="57"/>
      <c r="Y16" s="57" t="s">
        <v>103</v>
      </c>
      <c r="Z16" s="57"/>
      <c r="AA16" s="52" t="s">
        <v>103</v>
      </c>
      <c r="AB16" s="15"/>
      <c r="AC16" s="16"/>
      <c r="AD16" s="16"/>
      <c r="AE16" s="16"/>
      <c r="AF16" s="16"/>
      <c r="AG16" s="16"/>
      <c r="AH16" s="16"/>
      <c r="AI16" s="16"/>
      <c r="AJ16" s="16"/>
      <c r="AK16" s="16"/>
      <c r="AL16" s="17"/>
      <c r="AM16" s="9"/>
      <c r="AN16" s="5"/>
      <c r="AO16" s="11"/>
      <c r="AP16" s="38"/>
      <c r="AQ16" s="38"/>
      <c r="AR16" s="9"/>
      <c r="AS16" s="24" t="e">
        <f>CONCATENATE(利用者一覧[[#This Row],[通所目標]],利用者一覧[[#This Row],[支援⑤]],#REF!,#REF!,#REF!,#REF!,#REF!,#REF!)</f>
        <v>#REF!</v>
      </c>
    </row>
    <row r="17" spans="1:45" ht="20.25" customHeight="1">
      <c r="A17" s="5">
        <v>14</v>
      </c>
      <c r="B17" s="9"/>
      <c r="C17" s="5"/>
      <c r="D17" s="5" t="str">
        <f>PHONETIC(利用者一覧[[#This Row],[氏名]])</f>
        <v/>
      </c>
      <c r="E17" s="5"/>
      <c r="F17" s="5">
        <f t="shared" ca="1" si="0"/>
        <v>122</v>
      </c>
      <c r="G17" s="5"/>
      <c r="H17" s="5"/>
      <c r="I17" s="7"/>
      <c r="J17" s="15"/>
      <c r="K17" s="16"/>
      <c r="L17" s="16"/>
      <c r="M17" s="16"/>
      <c r="N17" s="16"/>
      <c r="O17" s="17"/>
      <c r="P17" s="50"/>
      <c r="Q17" s="51"/>
      <c r="R17" s="51"/>
      <c r="S17" s="57" t="s">
        <v>103</v>
      </c>
      <c r="T17" s="57"/>
      <c r="U17" s="57" t="s">
        <v>103</v>
      </c>
      <c r="V17" s="57"/>
      <c r="W17" s="57" t="s">
        <v>103</v>
      </c>
      <c r="X17" s="57"/>
      <c r="Y17" s="57" t="s">
        <v>103</v>
      </c>
      <c r="Z17" s="57"/>
      <c r="AA17" s="52" t="s">
        <v>103</v>
      </c>
      <c r="AB17" s="15"/>
      <c r="AC17" s="16"/>
      <c r="AD17" s="16"/>
      <c r="AE17" s="16"/>
      <c r="AF17" s="16"/>
      <c r="AG17" s="16"/>
      <c r="AH17" s="16"/>
      <c r="AI17" s="16"/>
      <c r="AJ17" s="16"/>
      <c r="AK17" s="16"/>
      <c r="AL17" s="17"/>
      <c r="AM17" s="9"/>
      <c r="AN17" s="5"/>
      <c r="AO17" s="11"/>
      <c r="AP17" s="38"/>
      <c r="AQ17" s="38"/>
      <c r="AR17" s="9"/>
      <c r="AS17" s="24" t="e">
        <f>CONCATENATE(利用者一覧[[#This Row],[通所目標]],利用者一覧[[#This Row],[支援⑤]],#REF!,#REF!,#REF!,#REF!,#REF!,#REF!)</f>
        <v>#REF!</v>
      </c>
    </row>
    <row r="18" spans="1:45" ht="20.25" customHeight="1">
      <c r="A18" s="5">
        <v>15</v>
      </c>
      <c r="B18" s="9"/>
      <c r="C18" s="5"/>
      <c r="D18" s="5" t="str">
        <f>PHONETIC(利用者一覧[[#This Row],[氏名]])</f>
        <v/>
      </c>
      <c r="E18" s="5"/>
      <c r="F18" s="5">
        <f t="shared" ca="1" si="0"/>
        <v>122</v>
      </c>
      <c r="G18" s="5"/>
      <c r="H18" s="5"/>
      <c r="I18" s="7"/>
      <c r="J18" s="15"/>
      <c r="K18" s="16"/>
      <c r="L18" s="16"/>
      <c r="M18" s="16"/>
      <c r="N18" s="16"/>
      <c r="O18" s="17"/>
      <c r="P18" s="50"/>
      <c r="Q18" s="51"/>
      <c r="R18" s="51"/>
      <c r="S18" s="57" t="s">
        <v>103</v>
      </c>
      <c r="T18" s="57"/>
      <c r="U18" s="57" t="s">
        <v>103</v>
      </c>
      <c r="V18" s="57"/>
      <c r="W18" s="57" t="s">
        <v>103</v>
      </c>
      <c r="X18" s="57"/>
      <c r="Y18" s="57" t="s">
        <v>103</v>
      </c>
      <c r="Z18" s="57"/>
      <c r="AA18" s="52" t="s">
        <v>103</v>
      </c>
      <c r="AB18" s="15"/>
      <c r="AC18" s="16"/>
      <c r="AD18" s="16"/>
      <c r="AE18" s="16"/>
      <c r="AF18" s="16"/>
      <c r="AG18" s="16"/>
      <c r="AH18" s="16"/>
      <c r="AI18" s="16"/>
      <c r="AJ18" s="16"/>
      <c r="AK18" s="16"/>
      <c r="AL18" s="17"/>
      <c r="AM18" s="9"/>
      <c r="AN18" s="5"/>
      <c r="AO18" s="11"/>
      <c r="AP18" s="38"/>
      <c r="AQ18" s="38"/>
      <c r="AR18" s="9"/>
      <c r="AS18" s="24" t="e">
        <f>CONCATENATE(利用者一覧[[#This Row],[通所目標]],利用者一覧[[#This Row],[支援⑤]],#REF!,#REF!,#REF!,#REF!,#REF!,#REF!)</f>
        <v>#REF!</v>
      </c>
    </row>
    <row r="19" spans="1:45" ht="20.25" customHeight="1">
      <c r="A19" s="5">
        <v>16</v>
      </c>
      <c r="B19" s="9"/>
      <c r="C19" s="5"/>
      <c r="D19" s="5" t="str">
        <f>PHONETIC(利用者一覧[[#This Row],[氏名]])</f>
        <v/>
      </c>
      <c r="E19" s="5"/>
      <c r="F19" s="5">
        <f t="shared" ca="1" si="0"/>
        <v>122</v>
      </c>
      <c r="G19" s="5"/>
      <c r="H19" s="5"/>
      <c r="I19" s="7"/>
      <c r="J19" s="15"/>
      <c r="K19" s="16"/>
      <c r="L19" s="16"/>
      <c r="M19" s="16"/>
      <c r="N19" s="16"/>
      <c r="O19" s="17"/>
      <c r="P19" s="50"/>
      <c r="Q19" s="51"/>
      <c r="R19" s="51"/>
      <c r="S19" s="57" t="s">
        <v>103</v>
      </c>
      <c r="T19" s="57"/>
      <c r="U19" s="57" t="s">
        <v>103</v>
      </c>
      <c r="V19" s="57"/>
      <c r="W19" s="57" t="s">
        <v>103</v>
      </c>
      <c r="X19" s="57"/>
      <c r="Y19" s="57" t="s">
        <v>103</v>
      </c>
      <c r="Z19" s="57"/>
      <c r="AA19" s="52" t="s">
        <v>103</v>
      </c>
      <c r="AB19" s="15"/>
      <c r="AC19" s="16"/>
      <c r="AD19" s="16"/>
      <c r="AE19" s="16"/>
      <c r="AF19" s="16"/>
      <c r="AG19" s="16"/>
      <c r="AH19" s="16"/>
      <c r="AI19" s="16"/>
      <c r="AJ19" s="16"/>
      <c r="AK19" s="16"/>
      <c r="AL19" s="17"/>
      <c r="AM19" s="9"/>
      <c r="AN19" s="5"/>
      <c r="AO19" s="11"/>
      <c r="AP19" s="38"/>
      <c r="AQ19" s="38"/>
      <c r="AR19" s="9"/>
      <c r="AS19" s="24" t="e">
        <f>CONCATENATE(利用者一覧[[#This Row],[通所目標]],利用者一覧[[#This Row],[支援⑤]],#REF!,#REF!,#REF!,#REF!,#REF!,#REF!)</f>
        <v>#REF!</v>
      </c>
    </row>
    <row r="20" spans="1:45" ht="20.25" customHeight="1">
      <c r="A20" s="5">
        <v>17</v>
      </c>
      <c r="B20" s="9"/>
      <c r="C20" s="5"/>
      <c r="D20" s="5" t="str">
        <f>PHONETIC(利用者一覧[[#This Row],[氏名]])</f>
        <v/>
      </c>
      <c r="E20" s="5"/>
      <c r="F20" s="5">
        <f t="shared" ca="1" si="0"/>
        <v>122</v>
      </c>
      <c r="G20" s="5"/>
      <c r="H20" s="5"/>
      <c r="I20" s="7"/>
      <c r="J20" s="15"/>
      <c r="K20" s="16"/>
      <c r="L20" s="16"/>
      <c r="M20" s="16"/>
      <c r="N20" s="16"/>
      <c r="O20" s="17"/>
      <c r="P20" s="50"/>
      <c r="Q20" s="51"/>
      <c r="R20" s="51"/>
      <c r="S20" s="57" t="s">
        <v>103</v>
      </c>
      <c r="T20" s="57"/>
      <c r="U20" s="57" t="s">
        <v>103</v>
      </c>
      <c r="V20" s="57"/>
      <c r="W20" s="57" t="s">
        <v>103</v>
      </c>
      <c r="X20" s="57"/>
      <c r="Y20" s="57" t="s">
        <v>103</v>
      </c>
      <c r="Z20" s="57"/>
      <c r="AA20" s="52" t="s">
        <v>103</v>
      </c>
      <c r="AB20" s="15"/>
      <c r="AC20" s="16"/>
      <c r="AD20" s="16"/>
      <c r="AE20" s="16"/>
      <c r="AF20" s="16"/>
      <c r="AG20" s="16"/>
      <c r="AH20" s="16"/>
      <c r="AI20" s="16"/>
      <c r="AJ20" s="16"/>
      <c r="AK20" s="16"/>
      <c r="AL20" s="17"/>
      <c r="AM20" s="9"/>
      <c r="AN20" s="5"/>
      <c r="AO20" s="11"/>
      <c r="AP20" s="38"/>
      <c r="AQ20" s="38"/>
      <c r="AR20" s="9"/>
      <c r="AS20" s="24" t="e">
        <f>CONCATENATE(利用者一覧[[#This Row],[通所目標]],利用者一覧[[#This Row],[支援⑤]],#REF!,#REF!,#REF!,#REF!,#REF!,#REF!)</f>
        <v>#REF!</v>
      </c>
    </row>
    <row r="21" spans="1:45" ht="20.25" customHeight="1">
      <c r="A21" s="5">
        <v>18</v>
      </c>
      <c r="B21" s="9"/>
      <c r="C21" s="5"/>
      <c r="D21" s="5" t="str">
        <f>PHONETIC(利用者一覧[[#This Row],[氏名]])</f>
        <v/>
      </c>
      <c r="E21" s="5"/>
      <c r="F21" s="5">
        <f t="shared" ca="1" si="0"/>
        <v>122</v>
      </c>
      <c r="G21" s="5"/>
      <c r="H21" s="5"/>
      <c r="I21" s="7"/>
      <c r="J21" s="15"/>
      <c r="K21" s="16"/>
      <c r="L21" s="16"/>
      <c r="M21" s="16"/>
      <c r="N21" s="16"/>
      <c r="O21" s="17"/>
      <c r="P21" s="50"/>
      <c r="Q21" s="51"/>
      <c r="R21" s="51"/>
      <c r="S21" s="57" t="s">
        <v>103</v>
      </c>
      <c r="T21" s="57"/>
      <c r="U21" s="57" t="s">
        <v>103</v>
      </c>
      <c r="V21" s="57"/>
      <c r="W21" s="57" t="s">
        <v>103</v>
      </c>
      <c r="X21" s="57"/>
      <c r="Y21" s="57" t="s">
        <v>103</v>
      </c>
      <c r="Z21" s="57"/>
      <c r="AA21" s="52" t="s">
        <v>103</v>
      </c>
      <c r="AB21" s="15"/>
      <c r="AC21" s="16"/>
      <c r="AD21" s="16"/>
      <c r="AE21" s="16"/>
      <c r="AF21" s="16"/>
      <c r="AG21" s="16"/>
      <c r="AH21" s="16"/>
      <c r="AI21" s="16"/>
      <c r="AJ21" s="16"/>
      <c r="AK21" s="16"/>
      <c r="AL21" s="17"/>
      <c r="AM21" s="9"/>
      <c r="AN21" s="5"/>
      <c r="AO21" s="11"/>
      <c r="AP21" s="38"/>
      <c r="AQ21" s="38"/>
      <c r="AR21" s="9"/>
      <c r="AS21" s="24" t="e">
        <f>CONCATENATE(利用者一覧[[#This Row],[通所目標]],利用者一覧[[#This Row],[支援⑤]],#REF!,#REF!,#REF!,#REF!,#REF!,#REF!)</f>
        <v>#REF!</v>
      </c>
    </row>
    <row r="22" spans="1:45" ht="20.25" customHeight="1">
      <c r="A22" s="5">
        <v>19</v>
      </c>
      <c r="B22" s="9"/>
      <c r="C22" s="5"/>
      <c r="D22" s="5" t="str">
        <f>PHONETIC(利用者一覧[[#This Row],[氏名]])</f>
        <v/>
      </c>
      <c r="E22" s="5"/>
      <c r="F22" s="5">
        <f t="shared" ca="1" si="0"/>
        <v>122</v>
      </c>
      <c r="G22" s="5"/>
      <c r="H22" s="5"/>
      <c r="I22" s="7"/>
      <c r="J22" s="15"/>
      <c r="K22" s="16"/>
      <c r="L22" s="16"/>
      <c r="M22" s="16"/>
      <c r="N22" s="16"/>
      <c r="O22" s="17"/>
      <c r="P22" s="50"/>
      <c r="Q22" s="51"/>
      <c r="R22" s="51"/>
      <c r="S22" s="57" t="s">
        <v>103</v>
      </c>
      <c r="T22" s="57"/>
      <c r="U22" s="57" t="s">
        <v>103</v>
      </c>
      <c r="V22" s="57"/>
      <c r="W22" s="57" t="s">
        <v>103</v>
      </c>
      <c r="X22" s="57"/>
      <c r="Y22" s="57" t="s">
        <v>103</v>
      </c>
      <c r="Z22" s="57"/>
      <c r="AA22" s="52" t="s">
        <v>103</v>
      </c>
      <c r="AB22" s="15"/>
      <c r="AC22" s="16"/>
      <c r="AD22" s="16"/>
      <c r="AE22" s="16"/>
      <c r="AF22" s="16"/>
      <c r="AG22" s="16"/>
      <c r="AH22" s="16"/>
      <c r="AI22" s="16"/>
      <c r="AJ22" s="16"/>
      <c r="AK22" s="16"/>
      <c r="AL22" s="17"/>
      <c r="AM22" s="9"/>
      <c r="AN22" s="5"/>
      <c r="AO22" s="11"/>
      <c r="AP22" s="38"/>
      <c r="AQ22" s="38"/>
      <c r="AR22" s="9"/>
      <c r="AS22" s="24" t="e">
        <f>CONCATENATE(利用者一覧[[#This Row],[通所目標]],利用者一覧[[#This Row],[支援⑤]],#REF!,#REF!,#REF!,#REF!,#REF!,#REF!)</f>
        <v>#REF!</v>
      </c>
    </row>
    <row r="23" spans="1:45" ht="20.25" customHeight="1">
      <c r="A23" s="5">
        <v>20</v>
      </c>
      <c r="B23" s="9"/>
      <c r="C23" s="5"/>
      <c r="D23" s="5" t="str">
        <f>PHONETIC(利用者一覧[[#This Row],[氏名]])</f>
        <v/>
      </c>
      <c r="E23" s="5"/>
      <c r="F23" s="5">
        <f t="shared" ca="1" si="0"/>
        <v>122</v>
      </c>
      <c r="G23" s="5"/>
      <c r="H23" s="5"/>
      <c r="I23" s="7"/>
      <c r="J23" s="15"/>
      <c r="K23" s="16"/>
      <c r="L23" s="16"/>
      <c r="M23" s="16"/>
      <c r="N23" s="16"/>
      <c r="O23" s="17"/>
      <c r="P23" s="50"/>
      <c r="Q23" s="51"/>
      <c r="R23" s="51"/>
      <c r="S23" s="57" t="s">
        <v>103</v>
      </c>
      <c r="T23" s="57"/>
      <c r="U23" s="57" t="s">
        <v>103</v>
      </c>
      <c r="V23" s="57"/>
      <c r="W23" s="57" t="s">
        <v>103</v>
      </c>
      <c r="X23" s="57"/>
      <c r="Y23" s="57" t="s">
        <v>103</v>
      </c>
      <c r="Z23" s="57"/>
      <c r="AA23" s="52" t="s">
        <v>103</v>
      </c>
      <c r="AB23" s="15"/>
      <c r="AC23" s="16"/>
      <c r="AD23" s="16"/>
      <c r="AE23" s="16"/>
      <c r="AF23" s="16"/>
      <c r="AG23" s="16"/>
      <c r="AH23" s="16"/>
      <c r="AI23" s="16"/>
      <c r="AJ23" s="16"/>
      <c r="AK23" s="16"/>
      <c r="AL23" s="17"/>
      <c r="AM23" s="9"/>
      <c r="AN23" s="5"/>
      <c r="AO23" s="11"/>
      <c r="AP23" s="38"/>
      <c r="AQ23" s="38"/>
      <c r="AR23" s="9"/>
      <c r="AS23" s="24" t="e">
        <f>CONCATENATE(利用者一覧[[#This Row],[通所目標]],利用者一覧[[#This Row],[支援⑤]],#REF!,#REF!,#REF!,#REF!,#REF!,#REF!)</f>
        <v>#REF!</v>
      </c>
    </row>
    <row r="24" spans="1:45" ht="20.25" customHeight="1">
      <c r="A24" s="5">
        <v>21</v>
      </c>
      <c r="B24" s="9"/>
      <c r="C24" s="5"/>
      <c r="D24" s="5" t="str">
        <f>PHONETIC(利用者一覧[[#This Row],[氏名]])</f>
        <v/>
      </c>
      <c r="E24" s="5"/>
      <c r="F24" s="5">
        <f t="shared" ca="1" si="0"/>
        <v>122</v>
      </c>
      <c r="G24" s="5"/>
      <c r="H24" s="5"/>
      <c r="I24" s="7"/>
      <c r="J24" s="15"/>
      <c r="K24" s="16"/>
      <c r="L24" s="16"/>
      <c r="M24" s="16"/>
      <c r="N24" s="16"/>
      <c r="O24" s="17"/>
      <c r="P24" s="50"/>
      <c r="Q24" s="51"/>
      <c r="R24" s="51"/>
      <c r="S24" s="57" t="s">
        <v>103</v>
      </c>
      <c r="T24" s="57"/>
      <c r="U24" s="57" t="s">
        <v>103</v>
      </c>
      <c r="V24" s="57"/>
      <c r="W24" s="57" t="s">
        <v>103</v>
      </c>
      <c r="X24" s="57"/>
      <c r="Y24" s="57" t="s">
        <v>103</v>
      </c>
      <c r="Z24" s="57"/>
      <c r="AA24" s="52" t="s">
        <v>103</v>
      </c>
      <c r="AB24" s="15"/>
      <c r="AC24" s="16"/>
      <c r="AD24" s="16"/>
      <c r="AE24" s="16"/>
      <c r="AF24" s="16"/>
      <c r="AG24" s="16"/>
      <c r="AH24" s="16"/>
      <c r="AI24" s="16"/>
      <c r="AJ24" s="16"/>
      <c r="AK24" s="16"/>
      <c r="AL24" s="17"/>
      <c r="AM24" s="9"/>
      <c r="AN24" s="5"/>
      <c r="AO24" s="11"/>
      <c r="AP24" s="38"/>
      <c r="AQ24" s="38"/>
      <c r="AR24" s="9"/>
      <c r="AS24" s="24" t="e">
        <f>CONCATENATE(利用者一覧[[#This Row],[通所目標]],利用者一覧[[#This Row],[支援⑤]],#REF!,#REF!,#REF!,#REF!,#REF!,#REF!)</f>
        <v>#REF!</v>
      </c>
    </row>
    <row r="25" spans="1:45" ht="20.25" customHeight="1">
      <c r="A25" s="5">
        <v>22</v>
      </c>
      <c r="B25" s="9"/>
      <c r="C25" s="5"/>
      <c r="D25" s="5" t="str">
        <f>PHONETIC(利用者一覧[[#This Row],[氏名]])</f>
        <v/>
      </c>
      <c r="E25" s="5"/>
      <c r="F25" s="5">
        <f t="shared" ca="1" si="0"/>
        <v>122</v>
      </c>
      <c r="G25" s="5"/>
      <c r="H25" s="5"/>
      <c r="I25" s="7"/>
      <c r="J25" s="15"/>
      <c r="K25" s="16"/>
      <c r="L25" s="16"/>
      <c r="M25" s="16"/>
      <c r="N25" s="16"/>
      <c r="O25" s="17"/>
      <c r="P25" s="50"/>
      <c r="Q25" s="51"/>
      <c r="R25" s="51"/>
      <c r="S25" s="57" t="s">
        <v>103</v>
      </c>
      <c r="T25" s="57"/>
      <c r="U25" s="57" t="s">
        <v>103</v>
      </c>
      <c r="V25" s="57"/>
      <c r="W25" s="57" t="s">
        <v>103</v>
      </c>
      <c r="X25" s="57"/>
      <c r="Y25" s="57" t="s">
        <v>103</v>
      </c>
      <c r="Z25" s="57"/>
      <c r="AA25" s="52" t="s">
        <v>103</v>
      </c>
      <c r="AB25" s="15"/>
      <c r="AC25" s="16"/>
      <c r="AD25" s="16"/>
      <c r="AE25" s="16"/>
      <c r="AF25" s="16"/>
      <c r="AG25" s="16"/>
      <c r="AH25" s="16"/>
      <c r="AI25" s="16"/>
      <c r="AJ25" s="16"/>
      <c r="AK25" s="16"/>
      <c r="AL25" s="17"/>
      <c r="AM25" s="9"/>
      <c r="AN25" s="5"/>
      <c r="AO25" s="11"/>
      <c r="AP25" s="38"/>
      <c r="AQ25" s="38"/>
      <c r="AR25" s="9"/>
      <c r="AS25" s="24" t="e">
        <f>CONCATENATE(利用者一覧[[#This Row],[通所目標]],利用者一覧[[#This Row],[支援⑤]],#REF!,#REF!,#REF!,#REF!,#REF!,#REF!)</f>
        <v>#REF!</v>
      </c>
    </row>
    <row r="26" spans="1:45" ht="20.25" customHeight="1">
      <c r="A26" s="5">
        <v>23</v>
      </c>
      <c r="B26" s="9"/>
      <c r="C26" s="5"/>
      <c r="D26" s="5" t="str">
        <f>PHONETIC(利用者一覧[[#This Row],[氏名]])</f>
        <v/>
      </c>
      <c r="E26" s="5"/>
      <c r="F26" s="5">
        <f t="shared" ca="1" si="0"/>
        <v>122</v>
      </c>
      <c r="G26" s="5"/>
      <c r="H26" s="5"/>
      <c r="I26" s="7"/>
      <c r="J26" s="15"/>
      <c r="K26" s="16"/>
      <c r="L26" s="16"/>
      <c r="M26" s="16"/>
      <c r="N26" s="16"/>
      <c r="O26" s="17"/>
      <c r="P26" s="50"/>
      <c r="Q26" s="51"/>
      <c r="R26" s="51"/>
      <c r="S26" s="57" t="s">
        <v>103</v>
      </c>
      <c r="T26" s="57"/>
      <c r="U26" s="57" t="s">
        <v>103</v>
      </c>
      <c r="V26" s="57"/>
      <c r="W26" s="57" t="s">
        <v>103</v>
      </c>
      <c r="X26" s="57"/>
      <c r="Y26" s="57" t="s">
        <v>103</v>
      </c>
      <c r="Z26" s="57"/>
      <c r="AA26" s="52" t="s">
        <v>103</v>
      </c>
      <c r="AB26" s="15"/>
      <c r="AC26" s="16"/>
      <c r="AD26" s="16"/>
      <c r="AE26" s="16"/>
      <c r="AF26" s="16"/>
      <c r="AG26" s="16"/>
      <c r="AH26" s="16"/>
      <c r="AI26" s="16"/>
      <c r="AJ26" s="16"/>
      <c r="AK26" s="16"/>
      <c r="AL26" s="17"/>
      <c r="AM26" s="9"/>
      <c r="AN26" s="5"/>
      <c r="AO26" s="11"/>
      <c r="AP26" s="38"/>
      <c r="AQ26" s="38"/>
      <c r="AR26" s="9"/>
      <c r="AS26" s="24" t="e">
        <f>CONCATENATE(利用者一覧[[#This Row],[通所目標]],利用者一覧[[#This Row],[支援⑤]],#REF!,#REF!,#REF!,#REF!,#REF!,#REF!)</f>
        <v>#REF!</v>
      </c>
    </row>
    <row r="27" spans="1:45" ht="20.25" customHeight="1">
      <c r="A27" s="5">
        <v>24</v>
      </c>
      <c r="B27" s="9"/>
      <c r="C27" s="5"/>
      <c r="D27" s="5" t="str">
        <f>PHONETIC(利用者一覧[[#This Row],[氏名]])</f>
        <v/>
      </c>
      <c r="E27" s="5"/>
      <c r="F27" s="5">
        <f t="shared" ca="1" si="0"/>
        <v>122</v>
      </c>
      <c r="G27" s="5"/>
      <c r="H27" s="5"/>
      <c r="I27" s="7"/>
      <c r="J27" s="15"/>
      <c r="K27" s="16"/>
      <c r="L27" s="16"/>
      <c r="M27" s="16"/>
      <c r="N27" s="16"/>
      <c r="O27" s="17"/>
      <c r="P27" s="50"/>
      <c r="Q27" s="51"/>
      <c r="R27" s="51"/>
      <c r="S27" s="57" t="s">
        <v>103</v>
      </c>
      <c r="T27" s="57"/>
      <c r="U27" s="57" t="s">
        <v>103</v>
      </c>
      <c r="V27" s="57"/>
      <c r="W27" s="57" t="s">
        <v>103</v>
      </c>
      <c r="X27" s="57"/>
      <c r="Y27" s="57" t="s">
        <v>103</v>
      </c>
      <c r="Z27" s="57"/>
      <c r="AA27" s="52" t="s">
        <v>103</v>
      </c>
      <c r="AB27" s="15"/>
      <c r="AC27" s="16"/>
      <c r="AD27" s="16"/>
      <c r="AE27" s="16"/>
      <c r="AF27" s="16"/>
      <c r="AG27" s="16"/>
      <c r="AH27" s="16"/>
      <c r="AI27" s="16"/>
      <c r="AJ27" s="16"/>
      <c r="AK27" s="16"/>
      <c r="AL27" s="17"/>
      <c r="AM27" s="9"/>
      <c r="AN27" s="5"/>
      <c r="AO27" s="11"/>
      <c r="AP27" s="38"/>
      <c r="AQ27" s="38"/>
      <c r="AR27" s="9"/>
      <c r="AS27" s="24" t="e">
        <f>CONCATENATE(利用者一覧[[#This Row],[通所目標]],利用者一覧[[#This Row],[支援⑤]],#REF!,#REF!,#REF!,#REF!,#REF!,#REF!)</f>
        <v>#REF!</v>
      </c>
    </row>
    <row r="28" spans="1:45" ht="20.25" customHeight="1">
      <c r="A28" s="5">
        <v>25</v>
      </c>
      <c r="B28" s="9"/>
      <c r="C28" s="5"/>
      <c r="D28" s="5" t="str">
        <f>PHONETIC(利用者一覧[[#This Row],[氏名]])</f>
        <v/>
      </c>
      <c r="E28" s="24"/>
      <c r="F28" s="24">
        <f t="shared" ref="F28:F51" ca="1" si="1">DATEDIF(E28,NOW(),"y")</f>
        <v>122</v>
      </c>
      <c r="G28" s="24"/>
      <c r="H28" s="24"/>
      <c r="I28" s="25"/>
      <c r="J28" s="26"/>
      <c r="K28" s="27"/>
      <c r="L28" s="27"/>
      <c r="M28" s="27"/>
      <c r="N28" s="27"/>
      <c r="O28" s="28"/>
      <c r="P28" s="53"/>
      <c r="Q28" s="54"/>
      <c r="R28" s="54"/>
      <c r="S28" s="57" t="s">
        <v>103</v>
      </c>
      <c r="T28" s="58"/>
      <c r="U28" s="58" t="s">
        <v>103</v>
      </c>
      <c r="V28" s="58"/>
      <c r="W28" s="58" t="s">
        <v>103</v>
      </c>
      <c r="X28" s="58"/>
      <c r="Y28" s="58" t="s">
        <v>103</v>
      </c>
      <c r="Z28" s="58"/>
      <c r="AA28" s="55" t="s">
        <v>103</v>
      </c>
      <c r="AB28" s="26"/>
      <c r="AC28" s="27"/>
      <c r="AD28" s="27"/>
      <c r="AE28" s="27"/>
      <c r="AF28" s="27"/>
      <c r="AG28" s="27"/>
      <c r="AH28" s="27"/>
      <c r="AI28" s="27"/>
      <c r="AJ28" s="27"/>
      <c r="AK28" s="27"/>
      <c r="AL28" s="28"/>
      <c r="AM28" s="23"/>
      <c r="AN28" s="24"/>
      <c r="AO28" s="29"/>
      <c r="AP28" s="39"/>
      <c r="AQ28" s="39"/>
      <c r="AR28" s="9"/>
      <c r="AS28" s="24" t="e">
        <f>CONCATENATE(利用者一覧[[#This Row],[通所目標]],利用者一覧[[#This Row],[支援⑤]],#REF!,#REF!,#REF!,#REF!,#REF!,#REF!)</f>
        <v>#REF!</v>
      </c>
    </row>
    <row r="29" spans="1:45" ht="20.25" customHeight="1">
      <c r="A29" s="5">
        <v>26</v>
      </c>
      <c r="B29" s="9"/>
      <c r="C29" s="5"/>
      <c r="D29" s="5" t="str">
        <f>PHONETIC(利用者一覧[[#This Row],[氏名]])</f>
        <v/>
      </c>
      <c r="E29" s="24"/>
      <c r="F29" s="24">
        <f t="shared" ca="1" si="1"/>
        <v>122</v>
      </c>
      <c r="G29" s="24"/>
      <c r="H29" s="24"/>
      <c r="I29" s="25"/>
      <c r="J29" s="26"/>
      <c r="K29" s="27"/>
      <c r="L29" s="27"/>
      <c r="M29" s="27"/>
      <c r="N29" s="27"/>
      <c r="O29" s="28"/>
      <c r="P29" s="53"/>
      <c r="Q29" s="54"/>
      <c r="R29" s="54"/>
      <c r="S29" s="57" t="s">
        <v>103</v>
      </c>
      <c r="T29" s="58"/>
      <c r="U29" s="58" t="s">
        <v>103</v>
      </c>
      <c r="V29" s="58"/>
      <c r="W29" s="58" t="s">
        <v>103</v>
      </c>
      <c r="X29" s="58"/>
      <c r="Y29" s="58" t="s">
        <v>103</v>
      </c>
      <c r="Z29" s="58"/>
      <c r="AA29" s="55" t="s">
        <v>103</v>
      </c>
      <c r="AB29" s="26"/>
      <c r="AC29" s="27"/>
      <c r="AD29" s="27"/>
      <c r="AE29" s="27"/>
      <c r="AF29" s="27"/>
      <c r="AG29" s="27"/>
      <c r="AH29" s="27"/>
      <c r="AI29" s="27"/>
      <c r="AJ29" s="27"/>
      <c r="AK29" s="27"/>
      <c r="AL29" s="28"/>
      <c r="AM29" s="23"/>
      <c r="AN29" s="24"/>
      <c r="AO29" s="29"/>
      <c r="AP29" s="39"/>
      <c r="AQ29" s="39"/>
      <c r="AR29" s="9"/>
      <c r="AS29" s="24" t="e">
        <f>CONCATENATE(利用者一覧[[#This Row],[通所目標]],利用者一覧[[#This Row],[支援⑤]],#REF!,#REF!,#REF!,#REF!,#REF!,#REF!)</f>
        <v>#REF!</v>
      </c>
    </row>
    <row r="30" spans="1:45" ht="20.25" customHeight="1">
      <c r="A30" s="5">
        <v>27</v>
      </c>
      <c r="B30" s="9"/>
      <c r="C30" s="5"/>
      <c r="D30" s="5" t="str">
        <f>PHONETIC(利用者一覧[[#This Row],[氏名]])</f>
        <v/>
      </c>
      <c r="E30" s="24"/>
      <c r="F30" s="24">
        <f t="shared" ca="1" si="1"/>
        <v>122</v>
      </c>
      <c r="G30" s="24"/>
      <c r="H30" s="24"/>
      <c r="I30" s="25"/>
      <c r="J30" s="26"/>
      <c r="K30" s="27"/>
      <c r="L30" s="27"/>
      <c r="M30" s="27"/>
      <c r="N30" s="27"/>
      <c r="O30" s="28"/>
      <c r="P30" s="53"/>
      <c r="Q30" s="54"/>
      <c r="R30" s="54"/>
      <c r="S30" s="57" t="s">
        <v>103</v>
      </c>
      <c r="T30" s="58"/>
      <c r="U30" s="58" t="s">
        <v>103</v>
      </c>
      <c r="V30" s="58"/>
      <c r="W30" s="58" t="s">
        <v>103</v>
      </c>
      <c r="X30" s="58"/>
      <c r="Y30" s="58" t="s">
        <v>103</v>
      </c>
      <c r="Z30" s="58"/>
      <c r="AA30" s="55" t="s">
        <v>103</v>
      </c>
      <c r="AB30" s="26"/>
      <c r="AC30" s="27"/>
      <c r="AD30" s="27"/>
      <c r="AE30" s="27"/>
      <c r="AF30" s="27"/>
      <c r="AG30" s="27"/>
      <c r="AH30" s="27"/>
      <c r="AI30" s="27"/>
      <c r="AJ30" s="27"/>
      <c r="AK30" s="27"/>
      <c r="AL30" s="28"/>
      <c r="AM30" s="23"/>
      <c r="AN30" s="24"/>
      <c r="AO30" s="29"/>
      <c r="AP30" s="39"/>
      <c r="AQ30" s="39"/>
      <c r="AR30" s="9"/>
      <c r="AS30" s="24" t="e">
        <f>CONCATENATE(利用者一覧[[#This Row],[通所目標]],利用者一覧[[#This Row],[支援⑤]],#REF!,#REF!,#REF!,#REF!,#REF!,#REF!)</f>
        <v>#REF!</v>
      </c>
    </row>
    <row r="31" spans="1:45" ht="20.25" customHeight="1">
      <c r="A31" s="5">
        <v>28</v>
      </c>
      <c r="B31" s="9"/>
      <c r="C31" s="5"/>
      <c r="D31" s="5" t="str">
        <f>PHONETIC(利用者一覧[[#This Row],[氏名]])</f>
        <v/>
      </c>
      <c r="E31" s="24"/>
      <c r="F31" s="24">
        <f t="shared" ca="1" si="1"/>
        <v>122</v>
      </c>
      <c r="G31" s="24"/>
      <c r="H31" s="24"/>
      <c r="I31" s="25"/>
      <c r="J31" s="26"/>
      <c r="K31" s="27"/>
      <c r="L31" s="27"/>
      <c r="M31" s="27"/>
      <c r="N31" s="27"/>
      <c r="O31" s="28"/>
      <c r="P31" s="53"/>
      <c r="Q31" s="54"/>
      <c r="R31" s="54"/>
      <c r="S31" s="57" t="s">
        <v>103</v>
      </c>
      <c r="T31" s="58"/>
      <c r="U31" s="58" t="s">
        <v>103</v>
      </c>
      <c r="V31" s="58"/>
      <c r="W31" s="58" t="s">
        <v>103</v>
      </c>
      <c r="X31" s="58"/>
      <c r="Y31" s="58" t="s">
        <v>103</v>
      </c>
      <c r="Z31" s="58"/>
      <c r="AA31" s="55" t="s">
        <v>103</v>
      </c>
      <c r="AB31" s="26"/>
      <c r="AC31" s="27"/>
      <c r="AD31" s="27"/>
      <c r="AE31" s="27"/>
      <c r="AF31" s="27"/>
      <c r="AG31" s="27"/>
      <c r="AH31" s="27"/>
      <c r="AI31" s="27"/>
      <c r="AJ31" s="27"/>
      <c r="AK31" s="27"/>
      <c r="AL31" s="28"/>
      <c r="AM31" s="23"/>
      <c r="AN31" s="24"/>
      <c r="AO31" s="29"/>
      <c r="AP31" s="39"/>
      <c r="AQ31" s="39"/>
      <c r="AR31" s="9"/>
      <c r="AS31" s="24" t="e">
        <f>CONCATENATE(利用者一覧[[#This Row],[通所目標]],利用者一覧[[#This Row],[支援⑤]],#REF!,#REF!,#REF!,#REF!,#REF!,#REF!)</f>
        <v>#REF!</v>
      </c>
    </row>
    <row r="32" spans="1:45" ht="20.25" customHeight="1">
      <c r="A32" s="5">
        <v>29</v>
      </c>
      <c r="B32" s="9"/>
      <c r="C32" s="5"/>
      <c r="D32" s="5" t="str">
        <f>PHONETIC(利用者一覧[[#This Row],[氏名]])</f>
        <v/>
      </c>
      <c r="E32" s="24"/>
      <c r="F32" s="24">
        <f t="shared" ca="1" si="1"/>
        <v>122</v>
      </c>
      <c r="G32" s="24"/>
      <c r="H32" s="24"/>
      <c r="I32" s="25"/>
      <c r="J32" s="26"/>
      <c r="K32" s="27"/>
      <c r="L32" s="27"/>
      <c r="M32" s="27"/>
      <c r="N32" s="27"/>
      <c r="O32" s="28"/>
      <c r="P32" s="53"/>
      <c r="Q32" s="54"/>
      <c r="R32" s="54"/>
      <c r="S32" s="57" t="s">
        <v>103</v>
      </c>
      <c r="T32" s="58"/>
      <c r="U32" s="58" t="s">
        <v>103</v>
      </c>
      <c r="V32" s="58"/>
      <c r="W32" s="58" t="s">
        <v>103</v>
      </c>
      <c r="X32" s="58"/>
      <c r="Y32" s="58" t="s">
        <v>103</v>
      </c>
      <c r="Z32" s="58"/>
      <c r="AA32" s="55" t="s">
        <v>103</v>
      </c>
      <c r="AB32" s="26"/>
      <c r="AC32" s="27"/>
      <c r="AD32" s="27"/>
      <c r="AE32" s="27"/>
      <c r="AF32" s="27"/>
      <c r="AG32" s="27"/>
      <c r="AH32" s="27"/>
      <c r="AI32" s="27"/>
      <c r="AJ32" s="27"/>
      <c r="AK32" s="27"/>
      <c r="AL32" s="28"/>
      <c r="AM32" s="23"/>
      <c r="AN32" s="24"/>
      <c r="AO32" s="29"/>
      <c r="AP32" s="39"/>
      <c r="AQ32" s="39"/>
      <c r="AR32" s="9"/>
      <c r="AS32" s="24" t="e">
        <f>CONCATENATE(利用者一覧[[#This Row],[通所目標]],利用者一覧[[#This Row],[支援⑤]],#REF!,#REF!,#REF!,#REF!,#REF!,#REF!)</f>
        <v>#REF!</v>
      </c>
    </row>
    <row r="33" spans="1:45" ht="20.25" customHeight="1">
      <c r="A33" s="5">
        <v>30</v>
      </c>
      <c r="B33" s="9"/>
      <c r="C33" s="5"/>
      <c r="D33" s="5" t="str">
        <f>PHONETIC(利用者一覧[[#This Row],[氏名]])</f>
        <v/>
      </c>
      <c r="E33" s="24"/>
      <c r="F33" s="24">
        <f t="shared" ca="1" si="1"/>
        <v>122</v>
      </c>
      <c r="G33" s="24"/>
      <c r="H33" s="24"/>
      <c r="I33" s="25"/>
      <c r="J33" s="26"/>
      <c r="K33" s="27"/>
      <c r="L33" s="27"/>
      <c r="M33" s="27"/>
      <c r="N33" s="27"/>
      <c r="O33" s="28"/>
      <c r="P33" s="53"/>
      <c r="Q33" s="54"/>
      <c r="R33" s="54"/>
      <c r="S33" s="57" t="s">
        <v>103</v>
      </c>
      <c r="T33" s="58"/>
      <c r="U33" s="58" t="s">
        <v>103</v>
      </c>
      <c r="V33" s="58"/>
      <c r="W33" s="58" t="s">
        <v>103</v>
      </c>
      <c r="X33" s="58"/>
      <c r="Y33" s="58" t="s">
        <v>103</v>
      </c>
      <c r="Z33" s="58"/>
      <c r="AA33" s="55" t="s">
        <v>103</v>
      </c>
      <c r="AB33" s="26"/>
      <c r="AC33" s="27"/>
      <c r="AD33" s="27"/>
      <c r="AE33" s="27"/>
      <c r="AF33" s="27"/>
      <c r="AG33" s="27"/>
      <c r="AH33" s="27"/>
      <c r="AI33" s="27"/>
      <c r="AJ33" s="27"/>
      <c r="AK33" s="27"/>
      <c r="AL33" s="28"/>
      <c r="AM33" s="23"/>
      <c r="AN33" s="24"/>
      <c r="AO33" s="29"/>
      <c r="AP33" s="39"/>
      <c r="AQ33" s="39"/>
      <c r="AR33" s="9"/>
      <c r="AS33" s="24" t="e">
        <f>CONCATENATE(利用者一覧[[#This Row],[通所目標]],利用者一覧[[#This Row],[支援⑤]],#REF!,#REF!,#REF!,#REF!,#REF!,#REF!)</f>
        <v>#REF!</v>
      </c>
    </row>
    <row r="34" spans="1:45" ht="20.25" customHeight="1">
      <c r="A34" s="5">
        <v>31</v>
      </c>
      <c r="B34" s="9"/>
      <c r="C34" s="5"/>
      <c r="D34" s="5" t="str">
        <f>PHONETIC(利用者一覧[[#This Row],[氏名]])</f>
        <v/>
      </c>
      <c r="E34" s="24"/>
      <c r="F34" s="24">
        <f t="shared" ca="1" si="1"/>
        <v>122</v>
      </c>
      <c r="G34" s="24"/>
      <c r="H34" s="24"/>
      <c r="I34" s="25"/>
      <c r="J34" s="26"/>
      <c r="K34" s="27"/>
      <c r="L34" s="27"/>
      <c r="M34" s="27"/>
      <c r="N34" s="27"/>
      <c r="O34" s="28"/>
      <c r="P34" s="53"/>
      <c r="Q34" s="54"/>
      <c r="R34" s="54"/>
      <c r="S34" s="57" t="s">
        <v>103</v>
      </c>
      <c r="T34" s="58"/>
      <c r="U34" s="58" t="s">
        <v>103</v>
      </c>
      <c r="V34" s="58"/>
      <c r="W34" s="58" t="s">
        <v>103</v>
      </c>
      <c r="X34" s="58"/>
      <c r="Y34" s="58" t="s">
        <v>103</v>
      </c>
      <c r="Z34" s="58"/>
      <c r="AA34" s="55" t="s">
        <v>103</v>
      </c>
      <c r="AB34" s="26"/>
      <c r="AC34" s="27"/>
      <c r="AD34" s="27"/>
      <c r="AE34" s="27"/>
      <c r="AF34" s="27"/>
      <c r="AG34" s="27"/>
      <c r="AH34" s="27"/>
      <c r="AI34" s="27"/>
      <c r="AJ34" s="27"/>
      <c r="AK34" s="27"/>
      <c r="AL34" s="28"/>
      <c r="AM34" s="23"/>
      <c r="AN34" s="24"/>
      <c r="AO34" s="29"/>
      <c r="AP34" s="39"/>
      <c r="AQ34" s="39"/>
      <c r="AR34" s="9"/>
      <c r="AS34" s="24" t="e">
        <f>CONCATENATE(利用者一覧[[#This Row],[通所目標]],利用者一覧[[#This Row],[支援⑤]],#REF!,#REF!,#REF!,#REF!,#REF!,#REF!)</f>
        <v>#REF!</v>
      </c>
    </row>
    <row r="35" spans="1:45" ht="20.25" customHeight="1">
      <c r="A35" s="5">
        <v>32</v>
      </c>
      <c r="B35" s="9"/>
      <c r="C35" s="5"/>
      <c r="D35" s="5" t="str">
        <f>PHONETIC(利用者一覧[[#This Row],[氏名]])</f>
        <v/>
      </c>
      <c r="E35" s="24"/>
      <c r="F35" s="24">
        <f t="shared" ca="1" si="1"/>
        <v>122</v>
      </c>
      <c r="G35" s="24"/>
      <c r="H35" s="24"/>
      <c r="I35" s="25"/>
      <c r="J35" s="26"/>
      <c r="K35" s="27"/>
      <c r="L35" s="27"/>
      <c r="M35" s="27"/>
      <c r="N35" s="27"/>
      <c r="O35" s="28"/>
      <c r="P35" s="53"/>
      <c r="Q35" s="54"/>
      <c r="R35" s="54"/>
      <c r="S35" s="57" t="s">
        <v>103</v>
      </c>
      <c r="T35" s="58"/>
      <c r="U35" s="58" t="s">
        <v>103</v>
      </c>
      <c r="V35" s="58"/>
      <c r="W35" s="58" t="s">
        <v>103</v>
      </c>
      <c r="X35" s="58"/>
      <c r="Y35" s="58" t="s">
        <v>103</v>
      </c>
      <c r="Z35" s="58"/>
      <c r="AA35" s="55" t="s">
        <v>103</v>
      </c>
      <c r="AB35" s="26"/>
      <c r="AC35" s="27"/>
      <c r="AD35" s="27"/>
      <c r="AE35" s="27"/>
      <c r="AF35" s="27"/>
      <c r="AG35" s="27"/>
      <c r="AH35" s="27"/>
      <c r="AI35" s="27"/>
      <c r="AJ35" s="27"/>
      <c r="AK35" s="27"/>
      <c r="AL35" s="28"/>
      <c r="AM35" s="23"/>
      <c r="AN35" s="24"/>
      <c r="AO35" s="29"/>
      <c r="AP35" s="39"/>
      <c r="AQ35" s="39"/>
      <c r="AR35" s="9"/>
      <c r="AS35" s="24" t="e">
        <f>CONCATENATE(利用者一覧[[#This Row],[通所目標]],利用者一覧[[#This Row],[支援⑤]],#REF!,#REF!,#REF!,#REF!,#REF!,#REF!)</f>
        <v>#REF!</v>
      </c>
    </row>
    <row r="36" spans="1:45" ht="20.25" customHeight="1">
      <c r="A36" s="5">
        <v>33</v>
      </c>
      <c r="B36" s="9"/>
      <c r="C36" s="5"/>
      <c r="D36" s="5" t="str">
        <f>PHONETIC(利用者一覧[[#This Row],[氏名]])</f>
        <v/>
      </c>
      <c r="E36" s="24"/>
      <c r="F36" s="24">
        <f t="shared" ca="1" si="1"/>
        <v>122</v>
      </c>
      <c r="G36" s="24"/>
      <c r="H36" s="24"/>
      <c r="I36" s="25"/>
      <c r="J36" s="26"/>
      <c r="K36" s="27"/>
      <c r="L36" s="27"/>
      <c r="M36" s="27"/>
      <c r="N36" s="27"/>
      <c r="O36" s="28"/>
      <c r="P36" s="53"/>
      <c r="Q36" s="54"/>
      <c r="R36" s="54"/>
      <c r="S36" s="57" t="s">
        <v>103</v>
      </c>
      <c r="T36" s="58"/>
      <c r="U36" s="58" t="s">
        <v>103</v>
      </c>
      <c r="V36" s="58"/>
      <c r="W36" s="58" t="s">
        <v>103</v>
      </c>
      <c r="X36" s="58"/>
      <c r="Y36" s="58" t="s">
        <v>103</v>
      </c>
      <c r="Z36" s="58"/>
      <c r="AA36" s="55" t="s">
        <v>103</v>
      </c>
      <c r="AB36" s="26"/>
      <c r="AC36" s="27"/>
      <c r="AD36" s="27"/>
      <c r="AE36" s="27"/>
      <c r="AF36" s="27"/>
      <c r="AG36" s="27"/>
      <c r="AH36" s="27"/>
      <c r="AI36" s="27"/>
      <c r="AJ36" s="27"/>
      <c r="AK36" s="27"/>
      <c r="AL36" s="28"/>
      <c r="AM36" s="23"/>
      <c r="AN36" s="24"/>
      <c r="AO36" s="29"/>
      <c r="AP36" s="39"/>
      <c r="AQ36" s="39"/>
      <c r="AR36" s="9"/>
      <c r="AS36" s="24" t="e">
        <f>CONCATENATE(利用者一覧[[#This Row],[通所目標]],利用者一覧[[#This Row],[支援⑤]],#REF!,#REF!,#REF!,#REF!,#REF!,#REF!)</f>
        <v>#REF!</v>
      </c>
    </row>
    <row r="37" spans="1:45" ht="20.25" customHeight="1">
      <c r="A37" s="5">
        <v>34</v>
      </c>
      <c r="B37" s="9"/>
      <c r="C37" s="5"/>
      <c r="D37" s="5" t="str">
        <f>PHONETIC(利用者一覧[[#This Row],[氏名]])</f>
        <v/>
      </c>
      <c r="E37" s="24"/>
      <c r="F37" s="24">
        <f t="shared" ca="1" si="1"/>
        <v>122</v>
      </c>
      <c r="G37" s="24"/>
      <c r="H37" s="24"/>
      <c r="I37" s="25"/>
      <c r="J37" s="26"/>
      <c r="K37" s="27"/>
      <c r="L37" s="27"/>
      <c r="M37" s="27"/>
      <c r="N37" s="27"/>
      <c r="O37" s="28"/>
      <c r="P37" s="53"/>
      <c r="Q37" s="54"/>
      <c r="R37" s="54"/>
      <c r="S37" s="57" t="s">
        <v>103</v>
      </c>
      <c r="T37" s="58"/>
      <c r="U37" s="58" t="s">
        <v>103</v>
      </c>
      <c r="V37" s="58"/>
      <c r="W37" s="58" t="s">
        <v>103</v>
      </c>
      <c r="X37" s="58"/>
      <c r="Y37" s="58" t="s">
        <v>103</v>
      </c>
      <c r="Z37" s="58"/>
      <c r="AA37" s="55" t="s">
        <v>103</v>
      </c>
      <c r="AB37" s="26"/>
      <c r="AC37" s="27"/>
      <c r="AD37" s="27"/>
      <c r="AE37" s="27"/>
      <c r="AF37" s="27"/>
      <c r="AG37" s="27"/>
      <c r="AH37" s="27"/>
      <c r="AI37" s="27"/>
      <c r="AJ37" s="27"/>
      <c r="AK37" s="27"/>
      <c r="AL37" s="28"/>
      <c r="AM37" s="23"/>
      <c r="AN37" s="24"/>
      <c r="AO37" s="29"/>
      <c r="AP37" s="39"/>
      <c r="AQ37" s="39"/>
      <c r="AR37" s="9"/>
      <c r="AS37" s="24" t="e">
        <f>CONCATENATE(利用者一覧[[#This Row],[通所目標]],利用者一覧[[#This Row],[支援⑤]],#REF!,#REF!,#REF!,#REF!,#REF!,#REF!)</f>
        <v>#REF!</v>
      </c>
    </row>
    <row r="38" spans="1:45" ht="20.25" customHeight="1">
      <c r="A38" s="5">
        <v>35</v>
      </c>
      <c r="B38" s="9"/>
      <c r="C38" s="5"/>
      <c r="D38" s="5" t="str">
        <f>PHONETIC(利用者一覧[[#This Row],[氏名]])</f>
        <v/>
      </c>
      <c r="E38" s="24"/>
      <c r="F38" s="24">
        <f t="shared" ca="1" si="1"/>
        <v>122</v>
      </c>
      <c r="G38" s="24"/>
      <c r="H38" s="24"/>
      <c r="I38" s="25"/>
      <c r="J38" s="26"/>
      <c r="K38" s="27"/>
      <c r="L38" s="27"/>
      <c r="M38" s="27"/>
      <c r="N38" s="27"/>
      <c r="O38" s="28"/>
      <c r="P38" s="53"/>
      <c r="Q38" s="54"/>
      <c r="R38" s="54"/>
      <c r="S38" s="57" t="s">
        <v>103</v>
      </c>
      <c r="T38" s="58"/>
      <c r="U38" s="58" t="s">
        <v>103</v>
      </c>
      <c r="V38" s="58"/>
      <c r="W38" s="58" t="s">
        <v>103</v>
      </c>
      <c r="X38" s="58"/>
      <c r="Y38" s="58" t="s">
        <v>103</v>
      </c>
      <c r="Z38" s="58"/>
      <c r="AA38" s="55" t="s">
        <v>103</v>
      </c>
      <c r="AB38" s="26"/>
      <c r="AC38" s="27"/>
      <c r="AD38" s="27"/>
      <c r="AE38" s="27"/>
      <c r="AF38" s="27"/>
      <c r="AG38" s="27"/>
      <c r="AH38" s="27"/>
      <c r="AI38" s="27"/>
      <c r="AJ38" s="27"/>
      <c r="AK38" s="27"/>
      <c r="AL38" s="28"/>
      <c r="AM38" s="23"/>
      <c r="AN38" s="24"/>
      <c r="AO38" s="29"/>
      <c r="AP38" s="39"/>
      <c r="AQ38" s="39"/>
      <c r="AR38" s="9"/>
      <c r="AS38" s="24" t="e">
        <f>CONCATENATE(利用者一覧[[#This Row],[通所目標]],利用者一覧[[#This Row],[支援⑤]],#REF!,#REF!,#REF!,#REF!,#REF!,#REF!)</f>
        <v>#REF!</v>
      </c>
    </row>
    <row r="39" spans="1:45" ht="20.25" customHeight="1">
      <c r="A39" s="5">
        <v>36</v>
      </c>
      <c r="B39" s="9"/>
      <c r="C39" s="5"/>
      <c r="D39" s="5" t="str">
        <f>PHONETIC(利用者一覧[[#This Row],[氏名]])</f>
        <v/>
      </c>
      <c r="E39" s="24"/>
      <c r="F39" s="24">
        <f t="shared" ca="1" si="1"/>
        <v>122</v>
      </c>
      <c r="G39" s="24"/>
      <c r="H39" s="24"/>
      <c r="I39" s="25"/>
      <c r="J39" s="26"/>
      <c r="K39" s="27"/>
      <c r="L39" s="27"/>
      <c r="M39" s="27"/>
      <c r="N39" s="27"/>
      <c r="O39" s="28"/>
      <c r="P39" s="53"/>
      <c r="Q39" s="54"/>
      <c r="R39" s="54"/>
      <c r="S39" s="57" t="s">
        <v>103</v>
      </c>
      <c r="T39" s="58"/>
      <c r="U39" s="58" t="s">
        <v>103</v>
      </c>
      <c r="V39" s="58"/>
      <c r="W39" s="58" t="s">
        <v>103</v>
      </c>
      <c r="X39" s="58"/>
      <c r="Y39" s="58" t="s">
        <v>103</v>
      </c>
      <c r="Z39" s="58"/>
      <c r="AA39" s="55" t="s">
        <v>103</v>
      </c>
      <c r="AB39" s="26"/>
      <c r="AC39" s="27"/>
      <c r="AD39" s="27"/>
      <c r="AE39" s="27"/>
      <c r="AF39" s="27"/>
      <c r="AG39" s="27"/>
      <c r="AH39" s="27"/>
      <c r="AI39" s="27"/>
      <c r="AJ39" s="27"/>
      <c r="AK39" s="27"/>
      <c r="AL39" s="28"/>
      <c r="AM39" s="23"/>
      <c r="AN39" s="24"/>
      <c r="AO39" s="29"/>
      <c r="AP39" s="39"/>
      <c r="AQ39" s="39"/>
      <c r="AR39" s="9"/>
      <c r="AS39" s="24" t="e">
        <f>CONCATENATE(利用者一覧[[#This Row],[通所目標]],利用者一覧[[#This Row],[支援⑤]],#REF!,#REF!,#REF!,#REF!,#REF!,#REF!)</f>
        <v>#REF!</v>
      </c>
    </row>
    <row r="40" spans="1:45" ht="20.25" customHeight="1">
      <c r="A40" s="5">
        <v>37</v>
      </c>
      <c r="B40" s="9"/>
      <c r="C40" s="5"/>
      <c r="D40" s="5" t="str">
        <f>PHONETIC(利用者一覧[[#This Row],[氏名]])</f>
        <v/>
      </c>
      <c r="E40" s="24"/>
      <c r="F40" s="24">
        <f t="shared" ca="1" si="1"/>
        <v>122</v>
      </c>
      <c r="G40" s="24"/>
      <c r="H40" s="24"/>
      <c r="I40" s="25"/>
      <c r="J40" s="26"/>
      <c r="K40" s="27"/>
      <c r="L40" s="27"/>
      <c r="M40" s="27"/>
      <c r="N40" s="27"/>
      <c r="O40" s="28"/>
      <c r="P40" s="53"/>
      <c r="Q40" s="54"/>
      <c r="R40" s="54"/>
      <c r="S40" s="57" t="s">
        <v>103</v>
      </c>
      <c r="T40" s="58"/>
      <c r="U40" s="58" t="s">
        <v>103</v>
      </c>
      <c r="V40" s="58"/>
      <c r="W40" s="58" t="s">
        <v>103</v>
      </c>
      <c r="X40" s="58"/>
      <c r="Y40" s="58" t="s">
        <v>103</v>
      </c>
      <c r="Z40" s="58"/>
      <c r="AA40" s="55" t="s">
        <v>103</v>
      </c>
      <c r="AB40" s="26"/>
      <c r="AC40" s="27"/>
      <c r="AD40" s="27"/>
      <c r="AE40" s="27"/>
      <c r="AF40" s="27"/>
      <c r="AG40" s="27"/>
      <c r="AH40" s="27"/>
      <c r="AI40" s="27"/>
      <c r="AJ40" s="27"/>
      <c r="AK40" s="27"/>
      <c r="AL40" s="28"/>
      <c r="AM40" s="23"/>
      <c r="AN40" s="24"/>
      <c r="AO40" s="29"/>
      <c r="AP40" s="39"/>
      <c r="AQ40" s="39"/>
      <c r="AR40" s="9"/>
      <c r="AS40" s="24" t="e">
        <f>CONCATENATE(利用者一覧[[#This Row],[通所目標]],利用者一覧[[#This Row],[支援⑤]],#REF!,#REF!,#REF!,#REF!,#REF!,#REF!)</f>
        <v>#REF!</v>
      </c>
    </row>
    <row r="41" spans="1:45" ht="20.25" customHeight="1">
      <c r="A41" s="5">
        <v>38</v>
      </c>
      <c r="B41" s="9"/>
      <c r="C41" s="5"/>
      <c r="D41" s="5" t="str">
        <f>PHONETIC(利用者一覧[[#This Row],[氏名]])</f>
        <v/>
      </c>
      <c r="E41" s="24"/>
      <c r="F41" s="24">
        <f t="shared" ca="1" si="1"/>
        <v>122</v>
      </c>
      <c r="G41" s="24"/>
      <c r="H41" s="24"/>
      <c r="I41" s="25"/>
      <c r="J41" s="26"/>
      <c r="K41" s="27"/>
      <c r="L41" s="27"/>
      <c r="M41" s="27"/>
      <c r="N41" s="27"/>
      <c r="O41" s="28"/>
      <c r="P41" s="53"/>
      <c r="Q41" s="54"/>
      <c r="R41" s="54"/>
      <c r="S41" s="57" t="s">
        <v>103</v>
      </c>
      <c r="T41" s="58"/>
      <c r="U41" s="58" t="s">
        <v>103</v>
      </c>
      <c r="V41" s="58"/>
      <c r="W41" s="58" t="s">
        <v>103</v>
      </c>
      <c r="X41" s="58"/>
      <c r="Y41" s="58" t="s">
        <v>103</v>
      </c>
      <c r="Z41" s="58"/>
      <c r="AA41" s="55" t="s">
        <v>103</v>
      </c>
      <c r="AB41" s="26"/>
      <c r="AC41" s="27"/>
      <c r="AD41" s="27"/>
      <c r="AE41" s="27"/>
      <c r="AF41" s="27"/>
      <c r="AG41" s="27"/>
      <c r="AH41" s="27"/>
      <c r="AI41" s="27"/>
      <c r="AJ41" s="27"/>
      <c r="AK41" s="27"/>
      <c r="AL41" s="28"/>
      <c r="AM41" s="23"/>
      <c r="AN41" s="24"/>
      <c r="AO41" s="29"/>
      <c r="AP41" s="39"/>
      <c r="AQ41" s="39"/>
      <c r="AR41" s="9"/>
      <c r="AS41" s="24" t="e">
        <f>CONCATENATE(利用者一覧[[#This Row],[通所目標]],利用者一覧[[#This Row],[支援⑤]],#REF!,#REF!,#REF!,#REF!,#REF!,#REF!)</f>
        <v>#REF!</v>
      </c>
    </row>
    <row r="42" spans="1:45" ht="20.25" customHeight="1">
      <c r="A42" s="5">
        <v>39</v>
      </c>
      <c r="B42" s="9"/>
      <c r="C42" s="5"/>
      <c r="D42" s="5" t="str">
        <f>PHONETIC(利用者一覧[[#This Row],[氏名]])</f>
        <v/>
      </c>
      <c r="E42" s="24"/>
      <c r="F42" s="24">
        <f t="shared" ca="1" si="1"/>
        <v>122</v>
      </c>
      <c r="G42" s="24"/>
      <c r="H42" s="24"/>
      <c r="I42" s="25"/>
      <c r="J42" s="26"/>
      <c r="K42" s="27"/>
      <c r="L42" s="27"/>
      <c r="M42" s="27"/>
      <c r="N42" s="27"/>
      <c r="O42" s="28"/>
      <c r="P42" s="53"/>
      <c r="Q42" s="54"/>
      <c r="R42" s="54"/>
      <c r="S42" s="57" t="s">
        <v>103</v>
      </c>
      <c r="T42" s="58"/>
      <c r="U42" s="58" t="s">
        <v>103</v>
      </c>
      <c r="V42" s="58"/>
      <c r="W42" s="58" t="s">
        <v>103</v>
      </c>
      <c r="X42" s="58"/>
      <c r="Y42" s="58" t="s">
        <v>103</v>
      </c>
      <c r="Z42" s="58"/>
      <c r="AA42" s="55" t="s">
        <v>103</v>
      </c>
      <c r="AB42" s="26"/>
      <c r="AC42" s="27"/>
      <c r="AD42" s="27"/>
      <c r="AE42" s="27"/>
      <c r="AF42" s="27"/>
      <c r="AG42" s="27"/>
      <c r="AH42" s="27"/>
      <c r="AI42" s="27"/>
      <c r="AJ42" s="27"/>
      <c r="AK42" s="27"/>
      <c r="AL42" s="28"/>
      <c r="AM42" s="23"/>
      <c r="AN42" s="24"/>
      <c r="AO42" s="29"/>
      <c r="AP42" s="39"/>
      <c r="AQ42" s="39"/>
      <c r="AR42" s="9"/>
      <c r="AS42" s="24" t="e">
        <f>CONCATENATE(利用者一覧[[#This Row],[通所目標]],利用者一覧[[#This Row],[支援⑤]],#REF!,#REF!,#REF!,#REF!,#REF!,#REF!)</f>
        <v>#REF!</v>
      </c>
    </row>
    <row r="43" spans="1:45" ht="20.25" customHeight="1">
      <c r="A43" s="5">
        <v>40</v>
      </c>
      <c r="B43" s="9"/>
      <c r="C43" s="5"/>
      <c r="D43" s="5" t="str">
        <f>PHONETIC(利用者一覧[[#This Row],[氏名]])</f>
        <v/>
      </c>
      <c r="E43" s="24"/>
      <c r="F43" s="24">
        <f t="shared" ca="1" si="1"/>
        <v>122</v>
      </c>
      <c r="G43" s="24"/>
      <c r="H43" s="24"/>
      <c r="I43" s="25"/>
      <c r="J43" s="26"/>
      <c r="K43" s="27"/>
      <c r="L43" s="27"/>
      <c r="M43" s="27"/>
      <c r="N43" s="27"/>
      <c r="O43" s="28"/>
      <c r="P43" s="53"/>
      <c r="Q43" s="54"/>
      <c r="R43" s="54"/>
      <c r="S43" s="57" t="s">
        <v>103</v>
      </c>
      <c r="T43" s="58"/>
      <c r="U43" s="58" t="s">
        <v>103</v>
      </c>
      <c r="V43" s="58"/>
      <c r="W43" s="58" t="s">
        <v>103</v>
      </c>
      <c r="X43" s="58"/>
      <c r="Y43" s="58" t="s">
        <v>103</v>
      </c>
      <c r="Z43" s="58"/>
      <c r="AA43" s="55" t="s">
        <v>103</v>
      </c>
      <c r="AB43" s="26"/>
      <c r="AC43" s="27"/>
      <c r="AD43" s="27"/>
      <c r="AE43" s="27"/>
      <c r="AF43" s="27"/>
      <c r="AG43" s="27"/>
      <c r="AH43" s="27"/>
      <c r="AI43" s="27"/>
      <c r="AJ43" s="27"/>
      <c r="AK43" s="27"/>
      <c r="AL43" s="28"/>
      <c r="AM43" s="23"/>
      <c r="AN43" s="24"/>
      <c r="AO43" s="29"/>
      <c r="AP43" s="39"/>
      <c r="AQ43" s="39"/>
      <c r="AR43" s="9"/>
      <c r="AS43" s="24" t="e">
        <f>CONCATENATE(利用者一覧[[#This Row],[通所目標]],利用者一覧[[#This Row],[支援⑤]],#REF!,#REF!,#REF!,#REF!,#REF!,#REF!)</f>
        <v>#REF!</v>
      </c>
    </row>
    <row r="44" spans="1:45" ht="20.25" customHeight="1">
      <c r="A44" s="5">
        <v>41</v>
      </c>
      <c r="B44" s="9"/>
      <c r="C44" s="5"/>
      <c r="D44" s="5" t="str">
        <f>PHONETIC(利用者一覧[[#This Row],[氏名]])</f>
        <v/>
      </c>
      <c r="E44" s="24"/>
      <c r="F44" s="24">
        <f t="shared" ca="1" si="1"/>
        <v>122</v>
      </c>
      <c r="G44" s="24"/>
      <c r="H44" s="24"/>
      <c r="I44" s="25"/>
      <c r="J44" s="26"/>
      <c r="K44" s="27"/>
      <c r="L44" s="27"/>
      <c r="M44" s="27"/>
      <c r="N44" s="27"/>
      <c r="O44" s="28"/>
      <c r="P44" s="53"/>
      <c r="Q44" s="54"/>
      <c r="R44" s="54"/>
      <c r="S44" s="57" t="s">
        <v>103</v>
      </c>
      <c r="T44" s="58"/>
      <c r="U44" s="58" t="s">
        <v>103</v>
      </c>
      <c r="V44" s="58"/>
      <c r="W44" s="58" t="s">
        <v>103</v>
      </c>
      <c r="X44" s="58"/>
      <c r="Y44" s="58" t="s">
        <v>103</v>
      </c>
      <c r="Z44" s="58"/>
      <c r="AA44" s="55" t="s">
        <v>103</v>
      </c>
      <c r="AB44" s="26"/>
      <c r="AC44" s="27"/>
      <c r="AD44" s="27"/>
      <c r="AE44" s="27"/>
      <c r="AF44" s="27"/>
      <c r="AG44" s="27"/>
      <c r="AH44" s="27"/>
      <c r="AI44" s="27"/>
      <c r="AJ44" s="27"/>
      <c r="AK44" s="27"/>
      <c r="AL44" s="28"/>
      <c r="AM44" s="23"/>
      <c r="AN44" s="24"/>
      <c r="AO44" s="29"/>
      <c r="AP44" s="39"/>
      <c r="AQ44" s="39"/>
      <c r="AR44" s="9"/>
      <c r="AS44" s="24" t="e">
        <f>CONCATENATE(利用者一覧[[#This Row],[通所目標]],利用者一覧[[#This Row],[支援⑤]],#REF!,#REF!,#REF!,#REF!,#REF!,#REF!)</f>
        <v>#REF!</v>
      </c>
    </row>
    <row r="45" spans="1:45" ht="20.25" customHeight="1">
      <c r="A45" s="5">
        <v>42</v>
      </c>
      <c r="B45" s="9"/>
      <c r="C45" s="5"/>
      <c r="D45" s="5" t="str">
        <f>PHONETIC(利用者一覧[[#This Row],[氏名]])</f>
        <v/>
      </c>
      <c r="E45" s="24"/>
      <c r="F45" s="24">
        <f t="shared" ca="1" si="1"/>
        <v>122</v>
      </c>
      <c r="G45" s="24"/>
      <c r="H45" s="24"/>
      <c r="I45" s="25"/>
      <c r="J45" s="26"/>
      <c r="K45" s="27"/>
      <c r="L45" s="27"/>
      <c r="M45" s="27"/>
      <c r="N45" s="27"/>
      <c r="O45" s="28"/>
      <c r="P45" s="53"/>
      <c r="Q45" s="54"/>
      <c r="R45" s="54"/>
      <c r="S45" s="57" t="s">
        <v>103</v>
      </c>
      <c r="T45" s="58"/>
      <c r="U45" s="58" t="s">
        <v>103</v>
      </c>
      <c r="V45" s="58"/>
      <c r="W45" s="58" t="s">
        <v>103</v>
      </c>
      <c r="X45" s="58"/>
      <c r="Y45" s="58" t="s">
        <v>103</v>
      </c>
      <c r="Z45" s="58"/>
      <c r="AA45" s="55" t="s">
        <v>103</v>
      </c>
      <c r="AB45" s="26"/>
      <c r="AC45" s="27"/>
      <c r="AD45" s="27"/>
      <c r="AE45" s="27"/>
      <c r="AF45" s="27"/>
      <c r="AG45" s="27"/>
      <c r="AH45" s="27"/>
      <c r="AI45" s="27"/>
      <c r="AJ45" s="27"/>
      <c r="AK45" s="27"/>
      <c r="AL45" s="28"/>
      <c r="AM45" s="23"/>
      <c r="AN45" s="24"/>
      <c r="AO45" s="29"/>
      <c r="AP45" s="39"/>
      <c r="AQ45" s="39"/>
      <c r="AR45" s="9"/>
      <c r="AS45" s="24" t="e">
        <f>CONCATENATE(利用者一覧[[#This Row],[通所目標]],利用者一覧[[#This Row],[支援⑤]],#REF!,#REF!,#REF!,#REF!,#REF!,#REF!)</f>
        <v>#REF!</v>
      </c>
    </row>
    <row r="46" spans="1:45" ht="20.25" customHeight="1">
      <c r="A46" s="5">
        <v>43</v>
      </c>
      <c r="B46" s="9"/>
      <c r="C46" s="5"/>
      <c r="D46" s="5" t="str">
        <f>PHONETIC(利用者一覧[[#This Row],[氏名]])</f>
        <v/>
      </c>
      <c r="E46" s="24"/>
      <c r="F46" s="24">
        <f t="shared" ca="1" si="1"/>
        <v>122</v>
      </c>
      <c r="G46" s="24"/>
      <c r="H46" s="24"/>
      <c r="I46" s="25"/>
      <c r="J46" s="26"/>
      <c r="K46" s="27"/>
      <c r="L46" s="27"/>
      <c r="M46" s="27"/>
      <c r="N46" s="27"/>
      <c r="O46" s="28"/>
      <c r="P46" s="53"/>
      <c r="Q46" s="54"/>
      <c r="R46" s="54"/>
      <c r="S46" s="57" t="s">
        <v>103</v>
      </c>
      <c r="T46" s="58"/>
      <c r="U46" s="58" t="s">
        <v>103</v>
      </c>
      <c r="V46" s="58"/>
      <c r="W46" s="58" t="s">
        <v>103</v>
      </c>
      <c r="X46" s="58"/>
      <c r="Y46" s="58" t="s">
        <v>103</v>
      </c>
      <c r="Z46" s="58"/>
      <c r="AA46" s="55" t="s">
        <v>103</v>
      </c>
      <c r="AB46" s="26"/>
      <c r="AC46" s="27"/>
      <c r="AD46" s="27"/>
      <c r="AE46" s="27"/>
      <c r="AF46" s="27"/>
      <c r="AG46" s="27"/>
      <c r="AH46" s="27"/>
      <c r="AI46" s="27"/>
      <c r="AJ46" s="27"/>
      <c r="AK46" s="27"/>
      <c r="AL46" s="28"/>
      <c r="AM46" s="23"/>
      <c r="AN46" s="24"/>
      <c r="AO46" s="29"/>
      <c r="AP46" s="39"/>
      <c r="AQ46" s="39"/>
      <c r="AR46" s="9"/>
      <c r="AS46" s="24" t="e">
        <f>CONCATENATE(利用者一覧[[#This Row],[通所目標]],利用者一覧[[#This Row],[支援⑤]],#REF!,#REF!,#REF!,#REF!,#REF!,#REF!)</f>
        <v>#REF!</v>
      </c>
    </row>
    <row r="47" spans="1:45" ht="20.25" customHeight="1">
      <c r="A47" s="5">
        <v>44</v>
      </c>
      <c r="B47" s="9"/>
      <c r="C47" s="5"/>
      <c r="D47" s="5" t="str">
        <f>PHONETIC(利用者一覧[[#This Row],[氏名]])</f>
        <v/>
      </c>
      <c r="E47" s="24"/>
      <c r="F47" s="24">
        <f t="shared" ca="1" si="1"/>
        <v>122</v>
      </c>
      <c r="G47" s="24"/>
      <c r="H47" s="24"/>
      <c r="I47" s="25"/>
      <c r="J47" s="26"/>
      <c r="K47" s="27"/>
      <c r="L47" s="27"/>
      <c r="M47" s="27"/>
      <c r="N47" s="27"/>
      <c r="O47" s="28"/>
      <c r="P47" s="53"/>
      <c r="Q47" s="54"/>
      <c r="R47" s="54"/>
      <c r="S47" s="57" t="s">
        <v>103</v>
      </c>
      <c r="T47" s="58"/>
      <c r="U47" s="58" t="s">
        <v>103</v>
      </c>
      <c r="V47" s="58"/>
      <c r="W47" s="58" t="s">
        <v>103</v>
      </c>
      <c r="X47" s="58"/>
      <c r="Y47" s="58" t="s">
        <v>103</v>
      </c>
      <c r="Z47" s="58"/>
      <c r="AA47" s="55" t="s">
        <v>103</v>
      </c>
      <c r="AB47" s="26"/>
      <c r="AC47" s="27"/>
      <c r="AD47" s="27"/>
      <c r="AE47" s="27"/>
      <c r="AF47" s="27"/>
      <c r="AG47" s="27"/>
      <c r="AH47" s="27"/>
      <c r="AI47" s="27"/>
      <c r="AJ47" s="27"/>
      <c r="AK47" s="27"/>
      <c r="AL47" s="28"/>
      <c r="AM47" s="23"/>
      <c r="AN47" s="24"/>
      <c r="AO47" s="29"/>
      <c r="AP47" s="39"/>
      <c r="AQ47" s="39"/>
      <c r="AR47" s="9"/>
      <c r="AS47" s="24" t="e">
        <f>CONCATENATE(利用者一覧[[#This Row],[通所目標]],利用者一覧[[#This Row],[支援⑤]],#REF!,#REF!,#REF!,#REF!,#REF!,#REF!)</f>
        <v>#REF!</v>
      </c>
    </row>
    <row r="48" spans="1:45" ht="20.25" customHeight="1">
      <c r="A48" s="5">
        <v>45</v>
      </c>
      <c r="B48" s="9"/>
      <c r="C48" s="5"/>
      <c r="D48" s="5" t="str">
        <f>PHONETIC(利用者一覧[[#This Row],[氏名]])</f>
        <v/>
      </c>
      <c r="E48" s="24"/>
      <c r="F48" s="24">
        <f t="shared" ca="1" si="1"/>
        <v>122</v>
      </c>
      <c r="G48" s="24"/>
      <c r="H48" s="24"/>
      <c r="I48" s="25"/>
      <c r="J48" s="26"/>
      <c r="K48" s="27"/>
      <c r="L48" s="27"/>
      <c r="M48" s="27"/>
      <c r="N48" s="27"/>
      <c r="O48" s="28"/>
      <c r="P48" s="53"/>
      <c r="Q48" s="54"/>
      <c r="R48" s="54"/>
      <c r="S48" s="57" t="s">
        <v>103</v>
      </c>
      <c r="T48" s="58"/>
      <c r="U48" s="58" t="s">
        <v>103</v>
      </c>
      <c r="V48" s="58"/>
      <c r="W48" s="58" t="s">
        <v>103</v>
      </c>
      <c r="X48" s="58"/>
      <c r="Y48" s="58" t="s">
        <v>103</v>
      </c>
      <c r="Z48" s="58"/>
      <c r="AA48" s="55" t="s">
        <v>103</v>
      </c>
      <c r="AB48" s="26"/>
      <c r="AC48" s="27"/>
      <c r="AD48" s="27"/>
      <c r="AE48" s="27"/>
      <c r="AF48" s="27"/>
      <c r="AG48" s="27"/>
      <c r="AH48" s="27"/>
      <c r="AI48" s="27"/>
      <c r="AJ48" s="27"/>
      <c r="AK48" s="27"/>
      <c r="AL48" s="28"/>
      <c r="AM48" s="23"/>
      <c r="AN48" s="24"/>
      <c r="AO48" s="29"/>
      <c r="AP48" s="39"/>
      <c r="AQ48" s="39"/>
      <c r="AR48" s="9"/>
      <c r="AS48" s="24" t="e">
        <f>CONCATENATE(利用者一覧[[#This Row],[通所目標]],利用者一覧[[#This Row],[支援⑤]],#REF!,#REF!,#REF!,#REF!,#REF!,#REF!)</f>
        <v>#REF!</v>
      </c>
    </row>
    <row r="49" spans="1:45" ht="20.25" customHeight="1">
      <c r="A49" s="5">
        <v>46</v>
      </c>
      <c r="B49" s="9"/>
      <c r="C49" s="5"/>
      <c r="D49" s="5" t="str">
        <f>PHONETIC(利用者一覧[[#This Row],[氏名]])</f>
        <v/>
      </c>
      <c r="E49" s="24"/>
      <c r="F49" s="24">
        <f t="shared" ca="1" si="1"/>
        <v>122</v>
      </c>
      <c r="G49" s="24"/>
      <c r="H49" s="24"/>
      <c r="I49" s="25"/>
      <c r="J49" s="26"/>
      <c r="K49" s="27"/>
      <c r="L49" s="27"/>
      <c r="M49" s="27"/>
      <c r="N49" s="27"/>
      <c r="O49" s="28"/>
      <c r="P49" s="53"/>
      <c r="Q49" s="54"/>
      <c r="R49" s="54"/>
      <c r="S49" s="57" t="s">
        <v>103</v>
      </c>
      <c r="T49" s="58"/>
      <c r="U49" s="58" t="s">
        <v>103</v>
      </c>
      <c r="V49" s="58"/>
      <c r="W49" s="58" t="s">
        <v>103</v>
      </c>
      <c r="X49" s="58"/>
      <c r="Y49" s="58" t="s">
        <v>103</v>
      </c>
      <c r="Z49" s="58"/>
      <c r="AA49" s="55" t="s">
        <v>103</v>
      </c>
      <c r="AB49" s="26"/>
      <c r="AC49" s="27"/>
      <c r="AD49" s="27"/>
      <c r="AE49" s="27"/>
      <c r="AF49" s="27"/>
      <c r="AG49" s="27"/>
      <c r="AH49" s="27"/>
      <c r="AI49" s="27"/>
      <c r="AJ49" s="27"/>
      <c r="AK49" s="27"/>
      <c r="AL49" s="28"/>
      <c r="AM49" s="23"/>
      <c r="AN49" s="24"/>
      <c r="AO49" s="29"/>
      <c r="AP49" s="39"/>
      <c r="AQ49" s="39"/>
      <c r="AR49" s="9"/>
      <c r="AS49" s="24" t="e">
        <f>CONCATENATE(利用者一覧[[#This Row],[通所目標]],利用者一覧[[#This Row],[支援⑤]],#REF!,#REF!,#REF!,#REF!,#REF!,#REF!)</f>
        <v>#REF!</v>
      </c>
    </row>
    <row r="50" spans="1:45" ht="20.25" customHeight="1">
      <c r="A50" s="5">
        <v>47</v>
      </c>
      <c r="B50" s="9"/>
      <c r="C50" s="5"/>
      <c r="D50" s="5" t="str">
        <f>PHONETIC(利用者一覧[[#This Row],[氏名]])</f>
        <v/>
      </c>
      <c r="E50" s="24"/>
      <c r="F50" s="24">
        <f t="shared" ca="1" si="1"/>
        <v>122</v>
      </c>
      <c r="G50" s="24"/>
      <c r="H50" s="24"/>
      <c r="I50" s="25"/>
      <c r="J50" s="26"/>
      <c r="K50" s="27"/>
      <c r="L50" s="27"/>
      <c r="M50" s="27"/>
      <c r="N50" s="27"/>
      <c r="O50" s="28"/>
      <c r="P50" s="53"/>
      <c r="Q50" s="54"/>
      <c r="R50" s="54"/>
      <c r="S50" s="57" t="s">
        <v>103</v>
      </c>
      <c r="T50" s="58"/>
      <c r="U50" s="58" t="s">
        <v>103</v>
      </c>
      <c r="V50" s="58"/>
      <c r="W50" s="58" t="s">
        <v>103</v>
      </c>
      <c r="X50" s="58"/>
      <c r="Y50" s="58" t="s">
        <v>103</v>
      </c>
      <c r="Z50" s="58"/>
      <c r="AA50" s="55" t="s">
        <v>103</v>
      </c>
      <c r="AB50" s="26"/>
      <c r="AC50" s="27"/>
      <c r="AD50" s="27"/>
      <c r="AE50" s="27"/>
      <c r="AF50" s="27"/>
      <c r="AG50" s="27"/>
      <c r="AH50" s="27"/>
      <c r="AI50" s="27"/>
      <c r="AJ50" s="27"/>
      <c r="AK50" s="27"/>
      <c r="AL50" s="28"/>
      <c r="AM50" s="23"/>
      <c r="AN50" s="24"/>
      <c r="AO50" s="29"/>
      <c r="AP50" s="39"/>
      <c r="AQ50" s="39"/>
      <c r="AR50" s="9"/>
      <c r="AS50" s="24" t="e">
        <f>CONCATENATE(利用者一覧[[#This Row],[通所目標]],利用者一覧[[#This Row],[支援⑤]],#REF!,#REF!,#REF!,#REF!,#REF!,#REF!)</f>
        <v>#REF!</v>
      </c>
    </row>
    <row r="51" spans="1:45" ht="20.25" customHeight="1">
      <c r="A51" s="5">
        <v>48</v>
      </c>
      <c r="B51" s="9"/>
      <c r="C51" s="5"/>
      <c r="D51" s="5" t="str">
        <f>PHONETIC(利用者一覧[[#This Row],[氏名]])</f>
        <v/>
      </c>
      <c r="E51" s="24"/>
      <c r="F51" s="24">
        <f t="shared" ca="1" si="1"/>
        <v>122</v>
      </c>
      <c r="G51" s="24"/>
      <c r="H51" s="24"/>
      <c r="I51" s="25"/>
      <c r="J51" s="26"/>
      <c r="K51" s="27"/>
      <c r="L51" s="27"/>
      <c r="M51" s="27"/>
      <c r="N51" s="27"/>
      <c r="O51" s="28"/>
      <c r="P51" s="53"/>
      <c r="Q51" s="54"/>
      <c r="R51" s="54"/>
      <c r="S51" s="57" t="s">
        <v>103</v>
      </c>
      <c r="T51" s="58"/>
      <c r="U51" s="58" t="s">
        <v>103</v>
      </c>
      <c r="V51" s="58"/>
      <c r="W51" s="58" t="s">
        <v>103</v>
      </c>
      <c r="X51" s="58"/>
      <c r="Y51" s="58" t="s">
        <v>103</v>
      </c>
      <c r="Z51" s="58"/>
      <c r="AA51" s="55" t="s">
        <v>103</v>
      </c>
      <c r="AB51" s="26"/>
      <c r="AC51" s="27"/>
      <c r="AD51" s="27"/>
      <c r="AE51" s="27"/>
      <c r="AF51" s="27"/>
      <c r="AG51" s="27"/>
      <c r="AH51" s="27"/>
      <c r="AI51" s="27"/>
      <c r="AJ51" s="27"/>
      <c r="AK51" s="27"/>
      <c r="AL51" s="28"/>
      <c r="AM51" s="23"/>
      <c r="AN51" s="24"/>
      <c r="AO51" s="29"/>
      <c r="AP51" s="39"/>
      <c r="AQ51" s="39"/>
      <c r="AR51" s="9"/>
      <c r="AS51" s="24" t="e">
        <f>CONCATENATE(利用者一覧[[#This Row],[通所目標]],利用者一覧[[#This Row],[支援⑤]],#REF!,#REF!,#REF!,#REF!,#REF!,#REF!)</f>
        <v>#REF!</v>
      </c>
    </row>
    <row r="52" spans="1:45" ht="20.25" customHeight="1">
      <c r="A52" s="5">
        <v>49</v>
      </c>
      <c r="B52" s="9"/>
      <c r="C52" s="5"/>
      <c r="D52" s="5" t="str">
        <f>PHONETIC(利用者一覧[[#This Row],[氏名]])</f>
        <v/>
      </c>
      <c r="E52" s="24"/>
      <c r="F52" s="24">
        <f ca="1">DATEDIF(E52,NOW(),"y")</f>
        <v>122</v>
      </c>
      <c r="G52" s="24"/>
      <c r="H52" s="24"/>
      <c r="I52" s="25"/>
      <c r="J52" s="26"/>
      <c r="K52" s="27"/>
      <c r="L52" s="27"/>
      <c r="M52" s="27"/>
      <c r="N52" s="27"/>
      <c r="O52" s="28"/>
      <c r="P52" s="53"/>
      <c r="Q52" s="54"/>
      <c r="R52" s="54"/>
      <c r="S52" s="57" t="s">
        <v>200</v>
      </c>
      <c r="T52" s="58"/>
      <c r="U52" s="58" t="s">
        <v>103</v>
      </c>
      <c r="V52" s="58"/>
      <c r="W52" s="58" t="s">
        <v>103</v>
      </c>
      <c r="X52" s="58"/>
      <c r="Y52" s="58" t="s">
        <v>103</v>
      </c>
      <c r="Z52" s="58"/>
      <c r="AA52" s="55" t="s">
        <v>103</v>
      </c>
      <c r="AB52" s="26"/>
      <c r="AC52" s="27"/>
      <c r="AD52" s="27"/>
      <c r="AE52" s="27"/>
      <c r="AF52" s="27"/>
      <c r="AG52" s="27"/>
      <c r="AH52" s="27"/>
      <c r="AI52" s="27"/>
      <c r="AJ52" s="27"/>
      <c r="AK52" s="27"/>
      <c r="AL52" s="28"/>
      <c r="AM52" s="23"/>
      <c r="AN52" s="24"/>
      <c r="AO52" s="29"/>
      <c r="AP52" s="39"/>
      <c r="AQ52" s="39"/>
      <c r="AR52" s="9"/>
      <c r="AS52" s="24" t="e">
        <f>CONCATENATE(利用者一覧[[#This Row],[通所目標]],利用者一覧[[#This Row],[支援⑤]],#REF!,#REF!,#REF!,#REF!,#REF!,#REF!)</f>
        <v>#REF!</v>
      </c>
    </row>
    <row r="53" spans="1:45" ht="20.25" customHeight="1">
      <c r="A53" s="5">
        <v>50</v>
      </c>
      <c r="B53" s="9"/>
      <c r="C53" s="5"/>
      <c r="D53" s="5" t="str">
        <f>PHONETIC(利用者一覧[[#This Row],[氏名]])</f>
        <v/>
      </c>
      <c r="E53" s="5"/>
      <c r="F53" s="5">
        <f t="shared" ca="1" si="0"/>
        <v>122</v>
      </c>
      <c r="G53" s="5"/>
      <c r="H53" s="5"/>
      <c r="I53" s="7"/>
      <c r="J53" s="15"/>
      <c r="K53" s="16"/>
      <c r="L53" s="16"/>
      <c r="M53" s="16"/>
      <c r="N53" s="16"/>
      <c r="O53" s="17"/>
      <c r="P53" s="50"/>
      <c r="Q53" s="51"/>
      <c r="R53" s="51"/>
      <c r="S53" s="57" t="s">
        <v>200</v>
      </c>
      <c r="T53" s="57"/>
      <c r="U53" s="57" t="s">
        <v>200</v>
      </c>
      <c r="V53" s="57"/>
      <c r="W53" s="57" t="s">
        <v>200</v>
      </c>
      <c r="X53" s="57"/>
      <c r="Y53" s="57" t="s">
        <v>200</v>
      </c>
      <c r="Z53" s="57"/>
      <c r="AA53" s="52" t="s">
        <v>103</v>
      </c>
      <c r="AB53" s="15"/>
      <c r="AC53" s="16"/>
      <c r="AD53" s="16"/>
      <c r="AE53" s="16"/>
      <c r="AF53" s="16"/>
      <c r="AG53" s="16"/>
      <c r="AH53" s="16"/>
      <c r="AI53" s="16"/>
      <c r="AJ53" s="16"/>
      <c r="AK53" s="16"/>
      <c r="AL53" s="17"/>
      <c r="AM53" s="9"/>
      <c r="AN53" s="5"/>
      <c r="AO53" s="11"/>
      <c r="AP53" s="38"/>
      <c r="AQ53" s="38"/>
      <c r="AR53" s="9"/>
      <c r="AS53" s="24" t="e">
        <f>CONCATENATE(利用者一覧[[#This Row],[通所目標]],利用者一覧[[#This Row],[支援⑤]],#REF!,#REF!,#REF!,#REF!,#REF!,#REF!)</f>
        <v>#REF!</v>
      </c>
    </row>
  </sheetData>
  <mergeCells count="5">
    <mergeCell ref="A1:AR1"/>
    <mergeCell ref="A2:O2"/>
    <mergeCell ref="AB2:AL2"/>
    <mergeCell ref="AM2:AO2"/>
    <mergeCell ref="P2:Z2"/>
  </mergeCells>
  <phoneticPr fontId="1"/>
  <dataValidations count="11">
    <dataValidation type="list" allowBlank="1" showInputMessage="1" showErrorMessage="1" sqref="G4:G53">
      <formula1>"事業対象者,要支援1,要支援2,要介護1,要介護2,要介護3,要介護4,要介護5"</formula1>
    </dataValidation>
    <dataValidation type="list" allowBlank="1" showInputMessage="1" showErrorMessage="1" sqref="J4:J53">
      <formula1>"月曜"</formula1>
    </dataValidation>
    <dataValidation type="list" allowBlank="1" showInputMessage="1" showErrorMessage="1" sqref="K4:K53">
      <formula1>"火曜"</formula1>
    </dataValidation>
    <dataValidation type="list" allowBlank="1" showInputMessage="1" showErrorMessage="1" sqref="L4:L53">
      <formula1>"水曜"</formula1>
    </dataValidation>
    <dataValidation type="list" allowBlank="1" showInputMessage="1" showErrorMessage="1" sqref="M4:M53">
      <formula1>"木曜"</formula1>
    </dataValidation>
    <dataValidation type="list" allowBlank="1" showInputMessage="1" showErrorMessage="1" sqref="N4:N53">
      <formula1>"金曜"</formula1>
    </dataValidation>
    <dataValidation type="list" allowBlank="1" showInputMessage="1" showErrorMessage="1" sqref="O4:O53">
      <formula1>"土曜"</formula1>
    </dataValidation>
    <dataValidation type="list" allowBlank="1" showInputMessage="1" showErrorMessage="1" sqref="AJ4:AL53 AB4:AG53">
      <formula1>"□,☑"</formula1>
    </dataValidation>
    <dataValidation type="list" allowBlank="1" showInputMessage="1" showErrorMessage="1" sqref="AH4:AH53">
      <formula1>"【通常食】,【きざみ】,【流動】"</formula1>
    </dataValidation>
    <dataValidation type="list" allowBlank="1" showInputMessage="1" showErrorMessage="1" sqref="AI4:AI53">
      <formula1>"【自歯】,【部分義歯】,【総義歯】,【総欠損】"</formula1>
    </dataValidation>
    <dataValidation type="list" allowBlank="1" showInputMessage="1" showErrorMessage="1" sqref="AQ4:AQ53">
      <formula1>"運動,栄養,口腔,レクリエーション,外出の機会"</formula1>
    </dataValidation>
  </dataValidations>
  <pageMargins left="0.19685039370078741" right="0.15748031496062992" top="0.74803149606299213" bottom="0.74803149606299213" header="0.31496062992125984" footer="0.31496062992125984"/>
  <pageSetup paperSize="8" scale="63" orientation="landscape" r:id="rId1"/>
  <colBreaks count="1" manualBreakCount="1">
    <brk id="23" max="54" man="1"/>
  </colBreaks>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機能訓練コンボリスト!$A$2:$A$14</xm:f>
          </x14:formula1>
          <xm:sqref>AM4:AO53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zoomScale="55" zoomScaleNormal="55" workbookViewId="0">
      <selection activeCell="W25" sqref="W25"/>
    </sheetView>
  </sheetViews>
  <sheetFormatPr defaultRowHeight="13.2"/>
  <cols>
    <col min="1" max="5" width="9.44140625" customWidth="1"/>
    <col min="6" max="6" width="1.6640625" customWidth="1"/>
    <col min="7" max="7" width="19.88671875" customWidth="1"/>
    <col min="8" max="8" width="14.6640625" customWidth="1"/>
    <col min="9" max="9" width="8.44140625" customWidth="1"/>
    <col min="10" max="10" width="1" customWidth="1"/>
    <col min="11" max="11" width="22.5546875" customWidth="1"/>
    <col min="12" max="12" width="14.6640625" customWidth="1"/>
    <col min="13" max="13" width="7.88671875" customWidth="1"/>
    <col min="14" max="14" width="1.44140625" customWidth="1"/>
    <col min="15" max="15" width="22.5546875" customWidth="1"/>
    <col min="16" max="16" width="14.6640625" customWidth="1"/>
    <col min="17" max="17" width="7.88671875" customWidth="1"/>
    <col min="18" max="18" width="1.33203125" customWidth="1"/>
    <col min="19" max="19" width="19.88671875" customWidth="1"/>
    <col min="20" max="20" width="14.6640625" customWidth="1"/>
    <col min="21" max="21" width="7.88671875" customWidth="1"/>
    <col min="22" max="22" width="1.109375" customWidth="1"/>
    <col min="23" max="23" width="19.88671875" customWidth="1"/>
    <col min="24" max="24" width="14.6640625" customWidth="1"/>
    <col min="25" max="25" width="7.88671875" customWidth="1"/>
    <col min="26" max="26" width="1" customWidth="1"/>
    <col min="27" max="27" width="19.88671875" customWidth="1"/>
    <col min="28" max="28" width="14.6640625" customWidth="1"/>
    <col min="29" max="29" width="7.88671875" customWidth="1"/>
    <col min="30" max="30" width="5.77734375" customWidth="1"/>
  </cols>
  <sheetData>
    <row r="1" spans="1:28" ht="13.8" thickBot="1">
      <c r="A1" s="129" t="s">
        <v>52</v>
      </c>
      <c r="B1" s="130"/>
      <c r="C1" s="130"/>
      <c r="D1" s="130"/>
      <c r="E1" s="131"/>
    </row>
    <row r="2" spans="1:28" ht="9" customHeight="1"/>
    <row r="3" spans="1:28">
      <c r="H3" s="18" t="s">
        <v>51</v>
      </c>
      <c r="L3" s="18" t="s">
        <v>51</v>
      </c>
      <c r="P3" s="18" t="s">
        <v>51</v>
      </c>
      <c r="T3" s="18" t="s">
        <v>51</v>
      </c>
      <c r="X3" s="18" t="s">
        <v>51</v>
      </c>
      <c r="AB3" s="18" t="s">
        <v>51</v>
      </c>
    </row>
    <row r="4" spans="1:28">
      <c r="G4" s="18" t="s">
        <v>50</v>
      </c>
      <c r="H4" t="s">
        <v>93</v>
      </c>
      <c r="K4" s="18" t="s">
        <v>50</v>
      </c>
      <c r="L4" t="s">
        <v>94</v>
      </c>
      <c r="O4" s="18" t="s">
        <v>50</v>
      </c>
      <c r="P4" t="s">
        <v>95</v>
      </c>
      <c r="S4" s="18" t="s">
        <v>50</v>
      </c>
      <c r="T4" t="s">
        <v>96</v>
      </c>
      <c r="W4" s="18" t="s">
        <v>50</v>
      </c>
      <c r="X4" t="s">
        <v>97</v>
      </c>
      <c r="AA4" s="18" t="s">
        <v>50</v>
      </c>
      <c r="AB4" t="s">
        <v>98</v>
      </c>
    </row>
    <row r="5" spans="1:28">
      <c r="G5" s="31" t="s">
        <v>147</v>
      </c>
      <c r="K5" s="31" t="s">
        <v>152</v>
      </c>
      <c r="O5" s="31" t="s">
        <v>152</v>
      </c>
      <c r="S5" s="31" t="s">
        <v>147</v>
      </c>
      <c r="W5" s="31" t="s">
        <v>147</v>
      </c>
      <c r="AA5" s="31" t="s">
        <v>149</v>
      </c>
    </row>
    <row r="6" spans="1:28">
      <c r="G6" s="41" t="s">
        <v>126</v>
      </c>
      <c r="K6" s="41" t="s">
        <v>128</v>
      </c>
      <c r="O6" s="41" t="s">
        <v>128</v>
      </c>
      <c r="S6" s="41" t="s">
        <v>126</v>
      </c>
      <c r="W6" s="41" t="s">
        <v>126</v>
      </c>
      <c r="AA6" s="41" t="s">
        <v>132</v>
      </c>
    </row>
    <row r="7" spans="1:28">
      <c r="G7" s="31" t="s">
        <v>153</v>
      </c>
      <c r="K7" s="31" t="s">
        <v>150</v>
      </c>
      <c r="O7" s="31" t="s">
        <v>153</v>
      </c>
      <c r="S7" s="31" t="s">
        <v>150</v>
      </c>
      <c r="W7" s="31" t="s">
        <v>148</v>
      </c>
      <c r="AA7" s="31" t="s">
        <v>155</v>
      </c>
    </row>
    <row r="8" spans="1:28">
      <c r="G8" s="41" t="s">
        <v>122</v>
      </c>
      <c r="K8" s="41" t="s">
        <v>124</v>
      </c>
      <c r="O8" s="41" t="s">
        <v>122</v>
      </c>
      <c r="S8" s="41" t="s">
        <v>124</v>
      </c>
      <c r="W8" s="41" t="s">
        <v>134</v>
      </c>
      <c r="AA8" s="41" t="s">
        <v>138</v>
      </c>
    </row>
    <row r="9" spans="1:28">
      <c r="G9" s="31" t="s">
        <v>148</v>
      </c>
      <c r="K9" s="31" t="s">
        <v>154</v>
      </c>
      <c r="S9" s="31" t="s">
        <v>151</v>
      </c>
      <c r="W9" s="31" t="s">
        <v>149</v>
      </c>
      <c r="AA9" s="31" t="s">
        <v>156</v>
      </c>
    </row>
    <row r="10" spans="1:28">
      <c r="G10" s="41" t="s">
        <v>134</v>
      </c>
      <c r="K10" s="41" t="s">
        <v>120</v>
      </c>
      <c r="S10" s="41" t="s">
        <v>130</v>
      </c>
      <c r="W10" s="41" t="s">
        <v>132</v>
      </c>
      <c r="AA10" s="41" t="s">
        <v>136</v>
      </c>
    </row>
    <row r="11" spans="1:28">
      <c r="G11" s="31" t="s">
        <v>154</v>
      </c>
      <c r="K11" s="31" t="s">
        <v>151</v>
      </c>
    </row>
    <row r="12" spans="1:28">
      <c r="G12" s="41" t="s">
        <v>120</v>
      </c>
      <c r="K12" s="41" t="s">
        <v>130</v>
      </c>
    </row>
    <row r="15" spans="1:28" ht="13.8" thickBot="1"/>
    <row r="16" spans="1:28" ht="13.8" thickBot="1">
      <c r="A16" s="132" t="s">
        <v>53</v>
      </c>
      <c r="B16" s="133"/>
      <c r="C16" s="133"/>
      <c r="D16" s="133"/>
      <c r="E16" s="134"/>
    </row>
  </sheetData>
  <mergeCells count="2">
    <mergeCell ref="A1:E1"/>
    <mergeCell ref="A16:E16"/>
  </mergeCells>
  <phoneticPr fontId="1"/>
  <pageMargins left="0.7" right="0.7" top="0.75" bottom="0.75" header="0.3" footer="0.3"/>
  <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0"/>
  <sheetViews>
    <sheetView showZeros="0" tabSelected="1" view="pageBreakPreview" zoomScale="70" zoomScaleNormal="85" zoomScaleSheetLayoutView="70" workbookViewId="0">
      <selection activeCell="BJ12" sqref="BJ12"/>
    </sheetView>
  </sheetViews>
  <sheetFormatPr defaultColWidth="3.44140625" defaultRowHeight="13.2"/>
  <cols>
    <col min="1" max="20" width="4.6640625" style="35" customWidth="1"/>
    <col min="21" max="21" width="3.44140625" style="35"/>
    <col min="22" max="22" width="4.21875" style="35" customWidth="1"/>
    <col min="23"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134</v>
      </c>
      <c r="D6" s="206"/>
      <c r="E6" s="206"/>
      <c r="F6" s="206"/>
      <c r="G6" s="206"/>
      <c r="H6" s="207"/>
      <c r="J6" s="210" t="s">
        <v>113</v>
      </c>
      <c r="K6" s="211"/>
      <c r="L6" s="211"/>
      <c r="M6" s="211"/>
      <c r="N6" s="142" t="str">
        <f>VLOOKUP($C6,利用者一覧!$C$4:$AS$53,41,FALSE)</f>
        <v>外出の機会</v>
      </c>
      <c r="O6" s="142"/>
      <c r="P6" s="142"/>
      <c r="Q6" s="142"/>
      <c r="R6" s="142"/>
      <c r="S6" s="143"/>
    </row>
    <row r="7" spans="1:20" ht="6.6" customHeight="1" thickBot="1">
      <c r="D7" s="86"/>
      <c r="E7" s="86"/>
      <c r="F7" s="86"/>
    </row>
    <row r="8" spans="1:20" ht="26.4" customHeight="1">
      <c r="A8" s="224" t="s">
        <v>223</v>
      </c>
      <c r="B8" s="225"/>
      <c r="C8" s="163"/>
      <c r="D8" s="276" t="str">
        <f>VLOOKUP($C6,利用者一覧!$C$4:$AS$53,14,FALSE)</f>
        <v>閉じこもり予防</v>
      </c>
      <c r="E8" s="277"/>
      <c r="F8" s="277"/>
      <c r="G8" s="277"/>
      <c r="H8" s="277"/>
      <c r="I8" s="277"/>
      <c r="J8" s="277"/>
      <c r="K8" s="277"/>
      <c r="L8" s="277"/>
      <c r="M8" s="277"/>
      <c r="N8" s="277"/>
      <c r="O8" s="277"/>
      <c r="P8" s="277"/>
      <c r="Q8" s="277"/>
      <c r="R8" s="277"/>
      <c r="S8" s="277"/>
      <c r="T8" s="278"/>
    </row>
    <row r="9" spans="1:20" ht="26.4" customHeight="1" thickBot="1">
      <c r="A9" s="226" t="s">
        <v>224</v>
      </c>
      <c r="B9" s="227"/>
      <c r="C9" s="228"/>
      <c r="D9" s="273" t="str">
        <f>VLOOKUP($C6,利用者一覧!$C$4:$AS$53,15,FALSE)</f>
        <v>レクリエーション</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t="str">
        <f>VLOOKUP($C6,利用者一覧!$C$4:$AS$53,40,FALSE)</f>
        <v>□排泄状況に問題なし</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90" t="s">
        <v>103</v>
      </c>
      <c r="G24" s="187" t="s">
        <v>35</v>
      </c>
      <c r="H24" s="188"/>
      <c r="I24" s="90" t="s">
        <v>103</v>
      </c>
      <c r="J24" s="187" t="s">
        <v>33</v>
      </c>
      <c r="K24" s="188"/>
      <c r="L24" s="91" t="s">
        <v>103</v>
      </c>
      <c r="M24" s="187" t="s">
        <v>101</v>
      </c>
      <c r="N24" s="188"/>
      <c r="O24" s="92" t="s">
        <v>103</v>
      </c>
      <c r="P24" s="252"/>
      <c r="Q24" s="253"/>
      <c r="R24" s="253"/>
      <c r="S24" s="253"/>
      <c r="T24" s="253"/>
    </row>
    <row r="25" spans="1:20" ht="6.6" customHeight="1" thickBot="1"/>
    <row r="26" spans="1:20" ht="30" customHeight="1" thickBot="1">
      <c r="A26" s="162" t="s">
        <v>227</v>
      </c>
      <c r="B26" s="163"/>
      <c r="C26" s="256" t="str">
        <f>VLOOKUP($C6,利用者一覧!$C$4:$AS$53,16,FALSE)</f>
        <v>レクリエーション</v>
      </c>
      <c r="D26" s="257"/>
      <c r="E26" s="257"/>
      <c r="F26" s="244" t="s">
        <v>232</v>
      </c>
      <c r="G26" s="245"/>
      <c r="H26" s="249" t="str">
        <f>VLOOKUP($C6,利用者一覧!$C$4:$AS$53,17,FALSE)</f>
        <v>□作業レクを実施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入浴</v>
      </c>
      <c r="D27" s="230"/>
      <c r="E27" s="230"/>
      <c r="F27" s="240" t="s">
        <v>233</v>
      </c>
      <c r="G27" s="241"/>
      <c r="H27" s="246" t="str">
        <f>VLOOKUP($C6,利用者一覧!$C$4:$AS$53,19,FALSE)</f>
        <v>□見守りのもと実施</v>
      </c>
      <c r="I27" s="247"/>
      <c r="J27" s="247"/>
      <c r="K27" s="247"/>
      <c r="L27" s="247"/>
      <c r="M27" s="248"/>
      <c r="N27" s="198" t="s">
        <v>102</v>
      </c>
      <c r="O27" s="234" t="str">
        <f>VLOOKUP($C6,利用者一覧!$C$4:$AS$53,37,FALSE)</f>
        <v>てくてく体操</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t="str">
        <f>VLOOKUP($C6,利用者一覧!$C$4:$AS$53,38,FALSE)</f>
        <v>上肢マシントレ</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t="str">
        <f>VLOOKUP($C6,利用者一覧!$C$4:$AS$53,39,FALSE)</f>
        <v>下肢マシントレ</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96"/>
      <c r="I31" s="96"/>
      <c r="J31" s="96"/>
      <c r="K31" s="96"/>
      <c r="L31" s="96"/>
      <c r="M31" s="96"/>
      <c r="N31" s="100"/>
    </row>
    <row r="32" spans="1:20" ht="30" customHeight="1" thickBot="1">
      <c r="A32" s="135" t="str">
        <f>VLOOKUP($C6,利用者一覧!$C$4:$AS$53,42,FALSE)</f>
        <v>注意：レク時特に声かけ</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thickBot="1"/>
    <row r="41" spans="1:20" ht="21" customHeight="1" thickBot="1">
      <c r="A41" s="168" t="s">
        <v>239</v>
      </c>
      <c r="B41" s="169"/>
      <c r="C41" s="169"/>
      <c r="D41" s="169"/>
      <c r="E41" s="169"/>
      <c r="F41" s="169"/>
      <c r="G41" s="169"/>
      <c r="H41" s="169"/>
      <c r="I41" s="169"/>
      <c r="J41" s="169"/>
      <c r="K41" s="170"/>
      <c r="L41" s="77"/>
      <c r="M41" s="77"/>
      <c r="N41" s="77"/>
    </row>
    <row r="42" spans="1:20" ht="5.25" customHeight="1" thickBot="1"/>
    <row r="43" spans="1:20" ht="13.8" customHeight="1" thickBot="1">
      <c r="A43" s="183" t="s">
        <v>240</v>
      </c>
      <c r="B43" s="184"/>
      <c r="C43" s="184"/>
      <c r="D43" s="184"/>
      <c r="E43" s="184"/>
      <c r="F43" s="181" t="s">
        <v>219</v>
      </c>
      <c r="G43" s="181"/>
      <c r="H43" s="179"/>
      <c r="I43" s="179"/>
      <c r="J43" s="179"/>
      <c r="K43" s="171" t="s">
        <v>220</v>
      </c>
      <c r="L43" s="172"/>
      <c r="M43" s="175" t="s">
        <v>237</v>
      </c>
      <c r="N43" s="176"/>
      <c r="O43" s="176" t="s">
        <v>238</v>
      </c>
      <c r="P43" s="176"/>
      <c r="Q43" s="176" t="s">
        <v>238</v>
      </c>
      <c r="R43" s="176"/>
      <c r="S43" s="176" t="s">
        <v>238</v>
      </c>
      <c r="T43" s="177"/>
    </row>
    <row r="44" spans="1:20" ht="41.4" customHeight="1" thickTop="1" thickBot="1">
      <c r="A44" s="185"/>
      <c r="B44" s="186"/>
      <c r="C44" s="186"/>
      <c r="D44" s="186"/>
      <c r="E44" s="186"/>
      <c r="F44" s="182"/>
      <c r="G44" s="182"/>
      <c r="H44" s="180"/>
      <c r="I44" s="180"/>
      <c r="J44" s="180"/>
      <c r="K44" s="173"/>
      <c r="L44" s="174"/>
      <c r="M44" s="178"/>
      <c r="N44" s="166"/>
      <c r="O44" s="166"/>
      <c r="P44" s="166"/>
      <c r="Q44" s="166"/>
      <c r="R44" s="166"/>
      <c r="S44" s="166"/>
      <c r="T44" s="167"/>
    </row>
    <row r="45" spans="1:20" ht="5.4" customHeight="1" thickBot="1">
      <c r="A45" s="85"/>
      <c r="B45" s="87"/>
      <c r="C45" s="88"/>
      <c r="D45" s="88"/>
      <c r="E45" s="88"/>
      <c r="F45" s="88"/>
      <c r="G45" s="88"/>
      <c r="H45" s="88"/>
      <c r="I45" s="88"/>
      <c r="J45" s="88"/>
      <c r="K45" s="88"/>
      <c r="L45" s="88"/>
      <c r="M45" s="88"/>
      <c r="N45" s="88"/>
      <c r="O45" s="88"/>
      <c r="P45" s="88"/>
      <c r="Q45" s="88"/>
      <c r="R45" s="88"/>
      <c r="S45" s="88"/>
      <c r="T45" s="293"/>
    </row>
    <row r="46" spans="1:20" ht="36" customHeight="1" thickBot="1">
      <c r="A46" s="208" t="s">
        <v>8</v>
      </c>
      <c r="B46" s="209"/>
      <c r="C46" s="206"/>
      <c r="D46" s="206"/>
      <c r="E46" s="206"/>
      <c r="F46" s="206"/>
      <c r="G46" s="206"/>
      <c r="H46" s="207"/>
      <c r="J46" s="210" t="s">
        <v>113</v>
      </c>
      <c r="K46" s="211"/>
      <c r="L46" s="211"/>
      <c r="M46" s="211"/>
      <c r="N46" s="142" t="e">
        <f>VLOOKUP($C46,利用者一覧!$C$4:$AS$53,41,FALSE)</f>
        <v>#N/A</v>
      </c>
      <c r="O46" s="142"/>
      <c r="P46" s="142"/>
      <c r="Q46" s="142"/>
      <c r="R46" s="142"/>
      <c r="S46" s="143"/>
    </row>
    <row r="47" spans="1:20" ht="6.6" customHeight="1" thickBot="1">
      <c r="D47" s="86"/>
      <c r="E47" s="86"/>
      <c r="F47" s="86"/>
    </row>
    <row r="48" spans="1:20" ht="26.4" customHeight="1">
      <c r="A48" s="224" t="s">
        <v>163</v>
      </c>
      <c r="B48" s="225"/>
      <c r="C48" s="163"/>
      <c r="D48" s="276" t="e">
        <f>VLOOKUP($C46,利用者一覧!$C$4:$AS$53,14,FALSE)</f>
        <v>#N/A</v>
      </c>
      <c r="E48" s="277"/>
      <c r="F48" s="277"/>
      <c r="G48" s="277"/>
      <c r="H48" s="277"/>
      <c r="I48" s="277"/>
      <c r="J48" s="277"/>
      <c r="K48" s="277"/>
      <c r="L48" s="277"/>
      <c r="M48" s="277"/>
      <c r="N48" s="277"/>
      <c r="O48" s="277"/>
      <c r="P48" s="277"/>
      <c r="Q48" s="277"/>
      <c r="R48" s="277"/>
      <c r="S48" s="277"/>
      <c r="T48" s="278"/>
    </row>
    <row r="49" spans="1:20" ht="26.4" customHeight="1" thickBot="1">
      <c r="A49" s="226" t="s">
        <v>164</v>
      </c>
      <c r="B49" s="227"/>
      <c r="C49" s="228"/>
      <c r="D49" s="273" t="e">
        <f>VLOOKUP($C46,利用者一覧!$C$4:$AS$53,15,FALSE)</f>
        <v>#N/A</v>
      </c>
      <c r="E49" s="274"/>
      <c r="F49" s="274"/>
      <c r="G49" s="274"/>
      <c r="H49" s="274"/>
      <c r="I49" s="274"/>
      <c r="J49" s="274"/>
      <c r="K49" s="274"/>
      <c r="L49" s="274"/>
      <c r="M49" s="274"/>
      <c r="N49" s="274"/>
      <c r="O49" s="274"/>
      <c r="P49" s="274"/>
      <c r="Q49" s="274"/>
      <c r="R49" s="274"/>
      <c r="S49" s="274"/>
      <c r="T49" s="275"/>
    </row>
    <row r="50" spans="1:20" ht="5.4" customHeight="1" thickBot="1">
      <c r="D50" s="86"/>
      <c r="E50" s="86"/>
      <c r="F50" s="86"/>
    </row>
    <row r="51" spans="1:20" ht="24" customHeight="1" thickBot="1">
      <c r="A51" s="212" t="s">
        <v>9</v>
      </c>
      <c r="B51" s="213"/>
      <c r="C51" s="213"/>
      <c r="D51" s="213"/>
      <c r="E51" s="213"/>
      <c r="F51" s="214"/>
      <c r="G51" s="212" t="s">
        <v>10</v>
      </c>
      <c r="H51" s="213"/>
      <c r="I51" s="213"/>
      <c r="J51" s="288"/>
      <c r="K51" s="212" t="s">
        <v>11</v>
      </c>
      <c r="L51" s="213"/>
      <c r="M51" s="213"/>
      <c r="N51" s="288"/>
      <c r="O51" s="144" t="s">
        <v>221</v>
      </c>
      <c r="P51" s="145"/>
      <c r="Q51" s="145"/>
      <c r="R51" s="145"/>
      <c r="S51" s="145"/>
      <c r="T51" s="146"/>
    </row>
    <row r="52" spans="1:20" ht="28.8" customHeight="1" thickTop="1">
      <c r="A52" s="218" t="s">
        <v>241</v>
      </c>
      <c r="B52" s="219"/>
      <c r="C52" s="219"/>
      <c r="D52" s="219"/>
      <c r="E52" s="219"/>
      <c r="F52" s="220"/>
      <c r="G52" s="285" t="s">
        <v>18</v>
      </c>
      <c r="H52" s="286"/>
      <c r="I52" s="286"/>
      <c r="J52" s="287"/>
      <c r="K52" s="285" t="s">
        <v>19</v>
      </c>
      <c r="L52" s="286"/>
      <c r="M52" s="286"/>
      <c r="N52" s="287"/>
      <c r="O52" s="84" t="s">
        <v>27</v>
      </c>
      <c r="P52" s="147" t="s">
        <v>245</v>
      </c>
      <c r="Q52" s="148"/>
      <c r="R52" s="148"/>
      <c r="S52" s="148"/>
      <c r="T52" s="149"/>
    </row>
    <row r="53" spans="1:20" ht="28.8" customHeight="1" thickBot="1">
      <c r="A53" s="221" t="s">
        <v>242</v>
      </c>
      <c r="B53" s="222"/>
      <c r="C53" s="222"/>
      <c r="D53" s="222"/>
      <c r="E53" s="222"/>
      <c r="F53" s="223"/>
      <c r="G53" s="282" t="s">
        <v>18</v>
      </c>
      <c r="H53" s="283"/>
      <c r="I53" s="283"/>
      <c r="J53" s="284"/>
      <c r="K53" s="282" t="s">
        <v>19</v>
      </c>
      <c r="L53" s="283"/>
      <c r="M53" s="283"/>
      <c r="N53" s="284"/>
      <c r="O53" s="89" t="s">
        <v>31</v>
      </c>
      <c r="P53" s="150"/>
      <c r="Q53" s="151"/>
      <c r="R53" s="151"/>
      <c r="S53" s="151"/>
      <c r="T53" s="152"/>
    </row>
    <row r="54" spans="1:20" ht="28.8" customHeight="1" thickBot="1">
      <c r="A54" s="215" t="s">
        <v>243</v>
      </c>
      <c r="B54" s="216"/>
      <c r="C54" s="216"/>
      <c r="D54" s="216"/>
      <c r="E54" s="216"/>
      <c r="F54" s="217"/>
      <c r="G54" s="279" t="s">
        <v>18</v>
      </c>
      <c r="H54" s="280"/>
      <c r="I54" s="280"/>
      <c r="J54" s="281"/>
      <c r="K54" s="279" t="s">
        <v>19</v>
      </c>
      <c r="L54" s="280"/>
      <c r="M54" s="280"/>
      <c r="N54" s="281"/>
      <c r="O54" s="153" t="e">
        <f>VLOOKUP($C46,利用者一覧!$C$4:$AS$53,32,FALSE)</f>
        <v>#N/A</v>
      </c>
      <c r="P54" s="154"/>
      <c r="Q54" s="154"/>
      <c r="R54" s="154"/>
      <c r="S54" s="154"/>
      <c r="T54" s="155"/>
    </row>
    <row r="55" spans="1:20" ht="8.4" customHeight="1" thickBot="1">
      <c r="D55" s="86"/>
      <c r="E55" s="86"/>
      <c r="F55" s="86"/>
    </row>
    <row r="56" spans="1:20" ht="24" customHeight="1" thickBot="1">
      <c r="A56" s="198" t="s">
        <v>99</v>
      </c>
      <c r="B56" s="203" t="s">
        <v>12</v>
      </c>
      <c r="C56" s="164"/>
      <c r="D56" s="140" t="s">
        <v>13</v>
      </c>
      <c r="E56" s="164"/>
      <c r="F56" s="140" t="s">
        <v>14</v>
      </c>
      <c r="G56" s="164"/>
      <c r="H56" s="140" t="s">
        <v>15</v>
      </c>
      <c r="I56" s="164"/>
      <c r="J56" s="140" t="s">
        <v>16</v>
      </c>
      <c r="K56" s="164"/>
      <c r="L56" s="140" t="s">
        <v>17</v>
      </c>
      <c r="M56" s="165"/>
      <c r="N56" s="212" t="s">
        <v>222</v>
      </c>
      <c r="O56" s="213"/>
      <c r="P56" s="213"/>
      <c r="Q56" s="213"/>
      <c r="R56" s="213"/>
      <c r="S56" s="213"/>
      <c r="T56" s="288"/>
    </row>
    <row r="57" spans="1:20" ht="21" customHeight="1" thickTop="1" thickBot="1">
      <c r="A57" s="199"/>
      <c r="B57" s="78" t="s">
        <v>20</v>
      </c>
      <c r="C57" s="79" t="s">
        <v>21</v>
      </c>
      <c r="D57" s="80" t="s">
        <v>20</v>
      </c>
      <c r="E57" s="79" t="s">
        <v>21</v>
      </c>
      <c r="F57" s="80" t="s">
        <v>20</v>
      </c>
      <c r="G57" s="79" t="s">
        <v>21</v>
      </c>
      <c r="H57" s="80" t="s">
        <v>20</v>
      </c>
      <c r="I57" s="79" t="s">
        <v>21</v>
      </c>
      <c r="J57" s="80" t="s">
        <v>20</v>
      </c>
      <c r="K57" s="79" t="s">
        <v>21</v>
      </c>
      <c r="L57" s="80" t="s">
        <v>20</v>
      </c>
      <c r="M57" s="81" t="s">
        <v>21</v>
      </c>
      <c r="N57" s="289" t="e">
        <f>VLOOKUP($C46,利用者一覧!$C$4:$AS$53,40,FALSE)</f>
        <v>#N/A</v>
      </c>
      <c r="O57" s="166"/>
      <c r="P57" s="166"/>
      <c r="Q57" s="166"/>
      <c r="R57" s="166"/>
      <c r="S57" s="166"/>
      <c r="T57" s="167"/>
    </row>
    <row r="58" spans="1:20" ht="21" customHeight="1">
      <c r="A58" s="199"/>
      <c r="B58" s="201" t="e">
        <f>VLOOKUP($C46,利用者一覧!$C$4:$AS$53,26,FALSE)</f>
        <v>#N/A</v>
      </c>
      <c r="C58" s="196" t="s">
        <v>103</v>
      </c>
      <c r="D58" s="194" t="e">
        <f>VLOOKUP($C46,利用者一覧!$C$4:$AS$53,27,FALSE)</f>
        <v>#N/A</v>
      </c>
      <c r="E58" s="196" t="s">
        <v>103</v>
      </c>
      <c r="F58" s="194" t="e">
        <f>VLOOKUP($C46,利用者一覧!$C$4:$AS$53,28,FALSE)</f>
        <v>#N/A</v>
      </c>
      <c r="G58" s="196" t="s">
        <v>103</v>
      </c>
      <c r="H58" s="194" t="e">
        <f>VLOOKUP($C46,利用者一覧!$C$4:$AS$53,29,FALSE)</f>
        <v>#N/A</v>
      </c>
      <c r="I58" s="196" t="s">
        <v>103</v>
      </c>
      <c r="J58" s="194" t="e">
        <f>VLOOKUP($C46,利用者一覧!$C$4:$AS$53,30,FALSE)</f>
        <v>#N/A</v>
      </c>
      <c r="K58" s="196" t="s">
        <v>103</v>
      </c>
      <c r="L58" s="194" t="e">
        <f>VLOOKUP($C46,利用者一覧!$C$4:$AS$53,31,FALSE)</f>
        <v>#N/A</v>
      </c>
      <c r="M58" s="204" t="s">
        <v>103</v>
      </c>
      <c r="N58" s="254" t="s">
        <v>225</v>
      </c>
      <c r="O58" s="255"/>
      <c r="P58" s="255"/>
      <c r="Q58" s="255"/>
      <c r="R58" s="255"/>
      <c r="S58" s="255"/>
    </row>
    <row r="59" spans="1:20" ht="21" customHeight="1" thickBot="1">
      <c r="A59" s="200"/>
      <c r="B59" s="202"/>
      <c r="C59" s="197"/>
      <c r="D59" s="195"/>
      <c r="E59" s="197"/>
      <c r="F59" s="195"/>
      <c r="G59" s="197"/>
      <c r="H59" s="195"/>
      <c r="I59" s="197"/>
      <c r="J59" s="195"/>
      <c r="K59" s="197"/>
      <c r="L59" s="195"/>
      <c r="M59" s="205"/>
    </row>
    <row r="60" spans="1:20" ht="6" customHeight="1" thickBot="1">
      <c r="A60" s="104"/>
      <c r="B60" s="103"/>
      <c r="C60" s="103"/>
      <c r="D60" s="103"/>
      <c r="E60" s="103"/>
      <c r="F60" s="103"/>
      <c r="G60" s="103"/>
      <c r="H60" s="103"/>
      <c r="I60" s="103"/>
      <c r="J60" s="103"/>
      <c r="K60" s="103"/>
      <c r="L60" s="103"/>
      <c r="M60" s="103"/>
      <c r="N60" s="83"/>
      <c r="O60" s="83"/>
      <c r="P60" s="83"/>
      <c r="Q60" s="83"/>
      <c r="R60" s="83"/>
      <c r="S60" s="83"/>
      <c r="T60" s="83"/>
    </row>
    <row r="61" spans="1:20" ht="29.4" customHeight="1" thickBot="1">
      <c r="A61" s="189" t="s">
        <v>22</v>
      </c>
      <c r="B61" s="190"/>
      <c r="C61" s="93" t="s">
        <v>26</v>
      </c>
      <c r="D61" s="105" t="e">
        <f>VLOOKUP($C46,利用者一覧!$C$4:$AS$53,35,FALSE)</f>
        <v>#N/A</v>
      </c>
      <c r="E61" s="82" t="s">
        <v>30</v>
      </c>
      <c r="F61" s="43" t="s">
        <v>104</v>
      </c>
      <c r="G61" s="191" t="s">
        <v>23</v>
      </c>
      <c r="H61" s="192"/>
      <c r="I61" s="193"/>
      <c r="J61" s="93" t="s">
        <v>26</v>
      </c>
      <c r="K61" s="105" t="e">
        <f>VLOOKUP($C46,利用者一覧!$C$4:$AS$53,36,FALSE)</f>
        <v>#N/A</v>
      </c>
      <c r="L61" s="82" t="s">
        <v>30</v>
      </c>
      <c r="M61" s="43" t="s">
        <v>104</v>
      </c>
    </row>
    <row r="62" spans="1:20" ht="6" customHeight="1" thickBot="1"/>
    <row r="63" spans="1:20" ht="30" customHeight="1" thickBot="1">
      <c r="A63" s="263" t="s">
        <v>24</v>
      </c>
      <c r="B63" s="264"/>
      <c r="C63" s="265"/>
      <c r="D63" s="156" t="s">
        <v>28</v>
      </c>
      <c r="E63" s="157"/>
      <c r="F63" s="101" t="s">
        <v>103</v>
      </c>
      <c r="G63" s="262" t="s">
        <v>32</v>
      </c>
      <c r="H63" s="157"/>
      <c r="I63" s="101" t="s">
        <v>103</v>
      </c>
      <c r="J63" s="262" t="s">
        <v>34</v>
      </c>
      <c r="K63" s="157"/>
      <c r="L63" s="101" t="s">
        <v>103</v>
      </c>
      <c r="M63" s="140" t="s">
        <v>29</v>
      </c>
      <c r="N63" s="141"/>
      <c r="O63" s="102" t="s">
        <v>103</v>
      </c>
      <c r="P63" s="252" t="s">
        <v>244</v>
      </c>
      <c r="Q63" s="253"/>
      <c r="R63" s="253"/>
      <c r="S63" s="253"/>
      <c r="T63" s="253"/>
    </row>
    <row r="64" spans="1:20" ht="30" customHeight="1" thickTop="1" thickBot="1">
      <c r="A64" s="259" t="s">
        <v>162</v>
      </c>
      <c r="B64" s="260"/>
      <c r="C64" s="261"/>
      <c r="D64" s="258" t="s">
        <v>111</v>
      </c>
      <c r="E64" s="188"/>
      <c r="F64" s="107" t="s">
        <v>103</v>
      </c>
      <c r="G64" s="187" t="s">
        <v>35</v>
      </c>
      <c r="H64" s="188"/>
      <c r="I64" s="107" t="s">
        <v>103</v>
      </c>
      <c r="J64" s="187" t="s">
        <v>33</v>
      </c>
      <c r="K64" s="188"/>
      <c r="L64" s="91" t="s">
        <v>103</v>
      </c>
      <c r="M64" s="187" t="s">
        <v>101</v>
      </c>
      <c r="N64" s="188"/>
      <c r="O64" s="108" t="s">
        <v>103</v>
      </c>
      <c r="P64" s="252"/>
      <c r="Q64" s="253"/>
      <c r="R64" s="253"/>
      <c r="S64" s="253"/>
      <c r="T64" s="253"/>
    </row>
    <row r="65" spans="1:20" ht="6.6" customHeight="1" thickBot="1"/>
    <row r="66" spans="1:20" ht="30" customHeight="1" thickBot="1">
      <c r="A66" s="162" t="s">
        <v>227</v>
      </c>
      <c r="B66" s="163"/>
      <c r="C66" s="256" t="e">
        <f>VLOOKUP($C46,利用者一覧!$C$4:$AS$53,16,FALSE)</f>
        <v>#N/A</v>
      </c>
      <c r="D66" s="257"/>
      <c r="E66" s="257"/>
      <c r="F66" s="244" t="s">
        <v>232</v>
      </c>
      <c r="G66" s="245"/>
      <c r="H66" s="249" t="e">
        <f>VLOOKUP($C46,利用者一覧!$C$4:$AS$53,17,FALSE)</f>
        <v>#N/A</v>
      </c>
      <c r="I66" s="250"/>
      <c r="J66" s="250"/>
      <c r="K66" s="250"/>
      <c r="L66" s="250"/>
      <c r="M66" s="251"/>
      <c r="N66" s="210" t="s">
        <v>226</v>
      </c>
      <c r="O66" s="211"/>
      <c r="P66" s="211"/>
      <c r="Q66" s="211"/>
      <c r="R66" s="211"/>
      <c r="S66" s="211"/>
      <c r="T66" s="233"/>
    </row>
    <row r="67" spans="1:20" ht="30" customHeight="1">
      <c r="A67" s="158" t="s">
        <v>228</v>
      </c>
      <c r="B67" s="159"/>
      <c r="C67" s="229" t="e">
        <f>VLOOKUP($C46,利用者一覧!$C$4:$AS$53,18,FALSE)</f>
        <v>#N/A</v>
      </c>
      <c r="D67" s="230"/>
      <c r="E67" s="230"/>
      <c r="F67" s="240" t="s">
        <v>233</v>
      </c>
      <c r="G67" s="241"/>
      <c r="H67" s="246" t="e">
        <f>VLOOKUP($C46,利用者一覧!$C$4:$AS$53,19,FALSE)</f>
        <v>#N/A</v>
      </c>
      <c r="I67" s="247"/>
      <c r="J67" s="247"/>
      <c r="K67" s="247"/>
      <c r="L67" s="247"/>
      <c r="M67" s="248"/>
      <c r="N67" s="198" t="s">
        <v>102</v>
      </c>
      <c r="O67" s="234" t="e">
        <f>VLOOKUP($C46,利用者一覧!$C$4:$AS$53,37,FALSE)</f>
        <v>#N/A</v>
      </c>
      <c r="P67" s="235"/>
      <c r="Q67" s="235"/>
      <c r="R67" s="235"/>
      <c r="S67" s="235"/>
      <c r="T67" s="44" t="s">
        <v>103</v>
      </c>
    </row>
    <row r="68" spans="1:20" ht="30" customHeight="1">
      <c r="A68" s="158" t="s">
        <v>229</v>
      </c>
      <c r="B68" s="159"/>
      <c r="C68" s="229" t="e">
        <f>VLOOKUP($C46,利用者一覧!$C$4:$AS$53,20,FALSE)</f>
        <v>#N/A</v>
      </c>
      <c r="D68" s="230"/>
      <c r="E68" s="230"/>
      <c r="F68" s="240" t="s">
        <v>234</v>
      </c>
      <c r="G68" s="241"/>
      <c r="H68" s="246" t="e">
        <f>VLOOKUP($C46,利用者一覧!$C$4:$AS$53,21,FALSE)</f>
        <v>#N/A</v>
      </c>
      <c r="I68" s="247"/>
      <c r="J68" s="247"/>
      <c r="K68" s="247"/>
      <c r="L68" s="247"/>
      <c r="M68" s="248"/>
      <c r="N68" s="199"/>
      <c r="O68" s="236" t="e">
        <f>VLOOKUP($C46,利用者一覧!$C$4:$AS$53,38,FALSE)</f>
        <v>#N/A</v>
      </c>
      <c r="P68" s="237"/>
      <c r="Q68" s="237"/>
      <c r="R68" s="237"/>
      <c r="S68" s="237"/>
      <c r="T68" s="75" t="s">
        <v>103</v>
      </c>
    </row>
    <row r="69" spans="1:20" ht="30" customHeight="1" thickBot="1">
      <c r="A69" s="158" t="s">
        <v>230</v>
      </c>
      <c r="B69" s="159"/>
      <c r="C69" s="229" t="e">
        <f>VLOOKUP($C46,利用者一覧!$C$4:$AS$53,22,FALSE)</f>
        <v>#N/A</v>
      </c>
      <c r="D69" s="230"/>
      <c r="E69" s="230"/>
      <c r="F69" s="240" t="s">
        <v>235</v>
      </c>
      <c r="G69" s="241"/>
      <c r="H69" s="246" t="e">
        <f>VLOOKUP($C46,利用者一覧!$C$4:$AS$53,23,FALSE)</f>
        <v>#N/A</v>
      </c>
      <c r="I69" s="247"/>
      <c r="J69" s="247"/>
      <c r="K69" s="247"/>
      <c r="L69" s="247"/>
      <c r="M69" s="248"/>
      <c r="N69" s="200"/>
      <c r="O69" s="238" t="e">
        <f>VLOOKUP($C46,利用者一覧!$C$4:$AS$53,39,FALSE)</f>
        <v>#N/A</v>
      </c>
      <c r="P69" s="239"/>
      <c r="Q69" s="239"/>
      <c r="R69" s="239"/>
      <c r="S69" s="239"/>
      <c r="T69" s="45" t="s">
        <v>103</v>
      </c>
    </row>
    <row r="70" spans="1:20" ht="30" customHeight="1" thickBot="1">
      <c r="A70" s="160" t="s">
        <v>231</v>
      </c>
      <c r="B70" s="161"/>
      <c r="C70" s="231" t="e">
        <f>VLOOKUP($C46,利用者一覧!$C$4:$AS$53,24,FALSE)</f>
        <v>#N/A</v>
      </c>
      <c r="D70" s="232"/>
      <c r="E70" s="232"/>
      <c r="F70" s="242" t="s">
        <v>236</v>
      </c>
      <c r="G70" s="243"/>
      <c r="H70" s="290" t="e">
        <f>VLOOKUP($C46,利用者一覧!$C$4:$AS$53,25,FALSE)</f>
        <v>#N/A</v>
      </c>
      <c r="I70" s="291"/>
      <c r="J70" s="291"/>
      <c r="K70" s="291"/>
      <c r="L70" s="291"/>
      <c r="M70" s="292"/>
      <c r="N70" s="94"/>
    </row>
    <row r="71" spans="1:20" ht="6.6" customHeight="1" thickBot="1">
      <c r="A71" s="97"/>
      <c r="B71" s="98"/>
      <c r="C71" s="95"/>
      <c r="D71" s="95"/>
      <c r="E71" s="95"/>
      <c r="F71" s="99"/>
      <c r="G71" s="98"/>
      <c r="H71" s="106"/>
      <c r="I71" s="106"/>
      <c r="J71" s="106"/>
      <c r="K71" s="106"/>
      <c r="L71" s="106"/>
      <c r="M71" s="106"/>
      <c r="N71" s="100"/>
    </row>
    <row r="72" spans="1:20" ht="30" customHeight="1" thickBot="1">
      <c r="A72" s="135" t="e">
        <f>VLOOKUP($C46,利用者一覧!$C$4:$AS$53,42,FALSE)</f>
        <v>#N/A</v>
      </c>
      <c r="B72" s="136"/>
      <c r="C72" s="136"/>
      <c r="D72" s="136"/>
      <c r="E72" s="136"/>
      <c r="F72" s="136"/>
      <c r="G72" s="136"/>
      <c r="H72" s="136"/>
      <c r="I72" s="136"/>
      <c r="J72" s="136"/>
      <c r="K72" s="136"/>
      <c r="L72" s="136"/>
      <c r="M72" s="136"/>
      <c r="N72" s="136"/>
      <c r="O72" s="136"/>
      <c r="P72" s="136"/>
      <c r="Q72" s="136"/>
      <c r="R72" s="136"/>
      <c r="S72" s="136"/>
      <c r="T72" s="137"/>
    </row>
    <row r="73" spans="1:20" ht="6" customHeight="1"/>
    <row r="74" spans="1:20" ht="22.8" customHeight="1" thickBot="1">
      <c r="A74" s="138" t="s">
        <v>161</v>
      </c>
      <c r="B74" s="138"/>
      <c r="C74" s="138"/>
      <c r="D74" s="138"/>
      <c r="E74" s="138"/>
      <c r="F74" s="138"/>
      <c r="G74" s="138"/>
      <c r="H74" s="139"/>
      <c r="I74" s="76"/>
    </row>
    <row r="75" spans="1:20" ht="22.8" customHeight="1">
      <c r="A75" s="266"/>
      <c r="B75" s="267"/>
      <c r="C75" s="267"/>
      <c r="D75" s="267"/>
      <c r="E75" s="267"/>
      <c r="F75" s="267"/>
      <c r="G75" s="267"/>
      <c r="H75" s="267"/>
      <c r="I75" s="267"/>
      <c r="J75" s="267"/>
      <c r="K75" s="267"/>
      <c r="L75" s="267"/>
      <c r="M75" s="267"/>
      <c r="N75" s="267"/>
      <c r="O75" s="267"/>
      <c r="P75" s="267"/>
      <c r="Q75" s="267"/>
      <c r="R75" s="267"/>
      <c r="S75" s="267"/>
      <c r="T75" s="268"/>
    </row>
    <row r="76" spans="1:20" ht="22.8" customHeight="1">
      <c r="A76" s="254"/>
      <c r="B76" s="255"/>
      <c r="C76" s="255"/>
      <c r="D76" s="255"/>
      <c r="E76" s="255"/>
      <c r="F76" s="255"/>
      <c r="G76" s="255"/>
      <c r="H76" s="255"/>
      <c r="I76" s="255"/>
      <c r="J76" s="255"/>
      <c r="K76" s="255"/>
      <c r="L76" s="255"/>
      <c r="M76" s="255"/>
      <c r="N76" s="255"/>
      <c r="O76" s="255"/>
      <c r="P76" s="255"/>
      <c r="Q76" s="255"/>
      <c r="R76" s="255"/>
      <c r="S76" s="255"/>
      <c r="T76" s="269"/>
    </row>
    <row r="77" spans="1:20" ht="22.8" customHeight="1">
      <c r="A77" s="254"/>
      <c r="B77" s="255"/>
      <c r="C77" s="255"/>
      <c r="D77" s="255"/>
      <c r="E77" s="255"/>
      <c r="F77" s="255"/>
      <c r="G77" s="255"/>
      <c r="H77" s="255"/>
      <c r="I77" s="255"/>
      <c r="J77" s="255"/>
      <c r="K77" s="255"/>
      <c r="L77" s="255"/>
      <c r="M77" s="255"/>
      <c r="N77" s="255"/>
      <c r="O77" s="255"/>
      <c r="P77" s="255"/>
      <c r="Q77" s="255"/>
      <c r="R77" s="255"/>
      <c r="S77" s="255"/>
      <c r="T77" s="269"/>
    </row>
    <row r="78" spans="1:20" ht="22.8" customHeight="1" thickBot="1">
      <c r="A78" s="270"/>
      <c r="B78" s="271"/>
      <c r="C78" s="271"/>
      <c r="D78" s="271"/>
      <c r="E78" s="271"/>
      <c r="F78" s="271"/>
      <c r="G78" s="271"/>
      <c r="H78" s="271"/>
      <c r="I78" s="271"/>
      <c r="J78" s="271"/>
      <c r="K78" s="271"/>
      <c r="L78" s="271"/>
      <c r="M78" s="271"/>
      <c r="N78" s="271"/>
      <c r="O78" s="271"/>
      <c r="P78" s="271"/>
      <c r="Q78" s="271"/>
      <c r="R78" s="271"/>
      <c r="S78" s="271"/>
      <c r="T78" s="272"/>
    </row>
    <row r="79" spans="1:20" ht="22.8" customHeight="1"/>
    <row r="80" spans="1:20" ht="22.8" customHeight="1" thickBot="1"/>
    <row r="81" spans="1:20" ht="21" customHeight="1" thickBot="1">
      <c r="A81" s="168" t="s">
        <v>239</v>
      </c>
      <c r="B81" s="169"/>
      <c r="C81" s="169"/>
      <c r="D81" s="169"/>
      <c r="E81" s="169"/>
      <c r="F81" s="169"/>
      <c r="G81" s="169"/>
      <c r="H81" s="169"/>
      <c r="I81" s="169"/>
      <c r="J81" s="169"/>
      <c r="K81" s="170"/>
      <c r="L81" s="77"/>
      <c r="M81" s="77"/>
      <c r="N81" s="77"/>
    </row>
    <row r="82" spans="1:20" ht="5.25" customHeight="1" thickBot="1"/>
    <row r="83" spans="1:20" ht="13.8" customHeight="1" thickBot="1">
      <c r="A83" s="183" t="s">
        <v>240</v>
      </c>
      <c r="B83" s="184"/>
      <c r="C83" s="184"/>
      <c r="D83" s="184"/>
      <c r="E83" s="184"/>
      <c r="F83" s="181" t="s">
        <v>219</v>
      </c>
      <c r="G83" s="181"/>
      <c r="H83" s="179"/>
      <c r="I83" s="179"/>
      <c r="J83" s="179"/>
      <c r="K83" s="171" t="s">
        <v>220</v>
      </c>
      <c r="L83" s="172"/>
      <c r="M83" s="175" t="s">
        <v>237</v>
      </c>
      <c r="N83" s="176"/>
      <c r="O83" s="176" t="s">
        <v>238</v>
      </c>
      <c r="P83" s="176"/>
      <c r="Q83" s="176" t="s">
        <v>238</v>
      </c>
      <c r="R83" s="176"/>
      <c r="S83" s="176" t="s">
        <v>238</v>
      </c>
      <c r="T83" s="177"/>
    </row>
    <row r="84" spans="1:20" ht="41.4" customHeight="1" thickTop="1" thickBot="1">
      <c r="A84" s="185"/>
      <c r="B84" s="186"/>
      <c r="C84" s="186"/>
      <c r="D84" s="186"/>
      <c r="E84" s="186"/>
      <c r="F84" s="182"/>
      <c r="G84" s="182"/>
      <c r="H84" s="180"/>
      <c r="I84" s="180"/>
      <c r="J84" s="180"/>
      <c r="K84" s="173"/>
      <c r="L84" s="174"/>
      <c r="M84" s="178"/>
      <c r="N84" s="166"/>
      <c r="O84" s="166"/>
      <c r="P84" s="166"/>
      <c r="Q84" s="166"/>
      <c r="R84" s="166"/>
      <c r="S84" s="166"/>
      <c r="T84" s="167"/>
    </row>
    <row r="85" spans="1:20" ht="5.4" customHeight="1" thickBot="1">
      <c r="A85" s="85"/>
      <c r="B85" s="87"/>
      <c r="C85" s="88"/>
      <c r="D85" s="88"/>
      <c r="E85" s="88"/>
      <c r="F85" s="88"/>
      <c r="G85" s="88"/>
      <c r="H85" s="88"/>
      <c r="I85" s="88"/>
      <c r="J85" s="88"/>
      <c r="K85" s="88"/>
      <c r="L85" s="88"/>
      <c r="M85" s="88"/>
      <c r="N85" s="88"/>
      <c r="O85" s="88"/>
      <c r="P85" s="88"/>
      <c r="Q85" s="88"/>
      <c r="R85" s="88"/>
      <c r="S85" s="88"/>
      <c r="T85" s="293"/>
    </row>
    <row r="86" spans="1:20" ht="36" customHeight="1" thickBot="1">
      <c r="A86" s="208" t="s">
        <v>8</v>
      </c>
      <c r="B86" s="209"/>
      <c r="C86" s="206"/>
      <c r="D86" s="206"/>
      <c r="E86" s="206"/>
      <c r="F86" s="206"/>
      <c r="G86" s="206"/>
      <c r="H86" s="207"/>
      <c r="J86" s="210" t="s">
        <v>113</v>
      </c>
      <c r="K86" s="211"/>
      <c r="L86" s="211"/>
      <c r="M86" s="211"/>
      <c r="N86" s="142" t="e">
        <f>VLOOKUP($C86,利用者一覧!$C$4:$AS$53,41,FALSE)</f>
        <v>#N/A</v>
      </c>
      <c r="O86" s="142"/>
      <c r="P86" s="142"/>
      <c r="Q86" s="142"/>
      <c r="R86" s="142"/>
      <c r="S86" s="143"/>
    </row>
    <row r="87" spans="1:20" ht="6.6" customHeight="1" thickBot="1">
      <c r="D87" s="86"/>
      <c r="E87" s="86"/>
      <c r="F87" s="86"/>
    </row>
    <row r="88" spans="1:20" ht="26.4" customHeight="1">
      <c r="A88" s="224" t="s">
        <v>163</v>
      </c>
      <c r="B88" s="225"/>
      <c r="C88" s="163"/>
      <c r="D88" s="276" t="e">
        <f>VLOOKUP($C86,利用者一覧!$C$4:$AS$53,14,FALSE)</f>
        <v>#N/A</v>
      </c>
      <c r="E88" s="277"/>
      <c r="F88" s="277"/>
      <c r="G88" s="277"/>
      <c r="H88" s="277"/>
      <c r="I88" s="277"/>
      <c r="J88" s="277"/>
      <c r="K88" s="277"/>
      <c r="L88" s="277"/>
      <c r="M88" s="277"/>
      <c r="N88" s="277"/>
      <c r="O88" s="277"/>
      <c r="P88" s="277"/>
      <c r="Q88" s="277"/>
      <c r="R88" s="277"/>
      <c r="S88" s="277"/>
      <c r="T88" s="278"/>
    </row>
    <row r="89" spans="1:20" ht="26.4" customHeight="1" thickBot="1">
      <c r="A89" s="226" t="s">
        <v>164</v>
      </c>
      <c r="B89" s="227"/>
      <c r="C89" s="228"/>
      <c r="D89" s="273" t="e">
        <f>VLOOKUP($C86,利用者一覧!$C$4:$AS$53,15,FALSE)</f>
        <v>#N/A</v>
      </c>
      <c r="E89" s="274"/>
      <c r="F89" s="274"/>
      <c r="G89" s="274"/>
      <c r="H89" s="274"/>
      <c r="I89" s="274"/>
      <c r="J89" s="274"/>
      <c r="K89" s="274"/>
      <c r="L89" s="274"/>
      <c r="M89" s="274"/>
      <c r="N89" s="274"/>
      <c r="O89" s="274"/>
      <c r="P89" s="274"/>
      <c r="Q89" s="274"/>
      <c r="R89" s="274"/>
      <c r="S89" s="274"/>
      <c r="T89" s="275"/>
    </row>
    <row r="90" spans="1:20" ht="5.4" customHeight="1" thickBot="1">
      <c r="D90" s="86"/>
      <c r="E90" s="86"/>
      <c r="F90" s="86"/>
    </row>
    <row r="91" spans="1:20" ht="24" customHeight="1" thickBot="1">
      <c r="A91" s="212" t="s">
        <v>9</v>
      </c>
      <c r="B91" s="213"/>
      <c r="C91" s="213"/>
      <c r="D91" s="213"/>
      <c r="E91" s="213"/>
      <c r="F91" s="214"/>
      <c r="G91" s="212" t="s">
        <v>10</v>
      </c>
      <c r="H91" s="213"/>
      <c r="I91" s="213"/>
      <c r="J91" s="288"/>
      <c r="K91" s="212" t="s">
        <v>11</v>
      </c>
      <c r="L91" s="213"/>
      <c r="M91" s="213"/>
      <c r="N91" s="288"/>
      <c r="O91" s="144" t="s">
        <v>221</v>
      </c>
      <c r="P91" s="145"/>
      <c r="Q91" s="145"/>
      <c r="R91" s="145"/>
      <c r="S91" s="145"/>
      <c r="T91" s="146"/>
    </row>
    <row r="92" spans="1:20" ht="28.8" customHeight="1" thickTop="1">
      <c r="A92" s="218" t="s">
        <v>241</v>
      </c>
      <c r="B92" s="219"/>
      <c r="C92" s="219"/>
      <c r="D92" s="219"/>
      <c r="E92" s="219"/>
      <c r="F92" s="220"/>
      <c r="G92" s="285" t="s">
        <v>18</v>
      </c>
      <c r="H92" s="286"/>
      <c r="I92" s="286"/>
      <c r="J92" s="287"/>
      <c r="K92" s="285" t="s">
        <v>19</v>
      </c>
      <c r="L92" s="286"/>
      <c r="M92" s="286"/>
      <c r="N92" s="287"/>
      <c r="O92" s="84" t="s">
        <v>27</v>
      </c>
      <c r="P92" s="147" t="s">
        <v>245</v>
      </c>
      <c r="Q92" s="148"/>
      <c r="R92" s="148"/>
      <c r="S92" s="148"/>
      <c r="T92" s="149"/>
    </row>
    <row r="93" spans="1:20" ht="28.8" customHeight="1" thickBot="1">
      <c r="A93" s="221" t="s">
        <v>242</v>
      </c>
      <c r="B93" s="222"/>
      <c r="C93" s="222"/>
      <c r="D93" s="222"/>
      <c r="E93" s="222"/>
      <c r="F93" s="223"/>
      <c r="G93" s="282" t="s">
        <v>18</v>
      </c>
      <c r="H93" s="283"/>
      <c r="I93" s="283"/>
      <c r="J93" s="284"/>
      <c r="K93" s="282" t="s">
        <v>19</v>
      </c>
      <c r="L93" s="283"/>
      <c r="M93" s="283"/>
      <c r="N93" s="284"/>
      <c r="O93" s="89" t="s">
        <v>31</v>
      </c>
      <c r="P93" s="150"/>
      <c r="Q93" s="151"/>
      <c r="R93" s="151"/>
      <c r="S93" s="151"/>
      <c r="T93" s="152"/>
    </row>
    <row r="94" spans="1:20" ht="28.8" customHeight="1" thickBot="1">
      <c r="A94" s="215" t="s">
        <v>243</v>
      </c>
      <c r="B94" s="216"/>
      <c r="C94" s="216"/>
      <c r="D94" s="216"/>
      <c r="E94" s="216"/>
      <c r="F94" s="217"/>
      <c r="G94" s="279" t="s">
        <v>18</v>
      </c>
      <c r="H94" s="280"/>
      <c r="I94" s="280"/>
      <c r="J94" s="281"/>
      <c r="K94" s="279" t="s">
        <v>19</v>
      </c>
      <c r="L94" s="280"/>
      <c r="M94" s="280"/>
      <c r="N94" s="281"/>
      <c r="O94" s="153" t="e">
        <f>VLOOKUP($C86,利用者一覧!$C$4:$AS$53,32,FALSE)</f>
        <v>#N/A</v>
      </c>
      <c r="P94" s="154"/>
      <c r="Q94" s="154"/>
      <c r="R94" s="154"/>
      <c r="S94" s="154"/>
      <c r="T94" s="155"/>
    </row>
    <row r="95" spans="1:20" ht="8.4" customHeight="1" thickBot="1">
      <c r="D95" s="86"/>
      <c r="E95" s="86"/>
      <c r="F95" s="86"/>
    </row>
    <row r="96" spans="1:20" ht="24" customHeight="1" thickBot="1">
      <c r="A96" s="198" t="s">
        <v>99</v>
      </c>
      <c r="B96" s="203" t="s">
        <v>12</v>
      </c>
      <c r="C96" s="164"/>
      <c r="D96" s="140" t="s">
        <v>13</v>
      </c>
      <c r="E96" s="164"/>
      <c r="F96" s="140" t="s">
        <v>14</v>
      </c>
      <c r="G96" s="164"/>
      <c r="H96" s="140" t="s">
        <v>15</v>
      </c>
      <c r="I96" s="164"/>
      <c r="J96" s="140" t="s">
        <v>16</v>
      </c>
      <c r="K96" s="164"/>
      <c r="L96" s="140" t="s">
        <v>17</v>
      </c>
      <c r="M96" s="165"/>
      <c r="N96" s="212" t="s">
        <v>222</v>
      </c>
      <c r="O96" s="213"/>
      <c r="P96" s="213"/>
      <c r="Q96" s="213"/>
      <c r="R96" s="213"/>
      <c r="S96" s="213"/>
      <c r="T96" s="288"/>
    </row>
    <row r="97" spans="1:20" ht="21" customHeight="1" thickTop="1" thickBot="1">
      <c r="A97" s="199"/>
      <c r="B97" s="78" t="s">
        <v>20</v>
      </c>
      <c r="C97" s="79" t="s">
        <v>21</v>
      </c>
      <c r="D97" s="80" t="s">
        <v>20</v>
      </c>
      <c r="E97" s="79" t="s">
        <v>21</v>
      </c>
      <c r="F97" s="80" t="s">
        <v>20</v>
      </c>
      <c r="G97" s="79" t="s">
        <v>21</v>
      </c>
      <c r="H97" s="80" t="s">
        <v>20</v>
      </c>
      <c r="I97" s="79" t="s">
        <v>21</v>
      </c>
      <c r="J97" s="80" t="s">
        <v>20</v>
      </c>
      <c r="K97" s="79" t="s">
        <v>21</v>
      </c>
      <c r="L97" s="80" t="s">
        <v>20</v>
      </c>
      <c r="M97" s="81" t="s">
        <v>21</v>
      </c>
      <c r="N97" s="289" t="e">
        <f>VLOOKUP($C86,利用者一覧!$C$4:$AS$53,40,FALSE)</f>
        <v>#N/A</v>
      </c>
      <c r="O97" s="166"/>
      <c r="P97" s="166"/>
      <c r="Q97" s="166"/>
      <c r="R97" s="166"/>
      <c r="S97" s="166"/>
      <c r="T97" s="167"/>
    </row>
    <row r="98" spans="1:20" ht="21" customHeight="1">
      <c r="A98" s="199"/>
      <c r="B98" s="201" t="e">
        <f>VLOOKUP($C86,利用者一覧!$C$4:$AS$53,26,FALSE)</f>
        <v>#N/A</v>
      </c>
      <c r="C98" s="196" t="s">
        <v>103</v>
      </c>
      <c r="D98" s="194" t="e">
        <f>VLOOKUP($C86,利用者一覧!$C$4:$AS$53,27,FALSE)</f>
        <v>#N/A</v>
      </c>
      <c r="E98" s="196" t="s">
        <v>103</v>
      </c>
      <c r="F98" s="194" t="e">
        <f>VLOOKUP($C86,利用者一覧!$C$4:$AS$53,28,FALSE)</f>
        <v>#N/A</v>
      </c>
      <c r="G98" s="196" t="s">
        <v>103</v>
      </c>
      <c r="H98" s="194" t="e">
        <f>VLOOKUP($C86,利用者一覧!$C$4:$AS$53,29,FALSE)</f>
        <v>#N/A</v>
      </c>
      <c r="I98" s="196" t="s">
        <v>103</v>
      </c>
      <c r="J98" s="194" t="e">
        <f>VLOOKUP($C86,利用者一覧!$C$4:$AS$53,30,FALSE)</f>
        <v>#N/A</v>
      </c>
      <c r="K98" s="196" t="s">
        <v>103</v>
      </c>
      <c r="L98" s="194" t="e">
        <f>VLOOKUP($C86,利用者一覧!$C$4:$AS$53,31,FALSE)</f>
        <v>#N/A</v>
      </c>
      <c r="M98" s="204" t="s">
        <v>103</v>
      </c>
      <c r="N98" s="254" t="s">
        <v>225</v>
      </c>
      <c r="O98" s="255"/>
      <c r="P98" s="255"/>
      <c r="Q98" s="255"/>
      <c r="R98" s="255"/>
      <c r="S98" s="255"/>
    </row>
    <row r="99" spans="1:20" ht="21" customHeight="1" thickBot="1">
      <c r="A99" s="200"/>
      <c r="B99" s="202"/>
      <c r="C99" s="197"/>
      <c r="D99" s="195"/>
      <c r="E99" s="197"/>
      <c r="F99" s="195"/>
      <c r="G99" s="197"/>
      <c r="H99" s="195"/>
      <c r="I99" s="197"/>
      <c r="J99" s="195"/>
      <c r="K99" s="197"/>
      <c r="L99" s="195"/>
      <c r="M99" s="205"/>
    </row>
    <row r="100" spans="1:20" ht="6" customHeight="1" thickBot="1">
      <c r="A100" s="104"/>
      <c r="B100" s="103"/>
      <c r="C100" s="103"/>
      <c r="D100" s="103"/>
      <c r="E100" s="103"/>
      <c r="F100" s="103"/>
      <c r="G100" s="103"/>
      <c r="H100" s="103"/>
      <c r="I100" s="103"/>
      <c r="J100" s="103"/>
      <c r="K100" s="103"/>
      <c r="L100" s="103"/>
      <c r="M100" s="103"/>
      <c r="N100" s="83"/>
      <c r="O100" s="83"/>
      <c r="P100" s="83"/>
      <c r="Q100" s="83"/>
      <c r="R100" s="83"/>
      <c r="S100" s="83"/>
      <c r="T100" s="83"/>
    </row>
    <row r="101" spans="1:20" ht="29.4" customHeight="1" thickBot="1">
      <c r="A101" s="189" t="s">
        <v>22</v>
      </c>
      <c r="B101" s="190"/>
      <c r="C101" s="93" t="s">
        <v>26</v>
      </c>
      <c r="D101" s="105" t="e">
        <f>VLOOKUP($C86,利用者一覧!$C$4:$AS$53,35,FALSE)</f>
        <v>#N/A</v>
      </c>
      <c r="E101" s="82" t="s">
        <v>30</v>
      </c>
      <c r="F101" s="43" t="s">
        <v>104</v>
      </c>
      <c r="G101" s="191" t="s">
        <v>23</v>
      </c>
      <c r="H101" s="192"/>
      <c r="I101" s="193"/>
      <c r="J101" s="93" t="s">
        <v>26</v>
      </c>
      <c r="K101" s="105" t="e">
        <f>VLOOKUP($C86,利用者一覧!$C$4:$AS$53,36,FALSE)</f>
        <v>#N/A</v>
      </c>
      <c r="L101" s="82" t="s">
        <v>30</v>
      </c>
      <c r="M101" s="43" t="s">
        <v>104</v>
      </c>
    </row>
    <row r="102" spans="1:20" ht="6" customHeight="1" thickBot="1"/>
    <row r="103" spans="1:20" ht="30" customHeight="1" thickBot="1">
      <c r="A103" s="263" t="s">
        <v>24</v>
      </c>
      <c r="B103" s="264"/>
      <c r="C103" s="265"/>
      <c r="D103" s="156" t="s">
        <v>28</v>
      </c>
      <c r="E103" s="157"/>
      <c r="F103" s="101" t="s">
        <v>103</v>
      </c>
      <c r="G103" s="262" t="s">
        <v>32</v>
      </c>
      <c r="H103" s="157"/>
      <c r="I103" s="101" t="s">
        <v>103</v>
      </c>
      <c r="J103" s="262" t="s">
        <v>34</v>
      </c>
      <c r="K103" s="157"/>
      <c r="L103" s="101" t="s">
        <v>103</v>
      </c>
      <c r="M103" s="140" t="s">
        <v>29</v>
      </c>
      <c r="N103" s="141"/>
      <c r="O103" s="102" t="s">
        <v>103</v>
      </c>
      <c r="P103" s="252" t="s">
        <v>244</v>
      </c>
      <c r="Q103" s="253"/>
      <c r="R103" s="253"/>
      <c r="S103" s="253"/>
      <c r="T103" s="253"/>
    </row>
    <row r="104" spans="1:20" ht="30" customHeight="1" thickTop="1" thickBot="1">
      <c r="A104" s="259" t="s">
        <v>162</v>
      </c>
      <c r="B104" s="260"/>
      <c r="C104" s="261"/>
      <c r="D104" s="258" t="s">
        <v>111</v>
      </c>
      <c r="E104" s="188"/>
      <c r="F104" s="107" t="s">
        <v>103</v>
      </c>
      <c r="G104" s="187" t="s">
        <v>35</v>
      </c>
      <c r="H104" s="188"/>
      <c r="I104" s="107" t="s">
        <v>103</v>
      </c>
      <c r="J104" s="187" t="s">
        <v>33</v>
      </c>
      <c r="K104" s="188"/>
      <c r="L104" s="91" t="s">
        <v>103</v>
      </c>
      <c r="M104" s="187" t="s">
        <v>101</v>
      </c>
      <c r="N104" s="188"/>
      <c r="O104" s="108" t="s">
        <v>103</v>
      </c>
      <c r="P104" s="252"/>
      <c r="Q104" s="253"/>
      <c r="R104" s="253"/>
      <c r="S104" s="253"/>
      <c r="T104" s="253"/>
    </row>
    <row r="105" spans="1:20" ht="6.6" customHeight="1" thickBot="1"/>
    <row r="106" spans="1:20" ht="30" customHeight="1" thickBot="1">
      <c r="A106" s="162" t="s">
        <v>227</v>
      </c>
      <c r="B106" s="163"/>
      <c r="C106" s="256" t="e">
        <f>VLOOKUP($C86,利用者一覧!$C$4:$AS$53,16,FALSE)</f>
        <v>#N/A</v>
      </c>
      <c r="D106" s="257"/>
      <c r="E106" s="257"/>
      <c r="F106" s="244" t="s">
        <v>232</v>
      </c>
      <c r="G106" s="245"/>
      <c r="H106" s="249" t="e">
        <f>VLOOKUP($C86,利用者一覧!$C$4:$AS$53,17,FALSE)</f>
        <v>#N/A</v>
      </c>
      <c r="I106" s="250"/>
      <c r="J106" s="250"/>
      <c r="K106" s="250"/>
      <c r="L106" s="250"/>
      <c r="M106" s="251"/>
      <c r="N106" s="210" t="s">
        <v>226</v>
      </c>
      <c r="O106" s="211"/>
      <c r="P106" s="211"/>
      <c r="Q106" s="211"/>
      <c r="R106" s="211"/>
      <c r="S106" s="211"/>
      <c r="T106" s="233"/>
    </row>
    <row r="107" spans="1:20" ht="30" customHeight="1">
      <c r="A107" s="158" t="s">
        <v>228</v>
      </c>
      <c r="B107" s="159"/>
      <c r="C107" s="229" t="e">
        <f>VLOOKUP($C86,利用者一覧!$C$4:$AS$53,18,FALSE)</f>
        <v>#N/A</v>
      </c>
      <c r="D107" s="230"/>
      <c r="E107" s="230"/>
      <c r="F107" s="240" t="s">
        <v>233</v>
      </c>
      <c r="G107" s="241"/>
      <c r="H107" s="246" t="e">
        <f>VLOOKUP($C86,利用者一覧!$C$4:$AS$53,19,FALSE)</f>
        <v>#N/A</v>
      </c>
      <c r="I107" s="247"/>
      <c r="J107" s="247"/>
      <c r="K107" s="247"/>
      <c r="L107" s="247"/>
      <c r="M107" s="248"/>
      <c r="N107" s="198" t="s">
        <v>102</v>
      </c>
      <c r="O107" s="234" t="e">
        <f>VLOOKUP($C86,利用者一覧!$C$4:$AS$53,37,FALSE)</f>
        <v>#N/A</v>
      </c>
      <c r="P107" s="235"/>
      <c r="Q107" s="235"/>
      <c r="R107" s="235"/>
      <c r="S107" s="235"/>
      <c r="T107" s="44" t="s">
        <v>103</v>
      </c>
    </row>
    <row r="108" spans="1:20" ht="30" customHeight="1">
      <c r="A108" s="158" t="s">
        <v>229</v>
      </c>
      <c r="B108" s="159"/>
      <c r="C108" s="229" t="e">
        <f>VLOOKUP($C86,利用者一覧!$C$4:$AS$53,20,FALSE)</f>
        <v>#N/A</v>
      </c>
      <c r="D108" s="230"/>
      <c r="E108" s="230"/>
      <c r="F108" s="240" t="s">
        <v>234</v>
      </c>
      <c r="G108" s="241"/>
      <c r="H108" s="246" t="e">
        <f>VLOOKUP($C86,利用者一覧!$C$4:$AS$53,21,FALSE)</f>
        <v>#N/A</v>
      </c>
      <c r="I108" s="247"/>
      <c r="J108" s="247"/>
      <c r="K108" s="247"/>
      <c r="L108" s="247"/>
      <c r="M108" s="248"/>
      <c r="N108" s="199"/>
      <c r="O108" s="236" t="e">
        <f>VLOOKUP($C86,利用者一覧!$C$4:$AS$53,38,FALSE)</f>
        <v>#N/A</v>
      </c>
      <c r="P108" s="237"/>
      <c r="Q108" s="237"/>
      <c r="R108" s="237"/>
      <c r="S108" s="237"/>
      <c r="T108" s="75" t="s">
        <v>103</v>
      </c>
    </row>
    <row r="109" spans="1:20" ht="30" customHeight="1" thickBot="1">
      <c r="A109" s="158" t="s">
        <v>230</v>
      </c>
      <c r="B109" s="159"/>
      <c r="C109" s="229" t="e">
        <f>VLOOKUP($C86,利用者一覧!$C$4:$AS$53,22,FALSE)</f>
        <v>#N/A</v>
      </c>
      <c r="D109" s="230"/>
      <c r="E109" s="230"/>
      <c r="F109" s="240" t="s">
        <v>235</v>
      </c>
      <c r="G109" s="241"/>
      <c r="H109" s="246" t="e">
        <f>VLOOKUP($C86,利用者一覧!$C$4:$AS$53,23,FALSE)</f>
        <v>#N/A</v>
      </c>
      <c r="I109" s="247"/>
      <c r="J109" s="247"/>
      <c r="K109" s="247"/>
      <c r="L109" s="247"/>
      <c r="M109" s="248"/>
      <c r="N109" s="200"/>
      <c r="O109" s="238" t="e">
        <f>VLOOKUP($C86,利用者一覧!$C$4:$AS$53,39,FALSE)</f>
        <v>#N/A</v>
      </c>
      <c r="P109" s="239"/>
      <c r="Q109" s="239"/>
      <c r="R109" s="239"/>
      <c r="S109" s="239"/>
      <c r="T109" s="45" t="s">
        <v>103</v>
      </c>
    </row>
    <row r="110" spans="1:20" ht="30" customHeight="1" thickBot="1">
      <c r="A110" s="160" t="s">
        <v>231</v>
      </c>
      <c r="B110" s="161"/>
      <c r="C110" s="231" t="e">
        <f>VLOOKUP($C86,利用者一覧!$C$4:$AS$53,24,FALSE)</f>
        <v>#N/A</v>
      </c>
      <c r="D110" s="232"/>
      <c r="E110" s="232"/>
      <c r="F110" s="242" t="s">
        <v>236</v>
      </c>
      <c r="G110" s="243"/>
      <c r="H110" s="290" t="e">
        <f>VLOOKUP($C86,利用者一覧!$C$4:$AS$53,25,FALSE)</f>
        <v>#N/A</v>
      </c>
      <c r="I110" s="291"/>
      <c r="J110" s="291"/>
      <c r="K110" s="291"/>
      <c r="L110" s="291"/>
      <c r="M110" s="292"/>
      <c r="N110" s="94"/>
    </row>
    <row r="111" spans="1:20" ht="6.6" customHeight="1" thickBot="1">
      <c r="A111" s="97"/>
      <c r="B111" s="98"/>
      <c r="C111" s="95"/>
      <c r="D111" s="95"/>
      <c r="E111" s="95"/>
      <c r="F111" s="99"/>
      <c r="G111" s="98"/>
      <c r="H111" s="106"/>
      <c r="I111" s="106"/>
      <c r="J111" s="106"/>
      <c r="K111" s="106"/>
      <c r="L111" s="106"/>
      <c r="M111" s="106"/>
      <c r="N111" s="100"/>
    </row>
    <row r="112" spans="1:20" ht="30" customHeight="1" thickBot="1">
      <c r="A112" s="135" t="e">
        <f>VLOOKUP($C86,利用者一覧!$C$4:$AS$53,42,FALSE)</f>
        <v>#N/A</v>
      </c>
      <c r="B112" s="136"/>
      <c r="C112" s="136"/>
      <c r="D112" s="136"/>
      <c r="E112" s="136"/>
      <c r="F112" s="136"/>
      <c r="G112" s="136"/>
      <c r="H112" s="136"/>
      <c r="I112" s="136"/>
      <c r="J112" s="136"/>
      <c r="K112" s="136"/>
      <c r="L112" s="136"/>
      <c r="M112" s="136"/>
      <c r="N112" s="136"/>
      <c r="O112" s="136"/>
      <c r="P112" s="136"/>
      <c r="Q112" s="136"/>
      <c r="R112" s="136"/>
      <c r="S112" s="136"/>
      <c r="T112" s="137"/>
    </row>
    <row r="113" spans="1:20" ht="6" customHeight="1"/>
    <row r="114" spans="1:20" ht="22.8" customHeight="1" thickBot="1">
      <c r="A114" s="138" t="s">
        <v>161</v>
      </c>
      <c r="B114" s="138"/>
      <c r="C114" s="138"/>
      <c r="D114" s="138"/>
      <c r="E114" s="138"/>
      <c r="F114" s="138"/>
      <c r="G114" s="138"/>
      <c r="H114" s="139"/>
      <c r="I114" s="76"/>
    </row>
    <row r="115" spans="1:20" ht="22.8" customHeight="1">
      <c r="A115" s="266"/>
      <c r="B115" s="267"/>
      <c r="C115" s="267"/>
      <c r="D115" s="267"/>
      <c r="E115" s="267"/>
      <c r="F115" s="267"/>
      <c r="G115" s="267"/>
      <c r="H115" s="267"/>
      <c r="I115" s="267"/>
      <c r="J115" s="267"/>
      <c r="K115" s="267"/>
      <c r="L115" s="267"/>
      <c r="M115" s="267"/>
      <c r="N115" s="267"/>
      <c r="O115" s="267"/>
      <c r="P115" s="267"/>
      <c r="Q115" s="267"/>
      <c r="R115" s="267"/>
      <c r="S115" s="267"/>
      <c r="T115" s="268"/>
    </row>
    <row r="116" spans="1:20" ht="22.8" customHeight="1">
      <c r="A116" s="254"/>
      <c r="B116" s="255"/>
      <c r="C116" s="255"/>
      <c r="D116" s="255"/>
      <c r="E116" s="255"/>
      <c r="F116" s="255"/>
      <c r="G116" s="255"/>
      <c r="H116" s="255"/>
      <c r="I116" s="255"/>
      <c r="J116" s="255"/>
      <c r="K116" s="255"/>
      <c r="L116" s="255"/>
      <c r="M116" s="255"/>
      <c r="N116" s="255"/>
      <c r="O116" s="255"/>
      <c r="P116" s="255"/>
      <c r="Q116" s="255"/>
      <c r="R116" s="255"/>
      <c r="S116" s="255"/>
      <c r="T116" s="269"/>
    </row>
    <row r="117" spans="1:20" ht="22.8" customHeight="1">
      <c r="A117" s="254"/>
      <c r="B117" s="255"/>
      <c r="C117" s="255"/>
      <c r="D117" s="255"/>
      <c r="E117" s="255"/>
      <c r="F117" s="255"/>
      <c r="G117" s="255"/>
      <c r="H117" s="255"/>
      <c r="I117" s="255"/>
      <c r="J117" s="255"/>
      <c r="K117" s="255"/>
      <c r="L117" s="255"/>
      <c r="M117" s="255"/>
      <c r="N117" s="255"/>
      <c r="O117" s="255"/>
      <c r="P117" s="255"/>
      <c r="Q117" s="255"/>
      <c r="R117" s="255"/>
      <c r="S117" s="255"/>
      <c r="T117" s="269"/>
    </row>
    <row r="118" spans="1:20" ht="22.8" customHeight="1" thickBot="1">
      <c r="A118" s="270"/>
      <c r="B118" s="271"/>
      <c r="C118" s="271"/>
      <c r="D118" s="271"/>
      <c r="E118" s="271"/>
      <c r="F118" s="271"/>
      <c r="G118" s="271"/>
      <c r="H118" s="271"/>
      <c r="I118" s="271"/>
      <c r="J118" s="271"/>
      <c r="K118" s="271"/>
      <c r="L118" s="271"/>
      <c r="M118" s="271"/>
      <c r="N118" s="271"/>
      <c r="O118" s="271"/>
      <c r="P118" s="271"/>
      <c r="Q118" s="271"/>
      <c r="R118" s="271"/>
      <c r="S118" s="271"/>
      <c r="T118" s="272"/>
    </row>
    <row r="119" spans="1:20" ht="22.8" customHeight="1"/>
    <row r="120" spans="1:20" ht="22.8" customHeight="1" thickBot="1"/>
    <row r="121" spans="1:20" ht="21" customHeight="1" thickBot="1">
      <c r="A121" s="168" t="s">
        <v>239</v>
      </c>
      <c r="B121" s="169"/>
      <c r="C121" s="169"/>
      <c r="D121" s="169"/>
      <c r="E121" s="169"/>
      <c r="F121" s="169"/>
      <c r="G121" s="169"/>
      <c r="H121" s="169"/>
      <c r="I121" s="169"/>
      <c r="J121" s="169"/>
      <c r="K121" s="170"/>
      <c r="L121" s="77"/>
      <c r="M121" s="77"/>
      <c r="N121" s="77"/>
    </row>
    <row r="122" spans="1:20" ht="5.25" customHeight="1" thickBot="1"/>
    <row r="123" spans="1:20" ht="13.8" customHeight="1" thickBot="1">
      <c r="A123" s="183" t="s">
        <v>240</v>
      </c>
      <c r="B123" s="184"/>
      <c r="C123" s="184"/>
      <c r="D123" s="184"/>
      <c r="E123" s="184"/>
      <c r="F123" s="181" t="s">
        <v>219</v>
      </c>
      <c r="G123" s="181"/>
      <c r="H123" s="179"/>
      <c r="I123" s="179"/>
      <c r="J123" s="179"/>
      <c r="K123" s="171" t="s">
        <v>220</v>
      </c>
      <c r="L123" s="172"/>
      <c r="M123" s="175" t="s">
        <v>237</v>
      </c>
      <c r="N123" s="176"/>
      <c r="O123" s="176" t="s">
        <v>238</v>
      </c>
      <c r="P123" s="176"/>
      <c r="Q123" s="176" t="s">
        <v>238</v>
      </c>
      <c r="R123" s="176"/>
      <c r="S123" s="176" t="s">
        <v>238</v>
      </c>
      <c r="T123" s="177"/>
    </row>
    <row r="124" spans="1:20" ht="41.4" customHeight="1" thickTop="1" thickBot="1">
      <c r="A124" s="185"/>
      <c r="B124" s="186"/>
      <c r="C124" s="186"/>
      <c r="D124" s="186"/>
      <c r="E124" s="186"/>
      <c r="F124" s="182"/>
      <c r="G124" s="182"/>
      <c r="H124" s="180"/>
      <c r="I124" s="180"/>
      <c r="J124" s="180"/>
      <c r="K124" s="173"/>
      <c r="L124" s="174"/>
      <c r="M124" s="178"/>
      <c r="N124" s="166"/>
      <c r="O124" s="166"/>
      <c r="P124" s="166"/>
      <c r="Q124" s="166"/>
      <c r="R124" s="166"/>
      <c r="S124" s="166"/>
      <c r="T124" s="167"/>
    </row>
    <row r="125" spans="1:20" ht="5.4" customHeight="1" thickBot="1">
      <c r="A125" s="85"/>
      <c r="B125" s="87"/>
      <c r="C125" s="88"/>
      <c r="D125" s="88"/>
      <c r="E125" s="88"/>
      <c r="F125" s="88"/>
      <c r="G125" s="88"/>
      <c r="H125" s="88"/>
      <c r="I125" s="88"/>
      <c r="J125" s="88"/>
      <c r="K125" s="88"/>
      <c r="L125" s="88"/>
      <c r="M125" s="88"/>
      <c r="N125" s="88"/>
      <c r="O125" s="88"/>
      <c r="P125" s="88"/>
      <c r="Q125" s="88"/>
      <c r="R125" s="88"/>
      <c r="S125" s="88"/>
      <c r="T125" s="293"/>
    </row>
    <row r="126" spans="1:20" ht="36" customHeight="1" thickBot="1">
      <c r="A126" s="208" t="s">
        <v>8</v>
      </c>
      <c r="B126" s="209"/>
      <c r="C126" s="206"/>
      <c r="D126" s="206"/>
      <c r="E126" s="206"/>
      <c r="F126" s="206"/>
      <c r="G126" s="206"/>
      <c r="H126" s="207"/>
      <c r="J126" s="210" t="s">
        <v>113</v>
      </c>
      <c r="K126" s="211"/>
      <c r="L126" s="211"/>
      <c r="M126" s="211"/>
      <c r="N126" s="142" t="e">
        <f>VLOOKUP($C126,利用者一覧!$C$4:$AS$53,41,FALSE)</f>
        <v>#N/A</v>
      </c>
      <c r="O126" s="142"/>
      <c r="P126" s="142"/>
      <c r="Q126" s="142"/>
      <c r="R126" s="142"/>
      <c r="S126" s="143"/>
    </row>
    <row r="127" spans="1:20" ht="6.6" customHeight="1" thickBot="1">
      <c r="D127" s="86"/>
      <c r="E127" s="86"/>
      <c r="F127" s="86"/>
    </row>
    <row r="128" spans="1:20" ht="26.4" customHeight="1">
      <c r="A128" s="224" t="s">
        <v>163</v>
      </c>
      <c r="B128" s="225"/>
      <c r="C128" s="163"/>
      <c r="D128" s="276" t="e">
        <f>VLOOKUP($C126,利用者一覧!$C$4:$AS$53,14,FALSE)</f>
        <v>#N/A</v>
      </c>
      <c r="E128" s="277"/>
      <c r="F128" s="277"/>
      <c r="G128" s="277"/>
      <c r="H128" s="277"/>
      <c r="I128" s="277"/>
      <c r="J128" s="277"/>
      <c r="K128" s="277"/>
      <c r="L128" s="277"/>
      <c r="M128" s="277"/>
      <c r="N128" s="277"/>
      <c r="O128" s="277"/>
      <c r="P128" s="277"/>
      <c r="Q128" s="277"/>
      <c r="R128" s="277"/>
      <c r="S128" s="277"/>
      <c r="T128" s="278"/>
    </row>
    <row r="129" spans="1:20" ht="26.4" customHeight="1" thickBot="1">
      <c r="A129" s="226" t="s">
        <v>164</v>
      </c>
      <c r="B129" s="227"/>
      <c r="C129" s="228"/>
      <c r="D129" s="273" t="e">
        <f>VLOOKUP($C126,利用者一覧!$C$4:$AS$53,15,FALSE)</f>
        <v>#N/A</v>
      </c>
      <c r="E129" s="274"/>
      <c r="F129" s="274"/>
      <c r="G129" s="274"/>
      <c r="H129" s="274"/>
      <c r="I129" s="274"/>
      <c r="J129" s="274"/>
      <c r="K129" s="274"/>
      <c r="L129" s="274"/>
      <c r="M129" s="274"/>
      <c r="N129" s="274"/>
      <c r="O129" s="274"/>
      <c r="P129" s="274"/>
      <c r="Q129" s="274"/>
      <c r="R129" s="274"/>
      <c r="S129" s="274"/>
      <c r="T129" s="275"/>
    </row>
    <row r="130" spans="1:20" ht="5.4" customHeight="1" thickBot="1">
      <c r="D130" s="86"/>
      <c r="E130" s="86"/>
      <c r="F130" s="86"/>
    </row>
    <row r="131" spans="1:20" ht="24" customHeight="1" thickBot="1">
      <c r="A131" s="212" t="s">
        <v>9</v>
      </c>
      <c r="B131" s="213"/>
      <c r="C131" s="213"/>
      <c r="D131" s="213"/>
      <c r="E131" s="213"/>
      <c r="F131" s="214"/>
      <c r="G131" s="212" t="s">
        <v>10</v>
      </c>
      <c r="H131" s="213"/>
      <c r="I131" s="213"/>
      <c r="J131" s="288"/>
      <c r="K131" s="212" t="s">
        <v>11</v>
      </c>
      <c r="L131" s="213"/>
      <c r="M131" s="213"/>
      <c r="N131" s="288"/>
      <c r="O131" s="144" t="s">
        <v>221</v>
      </c>
      <c r="P131" s="145"/>
      <c r="Q131" s="145"/>
      <c r="R131" s="145"/>
      <c r="S131" s="145"/>
      <c r="T131" s="146"/>
    </row>
    <row r="132" spans="1:20" ht="28.8" customHeight="1" thickTop="1">
      <c r="A132" s="218" t="s">
        <v>241</v>
      </c>
      <c r="B132" s="219"/>
      <c r="C132" s="219"/>
      <c r="D132" s="219"/>
      <c r="E132" s="219"/>
      <c r="F132" s="220"/>
      <c r="G132" s="285" t="s">
        <v>18</v>
      </c>
      <c r="H132" s="286"/>
      <c r="I132" s="286"/>
      <c r="J132" s="287"/>
      <c r="K132" s="285" t="s">
        <v>19</v>
      </c>
      <c r="L132" s="286"/>
      <c r="M132" s="286"/>
      <c r="N132" s="287"/>
      <c r="O132" s="84" t="s">
        <v>27</v>
      </c>
      <c r="P132" s="147" t="s">
        <v>245</v>
      </c>
      <c r="Q132" s="148"/>
      <c r="R132" s="148"/>
      <c r="S132" s="148"/>
      <c r="T132" s="149"/>
    </row>
    <row r="133" spans="1:20" ht="28.8" customHeight="1" thickBot="1">
      <c r="A133" s="221" t="s">
        <v>242</v>
      </c>
      <c r="B133" s="222"/>
      <c r="C133" s="222"/>
      <c r="D133" s="222"/>
      <c r="E133" s="222"/>
      <c r="F133" s="223"/>
      <c r="G133" s="282" t="s">
        <v>18</v>
      </c>
      <c r="H133" s="283"/>
      <c r="I133" s="283"/>
      <c r="J133" s="284"/>
      <c r="K133" s="282" t="s">
        <v>19</v>
      </c>
      <c r="L133" s="283"/>
      <c r="M133" s="283"/>
      <c r="N133" s="284"/>
      <c r="O133" s="89" t="s">
        <v>31</v>
      </c>
      <c r="P133" s="150"/>
      <c r="Q133" s="151"/>
      <c r="R133" s="151"/>
      <c r="S133" s="151"/>
      <c r="T133" s="152"/>
    </row>
    <row r="134" spans="1:20" ht="28.8" customHeight="1" thickBot="1">
      <c r="A134" s="215" t="s">
        <v>243</v>
      </c>
      <c r="B134" s="216"/>
      <c r="C134" s="216"/>
      <c r="D134" s="216"/>
      <c r="E134" s="216"/>
      <c r="F134" s="217"/>
      <c r="G134" s="279" t="s">
        <v>18</v>
      </c>
      <c r="H134" s="280"/>
      <c r="I134" s="280"/>
      <c r="J134" s="281"/>
      <c r="K134" s="279" t="s">
        <v>19</v>
      </c>
      <c r="L134" s="280"/>
      <c r="M134" s="280"/>
      <c r="N134" s="281"/>
      <c r="O134" s="153" t="e">
        <f>VLOOKUP($C126,利用者一覧!$C$4:$AS$53,32,FALSE)</f>
        <v>#N/A</v>
      </c>
      <c r="P134" s="154"/>
      <c r="Q134" s="154"/>
      <c r="R134" s="154"/>
      <c r="S134" s="154"/>
      <c r="T134" s="155"/>
    </row>
    <row r="135" spans="1:20" ht="8.4" customHeight="1" thickBot="1">
      <c r="D135" s="86"/>
      <c r="E135" s="86"/>
      <c r="F135" s="86"/>
    </row>
    <row r="136" spans="1:20" ht="24" customHeight="1" thickBot="1">
      <c r="A136" s="198" t="s">
        <v>99</v>
      </c>
      <c r="B136" s="203" t="s">
        <v>12</v>
      </c>
      <c r="C136" s="164"/>
      <c r="D136" s="140" t="s">
        <v>13</v>
      </c>
      <c r="E136" s="164"/>
      <c r="F136" s="140" t="s">
        <v>14</v>
      </c>
      <c r="G136" s="164"/>
      <c r="H136" s="140" t="s">
        <v>15</v>
      </c>
      <c r="I136" s="164"/>
      <c r="J136" s="140" t="s">
        <v>16</v>
      </c>
      <c r="K136" s="164"/>
      <c r="L136" s="140" t="s">
        <v>17</v>
      </c>
      <c r="M136" s="165"/>
      <c r="N136" s="212" t="s">
        <v>222</v>
      </c>
      <c r="O136" s="213"/>
      <c r="P136" s="213"/>
      <c r="Q136" s="213"/>
      <c r="R136" s="213"/>
      <c r="S136" s="213"/>
      <c r="T136" s="288"/>
    </row>
    <row r="137" spans="1:20" ht="21" customHeight="1" thickTop="1" thickBot="1">
      <c r="A137" s="199"/>
      <c r="B137" s="78" t="s">
        <v>20</v>
      </c>
      <c r="C137" s="79" t="s">
        <v>21</v>
      </c>
      <c r="D137" s="80" t="s">
        <v>20</v>
      </c>
      <c r="E137" s="79" t="s">
        <v>21</v>
      </c>
      <c r="F137" s="80" t="s">
        <v>20</v>
      </c>
      <c r="G137" s="79" t="s">
        <v>21</v>
      </c>
      <c r="H137" s="80" t="s">
        <v>20</v>
      </c>
      <c r="I137" s="79" t="s">
        <v>21</v>
      </c>
      <c r="J137" s="80" t="s">
        <v>20</v>
      </c>
      <c r="K137" s="79" t="s">
        <v>21</v>
      </c>
      <c r="L137" s="80" t="s">
        <v>20</v>
      </c>
      <c r="M137" s="81" t="s">
        <v>21</v>
      </c>
      <c r="N137" s="289" t="e">
        <f>VLOOKUP($C126,利用者一覧!$C$4:$AS$53,40,FALSE)</f>
        <v>#N/A</v>
      </c>
      <c r="O137" s="166"/>
      <c r="P137" s="166"/>
      <c r="Q137" s="166"/>
      <c r="R137" s="166"/>
      <c r="S137" s="166"/>
      <c r="T137" s="167"/>
    </row>
    <row r="138" spans="1:20" ht="21" customHeight="1">
      <c r="A138" s="199"/>
      <c r="B138" s="201" t="e">
        <f>VLOOKUP($C126,利用者一覧!$C$4:$AS$53,26,FALSE)</f>
        <v>#N/A</v>
      </c>
      <c r="C138" s="196" t="s">
        <v>103</v>
      </c>
      <c r="D138" s="194" t="e">
        <f>VLOOKUP($C126,利用者一覧!$C$4:$AS$53,27,FALSE)</f>
        <v>#N/A</v>
      </c>
      <c r="E138" s="196" t="s">
        <v>103</v>
      </c>
      <c r="F138" s="194" t="e">
        <f>VLOOKUP($C126,利用者一覧!$C$4:$AS$53,28,FALSE)</f>
        <v>#N/A</v>
      </c>
      <c r="G138" s="196" t="s">
        <v>103</v>
      </c>
      <c r="H138" s="194" t="e">
        <f>VLOOKUP($C126,利用者一覧!$C$4:$AS$53,29,FALSE)</f>
        <v>#N/A</v>
      </c>
      <c r="I138" s="196" t="s">
        <v>103</v>
      </c>
      <c r="J138" s="194" t="e">
        <f>VLOOKUP($C126,利用者一覧!$C$4:$AS$53,30,FALSE)</f>
        <v>#N/A</v>
      </c>
      <c r="K138" s="196" t="s">
        <v>103</v>
      </c>
      <c r="L138" s="194" t="e">
        <f>VLOOKUP($C126,利用者一覧!$C$4:$AS$53,31,FALSE)</f>
        <v>#N/A</v>
      </c>
      <c r="M138" s="204" t="s">
        <v>103</v>
      </c>
      <c r="N138" s="254" t="s">
        <v>225</v>
      </c>
      <c r="O138" s="255"/>
      <c r="P138" s="255"/>
      <c r="Q138" s="255"/>
      <c r="R138" s="255"/>
      <c r="S138" s="255"/>
    </row>
    <row r="139" spans="1:20" ht="21" customHeight="1" thickBot="1">
      <c r="A139" s="200"/>
      <c r="B139" s="202"/>
      <c r="C139" s="197"/>
      <c r="D139" s="195"/>
      <c r="E139" s="197"/>
      <c r="F139" s="195"/>
      <c r="G139" s="197"/>
      <c r="H139" s="195"/>
      <c r="I139" s="197"/>
      <c r="J139" s="195"/>
      <c r="K139" s="197"/>
      <c r="L139" s="195"/>
      <c r="M139" s="205"/>
    </row>
    <row r="140" spans="1:20" ht="6" customHeight="1" thickBot="1">
      <c r="A140" s="104"/>
      <c r="B140" s="103"/>
      <c r="C140" s="103"/>
      <c r="D140" s="103"/>
      <c r="E140" s="103"/>
      <c r="F140" s="103"/>
      <c r="G140" s="103"/>
      <c r="H140" s="103"/>
      <c r="I140" s="103"/>
      <c r="J140" s="103"/>
      <c r="K140" s="103"/>
      <c r="L140" s="103"/>
      <c r="M140" s="103"/>
      <c r="N140" s="83"/>
      <c r="O140" s="83"/>
      <c r="P140" s="83"/>
      <c r="Q140" s="83"/>
      <c r="R140" s="83"/>
      <c r="S140" s="83"/>
      <c r="T140" s="83"/>
    </row>
    <row r="141" spans="1:20" ht="29.4" customHeight="1" thickBot="1">
      <c r="A141" s="189" t="s">
        <v>22</v>
      </c>
      <c r="B141" s="190"/>
      <c r="C141" s="93" t="s">
        <v>26</v>
      </c>
      <c r="D141" s="105" t="e">
        <f>VLOOKUP($C126,利用者一覧!$C$4:$AS$53,35,FALSE)</f>
        <v>#N/A</v>
      </c>
      <c r="E141" s="82" t="s">
        <v>30</v>
      </c>
      <c r="F141" s="43" t="s">
        <v>104</v>
      </c>
      <c r="G141" s="191" t="s">
        <v>23</v>
      </c>
      <c r="H141" s="192"/>
      <c r="I141" s="193"/>
      <c r="J141" s="93" t="s">
        <v>26</v>
      </c>
      <c r="K141" s="105" t="e">
        <f>VLOOKUP($C126,利用者一覧!$C$4:$AS$53,36,FALSE)</f>
        <v>#N/A</v>
      </c>
      <c r="L141" s="82" t="s">
        <v>30</v>
      </c>
      <c r="M141" s="43" t="s">
        <v>104</v>
      </c>
    </row>
    <row r="142" spans="1:20" ht="6" customHeight="1" thickBot="1"/>
    <row r="143" spans="1:20" ht="30" customHeight="1" thickBot="1">
      <c r="A143" s="263" t="s">
        <v>24</v>
      </c>
      <c r="B143" s="264"/>
      <c r="C143" s="265"/>
      <c r="D143" s="156" t="s">
        <v>28</v>
      </c>
      <c r="E143" s="157"/>
      <c r="F143" s="101" t="s">
        <v>103</v>
      </c>
      <c r="G143" s="262" t="s">
        <v>32</v>
      </c>
      <c r="H143" s="157"/>
      <c r="I143" s="101" t="s">
        <v>103</v>
      </c>
      <c r="J143" s="262" t="s">
        <v>34</v>
      </c>
      <c r="K143" s="157"/>
      <c r="L143" s="101" t="s">
        <v>103</v>
      </c>
      <c r="M143" s="140" t="s">
        <v>29</v>
      </c>
      <c r="N143" s="141"/>
      <c r="O143" s="102" t="s">
        <v>103</v>
      </c>
      <c r="P143" s="252" t="s">
        <v>244</v>
      </c>
      <c r="Q143" s="253"/>
      <c r="R143" s="253"/>
      <c r="S143" s="253"/>
      <c r="T143" s="253"/>
    </row>
    <row r="144" spans="1:20" ht="30" customHeight="1" thickTop="1" thickBot="1">
      <c r="A144" s="259" t="s">
        <v>162</v>
      </c>
      <c r="B144" s="260"/>
      <c r="C144" s="261"/>
      <c r="D144" s="258" t="s">
        <v>111</v>
      </c>
      <c r="E144" s="188"/>
      <c r="F144" s="107" t="s">
        <v>103</v>
      </c>
      <c r="G144" s="187" t="s">
        <v>35</v>
      </c>
      <c r="H144" s="188"/>
      <c r="I144" s="107" t="s">
        <v>103</v>
      </c>
      <c r="J144" s="187" t="s">
        <v>33</v>
      </c>
      <c r="K144" s="188"/>
      <c r="L144" s="91" t="s">
        <v>103</v>
      </c>
      <c r="M144" s="187" t="s">
        <v>101</v>
      </c>
      <c r="N144" s="188"/>
      <c r="O144" s="108" t="s">
        <v>103</v>
      </c>
      <c r="P144" s="252"/>
      <c r="Q144" s="253"/>
      <c r="R144" s="253"/>
      <c r="S144" s="253"/>
      <c r="T144" s="253"/>
    </row>
    <row r="145" spans="1:20" ht="6.6" customHeight="1" thickBot="1"/>
    <row r="146" spans="1:20" ht="30" customHeight="1" thickBot="1">
      <c r="A146" s="162" t="s">
        <v>227</v>
      </c>
      <c r="B146" s="163"/>
      <c r="C146" s="256" t="e">
        <f>VLOOKUP($C126,利用者一覧!$C$4:$AS$53,16,FALSE)</f>
        <v>#N/A</v>
      </c>
      <c r="D146" s="257"/>
      <c r="E146" s="257"/>
      <c r="F146" s="244" t="s">
        <v>232</v>
      </c>
      <c r="G146" s="245"/>
      <c r="H146" s="249" t="e">
        <f>VLOOKUP($C126,利用者一覧!$C$4:$AS$53,17,FALSE)</f>
        <v>#N/A</v>
      </c>
      <c r="I146" s="250"/>
      <c r="J146" s="250"/>
      <c r="K146" s="250"/>
      <c r="L146" s="250"/>
      <c r="M146" s="251"/>
      <c r="N146" s="210" t="s">
        <v>226</v>
      </c>
      <c r="O146" s="211"/>
      <c r="P146" s="211"/>
      <c r="Q146" s="211"/>
      <c r="R146" s="211"/>
      <c r="S146" s="211"/>
      <c r="T146" s="233"/>
    </row>
    <row r="147" spans="1:20" ht="30" customHeight="1">
      <c r="A147" s="158" t="s">
        <v>228</v>
      </c>
      <c r="B147" s="159"/>
      <c r="C147" s="229" t="e">
        <f>VLOOKUP($C126,利用者一覧!$C$4:$AS$53,18,FALSE)</f>
        <v>#N/A</v>
      </c>
      <c r="D147" s="230"/>
      <c r="E147" s="230"/>
      <c r="F147" s="240" t="s">
        <v>233</v>
      </c>
      <c r="G147" s="241"/>
      <c r="H147" s="246" t="e">
        <f>VLOOKUP($C126,利用者一覧!$C$4:$AS$53,19,FALSE)</f>
        <v>#N/A</v>
      </c>
      <c r="I147" s="247"/>
      <c r="J147" s="247"/>
      <c r="K147" s="247"/>
      <c r="L147" s="247"/>
      <c r="M147" s="248"/>
      <c r="N147" s="198" t="s">
        <v>102</v>
      </c>
      <c r="O147" s="234" t="e">
        <f>VLOOKUP($C126,利用者一覧!$C$4:$AS$53,37,FALSE)</f>
        <v>#N/A</v>
      </c>
      <c r="P147" s="235"/>
      <c r="Q147" s="235"/>
      <c r="R147" s="235"/>
      <c r="S147" s="235"/>
      <c r="T147" s="44" t="s">
        <v>103</v>
      </c>
    </row>
    <row r="148" spans="1:20" ht="30" customHeight="1">
      <c r="A148" s="158" t="s">
        <v>229</v>
      </c>
      <c r="B148" s="159"/>
      <c r="C148" s="229" t="e">
        <f>VLOOKUP($C126,利用者一覧!$C$4:$AS$53,20,FALSE)</f>
        <v>#N/A</v>
      </c>
      <c r="D148" s="230"/>
      <c r="E148" s="230"/>
      <c r="F148" s="240" t="s">
        <v>234</v>
      </c>
      <c r="G148" s="241"/>
      <c r="H148" s="246" t="e">
        <f>VLOOKUP($C126,利用者一覧!$C$4:$AS$53,21,FALSE)</f>
        <v>#N/A</v>
      </c>
      <c r="I148" s="247"/>
      <c r="J148" s="247"/>
      <c r="K148" s="247"/>
      <c r="L148" s="247"/>
      <c r="M148" s="248"/>
      <c r="N148" s="199"/>
      <c r="O148" s="236" t="e">
        <f>VLOOKUP($C126,利用者一覧!$C$4:$AS$53,38,FALSE)</f>
        <v>#N/A</v>
      </c>
      <c r="P148" s="237"/>
      <c r="Q148" s="237"/>
      <c r="R148" s="237"/>
      <c r="S148" s="237"/>
      <c r="T148" s="75" t="s">
        <v>103</v>
      </c>
    </row>
    <row r="149" spans="1:20" ht="30" customHeight="1" thickBot="1">
      <c r="A149" s="158" t="s">
        <v>230</v>
      </c>
      <c r="B149" s="159"/>
      <c r="C149" s="229" t="e">
        <f>VLOOKUP($C126,利用者一覧!$C$4:$AS$53,22,FALSE)</f>
        <v>#N/A</v>
      </c>
      <c r="D149" s="230"/>
      <c r="E149" s="230"/>
      <c r="F149" s="240" t="s">
        <v>235</v>
      </c>
      <c r="G149" s="241"/>
      <c r="H149" s="246" t="e">
        <f>VLOOKUP($C126,利用者一覧!$C$4:$AS$53,23,FALSE)</f>
        <v>#N/A</v>
      </c>
      <c r="I149" s="247"/>
      <c r="J149" s="247"/>
      <c r="K149" s="247"/>
      <c r="L149" s="247"/>
      <c r="M149" s="248"/>
      <c r="N149" s="200"/>
      <c r="O149" s="238" t="e">
        <f>VLOOKUP($C126,利用者一覧!$C$4:$AS$53,39,FALSE)</f>
        <v>#N/A</v>
      </c>
      <c r="P149" s="239"/>
      <c r="Q149" s="239"/>
      <c r="R149" s="239"/>
      <c r="S149" s="239"/>
      <c r="T149" s="45" t="s">
        <v>103</v>
      </c>
    </row>
    <row r="150" spans="1:20" ht="30" customHeight="1" thickBot="1">
      <c r="A150" s="160" t="s">
        <v>231</v>
      </c>
      <c r="B150" s="161"/>
      <c r="C150" s="231" t="e">
        <f>VLOOKUP($C126,利用者一覧!$C$4:$AS$53,24,FALSE)</f>
        <v>#N/A</v>
      </c>
      <c r="D150" s="232"/>
      <c r="E150" s="232"/>
      <c r="F150" s="242" t="s">
        <v>236</v>
      </c>
      <c r="G150" s="243"/>
      <c r="H150" s="290" t="e">
        <f>VLOOKUP($C126,利用者一覧!$C$4:$AS$53,25,FALSE)</f>
        <v>#N/A</v>
      </c>
      <c r="I150" s="291"/>
      <c r="J150" s="291"/>
      <c r="K150" s="291"/>
      <c r="L150" s="291"/>
      <c r="M150" s="292"/>
      <c r="N150" s="94"/>
    </row>
    <row r="151" spans="1:20" ht="6.6" customHeight="1" thickBot="1">
      <c r="A151" s="97"/>
      <c r="B151" s="98"/>
      <c r="C151" s="95"/>
      <c r="D151" s="95"/>
      <c r="E151" s="95"/>
      <c r="F151" s="99"/>
      <c r="G151" s="98"/>
      <c r="H151" s="106"/>
      <c r="I151" s="106"/>
      <c r="J151" s="106"/>
      <c r="K151" s="106"/>
      <c r="L151" s="106"/>
      <c r="M151" s="106"/>
      <c r="N151" s="100"/>
    </row>
    <row r="152" spans="1:20" ht="30" customHeight="1" thickBot="1">
      <c r="A152" s="135" t="e">
        <f>VLOOKUP($C126,利用者一覧!$C$4:$AS$53,42,FALSE)</f>
        <v>#N/A</v>
      </c>
      <c r="B152" s="136"/>
      <c r="C152" s="136"/>
      <c r="D152" s="136"/>
      <c r="E152" s="136"/>
      <c r="F152" s="136"/>
      <c r="G152" s="136"/>
      <c r="H152" s="136"/>
      <c r="I152" s="136"/>
      <c r="J152" s="136"/>
      <c r="K152" s="136"/>
      <c r="L152" s="136"/>
      <c r="M152" s="136"/>
      <c r="N152" s="136"/>
      <c r="O152" s="136"/>
      <c r="P152" s="136"/>
      <c r="Q152" s="136"/>
      <c r="R152" s="136"/>
      <c r="S152" s="136"/>
      <c r="T152" s="137"/>
    </row>
    <row r="153" spans="1:20" ht="6" customHeight="1"/>
    <row r="154" spans="1:20" ht="22.8" customHeight="1" thickBot="1">
      <c r="A154" s="138" t="s">
        <v>161</v>
      </c>
      <c r="B154" s="138"/>
      <c r="C154" s="138"/>
      <c r="D154" s="138"/>
      <c r="E154" s="138"/>
      <c r="F154" s="138"/>
      <c r="G154" s="138"/>
      <c r="H154" s="139"/>
      <c r="I154" s="76"/>
    </row>
    <row r="155" spans="1:20" ht="22.8" customHeight="1">
      <c r="A155" s="266"/>
      <c r="B155" s="267"/>
      <c r="C155" s="267"/>
      <c r="D155" s="267"/>
      <c r="E155" s="267"/>
      <c r="F155" s="267"/>
      <c r="G155" s="267"/>
      <c r="H155" s="267"/>
      <c r="I155" s="267"/>
      <c r="J155" s="267"/>
      <c r="K155" s="267"/>
      <c r="L155" s="267"/>
      <c r="M155" s="267"/>
      <c r="N155" s="267"/>
      <c r="O155" s="267"/>
      <c r="P155" s="267"/>
      <c r="Q155" s="267"/>
      <c r="R155" s="267"/>
      <c r="S155" s="267"/>
      <c r="T155" s="268"/>
    </row>
    <row r="156" spans="1:20" ht="22.8" customHeight="1">
      <c r="A156" s="254"/>
      <c r="B156" s="255"/>
      <c r="C156" s="255"/>
      <c r="D156" s="255"/>
      <c r="E156" s="255"/>
      <c r="F156" s="255"/>
      <c r="G156" s="255"/>
      <c r="H156" s="255"/>
      <c r="I156" s="255"/>
      <c r="J156" s="255"/>
      <c r="K156" s="255"/>
      <c r="L156" s="255"/>
      <c r="M156" s="255"/>
      <c r="N156" s="255"/>
      <c r="O156" s="255"/>
      <c r="P156" s="255"/>
      <c r="Q156" s="255"/>
      <c r="R156" s="255"/>
      <c r="S156" s="255"/>
      <c r="T156" s="269"/>
    </row>
    <row r="157" spans="1:20" ht="22.8" customHeight="1">
      <c r="A157" s="254"/>
      <c r="B157" s="255"/>
      <c r="C157" s="255"/>
      <c r="D157" s="255"/>
      <c r="E157" s="255"/>
      <c r="F157" s="255"/>
      <c r="G157" s="255"/>
      <c r="H157" s="255"/>
      <c r="I157" s="255"/>
      <c r="J157" s="255"/>
      <c r="K157" s="255"/>
      <c r="L157" s="255"/>
      <c r="M157" s="255"/>
      <c r="N157" s="255"/>
      <c r="O157" s="255"/>
      <c r="P157" s="255"/>
      <c r="Q157" s="255"/>
      <c r="R157" s="255"/>
      <c r="S157" s="255"/>
      <c r="T157" s="269"/>
    </row>
    <row r="158" spans="1:20" ht="22.8" customHeight="1" thickBot="1">
      <c r="A158" s="270"/>
      <c r="B158" s="271"/>
      <c r="C158" s="271"/>
      <c r="D158" s="271"/>
      <c r="E158" s="271"/>
      <c r="F158" s="271"/>
      <c r="G158" s="271"/>
      <c r="H158" s="271"/>
      <c r="I158" s="271"/>
      <c r="J158" s="271"/>
      <c r="K158" s="271"/>
      <c r="L158" s="271"/>
      <c r="M158" s="271"/>
      <c r="N158" s="271"/>
      <c r="O158" s="271"/>
      <c r="P158" s="271"/>
      <c r="Q158" s="271"/>
      <c r="R158" s="271"/>
      <c r="S158" s="271"/>
      <c r="T158" s="272"/>
    </row>
    <row r="159" spans="1:20" ht="22.8" customHeight="1"/>
    <row r="160" spans="1:20" ht="22.8" customHeight="1" thickBot="1"/>
    <row r="161" spans="1:20" ht="21" customHeight="1" thickBot="1">
      <c r="A161" s="168" t="s">
        <v>239</v>
      </c>
      <c r="B161" s="169"/>
      <c r="C161" s="169"/>
      <c r="D161" s="169"/>
      <c r="E161" s="169"/>
      <c r="F161" s="169"/>
      <c r="G161" s="169"/>
      <c r="H161" s="169"/>
      <c r="I161" s="169"/>
      <c r="J161" s="169"/>
      <c r="K161" s="170"/>
      <c r="L161" s="77"/>
      <c r="M161" s="77"/>
      <c r="N161" s="77"/>
    </row>
    <row r="162" spans="1:20" ht="5.25" customHeight="1" thickBot="1"/>
    <row r="163" spans="1:20" ht="13.8" customHeight="1" thickBot="1">
      <c r="A163" s="183" t="s">
        <v>240</v>
      </c>
      <c r="B163" s="184"/>
      <c r="C163" s="184"/>
      <c r="D163" s="184"/>
      <c r="E163" s="184"/>
      <c r="F163" s="181" t="s">
        <v>219</v>
      </c>
      <c r="G163" s="181"/>
      <c r="H163" s="179"/>
      <c r="I163" s="179"/>
      <c r="J163" s="179"/>
      <c r="K163" s="171" t="s">
        <v>220</v>
      </c>
      <c r="L163" s="172"/>
      <c r="M163" s="175" t="s">
        <v>237</v>
      </c>
      <c r="N163" s="176"/>
      <c r="O163" s="176" t="s">
        <v>238</v>
      </c>
      <c r="P163" s="176"/>
      <c r="Q163" s="176" t="s">
        <v>238</v>
      </c>
      <c r="R163" s="176"/>
      <c r="S163" s="176" t="s">
        <v>238</v>
      </c>
      <c r="T163" s="177"/>
    </row>
    <row r="164" spans="1:20" ht="41.4" customHeight="1" thickTop="1" thickBot="1">
      <c r="A164" s="185"/>
      <c r="B164" s="186"/>
      <c r="C164" s="186"/>
      <c r="D164" s="186"/>
      <c r="E164" s="186"/>
      <c r="F164" s="182"/>
      <c r="G164" s="182"/>
      <c r="H164" s="180"/>
      <c r="I164" s="180"/>
      <c r="J164" s="180"/>
      <c r="K164" s="173"/>
      <c r="L164" s="174"/>
      <c r="M164" s="178"/>
      <c r="N164" s="166"/>
      <c r="O164" s="166"/>
      <c r="P164" s="166"/>
      <c r="Q164" s="166"/>
      <c r="R164" s="166"/>
      <c r="S164" s="166"/>
      <c r="T164" s="167"/>
    </row>
    <row r="165" spans="1:20" ht="5.4" customHeight="1" thickBot="1">
      <c r="A165" s="85"/>
      <c r="B165" s="87"/>
      <c r="C165" s="88"/>
      <c r="D165" s="88"/>
      <c r="E165" s="88"/>
      <c r="F165" s="88"/>
      <c r="G165" s="88"/>
      <c r="H165" s="88"/>
      <c r="I165" s="88"/>
      <c r="J165" s="88"/>
      <c r="K165" s="88"/>
      <c r="L165" s="88"/>
      <c r="M165" s="88"/>
      <c r="N165" s="88"/>
      <c r="O165" s="88"/>
      <c r="P165" s="88"/>
      <c r="Q165" s="88"/>
      <c r="R165" s="88"/>
      <c r="S165" s="88"/>
      <c r="T165" s="293"/>
    </row>
    <row r="166" spans="1:20" ht="36" customHeight="1" thickBot="1">
      <c r="A166" s="208" t="s">
        <v>8</v>
      </c>
      <c r="B166" s="209"/>
      <c r="C166" s="206"/>
      <c r="D166" s="206"/>
      <c r="E166" s="206"/>
      <c r="F166" s="206"/>
      <c r="G166" s="206"/>
      <c r="H166" s="207"/>
      <c r="J166" s="210" t="s">
        <v>113</v>
      </c>
      <c r="K166" s="211"/>
      <c r="L166" s="211"/>
      <c r="M166" s="211"/>
      <c r="N166" s="142" t="e">
        <f>VLOOKUP($C166,利用者一覧!$C$4:$AS$53,41,FALSE)</f>
        <v>#N/A</v>
      </c>
      <c r="O166" s="142"/>
      <c r="P166" s="142"/>
      <c r="Q166" s="142"/>
      <c r="R166" s="142"/>
      <c r="S166" s="143"/>
    </row>
    <row r="167" spans="1:20" ht="6.6" customHeight="1" thickBot="1">
      <c r="D167" s="86"/>
      <c r="E167" s="86"/>
      <c r="F167" s="86"/>
    </row>
    <row r="168" spans="1:20" ht="26.4" customHeight="1">
      <c r="A168" s="224" t="s">
        <v>163</v>
      </c>
      <c r="B168" s="225"/>
      <c r="C168" s="163"/>
      <c r="D168" s="276" t="e">
        <f>VLOOKUP($C166,利用者一覧!$C$4:$AS$53,14,FALSE)</f>
        <v>#N/A</v>
      </c>
      <c r="E168" s="277"/>
      <c r="F168" s="277"/>
      <c r="G168" s="277"/>
      <c r="H168" s="277"/>
      <c r="I168" s="277"/>
      <c r="J168" s="277"/>
      <c r="K168" s="277"/>
      <c r="L168" s="277"/>
      <c r="M168" s="277"/>
      <c r="N168" s="277"/>
      <c r="O168" s="277"/>
      <c r="P168" s="277"/>
      <c r="Q168" s="277"/>
      <c r="R168" s="277"/>
      <c r="S168" s="277"/>
      <c r="T168" s="278"/>
    </row>
    <row r="169" spans="1:20" ht="26.4" customHeight="1" thickBot="1">
      <c r="A169" s="226" t="s">
        <v>164</v>
      </c>
      <c r="B169" s="227"/>
      <c r="C169" s="228"/>
      <c r="D169" s="273" t="e">
        <f>VLOOKUP($C166,利用者一覧!$C$4:$AS$53,15,FALSE)</f>
        <v>#N/A</v>
      </c>
      <c r="E169" s="274"/>
      <c r="F169" s="274"/>
      <c r="G169" s="274"/>
      <c r="H169" s="274"/>
      <c r="I169" s="274"/>
      <c r="J169" s="274"/>
      <c r="K169" s="274"/>
      <c r="L169" s="274"/>
      <c r="M169" s="274"/>
      <c r="N169" s="274"/>
      <c r="O169" s="274"/>
      <c r="P169" s="274"/>
      <c r="Q169" s="274"/>
      <c r="R169" s="274"/>
      <c r="S169" s="274"/>
      <c r="T169" s="275"/>
    </row>
    <row r="170" spans="1:20" ht="5.4" customHeight="1" thickBot="1">
      <c r="D170" s="86"/>
      <c r="E170" s="86"/>
      <c r="F170" s="86"/>
    </row>
    <row r="171" spans="1:20" ht="24" customHeight="1" thickBot="1">
      <c r="A171" s="212" t="s">
        <v>9</v>
      </c>
      <c r="B171" s="213"/>
      <c r="C171" s="213"/>
      <c r="D171" s="213"/>
      <c r="E171" s="213"/>
      <c r="F171" s="214"/>
      <c r="G171" s="212" t="s">
        <v>10</v>
      </c>
      <c r="H171" s="213"/>
      <c r="I171" s="213"/>
      <c r="J171" s="288"/>
      <c r="K171" s="212" t="s">
        <v>11</v>
      </c>
      <c r="L171" s="213"/>
      <c r="M171" s="213"/>
      <c r="N171" s="288"/>
      <c r="O171" s="144" t="s">
        <v>221</v>
      </c>
      <c r="P171" s="145"/>
      <c r="Q171" s="145"/>
      <c r="R171" s="145"/>
      <c r="S171" s="145"/>
      <c r="T171" s="146"/>
    </row>
    <row r="172" spans="1:20" ht="28.8" customHeight="1" thickTop="1">
      <c r="A172" s="218" t="s">
        <v>241</v>
      </c>
      <c r="B172" s="219"/>
      <c r="C172" s="219"/>
      <c r="D172" s="219"/>
      <c r="E172" s="219"/>
      <c r="F172" s="220"/>
      <c r="G172" s="285" t="s">
        <v>18</v>
      </c>
      <c r="H172" s="286"/>
      <c r="I172" s="286"/>
      <c r="J172" s="287"/>
      <c r="K172" s="285" t="s">
        <v>19</v>
      </c>
      <c r="L172" s="286"/>
      <c r="M172" s="286"/>
      <c r="N172" s="287"/>
      <c r="O172" s="84" t="s">
        <v>27</v>
      </c>
      <c r="P172" s="147" t="s">
        <v>245</v>
      </c>
      <c r="Q172" s="148"/>
      <c r="R172" s="148"/>
      <c r="S172" s="148"/>
      <c r="T172" s="149"/>
    </row>
    <row r="173" spans="1:20" ht="28.8" customHeight="1" thickBot="1">
      <c r="A173" s="221" t="s">
        <v>242</v>
      </c>
      <c r="B173" s="222"/>
      <c r="C173" s="222"/>
      <c r="D173" s="222"/>
      <c r="E173" s="222"/>
      <c r="F173" s="223"/>
      <c r="G173" s="282" t="s">
        <v>18</v>
      </c>
      <c r="H173" s="283"/>
      <c r="I173" s="283"/>
      <c r="J173" s="284"/>
      <c r="K173" s="282" t="s">
        <v>19</v>
      </c>
      <c r="L173" s="283"/>
      <c r="M173" s="283"/>
      <c r="N173" s="284"/>
      <c r="O173" s="89" t="s">
        <v>31</v>
      </c>
      <c r="P173" s="150"/>
      <c r="Q173" s="151"/>
      <c r="R173" s="151"/>
      <c r="S173" s="151"/>
      <c r="T173" s="152"/>
    </row>
    <row r="174" spans="1:20" ht="28.8" customHeight="1" thickBot="1">
      <c r="A174" s="215" t="s">
        <v>243</v>
      </c>
      <c r="B174" s="216"/>
      <c r="C174" s="216"/>
      <c r="D174" s="216"/>
      <c r="E174" s="216"/>
      <c r="F174" s="217"/>
      <c r="G174" s="279" t="s">
        <v>18</v>
      </c>
      <c r="H174" s="280"/>
      <c r="I174" s="280"/>
      <c r="J174" s="281"/>
      <c r="K174" s="279" t="s">
        <v>19</v>
      </c>
      <c r="L174" s="280"/>
      <c r="M174" s="280"/>
      <c r="N174" s="281"/>
      <c r="O174" s="153" t="e">
        <f>VLOOKUP($C166,利用者一覧!$C$4:$AS$53,32,FALSE)</f>
        <v>#N/A</v>
      </c>
      <c r="P174" s="154"/>
      <c r="Q174" s="154"/>
      <c r="R174" s="154"/>
      <c r="S174" s="154"/>
      <c r="T174" s="155"/>
    </row>
    <row r="175" spans="1:20" ht="8.4" customHeight="1" thickBot="1">
      <c r="D175" s="86"/>
      <c r="E175" s="86"/>
      <c r="F175" s="86"/>
    </row>
    <row r="176" spans="1:20" ht="24" customHeight="1" thickBot="1">
      <c r="A176" s="198" t="s">
        <v>99</v>
      </c>
      <c r="B176" s="203" t="s">
        <v>12</v>
      </c>
      <c r="C176" s="164"/>
      <c r="D176" s="140" t="s">
        <v>13</v>
      </c>
      <c r="E176" s="164"/>
      <c r="F176" s="140" t="s">
        <v>14</v>
      </c>
      <c r="G176" s="164"/>
      <c r="H176" s="140" t="s">
        <v>15</v>
      </c>
      <c r="I176" s="164"/>
      <c r="J176" s="140" t="s">
        <v>16</v>
      </c>
      <c r="K176" s="164"/>
      <c r="L176" s="140" t="s">
        <v>17</v>
      </c>
      <c r="M176" s="165"/>
      <c r="N176" s="212" t="s">
        <v>222</v>
      </c>
      <c r="O176" s="213"/>
      <c r="P176" s="213"/>
      <c r="Q176" s="213"/>
      <c r="R176" s="213"/>
      <c r="S176" s="213"/>
      <c r="T176" s="288"/>
    </row>
    <row r="177" spans="1:20" ht="21" customHeight="1" thickTop="1" thickBot="1">
      <c r="A177" s="199"/>
      <c r="B177" s="78" t="s">
        <v>20</v>
      </c>
      <c r="C177" s="79" t="s">
        <v>21</v>
      </c>
      <c r="D177" s="80" t="s">
        <v>20</v>
      </c>
      <c r="E177" s="79" t="s">
        <v>21</v>
      </c>
      <c r="F177" s="80" t="s">
        <v>20</v>
      </c>
      <c r="G177" s="79" t="s">
        <v>21</v>
      </c>
      <c r="H177" s="80" t="s">
        <v>20</v>
      </c>
      <c r="I177" s="79" t="s">
        <v>21</v>
      </c>
      <c r="J177" s="80" t="s">
        <v>20</v>
      </c>
      <c r="K177" s="79" t="s">
        <v>21</v>
      </c>
      <c r="L177" s="80" t="s">
        <v>20</v>
      </c>
      <c r="M177" s="81" t="s">
        <v>21</v>
      </c>
      <c r="N177" s="289" t="e">
        <f>VLOOKUP($C166,利用者一覧!$C$4:$AS$53,40,FALSE)</f>
        <v>#N/A</v>
      </c>
      <c r="O177" s="166"/>
      <c r="P177" s="166"/>
      <c r="Q177" s="166"/>
      <c r="R177" s="166"/>
      <c r="S177" s="166"/>
      <c r="T177" s="167"/>
    </row>
    <row r="178" spans="1:20" ht="21" customHeight="1">
      <c r="A178" s="199"/>
      <c r="B178" s="201" t="e">
        <f>VLOOKUP($C166,利用者一覧!$C$4:$AS$53,26,FALSE)</f>
        <v>#N/A</v>
      </c>
      <c r="C178" s="196" t="s">
        <v>103</v>
      </c>
      <c r="D178" s="194" t="e">
        <f>VLOOKUP($C166,利用者一覧!$C$4:$AS$53,27,FALSE)</f>
        <v>#N/A</v>
      </c>
      <c r="E178" s="196" t="s">
        <v>103</v>
      </c>
      <c r="F178" s="194" t="e">
        <f>VLOOKUP($C166,利用者一覧!$C$4:$AS$53,28,FALSE)</f>
        <v>#N/A</v>
      </c>
      <c r="G178" s="196" t="s">
        <v>103</v>
      </c>
      <c r="H178" s="194" t="e">
        <f>VLOOKUP($C166,利用者一覧!$C$4:$AS$53,29,FALSE)</f>
        <v>#N/A</v>
      </c>
      <c r="I178" s="196" t="s">
        <v>103</v>
      </c>
      <c r="J178" s="194" t="e">
        <f>VLOOKUP($C166,利用者一覧!$C$4:$AS$53,30,FALSE)</f>
        <v>#N/A</v>
      </c>
      <c r="K178" s="196" t="s">
        <v>103</v>
      </c>
      <c r="L178" s="194" t="e">
        <f>VLOOKUP($C166,利用者一覧!$C$4:$AS$53,31,FALSE)</f>
        <v>#N/A</v>
      </c>
      <c r="M178" s="204" t="s">
        <v>103</v>
      </c>
      <c r="N178" s="254" t="s">
        <v>225</v>
      </c>
      <c r="O178" s="255"/>
      <c r="P178" s="255"/>
      <c r="Q178" s="255"/>
      <c r="R178" s="255"/>
      <c r="S178" s="255"/>
    </row>
    <row r="179" spans="1:20" ht="21" customHeight="1" thickBot="1">
      <c r="A179" s="200"/>
      <c r="B179" s="202"/>
      <c r="C179" s="197"/>
      <c r="D179" s="195"/>
      <c r="E179" s="197"/>
      <c r="F179" s="195"/>
      <c r="G179" s="197"/>
      <c r="H179" s="195"/>
      <c r="I179" s="197"/>
      <c r="J179" s="195"/>
      <c r="K179" s="197"/>
      <c r="L179" s="195"/>
      <c r="M179" s="205"/>
    </row>
    <row r="180" spans="1:20" ht="6" customHeight="1" thickBot="1">
      <c r="A180" s="104"/>
      <c r="B180" s="103"/>
      <c r="C180" s="103"/>
      <c r="D180" s="103"/>
      <c r="E180" s="103"/>
      <c r="F180" s="103"/>
      <c r="G180" s="103"/>
      <c r="H180" s="103"/>
      <c r="I180" s="103"/>
      <c r="J180" s="103"/>
      <c r="K180" s="103"/>
      <c r="L180" s="103"/>
      <c r="M180" s="103"/>
      <c r="N180" s="83"/>
      <c r="O180" s="83"/>
      <c r="P180" s="83"/>
      <c r="Q180" s="83"/>
      <c r="R180" s="83"/>
      <c r="S180" s="83"/>
      <c r="T180" s="83"/>
    </row>
    <row r="181" spans="1:20" ht="29.4" customHeight="1" thickBot="1">
      <c r="A181" s="189" t="s">
        <v>22</v>
      </c>
      <c r="B181" s="190"/>
      <c r="C181" s="93" t="s">
        <v>26</v>
      </c>
      <c r="D181" s="105" t="e">
        <f>VLOOKUP($C166,利用者一覧!$C$4:$AS$53,35,FALSE)</f>
        <v>#N/A</v>
      </c>
      <c r="E181" s="82" t="s">
        <v>30</v>
      </c>
      <c r="F181" s="43" t="s">
        <v>104</v>
      </c>
      <c r="G181" s="191" t="s">
        <v>23</v>
      </c>
      <c r="H181" s="192"/>
      <c r="I181" s="193"/>
      <c r="J181" s="93" t="s">
        <v>26</v>
      </c>
      <c r="K181" s="105" t="e">
        <f>VLOOKUP($C166,利用者一覧!$C$4:$AS$53,36,FALSE)</f>
        <v>#N/A</v>
      </c>
      <c r="L181" s="82" t="s">
        <v>30</v>
      </c>
      <c r="M181" s="43" t="s">
        <v>104</v>
      </c>
    </row>
    <row r="182" spans="1:20" ht="6" customHeight="1" thickBot="1"/>
    <row r="183" spans="1:20" ht="30" customHeight="1" thickBot="1">
      <c r="A183" s="263" t="s">
        <v>24</v>
      </c>
      <c r="B183" s="264"/>
      <c r="C183" s="265"/>
      <c r="D183" s="156" t="s">
        <v>28</v>
      </c>
      <c r="E183" s="157"/>
      <c r="F183" s="101" t="s">
        <v>103</v>
      </c>
      <c r="G183" s="262" t="s">
        <v>32</v>
      </c>
      <c r="H183" s="157"/>
      <c r="I183" s="101" t="s">
        <v>103</v>
      </c>
      <c r="J183" s="262" t="s">
        <v>34</v>
      </c>
      <c r="K183" s="157"/>
      <c r="L183" s="101" t="s">
        <v>103</v>
      </c>
      <c r="M183" s="140" t="s">
        <v>29</v>
      </c>
      <c r="N183" s="141"/>
      <c r="O183" s="102" t="s">
        <v>103</v>
      </c>
      <c r="P183" s="252" t="s">
        <v>244</v>
      </c>
      <c r="Q183" s="253"/>
      <c r="R183" s="253"/>
      <c r="S183" s="253"/>
      <c r="T183" s="253"/>
    </row>
    <row r="184" spans="1:20" ht="30" customHeight="1" thickTop="1" thickBot="1">
      <c r="A184" s="259" t="s">
        <v>162</v>
      </c>
      <c r="B184" s="260"/>
      <c r="C184" s="261"/>
      <c r="D184" s="258" t="s">
        <v>111</v>
      </c>
      <c r="E184" s="188"/>
      <c r="F184" s="107" t="s">
        <v>103</v>
      </c>
      <c r="G184" s="187" t="s">
        <v>35</v>
      </c>
      <c r="H184" s="188"/>
      <c r="I184" s="107" t="s">
        <v>103</v>
      </c>
      <c r="J184" s="187" t="s">
        <v>33</v>
      </c>
      <c r="K184" s="188"/>
      <c r="L184" s="91" t="s">
        <v>103</v>
      </c>
      <c r="M184" s="187" t="s">
        <v>101</v>
      </c>
      <c r="N184" s="188"/>
      <c r="O184" s="108" t="s">
        <v>103</v>
      </c>
      <c r="P184" s="252"/>
      <c r="Q184" s="253"/>
      <c r="R184" s="253"/>
      <c r="S184" s="253"/>
      <c r="T184" s="253"/>
    </row>
    <row r="185" spans="1:20" ht="6.6" customHeight="1" thickBot="1"/>
    <row r="186" spans="1:20" ht="30" customHeight="1" thickBot="1">
      <c r="A186" s="162" t="s">
        <v>227</v>
      </c>
      <c r="B186" s="163"/>
      <c r="C186" s="256" t="e">
        <f>VLOOKUP($C166,利用者一覧!$C$4:$AS$53,16,FALSE)</f>
        <v>#N/A</v>
      </c>
      <c r="D186" s="257"/>
      <c r="E186" s="257"/>
      <c r="F186" s="244" t="s">
        <v>232</v>
      </c>
      <c r="G186" s="245"/>
      <c r="H186" s="249" t="e">
        <f>VLOOKUP($C166,利用者一覧!$C$4:$AS$53,17,FALSE)</f>
        <v>#N/A</v>
      </c>
      <c r="I186" s="250"/>
      <c r="J186" s="250"/>
      <c r="K186" s="250"/>
      <c r="L186" s="250"/>
      <c r="M186" s="251"/>
      <c r="N186" s="210" t="s">
        <v>226</v>
      </c>
      <c r="O186" s="211"/>
      <c r="P186" s="211"/>
      <c r="Q186" s="211"/>
      <c r="R186" s="211"/>
      <c r="S186" s="211"/>
      <c r="T186" s="233"/>
    </row>
    <row r="187" spans="1:20" ht="30" customHeight="1">
      <c r="A187" s="158" t="s">
        <v>228</v>
      </c>
      <c r="B187" s="159"/>
      <c r="C187" s="229" t="e">
        <f>VLOOKUP($C166,利用者一覧!$C$4:$AS$53,18,FALSE)</f>
        <v>#N/A</v>
      </c>
      <c r="D187" s="230"/>
      <c r="E187" s="230"/>
      <c r="F187" s="240" t="s">
        <v>233</v>
      </c>
      <c r="G187" s="241"/>
      <c r="H187" s="246" t="e">
        <f>VLOOKUP($C166,利用者一覧!$C$4:$AS$53,19,FALSE)</f>
        <v>#N/A</v>
      </c>
      <c r="I187" s="247"/>
      <c r="J187" s="247"/>
      <c r="K187" s="247"/>
      <c r="L187" s="247"/>
      <c r="M187" s="248"/>
      <c r="N187" s="198" t="s">
        <v>102</v>
      </c>
      <c r="O187" s="234" t="e">
        <f>VLOOKUP($C166,利用者一覧!$C$4:$AS$53,37,FALSE)</f>
        <v>#N/A</v>
      </c>
      <c r="P187" s="235"/>
      <c r="Q187" s="235"/>
      <c r="R187" s="235"/>
      <c r="S187" s="235"/>
      <c r="T187" s="44" t="s">
        <v>103</v>
      </c>
    </row>
    <row r="188" spans="1:20" ht="30" customHeight="1">
      <c r="A188" s="158" t="s">
        <v>229</v>
      </c>
      <c r="B188" s="159"/>
      <c r="C188" s="229" t="e">
        <f>VLOOKUP($C166,利用者一覧!$C$4:$AS$53,20,FALSE)</f>
        <v>#N/A</v>
      </c>
      <c r="D188" s="230"/>
      <c r="E188" s="230"/>
      <c r="F188" s="240" t="s">
        <v>234</v>
      </c>
      <c r="G188" s="241"/>
      <c r="H188" s="246" t="e">
        <f>VLOOKUP($C166,利用者一覧!$C$4:$AS$53,21,FALSE)</f>
        <v>#N/A</v>
      </c>
      <c r="I188" s="247"/>
      <c r="J188" s="247"/>
      <c r="K188" s="247"/>
      <c r="L188" s="247"/>
      <c r="M188" s="248"/>
      <c r="N188" s="199"/>
      <c r="O188" s="236" t="e">
        <f>VLOOKUP($C166,利用者一覧!$C$4:$AS$53,38,FALSE)</f>
        <v>#N/A</v>
      </c>
      <c r="P188" s="237"/>
      <c r="Q188" s="237"/>
      <c r="R188" s="237"/>
      <c r="S188" s="237"/>
      <c r="T188" s="75" t="s">
        <v>103</v>
      </c>
    </row>
    <row r="189" spans="1:20" ht="30" customHeight="1" thickBot="1">
      <c r="A189" s="158" t="s">
        <v>230</v>
      </c>
      <c r="B189" s="159"/>
      <c r="C189" s="229" t="e">
        <f>VLOOKUP($C166,利用者一覧!$C$4:$AS$53,22,FALSE)</f>
        <v>#N/A</v>
      </c>
      <c r="D189" s="230"/>
      <c r="E189" s="230"/>
      <c r="F189" s="240" t="s">
        <v>235</v>
      </c>
      <c r="G189" s="241"/>
      <c r="H189" s="246" t="e">
        <f>VLOOKUP($C166,利用者一覧!$C$4:$AS$53,23,FALSE)</f>
        <v>#N/A</v>
      </c>
      <c r="I189" s="247"/>
      <c r="J189" s="247"/>
      <c r="K189" s="247"/>
      <c r="L189" s="247"/>
      <c r="M189" s="248"/>
      <c r="N189" s="200"/>
      <c r="O189" s="238" t="e">
        <f>VLOOKUP($C166,利用者一覧!$C$4:$AS$53,39,FALSE)</f>
        <v>#N/A</v>
      </c>
      <c r="P189" s="239"/>
      <c r="Q189" s="239"/>
      <c r="R189" s="239"/>
      <c r="S189" s="239"/>
      <c r="T189" s="45" t="s">
        <v>103</v>
      </c>
    </row>
    <row r="190" spans="1:20" ht="30" customHeight="1" thickBot="1">
      <c r="A190" s="160" t="s">
        <v>231</v>
      </c>
      <c r="B190" s="161"/>
      <c r="C190" s="231" t="e">
        <f>VLOOKUP($C166,利用者一覧!$C$4:$AS$53,24,FALSE)</f>
        <v>#N/A</v>
      </c>
      <c r="D190" s="232"/>
      <c r="E190" s="232"/>
      <c r="F190" s="242" t="s">
        <v>236</v>
      </c>
      <c r="G190" s="243"/>
      <c r="H190" s="290" t="e">
        <f>VLOOKUP($C166,利用者一覧!$C$4:$AS$53,25,FALSE)</f>
        <v>#N/A</v>
      </c>
      <c r="I190" s="291"/>
      <c r="J190" s="291"/>
      <c r="K190" s="291"/>
      <c r="L190" s="291"/>
      <c r="M190" s="292"/>
      <c r="N190" s="94"/>
    </row>
    <row r="191" spans="1:20" ht="6.6" customHeight="1" thickBot="1">
      <c r="A191" s="97"/>
      <c r="B191" s="98"/>
      <c r="C191" s="95"/>
      <c r="D191" s="95"/>
      <c r="E191" s="95"/>
      <c r="F191" s="99"/>
      <c r="G191" s="98"/>
      <c r="H191" s="106"/>
      <c r="I191" s="106"/>
      <c r="J191" s="106"/>
      <c r="K191" s="106"/>
      <c r="L191" s="106"/>
      <c r="M191" s="106"/>
      <c r="N191" s="100"/>
    </row>
    <row r="192" spans="1:20" ht="30" customHeight="1" thickBot="1">
      <c r="A192" s="135" t="e">
        <f>VLOOKUP($C166,利用者一覧!$C$4:$AS$53,42,FALSE)</f>
        <v>#N/A</v>
      </c>
      <c r="B192" s="136"/>
      <c r="C192" s="136"/>
      <c r="D192" s="136"/>
      <c r="E192" s="136"/>
      <c r="F192" s="136"/>
      <c r="G192" s="136"/>
      <c r="H192" s="136"/>
      <c r="I192" s="136"/>
      <c r="J192" s="136"/>
      <c r="K192" s="136"/>
      <c r="L192" s="136"/>
      <c r="M192" s="136"/>
      <c r="N192" s="136"/>
      <c r="O192" s="136"/>
      <c r="P192" s="136"/>
      <c r="Q192" s="136"/>
      <c r="R192" s="136"/>
      <c r="S192" s="136"/>
      <c r="T192" s="137"/>
    </row>
    <row r="193" spans="1:20" ht="6" customHeight="1"/>
    <row r="194" spans="1:20" ht="22.8" customHeight="1" thickBot="1">
      <c r="A194" s="138" t="s">
        <v>161</v>
      </c>
      <c r="B194" s="138"/>
      <c r="C194" s="138"/>
      <c r="D194" s="138"/>
      <c r="E194" s="138"/>
      <c r="F194" s="138"/>
      <c r="G194" s="138"/>
      <c r="H194" s="139"/>
      <c r="I194" s="76"/>
    </row>
    <row r="195" spans="1:20" ht="22.8" customHeight="1">
      <c r="A195" s="266"/>
      <c r="B195" s="267"/>
      <c r="C195" s="267"/>
      <c r="D195" s="267"/>
      <c r="E195" s="267"/>
      <c r="F195" s="267"/>
      <c r="G195" s="267"/>
      <c r="H195" s="267"/>
      <c r="I195" s="267"/>
      <c r="J195" s="267"/>
      <c r="K195" s="267"/>
      <c r="L195" s="267"/>
      <c r="M195" s="267"/>
      <c r="N195" s="267"/>
      <c r="O195" s="267"/>
      <c r="P195" s="267"/>
      <c r="Q195" s="267"/>
      <c r="R195" s="267"/>
      <c r="S195" s="267"/>
      <c r="T195" s="268"/>
    </row>
    <row r="196" spans="1:20" ht="22.8" customHeight="1">
      <c r="A196" s="254"/>
      <c r="B196" s="255"/>
      <c r="C196" s="255"/>
      <c r="D196" s="255"/>
      <c r="E196" s="255"/>
      <c r="F196" s="255"/>
      <c r="G196" s="255"/>
      <c r="H196" s="255"/>
      <c r="I196" s="255"/>
      <c r="J196" s="255"/>
      <c r="K196" s="255"/>
      <c r="L196" s="255"/>
      <c r="M196" s="255"/>
      <c r="N196" s="255"/>
      <c r="O196" s="255"/>
      <c r="P196" s="255"/>
      <c r="Q196" s="255"/>
      <c r="R196" s="255"/>
      <c r="S196" s="255"/>
      <c r="T196" s="269"/>
    </row>
    <row r="197" spans="1:20" ht="22.8" customHeight="1">
      <c r="A197" s="254"/>
      <c r="B197" s="255"/>
      <c r="C197" s="255"/>
      <c r="D197" s="255"/>
      <c r="E197" s="255"/>
      <c r="F197" s="255"/>
      <c r="G197" s="255"/>
      <c r="H197" s="255"/>
      <c r="I197" s="255"/>
      <c r="J197" s="255"/>
      <c r="K197" s="255"/>
      <c r="L197" s="255"/>
      <c r="M197" s="255"/>
      <c r="N197" s="255"/>
      <c r="O197" s="255"/>
      <c r="P197" s="255"/>
      <c r="Q197" s="255"/>
      <c r="R197" s="255"/>
      <c r="S197" s="255"/>
      <c r="T197" s="269"/>
    </row>
    <row r="198" spans="1:20" ht="22.8" customHeight="1" thickBot="1">
      <c r="A198" s="270"/>
      <c r="B198" s="271"/>
      <c r="C198" s="271"/>
      <c r="D198" s="271"/>
      <c r="E198" s="271"/>
      <c r="F198" s="271"/>
      <c r="G198" s="271"/>
      <c r="H198" s="271"/>
      <c r="I198" s="271"/>
      <c r="J198" s="271"/>
      <c r="K198" s="271"/>
      <c r="L198" s="271"/>
      <c r="M198" s="271"/>
      <c r="N198" s="271"/>
      <c r="O198" s="271"/>
      <c r="P198" s="271"/>
      <c r="Q198" s="271"/>
      <c r="R198" s="271"/>
      <c r="S198" s="271"/>
      <c r="T198" s="272"/>
    </row>
    <row r="199" spans="1:20" ht="22.8" customHeight="1"/>
    <row r="200" spans="1:20" ht="22.8" customHeight="1" thickBot="1"/>
    <row r="201" spans="1:20" ht="21" customHeight="1" thickBot="1">
      <c r="A201" s="168" t="s">
        <v>239</v>
      </c>
      <c r="B201" s="169"/>
      <c r="C201" s="169"/>
      <c r="D201" s="169"/>
      <c r="E201" s="169"/>
      <c r="F201" s="169"/>
      <c r="G201" s="169"/>
      <c r="H201" s="169"/>
      <c r="I201" s="169"/>
      <c r="J201" s="169"/>
      <c r="K201" s="170"/>
      <c r="L201" s="77"/>
      <c r="M201" s="77"/>
      <c r="N201" s="77"/>
    </row>
    <row r="202" spans="1:20" ht="5.25" customHeight="1" thickBot="1"/>
    <row r="203" spans="1:20" ht="13.8" customHeight="1" thickBot="1">
      <c r="A203" s="183" t="s">
        <v>240</v>
      </c>
      <c r="B203" s="184"/>
      <c r="C203" s="184"/>
      <c r="D203" s="184"/>
      <c r="E203" s="184"/>
      <c r="F203" s="181" t="s">
        <v>219</v>
      </c>
      <c r="G203" s="181"/>
      <c r="H203" s="179"/>
      <c r="I203" s="179"/>
      <c r="J203" s="179"/>
      <c r="K203" s="171" t="s">
        <v>220</v>
      </c>
      <c r="L203" s="172"/>
      <c r="M203" s="175" t="s">
        <v>237</v>
      </c>
      <c r="N203" s="176"/>
      <c r="O203" s="176" t="s">
        <v>238</v>
      </c>
      <c r="P203" s="176"/>
      <c r="Q203" s="176" t="s">
        <v>238</v>
      </c>
      <c r="R203" s="176"/>
      <c r="S203" s="176" t="s">
        <v>238</v>
      </c>
      <c r="T203" s="177"/>
    </row>
    <row r="204" spans="1:20" ht="41.4" customHeight="1" thickTop="1" thickBot="1">
      <c r="A204" s="185"/>
      <c r="B204" s="186"/>
      <c r="C204" s="186"/>
      <c r="D204" s="186"/>
      <c r="E204" s="186"/>
      <c r="F204" s="182"/>
      <c r="G204" s="182"/>
      <c r="H204" s="180"/>
      <c r="I204" s="180"/>
      <c r="J204" s="180"/>
      <c r="K204" s="173"/>
      <c r="L204" s="174"/>
      <c r="M204" s="178"/>
      <c r="N204" s="166"/>
      <c r="O204" s="166"/>
      <c r="P204" s="166"/>
      <c r="Q204" s="166"/>
      <c r="R204" s="166"/>
      <c r="S204" s="166"/>
      <c r="T204" s="167"/>
    </row>
    <row r="205" spans="1:20" ht="5.4" customHeight="1" thickBot="1">
      <c r="A205" s="85"/>
      <c r="B205" s="87"/>
      <c r="C205" s="88"/>
      <c r="D205" s="88"/>
      <c r="E205" s="88"/>
      <c r="F205" s="88"/>
      <c r="G205" s="88"/>
      <c r="H205" s="88"/>
      <c r="I205" s="88"/>
      <c r="J205" s="88"/>
      <c r="K205" s="88"/>
      <c r="L205" s="88"/>
      <c r="M205" s="88"/>
      <c r="N205" s="88"/>
      <c r="O205" s="88"/>
      <c r="P205" s="88"/>
      <c r="Q205" s="88"/>
      <c r="R205" s="88"/>
      <c r="S205" s="88"/>
      <c r="T205" s="293"/>
    </row>
    <row r="206" spans="1:20" ht="36" customHeight="1" thickBot="1">
      <c r="A206" s="208" t="s">
        <v>8</v>
      </c>
      <c r="B206" s="209"/>
      <c r="C206" s="206"/>
      <c r="D206" s="206"/>
      <c r="E206" s="206"/>
      <c r="F206" s="206"/>
      <c r="G206" s="206"/>
      <c r="H206" s="207"/>
      <c r="J206" s="210" t="s">
        <v>113</v>
      </c>
      <c r="K206" s="211"/>
      <c r="L206" s="211"/>
      <c r="M206" s="211"/>
      <c r="N206" s="142" t="e">
        <f>VLOOKUP($C206,利用者一覧!$C$4:$AS$53,41,FALSE)</f>
        <v>#N/A</v>
      </c>
      <c r="O206" s="142"/>
      <c r="P206" s="142"/>
      <c r="Q206" s="142"/>
      <c r="R206" s="142"/>
      <c r="S206" s="143"/>
    </row>
    <row r="207" spans="1:20" ht="6.6" customHeight="1" thickBot="1">
      <c r="D207" s="86"/>
      <c r="E207" s="86"/>
      <c r="F207" s="86"/>
    </row>
    <row r="208" spans="1:20" ht="26.4" customHeight="1">
      <c r="A208" s="224" t="s">
        <v>163</v>
      </c>
      <c r="B208" s="225"/>
      <c r="C208" s="163"/>
      <c r="D208" s="276" t="e">
        <f>VLOOKUP($C206,利用者一覧!$C$4:$AS$53,14,FALSE)</f>
        <v>#N/A</v>
      </c>
      <c r="E208" s="277"/>
      <c r="F208" s="277"/>
      <c r="G208" s="277"/>
      <c r="H208" s="277"/>
      <c r="I208" s="277"/>
      <c r="J208" s="277"/>
      <c r="K208" s="277"/>
      <c r="L208" s="277"/>
      <c r="M208" s="277"/>
      <c r="N208" s="277"/>
      <c r="O208" s="277"/>
      <c r="P208" s="277"/>
      <c r="Q208" s="277"/>
      <c r="R208" s="277"/>
      <c r="S208" s="277"/>
      <c r="T208" s="278"/>
    </row>
    <row r="209" spans="1:20" ht="26.4" customHeight="1" thickBot="1">
      <c r="A209" s="226" t="s">
        <v>164</v>
      </c>
      <c r="B209" s="227"/>
      <c r="C209" s="228"/>
      <c r="D209" s="273" t="e">
        <f>VLOOKUP($C206,利用者一覧!$C$4:$AS$53,15,FALSE)</f>
        <v>#N/A</v>
      </c>
      <c r="E209" s="274"/>
      <c r="F209" s="274"/>
      <c r="G209" s="274"/>
      <c r="H209" s="274"/>
      <c r="I209" s="274"/>
      <c r="J209" s="274"/>
      <c r="K209" s="274"/>
      <c r="L209" s="274"/>
      <c r="M209" s="274"/>
      <c r="N209" s="274"/>
      <c r="O209" s="274"/>
      <c r="P209" s="274"/>
      <c r="Q209" s="274"/>
      <c r="R209" s="274"/>
      <c r="S209" s="274"/>
      <c r="T209" s="275"/>
    </row>
    <row r="210" spans="1:20" ht="5.4" customHeight="1" thickBot="1">
      <c r="D210" s="86"/>
      <c r="E210" s="86"/>
      <c r="F210" s="86"/>
    </row>
    <row r="211" spans="1:20" ht="24" customHeight="1" thickBot="1">
      <c r="A211" s="212" t="s">
        <v>9</v>
      </c>
      <c r="B211" s="213"/>
      <c r="C211" s="213"/>
      <c r="D211" s="213"/>
      <c r="E211" s="213"/>
      <c r="F211" s="214"/>
      <c r="G211" s="212" t="s">
        <v>10</v>
      </c>
      <c r="H211" s="213"/>
      <c r="I211" s="213"/>
      <c r="J211" s="288"/>
      <c r="K211" s="212" t="s">
        <v>11</v>
      </c>
      <c r="L211" s="213"/>
      <c r="M211" s="213"/>
      <c r="N211" s="288"/>
      <c r="O211" s="144" t="s">
        <v>221</v>
      </c>
      <c r="P211" s="145"/>
      <c r="Q211" s="145"/>
      <c r="R211" s="145"/>
      <c r="S211" s="145"/>
      <c r="T211" s="146"/>
    </row>
    <row r="212" spans="1:20" ht="28.8" customHeight="1" thickTop="1">
      <c r="A212" s="218" t="s">
        <v>241</v>
      </c>
      <c r="B212" s="219"/>
      <c r="C212" s="219"/>
      <c r="D212" s="219"/>
      <c r="E212" s="219"/>
      <c r="F212" s="220"/>
      <c r="G212" s="285" t="s">
        <v>18</v>
      </c>
      <c r="H212" s="286"/>
      <c r="I212" s="286"/>
      <c r="J212" s="287"/>
      <c r="K212" s="285" t="s">
        <v>19</v>
      </c>
      <c r="L212" s="286"/>
      <c r="M212" s="286"/>
      <c r="N212" s="287"/>
      <c r="O212" s="84" t="s">
        <v>27</v>
      </c>
      <c r="P212" s="147" t="s">
        <v>245</v>
      </c>
      <c r="Q212" s="148"/>
      <c r="R212" s="148"/>
      <c r="S212" s="148"/>
      <c r="T212" s="149"/>
    </row>
    <row r="213" spans="1:20" ht="28.8" customHeight="1" thickBot="1">
      <c r="A213" s="221" t="s">
        <v>242</v>
      </c>
      <c r="B213" s="222"/>
      <c r="C213" s="222"/>
      <c r="D213" s="222"/>
      <c r="E213" s="222"/>
      <c r="F213" s="223"/>
      <c r="G213" s="282" t="s">
        <v>18</v>
      </c>
      <c r="H213" s="283"/>
      <c r="I213" s="283"/>
      <c r="J213" s="284"/>
      <c r="K213" s="282" t="s">
        <v>19</v>
      </c>
      <c r="L213" s="283"/>
      <c r="M213" s="283"/>
      <c r="N213" s="284"/>
      <c r="O213" s="89" t="s">
        <v>31</v>
      </c>
      <c r="P213" s="150"/>
      <c r="Q213" s="151"/>
      <c r="R213" s="151"/>
      <c r="S213" s="151"/>
      <c r="T213" s="152"/>
    </row>
    <row r="214" spans="1:20" ht="28.8" customHeight="1" thickBot="1">
      <c r="A214" s="215" t="s">
        <v>243</v>
      </c>
      <c r="B214" s="216"/>
      <c r="C214" s="216"/>
      <c r="D214" s="216"/>
      <c r="E214" s="216"/>
      <c r="F214" s="217"/>
      <c r="G214" s="279" t="s">
        <v>18</v>
      </c>
      <c r="H214" s="280"/>
      <c r="I214" s="280"/>
      <c r="J214" s="281"/>
      <c r="K214" s="279" t="s">
        <v>19</v>
      </c>
      <c r="L214" s="280"/>
      <c r="M214" s="280"/>
      <c r="N214" s="281"/>
      <c r="O214" s="153" t="e">
        <f>VLOOKUP($C206,利用者一覧!$C$4:$AS$53,32,FALSE)</f>
        <v>#N/A</v>
      </c>
      <c r="P214" s="154"/>
      <c r="Q214" s="154"/>
      <c r="R214" s="154"/>
      <c r="S214" s="154"/>
      <c r="T214" s="155"/>
    </row>
    <row r="215" spans="1:20" ht="8.4" customHeight="1" thickBot="1">
      <c r="D215" s="86"/>
      <c r="E215" s="86"/>
      <c r="F215" s="86"/>
    </row>
    <row r="216" spans="1:20" ht="24" customHeight="1" thickBot="1">
      <c r="A216" s="198" t="s">
        <v>99</v>
      </c>
      <c r="B216" s="203" t="s">
        <v>12</v>
      </c>
      <c r="C216" s="164"/>
      <c r="D216" s="140" t="s">
        <v>13</v>
      </c>
      <c r="E216" s="164"/>
      <c r="F216" s="140" t="s">
        <v>14</v>
      </c>
      <c r="G216" s="164"/>
      <c r="H216" s="140" t="s">
        <v>15</v>
      </c>
      <c r="I216" s="164"/>
      <c r="J216" s="140" t="s">
        <v>16</v>
      </c>
      <c r="K216" s="164"/>
      <c r="L216" s="140" t="s">
        <v>17</v>
      </c>
      <c r="M216" s="165"/>
      <c r="N216" s="212" t="s">
        <v>222</v>
      </c>
      <c r="O216" s="213"/>
      <c r="P216" s="213"/>
      <c r="Q216" s="213"/>
      <c r="R216" s="213"/>
      <c r="S216" s="213"/>
      <c r="T216" s="288"/>
    </row>
    <row r="217" spans="1:20" ht="21" customHeight="1" thickTop="1" thickBot="1">
      <c r="A217" s="199"/>
      <c r="B217" s="78" t="s">
        <v>20</v>
      </c>
      <c r="C217" s="79" t="s">
        <v>21</v>
      </c>
      <c r="D217" s="80" t="s">
        <v>20</v>
      </c>
      <c r="E217" s="79" t="s">
        <v>21</v>
      </c>
      <c r="F217" s="80" t="s">
        <v>20</v>
      </c>
      <c r="G217" s="79" t="s">
        <v>21</v>
      </c>
      <c r="H217" s="80" t="s">
        <v>20</v>
      </c>
      <c r="I217" s="79" t="s">
        <v>21</v>
      </c>
      <c r="J217" s="80" t="s">
        <v>20</v>
      </c>
      <c r="K217" s="79" t="s">
        <v>21</v>
      </c>
      <c r="L217" s="80" t="s">
        <v>20</v>
      </c>
      <c r="M217" s="81" t="s">
        <v>21</v>
      </c>
      <c r="N217" s="289" t="e">
        <f>VLOOKUP($C206,利用者一覧!$C$4:$AS$53,40,FALSE)</f>
        <v>#N/A</v>
      </c>
      <c r="O217" s="166"/>
      <c r="P217" s="166"/>
      <c r="Q217" s="166"/>
      <c r="R217" s="166"/>
      <c r="S217" s="166"/>
      <c r="T217" s="167"/>
    </row>
    <row r="218" spans="1:20" ht="21" customHeight="1">
      <c r="A218" s="199"/>
      <c r="B218" s="201" t="e">
        <f>VLOOKUP($C206,利用者一覧!$C$4:$AS$53,26,FALSE)</f>
        <v>#N/A</v>
      </c>
      <c r="C218" s="196" t="s">
        <v>103</v>
      </c>
      <c r="D218" s="194" t="e">
        <f>VLOOKUP($C206,利用者一覧!$C$4:$AS$53,27,FALSE)</f>
        <v>#N/A</v>
      </c>
      <c r="E218" s="196" t="s">
        <v>103</v>
      </c>
      <c r="F218" s="194" t="e">
        <f>VLOOKUP($C206,利用者一覧!$C$4:$AS$53,28,FALSE)</f>
        <v>#N/A</v>
      </c>
      <c r="G218" s="196" t="s">
        <v>103</v>
      </c>
      <c r="H218" s="194" t="e">
        <f>VLOOKUP($C206,利用者一覧!$C$4:$AS$53,29,FALSE)</f>
        <v>#N/A</v>
      </c>
      <c r="I218" s="196" t="s">
        <v>103</v>
      </c>
      <c r="J218" s="194" t="e">
        <f>VLOOKUP($C206,利用者一覧!$C$4:$AS$53,30,FALSE)</f>
        <v>#N/A</v>
      </c>
      <c r="K218" s="196" t="s">
        <v>103</v>
      </c>
      <c r="L218" s="194" t="e">
        <f>VLOOKUP($C206,利用者一覧!$C$4:$AS$53,31,FALSE)</f>
        <v>#N/A</v>
      </c>
      <c r="M218" s="204" t="s">
        <v>103</v>
      </c>
      <c r="N218" s="254" t="s">
        <v>225</v>
      </c>
      <c r="O218" s="255"/>
      <c r="P218" s="255"/>
      <c r="Q218" s="255"/>
      <c r="R218" s="255"/>
      <c r="S218" s="255"/>
    </row>
    <row r="219" spans="1:20" ht="21" customHeight="1" thickBot="1">
      <c r="A219" s="200"/>
      <c r="B219" s="202"/>
      <c r="C219" s="197"/>
      <c r="D219" s="195"/>
      <c r="E219" s="197"/>
      <c r="F219" s="195"/>
      <c r="G219" s="197"/>
      <c r="H219" s="195"/>
      <c r="I219" s="197"/>
      <c r="J219" s="195"/>
      <c r="K219" s="197"/>
      <c r="L219" s="195"/>
      <c r="M219" s="205"/>
    </row>
    <row r="220" spans="1:20" ht="6" customHeight="1" thickBot="1">
      <c r="A220" s="104"/>
      <c r="B220" s="103"/>
      <c r="C220" s="103"/>
      <c r="D220" s="103"/>
      <c r="E220" s="103"/>
      <c r="F220" s="103"/>
      <c r="G220" s="103"/>
      <c r="H220" s="103"/>
      <c r="I220" s="103"/>
      <c r="J220" s="103"/>
      <c r="K220" s="103"/>
      <c r="L220" s="103"/>
      <c r="M220" s="103"/>
      <c r="N220" s="83"/>
      <c r="O220" s="83"/>
      <c r="P220" s="83"/>
      <c r="Q220" s="83"/>
      <c r="R220" s="83"/>
      <c r="S220" s="83"/>
      <c r="T220" s="83"/>
    </row>
    <row r="221" spans="1:20" ht="29.4" customHeight="1" thickBot="1">
      <c r="A221" s="189" t="s">
        <v>22</v>
      </c>
      <c r="B221" s="190"/>
      <c r="C221" s="93" t="s">
        <v>26</v>
      </c>
      <c r="D221" s="105" t="e">
        <f>VLOOKUP($C206,利用者一覧!$C$4:$AS$53,35,FALSE)</f>
        <v>#N/A</v>
      </c>
      <c r="E221" s="82" t="s">
        <v>30</v>
      </c>
      <c r="F221" s="43" t="s">
        <v>104</v>
      </c>
      <c r="G221" s="191" t="s">
        <v>23</v>
      </c>
      <c r="H221" s="192"/>
      <c r="I221" s="193"/>
      <c r="J221" s="93" t="s">
        <v>26</v>
      </c>
      <c r="K221" s="105" t="e">
        <f>VLOOKUP($C206,利用者一覧!$C$4:$AS$53,36,FALSE)</f>
        <v>#N/A</v>
      </c>
      <c r="L221" s="82" t="s">
        <v>30</v>
      </c>
      <c r="M221" s="43" t="s">
        <v>104</v>
      </c>
    </row>
    <row r="222" spans="1:20" ht="6" customHeight="1" thickBot="1"/>
    <row r="223" spans="1:20" ht="30" customHeight="1" thickBot="1">
      <c r="A223" s="263" t="s">
        <v>24</v>
      </c>
      <c r="B223" s="264"/>
      <c r="C223" s="265"/>
      <c r="D223" s="156" t="s">
        <v>28</v>
      </c>
      <c r="E223" s="157"/>
      <c r="F223" s="101" t="s">
        <v>103</v>
      </c>
      <c r="G223" s="262" t="s">
        <v>32</v>
      </c>
      <c r="H223" s="157"/>
      <c r="I223" s="101" t="s">
        <v>103</v>
      </c>
      <c r="J223" s="262" t="s">
        <v>34</v>
      </c>
      <c r="K223" s="157"/>
      <c r="L223" s="101" t="s">
        <v>103</v>
      </c>
      <c r="M223" s="140" t="s">
        <v>29</v>
      </c>
      <c r="N223" s="141"/>
      <c r="O223" s="102" t="s">
        <v>103</v>
      </c>
      <c r="P223" s="252" t="s">
        <v>244</v>
      </c>
      <c r="Q223" s="253"/>
      <c r="R223" s="253"/>
      <c r="S223" s="253"/>
      <c r="T223" s="253"/>
    </row>
    <row r="224" spans="1:20" ht="30" customHeight="1" thickTop="1" thickBot="1">
      <c r="A224" s="259" t="s">
        <v>162</v>
      </c>
      <c r="B224" s="260"/>
      <c r="C224" s="261"/>
      <c r="D224" s="258" t="s">
        <v>111</v>
      </c>
      <c r="E224" s="188"/>
      <c r="F224" s="107" t="s">
        <v>103</v>
      </c>
      <c r="G224" s="187" t="s">
        <v>35</v>
      </c>
      <c r="H224" s="188"/>
      <c r="I224" s="107" t="s">
        <v>103</v>
      </c>
      <c r="J224" s="187" t="s">
        <v>33</v>
      </c>
      <c r="K224" s="188"/>
      <c r="L224" s="91" t="s">
        <v>103</v>
      </c>
      <c r="M224" s="187" t="s">
        <v>101</v>
      </c>
      <c r="N224" s="188"/>
      <c r="O224" s="108" t="s">
        <v>103</v>
      </c>
      <c r="P224" s="252"/>
      <c r="Q224" s="253"/>
      <c r="R224" s="253"/>
      <c r="S224" s="253"/>
      <c r="T224" s="253"/>
    </row>
    <row r="225" spans="1:20" ht="6.6" customHeight="1" thickBot="1"/>
    <row r="226" spans="1:20" ht="30" customHeight="1" thickBot="1">
      <c r="A226" s="162" t="s">
        <v>227</v>
      </c>
      <c r="B226" s="163"/>
      <c r="C226" s="256" t="e">
        <f>VLOOKUP($C206,利用者一覧!$C$4:$AS$53,16,FALSE)</f>
        <v>#N/A</v>
      </c>
      <c r="D226" s="257"/>
      <c r="E226" s="257"/>
      <c r="F226" s="244" t="s">
        <v>232</v>
      </c>
      <c r="G226" s="245"/>
      <c r="H226" s="249" t="e">
        <f>VLOOKUP($C206,利用者一覧!$C$4:$AS$53,17,FALSE)</f>
        <v>#N/A</v>
      </c>
      <c r="I226" s="250"/>
      <c r="J226" s="250"/>
      <c r="K226" s="250"/>
      <c r="L226" s="250"/>
      <c r="M226" s="251"/>
      <c r="N226" s="210" t="s">
        <v>226</v>
      </c>
      <c r="O226" s="211"/>
      <c r="P226" s="211"/>
      <c r="Q226" s="211"/>
      <c r="R226" s="211"/>
      <c r="S226" s="211"/>
      <c r="T226" s="233"/>
    </row>
    <row r="227" spans="1:20" ht="30" customHeight="1">
      <c r="A227" s="158" t="s">
        <v>228</v>
      </c>
      <c r="B227" s="159"/>
      <c r="C227" s="229" t="e">
        <f>VLOOKUP($C206,利用者一覧!$C$4:$AS$53,18,FALSE)</f>
        <v>#N/A</v>
      </c>
      <c r="D227" s="230"/>
      <c r="E227" s="230"/>
      <c r="F227" s="240" t="s">
        <v>233</v>
      </c>
      <c r="G227" s="241"/>
      <c r="H227" s="246" t="e">
        <f>VLOOKUP($C206,利用者一覧!$C$4:$AS$53,19,FALSE)</f>
        <v>#N/A</v>
      </c>
      <c r="I227" s="247"/>
      <c r="J227" s="247"/>
      <c r="K227" s="247"/>
      <c r="L227" s="247"/>
      <c r="M227" s="248"/>
      <c r="N227" s="198" t="s">
        <v>102</v>
      </c>
      <c r="O227" s="234" t="e">
        <f>VLOOKUP($C206,利用者一覧!$C$4:$AS$53,37,FALSE)</f>
        <v>#N/A</v>
      </c>
      <c r="P227" s="235"/>
      <c r="Q227" s="235"/>
      <c r="R227" s="235"/>
      <c r="S227" s="235"/>
      <c r="T227" s="44" t="s">
        <v>103</v>
      </c>
    </row>
    <row r="228" spans="1:20" ht="30" customHeight="1">
      <c r="A228" s="158" t="s">
        <v>229</v>
      </c>
      <c r="B228" s="159"/>
      <c r="C228" s="229" t="e">
        <f>VLOOKUP($C206,利用者一覧!$C$4:$AS$53,20,FALSE)</f>
        <v>#N/A</v>
      </c>
      <c r="D228" s="230"/>
      <c r="E228" s="230"/>
      <c r="F228" s="240" t="s">
        <v>234</v>
      </c>
      <c r="G228" s="241"/>
      <c r="H228" s="246" t="e">
        <f>VLOOKUP($C206,利用者一覧!$C$4:$AS$53,21,FALSE)</f>
        <v>#N/A</v>
      </c>
      <c r="I228" s="247"/>
      <c r="J228" s="247"/>
      <c r="K228" s="247"/>
      <c r="L228" s="247"/>
      <c r="M228" s="248"/>
      <c r="N228" s="199"/>
      <c r="O228" s="236" t="e">
        <f>VLOOKUP($C206,利用者一覧!$C$4:$AS$53,38,FALSE)</f>
        <v>#N/A</v>
      </c>
      <c r="P228" s="237"/>
      <c r="Q228" s="237"/>
      <c r="R228" s="237"/>
      <c r="S228" s="237"/>
      <c r="T228" s="75" t="s">
        <v>103</v>
      </c>
    </row>
    <row r="229" spans="1:20" ht="30" customHeight="1" thickBot="1">
      <c r="A229" s="158" t="s">
        <v>230</v>
      </c>
      <c r="B229" s="159"/>
      <c r="C229" s="229" t="e">
        <f>VLOOKUP($C206,利用者一覧!$C$4:$AS$53,22,FALSE)</f>
        <v>#N/A</v>
      </c>
      <c r="D229" s="230"/>
      <c r="E229" s="230"/>
      <c r="F229" s="240" t="s">
        <v>235</v>
      </c>
      <c r="G229" s="241"/>
      <c r="H229" s="246" t="e">
        <f>VLOOKUP($C206,利用者一覧!$C$4:$AS$53,23,FALSE)</f>
        <v>#N/A</v>
      </c>
      <c r="I229" s="247"/>
      <c r="J229" s="247"/>
      <c r="K229" s="247"/>
      <c r="L229" s="247"/>
      <c r="M229" s="248"/>
      <c r="N229" s="200"/>
      <c r="O229" s="238" t="e">
        <f>VLOOKUP($C206,利用者一覧!$C$4:$AS$53,39,FALSE)</f>
        <v>#N/A</v>
      </c>
      <c r="P229" s="239"/>
      <c r="Q229" s="239"/>
      <c r="R229" s="239"/>
      <c r="S229" s="239"/>
      <c r="T229" s="45" t="s">
        <v>103</v>
      </c>
    </row>
    <row r="230" spans="1:20" ht="30" customHeight="1" thickBot="1">
      <c r="A230" s="160" t="s">
        <v>231</v>
      </c>
      <c r="B230" s="161"/>
      <c r="C230" s="231" t="e">
        <f>VLOOKUP($C206,利用者一覧!$C$4:$AS$53,24,FALSE)</f>
        <v>#N/A</v>
      </c>
      <c r="D230" s="232"/>
      <c r="E230" s="232"/>
      <c r="F230" s="242" t="s">
        <v>236</v>
      </c>
      <c r="G230" s="243"/>
      <c r="H230" s="290" t="e">
        <f>VLOOKUP($C206,利用者一覧!$C$4:$AS$53,25,FALSE)</f>
        <v>#N/A</v>
      </c>
      <c r="I230" s="291"/>
      <c r="J230" s="291"/>
      <c r="K230" s="291"/>
      <c r="L230" s="291"/>
      <c r="M230" s="292"/>
      <c r="N230" s="94"/>
    </row>
    <row r="231" spans="1:20" ht="6.6" customHeight="1" thickBot="1">
      <c r="A231" s="97"/>
      <c r="B231" s="98"/>
      <c r="C231" s="95"/>
      <c r="D231" s="95"/>
      <c r="E231" s="95"/>
      <c r="F231" s="99"/>
      <c r="G231" s="98"/>
      <c r="H231" s="106"/>
      <c r="I231" s="106"/>
      <c r="J231" s="106"/>
      <c r="K231" s="106"/>
      <c r="L231" s="106"/>
      <c r="M231" s="106"/>
      <c r="N231" s="100"/>
    </row>
    <row r="232" spans="1:20" ht="30" customHeight="1" thickBot="1">
      <c r="A232" s="135" t="e">
        <f>VLOOKUP($C206,利用者一覧!$C$4:$AS$53,42,FALSE)</f>
        <v>#N/A</v>
      </c>
      <c r="B232" s="136"/>
      <c r="C232" s="136"/>
      <c r="D232" s="136"/>
      <c r="E232" s="136"/>
      <c r="F232" s="136"/>
      <c r="G232" s="136"/>
      <c r="H232" s="136"/>
      <c r="I232" s="136"/>
      <c r="J232" s="136"/>
      <c r="K232" s="136"/>
      <c r="L232" s="136"/>
      <c r="M232" s="136"/>
      <c r="N232" s="136"/>
      <c r="O232" s="136"/>
      <c r="P232" s="136"/>
      <c r="Q232" s="136"/>
      <c r="R232" s="136"/>
      <c r="S232" s="136"/>
      <c r="T232" s="137"/>
    </row>
    <row r="233" spans="1:20" ht="6" customHeight="1"/>
    <row r="234" spans="1:20" ht="22.8" customHeight="1" thickBot="1">
      <c r="A234" s="138" t="s">
        <v>161</v>
      </c>
      <c r="B234" s="138"/>
      <c r="C234" s="138"/>
      <c r="D234" s="138"/>
      <c r="E234" s="138"/>
      <c r="F234" s="138"/>
      <c r="G234" s="138"/>
      <c r="H234" s="139"/>
      <c r="I234" s="76"/>
    </row>
    <row r="235" spans="1:20" ht="22.8" customHeight="1">
      <c r="A235" s="266"/>
      <c r="B235" s="267"/>
      <c r="C235" s="267"/>
      <c r="D235" s="267"/>
      <c r="E235" s="267"/>
      <c r="F235" s="267"/>
      <c r="G235" s="267"/>
      <c r="H235" s="267"/>
      <c r="I235" s="267"/>
      <c r="J235" s="267"/>
      <c r="K235" s="267"/>
      <c r="L235" s="267"/>
      <c r="M235" s="267"/>
      <c r="N235" s="267"/>
      <c r="O235" s="267"/>
      <c r="P235" s="267"/>
      <c r="Q235" s="267"/>
      <c r="R235" s="267"/>
      <c r="S235" s="267"/>
      <c r="T235" s="268"/>
    </row>
    <row r="236" spans="1:20" ht="22.8" customHeight="1">
      <c r="A236" s="254"/>
      <c r="B236" s="255"/>
      <c r="C236" s="255"/>
      <c r="D236" s="255"/>
      <c r="E236" s="255"/>
      <c r="F236" s="255"/>
      <c r="G236" s="255"/>
      <c r="H236" s="255"/>
      <c r="I236" s="255"/>
      <c r="J236" s="255"/>
      <c r="K236" s="255"/>
      <c r="L236" s="255"/>
      <c r="M236" s="255"/>
      <c r="N236" s="255"/>
      <c r="O236" s="255"/>
      <c r="P236" s="255"/>
      <c r="Q236" s="255"/>
      <c r="R236" s="255"/>
      <c r="S236" s="255"/>
      <c r="T236" s="269"/>
    </row>
    <row r="237" spans="1:20" ht="22.8" customHeight="1">
      <c r="A237" s="254"/>
      <c r="B237" s="255"/>
      <c r="C237" s="255"/>
      <c r="D237" s="255"/>
      <c r="E237" s="255"/>
      <c r="F237" s="255"/>
      <c r="G237" s="255"/>
      <c r="H237" s="255"/>
      <c r="I237" s="255"/>
      <c r="J237" s="255"/>
      <c r="K237" s="255"/>
      <c r="L237" s="255"/>
      <c r="M237" s="255"/>
      <c r="N237" s="255"/>
      <c r="O237" s="255"/>
      <c r="P237" s="255"/>
      <c r="Q237" s="255"/>
      <c r="R237" s="255"/>
      <c r="S237" s="255"/>
      <c r="T237" s="269"/>
    </row>
    <row r="238" spans="1:20" ht="22.8" customHeight="1" thickBot="1">
      <c r="A238" s="270"/>
      <c r="B238" s="271"/>
      <c r="C238" s="271"/>
      <c r="D238" s="271"/>
      <c r="E238" s="271"/>
      <c r="F238" s="271"/>
      <c r="G238" s="271"/>
      <c r="H238" s="271"/>
      <c r="I238" s="271"/>
      <c r="J238" s="271"/>
      <c r="K238" s="271"/>
      <c r="L238" s="271"/>
      <c r="M238" s="271"/>
      <c r="N238" s="271"/>
      <c r="O238" s="271"/>
      <c r="P238" s="271"/>
      <c r="Q238" s="271"/>
      <c r="R238" s="271"/>
      <c r="S238" s="271"/>
      <c r="T238" s="272"/>
    </row>
    <row r="239" spans="1:20" ht="22.8" customHeight="1"/>
    <row r="240" spans="1:20" ht="22.8" customHeight="1" thickBot="1"/>
    <row r="241" spans="1:20" ht="21" customHeight="1" thickBot="1">
      <c r="A241" s="168" t="s">
        <v>239</v>
      </c>
      <c r="B241" s="169"/>
      <c r="C241" s="169"/>
      <c r="D241" s="169"/>
      <c r="E241" s="169"/>
      <c r="F241" s="169"/>
      <c r="G241" s="169"/>
      <c r="H241" s="169"/>
      <c r="I241" s="169"/>
      <c r="J241" s="169"/>
      <c r="K241" s="170"/>
      <c r="L241" s="77"/>
      <c r="M241" s="77"/>
      <c r="N241" s="77"/>
    </row>
    <row r="242" spans="1:20" ht="5.25" customHeight="1" thickBot="1"/>
    <row r="243" spans="1:20" ht="13.8" customHeight="1" thickBot="1">
      <c r="A243" s="183" t="s">
        <v>240</v>
      </c>
      <c r="B243" s="184"/>
      <c r="C243" s="184"/>
      <c r="D243" s="184"/>
      <c r="E243" s="184"/>
      <c r="F243" s="181" t="s">
        <v>219</v>
      </c>
      <c r="G243" s="181"/>
      <c r="H243" s="179"/>
      <c r="I243" s="179"/>
      <c r="J243" s="179"/>
      <c r="K243" s="171" t="s">
        <v>220</v>
      </c>
      <c r="L243" s="172"/>
      <c r="M243" s="175" t="s">
        <v>237</v>
      </c>
      <c r="N243" s="176"/>
      <c r="O243" s="176" t="s">
        <v>238</v>
      </c>
      <c r="P243" s="176"/>
      <c r="Q243" s="176" t="s">
        <v>238</v>
      </c>
      <c r="R243" s="176"/>
      <c r="S243" s="176" t="s">
        <v>238</v>
      </c>
      <c r="T243" s="177"/>
    </row>
    <row r="244" spans="1:20" ht="41.4" customHeight="1" thickTop="1" thickBot="1">
      <c r="A244" s="185"/>
      <c r="B244" s="186"/>
      <c r="C244" s="186"/>
      <c r="D244" s="186"/>
      <c r="E244" s="186"/>
      <c r="F244" s="182"/>
      <c r="G244" s="182"/>
      <c r="H244" s="180"/>
      <c r="I244" s="180"/>
      <c r="J244" s="180"/>
      <c r="K244" s="173"/>
      <c r="L244" s="174"/>
      <c r="M244" s="178"/>
      <c r="N244" s="166"/>
      <c r="O244" s="166"/>
      <c r="P244" s="166"/>
      <c r="Q244" s="166"/>
      <c r="R244" s="166"/>
      <c r="S244" s="166"/>
      <c r="T244" s="167"/>
    </row>
    <row r="245" spans="1:20" ht="5.4" customHeight="1" thickBot="1">
      <c r="A245" s="85"/>
      <c r="B245" s="87"/>
      <c r="C245" s="88"/>
      <c r="D245" s="88"/>
      <c r="E245" s="88"/>
      <c r="F245" s="88"/>
      <c r="G245" s="88"/>
      <c r="H245" s="88"/>
      <c r="I245" s="88"/>
      <c r="J245" s="88"/>
      <c r="K245" s="88"/>
      <c r="L245" s="88"/>
      <c r="M245" s="88"/>
      <c r="N245" s="88"/>
      <c r="O245" s="88"/>
      <c r="P245" s="88"/>
      <c r="Q245" s="88"/>
      <c r="R245" s="88"/>
      <c r="S245" s="88"/>
      <c r="T245" s="293"/>
    </row>
    <row r="246" spans="1:20" ht="36" customHeight="1" thickBot="1">
      <c r="A246" s="208" t="s">
        <v>8</v>
      </c>
      <c r="B246" s="209"/>
      <c r="C246" s="206"/>
      <c r="D246" s="206"/>
      <c r="E246" s="206"/>
      <c r="F246" s="206"/>
      <c r="G246" s="206"/>
      <c r="H246" s="207"/>
      <c r="J246" s="210" t="s">
        <v>113</v>
      </c>
      <c r="K246" s="211"/>
      <c r="L246" s="211"/>
      <c r="M246" s="211"/>
      <c r="N246" s="142" t="e">
        <f>VLOOKUP($C246,利用者一覧!$C$4:$AS$53,41,FALSE)</f>
        <v>#N/A</v>
      </c>
      <c r="O246" s="142"/>
      <c r="P246" s="142"/>
      <c r="Q246" s="142"/>
      <c r="R246" s="142"/>
      <c r="S246" s="143"/>
    </row>
    <row r="247" spans="1:20" ht="6.6" customHeight="1" thickBot="1">
      <c r="D247" s="86"/>
      <c r="E247" s="86"/>
      <c r="F247" s="86"/>
    </row>
    <row r="248" spans="1:20" ht="26.4" customHeight="1">
      <c r="A248" s="224" t="s">
        <v>163</v>
      </c>
      <c r="B248" s="225"/>
      <c r="C248" s="163"/>
      <c r="D248" s="276" t="e">
        <f>VLOOKUP($C246,利用者一覧!$C$4:$AS$53,14,FALSE)</f>
        <v>#N/A</v>
      </c>
      <c r="E248" s="277"/>
      <c r="F248" s="277"/>
      <c r="G248" s="277"/>
      <c r="H248" s="277"/>
      <c r="I248" s="277"/>
      <c r="J248" s="277"/>
      <c r="K248" s="277"/>
      <c r="L248" s="277"/>
      <c r="M248" s="277"/>
      <c r="N248" s="277"/>
      <c r="O248" s="277"/>
      <c r="P248" s="277"/>
      <c r="Q248" s="277"/>
      <c r="R248" s="277"/>
      <c r="S248" s="277"/>
      <c r="T248" s="278"/>
    </row>
    <row r="249" spans="1:20" ht="26.4" customHeight="1" thickBot="1">
      <c r="A249" s="226" t="s">
        <v>164</v>
      </c>
      <c r="B249" s="227"/>
      <c r="C249" s="228"/>
      <c r="D249" s="273" t="e">
        <f>VLOOKUP($C246,利用者一覧!$C$4:$AS$53,15,FALSE)</f>
        <v>#N/A</v>
      </c>
      <c r="E249" s="274"/>
      <c r="F249" s="274"/>
      <c r="G249" s="274"/>
      <c r="H249" s="274"/>
      <c r="I249" s="274"/>
      <c r="J249" s="274"/>
      <c r="K249" s="274"/>
      <c r="L249" s="274"/>
      <c r="M249" s="274"/>
      <c r="N249" s="274"/>
      <c r="O249" s="274"/>
      <c r="P249" s="274"/>
      <c r="Q249" s="274"/>
      <c r="R249" s="274"/>
      <c r="S249" s="274"/>
      <c r="T249" s="275"/>
    </row>
    <row r="250" spans="1:20" ht="5.4" customHeight="1" thickBot="1">
      <c r="D250" s="86"/>
      <c r="E250" s="86"/>
      <c r="F250" s="86"/>
    </row>
    <row r="251" spans="1:20" ht="24" customHeight="1" thickBot="1">
      <c r="A251" s="212" t="s">
        <v>9</v>
      </c>
      <c r="B251" s="213"/>
      <c r="C251" s="213"/>
      <c r="D251" s="213"/>
      <c r="E251" s="213"/>
      <c r="F251" s="214"/>
      <c r="G251" s="212" t="s">
        <v>10</v>
      </c>
      <c r="H251" s="213"/>
      <c r="I251" s="213"/>
      <c r="J251" s="288"/>
      <c r="K251" s="212" t="s">
        <v>11</v>
      </c>
      <c r="L251" s="213"/>
      <c r="M251" s="213"/>
      <c r="N251" s="288"/>
      <c r="O251" s="144" t="s">
        <v>221</v>
      </c>
      <c r="P251" s="145"/>
      <c r="Q251" s="145"/>
      <c r="R251" s="145"/>
      <c r="S251" s="145"/>
      <c r="T251" s="146"/>
    </row>
    <row r="252" spans="1:20" ht="28.8" customHeight="1" thickTop="1">
      <c r="A252" s="218" t="s">
        <v>241</v>
      </c>
      <c r="B252" s="219"/>
      <c r="C252" s="219"/>
      <c r="D252" s="219"/>
      <c r="E252" s="219"/>
      <c r="F252" s="220"/>
      <c r="G252" s="285" t="s">
        <v>18</v>
      </c>
      <c r="H252" s="286"/>
      <c r="I252" s="286"/>
      <c r="J252" s="287"/>
      <c r="K252" s="285" t="s">
        <v>19</v>
      </c>
      <c r="L252" s="286"/>
      <c r="M252" s="286"/>
      <c r="N252" s="287"/>
      <c r="O252" s="84" t="s">
        <v>27</v>
      </c>
      <c r="P252" s="147" t="s">
        <v>245</v>
      </c>
      <c r="Q252" s="148"/>
      <c r="R252" s="148"/>
      <c r="S252" s="148"/>
      <c r="T252" s="149"/>
    </row>
    <row r="253" spans="1:20" ht="28.8" customHeight="1" thickBot="1">
      <c r="A253" s="221" t="s">
        <v>242</v>
      </c>
      <c r="B253" s="222"/>
      <c r="C253" s="222"/>
      <c r="D253" s="222"/>
      <c r="E253" s="222"/>
      <c r="F253" s="223"/>
      <c r="G253" s="282" t="s">
        <v>18</v>
      </c>
      <c r="H253" s="283"/>
      <c r="I253" s="283"/>
      <c r="J253" s="284"/>
      <c r="K253" s="282" t="s">
        <v>19</v>
      </c>
      <c r="L253" s="283"/>
      <c r="M253" s="283"/>
      <c r="N253" s="284"/>
      <c r="O253" s="89" t="s">
        <v>31</v>
      </c>
      <c r="P253" s="150"/>
      <c r="Q253" s="151"/>
      <c r="R253" s="151"/>
      <c r="S253" s="151"/>
      <c r="T253" s="152"/>
    </row>
    <row r="254" spans="1:20" ht="28.8" customHeight="1" thickBot="1">
      <c r="A254" s="215" t="s">
        <v>243</v>
      </c>
      <c r="B254" s="216"/>
      <c r="C254" s="216"/>
      <c r="D254" s="216"/>
      <c r="E254" s="216"/>
      <c r="F254" s="217"/>
      <c r="G254" s="279" t="s">
        <v>18</v>
      </c>
      <c r="H254" s="280"/>
      <c r="I254" s="280"/>
      <c r="J254" s="281"/>
      <c r="K254" s="279" t="s">
        <v>19</v>
      </c>
      <c r="L254" s="280"/>
      <c r="M254" s="280"/>
      <c r="N254" s="281"/>
      <c r="O254" s="153" t="e">
        <f>VLOOKUP($C246,利用者一覧!$C$4:$AS$53,32,FALSE)</f>
        <v>#N/A</v>
      </c>
      <c r="P254" s="154"/>
      <c r="Q254" s="154"/>
      <c r="R254" s="154"/>
      <c r="S254" s="154"/>
      <c r="T254" s="155"/>
    </row>
    <row r="255" spans="1:20" ht="8.4" customHeight="1" thickBot="1">
      <c r="D255" s="86"/>
      <c r="E255" s="86"/>
      <c r="F255" s="86"/>
    </row>
    <row r="256" spans="1:20" ht="24" customHeight="1" thickBot="1">
      <c r="A256" s="198" t="s">
        <v>99</v>
      </c>
      <c r="B256" s="203" t="s">
        <v>12</v>
      </c>
      <c r="C256" s="164"/>
      <c r="D256" s="140" t="s">
        <v>13</v>
      </c>
      <c r="E256" s="164"/>
      <c r="F256" s="140" t="s">
        <v>14</v>
      </c>
      <c r="G256" s="164"/>
      <c r="H256" s="140" t="s">
        <v>15</v>
      </c>
      <c r="I256" s="164"/>
      <c r="J256" s="140" t="s">
        <v>16</v>
      </c>
      <c r="K256" s="164"/>
      <c r="L256" s="140" t="s">
        <v>17</v>
      </c>
      <c r="M256" s="165"/>
      <c r="N256" s="212" t="s">
        <v>222</v>
      </c>
      <c r="O256" s="213"/>
      <c r="P256" s="213"/>
      <c r="Q256" s="213"/>
      <c r="R256" s="213"/>
      <c r="S256" s="213"/>
      <c r="T256" s="288"/>
    </row>
    <row r="257" spans="1:20" ht="21" customHeight="1" thickTop="1" thickBot="1">
      <c r="A257" s="199"/>
      <c r="B257" s="78" t="s">
        <v>20</v>
      </c>
      <c r="C257" s="79" t="s">
        <v>21</v>
      </c>
      <c r="D257" s="80" t="s">
        <v>20</v>
      </c>
      <c r="E257" s="79" t="s">
        <v>21</v>
      </c>
      <c r="F257" s="80" t="s">
        <v>20</v>
      </c>
      <c r="G257" s="79" t="s">
        <v>21</v>
      </c>
      <c r="H257" s="80" t="s">
        <v>20</v>
      </c>
      <c r="I257" s="79" t="s">
        <v>21</v>
      </c>
      <c r="J257" s="80" t="s">
        <v>20</v>
      </c>
      <c r="K257" s="79" t="s">
        <v>21</v>
      </c>
      <c r="L257" s="80" t="s">
        <v>20</v>
      </c>
      <c r="M257" s="81" t="s">
        <v>21</v>
      </c>
      <c r="N257" s="289" t="e">
        <f>VLOOKUP($C246,利用者一覧!$C$4:$AS$53,40,FALSE)</f>
        <v>#N/A</v>
      </c>
      <c r="O257" s="166"/>
      <c r="P257" s="166"/>
      <c r="Q257" s="166"/>
      <c r="R257" s="166"/>
      <c r="S257" s="166"/>
      <c r="T257" s="167"/>
    </row>
    <row r="258" spans="1:20" ht="21" customHeight="1">
      <c r="A258" s="199"/>
      <c r="B258" s="201" t="e">
        <f>VLOOKUP($C246,利用者一覧!$C$4:$AS$53,26,FALSE)</f>
        <v>#N/A</v>
      </c>
      <c r="C258" s="196" t="s">
        <v>103</v>
      </c>
      <c r="D258" s="194" t="e">
        <f>VLOOKUP($C246,利用者一覧!$C$4:$AS$53,27,FALSE)</f>
        <v>#N/A</v>
      </c>
      <c r="E258" s="196" t="s">
        <v>103</v>
      </c>
      <c r="F258" s="194" t="e">
        <f>VLOOKUP($C246,利用者一覧!$C$4:$AS$53,28,FALSE)</f>
        <v>#N/A</v>
      </c>
      <c r="G258" s="196" t="s">
        <v>103</v>
      </c>
      <c r="H258" s="194" t="e">
        <f>VLOOKUP($C246,利用者一覧!$C$4:$AS$53,29,FALSE)</f>
        <v>#N/A</v>
      </c>
      <c r="I258" s="196" t="s">
        <v>103</v>
      </c>
      <c r="J258" s="194" t="e">
        <f>VLOOKUP($C246,利用者一覧!$C$4:$AS$53,30,FALSE)</f>
        <v>#N/A</v>
      </c>
      <c r="K258" s="196" t="s">
        <v>103</v>
      </c>
      <c r="L258" s="194" t="e">
        <f>VLOOKUP($C246,利用者一覧!$C$4:$AS$53,31,FALSE)</f>
        <v>#N/A</v>
      </c>
      <c r="M258" s="204" t="s">
        <v>103</v>
      </c>
      <c r="N258" s="254" t="s">
        <v>225</v>
      </c>
      <c r="O258" s="255"/>
      <c r="P258" s="255"/>
      <c r="Q258" s="255"/>
      <c r="R258" s="255"/>
      <c r="S258" s="255"/>
    </row>
    <row r="259" spans="1:20" ht="21" customHeight="1" thickBot="1">
      <c r="A259" s="200"/>
      <c r="B259" s="202"/>
      <c r="C259" s="197"/>
      <c r="D259" s="195"/>
      <c r="E259" s="197"/>
      <c r="F259" s="195"/>
      <c r="G259" s="197"/>
      <c r="H259" s="195"/>
      <c r="I259" s="197"/>
      <c r="J259" s="195"/>
      <c r="K259" s="197"/>
      <c r="L259" s="195"/>
      <c r="M259" s="205"/>
    </row>
    <row r="260" spans="1:20" ht="6" customHeight="1" thickBot="1">
      <c r="A260" s="104"/>
      <c r="B260" s="103"/>
      <c r="C260" s="103"/>
      <c r="D260" s="103"/>
      <c r="E260" s="103"/>
      <c r="F260" s="103"/>
      <c r="G260" s="103"/>
      <c r="H260" s="103"/>
      <c r="I260" s="103"/>
      <c r="J260" s="103"/>
      <c r="K260" s="103"/>
      <c r="L260" s="103"/>
      <c r="M260" s="103"/>
      <c r="N260" s="83"/>
      <c r="O260" s="83"/>
      <c r="P260" s="83"/>
      <c r="Q260" s="83"/>
      <c r="R260" s="83"/>
      <c r="S260" s="83"/>
      <c r="T260" s="83"/>
    </row>
    <row r="261" spans="1:20" ht="29.4" customHeight="1" thickBot="1">
      <c r="A261" s="189" t="s">
        <v>22</v>
      </c>
      <c r="B261" s="190"/>
      <c r="C261" s="93" t="s">
        <v>26</v>
      </c>
      <c r="D261" s="105" t="e">
        <f>VLOOKUP($C246,利用者一覧!$C$4:$AS$53,35,FALSE)</f>
        <v>#N/A</v>
      </c>
      <c r="E261" s="82" t="s">
        <v>30</v>
      </c>
      <c r="F261" s="43" t="s">
        <v>104</v>
      </c>
      <c r="G261" s="191" t="s">
        <v>23</v>
      </c>
      <c r="H261" s="192"/>
      <c r="I261" s="193"/>
      <c r="J261" s="93" t="s">
        <v>26</v>
      </c>
      <c r="K261" s="105" t="e">
        <f>VLOOKUP($C246,利用者一覧!$C$4:$AS$53,36,FALSE)</f>
        <v>#N/A</v>
      </c>
      <c r="L261" s="82" t="s">
        <v>30</v>
      </c>
      <c r="M261" s="43" t="s">
        <v>104</v>
      </c>
    </row>
    <row r="262" spans="1:20" ht="6" customHeight="1" thickBot="1"/>
    <row r="263" spans="1:20" ht="30" customHeight="1" thickBot="1">
      <c r="A263" s="263" t="s">
        <v>24</v>
      </c>
      <c r="B263" s="264"/>
      <c r="C263" s="265"/>
      <c r="D263" s="156" t="s">
        <v>28</v>
      </c>
      <c r="E263" s="157"/>
      <c r="F263" s="101" t="s">
        <v>103</v>
      </c>
      <c r="G263" s="262" t="s">
        <v>32</v>
      </c>
      <c r="H263" s="157"/>
      <c r="I263" s="101" t="s">
        <v>103</v>
      </c>
      <c r="J263" s="262" t="s">
        <v>34</v>
      </c>
      <c r="K263" s="157"/>
      <c r="L263" s="101" t="s">
        <v>103</v>
      </c>
      <c r="M263" s="140" t="s">
        <v>29</v>
      </c>
      <c r="N263" s="141"/>
      <c r="O263" s="102" t="s">
        <v>103</v>
      </c>
      <c r="P263" s="252" t="s">
        <v>244</v>
      </c>
      <c r="Q263" s="253"/>
      <c r="R263" s="253"/>
      <c r="S263" s="253"/>
      <c r="T263" s="253"/>
    </row>
    <row r="264" spans="1:20" ht="30" customHeight="1" thickTop="1" thickBot="1">
      <c r="A264" s="259" t="s">
        <v>162</v>
      </c>
      <c r="B264" s="260"/>
      <c r="C264" s="261"/>
      <c r="D264" s="258" t="s">
        <v>111</v>
      </c>
      <c r="E264" s="188"/>
      <c r="F264" s="107" t="s">
        <v>103</v>
      </c>
      <c r="G264" s="187" t="s">
        <v>35</v>
      </c>
      <c r="H264" s="188"/>
      <c r="I264" s="107" t="s">
        <v>103</v>
      </c>
      <c r="J264" s="187" t="s">
        <v>33</v>
      </c>
      <c r="K264" s="188"/>
      <c r="L264" s="91" t="s">
        <v>103</v>
      </c>
      <c r="M264" s="187" t="s">
        <v>101</v>
      </c>
      <c r="N264" s="188"/>
      <c r="O264" s="108" t="s">
        <v>103</v>
      </c>
      <c r="P264" s="252"/>
      <c r="Q264" s="253"/>
      <c r="R264" s="253"/>
      <c r="S264" s="253"/>
      <c r="T264" s="253"/>
    </row>
    <row r="265" spans="1:20" ht="6.6" customHeight="1" thickBot="1"/>
    <row r="266" spans="1:20" ht="30" customHeight="1" thickBot="1">
      <c r="A266" s="162" t="s">
        <v>227</v>
      </c>
      <c r="B266" s="163"/>
      <c r="C266" s="256" t="e">
        <f>VLOOKUP($C246,利用者一覧!$C$4:$AS$53,16,FALSE)</f>
        <v>#N/A</v>
      </c>
      <c r="D266" s="257"/>
      <c r="E266" s="257"/>
      <c r="F266" s="244" t="s">
        <v>232</v>
      </c>
      <c r="G266" s="245"/>
      <c r="H266" s="249" t="e">
        <f>VLOOKUP($C246,利用者一覧!$C$4:$AS$53,17,FALSE)</f>
        <v>#N/A</v>
      </c>
      <c r="I266" s="250"/>
      <c r="J266" s="250"/>
      <c r="K266" s="250"/>
      <c r="L266" s="250"/>
      <c r="M266" s="251"/>
      <c r="N266" s="210" t="s">
        <v>226</v>
      </c>
      <c r="O266" s="211"/>
      <c r="P266" s="211"/>
      <c r="Q266" s="211"/>
      <c r="R266" s="211"/>
      <c r="S266" s="211"/>
      <c r="T266" s="233"/>
    </row>
    <row r="267" spans="1:20" ht="30" customHeight="1">
      <c r="A267" s="158" t="s">
        <v>228</v>
      </c>
      <c r="B267" s="159"/>
      <c r="C267" s="229" t="e">
        <f>VLOOKUP($C246,利用者一覧!$C$4:$AS$53,18,FALSE)</f>
        <v>#N/A</v>
      </c>
      <c r="D267" s="230"/>
      <c r="E267" s="230"/>
      <c r="F267" s="240" t="s">
        <v>233</v>
      </c>
      <c r="G267" s="241"/>
      <c r="H267" s="246" t="e">
        <f>VLOOKUP($C246,利用者一覧!$C$4:$AS$53,19,FALSE)</f>
        <v>#N/A</v>
      </c>
      <c r="I267" s="247"/>
      <c r="J267" s="247"/>
      <c r="K267" s="247"/>
      <c r="L267" s="247"/>
      <c r="M267" s="248"/>
      <c r="N267" s="198" t="s">
        <v>102</v>
      </c>
      <c r="O267" s="234" t="e">
        <f>VLOOKUP($C246,利用者一覧!$C$4:$AS$53,37,FALSE)</f>
        <v>#N/A</v>
      </c>
      <c r="P267" s="235"/>
      <c r="Q267" s="235"/>
      <c r="R267" s="235"/>
      <c r="S267" s="235"/>
      <c r="T267" s="44" t="s">
        <v>103</v>
      </c>
    </row>
    <row r="268" spans="1:20" ht="30" customHeight="1">
      <c r="A268" s="158" t="s">
        <v>229</v>
      </c>
      <c r="B268" s="159"/>
      <c r="C268" s="229" t="e">
        <f>VLOOKUP($C246,利用者一覧!$C$4:$AS$53,20,FALSE)</f>
        <v>#N/A</v>
      </c>
      <c r="D268" s="230"/>
      <c r="E268" s="230"/>
      <c r="F268" s="240" t="s">
        <v>234</v>
      </c>
      <c r="G268" s="241"/>
      <c r="H268" s="246" t="e">
        <f>VLOOKUP($C246,利用者一覧!$C$4:$AS$53,21,FALSE)</f>
        <v>#N/A</v>
      </c>
      <c r="I268" s="247"/>
      <c r="J268" s="247"/>
      <c r="K268" s="247"/>
      <c r="L268" s="247"/>
      <c r="M268" s="248"/>
      <c r="N268" s="199"/>
      <c r="O268" s="236" t="e">
        <f>VLOOKUP($C246,利用者一覧!$C$4:$AS$53,38,FALSE)</f>
        <v>#N/A</v>
      </c>
      <c r="P268" s="237"/>
      <c r="Q268" s="237"/>
      <c r="R268" s="237"/>
      <c r="S268" s="237"/>
      <c r="T268" s="75" t="s">
        <v>103</v>
      </c>
    </row>
    <row r="269" spans="1:20" ht="30" customHeight="1" thickBot="1">
      <c r="A269" s="158" t="s">
        <v>230</v>
      </c>
      <c r="B269" s="159"/>
      <c r="C269" s="229" t="e">
        <f>VLOOKUP($C246,利用者一覧!$C$4:$AS$53,22,FALSE)</f>
        <v>#N/A</v>
      </c>
      <c r="D269" s="230"/>
      <c r="E269" s="230"/>
      <c r="F269" s="240" t="s">
        <v>235</v>
      </c>
      <c r="G269" s="241"/>
      <c r="H269" s="246" t="e">
        <f>VLOOKUP($C246,利用者一覧!$C$4:$AS$53,23,FALSE)</f>
        <v>#N/A</v>
      </c>
      <c r="I269" s="247"/>
      <c r="J269" s="247"/>
      <c r="K269" s="247"/>
      <c r="L269" s="247"/>
      <c r="M269" s="248"/>
      <c r="N269" s="200"/>
      <c r="O269" s="238" t="e">
        <f>VLOOKUP($C246,利用者一覧!$C$4:$AS$53,39,FALSE)</f>
        <v>#N/A</v>
      </c>
      <c r="P269" s="239"/>
      <c r="Q269" s="239"/>
      <c r="R269" s="239"/>
      <c r="S269" s="239"/>
      <c r="T269" s="45" t="s">
        <v>103</v>
      </c>
    </row>
    <row r="270" spans="1:20" ht="30" customHeight="1" thickBot="1">
      <c r="A270" s="160" t="s">
        <v>231</v>
      </c>
      <c r="B270" s="161"/>
      <c r="C270" s="231" t="e">
        <f>VLOOKUP($C246,利用者一覧!$C$4:$AS$53,24,FALSE)</f>
        <v>#N/A</v>
      </c>
      <c r="D270" s="232"/>
      <c r="E270" s="232"/>
      <c r="F270" s="242" t="s">
        <v>236</v>
      </c>
      <c r="G270" s="243"/>
      <c r="H270" s="290" t="e">
        <f>VLOOKUP($C246,利用者一覧!$C$4:$AS$53,25,FALSE)</f>
        <v>#N/A</v>
      </c>
      <c r="I270" s="291"/>
      <c r="J270" s="291"/>
      <c r="K270" s="291"/>
      <c r="L270" s="291"/>
      <c r="M270" s="292"/>
      <c r="N270" s="94"/>
    </row>
    <row r="271" spans="1:20" ht="6.6" customHeight="1" thickBot="1">
      <c r="A271" s="97"/>
      <c r="B271" s="98"/>
      <c r="C271" s="95"/>
      <c r="D271" s="95"/>
      <c r="E271" s="95"/>
      <c r="F271" s="99"/>
      <c r="G271" s="98"/>
      <c r="H271" s="106"/>
      <c r="I271" s="106"/>
      <c r="J271" s="106"/>
      <c r="K271" s="106"/>
      <c r="L271" s="106"/>
      <c r="M271" s="106"/>
      <c r="N271" s="100"/>
    </row>
    <row r="272" spans="1:20" ht="30" customHeight="1" thickBot="1">
      <c r="A272" s="135" t="e">
        <f>VLOOKUP($C246,利用者一覧!$C$4:$AS$53,42,FALSE)</f>
        <v>#N/A</v>
      </c>
      <c r="B272" s="136"/>
      <c r="C272" s="136"/>
      <c r="D272" s="136"/>
      <c r="E272" s="136"/>
      <c r="F272" s="136"/>
      <c r="G272" s="136"/>
      <c r="H272" s="136"/>
      <c r="I272" s="136"/>
      <c r="J272" s="136"/>
      <c r="K272" s="136"/>
      <c r="L272" s="136"/>
      <c r="M272" s="136"/>
      <c r="N272" s="136"/>
      <c r="O272" s="136"/>
      <c r="P272" s="136"/>
      <c r="Q272" s="136"/>
      <c r="R272" s="136"/>
      <c r="S272" s="136"/>
      <c r="T272" s="137"/>
    </row>
    <row r="273" spans="1:20" ht="6" customHeight="1"/>
    <row r="274" spans="1:20" ht="22.8" customHeight="1" thickBot="1">
      <c r="A274" s="138" t="s">
        <v>161</v>
      </c>
      <c r="B274" s="138"/>
      <c r="C274" s="138"/>
      <c r="D274" s="138"/>
      <c r="E274" s="138"/>
      <c r="F274" s="138"/>
      <c r="G274" s="138"/>
      <c r="H274" s="139"/>
      <c r="I274" s="76"/>
    </row>
    <row r="275" spans="1:20" ht="22.8" customHeight="1">
      <c r="A275" s="266"/>
      <c r="B275" s="267"/>
      <c r="C275" s="267"/>
      <c r="D275" s="267"/>
      <c r="E275" s="267"/>
      <c r="F275" s="267"/>
      <c r="G275" s="267"/>
      <c r="H275" s="267"/>
      <c r="I275" s="267"/>
      <c r="J275" s="267"/>
      <c r="K275" s="267"/>
      <c r="L275" s="267"/>
      <c r="M275" s="267"/>
      <c r="N275" s="267"/>
      <c r="O275" s="267"/>
      <c r="P275" s="267"/>
      <c r="Q275" s="267"/>
      <c r="R275" s="267"/>
      <c r="S275" s="267"/>
      <c r="T275" s="268"/>
    </row>
    <row r="276" spans="1:20" ht="22.8" customHeight="1">
      <c r="A276" s="254"/>
      <c r="B276" s="255"/>
      <c r="C276" s="255"/>
      <c r="D276" s="255"/>
      <c r="E276" s="255"/>
      <c r="F276" s="255"/>
      <c r="G276" s="255"/>
      <c r="H276" s="255"/>
      <c r="I276" s="255"/>
      <c r="J276" s="255"/>
      <c r="K276" s="255"/>
      <c r="L276" s="255"/>
      <c r="M276" s="255"/>
      <c r="N276" s="255"/>
      <c r="O276" s="255"/>
      <c r="P276" s="255"/>
      <c r="Q276" s="255"/>
      <c r="R276" s="255"/>
      <c r="S276" s="255"/>
      <c r="T276" s="269"/>
    </row>
    <row r="277" spans="1:20" ht="22.8" customHeight="1">
      <c r="A277" s="254"/>
      <c r="B277" s="255"/>
      <c r="C277" s="255"/>
      <c r="D277" s="255"/>
      <c r="E277" s="255"/>
      <c r="F277" s="255"/>
      <c r="G277" s="255"/>
      <c r="H277" s="255"/>
      <c r="I277" s="255"/>
      <c r="J277" s="255"/>
      <c r="K277" s="255"/>
      <c r="L277" s="255"/>
      <c r="M277" s="255"/>
      <c r="N277" s="255"/>
      <c r="O277" s="255"/>
      <c r="P277" s="255"/>
      <c r="Q277" s="255"/>
      <c r="R277" s="255"/>
      <c r="S277" s="255"/>
      <c r="T277" s="269"/>
    </row>
    <row r="278" spans="1:20" ht="22.8" customHeight="1" thickBot="1">
      <c r="A278" s="270"/>
      <c r="B278" s="271"/>
      <c r="C278" s="271"/>
      <c r="D278" s="271"/>
      <c r="E278" s="271"/>
      <c r="F278" s="271"/>
      <c r="G278" s="271"/>
      <c r="H278" s="271"/>
      <c r="I278" s="271"/>
      <c r="J278" s="271"/>
      <c r="K278" s="271"/>
      <c r="L278" s="271"/>
      <c r="M278" s="271"/>
      <c r="N278" s="271"/>
      <c r="O278" s="271"/>
      <c r="P278" s="271"/>
      <c r="Q278" s="271"/>
      <c r="R278" s="271"/>
      <c r="S278" s="271"/>
      <c r="T278" s="272"/>
    </row>
    <row r="279" spans="1:20" ht="22.8" customHeight="1"/>
    <row r="280" spans="1:20" ht="22.8" customHeight="1" thickBot="1"/>
    <row r="281" spans="1:20" ht="21" customHeight="1" thickBot="1">
      <c r="A281" s="168" t="s">
        <v>239</v>
      </c>
      <c r="B281" s="169"/>
      <c r="C281" s="169"/>
      <c r="D281" s="169"/>
      <c r="E281" s="169"/>
      <c r="F281" s="169"/>
      <c r="G281" s="169"/>
      <c r="H281" s="169"/>
      <c r="I281" s="169"/>
      <c r="J281" s="169"/>
      <c r="K281" s="170"/>
      <c r="L281" s="77"/>
      <c r="M281" s="77"/>
      <c r="N281" s="77"/>
    </row>
    <row r="282" spans="1:20" ht="5.25" customHeight="1" thickBot="1"/>
    <row r="283" spans="1:20" ht="13.8" customHeight="1" thickBot="1">
      <c r="A283" s="183" t="s">
        <v>240</v>
      </c>
      <c r="B283" s="184"/>
      <c r="C283" s="184"/>
      <c r="D283" s="184"/>
      <c r="E283" s="184"/>
      <c r="F283" s="181" t="s">
        <v>219</v>
      </c>
      <c r="G283" s="181"/>
      <c r="H283" s="179"/>
      <c r="I283" s="179"/>
      <c r="J283" s="179"/>
      <c r="K283" s="171" t="s">
        <v>220</v>
      </c>
      <c r="L283" s="172"/>
      <c r="M283" s="175" t="s">
        <v>237</v>
      </c>
      <c r="N283" s="176"/>
      <c r="O283" s="176" t="s">
        <v>238</v>
      </c>
      <c r="P283" s="176"/>
      <c r="Q283" s="176" t="s">
        <v>238</v>
      </c>
      <c r="R283" s="176"/>
      <c r="S283" s="176" t="s">
        <v>238</v>
      </c>
      <c r="T283" s="177"/>
    </row>
    <row r="284" spans="1:20" ht="41.4" customHeight="1" thickTop="1" thickBot="1">
      <c r="A284" s="185"/>
      <c r="B284" s="186"/>
      <c r="C284" s="186"/>
      <c r="D284" s="186"/>
      <c r="E284" s="186"/>
      <c r="F284" s="182"/>
      <c r="G284" s="182"/>
      <c r="H284" s="180"/>
      <c r="I284" s="180"/>
      <c r="J284" s="180"/>
      <c r="K284" s="173"/>
      <c r="L284" s="174"/>
      <c r="M284" s="178"/>
      <c r="N284" s="166"/>
      <c r="O284" s="166"/>
      <c r="P284" s="166"/>
      <c r="Q284" s="166"/>
      <c r="R284" s="166"/>
      <c r="S284" s="166"/>
      <c r="T284" s="167"/>
    </row>
    <row r="285" spans="1:20" ht="5.4" customHeight="1" thickBot="1">
      <c r="A285" s="85"/>
      <c r="B285" s="87"/>
      <c r="C285" s="88"/>
      <c r="D285" s="88"/>
      <c r="E285" s="88"/>
      <c r="F285" s="88"/>
      <c r="G285" s="88"/>
      <c r="H285" s="88"/>
      <c r="I285" s="88"/>
      <c r="J285" s="88"/>
      <c r="K285" s="88"/>
      <c r="L285" s="88"/>
      <c r="M285" s="88"/>
      <c r="N285" s="88"/>
      <c r="O285" s="88"/>
      <c r="P285" s="88"/>
      <c r="Q285" s="88"/>
      <c r="R285" s="88"/>
      <c r="S285" s="88"/>
      <c r="T285" s="293"/>
    </row>
    <row r="286" spans="1:20" ht="36" customHeight="1" thickBot="1">
      <c r="A286" s="208" t="s">
        <v>8</v>
      </c>
      <c r="B286" s="209"/>
      <c r="C286" s="206"/>
      <c r="D286" s="206"/>
      <c r="E286" s="206"/>
      <c r="F286" s="206"/>
      <c r="G286" s="206"/>
      <c r="H286" s="207"/>
      <c r="J286" s="210" t="s">
        <v>113</v>
      </c>
      <c r="K286" s="211"/>
      <c r="L286" s="211"/>
      <c r="M286" s="211"/>
      <c r="N286" s="142" t="e">
        <f>VLOOKUP($C286,利用者一覧!$C$4:$AS$53,41,FALSE)</f>
        <v>#N/A</v>
      </c>
      <c r="O286" s="142"/>
      <c r="P286" s="142"/>
      <c r="Q286" s="142"/>
      <c r="R286" s="142"/>
      <c r="S286" s="143"/>
    </row>
    <row r="287" spans="1:20" ht="6.6" customHeight="1" thickBot="1">
      <c r="D287" s="86"/>
      <c r="E287" s="86"/>
      <c r="F287" s="86"/>
    </row>
    <row r="288" spans="1:20" ht="26.4" customHeight="1">
      <c r="A288" s="224" t="s">
        <v>163</v>
      </c>
      <c r="B288" s="225"/>
      <c r="C288" s="163"/>
      <c r="D288" s="276" t="e">
        <f>VLOOKUP($C286,利用者一覧!$C$4:$AS$53,14,FALSE)</f>
        <v>#N/A</v>
      </c>
      <c r="E288" s="277"/>
      <c r="F288" s="277"/>
      <c r="G288" s="277"/>
      <c r="H288" s="277"/>
      <c r="I288" s="277"/>
      <c r="J288" s="277"/>
      <c r="K288" s="277"/>
      <c r="L288" s="277"/>
      <c r="M288" s="277"/>
      <c r="N288" s="277"/>
      <c r="O288" s="277"/>
      <c r="P288" s="277"/>
      <c r="Q288" s="277"/>
      <c r="R288" s="277"/>
      <c r="S288" s="277"/>
      <c r="T288" s="278"/>
    </row>
    <row r="289" spans="1:20" ht="26.4" customHeight="1" thickBot="1">
      <c r="A289" s="226" t="s">
        <v>164</v>
      </c>
      <c r="B289" s="227"/>
      <c r="C289" s="228"/>
      <c r="D289" s="273" t="e">
        <f>VLOOKUP($C286,利用者一覧!$C$4:$AS$53,15,FALSE)</f>
        <v>#N/A</v>
      </c>
      <c r="E289" s="274"/>
      <c r="F289" s="274"/>
      <c r="G289" s="274"/>
      <c r="H289" s="274"/>
      <c r="I289" s="274"/>
      <c r="J289" s="274"/>
      <c r="K289" s="274"/>
      <c r="L289" s="274"/>
      <c r="M289" s="274"/>
      <c r="N289" s="274"/>
      <c r="O289" s="274"/>
      <c r="P289" s="274"/>
      <c r="Q289" s="274"/>
      <c r="R289" s="274"/>
      <c r="S289" s="274"/>
      <c r="T289" s="275"/>
    </row>
    <row r="290" spans="1:20" ht="5.4" customHeight="1" thickBot="1">
      <c r="D290" s="86"/>
      <c r="E290" s="86"/>
      <c r="F290" s="86"/>
    </row>
    <row r="291" spans="1:20" ht="24" customHeight="1" thickBot="1">
      <c r="A291" s="212" t="s">
        <v>9</v>
      </c>
      <c r="B291" s="213"/>
      <c r="C291" s="213"/>
      <c r="D291" s="213"/>
      <c r="E291" s="213"/>
      <c r="F291" s="214"/>
      <c r="G291" s="212" t="s">
        <v>10</v>
      </c>
      <c r="H291" s="213"/>
      <c r="I291" s="213"/>
      <c r="J291" s="288"/>
      <c r="K291" s="212" t="s">
        <v>11</v>
      </c>
      <c r="L291" s="213"/>
      <c r="M291" s="213"/>
      <c r="N291" s="288"/>
      <c r="O291" s="144" t="s">
        <v>221</v>
      </c>
      <c r="P291" s="145"/>
      <c r="Q291" s="145"/>
      <c r="R291" s="145"/>
      <c r="S291" s="145"/>
      <c r="T291" s="146"/>
    </row>
    <row r="292" spans="1:20" ht="28.8" customHeight="1" thickTop="1">
      <c r="A292" s="218" t="s">
        <v>241</v>
      </c>
      <c r="B292" s="219"/>
      <c r="C292" s="219"/>
      <c r="D292" s="219"/>
      <c r="E292" s="219"/>
      <c r="F292" s="220"/>
      <c r="G292" s="285" t="s">
        <v>18</v>
      </c>
      <c r="H292" s="286"/>
      <c r="I292" s="286"/>
      <c r="J292" s="287"/>
      <c r="K292" s="285" t="s">
        <v>19</v>
      </c>
      <c r="L292" s="286"/>
      <c r="M292" s="286"/>
      <c r="N292" s="287"/>
      <c r="O292" s="84" t="s">
        <v>27</v>
      </c>
      <c r="P292" s="147" t="s">
        <v>245</v>
      </c>
      <c r="Q292" s="148"/>
      <c r="R292" s="148"/>
      <c r="S292" s="148"/>
      <c r="T292" s="149"/>
    </row>
    <row r="293" spans="1:20" ht="28.8" customHeight="1" thickBot="1">
      <c r="A293" s="221" t="s">
        <v>242</v>
      </c>
      <c r="B293" s="222"/>
      <c r="C293" s="222"/>
      <c r="D293" s="222"/>
      <c r="E293" s="222"/>
      <c r="F293" s="223"/>
      <c r="G293" s="282" t="s">
        <v>18</v>
      </c>
      <c r="H293" s="283"/>
      <c r="I293" s="283"/>
      <c r="J293" s="284"/>
      <c r="K293" s="282" t="s">
        <v>19</v>
      </c>
      <c r="L293" s="283"/>
      <c r="M293" s="283"/>
      <c r="N293" s="284"/>
      <c r="O293" s="89" t="s">
        <v>31</v>
      </c>
      <c r="P293" s="150"/>
      <c r="Q293" s="151"/>
      <c r="R293" s="151"/>
      <c r="S293" s="151"/>
      <c r="T293" s="152"/>
    </row>
    <row r="294" spans="1:20" ht="28.8" customHeight="1" thickBot="1">
      <c r="A294" s="215" t="s">
        <v>243</v>
      </c>
      <c r="B294" s="216"/>
      <c r="C294" s="216"/>
      <c r="D294" s="216"/>
      <c r="E294" s="216"/>
      <c r="F294" s="217"/>
      <c r="G294" s="279" t="s">
        <v>18</v>
      </c>
      <c r="H294" s="280"/>
      <c r="I294" s="280"/>
      <c r="J294" s="281"/>
      <c r="K294" s="279" t="s">
        <v>19</v>
      </c>
      <c r="L294" s="280"/>
      <c r="M294" s="280"/>
      <c r="N294" s="281"/>
      <c r="O294" s="153" t="e">
        <f>VLOOKUP($C286,利用者一覧!$C$4:$AS$53,32,FALSE)</f>
        <v>#N/A</v>
      </c>
      <c r="P294" s="154"/>
      <c r="Q294" s="154"/>
      <c r="R294" s="154"/>
      <c r="S294" s="154"/>
      <c r="T294" s="155"/>
    </row>
    <row r="295" spans="1:20" ht="8.4" customHeight="1" thickBot="1">
      <c r="D295" s="86"/>
      <c r="E295" s="86"/>
      <c r="F295" s="86"/>
    </row>
    <row r="296" spans="1:20" ht="24" customHeight="1" thickBot="1">
      <c r="A296" s="198" t="s">
        <v>99</v>
      </c>
      <c r="B296" s="203" t="s">
        <v>12</v>
      </c>
      <c r="C296" s="164"/>
      <c r="D296" s="140" t="s">
        <v>13</v>
      </c>
      <c r="E296" s="164"/>
      <c r="F296" s="140" t="s">
        <v>14</v>
      </c>
      <c r="G296" s="164"/>
      <c r="H296" s="140" t="s">
        <v>15</v>
      </c>
      <c r="I296" s="164"/>
      <c r="J296" s="140" t="s">
        <v>16</v>
      </c>
      <c r="K296" s="164"/>
      <c r="L296" s="140" t="s">
        <v>17</v>
      </c>
      <c r="M296" s="165"/>
      <c r="N296" s="212" t="s">
        <v>222</v>
      </c>
      <c r="O296" s="213"/>
      <c r="P296" s="213"/>
      <c r="Q296" s="213"/>
      <c r="R296" s="213"/>
      <c r="S296" s="213"/>
      <c r="T296" s="288"/>
    </row>
    <row r="297" spans="1:20" ht="21" customHeight="1" thickTop="1" thickBot="1">
      <c r="A297" s="199"/>
      <c r="B297" s="78" t="s">
        <v>20</v>
      </c>
      <c r="C297" s="79" t="s">
        <v>21</v>
      </c>
      <c r="D297" s="80" t="s">
        <v>20</v>
      </c>
      <c r="E297" s="79" t="s">
        <v>21</v>
      </c>
      <c r="F297" s="80" t="s">
        <v>20</v>
      </c>
      <c r="G297" s="79" t="s">
        <v>21</v>
      </c>
      <c r="H297" s="80" t="s">
        <v>20</v>
      </c>
      <c r="I297" s="79" t="s">
        <v>21</v>
      </c>
      <c r="J297" s="80" t="s">
        <v>20</v>
      </c>
      <c r="K297" s="79" t="s">
        <v>21</v>
      </c>
      <c r="L297" s="80" t="s">
        <v>20</v>
      </c>
      <c r="M297" s="81" t="s">
        <v>21</v>
      </c>
      <c r="N297" s="289" t="e">
        <f>VLOOKUP($C286,利用者一覧!$C$4:$AS$53,40,FALSE)</f>
        <v>#N/A</v>
      </c>
      <c r="O297" s="166"/>
      <c r="P297" s="166"/>
      <c r="Q297" s="166"/>
      <c r="R297" s="166"/>
      <c r="S297" s="166"/>
      <c r="T297" s="167"/>
    </row>
    <row r="298" spans="1:20" ht="21" customHeight="1">
      <c r="A298" s="199"/>
      <c r="B298" s="201" t="e">
        <f>VLOOKUP($C286,利用者一覧!$C$4:$AS$53,26,FALSE)</f>
        <v>#N/A</v>
      </c>
      <c r="C298" s="196" t="s">
        <v>103</v>
      </c>
      <c r="D298" s="194" t="e">
        <f>VLOOKUP($C286,利用者一覧!$C$4:$AS$53,27,FALSE)</f>
        <v>#N/A</v>
      </c>
      <c r="E298" s="196" t="s">
        <v>103</v>
      </c>
      <c r="F298" s="194" t="e">
        <f>VLOOKUP($C286,利用者一覧!$C$4:$AS$53,28,FALSE)</f>
        <v>#N/A</v>
      </c>
      <c r="G298" s="196" t="s">
        <v>103</v>
      </c>
      <c r="H298" s="194" t="e">
        <f>VLOOKUP($C286,利用者一覧!$C$4:$AS$53,29,FALSE)</f>
        <v>#N/A</v>
      </c>
      <c r="I298" s="196" t="s">
        <v>103</v>
      </c>
      <c r="J298" s="194" t="e">
        <f>VLOOKUP($C286,利用者一覧!$C$4:$AS$53,30,FALSE)</f>
        <v>#N/A</v>
      </c>
      <c r="K298" s="196" t="s">
        <v>103</v>
      </c>
      <c r="L298" s="194" t="e">
        <f>VLOOKUP($C286,利用者一覧!$C$4:$AS$53,31,FALSE)</f>
        <v>#N/A</v>
      </c>
      <c r="M298" s="204" t="s">
        <v>103</v>
      </c>
      <c r="N298" s="254" t="s">
        <v>225</v>
      </c>
      <c r="O298" s="255"/>
      <c r="P298" s="255"/>
      <c r="Q298" s="255"/>
      <c r="R298" s="255"/>
      <c r="S298" s="255"/>
    </row>
    <row r="299" spans="1:20" ht="21" customHeight="1" thickBot="1">
      <c r="A299" s="200"/>
      <c r="B299" s="202"/>
      <c r="C299" s="197"/>
      <c r="D299" s="195"/>
      <c r="E299" s="197"/>
      <c r="F299" s="195"/>
      <c r="G299" s="197"/>
      <c r="H299" s="195"/>
      <c r="I299" s="197"/>
      <c r="J299" s="195"/>
      <c r="K299" s="197"/>
      <c r="L299" s="195"/>
      <c r="M299" s="205"/>
    </row>
    <row r="300" spans="1:20" ht="6" customHeight="1" thickBot="1">
      <c r="A300" s="104"/>
      <c r="B300" s="103"/>
      <c r="C300" s="103"/>
      <c r="D300" s="103"/>
      <c r="E300" s="103"/>
      <c r="F300" s="103"/>
      <c r="G300" s="103"/>
      <c r="H300" s="103"/>
      <c r="I300" s="103"/>
      <c r="J300" s="103"/>
      <c r="K300" s="103"/>
      <c r="L300" s="103"/>
      <c r="M300" s="103"/>
      <c r="N300" s="83"/>
      <c r="O300" s="83"/>
      <c r="P300" s="83"/>
      <c r="Q300" s="83"/>
      <c r="R300" s="83"/>
      <c r="S300" s="83"/>
      <c r="T300" s="83"/>
    </row>
    <row r="301" spans="1:20" ht="29.4" customHeight="1" thickBot="1">
      <c r="A301" s="189" t="s">
        <v>22</v>
      </c>
      <c r="B301" s="190"/>
      <c r="C301" s="93" t="s">
        <v>26</v>
      </c>
      <c r="D301" s="105" t="e">
        <f>VLOOKUP($C286,利用者一覧!$C$4:$AS$53,35,FALSE)</f>
        <v>#N/A</v>
      </c>
      <c r="E301" s="82" t="s">
        <v>30</v>
      </c>
      <c r="F301" s="43" t="s">
        <v>104</v>
      </c>
      <c r="G301" s="191" t="s">
        <v>23</v>
      </c>
      <c r="H301" s="192"/>
      <c r="I301" s="193"/>
      <c r="J301" s="93" t="s">
        <v>26</v>
      </c>
      <c r="K301" s="105" t="e">
        <f>VLOOKUP($C286,利用者一覧!$C$4:$AS$53,36,FALSE)</f>
        <v>#N/A</v>
      </c>
      <c r="L301" s="82" t="s">
        <v>30</v>
      </c>
      <c r="M301" s="43" t="s">
        <v>104</v>
      </c>
    </row>
    <row r="302" spans="1:20" ht="6" customHeight="1" thickBot="1"/>
    <row r="303" spans="1:20" ht="30" customHeight="1" thickBot="1">
      <c r="A303" s="263" t="s">
        <v>24</v>
      </c>
      <c r="B303" s="264"/>
      <c r="C303" s="265"/>
      <c r="D303" s="156" t="s">
        <v>28</v>
      </c>
      <c r="E303" s="157"/>
      <c r="F303" s="101" t="s">
        <v>103</v>
      </c>
      <c r="G303" s="262" t="s">
        <v>32</v>
      </c>
      <c r="H303" s="157"/>
      <c r="I303" s="101" t="s">
        <v>103</v>
      </c>
      <c r="J303" s="262" t="s">
        <v>34</v>
      </c>
      <c r="K303" s="157"/>
      <c r="L303" s="101" t="s">
        <v>103</v>
      </c>
      <c r="M303" s="140" t="s">
        <v>29</v>
      </c>
      <c r="N303" s="141"/>
      <c r="O303" s="102" t="s">
        <v>103</v>
      </c>
      <c r="P303" s="252" t="s">
        <v>244</v>
      </c>
      <c r="Q303" s="253"/>
      <c r="R303" s="253"/>
      <c r="S303" s="253"/>
      <c r="T303" s="253"/>
    </row>
    <row r="304" spans="1:20" ht="30" customHeight="1" thickTop="1" thickBot="1">
      <c r="A304" s="259" t="s">
        <v>162</v>
      </c>
      <c r="B304" s="260"/>
      <c r="C304" s="261"/>
      <c r="D304" s="258" t="s">
        <v>111</v>
      </c>
      <c r="E304" s="188"/>
      <c r="F304" s="107" t="s">
        <v>103</v>
      </c>
      <c r="G304" s="187" t="s">
        <v>35</v>
      </c>
      <c r="H304" s="188"/>
      <c r="I304" s="107" t="s">
        <v>103</v>
      </c>
      <c r="J304" s="187" t="s">
        <v>33</v>
      </c>
      <c r="K304" s="188"/>
      <c r="L304" s="91" t="s">
        <v>103</v>
      </c>
      <c r="M304" s="187" t="s">
        <v>101</v>
      </c>
      <c r="N304" s="188"/>
      <c r="O304" s="108" t="s">
        <v>103</v>
      </c>
      <c r="P304" s="252"/>
      <c r="Q304" s="253"/>
      <c r="R304" s="253"/>
      <c r="S304" s="253"/>
      <c r="T304" s="253"/>
    </row>
    <row r="305" spans="1:20" ht="6.6" customHeight="1" thickBot="1"/>
    <row r="306" spans="1:20" ht="30" customHeight="1" thickBot="1">
      <c r="A306" s="162" t="s">
        <v>227</v>
      </c>
      <c r="B306" s="163"/>
      <c r="C306" s="256" t="e">
        <f>VLOOKUP($C286,利用者一覧!$C$4:$AS$53,16,FALSE)</f>
        <v>#N/A</v>
      </c>
      <c r="D306" s="257"/>
      <c r="E306" s="257"/>
      <c r="F306" s="244" t="s">
        <v>232</v>
      </c>
      <c r="G306" s="245"/>
      <c r="H306" s="249" t="e">
        <f>VLOOKUP($C286,利用者一覧!$C$4:$AS$53,17,FALSE)</f>
        <v>#N/A</v>
      </c>
      <c r="I306" s="250"/>
      <c r="J306" s="250"/>
      <c r="K306" s="250"/>
      <c r="L306" s="250"/>
      <c r="M306" s="251"/>
      <c r="N306" s="210" t="s">
        <v>226</v>
      </c>
      <c r="O306" s="211"/>
      <c r="P306" s="211"/>
      <c r="Q306" s="211"/>
      <c r="R306" s="211"/>
      <c r="S306" s="211"/>
      <c r="T306" s="233"/>
    </row>
    <row r="307" spans="1:20" ht="30" customHeight="1">
      <c r="A307" s="158" t="s">
        <v>228</v>
      </c>
      <c r="B307" s="159"/>
      <c r="C307" s="229" t="e">
        <f>VLOOKUP($C286,利用者一覧!$C$4:$AS$53,18,FALSE)</f>
        <v>#N/A</v>
      </c>
      <c r="D307" s="230"/>
      <c r="E307" s="230"/>
      <c r="F307" s="240" t="s">
        <v>233</v>
      </c>
      <c r="G307" s="241"/>
      <c r="H307" s="246" t="e">
        <f>VLOOKUP($C286,利用者一覧!$C$4:$AS$53,19,FALSE)</f>
        <v>#N/A</v>
      </c>
      <c r="I307" s="247"/>
      <c r="J307" s="247"/>
      <c r="K307" s="247"/>
      <c r="L307" s="247"/>
      <c r="M307" s="248"/>
      <c r="N307" s="198" t="s">
        <v>102</v>
      </c>
      <c r="O307" s="234" t="e">
        <f>VLOOKUP($C286,利用者一覧!$C$4:$AS$53,37,FALSE)</f>
        <v>#N/A</v>
      </c>
      <c r="P307" s="235"/>
      <c r="Q307" s="235"/>
      <c r="R307" s="235"/>
      <c r="S307" s="235"/>
      <c r="T307" s="44" t="s">
        <v>103</v>
      </c>
    </row>
    <row r="308" spans="1:20" ht="30" customHeight="1">
      <c r="A308" s="158" t="s">
        <v>229</v>
      </c>
      <c r="B308" s="159"/>
      <c r="C308" s="229" t="e">
        <f>VLOOKUP($C286,利用者一覧!$C$4:$AS$53,20,FALSE)</f>
        <v>#N/A</v>
      </c>
      <c r="D308" s="230"/>
      <c r="E308" s="230"/>
      <c r="F308" s="240" t="s">
        <v>234</v>
      </c>
      <c r="G308" s="241"/>
      <c r="H308" s="246" t="e">
        <f>VLOOKUP($C286,利用者一覧!$C$4:$AS$53,21,FALSE)</f>
        <v>#N/A</v>
      </c>
      <c r="I308" s="247"/>
      <c r="J308" s="247"/>
      <c r="K308" s="247"/>
      <c r="L308" s="247"/>
      <c r="M308" s="248"/>
      <c r="N308" s="199"/>
      <c r="O308" s="236" t="e">
        <f>VLOOKUP($C286,利用者一覧!$C$4:$AS$53,38,FALSE)</f>
        <v>#N/A</v>
      </c>
      <c r="P308" s="237"/>
      <c r="Q308" s="237"/>
      <c r="R308" s="237"/>
      <c r="S308" s="237"/>
      <c r="T308" s="75" t="s">
        <v>103</v>
      </c>
    </row>
    <row r="309" spans="1:20" ht="30" customHeight="1" thickBot="1">
      <c r="A309" s="158" t="s">
        <v>230</v>
      </c>
      <c r="B309" s="159"/>
      <c r="C309" s="229" t="e">
        <f>VLOOKUP($C286,利用者一覧!$C$4:$AS$53,22,FALSE)</f>
        <v>#N/A</v>
      </c>
      <c r="D309" s="230"/>
      <c r="E309" s="230"/>
      <c r="F309" s="240" t="s">
        <v>235</v>
      </c>
      <c r="G309" s="241"/>
      <c r="H309" s="246" t="e">
        <f>VLOOKUP($C286,利用者一覧!$C$4:$AS$53,23,FALSE)</f>
        <v>#N/A</v>
      </c>
      <c r="I309" s="247"/>
      <c r="J309" s="247"/>
      <c r="K309" s="247"/>
      <c r="L309" s="247"/>
      <c r="M309" s="248"/>
      <c r="N309" s="200"/>
      <c r="O309" s="238" t="e">
        <f>VLOOKUP($C286,利用者一覧!$C$4:$AS$53,39,FALSE)</f>
        <v>#N/A</v>
      </c>
      <c r="P309" s="239"/>
      <c r="Q309" s="239"/>
      <c r="R309" s="239"/>
      <c r="S309" s="239"/>
      <c r="T309" s="45" t="s">
        <v>103</v>
      </c>
    </row>
    <row r="310" spans="1:20" ht="30" customHeight="1" thickBot="1">
      <c r="A310" s="160" t="s">
        <v>231</v>
      </c>
      <c r="B310" s="161"/>
      <c r="C310" s="231" t="e">
        <f>VLOOKUP($C286,利用者一覧!$C$4:$AS$53,24,FALSE)</f>
        <v>#N/A</v>
      </c>
      <c r="D310" s="232"/>
      <c r="E310" s="232"/>
      <c r="F310" s="242" t="s">
        <v>236</v>
      </c>
      <c r="G310" s="243"/>
      <c r="H310" s="290" t="e">
        <f>VLOOKUP($C286,利用者一覧!$C$4:$AS$53,25,FALSE)</f>
        <v>#N/A</v>
      </c>
      <c r="I310" s="291"/>
      <c r="J310" s="291"/>
      <c r="K310" s="291"/>
      <c r="L310" s="291"/>
      <c r="M310" s="292"/>
      <c r="N310" s="94"/>
    </row>
    <row r="311" spans="1:20" ht="6.6" customHeight="1" thickBot="1">
      <c r="A311" s="97"/>
      <c r="B311" s="98"/>
      <c r="C311" s="95"/>
      <c r="D311" s="95"/>
      <c r="E311" s="95"/>
      <c r="F311" s="99"/>
      <c r="G311" s="98"/>
      <c r="H311" s="106"/>
      <c r="I311" s="106"/>
      <c r="J311" s="106"/>
      <c r="K311" s="106"/>
      <c r="L311" s="106"/>
      <c r="M311" s="106"/>
      <c r="N311" s="100"/>
    </row>
    <row r="312" spans="1:20" ht="30" customHeight="1" thickBot="1">
      <c r="A312" s="135" t="e">
        <f>VLOOKUP($C286,利用者一覧!$C$4:$AS$53,42,FALSE)</f>
        <v>#N/A</v>
      </c>
      <c r="B312" s="136"/>
      <c r="C312" s="136"/>
      <c r="D312" s="136"/>
      <c r="E312" s="136"/>
      <c r="F312" s="136"/>
      <c r="G312" s="136"/>
      <c r="H312" s="136"/>
      <c r="I312" s="136"/>
      <c r="J312" s="136"/>
      <c r="K312" s="136"/>
      <c r="L312" s="136"/>
      <c r="M312" s="136"/>
      <c r="N312" s="136"/>
      <c r="O312" s="136"/>
      <c r="P312" s="136"/>
      <c r="Q312" s="136"/>
      <c r="R312" s="136"/>
      <c r="S312" s="136"/>
      <c r="T312" s="137"/>
    </row>
    <row r="313" spans="1:20" ht="6" customHeight="1"/>
    <row r="314" spans="1:20" ht="22.8" customHeight="1" thickBot="1">
      <c r="A314" s="138" t="s">
        <v>161</v>
      </c>
      <c r="B314" s="138"/>
      <c r="C314" s="138"/>
      <c r="D314" s="138"/>
      <c r="E314" s="138"/>
      <c r="F314" s="138"/>
      <c r="G314" s="138"/>
      <c r="H314" s="139"/>
      <c r="I314" s="76"/>
    </row>
    <row r="315" spans="1:20" ht="22.8" customHeight="1">
      <c r="A315" s="266"/>
      <c r="B315" s="267"/>
      <c r="C315" s="267"/>
      <c r="D315" s="267"/>
      <c r="E315" s="267"/>
      <c r="F315" s="267"/>
      <c r="G315" s="267"/>
      <c r="H315" s="267"/>
      <c r="I315" s="267"/>
      <c r="J315" s="267"/>
      <c r="K315" s="267"/>
      <c r="L315" s="267"/>
      <c r="M315" s="267"/>
      <c r="N315" s="267"/>
      <c r="O315" s="267"/>
      <c r="P315" s="267"/>
      <c r="Q315" s="267"/>
      <c r="R315" s="267"/>
      <c r="S315" s="267"/>
      <c r="T315" s="268"/>
    </row>
    <row r="316" spans="1:20" ht="22.8" customHeight="1">
      <c r="A316" s="254"/>
      <c r="B316" s="255"/>
      <c r="C316" s="255"/>
      <c r="D316" s="255"/>
      <c r="E316" s="255"/>
      <c r="F316" s="255"/>
      <c r="G316" s="255"/>
      <c r="H316" s="255"/>
      <c r="I316" s="255"/>
      <c r="J316" s="255"/>
      <c r="K316" s="255"/>
      <c r="L316" s="255"/>
      <c r="M316" s="255"/>
      <c r="N316" s="255"/>
      <c r="O316" s="255"/>
      <c r="P316" s="255"/>
      <c r="Q316" s="255"/>
      <c r="R316" s="255"/>
      <c r="S316" s="255"/>
      <c r="T316" s="269"/>
    </row>
    <row r="317" spans="1:20" ht="22.8" customHeight="1">
      <c r="A317" s="254"/>
      <c r="B317" s="255"/>
      <c r="C317" s="255"/>
      <c r="D317" s="255"/>
      <c r="E317" s="255"/>
      <c r="F317" s="255"/>
      <c r="G317" s="255"/>
      <c r="H317" s="255"/>
      <c r="I317" s="255"/>
      <c r="J317" s="255"/>
      <c r="K317" s="255"/>
      <c r="L317" s="255"/>
      <c r="M317" s="255"/>
      <c r="N317" s="255"/>
      <c r="O317" s="255"/>
      <c r="P317" s="255"/>
      <c r="Q317" s="255"/>
      <c r="R317" s="255"/>
      <c r="S317" s="255"/>
      <c r="T317" s="269"/>
    </row>
    <row r="318" spans="1:20" ht="22.8" customHeight="1" thickBot="1">
      <c r="A318" s="270"/>
      <c r="B318" s="271"/>
      <c r="C318" s="271"/>
      <c r="D318" s="271"/>
      <c r="E318" s="271"/>
      <c r="F318" s="271"/>
      <c r="G318" s="271"/>
      <c r="H318" s="271"/>
      <c r="I318" s="271"/>
      <c r="J318" s="271"/>
      <c r="K318" s="271"/>
      <c r="L318" s="271"/>
      <c r="M318" s="271"/>
      <c r="N318" s="271"/>
      <c r="O318" s="271"/>
      <c r="P318" s="271"/>
      <c r="Q318" s="271"/>
      <c r="R318" s="271"/>
      <c r="S318" s="271"/>
      <c r="T318" s="272"/>
    </row>
    <row r="319" spans="1:20" ht="22.8" customHeight="1"/>
    <row r="320" spans="1:20" ht="22.8" customHeight="1" thickBot="1"/>
    <row r="321" spans="1:20" ht="21" customHeight="1" thickBot="1">
      <c r="A321" s="168" t="s">
        <v>239</v>
      </c>
      <c r="B321" s="169"/>
      <c r="C321" s="169"/>
      <c r="D321" s="169"/>
      <c r="E321" s="169"/>
      <c r="F321" s="169"/>
      <c r="G321" s="169"/>
      <c r="H321" s="169"/>
      <c r="I321" s="169"/>
      <c r="J321" s="169"/>
      <c r="K321" s="170"/>
      <c r="L321" s="77"/>
      <c r="M321" s="77"/>
      <c r="N321" s="77"/>
    </row>
    <row r="322" spans="1:20" ht="5.25" customHeight="1" thickBot="1"/>
    <row r="323" spans="1:20" ht="13.8" customHeight="1" thickBot="1">
      <c r="A323" s="183" t="s">
        <v>240</v>
      </c>
      <c r="B323" s="184"/>
      <c r="C323" s="184"/>
      <c r="D323" s="184"/>
      <c r="E323" s="184"/>
      <c r="F323" s="181" t="s">
        <v>219</v>
      </c>
      <c r="G323" s="181"/>
      <c r="H323" s="179"/>
      <c r="I323" s="179"/>
      <c r="J323" s="179"/>
      <c r="K323" s="171" t="s">
        <v>220</v>
      </c>
      <c r="L323" s="172"/>
      <c r="M323" s="175" t="s">
        <v>237</v>
      </c>
      <c r="N323" s="176"/>
      <c r="O323" s="176" t="s">
        <v>238</v>
      </c>
      <c r="P323" s="176"/>
      <c r="Q323" s="176" t="s">
        <v>238</v>
      </c>
      <c r="R323" s="176"/>
      <c r="S323" s="176" t="s">
        <v>238</v>
      </c>
      <c r="T323" s="177"/>
    </row>
    <row r="324" spans="1:20" ht="41.4" customHeight="1" thickTop="1" thickBot="1">
      <c r="A324" s="185"/>
      <c r="B324" s="186"/>
      <c r="C324" s="186"/>
      <c r="D324" s="186"/>
      <c r="E324" s="186"/>
      <c r="F324" s="182"/>
      <c r="G324" s="182"/>
      <c r="H324" s="180"/>
      <c r="I324" s="180"/>
      <c r="J324" s="180"/>
      <c r="K324" s="173"/>
      <c r="L324" s="174"/>
      <c r="M324" s="178"/>
      <c r="N324" s="166"/>
      <c r="O324" s="166"/>
      <c r="P324" s="166"/>
      <c r="Q324" s="166"/>
      <c r="R324" s="166"/>
      <c r="S324" s="166"/>
      <c r="T324" s="167"/>
    </row>
    <row r="325" spans="1:20" ht="5.4" customHeight="1" thickBot="1">
      <c r="A325" s="85"/>
      <c r="B325" s="87"/>
      <c r="C325" s="88"/>
      <c r="D325" s="88"/>
      <c r="E325" s="88"/>
      <c r="F325" s="88"/>
      <c r="G325" s="88"/>
      <c r="H325" s="88"/>
      <c r="I325" s="88"/>
      <c r="J325" s="88"/>
      <c r="K325" s="88"/>
      <c r="L325" s="88"/>
      <c r="M325" s="88"/>
      <c r="N325" s="88"/>
      <c r="O325" s="88"/>
      <c r="P325" s="88"/>
      <c r="Q325" s="88"/>
      <c r="R325" s="88"/>
      <c r="S325" s="88"/>
      <c r="T325" s="293"/>
    </row>
    <row r="326" spans="1:20" ht="36" customHeight="1" thickBot="1">
      <c r="A326" s="208" t="s">
        <v>8</v>
      </c>
      <c r="B326" s="209"/>
      <c r="C326" s="206"/>
      <c r="D326" s="206"/>
      <c r="E326" s="206"/>
      <c r="F326" s="206"/>
      <c r="G326" s="206"/>
      <c r="H326" s="207"/>
      <c r="J326" s="210" t="s">
        <v>113</v>
      </c>
      <c r="K326" s="211"/>
      <c r="L326" s="211"/>
      <c r="M326" s="211"/>
      <c r="N326" s="142" t="e">
        <f>VLOOKUP($C326,利用者一覧!$C$4:$AS$53,41,FALSE)</f>
        <v>#N/A</v>
      </c>
      <c r="O326" s="142"/>
      <c r="P326" s="142"/>
      <c r="Q326" s="142"/>
      <c r="R326" s="142"/>
      <c r="S326" s="143"/>
    </row>
    <row r="327" spans="1:20" ht="6.6" customHeight="1" thickBot="1">
      <c r="D327" s="86"/>
      <c r="E327" s="86"/>
      <c r="F327" s="86"/>
    </row>
    <row r="328" spans="1:20" ht="26.4" customHeight="1">
      <c r="A328" s="224" t="s">
        <v>163</v>
      </c>
      <c r="B328" s="225"/>
      <c r="C328" s="163"/>
      <c r="D328" s="276" t="e">
        <f>VLOOKUP($C326,利用者一覧!$C$4:$AS$53,14,FALSE)</f>
        <v>#N/A</v>
      </c>
      <c r="E328" s="277"/>
      <c r="F328" s="277"/>
      <c r="G328" s="277"/>
      <c r="H328" s="277"/>
      <c r="I328" s="277"/>
      <c r="J328" s="277"/>
      <c r="K328" s="277"/>
      <c r="L328" s="277"/>
      <c r="M328" s="277"/>
      <c r="N328" s="277"/>
      <c r="O328" s="277"/>
      <c r="P328" s="277"/>
      <c r="Q328" s="277"/>
      <c r="R328" s="277"/>
      <c r="S328" s="277"/>
      <c r="T328" s="278"/>
    </row>
    <row r="329" spans="1:20" ht="26.4" customHeight="1" thickBot="1">
      <c r="A329" s="226" t="s">
        <v>164</v>
      </c>
      <c r="B329" s="227"/>
      <c r="C329" s="228"/>
      <c r="D329" s="273" t="e">
        <f>VLOOKUP($C326,利用者一覧!$C$4:$AS$53,15,FALSE)</f>
        <v>#N/A</v>
      </c>
      <c r="E329" s="274"/>
      <c r="F329" s="274"/>
      <c r="G329" s="274"/>
      <c r="H329" s="274"/>
      <c r="I329" s="274"/>
      <c r="J329" s="274"/>
      <c r="K329" s="274"/>
      <c r="L329" s="274"/>
      <c r="M329" s="274"/>
      <c r="N329" s="274"/>
      <c r="O329" s="274"/>
      <c r="P329" s="274"/>
      <c r="Q329" s="274"/>
      <c r="R329" s="274"/>
      <c r="S329" s="274"/>
      <c r="T329" s="275"/>
    </row>
    <row r="330" spans="1:20" ht="5.4" customHeight="1" thickBot="1">
      <c r="D330" s="86"/>
      <c r="E330" s="86"/>
      <c r="F330" s="86"/>
    </row>
    <row r="331" spans="1:20" ht="24" customHeight="1" thickBot="1">
      <c r="A331" s="212" t="s">
        <v>9</v>
      </c>
      <c r="B331" s="213"/>
      <c r="C331" s="213"/>
      <c r="D331" s="213"/>
      <c r="E331" s="213"/>
      <c r="F331" s="214"/>
      <c r="G331" s="212" t="s">
        <v>10</v>
      </c>
      <c r="H331" s="213"/>
      <c r="I331" s="213"/>
      <c r="J331" s="288"/>
      <c r="K331" s="212" t="s">
        <v>11</v>
      </c>
      <c r="L331" s="213"/>
      <c r="M331" s="213"/>
      <c r="N331" s="288"/>
      <c r="O331" s="144" t="s">
        <v>221</v>
      </c>
      <c r="P331" s="145"/>
      <c r="Q331" s="145"/>
      <c r="R331" s="145"/>
      <c r="S331" s="145"/>
      <c r="T331" s="146"/>
    </row>
    <row r="332" spans="1:20" ht="28.8" customHeight="1" thickTop="1">
      <c r="A332" s="218" t="s">
        <v>241</v>
      </c>
      <c r="B332" s="219"/>
      <c r="C332" s="219"/>
      <c r="D332" s="219"/>
      <c r="E332" s="219"/>
      <c r="F332" s="220"/>
      <c r="G332" s="285" t="s">
        <v>18</v>
      </c>
      <c r="H332" s="286"/>
      <c r="I332" s="286"/>
      <c r="J332" s="287"/>
      <c r="K332" s="285" t="s">
        <v>19</v>
      </c>
      <c r="L332" s="286"/>
      <c r="M332" s="286"/>
      <c r="N332" s="287"/>
      <c r="O332" s="84" t="s">
        <v>27</v>
      </c>
      <c r="P332" s="147" t="s">
        <v>245</v>
      </c>
      <c r="Q332" s="148"/>
      <c r="R332" s="148"/>
      <c r="S332" s="148"/>
      <c r="T332" s="149"/>
    </row>
    <row r="333" spans="1:20" ht="28.8" customHeight="1" thickBot="1">
      <c r="A333" s="221" t="s">
        <v>242</v>
      </c>
      <c r="B333" s="222"/>
      <c r="C333" s="222"/>
      <c r="D333" s="222"/>
      <c r="E333" s="222"/>
      <c r="F333" s="223"/>
      <c r="G333" s="282" t="s">
        <v>18</v>
      </c>
      <c r="H333" s="283"/>
      <c r="I333" s="283"/>
      <c r="J333" s="284"/>
      <c r="K333" s="282" t="s">
        <v>19</v>
      </c>
      <c r="L333" s="283"/>
      <c r="M333" s="283"/>
      <c r="N333" s="284"/>
      <c r="O333" s="89" t="s">
        <v>31</v>
      </c>
      <c r="P333" s="150"/>
      <c r="Q333" s="151"/>
      <c r="R333" s="151"/>
      <c r="S333" s="151"/>
      <c r="T333" s="152"/>
    </row>
    <row r="334" spans="1:20" ht="28.8" customHeight="1" thickBot="1">
      <c r="A334" s="215" t="s">
        <v>243</v>
      </c>
      <c r="B334" s="216"/>
      <c r="C334" s="216"/>
      <c r="D334" s="216"/>
      <c r="E334" s="216"/>
      <c r="F334" s="217"/>
      <c r="G334" s="279" t="s">
        <v>18</v>
      </c>
      <c r="H334" s="280"/>
      <c r="I334" s="280"/>
      <c r="J334" s="281"/>
      <c r="K334" s="279" t="s">
        <v>19</v>
      </c>
      <c r="L334" s="280"/>
      <c r="M334" s="280"/>
      <c r="N334" s="281"/>
      <c r="O334" s="153" t="e">
        <f>VLOOKUP($C326,利用者一覧!$C$4:$AS$53,32,FALSE)</f>
        <v>#N/A</v>
      </c>
      <c r="P334" s="154"/>
      <c r="Q334" s="154"/>
      <c r="R334" s="154"/>
      <c r="S334" s="154"/>
      <c r="T334" s="155"/>
    </row>
    <row r="335" spans="1:20" ht="8.4" customHeight="1" thickBot="1">
      <c r="D335" s="86"/>
      <c r="E335" s="86"/>
      <c r="F335" s="86"/>
    </row>
    <row r="336" spans="1:20" ht="24" customHeight="1" thickBot="1">
      <c r="A336" s="198" t="s">
        <v>99</v>
      </c>
      <c r="B336" s="203" t="s">
        <v>12</v>
      </c>
      <c r="C336" s="164"/>
      <c r="D336" s="140" t="s">
        <v>13</v>
      </c>
      <c r="E336" s="164"/>
      <c r="F336" s="140" t="s">
        <v>14</v>
      </c>
      <c r="G336" s="164"/>
      <c r="H336" s="140" t="s">
        <v>15</v>
      </c>
      <c r="I336" s="164"/>
      <c r="J336" s="140" t="s">
        <v>16</v>
      </c>
      <c r="K336" s="164"/>
      <c r="L336" s="140" t="s">
        <v>17</v>
      </c>
      <c r="M336" s="165"/>
      <c r="N336" s="212" t="s">
        <v>222</v>
      </c>
      <c r="O336" s="213"/>
      <c r="P336" s="213"/>
      <c r="Q336" s="213"/>
      <c r="R336" s="213"/>
      <c r="S336" s="213"/>
      <c r="T336" s="288"/>
    </row>
    <row r="337" spans="1:20" ht="21" customHeight="1" thickTop="1" thickBot="1">
      <c r="A337" s="199"/>
      <c r="B337" s="78" t="s">
        <v>20</v>
      </c>
      <c r="C337" s="79" t="s">
        <v>21</v>
      </c>
      <c r="D337" s="80" t="s">
        <v>20</v>
      </c>
      <c r="E337" s="79" t="s">
        <v>21</v>
      </c>
      <c r="F337" s="80" t="s">
        <v>20</v>
      </c>
      <c r="G337" s="79" t="s">
        <v>21</v>
      </c>
      <c r="H337" s="80" t="s">
        <v>20</v>
      </c>
      <c r="I337" s="79" t="s">
        <v>21</v>
      </c>
      <c r="J337" s="80" t="s">
        <v>20</v>
      </c>
      <c r="K337" s="79" t="s">
        <v>21</v>
      </c>
      <c r="L337" s="80" t="s">
        <v>20</v>
      </c>
      <c r="M337" s="81" t="s">
        <v>21</v>
      </c>
      <c r="N337" s="289" t="e">
        <f>VLOOKUP($C326,利用者一覧!$C$4:$AS$53,40,FALSE)</f>
        <v>#N/A</v>
      </c>
      <c r="O337" s="166"/>
      <c r="P337" s="166"/>
      <c r="Q337" s="166"/>
      <c r="R337" s="166"/>
      <c r="S337" s="166"/>
      <c r="T337" s="167"/>
    </row>
    <row r="338" spans="1:20" ht="21" customHeight="1">
      <c r="A338" s="199"/>
      <c r="B338" s="201" t="e">
        <f>VLOOKUP($C326,利用者一覧!$C$4:$AS$53,26,FALSE)</f>
        <v>#N/A</v>
      </c>
      <c r="C338" s="196" t="s">
        <v>103</v>
      </c>
      <c r="D338" s="194" t="e">
        <f>VLOOKUP($C326,利用者一覧!$C$4:$AS$53,27,FALSE)</f>
        <v>#N/A</v>
      </c>
      <c r="E338" s="196" t="s">
        <v>103</v>
      </c>
      <c r="F338" s="194" t="e">
        <f>VLOOKUP($C326,利用者一覧!$C$4:$AS$53,28,FALSE)</f>
        <v>#N/A</v>
      </c>
      <c r="G338" s="196" t="s">
        <v>103</v>
      </c>
      <c r="H338" s="194" t="e">
        <f>VLOOKUP($C326,利用者一覧!$C$4:$AS$53,29,FALSE)</f>
        <v>#N/A</v>
      </c>
      <c r="I338" s="196" t="s">
        <v>103</v>
      </c>
      <c r="J338" s="194" t="e">
        <f>VLOOKUP($C326,利用者一覧!$C$4:$AS$53,30,FALSE)</f>
        <v>#N/A</v>
      </c>
      <c r="K338" s="196" t="s">
        <v>103</v>
      </c>
      <c r="L338" s="194" t="e">
        <f>VLOOKUP($C326,利用者一覧!$C$4:$AS$53,31,FALSE)</f>
        <v>#N/A</v>
      </c>
      <c r="M338" s="204" t="s">
        <v>103</v>
      </c>
      <c r="N338" s="254" t="s">
        <v>225</v>
      </c>
      <c r="O338" s="255"/>
      <c r="P338" s="255"/>
      <c r="Q338" s="255"/>
      <c r="R338" s="255"/>
      <c r="S338" s="255"/>
    </row>
    <row r="339" spans="1:20" ht="21" customHeight="1" thickBot="1">
      <c r="A339" s="200"/>
      <c r="B339" s="202"/>
      <c r="C339" s="197"/>
      <c r="D339" s="195"/>
      <c r="E339" s="197"/>
      <c r="F339" s="195"/>
      <c r="G339" s="197"/>
      <c r="H339" s="195"/>
      <c r="I339" s="197"/>
      <c r="J339" s="195"/>
      <c r="K339" s="197"/>
      <c r="L339" s="195"/>
      <c r="M339" s="205"/>
    </row>
    <row r="340" spans="1:20" ht="6" customHeight="1" thickBot="1">
      <c r="A340" s="104"/>
      <c r="B340" s="103"/>
      <c r="C340" s="103"/>
      <c r="D340" s="103"/>
      <c r="E340" s="103"/>
      <c r="F340" s="103"/>
      <c r="G340" s="103"/>
      <c r="H340" s="103"/>
      <c r="I340" s="103"/>
      <c r="J340" s="103"/>
      <c r="K340" s="103"/>
      <c r="L340" s="103"/>
      <c r="M340" s="103"/>
      <c r="N340" s="83"/>
      <c r="O340" s="83"/>
      <c r="P340" s="83"/>
      <c r="Q340" s="83"/>
      <c r="R340" s="83"/>
      <c r="S340" s="83"/>
      <c r="T340" s="83"/>
    </row>
    <row r="341" spans="1:20" ht="29.4" customHeight="1" thickBot="1">
      <c r="A341" s="189" t="s">
        <v>22</v>
      </c>
      <c r="B341" s="190"/>
      <c r="C341" s="93" t="s">
        <v>26</v>
      </c>
      <c r="D341" s="105" t="e">
        <f>VLOOKUP($C326,利用者一覧!$C$4:$AS$53,35,FALSE)</f>
        <v>#N/A</v>
      </c>
      <c r="E341" s="82" t="s">
        <v>30</v>
      </c>
      <c r="F341" s="43" t="s">
        <v>104</v>
      </c>
      <c r="G341" s="191" t="s">
        <v>23</v>
      </c>
      <c r="H341" s="192"/>
      <c r="I341" s="193"/>
      <c r="J341" s="93" t="s">
        <v>26</v>
      </c>
      <c r="K341" s="105" t="e">
        <f>VLOOKUP($C326,利用者一覧!$C$4:$AS$53,36,FALSE)</f>
        <v>#N/A</v>
      </c>
      <c r="L341" s="82" t="s">
        <v>30</v>
      </c>
      <c r="M341" s="43" t="s">
        <v>104</v>
      </c>
    </row>
    <row r="342" spans="1:20" ht="6" customHeight="1" thickBot="1"/>
    <row r="343" spans="1:20" ht="30" customHeight="1" thickBot="1">
      <c r="A343" s="263" t="s">
        <v>24</v>
      </c>
      <c r="B343" s="264"/>
      <c r="C343" s="265"/>
      <c r="D343" s="156" t="s">
        <v>28</v>
      </c>
      <c r="E343" s="157"/>
      <c r="F343" s="101" t="s">
        <v>103</v>
      </c>
      <c r="G343" s="262" t="s">
        <v>32</v>
      </c>
      <c r="H343" s="157"/>
      <c r="I343" s="101" t="s">
        <v>103</v>
      </c>
      <c r="J343" s="262" t="s">
        <v>34</v>
      </c>
      <c r="K343" s="157"/>
      <c r="L343" s="101" t="s">
        <v>103</v>
      </c>
      <c r="M343" s="140" t="s">
        <v>29</v>
      </c>
      <c r="N343" s="141"/>
      <c r="O343" s="102" t="s">
        <v>103</v>
      </c>
      <c r="P343" s="252" t="s">
        <v>244</v>
      </c>
      <c r="Q343" s="253"/>
      <c r="R343" s="253"/>
      <c r="S343" s="253"/>
      <c r="T343" s="253"/>
    </row>
    <row r="344" spans="1:20" ht="30" customHeight="1" thickTop="1" thickBot="1">
      <c r="A344" s="259" t="s">
        <v>162</v>
      </c>
      <c r="B344" s="260"/>
      <c r="C344" s="261"/>
      <c r="D344" s="258" t="s">
        <v>111</v>
      </c>
      <c r="E344" s="188"/>
      <c r="F344" s="107" t="s">
        <v>103</v>
      </c>
      <c r="G344" s="187" t="s">
        <v>35</v>
      </c>
      <c r="H344" s="188"/>
      <c r="I344" s="107" t="s">
        <v>103</v>
      </c>
      <c r="J344" s="187" t="s">
        <v>33</v>
      </c>
      <c r="K344" s="188"/>
      <c r="L344" s="91" t="s">
        <v>103</v>
      </c>
      <c r="M344" s="187" t="s">
        <v>101</v>
      </c>
      <c r="N344" s="188"/>
      <c r="O344" s="108" t="s">
        <v>103</v>
      </c>
      <c r="P344" s="252"/>
      <c r="Q344" s="253"/>
      <c r="R344" s="253"/>
      <c r="S344" s="253"/>
      <c r="T344" s="253"/>
    </row>
    <row r="345" spans="1:20" ht="6.6" customHeight="1" thickBot="1"/>
    <row r="346" spans="1:20" ht="30" customHeight="1" thickBot="1">
      <c r="A346" s="162" t="s">
        <v>227</v>
      </c>
      <c r="B346" s="163"/>
      <c r="C346" s="256" t="e">
        <f>VLOOKUP($C326,利用者一覧!$C$4:$AS$53,16,FALSE)</f>
        <v>#N/A</v>
      </c>
      <c r="D346" s="257"/>
      <c r="E346" s="257"/>
      <c r="F346" s="244" t="s">
        <v>232</v>
      </c>
      <c r="G346" s="245"/>
      <c r="H346" s="249" t="e">
        <f>VLOOKUP($C326,利用者一覧!$C$4:$AS$53,17,FALSE)</f>
        <v>#N/A</v>
      </c>
      <c r="I346" s="250"/>
      <c r="J346" s="250"/>
      <c r="K346" s="250"/>
      <c r="L346" s="250"/>
      <c r="M346" s="251"/>
      <c r="N346" s="210" t="s">
        <v>226</v>
      </c>
      <c r="O346" s="211"/>
      <c r="P346" s="211"/>
      <c r="Q346" s="211"/>
      <c r="R346" s="211"/>
      <c r="S346" s="211"/>
      <c r="T346" s="233"/>
    </row>
    <row r="347" spans="1:20" ht="30" customHeight="1">
      <c r="A347" s="158" t="s">
        <v>228</v>
      </c>
      <c r="B347" s="159"/>
      <c r="C347" s="229" t="e">
        <f>VLOOKUP($C326,利用者一覧!$C$4:$AS$53,18,FALSE)</f>
        <v>#N/A</v>
      </c>
      <c r="D347" s="230"/>
      <c r="E347" s="230"/>
      <c r="F347" s="240" t="s">
        <v>233</v>
      </c>
      <c r="G347" s="241"/>
      <c r="H347" s="246" t="e">
        <f>VLOOKUP($C326,利用者一覧!$C$4:$AS$53,19,FALSE)</f>
        <v>#N/A</v>
      </c>
      <c r="I347" s="247"/>
      <c r="J347" s="247"/>
      <c r="K347" s="247"/>
      <c r="L347" s="247"/>
      <c r="M347" s="248"/>
      <c r="N347" s="198" t="s">
        <v>102</v>
      </c>
      <c r="O347" s="234" t="e">
        <f>VLOOKUP($C326,利用者一覧!$C$4:$AS$53,37,FALSE)</f>
        <v>#N/A</v>
      </c>
      <c r="P347" s="235"/>
      <c r="Q347" s="235"/>
      <c r="R347" s="235"/>
      <c r="S347" s="235"/>
      <c r="T347" s="44" t="s">
        <v>103</v>
      </c>
    </row>
    <row r="348" spans="1:20" ht="30" customHeight="1">
      <c r="A348" s="158" t="s">
        <v>229</v>
      </c>
      <c r="B348" s="159"/>
      <c r="C348" s="229" t="e">
        <f>VLOOKUP($C326,利用者一覧!$C$4:$AS$53,20,FALSE)</f>
        <v>#N/A</v>
      </c>
      <c r="D348" s="230"/>
      <c r="E348" s="230"/>
      <c r="F348" s="240" t="s">
        <v>234</v>
      </c>
      <c r="G348" s="241"/>
      <c r="H348" s="246" t="e">
        <f>VLOOKUP($C326,利用者一覧!$C$4:$AS$53,21,FALSE)</f>
        <v>#N/A</v>
      </c>
      <c r="I348" s="247"/>
      <c r="J348" s="247"/>
      <c r="K348" s="247"/>
      <c r="L348" s="247"/>
      <c r="M348" s="248"/>
      <c r="N348" s="199"/>
      <c r="O348" s="236" t="e">
        <f>VLOOKUP($C326,利用者一覧!$C$4:$AS$53,38,FALSE)</f>
        <v>#N/A</v>
      </c>
      <c r="P348" s="237"/>
      <c r="Q348" s="237"/>
      <c r="R348" s="237"/>
      <c r="S348" s="237"/>
      <c r="T348" s="75" t="s">
        <v>103</v>
      </c>
    </row>
    <row r="349" spans="1:20" ht="30" customHeight="1" thickBot="1">
      <c r="A349" s="158" t="s">
        <v>230</v>
      </c>
      <c r="B349" s="159"/>
      <c r="C349" s="229" t="e">
        <f>VLOOKUP($C326,利用者一覧!$C$4:$AS$53,22,FALSE)</f>
        <v>#N/A</v>
      </c>
      <c r="D349" s="230"/>
      <c r="E349" s="230"/>
      <c r="F349" s="240" t="s">
        <v>235</v>
      </c>
      <c r="G349" s="241"/>
      <c r="H349" s="246" t="e">
        <f>VLOOKUP($C326,利用者一覧!$C$4:$AS$53,23,FALSE)</f>
        <v>#N/A</v>
      </c>
      <c r="I349" s="247"/>
      <c r="J349" s="247"/>
      <c r="K349" s="247"/>
      <c r="L349" s="247"/>
      <c r="M349" s="248"/>
      <c r="N349" s="200"/>
      <c r="O349" s="238" t="e">
        <f>VLOOKUP($C326,利用者一覧!$C$4:$AS$53,39,FALSE)</f>
        <v>#N/A</v>
      </c>
      <c r="P349" s="239"/>
      <c r="Q349" s="239"/>
      <c r="R349" s="239"/>
      <c r="S349" s="239"/>
      <c r="T349" s="45" t="s">
        <v>103</v>
      </c>
    </row>
    <row r="350" spans="1:20" ht="30" customHeight="1" thickBot="1">
      <c r="A350" s="160" t="s">
        <v>231</v>
      </c>
      <c r="B350" s="161"/>
      <c r="C350" s="231" t="e">
        <f>VLOOKUP($C326,利用者一覧!$C$4:$AS$53,24,FALSE)</f>
        <v>#N/A</v>
      </c>
      <c r="D350" s="232"/>
      <c r="E350" s="232"/>
      <c r="F350" s="242" t="s">
        <v>236</v>
      </c>
      <c r="G350" s="243"/>
      <c r="H350" s="290" t="e">
        <f>VLOOKUP($C326,利用者一覧!$C$4:$AS$53,25,FALSE)</f>
        <v>#N/A</v>
      </c>
      <c r="I350" s="291"/>
      <c r="J350" s="291"/>
      <c r="K350" s="291"/>
      <c r="L350" s="291"/>
      <c r="M350" s="292"/>
      <c r="N350" s="94"/>
    </row>
    <row r="351" spans="1:20" ht="6.6" customHeight="1" thickBot="1">
      <c r="A351" s="97"/>
      <c r="B351" s="98"/>
      <c r="C351" s="95"/>
      <c r="D351" s="95"/>
      <c r="E351" s="95"/>
      <c r="F351" s="99"/>
      <c r="G351" s="98"/>
      <c r="H351" s="106"/>
      <c r="I351" s="106"/>
      <c r="J351" s="106"/>
      <c r="K351" s="106"/>
      <c r="L351" s="106"/>
      <c r="M351" s="106"/>
      <c r="N351" s="100"/>
    </row>
    <row r="352" spans="1:20" ht="30" customHeight="1" thickBot="1">
      <c r="A352" s="135" t="e">
        <f>VLOOKUP($C326,利用者一覧!$C$4:$AS$53,42,FALSE)</f>
        <v>#N/A</v>
      </c>
      <c r="B352" s="136"/>
      <c r="C352" s="136"/>
      <c r="D352" s="136"/>
      <c r="E352" s="136"/>
      <c r="F352" s="136"/>
      <c r="G352" s="136"/>
      <c r="H352" s="136"/>
      <c r="I352" s="136"/>
      <c r="J352" s="136"/>
      <c r="K352" s="136"/>
      <c r="L352" s="136"/>
      <c r="M352" s="136"/>
      <c r="N352" s="136"/>
      <c r="O352" s="136"/>
      <c r="P352" s="136"/>
      <c r="Q352" s="136"/>
      <c r="R352" s="136"/>
      <c r="S352" s="136"/>
      <c r="T352" s="137"/>
    </row>
    <row r="353" spans="1:20" ht="6" customHeight="1"/>
    <row r="354" spans="1:20" ht="22.8" customHeight="1" thickBot="1">
      <c r="A354" s="138" t="s">
        <v>161</v>
      </c>
      <c r="B354" s="138"/>
      <c r="C354" s="138"/>
      <c r="D354" s="138"/>
      <c r="E354" s="138"/>
      <c r="F354" s="138"/>
      <c r="G354" s="138"/>
      <c r="H354" s="139"/>
      <c r="I354" s="76"/>
    </row>
    <row r="355" spans="1:20" ht="22.8" customHeight="1">
      <c r="A355" s="266"/>
      <c r="B355" s="267"/>
      <c r="C355" s="267"/>
      <c r="D355" s="267"/>
      <c r="E355" s="267"/>
      <c r="F355" s="267"/>
      <c r="G355" s="267"/>
      <c r="H355" s="267"/>
      <c r="I355" s="267"/>
      <c r="J355" s="267"/>
      <c r="K355" s="267"/>
      <c r="L355" s="267"/>
      <c r="M355" s="267"/>
      <c r="N355" s="267"/>
      <c r="O355" s="267"/>
      <c r="P355" s="267"/>
      <c r="Q355" s="267"/>
      <c r="R355" s="267"/>
      <c r="S355" s="267"/>
      <c r="T355" s="268"/>
    </row>
    <row r="356" spans="1:20" ht="22.8" customHeight="1">
      <c r="A356" s="254"/>
      <c r="B356" s="255"/>
      <c r="C356" s="255"/>
      <c r="D356" s="255"/>
      <c r="E356" s="255"/>
      <c r="F356" s="255"/>
      <c r="G356" s="255"/>
      <c r="H356" s="255"/>
      <c r="I356" s="255"/>
      <c r="J356" s="255"/>
      <c r="K356" s="255"/>
      <c r="L356" s="255"/>
      <c r="M356" s="255"/>
      <c r="N356" s="255"/>
      <c r="O356" s="255"/>
      <c r="P356" s="255"/>
      <c r="Q356" s="255"/>
      <c r="R356" s="255"/>
      <c r="S356" s="255"/>
      <c r="T356" s="269"/>
    </row>
    <row r="357" spans="1:20" ht="22.8" customHeight="1">
      <c r="A357" s="254"/>
      <c r="B357" s="255"/>
      <c r="C357" s="255"/>
      <c r="D357" s="255"/>
      <c r="E357" s="255"/>
      <c r="F357" s="255"/>
      <c r="G357" s="255"/>
      <c r="H357" s="255"/>
      <c r="I357" s="255"/>
      <c r="J357" s="255"/>
      <c r="K357" s="255"/>
      <c r="L357" s="255"/>
      <c r="M357" s="255"/>
      <c r="N357" s="255"/>
      <c r="O357" s="255"/>
      <c r="P357" s="255"/>
      <c r="Q357" s="255"/>
      <c r="R357" s="255"/>
      <c r="S357" s="255"/>
      <c r="T357" s="269"/>
    </row>
    <row r="358" spans="1:20" ht="22.8" customHeight="1" thickBot="1">
      <c r="A358" s="270"/>
      <c r="B358" s="271"/>
      <c r="C358" s="271"/>
      <c r="D358" s="271"/>
      <c r="E358" s="271"/>
      <c r="F358" s="271"/>
      <c r="G358" s="271"/>
      <c r="H358" s="271"/>
      <c r="I358" s="271"/>
      <c r="J358" s="271"/>
      <c r="K358" s="271"/>
      <c r="L358" s="271"/>
      <c r="M358" s="271"/>
      <c r="N358" s="271"/>
      <c r="O358" s="271"/>
      <c r="P358" s="271"/>
      <c r="Q358" s="271"/>
      <c r="R358" s="271"/>
      <c r="S358" s="271"/>
      <c r="T358" s="272"/>
    </row>
    <row r="359" spans="1:20" ht="22.8" customHeight="1"/>
    <row r="360" spans="1:20" ht="22.8" customHeight="1" thickBot="1"/>
    <row r="361" spans="1:20" ht="21" customHeight="1" thickBot="1">
      <c r="A361" s="168" t="s">
        <v>239</v>
      </c>
      <c r="B361" s="169"/>
      <c r="C361" s="169"/>
      <c r="D361" s="169"/>
      <c r="E361" s="169"/>
      <c r="F361" s="169"/>
      <c r="G361" s="169"/>
      <c r="H361" s="169"/>
      <c r="I361" s="169"/>
      <c r="J361" s="169"/>
      <c r="K361" s="170"/>
      <c r="L361" s="77"/>
      <c r="M361" s="77"/>
      <c r="N361" s="77"/>
    </row>
    <row r="362" spans="1:20" ht="5.25" customHeight="1" thickBot="1"/>
    <row r="363" spans="1:20" ht="13.8" customHeight="1" thickBot="1">
      <c r="A363" s="183" t="s">
        <v>240</v>
      </c>
      <c r="B363" s="184"/>
      <c r="C363" s="184"/>
      <c r="D363" s="184"/>
      <c r="E363" s="184"/>
      <c r="F363" s="181" t="s">
        <v>219</v>
      </c>
      <c r="G363" s="181"/>
      <c r="H363" s="179"/>
      <c r="I363" s="179"/>
      <c r="J363" s="179"/>
      <c r="K363" s="171" t="s">
        <v>220</v>
      </c>
      <c r="L363" s="172"/>
      <c r="M363" s="175" t="s">
        <v>237</v>
      </c>
      <c r="N363" s="176"/>
      <c r="O363" s="176" t="s">
        <v>238</v>
      </c>
      <c r="P363" s="176"/>
      <c r="Q363" s="176" t="s">
        <v>238</v>
      </c>
      <c r="R363" s="176"/>
      <c r="S363" s="176" t="s">
        <v>238</v>
      </c>
      <c r="T363" s="177"/>
    </row>
    <row r="364" spans="1:20" ht="41.4" customHeight="1" thickTop="1" thickBot="1">
      <c r="A364" s="185"/>
      <c r="B364" s="186"/>
      <c r="C364" s="186"/>
      <c r="D364" s="186"/>
      <c r="E364" s="186"/>
      <c r="F364" s="182"/>
      <c r="G364" s="182"/>
      <c r="H364" s="180"/>
      <c r="I364" s="180"/>
      <c r="J364" s="180"/>
      <c r="K364" s="173"/>
      <c r="L364" s="174"/>
      <c r="M364" s="178"/>
      <c r="N364" s="166"/>
      <c r="O364" s="166"/>
      <c r="P364" s="166"/>
      <c r="Q364" s="166"/>
      <c r="R364" s="166"/>
      <c r="S364" s="166"/>
      <c r="T364" s="167"/>
    </row>
    <row r="365" spans="1:20" ht="5.4" customHeight="1" thickBot="1">
      <c r="A365" s="85"/>
      <c r="B365" s="87"/>
      <c r="C365" s="88"/>
      <c r="D365" s="88"/>
      <c r="E365" s="88"/>
      <c r="F365" s="88"/>
      <c r="G365" s="88"/>
      <c r="H365" s="88"/>
      <c r="I365" s="88"/>
      <c r="J365" s="88"/>
      <c r="K365" s="88"/>
      <c r="L365" s="88"/>
      <c r="M365" s="88"/>
      <c r="N365" s="88"/>
      <c r="O365" s="88"/>
      <c r="P365" s="88"/>
      <c r="Q365" s="88"/>
      <c r="R365" s="88"/>
      <c r="S365" s="88"/>
      <c r="T365" s="293"/>
    </row>
    <row r="366" spans="1:20" ht="36" customHeight="1" thickBot="1">
      <c r="A366" s="208" t="s">
        <v>8</v>
      </c>
      <c r="B366" s="209"/>
      <c r="C366" s="206"/>
      <c r="D366" s="206"/>
      <c r="E366" s="206"/>
      <c r="F366" s="206"/>
      <c r="G366" s="206"/>
      <c r="H366" s="207"/>
      <c r="J366" s="210" t="s">
        <v>113</v>
      </c>
      <c r="K366" s="211"/>
      <c r="L366" s="211"/>
      <c r="M366" s="211"/>
      <c r="N366" s="142" t="e">
        <f>VLOOKUP($C366,利用者一覧!$C$4:$AS$53,41,FALSE)</f>
        <v>#N/A</v>
      </c>
      <c r="O366" s="142"/>
      <c r="P366" s="142"/>
      <c r="Q366" s="142"/>
      <c r="R366" s="142"/>
      <c r="S366" s="143"/>
    </row>
    <row r="367" spans="1:20" ht="6.6" customHeight="1" thickBot="1">
      <c r="D367" s="86"/>
      <c r="E367" s="86"/>
      <c r="F367" s="86"/>
    </row>
    <row r="368" spans="1:20" ht="26.4" customHeight="1">
      <c r="A368" s="224" t="s">
        <v>163</v>
      </c>
      <c r="B368" s="225"/>
      <c r="C368" s="163"/>
      <c r="D368" s="276" t="e">
        <f>VLOOKUP($C366,利用者一覧!$C$4:$AS$53,14,FALSE)</f>
        <v>#N/A</v>
      </c>
      <c r="E368" s="277"/>
      <c r="F368" s="277"/>
      <c r="G368" s="277"/>
      <c r="H368" s="277"/>
      <c r="I368" s="277"/>
      <c r="J368" s="277"/>
      <c r="K368" s="277"/>
      <c r="L368" s="277"/>
      <c r="M368" s="277"/>
      <c r="N368" s="277"/>
      <c r="O368" s="277"/>
      <c r="P368" s="277"/>
      <c r="Q368" s="277"/>
      <c r="R368" s="277"/>
      <c r="S368" s="277"/>
      <c r="T368" s="278"/>
    </row>
    <row r="369" spans="1:20" ht="26.4" customHeight="1" thickBot="1">
      <c r="A369" s="226" t="s">
        <v>164</v>
      </c>
      <c r="B369" s="227"/>
      <c r="C369" s="228"/>
      <c r="D369" s="273" t="e">
        <f>VLOOKUP($C366,利用者一覧!$C$4:$AS$53,15,FALSE)</f>
        <v>#N/A</v>
      </c>
      <c r="E369" s="274"/>
      <c r="F369" s="274"/>
      <c r="G369" s="274"/>
      <c r="H369" s="274"/>
      <c r="I369" s="274"/>
      <c r="J369" s="274"/>
      <c r="K369" s="274"/>
      <c r="L369" s="274"/>
      <c r="M369" s="274"/>
      <c r="N369" s="274"/>
      <c r="O369" s="274"/>
      <c r="P369" s="274"/>
      <c r="Q369" s="274"/>
      <c r="R369" s="274"/>
      <c r="S369" s="274"/>
      <c r="T369" s="275"/>
    </row>
    <row r="370" spans="1:20" ht="5.4" customHeight="1" thickBot="1">
      <c r="D370" s="86"/>
      <c r="E370" s="86"/>
      <c r="F370" s="86"/>
    </row>
    <row r="371" spans="1:20" ht="24" customHeight="1" thickBot="1">
      <c r="A371" s="212" t="s">
        <v>9</v>
      </c>
      <c r="B371" s="213"/>
      <c r="C371" s="213"/>
      <c r="D371" s="213"/>
      <c r="E371" s="213"/>
      <c r="F371" s="214"/>
      <c r="G371" s="212" t="s">
        <v>10</v>
      </c>
      <c r="H371" s="213"/>
      <c r="I371" s="213"/>
      <c r="J371" s="288"/>
      <c r="K371" s="212" t="s">
        <v>11</v>
      </c>
      <c r="L371" s="213"/>
      <c r="M371" s="213"/>
      <c r="N371" s="288"/>
      <c r="O371" s="144" t="s">
        <v>221</v>
      </c>
      <c r="P371" s="145"/>
      <c r="Q371" s="145"/>
      <c r="R371" s="145"/>
      <c r="S371" s="145"/>
      <c r="T371" s="146"/>
    </row>
    <row r="372" spans="1:20" ht="28.8" customHeight="1" thickTop="1">
      <c r="A372" s="218" t="s">
        <v>241</v>
      </c>
      <c r="B372" s="219"/>
      <c r="C372" s="219"/>
      <c r="D372" s="219"/>
      <c r="E372" s="219"/>
      <c r="F372" s="220"/>
      <c r="G372" s="285" t="s">
        <v>18</v>
      </c>
      <c r="H372" s="286"/>
      <c r="I372" s="286"/>
      <c r="J372" s="287"/>
      <c r="K372" s="285" t="s">
        <v>19</v>
      </c>
      <c r="L372" s="286"/>
      <c r="M372" s="286"/>
      <c r="N372" s="287"/>
      <c r="O372" s="84" t="s">
        <v>27</v>
      </c>
      <c r="P372" s="147" t="s">
        <v>245</v>
      </c>
      <c r="Q372" s="148"/>
      <c r="R372" s="148"/>
      <c r="S372" s="148"/>
      <c r="T372" s="149"/>
    </row>
    <row r="373" spans="1:20" ht="28.8" customHeight="1" thickBot="1">
      <c r="A373" s="221" t="s">
        <v>242</v>
      </c>
      <c r="B373" s="222"/>
      <c r="C373" s="222"/>
      <c r="D373" s="222"/>
      <c r="E373" s="222"/>
      <c r="F373" s="223"/>
      <c r="G373" s="282" t="s">
        <v>18</v>
      </c>
      <c r="H373" s="283"/>
      <c r="I373" s="283"/>
      <c r="J373" s="284"/>
      <c r="K373" s="282" t="s">
        <v>19</v>
      </c>
      <c r="L373" s="283"/>
      <c r="M373" s="283"/>
      <c r="N373" s="284"/>
      <c r="O373" s="89" t="s">
        <v>31</v>
      </c>
      <c r="P373" s="150"/>
      <c r="Q373" s="151"/>
      <c r="R373" s="151"/>
      <c r="S373" s="151"/>
      <c r="T373" s="152"/>
    </row>
    <row r="374" spans="1:20" ht="28.8" customHeight="1" thickBot="1">
      <c r="A374" s="215" t="s">
        <v>243</v>
      </c>
      <c r="B374" s="216"/>
      <c r="C374" s="216"/>
      <c r="D374" s="216"/>
      <c r="E374" s="216"/>
      <c r="F374" s="217"/>
      <c r="G374" s="279" t="s">
        <v>18</v>
      </c>
      <c r="H374" s="280"/>
      <c r="I374" s="280"/>
      <c r="J374" s="281"/>
      <c r="K374" s="279" t="s">
        <v>19</v>
      </c>
      <c r="L374" s="280"/>
      <c r="M374" s="280"/>
      <c r="N374" s="281"/>
      <c r="O374" s="153" t="e">
        <f>VLOOKUP($C366,利用者一覧!$C$4:$AS$53,32,FALSE)</f>
        <v>#N/A</v>
      </c>
      <c r="P374" s="154"/>
      <c r="Q374" s="154"/>
      <c r="R374" s="154"/>
      <c r="S374" s="154"/>
      <c r="T374" s="155"/>
    </row>
    <row r="375" spans="1:20" ht="8.4" customHeight="1" thickBot="1">
      <c r="D375" s="86"/>
      <c r="E375" s="86"/>
      <c r="F375" s="86"/>
    </row>
    <row r="376" spans="1:20" ht="24" customHeight="1" thickBot="1">
      <c r="A376" s="198" t="s">
        <v>99</v>
      </c>
      <c r="B376" s="203" t="s">
        <v>12</v>
      </c>
      <c r="C376" s="164"/>
      <c r="D376" s="140" t="s">
        <v>13</v>
      </c>
      <c r="E376" s="164"/>
      <c r="F376" s="140" t="s">
        <v>14</v>
      </c>
      <c r="G376" s="164"/>
      <c r="H376" s="140" t="s">
        <v>15</v>
      </c>
      <c r="I376" s="164"/>
      <c r="J376" s="140" t="s">
        <v>16</v>
      </c>
      <c r="K376" s="164"/>
      <c r="L376" s="140" t="s">
        <v>17</v>
      </c>
      <c r="M376" s="165"/>
      <c r="N376" s="212" t="s">
        <v>222</v>
      </c>
      <c r="O376" s="213"/>
      <c r="P376" s="213"/>
      <c r="Q376" s="213"/>
      <c r="R376" s="213"/>
      <c r="S376" s="213"/>
      <c r="T376" s="288"/>
    </row>
    <row r="377" spans="1:20" ht="21" customHeight="1" thickTop="1" thickBot="1">
      <c r="A377" s="199"/>
      <c r="B377" s="78" t="s">
        <v>20</v>
      </c>
      <c r="C377" s="79" t="s">
        <v>21</v>
      </c>
      <c r="D377" s="80" t="s">
        <v>20</v>
      </c>
      <c r="E377" s="79" t="s">
        <v>21</v>
      </c>
      <c r="F377" s="80" t="s">
        <v>20</v>
      </c>
      <c r="G377" s="79" t="s">
        <v>21</v>
      </c>
      <c r="H377" s="80" t="s">
        <v>20</v>
      </c>
      <c r="I377" s="79" t="s">
        <v>21</v>
      </c>
      <c r="J377" s="80" t="s">
        <v>20</v>
      </c>
      <c r="K377" s="79" t="s">
        <v>21</v>
      </c>
      <c r="L377" s="80" t="s">
        <v>20</v>
      </c>
      <c r="M377" s="81" t="s">
        <v>21</v>
      </c>
      <c r="N377" s="289" t="e">
        <f>VLOOKUP($C366,利用者一覧!$C$4:$AS$53,40,FALSE)</f>
        <v>#N/A</v>
      </c>
      <c r="O377" s="166"/>
      <c r="P377" s="166"/>
      <c r="Q377" s="166"/>
      <c r="R377" s="166"/>
      <c r="S377" s="166"/>
      <c r="T377" s="167"/>
    </row>
    <row r="378" spans="1:20" ht="21" customHeight="1">
      <c r="A378" s="199"/>
      <c r="B378" s="201" t="e">
        <f>VLOOKUP($C366,利用者一覧!$C$4:$AS$53,26,FALSE)</f>
        <v>#N/A</v>
      </c>
      <c r="C378" s="196" t="s">
        <v>103</v>
      </c>
      <c r="D378" s="194" t="e">
        <f>VLOOKUP($C366,利用者一覧!$C$4:$AS$53,27,FALSE)</f>
        <v>#N/A</v>
      </c>
      <c r="E378" s="196" t="s">
        <v>103</v>
      </c>
      <c r="F378" s="194" t="e">
        <f>VLOOKUP($C366,利用者一覧!$C$4:$AS$53,28,FALSE)</f>
        <v>#N/A</v>
      </c>
      <c r="G378" s="196" t="s">
        <v>103</v>
      </c>
      <c r="H378" s="194" t="e">
        <f>VLOOKUP($C366,利用者一覧!$C$4:$AS$53,29,FALSE)</f>
        <v>#N/A</v>
      </c>
      <c r="I378" s="196" t="s">
        <v>103</v>
      </c>
      <c r="J378" s="194" t="e">
        <f>VLOOKUP($C366,利用者一覧!$C$4:$AS$53,30,FALSE)</f>
        <v>#N/A</v>
      </c>
      <c r="K378" s="196" t="s">
        <v>103</v>
      </c>
      <c r="L378" s="194" t="e">
        <f>VLOOKUP($C366,利用者一覧!$C$4:$AS$53,31,FALSE)</f>
        <v>#N/A</v>
      </c>
      <c r="M378" s="204" t="s">
        <v>103</v>
      </c>
      <c r="N378" s="254" t="s">
        <v>225</v>
      </c>
      <c r="O378" s="255"/>
      <c r="P378" s="255"/>
      <c r="Q378" s="255"/>
      <c r="R378" s="255"/>
      <c r="S378" s="255"/>
    </row>
    <row r="379" spans="1:20" ht="21" customHeight="1" thickBot="1">
      <c r="A379" s="200"/>
      <c r="B379" s="202"/>
      <c r="C379" s="197"/>
      <c r="D379" s="195"/>
      <c r="E379" s="197"/>
      <c r="F379" s="195"/>
      <c r="G379" s="197"/>
      <c r="H379" s="195"/>
      <c r="I379" s="197"/>
      <c r="J379" s="195"/>
      <c r="K379" s="197"/>
      <c r="L379" s="195"/>
      <c r="M379" s="205"/>
    </row>
    <row r="380" spans="1:20" ht="6" customHeight="1" thickBot="1">
      <c r="A380" s="104"/>
      <c r="B380" s="103"/>
      <c r="C380" s="103"/>
      <c r="D380" s="103"/>
      <c r="E380" s="103"/>
      <c r="F380" s="103"/>
      <c r="G380" s="103"/>
      <c r="H380" s="103"/>
      <c r="I380" s="103"/>
      <c r="J380" s="103"/>
      <c r="K380" s="103"/>
      <c r="L380" s="103"/>
      <c r="M380" s="103"/>
      <c r="N380" s="83"/>
      <c r="O380" s="83"/>
      <c r="P380" s="83"/>
      <c r="Q380" s="83"/>
      <c r="R380" s="83"/>
      <c r="S380" s="83"/>
      <c r="T380" s="83"/>
    </row>
    <row r="381" spans="1:20" ht="29.4" customHeight="1" thickBot="1">
      <c r="A381" s="189" t="s">
        <v>22</v>
      </c>
      <c r="B381" s="190"/>
      <c r="C381" s="93" t="s">
        <v>26</v>
      </c>
      <c r="D381" s="105" t="e">
        <f>VLOOKUP($C366,利用者一覧!$C$4:$AS$53,35,FALSE)</f>
        <v>#N/A</v>
      </c>
      <c r="E381" s="82" t="s">
        <v>30</v>
      </c>
      <c r="F381" s="43" t="s">
        <v>104</v>
      </c>
      <c r="G381" s="191" t="s">
        <v>23</v>
      </c>
      <c r="H381" s="192"/>
      <c r="I381" s="193"/>
      <c r="J381" s="93" t="s">
        <v>26</v>
      </c>
      <c r="K381" s="105" t="e">
        <f>VLOOKUP($C366,利用者一覧!$C$4:$AS$53,36,FALSE)</f>
        <v>#N/A</v>
      </c>
      <c r="L381" s="82" t="s">
        <v>30</v>
      </c>
      <c r="M381" s="43" t="s">
        <v>104</v>
      </c>
    </row>
    <row r="382" spans="1:20" ht="6" customHeight="1" thickBot="1"/>
    <row r="383" spans="1:20" ht="30" customHeight="1" thickBot="1">
      <c r="A383" s="263" t="s">
        <v>24</v>
      </c>
      <c r="B383" s="264"/>
      <c r="C383" s="265"/>
      <c r="D383" s="156" t="s">
        <v>28</v>
      </c>
      <c r="E383" s="157"/>
      <c r="F383" s="101" t="s">
        <v>103</v>
      </c>
      <c r="G383" s="262" t="s">
        <v>32</v>
      </c>
      <c r="H383" s="157"/>
      <c r="I383" s="101" t="s">
        <v>103</v>
      </c>
      <c r="J383" s="262" t="s">
        <v>34</v>
      </c>
      <c r="K383" s="157"/>
      <c r="L383" s="101" t="s">
        <v>103</v>
      </c>
      <c r="M383" s="140" t="s">
        <v>29</v>
      </c>
      <c r="N383" s="141"/>
      <c r="O383" s="102" t="s">
        <v>103</v>
      </c>
      <c r="P383" s="252" t="s">
        <v>244</v>
      </c>
      <c r="Q383" s="253"/>
      <c r="R383" s="253"/>
      <c r="S383" s="253"/>
      <c r="T383" s="253"/>
    </row>
    <row r="384" spans="1:20" ht="30" customHeight="1" thickTop="1" thickBot="1">
      <c r="A384" s="259" t="s">
        <v>162</v>
      </c>
      <c r="B384" s="260"/>
      <c r="C384" s="261"/>
      <c r="D384" s="258" t="s">
        <v>111</v>
      </c>
      <c r="E384" s="188"/>
      <c r="F384" s="107" t="s">
        <v>103</v>
      </c>
      <c r="G384" s="187" t="s">
        <v>35</v>
      </c>
      <c r="H384" s="188"/>
      <c r="I384" s="107" t="s">
        <v>103</v>
      </c>
      <c r="J384" s="187" t="s">
        <v>33</v>
      </c>
      <c r="K384" s="188"/>
      <c r="L384" s="91" t="s">
        <v>103</v>
      </c>
      <c r="M384" s="187" t="s">
        <v>101</v>
      </c>
      <c r="N384" s="188"/>
      <c r="O384" s="108" t="s">
        <v>103</v>
      </c>
      <c r="P384" s="252"/>
      <c r="Q384" s="253"/>
      <c r="R384" s="253"/>
      <c r="S384" s="253"/>
      <c r="T384" s="253"/>
    </row>
    <row r="385" spans="1:20" ht="6.6" customHeight="1" thickBot="1"/>
    <row r="386" spans="1:20" ht="30" customHeight="1" thickBot="1">
      <c r="A386" s="162" t="s">
        <v>227</v>
      </c>
      <c r="B386" s="163"/>
      <c r="C386" s="256" t="e">
        <f>VLOOKUP($C366,利用者一覧!$C$4:$AS$53,16,FALSE)</f>
        <v>#N/A</v>
      </c>
      <c r="D386" s="257"/>
      <c r="E386" s="257"/>
      <c r="F386" s="244" t="s">
        <v>232</v>
      </c>
      <c r="G386" s="245"/>
      <c r="H386" s="249" t="e">
        <f>VLOOKUP($C366,利用者一覧!$C$4:$AS$53,17,FALSE)</f>
        <v>#N/A</v>
      </c>
      <c r="I386" s="250"/>
      <c r="J386" s="250"/>
      <c r="K386" s="250"/>
      <c r="L386" s="250"/>
      <c r="M386" s="251"/>
      <c r="N386" s="210" t="s">
        <v>226</v>
      </c>
      <c r="O386" s="211"/>
      <c r="P386" s="211"/>
      <c r="Q386" s="211"/>
      <c r="R386" s="211"/>
      <c r="S386" s="211"/>
      <c r="T386" s="233"/>
    </row>
    <row r="387" spans="1:20" ht="30" customHeight="1">
      <c r="A387" s="158" t="s">
        <v>228</v>
      </c>
      <c r="B387" s="159"/>
      <c r="C387" s="229" t="e">
        <f>VLOOKUP($C366,利用者一覧!$C$4:$AS$53,18,FALSE)</f>
        <v>#N/A</v>
      </c>
      <c r="D387" s="230"/>
      <c r="E387" s="230"/>
      <c r="F387" s="240" t="s">
        <v>233</v>
      </c>
      <c r="G387" s="241"/>
      <c r="H387" s="246" t="e">
        <f>VLOOKUP($C366,利用者一覧!$C$4:$AS$53,19,FALSE)</f>
        <v>#N/A</v>
      </c>
      <c r="I387" s="247"/>
      <c r="J387" s="247"/>
      <c r="K387" s="247"/>
      <c r="L387" s="247"/>
      <c r="M387" s="248"/>
      <c r="N387" s="198" t="s">
        <v>102</v>
      </c>
      <c r="O387" s="234" t="e">
        <f>VLOOKUP($C366,利用者一覧!$C$4:$AS$53,37,FALSE)</f>
        <v>#N/A</v>
      </c>
      <c r="P387" s="235"/>
      <c r="Q387" s="235"/>
      <c r="R387" s="235"/>
      <c r="S387" s="235"/>
      <c r="T387" s="44" t="s">
        <v>103</v>
      </c>
    </row>
    <row r="388" spans="1:20" ht="30" customHeight="1">
      <c r="A388" s="158" t="s">
        <v>229</v>
      </c>
      <c r="B388" s="159"/>
      <c r="C388" s="229" t="e">
        <f>VLOOKUP($C366,利用者一覧!$C$4:$AS$53,20,FALSE)</f>
        <v>#N/A</v>
      </c>
      <c r="D388" s="230"/>
      <c r="E388" s="230"/>
      <c r="F388" s="240" t="s">
        <v>234</v>
      </c>
      <c r="G388" s="241"/>
      <c r="H388" s="246" t="e">
        <f>VLOOKUP($C366,利用者一覧!$C$4:$AS$53,21,FALSE)</f>
        <v>#N/A</v>
      </c>
      <c r="I388" s="247"/>
      <c r="J388" s="247"/>
      <c r="K388" s="247"/>
      <c r="L388" s="247"/>
      <c r="M388" s="248"/>
      <c r="N388" s="199"/>
      <c r="O388" s="236" t="e">
        <f>VLOOKUP($C366,利用者一覧!$C$4:$AS$53,38,FALSE)</f>
        <v>#N/A</v>
      </c>
      <c r="P388" s="237"/>
      <c r="Q388" s="237"/>
      <c r="R388" s="237"/>
      <c r="S388" s="237"/>
      <c r="T388" s="75" t="s">
        <v>103</v>
      </c>
    </row>
    <row r="389" spans="1:20" ht="30" customHeight="1" thickBot="1">
      <c r="A389" s="158" t="s">
        <v>230</v>
      </c>
      <c r="B389" s="159"/>
      <c r="C389" s="229" t="e">
        <f>VLOOKUP($C366,利用者一覧!$C$4:$AS$53,22,FALSE)</f>
        <v>#N/A</v>
      </c>
      <c r="D389" s="230"/>
      <c r="E389" s="230"/>
      <c r="F389" s="240" t="s">
        <v>235</v>
      </c>
      <c r="G389" s="241"/>
      <c r="H389" s="246" t="e">
        <f>VLOOKUP($C366,利用者一覧!$C$4:$AS$53,23,FALSE)</f>
        <v>#N/A</v>
      </c>
      <c r="I389" s="247"/>
      <c r="J389" s="247"/>
      <c r="K389" s="247"/>
      <c r="L389" s="247"/>
      <c r="M389" s="248"/>
      <c r="N389" s="200"/>
      <c r="O389" s="238" t="e">
        <f>VLOOKUP($C366,利用者一覧!$C$4:$AS$53,39,FALSE)</f>
        <v>#N/A</v>
      </c>
      <c r="P389" s="239"/>
      <c r="Q389" s="239"/>
      <c r="R389" s="239"/>
      <c r="S389" s="239"/>
      <c r="T389" s="45" t="s">
        <v>103</v>
      </c>
    </row>
    <row r="390" spans="1:20" ht="30" customHeight="1" thickBot="1">
      <c r="A390" s="160" t="s">
        <v>231</v>
      </c>
      <c r="B390" s="161"/>
      <c r="C390" s="231" t="e">
        <f>VLOOKUP($C366,利用者一覧!$C$4:$AS$53,24,FALSE)</f>
        <v>#N/A</v>
      </c>
      <c r="D390" s="232"/>
      <c r="E390" s="232"/>
      <c r="F390" s="242" t="s">
        <v>236</v>
      </c>
      <c r="G390" s="243"/>
      <c r="H390" s="290" t="e">
        <f>VLOOKUP($C366,利用者一覧!$C$4:$AS$53,25,FALSE)</f>
        <v>#N/A</v>
      </c>
      <c r="I390" s="291"/>
      <c r="J390" s="291"/>
      <c r="K390" s="291"/>
      <c r="L390" s="291"/>
      <c r="M390" s="292"/>
      <c r="N390" s="94"/>
    </row>
    <row r="391" spans="1:20" ht="6.6" customHeight="1" thickBot="1">
      <c r="A391" s="97"/>
      <c r="B391" s="98"/>
      <c r="C391" s="95"/>
      <c r="D391" s="95"/>
      <c r="E391" s="95"/>
      <c r="F391" s="99"/>
      <c r="G391" s="98"/>
      <c r="H391" s="106"/>
      <c r="I391" s="106"/>
      <c r="J391" s="106"/>
      <c r="K391" s="106"/>
      <c r="L391" s="106"/>
      <c r="M391" s="106"/>
      <c r="N391" s="100"/>
    </row>
    <row r="392" spans="1:20" ht="30" customHeight="1" thickBot="1">
      <c r="A392" s="135" t="e">
        <f>VLOOKUP($C366,利用者一覧!$C$4:$AS$53,42,FALSE)</f>
        <v>#N/A</v>
      </c>
      <c r="B392" s="136"/>
      <c r="C392" s="136"/>
      <c r="D392" s="136"/>
      <c r="E392" s="136"/>
      <c r="F392" s="136"/>
      <c r="G392" s="136"/>
      <c r="H392" s="136"/>
      <c r="I392" s="136"/>
      <c r="J392" s="136"/>
      <c r="K392" s="136"/>
      <c r="L392" s="136"/>
      <c r="M392" s="136"/>
      <c r="N392" s="136"/>
      <c r="O392" s="136"/>
      <c r="P392" s="136"/>
      <c r="Q392" s="136"/>
      <c r="R392" s="136"/>
      <c r="S392" s="136"/>
      <c r="T392" s="137"/>
    </row>
    <row r="393" spans="1:20" ht="6" customHeight="1"/>
    <row r="394" spans="1:20" ht="22.8" customHeight="1" thickBot="1">
      <c r="A394" s="138" t="s">
        <v>161</v>
      </c>
      <c r="B394" s="138"/>
      <c r="C394" s="138"/>
      <c r="D394" s="138"/>
      <c r="E394" s="138"/>
      <c r="F394" s="138"/>
      <c r="G394" s="138"/>
      <c r="H394" s="139"/>
      <c r="I394" s="76"/>
    </row>
    <row r="395" spans="1:20" ht="22.8" customHeight="1">
      <c r="A395" s="266"/>
      <c r="B395" s="267"/>
      <c r="C395" s="267"/>
      <c r="D395" s="267"/>
      <c r="E395" s="267"/>
      <c r="F395" s="267"/>
      <c r="G395" s="267"/>
      <c r="H395" s="267"/>
      <c r="I395" s="267"/>
      <c r="J395" s="267"/>
      <c r="K395" s="267"/>
      <c r="L395" s="267"/>
      <c r="M395" s="267"/>
      <c r="N395" s="267"/>
      <c r="O395" s="267"/>
      <c r="P395" s="267"/>
      <c r="Q395" s="267"/>
      <c r="R395" s="267"/>
      <c r="S395" s="267"/>
      <c r="T395" s="268"/>
    </row>
    <row r="396" spans="1:20" ht="22.8" customHeight="1">
      <c r="A396" s="254"/>
      <c r="B396" s="255"/>
      <c r="C396" s="255"/>
      <c r="D396" s="255"/>
      <c r="E396" s="255"/>
      <c r="F396" s="255"/>
      <c r="G396" s="255"/>
      <c r="H396" s="255"/>
      <c r="I396" s="255"/>
      <c r="J396" s="255"/>
      <c r="K396" s="255"/>
      <c r="L396" s="255"/>
      <c r="M396" s="255"/>
      <c r="N396" s="255"/>
      <c r="O396" s="255"/>
      <c r="P396" s="255"/>
      <c r="Q396" s="255"/>
      <c r="R396" s="255"/>
      <c r="S396" s="255"/>
      <c r="T396" s="269"/>
    </row>
    <row r="397" spans="1:20" ht="22.8" customHeight="1">
      <c r="A397" s="254"/>
      <c r="B397" s="255"/>
      <c r="C397" s="255"/>
      <c r="D397" s="255"/>
      <c r="E397" s="255"/>
      <c r="F397" s="255"/>
      <c r="G397" s="255"/>
      <c r="H397" s="255"/>
      <c r="I397" s="255"/>
      <c r="J397" s="255"/>
      <c r="K397" s="255"/>
      <c r="L397" s="255"/>
      <c r="M397" s="255"/>
      <c r="N397" s="255"/>
      <c r="O397" s="255"/>
      <c r="P397" s="255"/>
      <c r="Q397" s="255"/>
      <c r="R397" s="255"/>
      <c r="S397" s="255"/>
      <c r="T397" s="269"/>
    </row>
    <row r="398" spans="1:20" ht="22.8" customHeight="1" thickBot="1">
      <c r="A398" s="270"/>
      <c r="B398" s="271"/>
      <c r="C398" s="271"/>
      <c r="D398" s="271"/>
      <c r="E398" s="271"/>
      <c r="F398" s="271"/>
      <c r="G398" s="271"/>
      <c r="H398" s="271"/>
      <c r="I398" s="271"/>
      <c r="J398" s="271"/>
      <c r="K398" s="271"/>
      <c r="L398" s="271"/>
      <c r="M398" s="271"/>
      <c r="N398" s="271"/>
      <c r="O398" s="271"/>
      <c r="P398" s="271"/>
      <c r="Q398" s="271"/>
      <c r="R398" s="271"/>
      <c r="S398" s="271"/>
      <c r="T398" s="272"/>
    </row>
    <row r="399" spans="1:20" ht="22.8" customHeight="1"/>
    <row r="400" spans="1:20" ht="22.8" customHeight="1"/>
  </sheetData>
  <mergeCells count="1000">
    <mergeCell ref="A392:T392"/>
    <mergeCell ref="A394:H394"/>
    <mergeCell ref="A395:T398"/>
    <mergeCell ref="O389:S389"/>
    <mergeCell ref="A390:B390"/>
    <mergeCell ref="C390:E390"/>
    <mergeCell ref="F390:G390"/>
    <mergeCell ref="H390:M390"/>
    <mergeCell ref="O387:S387"/>
    <mergeCell ref="A388:B388"/>
    <mergeCell ref="C388:E388"/>
    <mergeCell ref="F388:G388"/>
    <mergeCell ref="H388:M388"/>
    <mergeCell ref="O388:S388"/>
    <mergeCell ref="A387:B387"/>
    <mergeCell ref="C387:E387"/>
    <mergeCell ref="F387:G387"/>
    <mergeCell ref="H387:M387"/>
    <mergeCell ref="N387:N389"/>
    <mergeCell ref="A389:B389"/>
    <mergeCell ref="C389:E389"/>
    <mergeCell ref="F389:G389"/>
    <mergeCell ref="H389:M389"/>
    <mergeCell ref="A386:B386"/>
    <mergeCell ref="C386:E386"/>
    <mergeCell ref="F386:G386"/>
    <mergeCell ref="H386:M386"/>
    <mergeCell ref="N386:T386"/>
    <mergeCell ref="J383:K383"/>
    <mergeCell ref="M383:N383"/>
    <mergeCell ref="P383:T384"/>
    <mergeCell ref="A384:C384"/>
    <mergeCell ref="D384:E384"/>
    <mergeCell ref="G384:H384"/>
    <mergeCell ref="J384:K384"/>
    <mergeCell ref="M384:N384"/>
    <mergeCell ref="A381:B381"/>
    <mergeCell ref="G381:I381"/>
    <mergeCell ref="A383:C383"/>
    <mergeCell ref="D383:E383"/>
    <mergeCell ref="G383:H383"/>
    <mergeCell ref="J378:J379"/>
    <mergeCell ref="K378:K379"/>
    <mergeCell ref="L378:L379"/>
    <mergeCell ref="M378:M379"/>
    <mergeCell ref="N378:S378"/>
    <mergeCell ref="E378:E379"/>
    <mergeCell ref="F378:F379"/>
    <mergeCell ref="G378:G379"/>
    <mergeCell ref="H378:H379"/>
    <mergeCell ref="I378:I379"/>
    <mergeCell ref="A374:F374"/>
    <mergeCell ref="G374:J374"/>
    <mergeCell ref="K374:N374"/>
    <mergeCell ref="O374:T374"/>
    <mergeCell ref="A376:A379"/>
    <mergeCell ref="B376:C376"/>
    <mergeCell ref="D376:E376"/>
    <mergeCell ref="F376:G376"/>
    <mergeCell ref="H376:I376"/>
    <mergeCell ref="J376:K376"/>
    <mergeCell ref="L376:M376"/>
    <mergeCell ref="N376:T376"/>
    <mergeCell ref="N377:T377"/>
    <mergeCell ref="B378:B379"/>
    <mergeCell ref="C378:C379"/>
    <mergeCell ref="D378:D379"/>
    <mergeCell ref="A372:F372"/>
    <mergeCell ref="G372:J372"/>
    <mergeCell ref="K372:N372"/>
    <mergeCell ref="P372:T372"/>
    <mergeCell ref="A373:F373"/>
    <mergeCell ref="G373:J373"/>
    <mergeCell ref="K373:N373"/>
    <mergeCell ref="P373:T373"/>
    <mergeCell ref="A369:C369"/>
    <mergeCell ref="D369:T369"/>
    <mergeCell ref="A371:F371"/>
    <mergeCell ref="G371:J371"/>
    <mergeCell ref="K371:N371"/>
    <mergeCell ref="O371:T371"/>
    <mergeCell ref="A366:B366"/>
    <mergeCell ref="C366:H366"/>
    <mergeCell ref="J366:M366"/>
    <mergeCell ref="N366:S366"/>
    <mergeCell ref="A368:C368"/>
    <mergeCell ref="D368:T368"/>
    <mergeCell ref="A352:T352"/>
    <mergeCell ref="A354:H354"/>
    <mergeCell ref="A355:T358"/>
    <mergeCell ref="A361:K361"/>
    <mergeCell ref="A363:E364"/>
    <mergeCell ref="F363:G364"/>
    <mergeCell ref="H363:J364"/>
    <mergeCell ref="K363:L364"/>
    <mergeCell ref="M363:N363"/>
    <mergeCell ref="O363:P363"/>
    <mergeCell ref="Q363:R363"/>
    <mergeCell ref="S363:T363"/>
    <mergeCell ref="M364:N364"/>
    <mergeCell ref="O364:P364"/>
    <mergeCell ref="Q364:R364"/>
    <mergeCell ref="S364:T364"/>
    <mergeCell ref="O349:S349"/>
    <mergeCell ref="A350:B350"/>
    <mergeCell ref="C350:E350"/>
    <mergeCell ref="F350:G350"/>
    <mergeCell ref="H350:M350"/>
    <mergeCell ref="O347:S347"/>
    <mergeCell ref="A348:B348"/>
    <mergeCell ref="C348:E348"/>
    <mergeCell ref="F348:G348"/>
    <mergeCell ref="H348:M348"/>
    <mergeCell ref="O348:S348"/>
    <mergeCell ref="A347:B347"/>
    <mergeCell ref="C347:E347"/>
    <mergeCell ref="F347:G347"/>
    <mergeCell ref="H347:M347"/>
    <mergeCell ref="N347:N349"/>
    <mergeCell ref="A349:B349"/>
    <mergeCell ref="C349:E349"/>
    <mergeCell ref="F349:G349"/>
    <mergeCell ref="H349:M349"/>
    <mergeCell ref="A346:B346"/>
    <mergeCell ref="C346:E346"/>
    <mergeCell ref="F346:G346"/>
    <mergeCell ref="H346:M346"/>
    <mergeCell ref="N346:T346"/>
    <mergeCell ref="J343:K343"/>
    <mergeCell ref="M343:N343"/>
    <mergeCell ref="P343:T344"/>
    <mergeCell ref="A344:C344"/>
    <mergeCell ref="D344:E344"/>
    <mergeCell ref="G344:H344"/>
    <mergeCell ref="J344:K344"/>
    <mergeCell ref="M344:N344"/>
    <mergeCell ref="A341:B341"/>
    <mergeCell ref="G341:I341"/>
    <mergeCell ref="A343:C343"/>
    <mergeCell ref="D343:E343"/>
    <mergeCell ref="G343:H343"/>
    <mergeCell ref="J338:J339"/>
    <mergeCell ref="K338:K339"/>
    <mergeCell ref="L338:L339"/>
    <mergeCell ref="M338:M339"/>
    <mergeCell ref="N338:S338"/>
    <mergeCell ref="E338:E339"/>
    <mergeCell ref="F338:F339"/>
    <mergeCell ref="G338:G339"/>
    <mergeCell ref="H338:H339"/>
    <mergeCell ref="I338:I339"/>
    <mergeCell ref="A334:F334"/>
    <mergeCell ref="G334:J334"/>
    <mergeCell ref="K334:N334"/>
    <mergeCell ref="O334:T334"/>
    <mergeCell ref="A336:A339"/>
    <mergeCell ref="B336:C336"/>
    <mergeCell ref="D336:E336"/>
    <mergeCell ref="F336:G336"/>
    <mergeCell ref="H336:I336"/>
    <mergeCell ref="J336:K336"/>
    <mergeCell ref="L336:M336"/>
    <mergeCell ref="N336:T336"/>
    <mergeCell ref="N337:T337"/>
    <mergeCell ref="B338:B339"/>
    <mergeCell ref="C338:C339"/>
    <mergeCell ref="D338:D339"/>
    <mergeCell ref="A332:F332"/>
    <mergeCell ref="G332:J332"/>
    <mergeCell ref="K332:N332"/>
    <mergeCell ref="P332:T332"/>
    <mergeCell ref="A333:F333"/>
    <mergeCell ref="G333:J333"/>
    <mergeCell ref="K333:N333"/>
    <mergeCell ref="P333:T333"/>
    <mergeCell ref="A329:C329"/>
    <mergeCell ref="D329:T329"/>
    <mergeCell ref="A331:F331"/>
    <mergeCell ref="G331:J331"/>
    <mergeCell ref="K331:N331"/>
    <mergeCell ref="O331:T331"/>
    <mergeCell ref="A326:B326"/>
    <mergeCell ref="C326:H326"/>
    <mergeCell ref="J326:M326"/>
    <mergeCell ref="N326:S326"/>
    <mergeCell ref="A328:C328"/>
    <mergeCell ref="D328:T328"/>
    <mergeCell ref="A312:T312"/>
    <mergeCell ref="A314:H314"/>
    <mergeCell ref="A315:T318"/>
    <mergeCell ref="A321:K321"/>
    <mergeCell ref="A323:E324"/>
    <mergeCell ref="F323:G324"/>
    <mergeCell ref="H323:J324"/>
    <mergeCell ref="K323:L324"/>
    <mergeCell ref="M323:N323"/>
    <mergeCell ref="O323:P323"/>
    <mergeCell ref="Q323:R323"/>
    <mergeCell ref="S323:T323"/>
    <mergeCell ref="M324:N324"/>
    <mergeCell ref="O324:P324"/>
    <mergeCell ref="Q324:R324"/>
    <mergeCell ref="S324:T324"/>
    <mergeCell ref="O309:S309"/>
    <mergeCell ref="A310:B310"/>
    <mergeCell ref="C310:E310"/>
    <mergeCell ref="F310:G310"/>
    <mergeCell ref="H310:M310"/>
    <mergeCell ref="O307:S307"/>
    <mergeCell ref="A308:B308"/>
    <mergeCell ref="C308:E308"/>
    <mergeCell ref="F308:G308"/>
    <mergeCell ref="H308:M308"/>
    <mergeCell ref="O308:S308"/>
    <mergeCell ref="A307:B307"/>
    <mergeCell ref="C307:E307"/>
    <mergeCell ref="F307:G307"/>
    <mergeCell ref="H307:M307"/>
    <mergeCell ref="N307:N309"/>
    <mergeCell ref="A309:B309"/>
    <mergeCell ref="C309:E309"/>
    <mergeCell ref="F309:G309"/>
    <mergeCell ref="H309:M309"/>
    <mergeCell ref="A306:B306"/>
    <mergeCell ref="C306:E306"/>
    <mergeCell ref="F306:G306"/>
    <mergeCell ref="H306:M306"/>
    <mergeCell ref="N306:T306"/>
    <mergeCell ref="J303:K303"/>
    <mergeCell ref="M303:N303"/>
    <mergeCell ref="P303:T304"/>
    <mergeCell ref="A304:C304"/>
    <mergeCell ref="D304:E304"/>
    <mergeCell ref="G304:H304"/>
    <mergeCell ref="J304:K304"/>
    <mergeCell ref="M304:N304"/>
    <mergeCell ref="A301:B301"/>
    <mergeCell ref="G301:I301"/>
    <mergeCell ref="A303:C303"/>
    <mergeCell ref="D303:E303"/>
    <mergeCell ref="G303:H303"/>
    <mergeCell ref="J298:J299"/>
    <mergeCell ref="K298:K299"/>
    <mergeCell ref="L298:L299"/>
    <mergeCell ref="M298:M299"/>
    <mergeCell ref="N298:S298"/>
    <mergeCell ref="E298:E299"/>
    <mergeCell ref="F298:F299"/>
    <mergeCell ref="G298:G299"/>
    <mergeCell ref="H298:H299"/>
    <mergeCell ref="I298:I299"/>
    <mergeCell ref="A294:F294"/>
    <mergeCell ref="G294:J294"/>
    <mergeCell ref="K294:N294"/>
    <mergeCell ref="O294:T294"/>
    <mergeCell ref="A296:A299"/>
    <mergeCell ref="B296:C296"/>
    <mergeCell ref="D296:E296"/>
    <mergeCell ref="F296:G296"/>
    <mergeCell ref="H296:I296"/>
    <mergeCell ref="J296:K296"/>
    <mergeCell ref="L296:M296"/>
    <mergeCell ref="N296:T296"/>
    <mergeCell ref="N297:T297"/>
    <mergeCell ref="B298:B299"/>
    <mergeCell ref="C298:C299"/>
    <mergeCell ref="D298:D299"/>
    <mergeCell ref="A292:F292"/>
    <mergeCell ref="G292:J292"/>
    <mergeCell ref="K292:N292"/>
    <mergeCell ref="P292:T292"/>
    <mergeCell ref="A293:F293"/>
    <mergeCell ref="G293:J293"/>
    <mergeCell ref="K293:N293"/>
    <mergeCell ref="P293:T293"/>
    <mergeCell ref="A289:C289"/>
    <mergeCell ref="D289:T289"/>
    <mergeCell ref="A291:F291"/>
    <mergeCell ref="G291:J291"/>
    <mergeCell ref="K291:N291"/>
    <mergeCell ref="O291:T291"/>
    <mergeCell ref="A286:B286"/>
    <mergeCell ref="C286:H286"/>
    <mergeCell ref="J286:M286"/>
    <mergeCell ref="N286:S286"/>
    <mergeCell ref="A288:C288"/>
    <mergeCell ref="D288:T288"/>
    <mergeCell ref="A272:T272"/>
    <mergeCell ref="A274:H274"/>
    <mergeCell ref="A275:T278"/>
    <mergeCell ref="A281:K281"/>
    <mergeCell ref="A283:E284"/>
    <mergeCell ref="F283:G284"/>
    <mergeCell ref="H283:J284"/>
    <mergeCell ref="K283:L284"/>
    <mergeCell ref="M283:N283"/>
    <mergeCell ref="O283:P283"/>
    <mergeCell ref="Q283:R283"/>
    <mergeCell ref="S283:T283"/>
    <mergeCell ref="M284:N284"/>
    <mergeCell ref="O284:P284"/>
    <mergeCell ref="Q284:R284"/>
    <mergeCell ref="S284:T284"/>
    <mergeCell ref="O269:S269"/>
    <mergeCell ref="A270:B270"/>
    <mergeCell ref="C270:E270"/>
    <mergeCell ref="F270:G270"/>
    <mergeCell ref="H270:M270"/>
    <mergeCell ref="O267:S267"/>
    <mergeCell ref="A268:B268"/>
    <mergeCell ref="C268:E268"/>
    <mergeCell ref="F268:G268"/>
    <mergeCell ref="H268:M268"/>
    <mergeCell ref="O268:S268"/>
    <mergeCell ref="A267:B267"/>
    <mergeCell ref="C267:E267"/>
    <mergeCell ref="F267:G267"/>
    <mergeCell ref="H267:M267"/>
    <mergeCell ref="N267:N269"/>
    <mergeCell ref="A269:B269"/>
    <mergeCell ref="C269:E269"/>
    <mergeCell ref="F269:G269"/>
    <mergeCell ref="H269:M269"/>
    <mergeCell ref="A266:B266"/>
    <mergeCell ref="C266:E266"/>
    <mergeCell ref="F266:G266"/>
    <mergeCell ref="H266:M266"/>
    <mergeCell ref="N266:T266"/>
    <mergeCell ref="J263:K263"/>
    <mergeCell ref="M263:N263"/>
    <mergeCell ref="P263:T264"/>
    <mergeCell ref="A264:C264"/>
    <mergeCell ref="D264:E264"/>
    <mergeCell ref="G264:H264"/>
    <mergeCell ref="J264:K264"/>
    <mergeCell ref="M264:N264"/>
    <mergeCell ref="A261:B261"/>
    <mergeCell ref="G261:I261"/>
    <mergeCell ref="A263:C263"/>
    <mergeCell ref="D263:E263"/>
    <mergeCell ref="G263:H263"/>
    <mergeCell ref="J258:J259"/>
    <mergeCell ref="K258:K259"/>
    <mergeCell ref="L258:L259"/>
    <mergeCell ref="M258:M259"/>
    <mergeCell ref="N258:S258"/>
    <mergeCell ref="E258:E259"/>
    <mergeCell ref="F258:F259"/>
    <mergeCell ref="G258:G259"/>
    <mergeCell ref="H258:H259"/>
    <mergeCell ref="I258:I259"/>
    <mergeCell ref="A254:F254"/>
    <mergeCell ref="G254:J254"/>
    <mergeCell ref="K254:N254"/>
    <mergeCell ref="O254:T254"/>
    <mergeCell ref="A256:A259"/>
    <mergeCell ref="B256:C256"/>
    <mergeCell ref="D256:E256"/>
    <mergeCell ref="F256:G256"/>
    <mergeCell ref="H256:I256"/>
    <mergeCell ref="J256:K256"/>
    <mergeCell ref="L256:M256"/>
    <mergeCell ref="N256:T256"/>
    <mergeCell ref="N257:T257"/>
    <mergeCell ref="B258:B259"/>
    <mergeCell ref="C258:C259"/>
    <mergeCell ref="D258:D259"/>
    <mergeCell ref="A252:F252"/>
    <mergeCell ref="G252:J252"/>
    <mergeCell ref="K252:N252"/>
    <mergeCell ref="P252:T252"/>
    <mergeCell ref="A253:F253"/>
    <mergeCell ref="G253:J253"/>
    <mergeCell ref="K253:N253"/>
    <mergeCell ref="P253:T253"/>
    <mergeCell ref="A249:C249"/>
    <mergeCell ref="D249:T249"/>
    <mergeCell ref="A251:F251"/>
    <mergeCell ref="G251:J251"/>
    <mergeCell ref="K251:N251"/>
    <mergeCell ref="O251:T251"/>
    <mergeCell ref="A246:B246"/>
    <mergeCell ref="C246:H246"/>
    <mergeCell ref="J246:M246"/>
    <mergeCell ref="N246:S246"/>
    <mergeCell ref="A248:C248"/>
    <mergeCell ref="D248:T248"/>
    <mergeCell ref="A232:T232"/>
    <mergeCell ref="A234:H234"/>
    <mergeCell ref="A235:T238"/>
    <mergeCell ref="A241:K241"/>
    <mergeCell ref="A243:E244"/>
    <mergeCell ref="F243:G244"/>
    <mergeCell ref="H243:J244"/>
    <mergeCell ref="K243:L244"/>
    <mergeCell ref="M243:N243"/>
    <mergeCell ref="O243:P243"/>
    <mergeCell ref="Q243:R243"/>
    <mergeCell ref="S243:T243"/>
    <mergeCell ref="M244:N244"/>
    <mergeCell ref="O244:P244"/>
    <mergeCell ref="Q244:R244"/>
    <mergeCell ref="S244:T244"/>
    <mergeCell ref="O229:S229"/>
    <mergeCell ref="A230:B230"/>
    <mergeCell ref="C230:E230"/>
    <mergeCell ref="F230:G230"/>
    <mergeCell ref="H230:M230"/>
    <mergeCell ref="O227:S227"/>
    <mergeCell ref="A228:B228"/>
    <mergeCell ref="C228:E228"/>
    <mergeCell ref="F228:G228"/>
    <mergeCell ref="H228:M228"/>
    <mergeCell ref="O228:S228"/>
    <mergeCell ref="A227:B227"/>
    <mergeCell ref="C227:E227"/>
    <mergeCell ref="F227:G227"/>
    <mergeCell ref="H227:M227"/>
    <mergeCell ref="N227:N229"/>
    <mergeCell ref="A229:B229"/>
    <mergeCell ref="C229:E229"/>
    <mergeCell ref="F229:G229"/>
    <mergeCell ref="H229:M229"/>
    <mergeCell ref="A226:B226"/>
    <mergeCell ref="C226:E226"/>
    <mergeCell ref="F226:G226"/>
    <mergeCell ref="H226:M226"/>
    <mergeCell ref="N226:T226"/>
    <mergeCell ref="J223:K223"/>
    <mergeCell ref="M223:N223"/>
    <mergeCell ref="P223:T224"/>
    <mergeCell ref="A224:C224"/>
    <mergeCell ref="D224:E224"/>
    <mergeCell ref="G224:H224"/>
    <mergeCell ref="J224:K224"/>
    <mergeCell ref="M224:N224"/>
    <mergeCell ref="A221:B221"/>
    <mergeCell ref="G221:I221"/>
    <mergeCell ref="A223:C223"/>
    <mergeCell ref="D223:E223"/>
    <mergeCell ref="G223:H223"/>
    <mergeCell ref="J218:J219"/>
    <mergeCell ref="K218:K219"/>
    <mergeCell ref="L218:L219"/>
    <mergeCell ref="M218:M219"/>
    <mergeCell ref="N218:S218"/>
    <mergeCell ref="E218:E219"/>
    <mergeCell ref="F218:F219"/>
    <mergeCell ref="G218:G219"/>
    <mergeCell ref="H218:H219"/>
    <mergeCell ref="I218:I219"/>
    <mergeCell ref="A214:F214"/>
    <mergeCell ref="G214:J214"/>
    <mergeCell ref="K214:N214"/>
    <mergeCell ref="O214:T214"/>
    <mergeCell ref="A216:A219"/>
    <mergeCell ref="B216:C216"/>
    <mergeCell ref="D216:E216"/>
    <mergeCell ref="F216:G216"/>
    <mergeCell ref="H216:I216"/>
    <mergeCell ref="J216:K216"/>
    <mergeCell ref="L216:M216"/>
    <mergeCell ref="N216:T216"/>
    <mergeCell ref="N217:T217"/>
    <mergeCell ref="B218:B219"/>
    <mergeCell ref="C218:C219"/>
    <mergeCell ref="D218:D219"/>
    <mergeCell ref="A212:F212"/>
    <mergeCell ref="G212:J212"/>
    <mergeCell ref="K212:N212"/>
    <mergeCell ref="P212:T212"/>
    <mergeCell ref="A213:F213"/>
    <mergeCell ref="G213:J213"/>
    <mergeCell ref="K213:N213"/>
    <mergeCell ref="P213:T213"/>
    <mergeCell ref="A209:C209"/>
    <mergeCell ref="D209:T209"/>
    <mergeCell ref="A211:F211"/>
    <mergeCell ref="G211:J211"/>
    <mergeCell ref="K211:N211"/>
    <mergeCell ref="O211:T211"/>
    <mergeCell ref="A206:B206"/>
    <mergeCell ref="C206:H206"/>
    <mergeCell ref="J206:M206"/>
    <mergeCell ref="N206:S206"/>
    <mergeCell ref="A208:C208"/>
    <mergeCell ref="D208:T208"/>
    <mergeCell ref="A192:T192"/>
    <mergeCell ref="A194:H194"/>
    <mergeCell ref="A195:T198"/>
    <mergeCell ref="A201:K201"/>
    <mergeCell ref="A203:E204"/>
    <mergeCell ref="F203:G204"/>
    <mergeCell ref="H203:J204"/>
    <mergeCell ref="K203:L204"/>
    <mergeCell ref="M203:N203"/>
    <mergeCell ref="O203:P203"/>
    <mergeCell ref="Q203:R203"/>
    <mergeCell ref="S203:T203"/>
    <mergeCell ref="M204:N204"/>
    <mergeCell ref="O204:P204"/>
    <mergeCell ref="Q204:R204"/>
    <mergeCell ref="S204:T204"/>
    <mergeCell ref="O189:S189"/>
    <mergeCell ref="A190:B190"/>
    <mergeCell ref="C190:E190"/>
    <mergeCell ref="F190:G190"/>
    <mergeCell ref="H190:M190"/>
    <mergeCell ref="O187:S187"/>
    <mergeCell ref="A188:B188"/>
    <mergeCell ref="C188:E188"/>
    <mergeCell ref="F188:G188"/>
    <mergeCell ref="H188:M188"/>
    <mergeCell ref="O188:S188"/>
    <mergeCell ref="A187:B187"/>
    <mergeCell ref="C187:E187"/>
    <mergeCell ref="F187:G187"/>
    <mergeCell ref="H187:M187"/>
    <mergeCell ref="N187:N189"/>
    <mergeCell ref="A189:B189"/>
    <mergeCell ref="C189:E189"/>
    <mergeCell ref="F189:G189"/>
    <mergeCell ref="H189:M189"/>
    <mergeCell ref="A186:B186"/>
    <mergeCell ref="C186:E186"/>
    <mergeCell ref="F186:G186"/>
    <mergeCell ref="H186:M186"/>
    <mergeCell ref="N186:T186"/>
    <mergeCell ref="J183:K183"/>
    <mergeCell ref="M183:N183"/>
    <mergeCell ref="P183:T184"/>
    <mergeCell ref="A184:C184"/>
    <mergeCell ref="D184:E184"/>
    <mergeCell ref="G184:H184"/>
    <mergeCell ref="J184:K184"/>
    <mergeCell ref="M184:N184"/>
    <mergeCell ref="A181:B181"/>
    <mergeCell ref="G181:I181"/>
    <mergeCell ref="A183:C183"/>
    <mergeCell ref="D183:E183"/>
    <mergeCell ref="G183:H183"/>
    <mergeCell ref="J178:J179"/>
    <mergeCell ref="K178:K179"/>
    <mergeCell ref="L178:L179"/>
    <mergeCell ref="M178:M179"/>
    <mergeCell ref="N178:S178"/>
    <mergeCell ref="E178:E179"/>
    <mergeCell ref="F178:F179"/>
    <mergeCell ref="G178:G179"/>
    <mergeCell ref="H178:H179"/>
    <mergeCell ref="I178:I179"/>
    <mergeCell ref="A174:F174"/>
    <mergeCell ref="G174:J174"/>
    <mergeCell ref="K174:N174"/>
    <mergeCell ref="O174:T174"/>
    <mergeCell ref="A176:A179"/>
    <mergeCell ref="B176:C176"/>
    <mergeCell ref="D176:E176"/>
    <mergeCell ref="F176:G176"/>
    <mergeCell ref="H176:I176"/>
    <mergeCell ref="J176:K176"/>
    <mergeCell ref="L176:M176"/>
    <mergeCell ref="N176:T176"/>
    <mergeCell ref="N177:T177"/>
    <mergeCell ref="B178:B179"/>
    <mergeCell ref="C178:C179"/>
    <mergeCell ref="D178:D179"/>
    <mergeCell ref="A172:F172"/>
    <mergeCell ref="G172:J172"/>
    <mergeCell ref="K172:N172"/>
    <mergeCell ref="P172:T172"/>
    <mergeCell ref="A173:F173"/>
    <mergeCell ref="G173:J173"/>
    <mergeCell ref="K173:N173"/>
    <mergeCell ref="P173:T173"/>
    <mergeCell ref="A169:C169"/>
    <mergeCell ref="D169:T169"/>
    <mergeCell ref="A171:F171"/>
    <mergeCell ref="G171:J171"/>
    <mergeCell ref="K171:N171"/>
    <mergeCell ref="O171:T171"/>
    <mergeCell ref="A166:B166"/>
    <mergeCell ref="C166:H166"/>
    <mergeCell ref="J166:M166"/>
    <mergeCell ref="N166:S166"/>
    <mergeCell ref="A168:C168"/>
    <mergeCell ref="D168:T168"/>
    <mergeCell ref="A152:T152"/>
    <mergeCell ref="A154:H154"/>
    <mergeCell ref="A155:T158"/>
    <mergeCell ref="A161:K161"/>
    <mergeCell ref="A163:E164"/>
    <mergeCell ref="F163:G164"/>
    <mergeCell ref="H163:J164"/>
    <mergeCell ref="K163:L164"/>
    <mergeCell ref="M163:N163"/>
    <mergeCell ref="O163:P163"/>
    <mergeCell ref="Q163:R163"/>
    <mergeCell ref="S163:T163"/>
    <mergeCell ref="M164:N164"/>
    <mergeCell ref="O164:P164"/>
    <mergeCell ref="Q164:R164"/>
    <mergeCell ref="S164:T164"/>
    <mergeCell ref="O149:S149"/>
    <mergeCell ref="A150:B150"/>
    <mergeCell ref="C150:E150"/>
    <mergeCell ref="F150:G150"/>
    <mergeCell ref="H150:M150"/>
    <mergeCell ref="O147:S147"/>
    <mergeCell ref="A148:B148"/>
    <mergeCell ref="C148:E148"/>
    <mergeCell ref="F148:G148"/>
    <mergeCell ref="H148:M148"/>
    <mergeCell ref="O148:S148"/>
    <mergeCell ref="A147:B147"/>
    <mergeCell ref="C147:E147"/>
    <mergeCell ref="F147:G147"/>
    <mergeCell ref="H147:M147"/>
    <mergeCell ref="N147:N149"/>
    <mergeCell ref="A149:B149"/>
    <mergeCell ref="C149:E149"/>
    <mergeCell ref="F149:G149"/>
    <mergeCell ref="H149:M149"/>
    <mergeCell ref="A146:B146"/>
    <mergeCell ref="C146:E146"/>
    <mergeCell ref="F146:G146"/>
    <mergeCell ref="H146:M146"/>
    <mergeCell ref="N146:T146"/>
    <mergeCell ref="J143:K143"/>
    <mergeCell ref="M143:N143"/>
    <mergeCell ref="P143:T144"/>
    <mergeCell ref="A144:C144"/>
    <mergeCell ref="D144:E144"/>
    <mergeCell ref="G144:H144"/>
    <mergeCell ref="J144:K144"/>
    <mergeCell ref="M144:N144"/>
    <mergeCell ref="A141:B141"/>
    <mergeCell ref="G141:I141"/>
    <mergeCell ref="A143:C143"/>
    <mergeCell ref="D143:E143"/>
    <mergeCell ref="G143:H143"/>
    <mergeCell ref="J138:J139"/>
    <mergeCell ref="K138:K139"/>
    <mergeCell ref="L138:L139"/>
    <mergeCell ref="M138:M139"/>
    <mergeCell ref="N138:S138"/>
    <mergeCell ref="E138:E139"/>
    <mergeCell ref="F138:F139"/>
    <mergeCell ref="G138:G139"/>
    <mergeCell ref="H138:H139"/>
    <mergeCell ref="I138:I139"/>
    <mergeCell ref="A134:F134"/>
    <mergeCell ref="G134:J134"/>
    <mergeCell ref="K134:N134"/>
    <mergeCell ref="O134:T134"/>
    <mergeCell ref="A136:A139"/>
    <mergeCell ref="B136:C136"/>
    <mergeCell ref="D136:E136"/>
    <mergeCell ref="F136:G136"/>
    <mergeCell ref="H136:I136"/>
    <mergeCell ref="J136:K136"/>
    <mergeCell ref="L136:M136"/>
    <mergeCell ref="N136:T136"/>
    <mergeCell ref="N137:T137"/>
    <mergeCell ref="B138:B139"/>
    <mergeCell ref="C138:C139"/>
    <mergeCell ref="D138:D139"/>
    <mergeCell ref="A132:F132"/>
    <mergeCell ref="G132:J132"/>
    <mergeCell ref="K132:N132"/>
    <mergeCell ref="P132:T132"/>
    <mergeCell ref="A133:F133"/>
    <mergeCell ref="G133:J133"/>
    <mergeCell ref="K133:N133"/>
    <mergeCell ref="P133:T133"/>
    <mergeCell ref="A129:C129"/>
    <mergeCell ref="D129:T129"/>
    <mergeCell ref="A131:F131"/>
    <mergeCell ref="G131:J131"/>
    <mergeCell ref="K131:N131"/>
    <mergeCell ref="O131:T131"/>
    <mergeCell ref="A126:B126"/>
    <mergeCell ref="C126:H126"/>
    <mergeCell ref="J126:M126"/>
    <mergeCell ref="N126:S126"/>
    <mergeCell ref="A128:C128"/>
    <mergeCell ref="D128:T128"/>
    <mergeCell ref="A112:T112"/>
    <mergeCell ref="A114:H114"/>
    <mergeCell ref="A115:T118"/>
    <mergeCell ref="A121:K121"/>
    <mergeCell ref="A123:E124"/>
    <mergeCell ref="F123:G124"/>
    <mergeCell ref="H123:J124"/>
    <mergeCell ref="K123:L124"/>
    <mergeCell ref="M123:N123"/>
    <mergeCell ref="O123:P123"/>
    <mergeCell ref="Q123:R123"/>
    <mergeCell ref="S123:T123"/>
    <mergeCell ref="M124:N124"/>
    <mergeCell ref="O124:P124"/>
    <mergeCell ref="Q124:R124"/>
    <mergeCell ref="S124:T124"/>
    <mergeCell ref="O109:S109"/>
    <mergeCell ref="A110:B110"/>
    <mergeCell ref="C110:E110"/>
    <mergeCell ref="F110:G110"/>
    <mergeCell ref="H110:M110"/>
    <mergeCell ref="O107:S107"/>
    <mergeCell ref="A108:B108"/>
    <mergeCell ref="C108:E108"/>
    <mergeCell ref="F108:G108"/>
    <mergeCell ref="H108:M108"/>
    <mergeCell ref="O108:S108"/>
    <mergeCell ref="A107:B107"/>
    <mergeCell ref="C107:E107"/>
    <mergeCell ref="F107:G107"/>
    <mergeCell ref="H107:M107"/>
    <mergeCell ref="N107:N109"/>
    <mergeCell ref="A109:B109"/>
    <mergeCell ref="C109:E109"/>
    <mergeCell ref="F109:G109"/>
    <mergeCell ref="H109:M109"/>
    <mergeCell ref="A106:B106"/>
    <mergeCell ref="C106:E106"/>
    <mergeCell ref="F106:G106"/>
    <mergeCell ref="H106:M106"/>
    <mergeCell ref="N106:T106"/>
    <mergeCell ref="J103:K103"/>
    <mergeCell ref="M103:N103"/>
    <mergeCell ref="P103:T104"/>
    <mergeCell ref="A104:C104"/>
    <mergeCell ref="D104:E104"/>
    <mergeCell ref="G104:H104"/>
    <mergeCell ref="J104:K104"/>
    <mergeCell ref="M104:N104"/>
    <mergeCell ref="A101:B101"/>
    <mergeCell ref="G101:I101"/>
    <mergeCell ref="A103:C103"/>
    <mergeCell ref="D103:E103"/>
    <mergeCell ref="G103:H103"/>
    <mergeCell ref="J98:J99"/>
    <mergeCell ref="K98:K99"/>
    <mergeCell ref="L98:L99"/>
    <mergeCell ref="M98:M99"/>
    <mergeCell ref="N98:S98"/>
    <mergeCell ref="E98:E99"/>
    <mergeCell ref="F98:F99"/>
    <mergeCell ref="G98:G99"/>
    <mergeCell ref="H98:H99"/>
    <mergeCell ref="I98:I99"/>
    <mergeCell ref="A94:F94"/>
    <mergeCell ref="G94:J94"/>
    <mergeCell ref="K94:N94"/>
    <mergeCell ref="O94:T94"/>
    <mergeCell ref="A96:A99"/>
    <mergeCell ref="B96:C96"/>
    <mergeCell ref="D96:E96"/>
    <mergeCell ref="F96:G96"/>
    <mergeCell ref="H96:I96"/>
    <mergeCell ref="J96:K96"/>
    <mergeCell ref="L96:M96"/>
    <mergeCell ref="N96:T96"/>
    <mergeCell ref="N97:T97"/>
    <mergeCell ref="B98:B99"/>
    <mergeCell ref="C98:C99"/>
    <mergeCell ref="D98:D99"/>
    <mergeCell ref="A92:F92"/>
    <mergeCell ref="G92:J92"/>
    <mergeCell ref="K92:N92"/>
    <mergeCell ref="P92:T92"/>
    <mergeCell ref="A93:F93"/>
    <mergeCell ref="G93:J93"/>
    <mergeCell ref="K93:N93"/>
    <mergeCell ref="P93:T93"/>
    <mergeCell ref="A89:C89"/>
    <mergeCell ref="D89:T89"/>
    <mergeCell ref="A91:F91"/>
    <mergeCell ref="G91:J91"/>
    <mergeCell ref="K91:N91"/>
    <mergeCell ref="O91:T91"/>
    <mergeCell ref="A86:B86"/>
    <mergeCell ref="C86:H86"/>
    <mergeCell ref="J86:M86"/>
    <mergeCell ref="N86:S86"/>
    <mergeCell ref="A88:C88"/>
    <mergeCell ref="D88:T88"/>
    <mergeCell ref="A72:T72"/>
    <mergeCell ref="A74:H74"/>
    <mergeCell ref="A75:T78"/>
    <mergeCell ref="A81:K81"/>
    <mergeCell ref="A83:E84"/>
    <mergeCell ref="F83:G84"/>
    <mergeCell ref="H83:J84"/>
    <mergeCell ref="K83:L84"/>
    <mergeCell ref="M83:N83"/>
    <mergeCell ref="O83:P83"/>
    <mergeCell ref="Q83:R83"/>
    <mergeCell ref="S83:T83"/>
    <mergeCell ref="M84:N84"/>
    <mergeCell ref="O84:P84"/>
    <mergeCell ref="Q84:R84"/>
    <mergeCell ref="S84:T84"/>
    <mergeCell ref="O69:S69"/>
    <mergeCell ref="A70:B70"/>
    <mergeCell ref="C70:E70"/>
    <mergeCell ref="F70:G70"/>
    <mergeCell ref="H70:M70"/>
    <mergeCell ref="O67:S67"/>
    <mergeCell ref="A68:B68"/>
    <mergeCell ref="C68:E68"/>
    <mergeCell ref="F68:G68"/>
    <mergeCell ref="H68:M68"/>
    <mergeCell ref="O68:S68"/>
    <mergeCell ref="A67:B67"/>
    <mergeCell ref="C67:E67"/>
    <mergeCell ref="F67:G67"/>
    <mergeCell ref="H67:M67"/>
    <mergeCell ref="N67:N69"/>
    <mergeCell ref="A69:B69"/>
    <mergeCell ref="C69:E69"/>
    <mergeCell ref="F69:G69"/>
    <mergeCell ref="H69:M69"/>
    <mergeCell ref="A66:B66"/>
    <mergeCell ref="C66:E66"/>
    <mergeCell ref="F66:G66"/>
    <mergeCell ref="H66:M66"/>
    <mergeCell ref="N66:T66"/>
    <mergeCell ref="J63:K63"/>
    <mergeCell ref="M63:N63"/>
    <mergeCell ref="P63:T64"/>
    <mergeCell ref="A64:C64"/>
    <mergeCell ref="D64:E64"/>
    <mergeCell ref="G64:H64"/>
    <mergeCell ref="J64:K64"/>
    <mergeCell ref="M64:N64"/>
    <mergeCell ref="A61:B61"/>
    <mergeCell ref="G61:I61"/>
    <mergeCell ref="A63:C63"/>
    <mergeCell ref="D63:E63"/>
    <mergeCell ref="G63:H63"/>
    <mergeCell ref="J58:J59"/>
    <mergeCell ref="K58:K59"/>
    <mergeCell ref="L58:L59"/>
    <mergeCell ref="M58:M59"/>
    <mergeCell ref="N58:S58"/>
    <mergeCell ref="E58:E59"/>
    <mergeCell ref="F58:F59"/>
    <mergeCell ref="G58:G59"/>
    <mergeCell ref="H58:H59"/>
    <mergeCell ref="I58:I59"/>
    <mergeCell ref="A54:F54"/>
    <mergeCell ref="G54:J54"/>
    <mergeCell ref="K54:N54"/>
    <mergeCell ref="O54:T54"/>
    <mergeCell ref="A56:A59"/>
    <mergeCell ref="B56:C56"/>
    <mergeCell ref="D56:E56"/>
    <mergeCell ref="F56:G56"/>
    <mergeCell ref="H56:I56"/>
    <mergeCell ref="J56:K56"/>
    <mergeCell ref="L56:M56"/>
    <mergeCell ref="N56:T56"/>
    <mergeCell ref="N57:T57"/>
    <mergeCell ref="B58:B59"/>
    <mergeCell ref="C58:C59"/>
    <mergeCell ref="D58:D59"/>
    <mergeCell ref="A52:F52"/>
    <mergeCell ref="G52:J52"/>
    <mergeCell ref="K52:N52"/>
    <mergeCell ref="P52:T52"/>
    <mergeCell ref="A53:F53"/>
    <mergeCell ref="G53:J53"/>
    <mergeCell ref="K53:N53"/>
    <mergeCell ref="P53:T53"/>
    <mergeCell ref="A49:C49"/>
    <mergeCell ref="D49:T49"/>
    <mergeCell ref="A51:F51"/>
    <mergeCell ref="G51:J51"/>
    <mergeCell ref="K51:N51"/>
    <mergeCell ref="O51:T51"/>
    <mergeCell ref="A46:B46"/>
    <mergeCell ref="C46:H46"/>
    <mergeCell ref="J46:M46"/>
    <mergeCell ref="N46:S46"/>
    <mergeCell ref="A48:C48"/>
    <mergeCell ref="D48:T48"/>
    <mergeCell ref="A41:K41"/>
    <mergeCell ref="A43:E44"/>
    <mergeCell ref="F43:G44"/>
    <mergeCell ref="H43:J44"/>
    <mergeCell ref="K43:L44"/>
    <mergeCell ref="M43:N43"/>
    <mergeCell ref="O43:P43"/>
    <mergeCell ref="Q43:R43"/>
    <mergeCell ref="S43:T43"/>
    <mergeCell ref="M44:N44"/>
    <mergeCell ref="O44:P44"/>
    <mergeCell ref="Q44:R44"/>
    <mergeCell ref="S44:T44"/>
    <mergeCell ref="A35:T38"/>
    <mergeCell ref="D9:T9"/>
    <mergeCell ref="D8:T8"/>
    <mergeCell ref="G14:J14"/>
    <mergeCell ref="G13:J13"/>
    <mergeCell ref="G12:J12"/>
    <mergeCell ref="G11:J11"/>
    <mergeCell ref="K14:N14"/>
    <mergeCell ref="K13:N13"/>
    <mergeCell ref="K12:N12"/>
    <mergeCell ref="K11:N11"/>
    <mergeCell ref="N17:T17"/>
    <mergeCell ref="N16:T16"/>
    <mergeCell ref="H30:M30"/>
    <mergeCell ref="H29:M29"/>
    <mergeCell ref="H28:M28"/>
    <mergeCell ref="P23:T24"/>
    <mergeCell ref="N18:S18"/>
    <mergeCell ref="C26:E26"/>
    <mergeCell ref="C27:E27"/>
    <mergeCell ref="L18:L19"/>
    <mergeCell ref="C18:C19"/>
    <mergeCell ref="D18:D19"/>
    <mergeCell ref="E18:E19"/>
    <mergeCell ref="F18:F19"/>
    <mergeCell ref="D24:E24"/>
    <mergeCell ref="A24:C24"/>
    <mergeCell ref="M24:N24"/>
    <mergeCell ref="J23:K23"/>
    <mergeCell ref="G23:H23"/>
    <mergeCell ref="A23:C23"/>
    <mergeCell ref="J24:K24"/>
    <mergeCell ref="C29:E29"/>
    <mergeCell ref="C30:E30"/>
    <mergeCell ref="N26:T26"/>
    <mergeCell ref="O27:S27"/>
    <mergeCell ref="O28:S28"/>
    <mergeCell ref="O29:S29"/>
    <mergeCell ref="F27:G27"/>
    <mergeCell ref="F28:G28"/>
    <mergeCell ref="F29:G29"/>
    <mergeCell ref="F30:G30"/>
    <mergeCell ref="F26:G26"/>
    <mergeCell ref="H27:M27"/>
    <mergeCell ref="H26:M26"/>
    <mergeCell ref="N27:N29"/>
    <mergeCell ref="C28:E28"/>
    <mergeCell ref="C6:H6"/>
    <mergeCell ref="A6:B6"/>
    <mergeCell ref="J6:M6"/>
    <mergeCell ref="A11:F11"/>
    <mergeCell ref="A14:F14"/>
    <mergeCell ref="A12:F12"/>
    <mergeCell ref="A13:F13"/>
    <mergeCell ref="A8:C8"/>
    <mergeCell ref="A9:C9"/>
    <mergeCell ref="M18:M19"/>
    <mergeCell ref="G18:G19"/>
    <mergeCell ref="H16:I16"/>
    <mergeCell ref="F16:G16"/>
    <mergeCell ref="H18:H19"/>
    <mergeCell ref="G24:H24"/>
    <mergeCell ref="A21:B21"/>
    <mergeCell ref="G21:I21"/>
    <mergeCell ref="J18:J19"/>
    <mergeCell ref="K18:K19"/>
    <mergeCell ref="I18:I19"/>
    <mergeCell ref="A16:A19"/>
    <mergeCell ref="B18:B19"/>
    <mergeCell ref="B16:C16"/>
    <mergeCell ref="D16:E16"/>
    <mergeCell ref="S4:T4"/>
    <mergeCell ref="A1:K1"/>
    <mergeCell ref="K3:L4"/>
    <mergeCell ref="M3:N3"/>
    <mergeCell ref="O3:P3"/>
    <mergeCell ref="Q3:R3"/>
    <mergeCell ref="S3:T3"/>
    <mergeCell ref="M4:N4"/>
    <mergeCell ref="O4:P4"/>
    <mergeCell ref="Q4:R4"/>
    <mergeCell ref="H3:J4"/>
    <mergeCell ref="F3:G4"/>
    <mergeCell ref="A3:E4"/>
    <mergeCell ref="A32:T32"/>
    <mergeCell ref="A34:H34"/>
    <mergeCell ref="M23:N23"/>
    <mergeCell ref="N6:S6"/>
    <mergeCell ref="O11:T11"/>
    <mergeCell ref="P12:T12"/>
    <mergeCell ref="P13:T13"/>
    <mergeCell ref="O14:T14"/>
    <mergeCell ref="D23:E23"/>
    <mergeCell ref="A27:B27"/>
    <mergeCell ref="A28:B28"/>
    <mergeCell ref="A29:B29"/>
    <mergeCell ref="A30:B30"/>
    <mergeCell ref="A26:B26"/>
    <mergeCell ref="J16:K16"/>
    <mergeCell ref="L16:M16"/>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利用者曜日別抽出!$G$5:$G$104</xm:f>
          </x14:formula1>
          <xm:sqref>C6 C46 C86 C126 C166 C206 C246 C286 C326 C366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0"/>
  <sheetViews>
    <sheetView showZeros="0" view="pageBreakPreview" zoomScale="70" zoomScaleNormal="85" zoomScaleSheetLayoutView="70" workbookViewId="0">
      <selection activeCell="X4" sqref="X4"/>
    </sheetView>
  </sheetViews>
  <sheetFormatPr defaultColWidth="3.44140625" defaultRowHeight="13.2"/>
  <cols>
    <col min="1" max="20" width="4.6640625" style="35" customWidth="1"/>
    <col min="21"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128</v>
      </c>
      <c r="D6" s="206"/>
      <c r="E6" s="206"/>
      <c r="F6" s="206"/>
      <c r="G6" s="206"/>
      <c r="H6" s="207"/>
      <c r="J6" s="210" t="s">
        <v>113</v>
      </c>
      <c r="K6" s="211"/>
      <c r="L6" s="211"/>
      <c r="M6" s="211"/>
      <c r="N6" s="142" t="str">
        <f>VLOOKUP($C6,利用者一覧!$C$4:$AS$53,41,FALSE)</f>
        <v>外出の機会</v>
      </c>
      <c r="O6" s="142"/>
      <c r="P6" s="142"/>
      <c r="Q6" s="142"/>
      <c r="R6" s="142"/>
      <c r="S6" s="143"/>
    </row>
    <row r="7" spans="1:20" ht="6.6" customHeight="1" thickBot="1">
      <c r="D7" s="86"/>
      <c r="E7" s="86"/>
      <c r="F7" s="86"/>
    </row>
    <row r="8" spans="1:20" ht="26.4" customHeight="1">
      <c r="A8" s="224" t="s">
        <v>163</v>
      </c>
      <c r="B8" s="225"/>
      <c r="C8" s="163"/>
      <c r="D8" s="276" t="str">
        <f>VLOOKUP($C6,利用者一覧!$C$4:$AS$53,14,FALSE)</f>
        <v>歩行機能の維持</v>
      </c>
      <c r="E8" s="277"/>
      <c r="F8" s="277"/>
      <c r="G8" s="277"/>
      <c r="H8" s="277"/>
      <c r="I8" s="277"/>
      <c r="J8" s="277"/>
      <c r="K8" s="277"/>
      <c r="L8" s="277"/>
      <c r="M8" s="277"/>
      <c r="N8" s="277"/>
      <c r="O8" s="277"/>
      <c r="P8" s="277"/>
      <c r="Q8" s="277"/>
      <c r="R8" s="277"/>
      <c r="S8" s="277"/>
      <c r="T8" s="278"/>
    </row>
    <row r="9" spans="1:20" ht="26.4" customHeight="1" thickBot="1">
      <c r="A9" s="226" t="s">
        <v>164</v>
      </c>
      <c r="B9" s="227"/>
      <c r="C9" s="228"/>
      <c r="D9" s="273" t="str">
        <f>VLOOKUP($C6,利用者一覧!$C$4:$AS$53,15,FALSE)</f>
        <v>機能訓練</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t="str">
        <f>VLOOKUP($C6,利用者一覧!$C$4:$AS$53,40,FALSE)</f>
        <v>□排泄状況に問題なし</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107" t="s">
        <v>103</v>
      </c>
      <c r="G24" s="187" t="s">
        <v>35</v>
      </c>
      <c r="H24" s="188"/>
      <c r="I24" s="107" t="s">
        <v>103</v>
      </c>
      <c r="J24" s="187" t="s">
        <v>33</v>
      </c>
      <c r="K24" s="188"/>
      <c r="L24" s="91" t="s">
        <v>103</v>
      </c>
      <c r="M24" s="187" t="s">
        <v>101</v>
      </c>
      <c r="N24" s="188"/>
      <c r="O24" s="108" t="s">
        <v>103</v>
      </c>
      <c r="P24" s="252"/>
      <c r="Q24" s="253"/>
      <c r="R24" s="253"/>
      <c r="S24" s="253"/>
      <c r="T24" s="253"/>
    </row>
    <row r="25" spans="1:20" ht="6.6" customHeight="1" thickBot="1"/>
    <row r="26" spans="1:20" ht="30" customHeight="1" thickBot="1">
      <c r="A26" s="162" t="s">
        <v>227</v>
      </c>
      <c r="B26" s="163"/>
      <c r="C26" s="256" t="str">
        <f>VLOOKUP($C6,利用者一覧!$C$4:$AS$53,16,FALSE)</f>
        <v>歩行訓練</v>
      </c>
      <c r="D26" s="257"/>
      <c r="E26" s="257"/>
      <c r="F26" s="244" t="s">
        <v>232</v>
      </c>
      <c r="G26" s="245"/>
      <c r="H26" s="249" t="str">
        <f>VLOOKUP($C6,利用者一覧!$C$4:$AS$53,17,FALSE)</f>
        <v>□見守りのもと実施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レクリエーション</v>
      </c>
      <c r="D27" s="230"/>
      <c r="E27" s="230"/>
      <c r="F27" s="240" t="s">
        <v>233</v>
      </c>
      <c r="G27" s="241"/>
      <c r="H27" s="246" t="str">
        <f>VLOOKUP($C6,利用者一覧!$C$4:$AS$53,19,FALSE)</f>
        <v>□集団レクを実施</v>
      </c>
      <c r="I27" s="247"/>
      <c r="J27" s="247"/>
      <c r="K27" s="247"/>
      <c r="L27" s="247"/>
      <c r="M27" s="248"/>
      <c r="N27" s="198" t="s">
        <v>102</v>
      </c>
      <c r="O27" s="234" t="str">
        <f>VLOOKUP($C6,利用者一覧!$C$4:$AS$53,37,FALSE)</f>
        <v>てくてく体操</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t="str">
        <f>VLOOKUP($C6,利用者一覧!$C$4:$AS$53,38,FALSE)</f>
        <v>下肢マシントレ</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f>VLOOKUP($C6,利用者一覧!$C$4:$AS$53,39,FALSE)</f>
        <v>0</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106"/>
      <c r="I31" s="106"/>
      <c r="J31" s="106"/>
      <c r="K31" s="106"/>
      <c r="L31" s="106"/>
      <c r="M31" s="106"/>
      <c r="N31" s="100"/>
    </row>
    <row r="32" spans="1:20" ht="30" customHeight="1" thickBot="1">
      <c r="A32" s="135" t="str">
        <f>VLOOKUP($C6,利用者一覧!$C$4:$AS$53,42,FALSE)</f>
        <v>注意：集団トレを推奨</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thickBot="1"/>
    <row r="41" spans="1:20" ht="21" customHeight="1" thickBot="1">
      <c r="A41" s="168" t="s">
        <v>239</v>
      </c>
      <c r="B41" s="169"/>
      <c r="C41" s="169"/>
      <c r="D41" s="169"/>
      <c r="E41" s="169"/>
      <c r="F41" s="169"/>
      <c r="G41" s="169"/>
      <c r="H41" s="169"/>
      <c r="I41" s="169"/>
      <c r="J41" s="169"/>
      <c r="K41" s="170"/>
      <c r="L41" s="77"/>
      <c r="M41" s="77"/>
      <c r="N41" s="77"/>
    </row>
    <row r="42" spans="1:20" ht="5.25" customHeight="1" thickBot="1"/>
    <row r="43" spans="1:20" ht="13.8" customHeight="1" thickBot="1">
      <c r="A43" s="183" t="s">
        <v>240</v>
      </c>
      <c r="B43" s="184"/>
      <c r="C43" s="184"/>
      <c r="D43" s="184"/>
      <c r="E43" s="184"/>
      <c r="F43" s="181" t="s">
        <v>219</v>
      </c>
      <c r="G43" s="181"/>
      <c r="H43" s="179"/>
      <c r="I43" s="179"/>
      <c r="J43" s="179"/>
      <c r="K43" s="171" t="s">
        <v>220</v>
      </c>
      <c r="L43" s="172"/>
      <c r="M43" s="175" t="s">
        <v>237</v>
      </c>
      <c r="N43" s="176"/>
      <c r="O43" s="176" t="s">
        <v>238</v>
      </c>
      <c r="P43" s="176"/>
      <c r="Q43" s="176" t="s">
        <v>238</v>
      </c>
      <c r="R43" s="176"/>
      <c r="S43" s="176" t="s">
        <v>238</v>
      </c>
      <c r="T43" s="177"/>
    </row>
    <row r="44" spans="1:20" ht="41.4" customHeight="1" thickTop="1" thickBot="1">
      <c r="A44" s="185"/>
      <c r="B44" s="186"/>
      <c r="C44" s="186"/>
      <c r="D44" s="186"/>
      <c r="E44" s="186"/>
      <c r="F44" s="182"/>
      <c r="G44" s="182"/>
      <c r="H44" s="180"/>
      <c r="I44" s="180"/>
      <c r="J44" s="180"/>
      <c r="K44" s="173"/>
      <c r="L44" s="174"/>
      <c r="M44" s="178"/>
      <c r="N44" s="166"/>
      <c r="O44" s="166"/>
      <c r="P44" s="166"/>
      <c r="Q44" s="166"/>
      <c r="R44" s="166"/>
      <c r="S44" s="166"/>
      <c r="T44" s="167"/>
    </row>
    <row r="45" spans="1:20" ht="5.4" customHeight="1" thickBot="1">
      <c r="A45" s="85"/>
      <c r="B45" s="87"/>
      <c r="C45" s="88"/>
      <c r="D45" s="88"/>
      <c r="E45" s="88"/>
      <c r="F45" s="88"/>
      <c r="G45" s="88"/>
      <c r="H45" s="88"/>
      <c r="I45" s="88"/>
      <c r="J45" s="88"/>
      <c r="K45" s="88"/>
      <c r="L45" s="88"/>
      <c r="M45" s="88"/>
      <c r="N45" s="88"/>
      <c r="O45" s="88"/>
      <c r="P45" s="88"/>
      <c r="Q45" s="88"/>
      <c r="R45" s="88"/>
      <c r="S45" s="88"/>
      <c r="T45" s="293"/>
    </row>
    <row r="46" spans="1:20" ht="36" customHeight="1" thickBot="1">
      <c r="A46" s="208" t="s">
        <v>8</v>
      </c>
      <c r="B46" s="209"/>
      <c r="C46" s="206"/>
      <c r="D46" s="206"/>
      <c r="E46" s="206"/>
      <c r="F46" s="206"/>
      <c r="G46" s="206"/>
      <c r="H46" s="207"/>
      <c r="J46" s="210" t="s">
        <v>113</v>
      </c>
      <c r="K46" s="211"/>
      <c r="L46" s="211"/>
      <c r="M46" s="211"/>
      <c r="N46" s="142" t="e">
        <f>VLOOKUP($C46,利用者一覧!$C$4:$AS$53,41,FALSE)</f>
        <v>#N/A</v>
      </c>
      <c r="O46" s="142"/>
      <c r="P46" s="142"/>
      <c r="Q46" s="142"/>
      <c r="R46" s="142"/>
      <c r="S46" s="143"/>
    </row>
    <row r="47" spans="1:20" ht="6.6" customHeight="1" thickBot="1">
      <c r="D47" s="86"/>
      <c r="E47" s="86"/>
      <c r="F47" s="86"/>
    </row>
    <row r="48" spans="1:20" ht="26.4" customHeight="1">
      <c r="A48" s="224" t="s">
        <v>163</v>
      </c>
      <c r="B48" s="225"/>
      <c r="C48" s="163"/>
      <c r="D48" s="276" t="e">
        <f>VLOOKUP($C46,利用者一覧!$C$4:$AS$53,14,FALSE)</f>
        <v>#N/A</v>
      </c>
      <c r="E48" s="277"/>
      <c r="F48" s="277"/>
      <c r="G48" s="277"/>
      <c r="H48" s="277"/>
      <c r="I48" s="277"/>
      <c r="J48" s="277"/>
      <c r="K48" s="277"/>
      <c r="L48" s="277"/>
      <c r="M48" s="277"/>
      <c r="N48" s="277"/>
      <c r="O48" s="277"/>
      <c r="P48" s="277"/>
      <c r="Q48" s="277"/>
      <c r="R48" s="277"/>
      <c r="S48" s="277"/>
      <c r="T48" s="278"/>
    </row>
    <row r="49" spans="1:20" ht="26.4" customHeight="1" thickBot="1">
      <c r="A49" s="226" t="s">
        <v>164</v>
      </c>
      <c r="B49" s="227"/>
      <c r="C49" s="228"/>
      <c r="D49" s="273" t="e">
        <f>VLOOKUP($C46,利用者一覧!$C$4:$AS$53,15,FALSE)</f>
        <v>#N/A</v>
      </c>
      <c r="E49" s="274"/>
      <c r="F49" s="274"/>
      <c r="G49" s="274"/>
      <c r="H49" s="274"/>
      <c r="I49" s="274"/>
      <c r="J49" s="274"/>
      <c r="K49" s="274"/>
      <c r="L49" s="274"/>
      <c r="M49" s="274"/>
      <c r="N49" s="274"/>
      <c r="O49" s="274"/>
      <c r="P49" s="274"/>
      <c r="Q49" s="274"/>
      <c r="R49" s="274"/>
      <c r="S49" s="274"/>
      <c r="T49" s="275"/>
    </row>
    <row r="50" spans="1:20" ht="5.4" customHeight="1" thickBot="1">
      <c r="D50" s="86"/>
      <c r="E50" s="86"/>
      <c r="F50" s="86"/>
    </row>
    <row r="51" spans="1:20" ht="24" customHeight="1" thickBot="1">
      <c r="A51" s="212" t="s">
        <v>9</v>
      </c>
      <c r="B51" s="213"/>
      <c r="C51" s="213"/>
      <c r="D51" s="213"/>
      <c r="E51" s="213"/>
      <c r="F51" s="214"/>
      <c r="G51" s="212" t="s">
        <v>10</v>
      </c>
      <c r="H51" s="213"/>
      <c r="I51" s="213"/>
      <c r="J51" s="288"/>
      <c r="K51" s="212" t="s">
        <v>11</v>
      </c>
      <c r="L51" s="213"/>
      <c r="M51" s="213"/>
      <c r="N51" s="288"/>
      <c r="O51" s="144" t="s">
        <v>221</v>
      </c>
      <c r="P51" s="145"/>
      <c r="Q51" s="145"/>
      <c r="R51" s="145"/>
      <c r="S51" s="145"/>
      <c r="T51" s="146"/>
    </row>
    <row r="52" spans="1:20" ht="28.8" customHeight="1" thickTop="1">
      <c r="A52" s="218" t="s">
        <v>241</v>
      </c>
      <c r="B52" s="219"/>
      <c r="C52" s="219"/>
      <c r="D52" s="219"/>
      <c r="E52" s="219"/>
      <c r="F52" s="220"/>
      <c r="G52" s="285" t="s">
        <v>18</v>
      </c>
      <c r="H52" s="286"/>
      <c r="I52" s="286"/>
      <c r="J52" s="287"/>
      <c r="K52" s="285" t="s">
        <v>19</v>
      </c>
      <c r="L52" s="286"/>
      <c r="M52" s="286"/>
      <c r="N52" s="287"/>
      <c r="O52" s="84" t="s">
        <v>27</v>
      </c>
      <c r="P52" s="147" t="s">
        <v>245</v>
      </c>
      <c r="Q52" s="148"/>
      <c r="R52" s="148"/>
      <c r="S52" s="148"/>
      <c r="T52" s="149"/>
    </row>
    <row r="53" spans="1:20" ht="28.8" customHeight="1" thickBot="1">
      <c r="A53" s="221" t="s">
        <v>242</v>
      </c>
      <c r="B53" s="222"/>
      <c r="C53" s="222"/>
      <c r="D53" s="222"/>
      <c r="E53" s="222"/>
      <c r="F53" s="223"/>
      <c r="G53" s="282" t="s">
        <v>18</v>
      </c>
      <c r="H53" s="283"/>
      <c r="I53" s="283"/>
      <c r="J53" s="284"/>
      <c r="K53" s="282" t="s">
        <v>19</v>
      </c>
      <c r="L53" s="283"/>
      <c r="M53" s="283"/>
      <c r="N53" s="284"/>
      <c r="O53" s="89" t="s">
        <v>31</v>
      </c>
      <c r="P53" s="150"/>
      <c r="Q53" s="151"/>
      <c r="R53" s="151"/>
      <c r="S53" s="151"/>
      <c r="T53" s="152"/>
    </row>
    <row r="54" spans="1:20" ht="28.8" customHeight="1" thickBot="1">
      <c r="A54" s="215" t="s">
        <v>243</v>
      </c>
      <c r="B54" s="216"/>
      <c r="C54" s="216"/>
      <c r="D54" s="216"/>
      <c r="E54" s="216"/>
      <c r="F54" s="217"/>
      <c r="G54" s="279" t="s">
        <v>18</v>
      </c>
      <c r="H54" s="280"/>
      <c r="I54" s="280"/>
      <c r="J54" s="281"/>
      <c r="K54" s="279" t="s">
        <v>19</v>
      </c>
      <c r="L54" s="280"/>
      <c r="M54" s="280"/>
      <c r="N54" s="281"/>
      <c r="O54" s="153" t="e">
        <f>VLOOKUP($C46,利用者一覧!$C$4:$AS$53,32,FALSE)</f>
        <v>#N/A</v>
      </c>
      <c r="P54" s="154"/>
      <c r="Q54" s="154"/>
      <c r="R54" s="154"/>
      <c r="S54" s="154"/>
      <c r="T54" s="155"/>
    </row>
    <row r="55" spans="1:20" ht="8.4" customHeight="1" thickBot="1">
      <c r="D55" s="86"/>
      <c r="E55" s="86"/>
      <c r="F55" s="86"/>
    </row>
    <row r="56" spans="1:20" ht="24" customHeight="1" thickBot="1">
      <c r="A56" s="198" t="s">
        <v>99</v>
      </c>
      <c r="B56" s="203" t="s">
        <v>12</v>
      </c>
      <c r="C56" s="164"/>
      <c r="D56" s="140" t="s">
        <v>13</v>
      </c>
      <c r="E56" s="164"/>
      <c r="F56" s="140" t="s">
        <v>14</v>
      </c>
      <c r="G56" s="164"/>
      <c r="H56" s="140" t="s">
        <v>15</v>
      </c>
      <c r="I56" s="164"/>
      <c r="J56" s="140" t="s">
        <v>16</v>
      </c>
      <c r="K56" s="164"/>
      <c r="L56" s="140" t="s">
        <v>17</v>
      </c>
      <c r="M56" s="165"/>
      <c r="N56" s="212" t="s">
        <v>222</v>
      </c>
      <c r="O56" s="213"/>
      <c r="P56" s="213"/>
      <c r="Q56" s="213"/>
      <c r="R56" s="213"/>
      <c r="S56" s="213"/>
      <c r="T56" s="288"/>
    </row>
    <row r="57" spans="1:20" ht="21" customHeight="1" thickTop="1" thickBot="1">
      <c r="A57" s="199"/>
      <c r="B57" s="78" t="s">
        <v>20</v>
      </c>
      <c r="C57" s="79" t="s">
        <v>21</v>
      </c>
      <c r="D57" s="80" t="s">
        <v>20</v>
      </c>
      <c r="E57" s="79" t="s">
        <v>21</v>
      </c>
      <c r="F57" s="80" t="s">
        <v>20</v>
      </c>
      <c r="G57" s="79" t="s">
        <v>21</v>
      </c>
      <c r="H57" s="80" t="s">
        <v>20</v>
      </c>
      <c r="I57" s="79" t="s">
        <v>21</v>
      </c>
      <c r="J57" s="80" t="s">
        <v>20</v>
      </c>
      <c r="K57" s="79" t="s">
        <v>21</v>
      </c>
      <c r="L57" s="80" t="s">
        <v>20</v>
      </c>
      <c r="M57" s="81" t="s">
        <v>21</v>
      </c>
      <c r="N57" s="289" t="e">
        <f>VLOOKUP($C46,利用者一覧!$C$4:$AS$53,40,FALSE)</f>
        <v>#N/A</v>
      </c>
      <c r="O57" s="166"/>
      <c r="P57" s="166"/>
      <c r="Q57" s="166"/>
      <c r="R57" s="166"/>
      <c r="S57" s="166"/>
      <c r="T57" s="167"/>
    </row>
    <row r="58" spans="1:20" ht="21" customHeight="1">
      <c r="A58" s="199"/>
      <c r="B58" s="201" t="e">
        <f>VLOOKUP($C46,利用者一覧!$C$4:$AS$53,26,FALSE)</f>
        <v>#N/A</v>
      </c>
      <c r="C58" s="196" t="s">
        <v>103</v>
      </c>
      <c r="D58" s="194" t="e">
        <f>VLOOKUP($C46,利用者一覧!$C$4:$AS$53,27,FALSE)</f>
        <v>#N/A</v>
      </c>
      <c r="E58" s="196" t="s">
        <v>103</v>
      </c>
      <c r="F58" s="194" t="e">
        <f>VLOOKUP($C46,利用者一覧!$C$4:$AS$53,28,FALSE)</f>
        <v>#N/A</v>
      </c>
      <c r="G58" s="196" t="s">
        <v>103</v>
      </c>
      <c r="H58" s="194" t="e">
        <f>VLOOKUP($C46,利用者一覧!$C$4:$AS$53,29,FALSE)</f>
        <v>#N/A</v>
      </c>
      <c r="I58" s="196" t="s">
        <v>103</v>
      </c>
      <c r="J58" s="194" t="e">
        <f>VLOOKUP($C46,利用者一覧!$C$4:$AS$53,30,FALSE)</f>
        <v>#N/A</v>
      </c>
      <c r="K58" s="196" t="s">
        <v>103</v>
      </c>
      <c r="L58" s="194" t="e">
        <f>VLOOKUP($C46,利用者一覧!$C$4:$AS$53,31,FALSE)</f>
        <v>#N/A</v>
      </c>
      <c r="M58" s="204" t="s">
        <v>103</v>
      </c>
      <c r="N58" s="254" t="s">
        <v>225</v>
      </c>
      <c r="O58" s="255"/>
      <c r="P58" s="255"/>
      <c r="Q58" s="255"/>
      <c r="R58" s="255"/>
      <c r="S58" s="255"/>
    </row>
    <row r="59" spans="1:20" ht="21" customHeight="1" thickBot="1">
      <c r="A59" s="200"/>
      <c r="B59" s="202"/>
      <c r="C59" s="197"/>
      <c r="D59" s="195"/>
      <c r="E59" s="197"/>
      <c r="F59" s="195"/>
      <c r="G59" s="197"/>
      <c r="H59" s="195"/>
      <c r="I59" s="197"/>
      <c r="J59" s="195"/>
      <c r="K59" s="197"/>
      <c r="L59" s="195"/>
      <c r="M59" s="205"/>
    </row>
    <row r="60" spans="1:20" ht="6" customHeight="1" thickBot="1">
      <c r="A60" s="104"/>
      <c r="B60" s="103"/>
      <c r="C60" s="103"/>
      <c r="D60" s="103"/>
      <c r="E60" s="103"/>
      <c r="F60" s="103"/>
      <c r="G60" s="103"/>
      <c r="H60" s="103"/>
      <c r="I60" s="103"/>
      <c r="J60" s="103"/>
      <c r="K60" s="103"/>
      <c r="L60" s="103"/>
      <c r="M60" s="103"/>
      <c r="N60" s="83"/>
      <c r="O60" s="83"/>
      <c r="P60" s="83"/>
      <c r="Q60" s="83"/>
      <c r="R60" s="83"/>
      <c r="S60" s="83"/>
      <c r="T60" s="83"/>
    </row>
    <row r="61" spans="1:20" ht="29.4" customHeight="1" thickBot="1">
      <c r="A61" s="189" t="s">
        <v>22</v>
      </c>
      <c r="B61" s="190"/>
      <c r="C61" s="93" t="s">
        <v>26</v>
      </c>
      <c r="D61" s="105" t="e">
        <f>VLOOKUP($C46,利用者一覧!$C$4:$AS$53,35,FALSE)</f>
        <v>#N/A</v>
      </c>
      <c r="E61" s="82" t="s">
        <v>30</v>
      </c>
      <c r="F61" s="43" t="s">
        <v>104</v>
      </c>
      <c r="G61" s="191" t="s">
        <v>23</v>
      </c>
      <c r="H61" s="192"/>
      <c r="I61" s="193"/>
      <c r="J61" s="93" t="s">
        <v>26</v>
      </c>
      <c r="K61" s="105" t="e">
        <f>VLOOKUP($C46,利用者一覧!$C$4:$AS$53,36,FALSE)</f>
        <v>#N/A</v>
      </c>
      <c r="L61" s="82" t="s">
        <v>30</v>
      </c>
      <c r="M61" s="43" t="s">
        <v>104</v>
      </c>
    </row>
    <row r="62" spans="1:20" ht="6" customHeight="1" thickBot="1"/>
    <row r="63" spans="1:20" ht="30" customHeight="1" thickBot="1">
      <c r="A63" s="263" t="s">
        <v>24</v>
      </c>
      <c r="B63" s="264"/>
      <c r="C63" s="265"/>
      <c r="D63" s="156" t="s">
        <v>28</v>
      </c>
      <c r="E63" s="157"/>
      <c r="F63" s="101" t="s">
        <v>103</v>
      </c>
      <c r="G63" s="262" t="s">
        <v>32</v>
      </c>
      <c r="H63" s="157"/>
      <c r="I63" s="101" t="s">
        <v>103</v>
      </c>
      <c r="J63" s="262" t="s">
        <v>34</v>
      </c>
      <c r="K63" s="157"/>
      <c r="L63" s="101" t="s">
        <v>103</v>
      </c>
      <c r="M63" s="140" t="s">
        <v>29</v>
      </c>
      <c r="N63" s="141"/>
      <c r="O63" s="102" t="s">
        <v>103</v>
      </c>
      <c r="P63" s="252" t="s">
        <v>244</v>
      </c>
      <c r="Q63" s="253"/>
      <c r="R63" s="253"/>
      <c r="S63" s="253"/>
      <c r="T63" s="253"/>
    </row>
    <row r="64" spans="1:20" ht="30" customHeight="1" thickTop="1" thickBot="1">
      <c r="A64" s="259" t="s">
        <v>162</v>
      </c>
      <c r="B64" s="260"/>
      <c r="C64" s="261"/>
      <c r="D64" s="258" t="s">
        <v>111</v>
      </c>
      <c r="E64" s="188"/>
      <c r="F64" s="107" t="s">
        <v>103</v>
      </c>
      <c r="G64" s="187" t="s">
        <v>35</v>
      </c>
      <c r="H64" s="188"/>
      <c r="I64" s="107" t="s">
        <v>103</v>
      </c>
      <c r="J64" s="187" t="s">
        <v>33</v>
      </c>
      <c r="K64" s="188"/>
      <c r="L64" s="91" t="s">
        <v>103</v>
      </c>
      <c r="M64" s="187" t="s">
        <v>101</v>
      </c>
      <c r="N64" s="188"/>
      <c r="O64" s="108" t="s">
        <v>103</v>
      </c>
      <c r="P64" s="252"/>
      <c r="Q64" s="253"/>
      <c r="R64" s="253"/>
      <c r="S64" s="253"/>
      <c r="T64" s="253"/>
    </row>
    <row r="65" spans="1:20" ht="6.6" customHeight="1" thickBot="1"/>
    <row r="66" spans="1:20" ht="30" customHeight="1" thickBot="1">
      <c r="A66" s="162" t="s">
        <v>227</v>
      </c>
      <c r="B66" s="163"/>
      <c r="C66" s="256" t="e">
        <f>VLOOKUP($C46,利用者一覧!$C$4:$AS$53,16,FALSE)</f>
        <v>#N/A</v>
      </c>
      <c r="D66" s="257"/>
      <c r="E66" s="257"/>
      <c r="F66" s="244" t="s">
        <v>232</v>
      </c>
      <c r="G66" s="245"/>
      <c r="H66" s="249" t="e">
        <f>VLOOKUP($C46,利用者一覧!$C$4:$AS$53,17,FALSE)</f>
        <v>#N/A</v>
      </c>
      <c r="I66" s="250"/>
      <c r="J66" s="250"/>
      <c r="K66" s="250"/>
      <c r="L66" s="250"/>
      <c r="M66" s="251"/>
      <c r="N66" s="210" t="s">
        <v>226</v>
      </c>
      <c r="O66" s="211"/>
      <c r="P66" s="211"/>
      <c r="Q66" s="211"/>
      <c r="R66" s="211"/>
      <c r="S66" s="211"/>
      <c r="T66" s="233"/>
    </row>
    <row r="67" spans="1:20" ht="30" customHeight="1">
      <c r="A67" s="158" t="s">
        <v>228</v>
      </c>
      <c r="B67" s="159"/>
      <c r="C67" s="229" t="e">
        <f>VLOOKUP($C46,利用者一覧!$C$4:$AS$53,18,FALSE)</f>
        <v>#N/A</v>
      </c>
      <c r="D67" s="230"/>
      <c r="E67" s="230"/>
      <c r="F67" s="240" t="s">
        <v>233</v>
      </c>
      <c r="G67" s="241"/>
      <c r="H67" s="246" t="e">
        <f>VLOOKUP($C46,利用者一覧!$C$4:$AS$53,19,FALSE)</f>
        <v>#N/A</v>
      </c>
      <c r="I67" s="247"/>
      <c r="J67" s="247"/>
      <c r="K67" s="247"/>
      <c r="L67" s="247"/>
      <c r="M67" s="248"/>
      <c r="N67" s="198" t="s">
        <v>102</v>
      </c>
      <c r="O67" s="234" t="e">
        <f>VLOOKUP($C46,利用者一覧!$C$4:$AS$53,37,FALSE)</f>
        <v>#N/A</v>
      </c>
      <c r="P67" s="235"/>
      <c r="Q67" s="235"/>
      <c r="R67" s="235"/>
      <c r="S67" s="235"/>
      <c r="T67" s="44" t="s">
        <v>103</v>
      </c>
    </row>
    <row r="68" spans="1:20" ht="30" customHeight="1">
      <c r="A68" s="158" t="s">
        <v>229</v>
      </c>
      <c r="B68" s="159"/>
      <c r="C68" s="229" t="e">
        <f>VLOOKUP($C46,利用者一覧!$C$4:$AS$53,20,FALSE)</f>
        <v>#N/A</v>
      </c>
      <c r="D68" s="230"/>
      <c r="E68" s="230"/>
      <c r="F68" s="240" t="s">
        <v>234</v>
      </c>
      <c r="G68" s="241"/>
      <c r="H68" s="246" t="e">
        <f>VLOOKUP($C46,利用者一覧!$C$4:$AS$53,21,FALSE)</f>
        <v>#N/A</v>
      </c>
      <c r="I68" s="247"/>
      <c r="J68" s="247"/>
      <c r="K68" s="247"/>
      <c r="L68" s="247"/>
      <c r="M68" s="248"/>
      <c r="N68" s="199"/>
      <c r="O68" s="236" t="e">
        <f>VLOOKUP($C46,利用者一覧!$C$4:$AS$53,38,FALSE)</f>
        <v>#N/A</v>
      </c>
      <c r="P68" s="237"/>
      <c r="Q68" s="237"/>
      <c r="R68" s="237"/>
      <c r="S68" s="237"/>
      <c r="T68" s="75" t="s">
        <v>103</v>
      </c>
    </row>
    <row r="69" spans="1:20" ht="30" customHeight="1" thickBot="1">
      <c r="A69" s="158" t="s">
        <v>230</v>
      </c>
      <c r="B69" s="159"/>
      <c r="C69" s="229" t="e">
        <f>VLOOKUP($C46,利用者一覧!$C$4:$AS$53,22,FALSE)</f>
        <v>#N/A</v>
      </c>
      <c r="D69" s="230"/>
      <c r="E69" s="230"/>
      <c r="F69" s="240" t="s">
        <v>235</v>
      </c>
      <c r="G69" s="241"/>
      <c r="H69" s="246" t="e">
        <f>VLOOKUP($C46,利用者一覧!$C$4:$AS$53,23,FALSE)</f>
        <v>#N/A</v>
      </c>
      <c r="I69" s="247"/>
      <c r="J69" s="247"/>
      <c r="K69" s="247"/>
      <c r="L69" s="247"/>
      <c r="M69" s="248"/>
      <c r="N69" s="200"/>
      <c r="O69" s="238" t="e">
        <f>VLOOKUP($C46,利用者一覧!$C$4:$AS$53,39,FALSE)</f>
        <v>#N/A</v>
      </c>
      <c r="P69" s="239"/>
      <c r="Q69" s="239"/>
      <c r="R69" s="239"/>
      <c r="S69" s="239"/>
      <c r="T69" s="45" t="s">
        <v>103</v>
      </c>
    </row>
    <row r="70" spans="1:20" ht="30" customHeight="1" thickBot="1">
      <c r="A70" s="160" t="s">
        <v>231</v>
      </c>
      <c r="B70" s="161"/>
      <c r="C70" s="231" t="e">
        <f>VLOOKUP($C46,利用者一覧!$C$4:$AS$53,24,FALSE)</f>
        <v>#N/A</v>
      </c>
      <c r="D70" s="232"/>
      <c r="E70" s="232"/>
      <c r="F70" s="242" t="s">
        <v>236</v>
      </c>
      <c r="G70" s="243"/>
      <c r="H70" s="290" t="e">
        <f>VLOOKUP($C46,利用者一覧!$C$4:$AS$53,25,FALSE)</f>
        <v>#N/A</v>
      </c>
      <c r="I70" s="291"/>
      <c r="J70" s="291"/>
      <c r="K70" s="291"/>
      <c r="L70" s="291"/>
      <c r="M70" s="292"/>
      <c r="N70" s="94"/>
    </row>
    <row r="71" spans="1:20" ht="6.6" customHeight="1" thickBot="1">
      <c r="A71" s="97"/>
      <c r="B71" s="98"/>
      <c r="C71" s="95"/>
      <c r="D71" s="95"/>
      <c r="E71" s="95"/>
      <c r="F71" s="99"/>
      <c r="G71" s="98"/>
      <c r="H71" s="106"/>
      <c r="I71" s="106"/>
      <c r="J71" s="106"/>
      <c r="K71" s="106"/>
      <c r="L71" s="106"/>
      <c r="M71" s="106"/>
      <c r="N71" s="100"/>
    </row>
    <row r="72" spans="1:20" ht="30" customHeight="1" thickBot="1">
      <c r="A72" s="135" t="e">
        <f>VLOOKUP($C46,利用者一覧!$C$4:$AS$53,42,FALSE)</f>
        <v>#N/A</v>
      </c>
      <c r="B72" s="136"/>
      <c r="C72" s="136"/>
      <c r="D72" s="136"/>
      <c r="E72" s="136"/>
      <c r="F72" s="136"/>
      <c r="G72" s="136"/>
      <c r="H72" s="136"/>
      <c r="I72" s="136"/>
      <c r="J72" s="136"/>
      <c r="K72" s="136"/>
      <c r="L72" s="136"/>
      <c r="M72" s="136"/>
      <c r="N72" s="136"/>
      <c r="O72" s="136"/>
      <c r="P72" s="136"/>
      <c r="Q72" s="136"/>
      <c r="R72" s="136"/>
      <c r="S72" s="136"/>
      <c r="T72" s="137"/>
    </row>
    <row r="73" spans="1:20" ht="6" customHeight="1"/>
    <row r="74" spans="1:20" ht="22.8" customHeight="1" thickBot="1">
      <c r="A74" s="138" t="s">
        <v>161</v>
      </c>
      <c r="B74" s="138"/>
      <c r="C74" s="138"/>
      <c r="D74" s="138"/>
      <c r="E74" s="138"/>
      <c r="F74" s="138"/>
      <c r="G74" s="138"/>
      <c r="H74" s="139"/>
      <c r="I74" s="76"/>
    </row>
    <row r="75" spans="1:20" ht="22.8" customHeight="1">
      <c r="A75" s="266"/>
      <c r="B75" s="267"/>
      <c r="C75" s="267"/>
      <c r="D75" s="267"/>
      <c r="E75" s="267"/>
      <c r="F75" s="267"/>
      <c r="G75" s="267"/>
      <c r="H75" s="267"/>
      <c r="I75" s="267"/>
      <c r="J75" s="267"/>
      <c r="K75" s="267"/>
      <c r="L75" s="267"/>
      <c r="M75" s="267"/>
      <c r="N75" s="267"/>
      <c r="O75" s="267"/>
      <c r="P75" s="267"/>
      <c r="Q75" s="267"/>
      <c r="R75" s="267"/>
      <c r="S75" s="267"/>
      <c r="T75" s="268"/>
    </row>
    <row r="76" spans="1:20" ht="22.8" customHeight="1">
      <c r="A76" s="254"/>
      <c r="B76" s="255"/>
      <c r="C76" s="255"/>
      <c r="D76" s="255"/>
      <c r="E76" s="255"/>
      <c r="F76" s="255"/>
      <c r="G76" s="255"/>
      <c r="H76" s="255"/>
      <c r="I76" s="255"/>
      <c r="J76" s="255"/>
      <c r="K76" s="255"/>
      <c r="L76" s="255"/>
      <c r="M76" s="255"/>
      <c r="N76" s="255"/>
      <c r="O76" s="255"/>
      <c r="P76" s="255"/>
      <c r="Q76" s="255"/>
      <c r="R76" s="255"/>
      <c r="S76" s="255"/>
      <c r="T76" s="269"/>
    </row>
    <row r="77" spans="1:20" ht="22.8" customHeight="1">
      <c r="A77" s="254"/>
      <c r="B77" s="255"/>
      <c r="C77" s="255"/>
      <c r="D77" s="255"/>
      <c r="E77" s="255"/>
      <c r="F77" s="255"/>
      <c r="G77" s="255"/>
      <c r="H77" s="255"/>
      <c r="I77" s="255"/>
      <c r="J77" s="255"/>
      <c r="K77" s="255"/>
      <c r="L77" s="255"/>
      <c r="M77" s="255"/>
      <c r="N77" s="255"/>
      <c r="O77" s="255"/>
      <c r="P77" s="255"/>
      <c r="Q77" s="255"/>
      <c r="R77" s="255"/>
      <c r="S77" s="255"/>
      <c r="T77" s="269"/>
    </row>
    <row r="78" spans="1:20" ht="22.8" customHeight="1" thickBot="1">
      <c r="A78" s="270"/>
      <c r="B78" s="271"/>
      <c r="C78" s="271"/>
      <c r="D78" s="271"/>
      <c r="E78" s="271"/>
      <c r="F78" s="271"/>
      <c r="G78" s="271"/>
      <c r="H78" s="271"/>
      <c r="I78" s="271"/>
      <c r="J78" s="271"/>
      <c r="K78" s="271"/>
      <c r="L78" s="271"/>
      <c r="M78" s="271"/>
      <c r="N78" s="271"/>
      <c r="O78" s="271"/>
      <c r="P78" s="271"/>
      <c r="Q78" s="271"/>
      <c r="R78" s="271"/>
      <c r="S78" s="271"/>
      <c r="T78" s="272"/>
    </row>
    <row r="79" spans="1:20" ht="22.8" customHeight="1"/>
    <row r="80" spans="1:20" ht="22.8" customHeight="1" thickBot="1"/>
    <row r="81" spans="1:20" ht="21" customHeight="1" thickBot="1">
      <c r="A81" s="168" t="s">
        <v>239</v>
      </c>
      <c r="B81" s="169"/>
      <c r="C81" s="169"/>
      <c r="D81" s="169"/>
      <c r="E81" s="169"/>
      <c r="F81" s="169"/>
      <c r="G81" s="169"/>
      <c r="H81" s="169"/>
      <c r="I81" s="169"/>
      <c r="J81" s="169"/>
      <c r="K81" s="170"/>
      <c r="L81" s="77"/>
      <c r="M81" s="77"/>
      <c r="N81" s="77"/>
    </row>
    <row r="82" spans="1:20" ht="5.25" customHeight="1" thickBot="1"/>
    <row r="83" spans="1:20" ht="13.8" customHeight="1" thickBot="1">
      <c r="A83" s="183" t="s">
        <v>240</v>
      </c>
      <c r="B83" s="184"/>
      <c r="C83" s="184"/>
      <c r="D83" s="184"/>
      <c r="E83" s="184"/>
      <c r="F83" s="181" t="s">
        <v>219</v>
      </c>
      <c r="G83" s="181"/>
      <c r="H83" s="179"/>
      <c r="I83" s="179"/>
      <c r="J83" s="179"/>
      <c r="K83" s="171" t="s">
        <v>220</v>
      </c>
      <c r="L83" s="172"/>
      <c r="M83" s="175" t="s">
        <v>237</v>
      </c>
      <c r="N83" s="176"/>
      <c r="O83" s="176" t="s">
        <v>238</v>
      </c>
      <c r="P83" s="176"/>
      <c r="Q83" s="176" t="s">
        <v>238</v>
      </c>
      <c r="R83" s="176"/>
      <c r="S83" s="176" t="s">
        <v>238</v>
      </c>
      <c r="T83" s="177"/>
    </row>
    <row r="84" spans="1:20" ht="41.4" customHeight="1" thickTop="1" thickBot="1">
      <c r="A84" s="185"/>
      <c r="B84" s="186"/>
      <c r="C84" s="186"/>
      <c r="D84" s="186"/>
      <c r="E84" s="186"/>
      <c r="F84" s="182"/>
      <c r="G84" s="182"/>
      <c r="H84" s="180"/>
      <c r="I84" s="180"/>
      <c r="J84" s="180"/>
      <c r="K84" s="173"/>
      <c r="L84" s="174"/>
      <c r="M84" s="178"/>
      <c r="N84" s="166"/>
      <c r="O84" s="166"/>
      <c r="P84" s="166"/>
      <c r="Q84" s="166"/>
      <c r="R84" s="166"/>
      <c r="S84" s="166"/>
      <c r="T84" s="167"/>
    </row>
    <row r="85" spans="1:20" ht="5.4" customHeight="1" thickBot="1">
      <c r="A85" s="85"/>
      <c r="B85" s="87"/>
      <c r="C85" s="88"/>
      <c r="D85" s="88"/>
      <c r="E85" s="88"/>
      <c r="F85" s="88"/>
      <c r="G85" s="88"/>
      <c r="H85" s="88"/>
      <c r="I85" s="88"/>
      <c r="J85" s="88"/>
      <c r="K85" s="88"/>
      <c r="L85" s="88"/>
      <c r="M85" s="88"/>
      <c r="N85" s="88"/>
      <c r="O85" s="88"/>
      <c r="P85" s="88"/>
      <c r="Q85" s="88"/>
      <c r="R85" s="88"/>
      <c r="S85" s="88"/>
      <c r="T85" s="293"/>
    </row>
    <row r="86" spans="1:20" ht="36" customHeight="1" thickBot="1">
      <c r="A86" s="208" t="s">
        <v>8</v>
      </c>
      <c r="B86" s="209"/>
      <c r="C86" s="206"/>
      <c r="D86" s="206"/>
      <c r="E86" s="206"/>
      <c r="F86" s="206"/>
      <c r="G86" s="206"/>
      <c r="H86" s="207"/>
      <c r="J86" s="210" t="s">
        <v>113</v>
      </c>
      <c r="K86" s="211"/>
      <c r="L86" s="211"/>
      <c r="M86" s="211"/>
      <c r="N86" s="142" t="e">
        <f>VLOOKUP($C86,利用者一覧!$C$4:$AS$53,41,FALSE)</f>
        <v>#N/A</v>
      </c>
      <c r="O86" s="142"/>
      <c r="P86" s="142"/>
      <c r="Q86" s="142"/>
      <c r="R86" s="142"/>
      <c r="S86" s="143"/>
    </row>
    <row r="87" spans="1:20" ht="6.6" customHeight="1" thickBot="1">
      <c r="D87" s="86"/>
      <c r="E87" s="86"/>
      <c r="F87" s="86"/>
    </row>
    <row r="88" spans="1:20" ht="26.4" customHeight="1">
      <c r="A88" s="224" t="s">
        <v>163</v>
      </c>
      <c r="B88" s="225"/>
      <c r="C88" s="163"/>
      <c r="D88" s="276" t="e">
        <f>VLOOKUP($C86,利用者一覧!$C$4:$AS$53,14,FALSE)</f>
        <v>#N/A</v>
      </c>
      <c r="E88" s="277"/>
      <c r="F88" s="277"/>
      <c r="G88" s="277"/>
      <c r="H88" s="277"/>
      <c r="I88" s="277"/>
      <c r="J88" s="277"/>
      <c r="K88" s="277"/>
      <c r="L88" s="277"/>
      <c r="M88" s="277"/>
      <c r="N88" s="277"/>
      <c r="O88" s="277"/>
      <c r="P88" s="277"/>
      <c r="Q88" s="277"/>
      <c r="R88" s="277"/>
      <c r="S88" s="277"/>
      <c r="T88" s="278"/>
    </row>
    <row r="89" spans="1:20" ht="26.4" customHeight="1" thickBot="1">
      <c r="A89" s="226" t="s">
        <v>164</v>
      </c>
      <c r="B89" s="227"/>
      <c r="C89" s="228"/>
      <c r="D89" s="273" t="e">
        <f>VLOOKUP($C86,利用者一覧!$C$4:$AS$53,15,FALSE)</f>
        <v>#N/A</v>
      </c>
      <c r="E89" s="274"/>
      <c r="F89" s="274"/>
      <c r="G89" s="274"/>
      <c r="H89" s="274"/>
      <c r="I89" s="274"/>
      <c r="J89" s="274"/>
      <c r="K89" s="274"/>
      <c r="L89" s="274"/>
      <c r="M89" s="274"/>
      <c r="N89" s="274"/>
      <c r="O89" s="274"/>
      <c r="P89" s="274"/>
      <c r="Q89" s="274"/>
      <c r="R89" s="274"/>
      <c r="S89" s="274"/>
      <c r="T89" s="275"/>
    </row>
    <row r="90" spans="1:20" ht="5.4" customHeight="1" thickBot="1">
      <c r="D90" s="86"/>
      <c r="E90" s="86"/>
      <c r="F90" s="86"/>
    </row>
    <row r="91" spans="1:20" ht="24" customHeight="1" thickBot="1">
      <c r="A91" s="212" t="s">
        <v>9</v>
      </c>
      <c r="B91" s="213"/>
      <c r="C91" s="213"/>
      <c r="D91" s="213"/>
      <c r="E91" s="213"/>
      <c r="F91" s="214"/>
      <c r="G91" s="212" t="s">
        <v>10</v>
      </c>
      <c r="H91" s="213"/>
      <c r="I91" s="213"/>
      <c r="J91" s="288"/>
      <c r="K91" s="212" t="s">
        <v>11</v>
      </c>
      <c r="L91" s="213"/>
      <c r="M91" s="213"/>
      <c r="N91" s="288"/>
      <c r="O91" s="144" t="s">
        <v>221</v>
      </c>
      <c r="P91" s="145"/>
      <c r="Q91" s="145"/>
      <c r="R91" s="145"/>
      <c r="S91" s="145"/>
      <c r="T91" s="146"/>
    </row>
    <row r="92" spans="1:20" ht="28.8" customHeight="1" thickTop="1">
      <c r="A92" s="218" t="s">
        <v>241</v>
      </c>
      <c r="B92" s="219"/>
      <c r="C92" s="219"/>
      <c r="D92" s="219"/>
      <c r="E92" s="219"/>
      <c r="F92" s="220"/>
      <c r="G92" s="285" t="s">
        <v>18</v>
      </c>
      <c r="H92" s="286"/>
      <c r="I92" s="286"/>
      <c r="J92" s="287"/>
      <c r="K92" s="285" t="s">
        <v>19</v>
      </c>
      <c r="L92" s="286"/>
      <c r="M92" s="286"/>
      <c r="N92" s="287"/>
      <c r="O92" s="84" t="s">
        <v>27</v>
      </c>
      <c r="P92" s="147" t="s">
        <v>245</v>
      </c>
      <c r="Q92" s="148"/>
      <c r="R92" s="148"/>
      <c r="S92" s="148"/>
      <c r="T92" s="149"/>
    </row>
    <row r="93" spans="1:20" ht="28.8" customHeight="1" thickBot="1">
      <c r="A93" s="221" t="s">
        <v>242</v>
      </c>
      <c r="B93" s="222"/>
      <c r="C93" s="222"/>
      <c r="D93" s="222"/>
      <c r="E93" s="222"/>
      <c r="F93" s="223"/>
      <c r="G93" s="282" t="s">
        <v>18</v>
      </c>
      <c r="H93" s="283"/>
      <c r="I93" s="283"/>
      <c r="J93" s="284"/>
      <c r="K93" s="282" t="s">
        <v>19</v>
      </c>
      <c r="L93" s="283"/>
      <c r="M93" s="283"/>
      <c r="N93" s="284"/>
      <c r="O93" s="89" t="s">
        <v>31</v>
      </c>
      <c r="P93" s="150"/>
      <c r="Q93" s="151"/>
      <c r="R93" s="151"/>
      <c r="S93" s="151"/>
      <c r="T93" s="152"/>
    </row>
    <row r="94" spans="1:20" ht="28.8" customHeight="1" thickBot="1">
      <c r="A94" s="215" t="s">
        <v>243</v>
      </c>
      <c r="B94" s="216"/>
      <c r="C94" s="216"/>
      <c r="D94" s="216"/>
      <c r="E94" s="216"/>
      <c r="F94" s="217"/>
      <c r="G94" s="279" t="s">
        <v>18</v>
      </c>
      <c r="H94" s="280"/>
      <c r="I94" s="280"/>
      <c r="J94" s="281"/>
      <c r="K94" s="279" t="s">
        <v>19</v>
      </c>
      <c r="L94" s="280"/>
      <c r="M94" s="280"/>
      <c r="N94" s="281"/>
      <c r="O94" s="153" t="e">
        <f>VLOOKUP($C86,利用者一覧!$C$4:$AS$53,32,FALSE)</f>
        <v>#N/A</v>
      </c>
      <c r="P94" s="154"/>
      <c r="Q94" s="154"/>
      <c r="R94" s="154"/>
      <c r="S94" s="154"/>
      <c r="T94" s="155"/>
    </row>
    <row r="95" spans="1:20" ht="8.4" customHeight="1" thickBot="1">
      <c r="D95" s="86"/>
      <c r="E95" s="86"/>
      <c r="F95" s="86"/>
    </row>
    <row r="96" spans="1:20" ht="24" customHeight="1" thickBot="1">
      <c r="A96" s="198" t="s">
        <v>99</v>
      </c>
      <c r="B96" s="203" t="s">
        <v>12</v>
      </c>
      <c r="C96" s="164"/>
      <c r="D96" s="140" t="s">
        <v>13</v>
      </c>
      <c r="E96" s="164"/>
      <c r="F96" s="140" t="s">
        <v>14</v>
      </c>
      <c r="G96" s="164"/>
      <c r="H96" s="140" t="s">
        <v>15</v>
      </c>
      <c r="I96" s="164"/>
      <c r="J96" s="140" t="s">
        <v>16</v>
      </c>
      <c r="K96" s="164"/>
      <c r="L96" s="140" t="s">
        <v>17</v>
      </c>
      <c r="M96" s="165"/>
      <c r="N96" s="212" t="s">
        <v>222</v>
      </c>
      <c r="O96" s="213"/>
      <c r="P96" s="213"/>
      <c r="Q96" s="213"/>
      <c r="R96" s="213"/>
      <c r="S96" s="213"/>
      <c r="T96" s="288"/>
    </row>
    <row r="97" spans="1:20" ht="21" customHeight="1" thickTop="1" thickBot="1">
      <c r="A97" s="199"/>
      <c r="B97" s="78" t="s">
        <v>20</v>
      </c>
      <c r="C97" s="79" t="s">
        <v>21</v>
      </c>
      <c r="D97" s="80" t="s">
        <v>20</v>
      </c>
      <c r="E97" s="79" t="s">
        <v>21</v>
      </c>
      <c r="F97" s="80" t="s">
        <v>20</v>
      </c>
      <c r="G97" s="79" t="s">
        <v>21</v>
      </c>
      <c r="H97" s="80" t="s">
        <v>20</v>
      </c>
      <c r="I97" s="79" t="s">
        <v>21</v>
      </c>
      <c r="J97" s="80" t="s">
        <v>20</v>
      </c>
      <c r="K97" s="79" t="s">
        <v>21</v>
      </c>
      <c r="L97" s="80" t="s">
        <v>20</v>
      </c>
      <c r="M97" s="81" t="s">
        <v>21</v>
      </c>
      <c r="N97" s="289" t="e">
        <f>VLOOKUP($C86,利用者一覧!$C$4:$AS$53,40,FALSE)</f>
        <v>#N/A</v>
      </c>
      <c r="O97" s="166"/>
      <c r="P97" s="166"/>
      <c r="Q97" s="166"/>
      <c r="R97" s="166"/>
      <c r="S97" s="166"/>
      <c r="T97" s="167"/>
    </row>
    <row r="98" spans="1:20" ht="21" customHeight="1">
      <c r="A98" s="199"/>
      <c r="B98" s="201" t="e">
        <f>VLOOKUP($C86,利用者一覧!$C$4:$AS$53,26,FALSE)</f>
        <v>#N/A</v>
      </c>
      <c r="C98" s="196" t="s">
        <v>103</v>
      </c>
      <c r="D98" s="194" t="e">
        <f>VLOOKUP($C86,利用者一覧!$C$4:$AS$53,27,FALSE)</f>
        <v>#N/A</v>
      </c>
      <c r="E98" s="196" t="s">
        <v>103</v>
      </c>
      <c r="F98" s="194" t="e">
        <f>VLOOKUP($C86,利用者一覧!$C$4:$AS$53,28,FALSE)</f>
        <v>#N/A</v>
      </c>
      <c r="G98" s="196" t="s">
        <v>103</v>
      </c>
      <c r="H98" s="194" t="e">
        <f>VLOOKUP($C86,利用者一覧!$C$4:$AS$53,29,FALSE)</f>
        <v>#N/A</v>
      </c>
      <c r="I98" s="196" t="s">
        <v>103</v>
      </c>
      <c r="J98" s="194" t="e">
        <f>VLOOKUP($C86,利用者一覧!$C$4:$AS$53,30,FALSE)</f>
        <v>#N/A</v>
      </c>
      <c r="K98" s="196" t="s">
        <v>103</v>
      </c>
      <c r="L98" s="194" t="e">
        <f>VLOOKUP($C86,利用者一覧!$C$4:$AS$53,31,FALSE)</f>
        <v>#N/A</v>
      </c>
      <c r="M98" s="204" t="s">
        <v>103</v>
      </c>
      <c r="N98" s="254" t="s">
        <v>225</v>
      </c>
      <c r="O98" s="255"/>
      <c r="P98" s="255"/>
      <c r="Q98" s="255"/>
      <c r="R98" s="255"/>
      <c r="S98" s="255"/>
    </row>
    <row r="99" spans="1:20" ht="21" customHeight="1" thickBot="1">
      <c r="A99" s="200"/>
      <c r="B99" s="202"/>
      <c r="C99" s="197"/>
      <c r="D99" s="195"/>
      <c r="E99" s="197"/>
      <c r="F99" s="195"/>
      <c r="G99" s="197"/>
      <c r="H99" s="195"/>
      <c r="I99" s="197"/>
      <c r="J99" s="195"/>
      <c r="K99" s="197"/>
      <c r="L99" s="195"/>
      <c r="M99" s="205"/>
    </row>
    <row r="100" spans="1:20" ht="6" customHeight="1" thickBot="1">
      <c r="A100" s="104"/>
      <c r="B100" s="103"/>
      <c r="C100" s="103"/>
      <c r="D100" s="103"/>
      <c r="E100" s="103"/>
      <c r="F100" s="103"/>
      <c r="G100" s="103"/>
      <c r="H100" s="103"/>
      <c r="I100" s="103"/>
      <c r="J100" s="103"/>
      <c r="K100" s="103"/>
      <c r="L100" s="103"/>
      <c r="M100" s="103"/>
      <c r="N100" s="83"/>
      <c r="O100" s="83"/>
      <c r="P100" s="83"/>
      <c r="Q100" s="83"/>
      <c r="R100" s="83"/>
      <c r="S100" s="83"/>
      <c r="T100" s="83"/>
    </row>
    <row r="101" spans="1:20" ht="29.4" customHeight="1" thickBot="1">
      <c r="A101" s="189" t="s">
        <v>22</v>
      </c>
      <c r="B101" s="190"/>
      <c r="C101" s="93" t="s">
        <v>26</v>
      </c>
      <c r="D101" s="105" t="e">
        <f>VLOOKUP($C86,利用者一覧!$C$4:$AS$53,35,FALSE)</f>
        <v>#N/A</v>
      </c>
      <c r="E101" s="82" t="s">
        <v>30</v>
      </c>
      <c r="F101" s="43" t="s">
        <v>104</v>
      </c>
      <c r="G101" s="191" t="s">
        <v>23</v>
      </c>
      <c r="H101" s="192"/>
      <c r="I101" s="193"/>
      <c r="J101" s="93" t="s">
        <v>26</v>
      </c>
      <c r="K101" s="105" t="e">
        <f>VLOOKUP($C86,利用者一覧!$C$4:$AS$53,36,FALSE)</f>
        <v>#N/A</v>
      </c>
      <c r="L101" s="82" t="s">
        <v>30</v>
      </c>
      <c r="M101" s="43" t="s">
        <v>104</v>
      </c>
    </row>
    <row r="102" spans="1:20" ht="6" customHeight="1" thickBot="1"/>
    <row r="103" spans="1:20" ht="30" customHeight="1" thickBot="1">
      <c r="A103" s="263" t="s">
        <v>24</v>
      </c>
      <c r="B103" s="264"/>
      <c r="C103" s="265"/>
      <c r="D103" s="156" t="s">
        <v>28</v>
      </c>
      <c r="E103" s="157"/>
      <c r="F103" s="101" t="s">
        <v>103</v>
      </c>
      <c r="G103" s="262" t="s">
        <v>32</v>
      </c>
      <c r="H103" s="157"/>
      <c r="I103" s="101" t="s">
        <v>103</v>
      </c>
      <c r="J103" s="262" t="s">
        <v>34</v>
      </c>
      <c r="K103" s="157"/>
      <c r="L103" s="101" t="s">
        <v>103</v>
      </c>
      <c r="M103" s="140" t="s">
        <v>29</v>
      </c>
      <c r="N103" s="141"/>
      <c r="O103" s="102" t="s">
        <v>103</v>
      </c>
      <c r="P103" s="252" t="s">
        <v>244</v>
      </c>
      <c r="Q103" s="253"/>
      <c r="R103" s="253"/>
      <c r="S103" s="253"/>
      <c r="T103" s="253"/>
    </row>
    <row r="104" spans="1:20" ht="30" customHeight="1" thickTop="1" thickBot="1">
      <c r="A104" s="259" t="s">
        <v>162</v>
      </c>
      <c r="B104" s="260"/>
      <c r="C104" s="261"/>
      <c r="D104" s="258" t="s">
        <v>111</v>
      </c>
      <c r="E104" s="188"/>
      <c r="F104" s="107" t="s">
        <v>103</v>
      </c>
      <c r="G104" s="187" t="s">
        <v>35</v>
      </c>
      <c r="H104" s="188"/>
      <c r="I104" s="107" t="s">
        <v>103</v>
      </c>
      <c r="J104" s="187" t="s">
        <v>33</v>
      </c>
      <c r="K104" s="188"/>
      <c r="L104" s="91" t="s">
        <v>103</v>
      </c>
      <c r="M104" s="187" t="s">
        <v>101</v>
      </c>
      <c r="N104" s="188"/>
      <c r="O104" s="108" t="s">
        <v>103</v>
      </c>
      <c r="P104" s="252"/>
      <c r="Q104" s="253"/>
      <c r="R104" s="253"/>
      <c r="S104" s="253"/>
      <c r="T104" s="253"/>
    </row>
    <row r="105" spans="1:20" ht="6.6" customHeight="1" thickBot="1"/>
    <row r="106" spans="1:20" ht="30" customHeight="1" thickBot="1">
      <c r="A106" s="162" t="s">
        <v>227</v>
      </c>
      <c r="B106" s="163"/>
      <c r="C106" s="256" t="e">
        <f>VLOOKUP($C86,利用者一覧!$C$4:$AS$53,16,FALSE)</f>
        <v>#N/A</v>
      </c>
      <c r="D106" s="257"/>
      <c r="E106" s="257"/>
      <c r="F106" s="244" t="s">
        <v>232</v>
      </c>
      <c r="G106" s="245"/>
      <c r="H106" s="249" t="e">
        <f>VLOOKUP($C86,利用者一覧!$C$4:$AS$53,17,FALSE)</f>
        <v>#N/A</v>
      </c>
      <c r="I106" s="250"/>
      <c r="J106" s="250"/>
      <c r="K106" s="250"/>
      <c r="L106" s="250"/>
      <c r="M106" s="251"/>
      <c r="N106" s="210" t="s">
        <v>226</v>
      </c>
      <c r="O106" s="211"/>
      <c r="P106" s="211"/>
      <c r="Q106" s="211"/>
      <c r="R106" s="211"/>
      <c r="S106" s="211"/>
      <c r="T106" s="233"/>
    </row>
    <row r="107" spans="1:20" ht="30" customHeight="1">
      <c r="A107" s="158" t="s">
        <v>228</v>
      </c>
      <c r="B107" s="159"/>
      <c r="C107" s="229" t="e">
        <f>VLOOKUP($C86,利用者一覧!$C$4:$AS$53,18,FALSE)</f>
        <v>#N/A</v>
      </c>
      <c r="D107" s="230"/>
      <c r="E107" s="230"/>
      <c r="F107" s="240" t="s">
        <v>233</v>
      </c>
      <c r="G107" s="241"/>
      <c r="H107" s="246" t="e">
        <f>VLOOKUP($C86,利用者一覧!$C$4:$AS$53,19,FALSE)</f>
        <v>#N/A</v>
      </c>
      <c r="I107" s="247"/>
      <c r="J107" s="247"/>
      <c r="K107" s="247"/>
      <c r="L107" s="247"/>
      <c r="M107" s="248"/>
      <c r="N107" s="198" t="s">
        <v>102</v>
      </c>
      <c r="O107" s="234" t="e">
        <f>VLOOKUP($C86,利用者一覧!$C$4:$AS$53,37,FALSE)</f>
        <v>#N/A</v>
      </c>
      <c r="P107" s="235"/>
      <c r="Q107" s="235"/>
      <c r="R107" s="235"/>
      <c r="S107" s="235"/>
      <c r="T107" s="44" t="s">
        <v>103</v>
      </c>
    </row>
    <row r="108" spans="1:20" ht="30" customHeight="1">
      <c r="A108" s="158" t="s">
        <v>229</v>
      </c>
      <c r="B108" s="159"/>
      <c r="C108" s="229" t="e">
        <f>VLOOKUP($C86,利用者一覧!$C$4:$AS$53,20,FALSE)</f>
        <v>#N/A</v>
      </c>
      <c r="D108" s="230"/>
      <c r="E108" s="230"/>
      <c r="F108" s="240" t="s">
        <v>234</v>
      </c>
      <c r="G108" s="241"/>
      <c r="H108" s="246" t="e">
        <f>VLOOKUP($C86,利用者一覧!$C$4:$AS$53,21,FALSE)</f>
        <v>#N/A</v>
      </c>
      <c r="I108" s="247"/>
      <c r="J108" s="247"/>
      <c r="K108" s="247"/>
      <c r="L108" s="247"/>
      <c r="M108" s="248"/>
      <c r="N108" s="199"/>
      <c r="O108" s="236" t="e">
        <f>VLOOKUP($C86,利用者一覧!$C$4:$AS$53,38,FALSE)</f>
        <v>#N/A</v>
      </c>
      <c r="P108" s="237"/>
      <c r="Q108" s="237"/>
      <c r="R108" s="237"/>
      <c r="S108" s="237"/>
      <c r="T108" s="75" t="s">
        <v>103</v>
      </c>
    </row>
    <row r="109" spans="1:20" ht="30" customHeight="1" thickBot="1">
      <c r="A109" s="158" t="s">
        <v>230</v>
      </c>
      <c r="B109" s="159"/>
      <c r="C109" s="229" t="e">
        <f>VLOOKUP($C86,利用者一覧!$C$4:$AS$53,22,FALSE)</f>
        <v>#N/A</v>
      </c>
      <c r="D109" s="230"/>
      <c r="E109" s="230"/>
      <c r="F109" s="240" t="s">
        <v>235</v>
      </c>
      <c r="G109" s="241"/>
      <c r="H109" s="246" t="e">
        <f>VLOOKUP($C86,利用者一覧!$C$4:$AS$53,23,FALSE)</f>
        <v>#N/A</v>
      </c>
      <c r="I109" s="247"/>
      <c r="J109" s="247"/>
      <c r="K109" s="247"/>
      <c r="L109" s="247"/>
      <c r="M109" s="248"/>
      <c r="N109" s="200"/>
      <c r="O109" s="238" t="e">
        <f>VLOOKUP($C86,利用者一覧!$C$4:$AS$53,39,FALSE)</f>
        <v>#N/A</v>
      </c>
      <c r="P109" s="239"/>
      <c r="Q109" s="239"/>
      <c r="R109" s="239"/>
      <c r="S109" s="239"/>
      <c r="T109" s="45" t="s">
        <v>103</v>
      </c>
    </row>
    <row r="110" spans="1:20" ht="30" customHeight="1" thickBot="1">
      <c r="A110" s="160" t="s">
        <v>231</v>
      </c>
      <c r="B110" s="161"/>
      <c r="C110" s="231" t="e">
        <f>VLOOKUP($C86,利用者一覧!$C$4:$AS$53,24,FALSE)</f>
        <v>#N/A</v>
      </c>
      <c r="D110" s="232"/>
      <c r="E110" s="232"/>
      <c r="F110" s="242" t="s">
        <v>236</v>
      </c>
      <c r="G110" s="243"/>
      <c r="H110" s="290" t="e">
        <f>VLOOKUP($C86,利用者一覧!$C$4:$AS$53,25,FALSE)</f>
        <v>#N/A</v>
      </c>
      <c r="I110" s="291"/>
      <c r="J110" s="291"/>
      <c r="K110" s="291"/>
      <c r="L110" s="291"/>
      <c r="M110" s="292"/>
      <c r="N110" s="94"/>
    </row>
    <row r="111" spans="1:20" ht="6.6" customHeight="1" thickBot="1">
      <c r="A111" s="97"/>
      <c r="B111" s="98"/>
      <c r="C111" s="95"/>
      <c r="D111" s="95"/>
      <c r="E111" s="95"/>
      <c r="F111" s="99"/>
      <c r="G111" s="98"/>
      <c r="H111" s="106"/>
      <c r="I111" s="106"/>
      <c r="J111" s="106"/>
      <c r="K111" s="106"/>
      <c r="L111" s="106"/>
      <c r="M111" s="106"/>
      <c r="N111" s="100"/>
    </row>
    <row r="112" spans="1:20" ht="30" customHeight="1" thickBot="1">
      <c r="A112" s="135" t="e">
        <f>VLOOKUP($C86,利用者一覧!$C$4:$AS$53,42,FALSE)</f>
        <v>#N/A</v>
      </c>
      <c r="B112" s="136"/>
      <c r="C112" s="136"/>
      <c r="D112" s="136"/>
      <c r="E112" s="136"/>
      <c r="F112" s="136"/>
      <c r="G112" s="136"/>
      <c r="H112" s="136"/>
      <c r="I112" s="136"/>
      <c r="J112" s="136"/>
      <c r="K112" s="136"/>
      <c r="L112" s="136"/>
      <c r="M112" s="136"/>
      <c r="N112" s="136"/>
      <c r="O112" s="136"/>
      <c r="P112" s="136"/>
      <c r="Q112" s="136"/>
      <c r="R112" s="136"/>
      <c r="S112" s="136"/>
      <c r="T112" s="137"/>
    </row>
    <row r="113" spans="1:20" ht="6" customHeight="1"/>
    <row r="114" spans="1:20" ht="22.8" customHeight="1" thickBot="1">
      <c r="A114" s="138" t="s">
        <v>161</v>
      </c>
      <c r="B114" s="138"/>
      <c r="C114" s="138"/>
      <c r="D114" s="138"/>
      <c r="E114" s="138"/>
      <c r="F114" s="138"/>
      <c r="G114" s="138"/>
      <c r="H114" s="139"/>
      <c r="I114" s="76"/>
    </row>
    <row r="115" spans="1:20" ht="22.8" customHeight="1">
      <c r="A115" s="266"/>
      <c r="B115" s="267"/>
      <c r="C115" s="267"/>
      <c r="D115" s="267"/>
      <c r="E115" s="267"/>
      <c r="F115" s="267"/>
      <c r="G115" s="267"/>
      <c r="H115" s="267"/>
      <c r="I115" s="267"/>
      <c r="J115" s="267"/>
      <c r="K115" s="267"/>
      <c r="L115" s="267"/>
      <c r="M115" s="267"/>
      <c r="N115" s="267"/>
      <c r="O115" s="267"/>
      <c r="P115" s="267"/>
      <c r="Q115" s="267"/>
      <c r="R115" s="267"/>
      <c r="S115" s="267"/>
      <c r="T115" s="268"/>
    </row>
    <row r="116" spans="1:20" ht="22.8" customHeight="1">
      <c r="A116" s="254"/>
      <c r="B116" s="255"/>
      <c r="C116" s="255"/>
      <c r="D116" s="255"/>
      <c r="E116" s="255"/>
      <c r="F116" s="255"/>
      <c r="G116" s="255"/>
      <c r="H116" s="255"/>
      <c r="I116" s="255"/>
      <c r="J116" s="255"/>
      <c r="K116" s="255"/>
      <c r="L116" s="255"/>
      <c r="M116" s="255"/>
      <c r="N116" s="255"/>
      <c r="O116" s="255"/>
      <c r="P116" s="255"/>
      <c r="Q116" s="255"/>
      <c r="R116" s="255"/>
      <c r="S116" s="255"/>
      <c r="T116" s="269"/>
    </row>
    <row r="117" spans="1:20" ht="22.8" customHeight="1">
      <c r="A117" s="254"/>
      <c r="B117" s="255"/>
      <c r="C117" s="255"/>
      <c r="D117" s="255"/>
      <c r="E117" s="255"/>
      <c r="F117" s="255"/>
      <c r="G117" s="255"/>
      <c r="H117" s="255"/>
      <c r="I117" s="255"/>
      <c r="J117" s="255"/>
      <c r="K117" s="255"/>
      <c r="L117" s="255"/>
      <c r="M117" s="255"/>
      <c r="N117" s="255"/>
      <c r="O117" s="255"/>
      <c r="P117" s="255"/>
      <c r="Q117" s="255"/>
      <c r="R117" s="255"/>
      <c r="S117" s="255"/>
      <c r="T117" s="269"/>
    </row>
    <row r="118" spans="1:20" ht="22.8" customHeight="1" thickBot="1">
      <c r="A118" s="270"/>
      <c r="B118" s="271"/>
      <c r="C118" s="271"/>
      <c r="D118" s="271"/>
      <c r="E118" s="271"/>
      <c r="F118" s="271"/>
      <c r="G118" s="271"/>
      <c r="H118" s="271"/>
      <c r="I118" s="271"/>
      <c r="J118" s="271"/>
      <c r="K118" s="271"/>
      <c r="L118" s="271"/>
      <c r="M118" s="271"/>
      <c r="N118" s="271"/>
      <c r="O118" s="271"/>
      <c r="P118" s="271"/>
      <c r="Q118" s="271"/>
      <c r="R118" s="271"/>
      <c r="S118" s="271"/>
      <c r="T118" s="272"/>
    </row>
    <row r="119" spans="1:20" ht="22.8" customHeight="1"/>
    <row r="120" spans="1:20" ht="22.8" customHeight="1" thickBot="1"/>
    <row r="121" spans="1:20" ht="21" customHeight="1" thickBot="1">
      <c r="A121" s="168" t="s">
        <v>239</v>
      </c>
      <c r="B121" s="169"/>
      <c r="C121" s="169"/>
      <c r="D121" s="169"/>
      <c r="E121" s="169"/>
      <c r="F121" s="169"/>
      <c r="G121" s="169"/>
      <c r="H121" s="169"/>
      <c r="I121" s="169"/>
      <c r="J121" s="169"/>
      <c r="K121" s="170"/>
      <c r="L121" s="77"/>
      <c r="M121" s="77"/>
      <c r="N121" s="77"/>
    </row>
    <row r="122" spans="1:20" ht="5.25" customHeight="1" thickBot="1"/>
    <row r="123" spans="1:20" ht="13.8" customHeight="1" thickBot="1">
      <c r="A123" s="183" t="s">
        <v>240</v>
      </c>
      <c r="B123" s="184"/>
      <c r="C123" s="184"/>
      <c r="D123" s="184"/>
      <c r="E123" s="184"/>
      <c r="F123" s="181" t="s">
        <v>219</v>
      </c>
      <c r="G123" s="181"/>
      <c r="H123" s="179"/>
      <c r="I123" s="179"/>
      <c r="J123" s="179"/>
      <c r="K123" s="171" t="s">
        <v>220</v>
      </c>
      <c r="L123" s="172"/>
      <c r="M123" s="175" t="s">
        <v>237</v>
      </c>
      <c r="N123" s="176"/>
      <c r="O123" s="176" t="s">
        <v>238</v>
      </c>
      <c r="P123" s="176"/>
      <c r="Q123" s="176" t="s">
        <v>238</v>
      </c>
      <c r="R123" s="176"/>
      <c r="S123" s="176" t="s">
        <v>238</v>
      </c>
      <c r="T123" s="177"/>
    </row>
    <row r="124" spans="1:20" ht="41.4" customHeight="1" thickTop="1" thickBot="1">
      <c r="A124" s="185"/>
      <c r="B124" s="186"/>
      <c r="C124" s="186"/>
      <c r="D124" s="186"/>
      <c r="E124" s="186"/>
      <c r="F124" s="182"/>
      <c r="G124" s="182"/>
      <c r="H124" s="180"/>
      <c r="I124" s="180"/>
      <c r="J124" s="180"/>
      <c r="K124" s="173"/>
      <c r="L124" s="174"/>
      <c r="M124" s="178"/>
      <c r="N124" s="166"/>
      <c r="O124" s="166"/>
      <c r="P124" s="166"/>
      <c r="Q124" s="166"/>
      <c r="R124" s="166"/>
      <c r="S124" s="166"/>
      <c r="T124" s="167"/>
    </row>
    <row r="125" spans="1:20" ht="5.4" customHeight="1" thickBot="1">
      <c r="A125" s="85"/>
      <c r="B125" s="87"/>
      <c r="C125" s="88"/>
      <c r="D125" s="88"/>
      <c r="E125" s="88"/>
      <c r="F125" s="88"/>
      <c r="G125" s="88"/>
      <c r="H125" s="88"/>
      <c r="I125" s="88"/>
      <c r="J125" s="88"/>
      <c r="K125" s="88"/>
      <c r="L125" s="88"/>
      <c r="M125" s="88"/>
      <c r="N125" s="88"/>
      <c r="O125" s="88"/>
      <c r="P125" s="88"/>
      <c r="Q125" s="88"/>
      <c r="R125" s="88"/>
      <c r="S125" s="88"/>
      <c r="T125" s="293"/>
    </row>
    <row r="126" spans="1:20" ht="36" customHeight="1" thickBot="1">
      <c r="A126" s="208" t="s">
        <v>8</v>
      </c>
      <c r="B126" s="209"/>
      <c r="C126" s="206"/>
      <c r="D126" s="206"/>
      <c r="E126" s="206"/>
      <c r="F126" s="206"/>
      <c r="G126" s="206"/>
      <c r="H126" s="207"/>
      <c r="J126" s="210" t="s">
        <v>113</v>
      </c>
      <c r="K126" s="211"/>
      <c r="L126" s="211"/>
      <c r="M126" s="211"/>
      <c r="N126" s="142" t="e">
        <f>VLOOKUP($C126,利用者一覧!$C$4:$AS$53,41,FALSE)</f>
        <v>#N/A</v>
      </c>
      <c r="O126" s="142"/>
      <c r="P126" s="142"/>
      <c r="Q126" s="142"/>
      <c r="R126" s="142"/>
      <c r="S126" s="143"/>
    </row>
    <row r="127" spans="1:20" ht="6.6" customHeight="1" thickBot="1">
      <c r="D127" s="86"/>
      <c r="E127" s="86"/>
      <c r="F127" s="86"/>
    </row>
    <row r="128" spans="1:20" ht="26.4" customHeight="1">
      <c r="A128" s="224" t="s">
        <v>163</v>
      </c>
      <c r="B128" s="225"/>
      <c r="C128" s="163"/>
      <c r="D128" s="276" t="e">
        <f>VLOOKUP($C126,利用者一覧!$C$4:$AS$53,14,FALSE)</f>
        <v>#N/A</v>
      </c>
      <c r="E128" s="277"/>
      <c r="F128" s="277"/>
      <c r="G128" s="277"/>
      <c r="H128" s="277"/>
      <c r="I128" s="277"/>
      <c r="J128" s="277"/>
      <c r="K128" s="277"/>
      <c r="L128" s="277"/>
      <c r="M128" s="277"/>
      <c r="N128" s="277"/>
      <c r="O128" s="277"/>
      <c r="P128" s="277"/>
      <c r="Q128" s="277"/>
      <c r="R128" s="277"/>
      <c r="S128" s="277"/>
      <c r="T128" s="278"/>
    </row>
    <row r="129" spans="1:20" ht="26.4" customHeight="1" thickBot="1">
      <c r="A129" s="226" t="s">
        <v>164</v>
      </c>
      <c r="B129" s="227"/>
      <c r="C129" s="228"/>
      <c r="D129" s="273" t="e">
        <f>VLOOKUP($C126,利用者一覧!$C$4:$AS$53,15,FALSE)</f>
        <v>#N/A</v>
      </c>
      <c r="E129" s="274"/>
      <c r="F129" s="274"/>
      <c r="G129" s="274"/>
      <c r="H129" s="274"/>
      <c r="I129" s="274"/>
      <c r="J129" s="274"/>
      <c r="K129" s="274"/>
      <c r="L129" s="274"/>
      <c r="M129" s="274"/>
      <c r="N129" s="274"/>
      <c r="O129" s="274"/>
      <c r="P129" s="274"/>
      <c r="Q129" s="274"/>
      <c r="R129" s="274"/>
      <c r="S129" s="274"/>
      <c r="T129" s="275"/>
    </row>
    <row r="130" spans="1:20" ht="5.4" customHeight="1" thickBot="1">
      <c r="D130" s="86"/>
      <c r="E130" s="86"/>
      <c r="F130" s="86"/>
    </row>
    <row r="131" spans="1:20" ht="24" customHeight="1" thickBot="1">
      <c r="A131" s="212" t="s">
        <v>9</v>
      </c>
      <c r="B131" s="213"/>
      <c r="C131" s="213"/>
      <c r="D131" s="213"/>
      <c r="E131" s="213"/>
      <c r="F131" s="214"/>
      <c r="G131" s="212" t="s">
        <v>10</v>
      </c>
      <c r="H131" s="213"/>
      <c r="I131" s="213"/>
      <c r="J131" s="288"/>
      <c r="K131" s="212" t="s">
        <v>11</v>
      </c>
      <c r="L131" s="213"/>
      <c r="M131" s="213"/>
      <c r="N131" s="288"/>
      <c r="O131" s="144" t="s">
        <v>221</v>
      </c>
      <c r="P131" s="145"/>
      <c r="Q131" s="145"/>
      <c r="R131" s="145"/>
      <c r="S131" s="145"/>
      <c r="T131" s="146"/>
    </row>
    <row r="132" spans="1:20" ht="28.8" customHeight="1" thickTop="1">
      <c r="A132" s="218" t="s">
        <v>241</v>
      </c>
      <c r="B132" s="219"/>
      <c r="C132" s="219"/>
      <c r="D132" s="219"/>
      <c r="E132" s="219"/>
      <c r="F132" s="220"/>
      <c r="G132" s="285" t="s">
        <v>18</v>
      </c>
      <c r="H132" s="286"/>
      <c r="I132" s="286"/>
      <c r="J132" s="287"/>
      <c r="K132" s="285" t="s">
        <v>19</v>
      </c>
      <c r="L132" s="286"/>
      <c r="M132" s="286"/>
      <c r="N132" s="287"/>
      <c r="O132" s="84" t="s">
        <v>27</v>
      </c>
      <c r="P132" s="147" t="s">
        <v>245</v>
      </c>
      <c r="Q132" s="148"/>
      <c r="R132" s="148"/>
      <c r="S132" s="148"/>
      <c r="T132" s="149"/>
    </row>
    <row r="133" spans="1:20" ht="28.8" customHeight="1" thickBot="1">
      <c r="A133" s="221" t="s">
        <v>242</v>
      </c>
      <c r="B133" s="222"/>
      <c r="C133" s="222"/>
      <c r="D133" s="222"/>
      <c r="E133" s="222"/>
      <c r="F133" s="223"/>
      <c r="G133" s="282" t="s">
        <v>18</v>
      </c>
      <c r="H133" s="283"/>
      <c r="I133" s="283"/>
      <c r="J133" s="284"/>
      <c r="K133" s="282" t="s">
        <v>19</v>
      </c>
      <c r="L133" s="283"/>
      <c r="M133" s="283"/>
      <c r="N133" s="284"/>
      <c r="O133" s="89" t="s">
        <v>31</v>
      </c>
      <c r="P133" s="150"/>
      <c r="Q133" s="151"/>
      <c r="R133" s="151"/>
      <c r="S133" s="151"/>
      <c r="T133" s="152"/>
    </row>
    <row r="134" spans="1:20" ht="28.8" customHeight="1" thickBot="1">
      <c r="A134" s="215" t="s">
        <v>243</v>
      </c>
      <c r="B134" s="216"/>
      <c r="C134" s="216"/>
      <c r="D134" s="216"/>
      <c r="E134" s="216"/>
      <c r="F134" s="217"/>
      <c r="G134" s="279" t="s">
        <v>18</v>
      </c>
      <c r="H134" s="280"/>
      <c r="I134" s="280"/>
      <c r="J134" s="281"/>
      <c r="K134" s="279" t="s">
        <v>19</v>
      </c>
      <c r="L134" s="280"/>
      <c r="M134" s="280"/>
      <c r="N134" s="281"/>
      <c r="O134" s="153" t="e">
        <f>VLOOKUP($C126,利用者一覧!$C$4:$AS$53,32,FALSE)</f>
        <v>#N/A</v>
      </c>
      <c r="P134" s="154"/>
      <c r="Q134" s="154"/>
      <c r="R134" s="154"/>
      <c r="S134" s="154"/>
      <c r="T134" s="155"/>
    </row>
    <row r="135" spans="1:20" ht="8.4" customHeight="1" thickBot="1">
      <c r="D135" s="86"/>
      <c r="E135" s="86"/>
      <c r="F135" s="86"/>
    </row>
    <row r="136" spans="1:20" ht="24" customHeight="1" thickBot="1">
      <c r="A136" s="198" t="s">
        <v>99</v>
      </c>
      <c r="B136" s="203" t="s">
        <v>12</v>
      </c>
      <c r="C136" s="164"/>
      <c r="D136" s="140" t="s">
        <v>13</v>
      </c>
      <c r="E136" s="164"/>
      <c r="F136" s="140" t="s">
        <v>14</v>
      </c>
      <c r="G136" s="164"/>
      <c r="H136" s="140" t="s">
        <v>15</v>
      </c>
      <c r="I136" s="164"/>
      <c r="J136" s="140" t="s">
        <v>16</v>
      </c>
      <c r="K136" s="164"/>
      <c r="L136" s="140" t="s">
        <v>17</v>
      </c>
      <c r="M136" s="165"/>
      <c r="N136" s="212" t="s">
        <v>222</v>
      </c>
      <c r="O136" s="213"/>
      <c r="P136" s="213"/>
      <c r="Q136" s="213"/>
      <c r="R136" s="213"/>
      <c r="S136" s="213"/>
      <c r="T136" s="288"/>
    </row>
    <row r="137" spans="1:20" ht="21" customHeight="1" thickTop="1" thickBot="1">
      <c r="A137" s="199"/>
      <c r="B137" s="78" t="s">
        <v>20</v>
      </c>
      <c r="C137" s="79" t="s">
        <v>21</v>
      </c>
      <c r="D137" s="80" t="s">
        <v>20</v>
      </c>
      <c r="E137" s="79" t="s">
        <v>21</v>
      </c>
      <c r="F137" s="80" t="s">
        <v>20</v>
      </c>
      <c r="G137" s="79" t="s">
        <v>21</v>
      </c>
      <c r="H137" s="80" t="s">
        <v>20</v>
      </c>
      <c r="I137" s="79" t="s">
        <v>21</v>
      </c>
      <c r="J137" s="80" t="s">
        <v>20</v>
      </c>
      <c r="K137" s="79" t="s">
        <v>21</v>
      </c>
      <c r="L137" s="80" t="s">
        <v>20</v>
      </c>
      <c r="M137" s="81" t="s">
        <v>21</v>
      </c>
      <c r="N137" s="289" t="e">
        <f>VLOOKUP($C126,利用者一覧!$C$4:$AS$53,40,FALSE)</f>
        <v>#N/A</v>
      </c>
      <c r="O137" s="166"/>
      <c r="P137" s="166"/>
      <c r="Q137" s="166"/>
      <c r="R137" s="166"/>
      <c r="S137" s="166"/>
      <c r="T137" s="167"/>
    </row>
    <row r="138" spans="1:20" ht="21" customHeight="1">
      <c r="A138" s="199"/>
      <c r="B138" s="201" t="e">
        <f>VLOOKUP($C126,利用者一覧!$C$4:$AS$53,26,FALSE)</f>
        <v>#N/A</v>
      </c>
      <c r="C138" s="196" t="s">
        <v>103</v>
      </c>
      <c r="D138" s="194" t="e">
        <f>VLOOKUP($C126,利用者一覧!$C$4:$AS$53,27,FALSE)</f>
        <v>#N/A</v>
      </c>
      <c r="E138" s="196" t="s">
        <v>103</v>
      </c>
      <c r="F138" s="194" t="e">
        <f>VLOOKUP($C126,利用者一覧!$C$4:$AS$53,28,FALSE)</f>
        <v>#N/A</v>
      </c>
      <c r="G138" s="196" t="s">
        <v>103</v>
      </c>
      <c r="H138" s="194" t="e">
        <f>VLOOKUP($C126,利用者一覧!$C$4:$AS$53,29,FALSE)</f>
        <v>#N/A</v>
      </c>
      <c r="I138" s="196" t="s">
        <v>103</v>
      </c>
      <c r="J138" s="194" t="e">
        <f>VLOOKUP($C126,利用者一覧!$C$4:$AS$53,30,FALSE)</f>
        <v>#N/A</v>
      </c>
      <c r="K138" s="196" t="s">
        <v>103</v>
      </c>
      <c r="L138" s="194" t="e">
        <f>VLOOKUP($C126,利用者一覧!$C$4:$AS$53,31,FALSE)</f>
        <v>#N/A</v>
      </c>
      <c r="M138" s="204" t="s">
        <v>103</v>
      </c>
      <c r="N138" s="254" t="s">
        <v>225</v>
      </c>
      <c r="O138" s="255"/>
      <c r="P138" s="255"/>
      <c r="Q138" s="255"/>
      <c r="R138" s="255"/>
      <c r="S138" s="255"/>
    </row>
    <row r="139" spans="1:20" ht="21" customHeight="1" thickBot="1">
      <c r="A139" s="200"/>
      <c r="B139" s="202"/>
      <c r="C139" s="197"/>
      <c r="D139" s="195"/>
      <c r="E139" s="197"/>
      <c r="F139" s="195"/>
      <c r="G139" s="197"/>
      <c r="H139" s="195"/>
      <c r="I139" s="197"/>
      <c r="J139" s="195"/>
      <c r="K139" s="197"/>
      <c r="L139" s="195"/>
      <c r="M139" s="205"/>
    </row>
    <row r="140" spans="1:20" ht="6" customHeight="1" thickBot="1">
      <c r="A140" s="104"/>
      <c r="B140" s="103"/>
      <c r="C140" s="103"/>
      <c r="D140" s="103"/>
      <c r="E140" s="103"/>
      <c r="F140" s="103"/>
      <c r="G140" s="103"/>
      <c r="H140" s="103"/>
      <c r="I140" s="103"/>
      <c r="J140" s="103"/>
      <c r="K140" s="103"/>
      <c r="L140" s="103"/>
      <c r="M140" s="103"/>
      <c r="N140" s="83"/>
      <c r="O140" s="83"/>
      <c r="P140" s="83"/>
      <c r="Q140" s="83"/>
      <c r="R140" s="83"/>
      <c r="S140" s="83"/>
      <c r="T140" s="83"/>
    </row>
    <row r="141" spans="1:20" ht="29.4" customHeight="1" thickBot="1">
      <c r="A141" s="189" t="s">
        <v>22</v>
      </c>
      <c r="B141" s="190"/>
      <c r="C141" s="93" t="s">
        <v>26</v>
      </c>
      <c r="D141" s="105" t="e">
        <f>VLOOKUP($C126,利用者一覧!$C$4:$AS$53,35,FALSE)</f>
        <v>#N/A</v>
      </c>
      <c r="E141" s="82" t="s">
        <v>30</v>
      </c>
      <c r="F141" s="43" t="s">
        <v>104</v>
      </c>
      <c r="G141" s="191" t="s">
        <v>23</v>
      </c>
      <c r="H141" s="192"/>
      <c r="I141" s="193"/>
      <c r="J141" s="93" t="s">
        <v>26</v>
      </c>
      <c r="K141" s="105" t="e">
        <f>VLOOKUP($C126,利用者一覧!$C$4:$AS$53,36,FALSE)</f>
        <v>#N/A</v>
      </c>
      <c r="L141" s="82" t="s">
        <v>30</v>
      </c>
      <c r="M141" s="43" t="s">
        <v>104</v>
      </c>
    </row>
    <row r="142" spans="1:20" ht="6" customHeight="1" thickBot="1"/>
    <row r="143" spans="1:20" ht="30" customHeight="1" thickBot="1">
      <c r="A143" s="263" t="s">
        <v>24</v>
      </c>
      <c r="B143" s="264"/>
      <c r="C143" s="265"/>
      <c r="D143" s="156" t="s">
        <v>28</v>
      </c>
      <c r="E143" s="157"/>
      <c r="F143" s="101" t="s">
        <v>103</v>
      </c>
      <c r="G143" s="262" t="s">
        <v>32</v>
      </c>
      <c r="H143" s="157"/>
      <c r="I143" s="101" t="s">
        <v>103</v>
      </c>
      <c r="J143" s="262" t="s">
        <v>34</v>
      </c>
      <c r="K143" s="157"/>
      <c r="L143" s="101" t="s">
        <v>103</v>
      </c>
      <c r="M143" s="140" t="s">
        <v>29</v>
      </c>
      <c r="N143" s="141"/>
      <c r="O143" s="102" t="s">
        <v>103</v>
      </c>
      <c r="P143" s="252" t="s">
        <v>244</v>
      </c>
      <c r="Q143" s="253"/>
      <c r="R143" s="253"/>
      <c r="S143" s="253"/>
      <c r="T143" s="253"/>
    </row>
    <row r="144" spans="1:20" ht="30" customHeight="1" thickTop="1" thickBot="1">
      <c r="A144" s="259" t="s">
        <v>162</v>
      </c>
      <c r="B144" s="260"/>
      <c r="C144" s="261"/>
      <c r="D144" s="258" t="s">
        <v>111</v>
      </c>
      <c r="E144" s="188"/>
      <c r="F144" s="107" t="s">
        <v>103</v>
      </c>
      <c r="G144" s="187" t="s">
        <v>35</v>
      </c>
      <c r="H144" s="188"/>
      <c r="I144" s="107" t="s">
        <v>103</v>
      </c>
      <c r="J144" s="187" t="s">
        <v>33</v>
      </c>
      <c r="K144" s="188"/>
      <c r="L144" s="91" t="s">
        <v>103</v>
      </c>
      <c r="M144" s="187" t="s">
        <v>101</v>
      </c>
      <c r="N144" s="188"/>
      <c r="O144" s="108" t="s">
        <v>103</v>
      </c>
      <c r="P144" s="252"/>
      <c r="Q144" s="253"/>
      <c r="R144" s="253"/>
      <c r="S144" s="253"/>
      <c r="T144" s="253"/>
    </row>
    <row r="145" spans="1:20" ht="6.6" customHeight="1" thickBot="1"/>
    <row r="146" spans="1:20" ht="30" customHeight="1" thickBot="1">
      <c r="A146" s="162" t="s">
        <v>227</v>
      </c>
      <c r="B146" s="163"/>
      <c r="C146" s="256" t="e">
        <f>VLOOKUP($C126,利用者一覧!$C$4:$AS$53,16,FALSE)</f>
        <v>#N/A</v>
      </c>
      <c r="D146" s="257"/>
      <c r="E146" s="257"/>
      <c r="F146" s="244" t="s">
        <v>232</v>
      </c>
      <c r="G146" s="245"/>
      <c r="H146" s="249" t="e">
        <f>VLOOKUP($C126,利用者一覧!$C$4:$AS$53,17,FALSE)</f>
        <v>#N/A</v>
      </c>
      <c r="I146" s="250"/>
      <c r="J146" s="250"/>
      <c r="K146" s="250"/>
      <c r="L146" s="250"/>
      <c r="M146" s="251"/>
      <c r="N146" s="210" t="s">
        <v>226</v>
      </c>
      <c r="O146" s="211"/>
      <c r="P146" s="211"/>
      <c r="Q146" s="211"/>
      <c r="R146" s="211"/>
      <c r="S146" s="211"/>
      <c r="T146" s="233"/>
    </row>
    <row r="147" spans="1:20" ht="30" customHeight="1">
      <c r="A147" s="158" t="s">
        <v>228</v>
      </c>
      <c r="B147" s="159"/>
      <c r="C147" s="229" t="e">
        <f>VLOOKUP($C126,利用者一覧!$C$4:$AS$53,18,FALSE)</f>
        <v>#N/A</v>
      </c>
      <c r="D147" s="230"/>
      <c r="E147" s="230"/>
      <c r="F147" s="240" t="s">
        <v>233</v>
      </c>
      <c r="G147" s="241"/>
      <c r="H147" s="246" t="e">
        <f>VLOOKUP($C126,利用者一覧!$C$4:$AS$53,19,FALSE)</f>
        <v>#N/A</v>
      </c>
      <c r="I147" s="247"/>
      <c r="J147" s="247"/>
      <c r="K147" s="247"/>
      <c r="L147" s="247"/>
      <c r="M147" s="248"/>
      <c r="N147" s="198" t="s">
        <v>102</v>
      </c>
      <c r="O147" s="234" t="e">
        <f>VLOOKUP($C126,利用者一覧!$C$4:$AS$53,37,FALSE)</f>
        <v>#N/A</v>
      </c>
      <c r="P147" s="235"/>
      <c r="Q147" s="235"/>
      <c r="R147" s="235"/>
      <c r="S147" s="235"/>
      <c r="T147" s="44" t="s">
        <v>103</v>
      </c>
    </row>
    <row r="148" spans="1:20" ht="30" customHeight="1">
      <c r="A148" s="158" t="s">
        <v>229</v>
      </c>
      <c r="B148" s="159"/>
      <c r="C148" s="229" t="e">
        <f>VLOOKUP($C126,利用者一覧!$C$4:$AS$53,20,FALSE)</f>
        <v>#N/A</v>
      </c>
      <c r="D148" s="230"/>
      <c r="E148" s="230"/>
      <c r="F148" s="240" t="s">
        <v>234</v>
      </c>
      <c r="G148" s="241"/>
      <c r="H148" s="246" t="e">
        <f>VLOOKUP($C126,利用者一覧!$C$4:$AS$53,21,FALSE)</f>
        <v>#N/A</v>
      </c>
      <c r="I148" s="247"/>
      <c r="J148" s="247"/>
      <c r="K148" s="247"/>
      <c r="L148" s="247"/>
      <c r="M148" s="248"/>
      <c r="N148" s="199"/>
      <c r="O148" s="236" t="e">
        <f>VLOOKUP($C126,利用者一覧!$C$4:$AS$53,38,FALSE)</f>
        <v>#N/A</v>
      </c>
      <c r="P148" s="237"/>
      <c r="Q148" s="237"/>
      <c r="R148" s="237"/>
      <c r="S148" s="237"/>
      <c r="T148" s="75" t="s">
        <v>103</v>
      </c>
    </row>
    <row r="149" spans="1:20" ht="30" customHeight="1" thickBot="1">
      <c r="A149" s="158" t="s">
        <v>230</v>
      </c>
      <c r="B149" s="159"/>
      <c r="C149" s="229" t="e">
        <f>VLOOKUP($C126,利用者一覧!$C$4:$AS$53,22,FALSE)</f>
        <v>#N/A</v>
      </c>
      <c r="D149" s="230"/>
      <c r="E149" s="230"/>
      <c r="F149" s="240" t="s">
        <v>235</v>
      </c>
      <c r="G149" s="241"/>
      <c r="H149" s="246" t="e">
        <f>VLOOKUP($C126,利用者一覧!$C$4:$AS$53,23,FALSE)</f>
        <v>#N/A</v>
      </c>
      <c r="I149" s="247"/>
      <c r="J149" s="247"/>
      <c r="K149" s="247"/>
      <c r="L149" s="247"/>
      <c r="M149" s="248"/>
      <c r="N149" s="200"/>
      <c r="O149" s="238" t="e">
        <f>VLOOKUP($C126,利用者一覧!$C$4:$AS$53,39,FALSE)</f>
        <v>#N/A</v>
      </c>
      <c r="P149" s="239"/>
      <c r="Q149" s="239"/>
      <c r="R149" s="239"/>
      <c r="S149" s="239"/>
      <c r="T149" s="45" t="s">
        <v>103</v>
      </c>
    </row>
    <row r="150" spans="1:20" ht="30" customHeight="1" thickBot="1">
      <c r="A150" s="160" t="s">
        <v>231</v>
      </c>
      <c r="B150" s="161"/>
      <c r="C150" s="231" t="e">
        <f>VLOOKUP($C126,利用者一覧!$C$4:$AS$53,24,FALSE)</f>
        <v>#N/A</v>
      </c>
      <c r="D150" s="232"/>
      <c r="E150" s="232"/>
      <c r="F150" s="242" t="s">
        <v>236</v>
      </c>
      <c r="G150" s="243"/>
      <c r="H150" s="290" t="e">
        <f>VLOOKUP($C126,利用者一覧!$C$4:$AS$53,25,FALSE)</f>
        <v>#N/A</v>
      </c>
      <c r="I150" s="291"/>
      <c r="J150" s="291"/>
      <c r="K150" s="291"/>
      <c r="L150" s="291"/>
      <c r="M150" s="292"/>
      <c r="N150" s="94"/>
    </row>
    <row r="151" spans="1:20" ht="6.6" customHeight="1" thickBot="1">
      <c r="A151" s="97"/>
      <c r="B151" s="98"/>
      <c r="C151" s="95"/>
      <c r="D151" s="95"/>
      <c r="E151" s="95"/>
      <c r="F151" s="99"/>
      <c r="G151" s="98"/>
      <c r="H151" s="106"/>
      <c r="I151" s="106"/>
      <c r="J151" s="106"/>
      <c r="K151" s="106"/>
      <c r="L151" s="106"/>
      <c r="M151" s="106"/>
      <c r="N151" s="100"/>
    </row>
    <row r="152" spans="1:20" ht="30" customHeight="1" thickBot="1">
      <c r="A152" s="135" t="e">
        <f>VLOOKUP($C126,利用者一覧!$C$4:$AS$53,42,FALSE)</f>
        <v>#N/A</v>
      </c>
      <c r="B152" s="136"/>
      <c r="C152" s="136"/>
      <c r="D152" s="136"/>
      <c r="E152" s="136"/>
      <c r="F152" s="136"/>
      <c r="G152" s="136"/>
      <c r="H152" s="136"/>
      <c r="I152" s="136"/>
      <c r="J152" s="136"/>
      <c r="K152" s="136"/>
      <c r="L152" s="136"/>
      <c r="M152" s="136"/>
      <c r="N152" s="136"/>
      <c r="O152" s="136"/>
      <c r="P152" s="136"/>
      <c r="Q152" s="136"/>
      <c r="R152" s="136"/>
      <c r="S152" s="136"/>
      <c r="T152" s="137"/>
    </row>
    <row r="153" spans="1:20" ht="6" customHeight="1"/>
    <row r="154" spans="1:20" ht="22.8" customHeight="1" thickBot="1">
      <c r="A154" s="138" t="s">
        <v>161</v>
      </c>
      <c r="B154" s="138"/>
      <c r="C154" s="138"/>
      <c r="D154" s="138"/>
      <c r="E154" s="138"/>
      <c r="F154" s="138"/>
      <c r="G154" s="138"/>
      <c r="H154" s="139"/>
      <c r="I154" s="76"/>
    </row>
    <row r="155" spans="1:20" ht="22.8" customHeight="1">
      <c r="A155" s="266"/>
      <c r="B155" s="267"/>
      <c r="C155" s="267"/>
      <c r="D155" s="267"/>
      <c r="E155" s="267"/>
      <c r="F155" s="267"/>
      <c r="G155" s="267"/>
      <c r="H155" s="267"/>
      <c r="I155" s="267"/>
      <c r="J155" s="267"/>
      <c r="K155" s="267"/>
      <c r="L155" s="267"/>
      <c r="M155" s="267"/>
      <c r="N155" s="267"/>
      <c r="O155" s="267"/>
      <c r="P155" s="267"/>
      <c r="Q155" s="267"/>
      <c r="R155" s="267"/>
      <c r="S155" s="267"/>
      <c r="T155" s="268"/>
    </row>
    <row r="156" spans="1:20" ht="22.8" customHeight="1">
      <c r="A156" s="254"/>
      <c r="B156" s="255"/>
      <c r="C156" s="255"/>
      <c r="D156" s="255"/>
      <c r="E156" s="255"/>
      <c r="F156" s="255"/>
      <c r="G156" s="255"/>
      <c r="H156" s="255"/>
      <c r="I156" s="255"/>
      <c r="J156" s="255"/>
      <c r="K156" s="255"/>
      <c r="L156" s="255"/>
      <c r="M156" s="255"/>
      <c r="N156" s="255"/>
      <c r="O156" s="255"/>
      <c r="P156" s="255"/>
      <c r="Q156" s="255"/>
      <c r="R156" s="255"/>
      <c r="S156" s="255"/>
      <c r="T156" s="269"/>
    </row>
    <row r="157" spans="1:20" ht="22.8" customHeight="1">
      <c r="A157" s="254"/>
      <c r="B157" s="255"/>
      <c r="C157" s="255"/>
      <c r="D157" s="255"/>
      <c r="E157" s="255"/>
      <c r="F157" s="255"/>
      <c r="G157" s="255"/>
      <c r="H157" s="255"/>
      <c r="I157" s="255"/>
      <c r="J157" s="255"/>
      <c r="K157" s="255"/>
      <c r="L157" s="255"/>
      <c r="M157" s="255"/>
      <c r="N157" s="255"/>
      <c r="O157" s="255"/>
      <c r="P157" s="255"/>
      <c r="Q157" s="255"/>
      <c r="R157" s="255"/>
      <c r="S157" s="255"/>
      <c r="T157" s="269"/>
    </row>
    <row r="158" spans="1:20" ht="22.8" customHeight="1" thickBot="1">
      <c r="A158" s="270"/>
      <c r="B158" s="271"/>
      <c r="C158" s="271"/>
      <c r="D158" s="271"/>
      <c r="E158" s="271"/>
      <c r="F158" s="271"/>
      <c r="G158" s="271"/>
      <c r="H158" s="271"/>
      <c r="I158" s="271"/>
      <c r="J158" s="271"/>
      <c r="K158" s="271"/>
      <c r="L158" s="271"/>
      <c r="M158" s="271"/>
      <c r="N158" s="271"/>
      <c r="O158" s="271"/>
      <c r="P158" s="271"/>
      <c r="Q158" s="271"/>
      <c r="R158" s="271"/>
      <c r="S158" s="271"/>
      <c r="T158" s="272"/>
    </row>
    <row r="159" spans="1:20" ht="22.8" customHeight="1"/>
    <row r="160" spans="1:20" ht="22.8" customHeight="1" thickBot="1"/>
    <row r="161" spans="1:20" ht="21" customHeight="1" thickBot="1">
      <c r="A161" s="168" t="s">
        <v>239</v>
      </c>
      <c r="B161" s="169"/>
      <c r="C161" s="169"/>
      <c r="D161" s="169"/>
      <c r="E161" s="169"/>
      <c r="F161" s="169"/>
      <c r="G161" s="169"/>
      <c r="H161" s="169"/>
      <c r="I161" s="169"/>
      <c r="J161" s="169"/>
      <c r="K161" s="170"/>
      <c r="L161" s="77"/>
      <c r="M161" s="77"/>
      <c r="N161" s="77"/>
    </row>
    <row r="162" spans="1:20" ht="5.25" customHeight="1" thickBot="1"/>
    <row r="163" spans="1:20" ht="13.8" customHeight="1" thickBot="1">
      <c r="A163" s="183" t="s">
        <v>240</v>
      </c>
      <c r="B163" s="184"/>
      <c r="C163" s="184"/>
      <c r="D163" s="184"/>
      <c r="E163" s="184"/>
      <c r="F163" s="181" t="s">
        <v>219</v>
      </c>
      <c r="G163" s="181"/>
      <c r="H163" s="179"/>
      <c r="I163" s="179"/>
      <c r="J163" s="179"/>
      <c r="K163" s="171" t="s">
        <v>220</v>
      </c>
      <c r="L163" s="172"/>
      <c r="M163" s="175" t="s">
        <v>237</v>
      </c>
      <c r="N163" s="176"/>
      <c r="O163" s="176" t="s">
        <v>238</v>
      </c>
      <c r="P163" s="176"/>
      <c r="Q163" s="176" t="s">
        <v>238</v>
      </c>
      <c r="R163" s="176"/>
      <c r="S163" s="176" t="s">
        <v>238</v>
      </c>
      <c r="T163" s="177"/>
    </row>
    <row r="164" spans="1:20" ht="41.4" customHeight="1" thickTop="1" thickBot="1">
      <c r="A164" s="185"/>
      <c r="B164" s="186"/>
      <c r="C164" s="186"/>
      <c r="D164" s="186"/>
      <c r="E164" s="186"/>
      <c r="F164" s="182"/>
      <c r="G164" s="182"/>
      <c r="H164" s="180"/>
      <c r="I164" s="180"/>
      <c r="J164" s="180"/>
      <c r="K164" s="173"/>
      <c r="L164" s="174"/>
      <c r="M164" s="178"/>
      <c r="N164" s="166"/>
      <c r="O164" s="166"/>
      <c r="P164" s="166"/>
      <c r="Q164" s="166"/>
      <c r="R164" s="166"/>
      <c r="S164" s="166"/>
      <c r="T164" s="167"/>
    </row>
    <row r="165" spans="1:20" ht="5.4" customHeight="1" thickBot="1">
      <c r="A165" s="85"/>
      <c r="B165" s="87"/>
      <c r="C165" s="88"/>
      <c r="D165" s="88"/>
      <c r="E165" s="88"/>
      <c r="F165" s="88"/>
      <c r="G165" s="88"/>
      <c r="H165" s="88"/>
      <c r="I165" s="88"/>
      <c r="J165" s="88"/>
      <c r="K165" s="88"/>
      <c r="L165" s="88"/>
      <c r="M165" s="88"/>
      <c r="N165" s="88"/>
      <c r="O165" s="88"/>
      <c r="P165" s="88"/>
      <c r="Q165" s="88"/>
      <c r="R165" s="88"/>
      <c r="S165" s="88"/>
      <c r="T165" s="293"/>
    </row>
    <row r="166" spans="1:20" ht="36" customHeight="1" thickBot="1">
      <c r="A166" s="208" t="s">
        <v>8</v>
      </c>
      <c r="B166" s="209"/>
      <c r="C166" s="206"/>
      <c r="D166" s="206"/>
      <c r="E166" s="206"/>
      <c r="F166" s="206"/>
      <c r="G166" s="206"/>
      <c r="H166" s="207"/>
      <c r="J166" s="210" t="s">
        <v>113</v>
      </c>
      <c r="K166" s="211"/>
      <c r="L166" s="211"/>
      <c r="M166" s="211"/>
      <c r="N166" s="142" t="e">
        <f>VLOOKUP($C166,利用者一覧!$C$4:$AS$53,41,FALSE)</f>
        <v>#N/A</v>
      </c>
      <c r="O166" s="142"/>
      <c r="P166" s="142"/>
      <c r="Q166" s="142"/>
      <c r="R166" s="142"/>
      <c r="S166" s="143"/>
    </row>
    <row r="167" spans="1:20" ht="6.6" customHeight="1" thickBot="1">
      <c r="D167" s="86"/>
      <c r="E167" s="86"/>
      <c r="F167" s="86"/>
    </row>
    <row r="168" spans="1:20" ht="26.4" customHeight="1">
      <c r="A168" s="224" t="s">
        <v>163</v>
      </c>
      <c r="B168" s="225"/>
      <c r="C168" s="163"/>
      <c r="D168" s="276" t="e">
        <f>VLOOKUP($C166,利用者一覧!$C$4:$AS$53,14,FALSE)</f>
        <v>#N/A</v>
      </c>
      <c r="E168" s="277"/>
      <c r="F168" s="277"/>
      <c r="G168" s="277"/>
      <c r="H168" s="277"/>
      <c r="I168" s="277"/>
      <c r="J168" s="277"/>
      <c r="K168" s="277"/>
      <c r="L168" s="277"/>
      <c r="M168" s="277"/>
      <c r="N168" s="277"/>
      <c r="O168" s="277"/>
      <c r="P168" s="277"/>
      <c r="Q168" s="277"/>
      <c r="R168" s="277"/>
      <c r="S168" s="277"/>
      <c r="T168" s="278"/>
    </row>
    <row r="169" spans="1:20" ht="26.4" customHeight="1" thickBot="1">
      <c r="A169" s="226" t="s">
        <v>164</v>
      </c>
      <c r="B169" s="227"/>
      <c r="C169" s="228"/>
      <c r="D169" s="273" t="e">
        <f>VLOOKUP($C166,利用者一覧!$C$4:$AS$53,15,FALSE)</f>
        <v>#N/A</v>
      </c>
      <c r="E169" s="274"/>
      <c r="F169" s="274"/>
      <c r="G169" s="274"/>
      <c r="H169" s="274"/>
      <c r="I169" s="274"/>
      <c r="J169" s="274"/>
      <c r="K169" s="274"/>
      <c r="L169" s="274"/>
      <c r="M169" s="274"/>
      <c r="N169" s="274"/>
      <c r="O169" s="274"/>
      <c r="P169" s="274"/>
      <c r="Q169" s="274"/>
      <c r="R169" s="274"/>
      <c r="S169" s="274"/>
      <c r="T169" s="275"/>
    </row>
    <row r="170" spans="1:20" ht="5.4" customHeight="1" thickBot="1">
      <c r="D170" s="86"/>
      <c r="E170" s="86"/>
      <c r="F170" s="86"/>
    </row>
    <row r="171" spans="1:20" ht="24" customHeight="1" thickBot="1">
      <c r="A171" s="212" t="s">
        <v>9</v>
      </c>
      <c r="B171" s="213"/>
      <c r="C171" s="213"/>
      <c r="D171" s="213"/>
      <c r="E171" s="213"/>
      <c r="F171" s="214"/>
      <c r="G171" s="212" t="s">
        <v>10</v>
      </c>
      <c r="H171" s="213"/>
      <c r="I171" s="213"/>
      <c r="J171" s="288"/>
      <c r="K171" s="212" t="s">
        <v>11</v>
      </c>
      <c r="L171" s="213"/>
      <c r="M171" s="213"/>
      <c r="N171" s="288"/>
      <c r="O171" s="144" t="s">
        <v>221</v>
      </c>
      <c r="P171" s="145"/>
      <c r="Q171" s="145"/>
      <c r="R171" s="145"/>
      <c r="S171" s="145"/>
      <c r="T171" s="146"/>
    </row>
    <row r="172" spans="1:20" ht="28.8" customHeight="1" thickTop="1">
      <c r="A172" s="218" t="s">
        <v>241</v>
      </c>
      <c r="B172" s="219"/>
      <c r="C172" s="219"/>
      <c r="D172" s="219"/>
      <c r="E172" s="219"/>
      <c r="F172" s="220"/>
      <c r="G172" s="285" t="s">
        <v>18</v>
      </c>
      <c r="H172" s="286"/>
      <c r="I172" s="286"/>
      <c r="J172" s="287"/>
      <c r="K172" s="285" t="s">
        <v>19</v>
      </c>
      <c r="L172" s="286"/>
      <c r="M172" s="286"/>
      <c r="N172" s="287"/>
      <c r="O172" s="84" t="s">
        <v>27</v>
      </c>
      <c r="P172" s="147" t="s">
        <v>245</v>
      </c>
      <c r="Q172" s="148"/>
      <c r="R172" s="148"/>
      <c r="S172" s="148"/>
      <c r="T172" s="149"/>
    </row>
    <row r="173" spans="1:20" ht="28.8" customHeight="1" thickBot="1">
      <c r="A173" s="221" t="s">
        <v>242</v>
      </c>
      <c r="B173" s="222"/>
      <c r="C173" s="222"/>
      <c r="D173" s="222"/>
      <c r="E173" s="222"/>
      <c r="F173" s="223"/>
      <c r="G173" s="282" t="s">
        <v>18</v>
      </c>
      <c r="H173" s="283"/>
      <c r="I173" s="283"/>
      <c r="J173" s="284"/>
      <c r="K173" s="282" t="s">
        <v>19</v>
      </c>
      <c r="L173" s="283"/>
      <c r="M173" s="283"/>
      <c r="N173" s="284"/>
      <c r="O173" s="89" t="s">
        <v>31</v>
      </c>
      <c r="P173" s="150"/>
      <c r="Q173" s="151"/>
      <c r="R173" s="151"/>
      <c r="S173" s="151"/>
      <c r="T173" s="152"/>
    </row>
    <row r="174" spans="1:20" ht="28.8" customHeight="1" thickBot="1">
      <c r="A174" s="215" t="s">
        <v>243</v>
      </c>
      <c r="B174" s="216"/>
      <c r="C174" s="216"/>
      <c r="D174" s="216"/>
      <c r="E174" s="216"/>
      <c r="F174" s="217"/>
      <c r="G174" s="279" t="s">
        <v>18</v>
      </c>
      <c r="H174" s="280"/>
      <c r="I174" s="280"/>
      <c r="J174" s="281"/>
      <c r="K174" s="279" t="s">
        <v>19</v>
      </c>
      <c r="L174" s="280"/>
      <c r="M174" s="280"/>
      <c r="N174" s="281"/>
      <c r="O174" s="153" t="e">
        <f>VLOOKUP($C166,利用者一覧!$C$4:$AS$53,32,FALSE)</f>
        <v>#N/A</v>
      </c>
      <c r="P174" s="154"/>
      <c r="Q174" s="154"/>
      <c r="R174" s="154"/>
      <c r="S174" s="154"/>
      <c r="T174" s="155"/>
    </row>
    <row r="175" spans="1:20" ht="8.4" customHeight="1" thickBot="1">
      <c r="D175" s="86"/>
      <c r="E175" s="86"/>
      <c r="F175" s="86"/>
    </row>
    <row r="176" spans="1:20" ht="24" customHeight="1" thickBot="1">
      <c r="A176" s="198" t="s">
        <v>99</v>
      </c>
      <c r="B176" s="203" t="s">
        <v>12</v>
      </c>
      <c r="C176" s="164"/>
      <c r="D176" s="140" t="s">
        <v>13</v>
      </c>
      <c r="E176" s="164"/>
      <c r="F176" s="140" t="s">
        <v>14</v>
      </c>
      <c r="G176" s="164"/>
      <c r="H176" s="140" t="s">
        <v>15</v>
      </c>
      <c r="I176" s="164"/>
      <c r="J176" s="140" t="s">
        <v>16</v>
      </c>
      <c r="K176" s="164"/>
      <c r="L176" s="140" t="s">
        <v>17</v>
      </c>
      <c r="M176" s="165"/>
      <c r="N176" s="212" t="s">
        <v>222</v>
      </c>
      <c r="O176" s="213"/>
      <c r="P176" s="213"/>
      <c r="Q176" s="213"/>
      <c r="R176" s="213"/>
      <c r="S176" s="213"/>
      <c r="T176" s="288"/>
    </row>
    <row r="177" spans="1:20" ht="21" customHeight="1" thickTop="1" thickBot="1">
      <c r="A177" s="199"/>
      <c r="B177" s="78" t="s">
        <v>20</v>
      </c>
      <c r="C177" s="79" t="s">
        <v>21</v>
      </c>
      <c r="D177" s="80" t="s">
        <v>20</v>
      </c>
      <c r="E177" s="79" t="s">
        <v>21</v>
      </c>
      <c r="F177" s="80" t="s">
        <v>20</v>
      </c>
      <c r="G177" s="79" t="s">
        <v>21</v>
      </c>
      <c r="H177" s="80" t="s">
        <v>20</v>
      </c>
      <c r="I177" s="79" t="s">
        <v>21</v>
      </c>
      <c r="J177" s="80" t="s">
        <v>20</v>
      </c>
      <c r="K177" s="79" t="s">
        <v>21</v>
      </c>
      <c r="L177" s="80" t="s">
        <v>20</v>
      </c>
      <c r="M177" s="81" t="s">
        <v>21</v>
      </c>
      <c r="N177" s="289" t="e">
        <f>VLOOKUP($C166,利用者一覧!$C$4:$AS$53,40,FALSE)</f>
        <v>#N/A</v>
      </c>
      <c r="O177" s="166"/>
      <c r="P177" s="166"/>
      <c r="Q177" s="166"/>
      <c r="R177" s="166"/>
      <c r="S177" s="166"/>
      <c r="T177" s="167"/>
    </row>
    <row r="178" spans="1:20" ht="21" customHeight="1">
      <c r="A178" s="199"/>
      <c r="B178" s="201" t="e">
        <f>VLOOKUP($C166,利用者一覧!$C$4:$AS$53,26,FALSE)</f>
        <v>#N/A</v>
      </c>
      <c r="C178" s="196" t="s">
        <v>103</v>
      </c>
      <c r="D178" s="194" t="e">
        <f>VLOOKUP($C166,利用者一覧!$C$4:$AS$53,27,FALSE)</f>
        <v>#N/A</v>
      </c>
      <c r="E178" s="196" t="s">
        <v>103</v>
      </c>
      <c r="F178" s="194" t="e">
        <f>VLOOKUP($C166,利用者一覧!$C$4:$AS$53,28,FALSE)</f>
        <v>#N/A</v>
      </c>
      <c r="G178" s="196" t="s">
        <v>103</v>
      </c>
      <c r="H178" s="194" t="e">
        <f>VLOOKUP($C166,利用者一覧!$C$4:$AS$53,29,FALSE)</f>
        <v>#N/A</v>
      </c>
      <c r="I178" s="196" t="s">
        <v>103</v>
      </c>
      <c r="J178" s="194" t="e">
        <f>VLOOKUP($C166,利用者一覧!$C$4:$AS$53,30,FALSE)</f>
        <v>#N/A</v>
      </c>
      <c r="K178" s="196" t="s">
        <v>103</v>
      </c>
      <c r="L178" s="194" t="e">
        <f>VLOOKUP($C166,利用者一覧!$C$4:$AS$53,31,FALSE)</f>
        <v>#N/A</v>
      </c>
      <c r="M178" s="204" t="s">
        <v>103</v>
      </c>
      <c r="N178" s="254" t="s">
        <v>225</v>
      </c>
      <c r="O178" s="255"/>
      <c r="P178" s="255"/>
      <c r="Q178" s="255"/>
      <c r="R178" s="255"/>
      <c r="S178" s="255"/>
    </row>
    <row r="179" spans="1:20" ht="21" customHeight="1" thickBot="1">
      <c r="A179" s="200"/>
      <c r="B179" s="202"/>
      <c r="C179" s="197"/>
      <c r="D179" s="195"/>
      <c r="E179" s="197"/>
      <c r="F179" s="195"/>
      <c r="G179" s="197"/>
      <c r="H179" s="195"/>
      <c r="I179" s="197"/>
      <c r="J179" s="195"/>
      <c r="K179" s="197"/>
      <c r="L179" s="195"/>
      <c r="M179" s="205"/>
    </row>
    <row r="180" spans="1:20" ht="6" customHeight="1" thickBot="1">
      <c r="A180" s="104"/>
      <c r="B180" s="103"/>
      <c r="C180" s="103"/>
      <c r="D180" s="103"/>
      <c r="E180" s="103"/>
      <c r="F180" s="103"/>
      <c r="G180" s="103"/>
      <c r="H180" s="103"/>
      <c r="I180" s="103"/>
      <c r="J180" s="103"/>
      <c r="K180" s="103"/>
      <c r="L180" s="103"/>
      <c r="M180" s="103"/>
      <c r="N180" s="83"/>
      <c r="O180" s="83"/>
      <c r="P180" s="83"/>
      <c r="Q180" s="83"/>
      <c r="R180" s="83"/>
      <c r="S180" s="83"/>
      <c r="T180" s="83"/>
    </row>
    <row r="181" spans="1:20" ht="29.4" customHeight="1" thickBot="1">
      <c r="A181" s="189" t="s">
        <v>22</v>
      </c>
      <c r="B181" s="190"/>
      <c r="C181" s="93" t="s">
        <v>26</v>
      </c>
      <c r="D181" s="105" t="e">
        <f>VLOOKUP($C166,利用者一覧!$C$4:$AS$53,35,FALSE)</f>
        <v>#N/A</v>
      </c>
      <c r="E181" s="82" t="s">
        <v>30</v>
      </c>
      <c r="F181" s="43" t="s">
        <v>104</v>
      </c>
      <c r="G181" s="191" t="s">
        <v>23</v>
      </c>
      <c r="H181" s="192"/>
      <c r="I181" s="193"/>
      <c r="J181" s="93" t="s">
        <v>26</v>
      </c>
      <c r="K181" s="105" t="e">
        <f>VLOOKUP($C166,利用者一覧!$C$4:$AS$53,36,FALSE)</f>
        <v>#N/A</v>
      </c>
      <c r="L181" s="82" t="s">
        <v>30</v>
      </c>
      <c r="M181" s="43" t="s">
        <v>104</v>
      </c>
    </row>
    <row r="182" spans="1:20" ht="6" customHeight="1" thickBot="1"/>
    <row r="183" spans="1:20" ht="30" customHeight="1" thickBot="1">
      <c r="A183" s="263" t="s">
        <v>24</v>
      </c>
      <c r="B183" s="264"/>
      <c r="C183" s="265"/>
      <c r="D183" s="156" t="s">
        <v>28</v>
      </c>
      <c r="E183" s="157"/>
      <c r="F183" s="101" t="s">
        <v>103</v>
      </c>
      <c r="G183" s="262" t="s">
        <v>32</v>
      </c>
      <c r="H183" s="157"/>
      <c r="I183" s="101" t="s">
        <v>103</v>
      </c>
      <c r="J183" s="262" t="s">
        <v>34</v>
      </c>
      <c r="K183" s="157"/>
      <c r="L183" s="101" t="s">
        <v>103</v>
      </c>
      <c r="M183" s="140" t="s">
        <v>29</v>
      </c>
      <c r="N183" s="141"/>
      <c r="O183" s="102" t="s">
        <v>103</v>
      </c>
      <c r="P183" s="252" t="s">
        <v>244</v>
      </c>
      <c r="Q183" s="253"/>
      <c r="R183" s="253"/>
      <c r="S183" s="253"/>
      <c r="T183" s="253"/>
    </row>
    <row r="184" spans="1:20" ht="30" customHeight="1" thickTop="1" thickBot="1">
      <c r="A184" s="259" t="s">
        <v>162</v>
      </c>
      <c r="B184" s="260"/>
      <c r="C184" s="261"/>
      <c r="D184" s="258" t="s">
        <v>111</v>
      </c>
      <c r="E184" s="188"/>
      <c r="F184" s="107" t="s">
        <v>103</v>
      </c>
      <c r="G184" s="187" t="s">
        <v>35</v>
      </c>
      <c r="H184" s="188"/>
      <c r="I184" s="107" t="s">
        <v>103</v>
      </c>
      <c r="J184" s="187" t="s">
        <v>33</v>
      </c>
      <c r="K184" s="188"/>
      <c r="L184" s="91" t="s">
        <v>103</v>
      </c>
      <c r="M184" s="187" t="s">
        <v>101</v>
      </c>
      <c r="N184" s="188"/>
      <c r="O184" s="108" t="s">
        <v>103</v>
      </c>
      <c r="P184" s="252"/>
      <c r="Q184" s="253"/>
      <c r="R184" s="253"/>
      <c r="S184" s="253"/>
      <c r="T184" s="253"/>
    </row>
    <row r="185" spans="1:20" ht="6.6" customHeight="1" thickBot="1"/>
    <row r="186" spans="1:20" ht="30" customHeight="1" thickBot="1">
      <c r="A186" s="162" t="s">
        <v>227</v>
      </c>
      <c r="B186" s="163"/>
      <c r="C186" s="256" t="e">
        <f>VLOOKUP($C166,利用者一覧!$C$4:$AS$53,16,FALSE)</f>
        <v>#N/A</v>
      </c>
      <c r="D186" s="257"/>
      <c r="E186" s="257"/>
      <c r="F186" s="244" t="s">
        <v>232</v>
      </c>
      <c r="G186" s="245"/>
      <c r="H186" s="249" t="e">
        <f>VLOOKUP($C166,利用者一覧!$C$4:$AS$53,17,FALSE)</f>
        <v>#N/A</v>
      </c>
      <c r="I186" s="250"/>
      <c r="J186" s="250"/>
      <c r="K186" s="250"/>
      <c r="L186" s="250"/>
      <c r="M186" s="251"/>
      <c r="N186" s="210" t="s">
        <v>226</v>
      </c>
      <c r="O186" s="211"/>
      <c r="P186" s="211"/>
      <c r="Q186" s="211"/>
      <c r="R186" s="211"/>
      <c r="S186" s="211"/>
      <c r="T186" s="233"/>
    </row>
    <row r="187" spans="1:20" ht="30" customHeight="1">
      <c r="A187" s="158" t="s">
        <v>228</v>
      </c>
      <c r="B187" s="159"/>
      <c r="C187" s="229" t="e">
        <f>VLOOKUP($C166,利用者一覧!$C$4:$AS$53,18,FALSE)</f>
        <v>#N/A</v>
      </c>
      <c r="D187" s="230"/>
      <c r="E187" s="230"/>
      <c r="F187" s="240" t="s">
        <v>233</v>
      </c>
      <c r="G187" s="241"/>
      <c r="H187" s="246" t="e">
        <f>VLOOKUP($C166,利用者一覧!$C$4:$AS$53,19,FALSE)</f>
        <v>#N/A</v>
      </c>
      <c r="I187" s="247"/>
      <c r="J187" s="247"/>
      <c r="K187" s="247"/>
      <c r="L187" s="247"/>
      <c r="M187" s="248"/>
      <c r="N187" s="198" t="s">
        <v>102</v>
      </c>
      <c r="O187" s="234" t="e">
        <f>VLOOKUP($C166,利用者一覧!$C$4:$AS$53,37,FALSE)</f>
        <v>#N/A</v>
      </c>
      <c r="P187" s="235"/>
      <c r="Q187" s="235"/>
      <c r="R187" s="235"/>
      <c r="S187" s="235"/>
      <c r="T187" s="44" t="s">
        <v>103</v>
      </c>
    </row>
    <row r="188" spans="1:20" ht="30" customHeight="1">
      <c r="A188" s="158" t="s">
        <v>229</v>
      </c>
      <c r="B188" s="159"/>
      <c r="C188" s="229" t="e">
        <f>VLOOKUP($C166,利用者一覧!$C$4:$AS$53,20,FALSE)</f>
        <v>#N/A</v>
      </c>
      <c r="D188" s="230"/>
      <c r="E188" s="230"/>
      <c r="F188" s="240" t="s">
        <v>234</v>
      </c>
      <c r="G188" s="241"/>
      <c r="H188" s="246" t="e">
        <f>VLOOKUP($C166,利用者一覧!$C$4:$AS$53,21,FALSE)</f>
        <v>#N/A</v>
      </c>
      <c r="I188" s="247"/>
      <c r="J188" s="247"/>
      <c r="K188" s="247"/>
      <c r="L188" s="247"/>
      <c r="M188" s="248"/>
      <c r="N188" s="199"/>
      <c r="O188" s="236" t="e">
        <f>VLOOKUP($C166,利用者一覧!$C$4:$AS$53,38,FALSE)</f>
        <v>#N/A</v>
      </c>
      <c r="P188" s="237"/>
      <c r="Q188" s="237"/>
      <c r="R188" s="237"/>
      <c r="S188" s="237"/>
      <c r="T188" s="75" t="s">
        <v>103</v>
      </c>
    </row>
    <row r="189" spans="1:20" ht="30" customHeight="1" thickBot="1">
      <c r="A189" s="158" t="s">
        <v>230</v>
      </c>
      <c r="B189" s="159"/>
      <c r="C189" s="229" t="e">
        <f>VLOOKUP($C166,利用者一覧!$C$4:$AS$53,22,FALSE)</f>
        <v>#N/A</v>
      </c>
      <c r="D189" s="230"/>
      <c r="E189" s="230"/>
      <c r="F189" s="240" t="s">
        <v>235</v>
      </c>
      <c r="G189" s="241"/>
      <c r="H189" s="246" t="e">
        <f>VLOOKUP($C166,利用者一覧!$C$4:$AS$53,23,FALSE)</f>
        <v>#N/A</v>
      </c>
      <c r="I189" s="247"/>
      <c r="J189" s="247"/>
      <c r="K189" s="247"/>
      <c r="L189" s="247"/>
      <c r="M189" s="248"/>
      <c r="N189" s="200"/>
      <c r="O189" s="238" t="e">
        <f>VLOOKUP($C166,利用者一覧!$C$4:$AS$53,39,FALSE)</f>
        <v>#N/A</v>
      </c>
      <c r="P189" s="239"/>
      <c r="Q189" s="239"/>
      <c r="R189" s="239"/>
      <c r="S189" s="239"/>
      <c r="T189" s="45" t="s">
        <v>103</v>
      </c>
    </row>
    <row r="190" spans="1:20" ht="30" customHeight="1" thickBot="1">
      <c r="A190" s="160" t="s">
        <v>231</v>
      </c>
      <c r="B190" s="161"/>
      <c r="C190" s="231" t="e">
        <f>VLOOKUP($C166,利用者一覧!$C$4:$AS$53,24,FALSE)</f>
        <v>#N/A</v>
      </c>
      <c r="D190" s="232"/>
      <c r="E190" s="232"/>
      <c r="F190" s="242" t="s">
        <v>236</v>
      </c>
      <c r="G190" s="243"/>
      <c r="H190" s="290" t="e">
        <f>VLOOKUP($C166,利用者一覧!$C$4:$AS$53,25,FALSE)</f>
        <v>#N/A</v>
      </c>
      <c r="I190" s="291"/>
      <c r="J190" s="291"/>
      <c r="K190" s="291"/>
      <c r="L190" s="291"/>
      <c r="M190" s="292"/>
      <c r="N190" s="94"/>
    </row>
    <row r="191" spans="1:20" ht="6.6" customHeight="1" thickBot="1">
      <c r="A191" s="97"/>
      <c r="B191" s="98"/>
      <c r="C191" s="95"/>
      <c r="D191" s="95"/>
      <c r="E191" s="95"/>
      <c r="F191" s="99"/>
      <c r="G191" s="98"/>
      <c r="H191" s="106"/>
      <c r="I191" s="106"/>
      <c r="J191" s="106"/>
      <c r="K191" s="106"/>
      <c r="L191" s="106"/>
      <c r="M191" s="106"/>
      <c r="N191" s="100"/>
    </row>
    <row r="192" spans="1:20" ht="30" customHeight="1" thickBot="1">
      <c r="A192" s="135" t="e">
        <f>VLOOKUP($C166,利用者一覧!$C$4:$AS$53,42,FALSE)</f>
        <v>#N/A</v>
      </c>
      <c r="B192" s="136"/>
      <c r="C192" s="136"/>
      <c r="D192" s="136"/>
      <c r="E192" s="136"/>
      <c r="F192" s="136"/>
      <c r="G192" s="136"/>
      <c r="H192" s="136"/>
      <c r="I192" s="136"/>
      <c r="J192" s="136"/>
      <c r="K192" s="136"/>
      <c r="L192" s="136"/>
      <c r="M192" s="136"/>
      <c r="N192" s="136"/>
      <c r="O192" s="136"/>
      <c r="P192" s="136"/>
      <c r="Q192" s="136"/>
      <c r="R192" s="136"/>
      <c r="S192" s="136"/>
      <c r="T192" s="137"/>
    </row>
    <row r="193" spans="1:20" ht="6" customHeight="1"/>
    <row r="194" spans="1:20" ht="22.8" customHeight="1" thickBot="1">
      <c r="A194" s="138" t="s">
        <v>161</v>
      </c>
      <c r="B194" s="138"/>
      <c r="C194" s="138"/>
      <c r="D194" s="138"/>
      <c r="E194" s="138"/>
      <c r="F194" s="138"/>
      <c r="G194" s="138"/>
      <c r="H194" s="139"/>
      <c r="I194" s="76"/>
    </row>
    <row r="195" spans="1:20" ht="22.8" customHeight="1">
      <c r="A195" s="266"/>
      <c r="B195" s="267"/>
      <c r="C195" s="267"/>
      <c r="D195" s="267"/>
      <c r="E195" s="267"/>
      <c r="F195" s="267"/>
      <c r="G195" s="267"/>
      <c r="H195" s="267"/>
      <c r="I195" s="267"/>
      <c r="J195" s="267"/>
      <c r="K195" s="267"/>
      <c r="L195" s="267"/>
      <c r="M195" s="267"/>
      <c r="N195" s="267"/>
      <c r="O195" s="267"/>
      <c r="P195" s="267"/>
      <c r="Q195" s="267"/>
      <c r="R195" s="267"/>
      <c r="S195" s="267"/>
      <c r="T195" s="268"/>
    </row>
    <row r="196" spans="1:20" ht="22.8" customHeight="1">
      <c r="A196" s="254"/>
      <c r="B196" s="255"/>
      <c r="C196" s="255"/>
      <c r="D196" s="255"/>
      <c r="E196" s="255"/>
      <c r="F196" s="255"/>
      <c r="G196" s="255"/>
      <c r="H196" s="255"/>
      <c r="I196" s="255"/>
      <c r="J196" s="255"/>
      <c r="K196" s="255"/>
      <c r="L196" s="255"/>
      <c r="M196" s="255"/>
      <c r="N196" s="255"/>
      <c r="O196" s="255"/>
      <c r="P196" s="255"/>
      <c r="Q196" s="255"/>
      <c r="R196" s="255"/>
      <c r="S196" s="255"/>
      <c r="T196" s="269"/>
    </row>
    <row r="197" spans="1:20" ht="22.8" customHeight="1">
      <c r="A197" s="254"/>
      <c r="B197" s="255"/>
      <c r="C197" s="255"/>
      <c r="D197" s="255"/>
      <c r="E197" s="255"/>
      <c r="F197" s="255"/>
      <c r="G197" s="255"/>
      <c r="H197" s="255"/>
      <c r="I197" s="255"/>
      <c r="J197" s="255"/>
      <c r="K197" s="255"/>
      <c r="L197" s="255"/>
      <c r="M197" s="255"/>
      <c r="N197" s="255"/>
      <c r="O197" s="255"/>
      <c r="P197" s="255"/>
      <c r="Q197" s="255"/>
      <c r="R197" s="255"/>
      <c r="S197" s="255"/>
      <c r="T197" s="269"/>
    </row>
    <row r="198" spans="1:20" ht="22.8" customHeight="1" thickBot="1">
      <c r="A198" s="270"/>
      <c r="B198" s="271"/>
      <c r="C198" s="271"/>
      <c r="D198" s="271"/>
      <c r="E198" s="271"/>
      <c r="F198" s="271"/>
      <c r="G198" s="271"/>
      <c r="H198" s="271"/>
      <c r="I198" s="271"/>
      <c r="J198" s="271"/>
      <c r="K198" s="271"/>
      <c r="L198" s="271"/>
      <c r="M198" s="271"/>
      <c r="N198" s="271"/>
      <c r="O198" s="271"/>
      <c r="P198" s="271"/>
      <c r="Q198" s="271"/>
      <c r="R198" s="271"/>
      <c r="S198" s="271"/>
      <c r="T198" s="272"/>
    </row>
    <row r="199" spans="1:20" ht="22.8" customHeight="1"/>
    <row r="200" spans="1:20" ht="22.8" customHeight="1" thickBot="1"/>
    <row r="201" spans="1:20" ht="21" customHeight="1" thickBot="1">
      <c r="A201" s="168" t="s">
        <v>239</v>
      </c>
      <c r="B201" s="169"/>
      <c r="C201" s="169"/>
      <c r="D201" s="169"/>
      <c r="E201" s="169"/>
      <c r="F201" s="169"/>
      <c r="G201" s="169"/>
      <c r="H201" s="169"/>
      <c r="I201" s="169"/>
      <c r="J201" s="169"/>
      <c r="K201" s="170"/>
      <c r="L201" s="77"/>
      <c r="M201" s="77"/>
      <c r="N201" s="77"/>
    </row>
    <row r="202" spans="1:20" ht="5.25" customHeight="1" thickBot="1"/>
    <row r="203" spans="1:20" ht="13.8" customHeight="1" thickBot="1">
      <c r="A203" s="183" t="s">
        <v>240</v>
      </c>
      <c r="B203" s="184"/>
      <c r="C203" s="184"/>
      <c r="D203" s="184"/>
      <c r="E203" s="184"/>
      <c r="F203" s="181" t="s">
        <v>219</v>
      </c>
      <c r="G203" s="181"/>
      <c r="H203" s="179"/>
      <c r="I203" s="179"/>
      <c r="J203" s="179"/>
      <c r="K203" s="171" t="s">
        <v>220</v>
      </c>
      <c r="L203" s="172"/>
      <c r="M203" s="175" t="s">
        <v>237</v>
      </c>
      <c r="N203" s="176"/>
      <c r="O203" s="176" t="s">
        <v>238</v>
      </c>
      <c r="P203" s="176"/>
      <c r="Q203" s="176" t="s">
        <v>238</v>
      </c>
      <c r="R203" s="176"/>
      <c r="S203" s="176" t="s">
        <v>238</v>
      </c>
      <c r="T203" s="177"/>
    </row>
    <row r="204" spans="1:20" ht="41.4" customHeight="1" thickTop="1" thickBot="1">
      <c r="A204" s="185"/>
      <c r="B204" s="186"/>
      <c r="C204" s="186"/>
      <c r="D204" s="186"/>
      <c r="E204" s="186"/>
      <c r="F204" s="182"/>
      <c r="G204" s="182"/>
      <c r="H204" s="180"/>
      <c r="I204" s="180"/>
      <c r="J204" s="180"/>
      <c r="K204" s="173"/>
      <c r="L204" s="174"/>
      <c r="M204" s="178"/>
      <c r="N204" s="166"/>
      <c r="O204" s="166"/>
      <c r="P204" s="166"/>
      <c r="Q204" s="166"/>
      <c r="R204" s="166"/>
      <c r="S204" s="166"/>
      <c r="T204" s="167"/>
    </row>
    <row r="205" spans="1:20" ht="5.4" customHeight="1" thickBot="1">
      <c r="A205" s="85"/>
      <c r="B205" s="87"/>
      <c r="C205" s="88"/>
      <c r="D205" s="88"/>
      <c r="E205" s="88"/>
      <c r="F205" s="88"/>
      <c r="G205" s="88"/>
      <c r="H205" s="88"/>
      <c r="I205" s="88"/>
      <c r="J205" s="88"/>
      <c r="K205" s="88"/>
      <c r="L205" s="88"/>
      <c r="M205" s="88"/>
      <c r="N205" s="88"/>
      <c r="O205" s="88"/>
      <c r="P205" s="88"/>
      <c r="Q205" s="88"/>
      <c r="R205" s="88"/>
      <c r="S205" s="88"/>
      <c r="T205" s="293"/>
    </row>
    <row r="206" spans="1:20" ht="36" customHeight="1" thickBot="1">
      <c r="A206" s="208" t="s">
        <v>8</v>
      </c>
      <c r="B206" s="209"/>
      <c r="C206" s="206"/>
      <c r="D206" s="206"/>
      <c r="E206" s="206"/>
      <c r="F206" s="206"/>
      <c r="G206" s="206"/>
      <c r="H206" s="207"/>
      <c r="J206" s="210" t="s">
        <v>113</v>
      </c>
      <c r="K206" s="211"/>
      <c r="L206" s="211"/>
      <c r="M206" s="211"/>
      <c r="N206" s="142" t="e">
        <f>VLOOKUP($C206,利用者一覧!$C$4:$AS$53,41,FALSE)</f>
        <v>#N/A</v>
      </c>
      <c r="O206" s="142"/>
      <c r="P206" s="142"/>
      <c r="Q206" s="142"/>
      <c r="R206" s="142"/>
      <c r="S206" s="143"/>
    </row>
    <row r="207" spans="1:20" ht="6.6" customHeight="1" thickBot="1">
      <c r="D207" s="86"/>
      <c r="E207" s="86"/>
      <c r="F207" s="86"/>
    </row>
    <row r="208" spans="1:20" ht="26.4" customHeight="1">
      <c r="A208" s="224" t="s">
        <v>163</v>
      </c>
      <c r="B208" s="225"/>
      <c r="C208" s="163"/>
      <c r="D208" s="276" t="e">
        <f>VLOOKUP($C206,利用者一覧!$C$4:$AS$53,14,FALSE)</f>
        <v>#N/A</v>
      </c>
      <c r="E208" s="277"/>
      <c r="F208" s="277"/>
      <c r="G208" s="277"/>
      <c r="H208" s="277"/>
      <c r="I208" s="277"/>
      <c r="J208" s="277"/>
      <c r="K208" s="277"/>
      <c r="L208" s="277"/>
      <c r="M208" s="277"/>
      <c r="N208" s="277"/>
      <c r="O208" s="277"/>
      <c r="P208" s="277"/>
      <c r="Q208" s="277"/>
      <c r="R208" s="277"/>
      <c r="S208" s="277"/>
      <c r="T208" s="278"/>
    </row>
    <row r="209" spans="1:20" ht="26.4" customHeight="1" thickBot="1">
      <c r="A209" s="226" t="s">
        <v>164</v>
      </c>
      <c r="B209" s="227"/>
      <c r="C209" s="228"/>
      <c r="D209" s="273" t="e">
        <f>VLOOKUP($C206,利用者一覧!$C$4:$AS$53,15,FALSE)</f>
        <v>#N/A</v>
      </c>
      <c r="E209" s="274"/>
      <c r="F209" s="274"/>
      <c r="G209" s="274"/>
      <c r="H209" s="274"/>
      <c r="I209" s="274"/>
      <c r="J209" s="274"/>
      <c r="K209" s="274"/>
      <c r="L209" s="274"/>
      <c r="M209" s="274"/>
      <c r="N209" s="274"/>
      <c r="O209" s="274"/>
      <c r="P209" s="274"/>
      <c r="Q209" s="274"/>
      <c r="R209" s="274"/>
      <c r="S209" s="274"/>
      <c r="T209" s="275"/>
    </row>
    <row r="210" spans="1:20" ht="5.4" customHeight="1" thickBot="1">
      <c r="D210" s="86"/>
      <c r="E210" s="86"/>
      <c r="F210" s="86"/>
    </row>
    <row r="211" spans="1:20" ht="24" customHeight="1" thickBot="1">
      <c r="A211" s="212" t="s">
        <v>9</v>
      </c>
      <c r="B211" s="213"/>
      <c r="C211" s="213"/>
      <c r="D211" s="213"/>
      <c r="E211" s="213"/>
      <c r="F211" s="214"/>
      <c r="G211" s="212" t="s">
        <v>10</v>
      </c>
      <c r="H211" s="213"/>
      <c r="I211" s="213"/>
      <c r="J211" s="288"/>
      <c r="K211" s="212" t="s">
        <v>11</v>
      </c>
      <c r="L211" s="213"/>
      <c r="M211" s="213"/>
      <c r="N211" s="288"/>
      <c r="O211" s="144" t="s">
        <v>221</v>
      </c>
      <c r="P211" s="145"/>
      <c r="Q211" s="145"/>
      <c r="R211" s="145"/>
      <c r="S211" s="145"/>
      <c r="T211" s="146"/>
    </row>
    <row r="212" spans="1:20" ht="28.8" customHeight="1" thickTop="1">
      <c r="A212" s="218" t="s">
        <v>241</v>
      </c>
      <c r="B212" s="219"/>
      <c r="C212" s="219"/>
      <c r="D212" s="219"/>
      <c r="E212" s="219"/>
      <c r="F212" s="220"/>
      <c r="G212" s="285" t="s">
        <v>18</v>
      </c>
      <c r="H212" s="286"/>
      <c r="I212" s="286"/>
      <c r="J212" s="287"/>
      <c r="K212" s="285" t="s">
        <v>19</v>
      </c>
      <c r="L212" s="286"/>
      <c r="M212" s="286"/>
      <c r="N212" s="287"/>
      <c r="O212" s="84" t="s">
        <v>27</v>
      </c>
      <c r="P212" s="147" t="s">
        <v>245</v>
      </c>
      <c r="Q212" s="148"/>
      <c r="R212" s="148"/>
      <c r="S212" s="148"/>
      <c r="T212" s="149"/>
    </row>
    <row r="213" spans="1:20" ht="28.8" customHeight="1" thickBot="1">
      <c r="A213" s="221" t="s">
        <v>242</v>
      </c>
      <c r="B213" s="222"/>
      <c r="C213" s="222"/>
      <c r="D213" s="222"/>
      <c r="E213" s="222"/>
      <c r="F213" s="223"/>
      <c r="G213" s="282" t="s">
        <v>18</v>
      </c>
      <c r="H213" s="283"/>
      <c r="I213" s="283"/>
      <c r="J213" s="284"/>
      <c r="K213" s="282" t="s">
        <v>19</v>
      </c>
      <c r="L213" s="283"/>
      <c r="M213" s="283"/>
      <c r="N213" s="284"/>
      <c r="O213" s="89" t="s">
        <v>31</v>
      </c>
      <c r="P213" s="150"/>
      <c r="Q213" s="151"/>
      <c r="R213" s="151"/>
      <c r="S213" s="151"/>
      <c r="T213" s="152"/>
    </row>
    <row r="214" spans="1:20" ht="28.8" customHeight="1" thickBot="1">
      <c r="A214" s="215" t="s">
        <v>243</v>
      </c>
      <c r="B214" s="216"/>
      <c r="C214" s="216"/>
      <c r="D214" s="216"/>
      <c r="E214" s="216"/>
      <c r="F214" s="217"/>
      <c r="G214" s="279" t="s">
        <v>18</v>
      </c>
      <c r="H214" s="280"/>
      <c r="I214" s="280"/>
      <c r="J214" s="281"/>
      <c r="K214" s="279" t="s">
        <v>19</v>
      </c>
      <c r="L214" s="280"/>
      <c r="M214" s="280"/>
      <c r="N214" s="281"/>
      <c r="O214" s="153" t="e">
        <f>VLOOKUP($C206,利用者一覧!$C$4:$AS$53,32,FALSE)</f>
        <v>#N/A</v>
      </c>
      <c r="P214" s="154"/>
      <c r="Q214" s="154"/>
      <c r="R214" s="154"/>
      <c r="S214" s="154"/>
      <c r="T214" s="155"/>
    </row>
    <row r="215" spans="1:20" ht="8.4" customHeight="1" thickBot="1">
      <c r="D215" s="86"/>
      <c r="E215" s="86"/>
      <c r="F215" s="86"/>
    </row>
    <row r="216" spans="1:20" ht="24" customHeight="1" thickBot="1">
      <c r="A216" s="198" t="s">
        <v>99</v>
      </c>
      <c r="B216" s="203" t="s">
        <v>12</v>
      </c>
      <c r="C216" s="164"/>
      <c r="D216" s="140" t="s">
        <v>13</v>
      </c>
      <c r="E216" s="164"/>
      <c r="F216" s="140" t="s">
        <v>14</v>
      </c>
      <c r="G216" s="164"/>
      <c r="H216" s="140" t="s">
        <v>15</v>
      </c>
      <c r="I216" s="164"/>
      <c r="J216" s="140" t="s">
        <v>16</v>
      </c>
      <c r="K216" s="164"/>
      <c r="L216" s="140" t="s">
        <v>17</v>
      </c>
      <c r="M216" s="165"/>
      <c r="N216" s="212" t="s">
        <v>222</v>
      </c>
      <c r="O216" s="213"/>
      <c r="P216" s="213"/>
      <c r="Q216" s="213"/>
      <c r="R216" s="213"/>
      <c r="S216" s="213"/>
      <c r="T216" s="288"/>
    </row>
    <row r="217" spans="1:20" ht="21" customHeight="1" thickTop="1" thickBot="1">
      <c r="A217" s="199"/>
      <c r="B217" s="78" t="s">
        <v>20</v>
      </c>
      <c r="C217" s="79" t="s">
        <v>21</v>
      </c>
      <c r="D217" s="80" t="s">
        <v>20</v>
      </c>
      <c r="E217" s="79" t="s">
        <v>21</v>
      </c>
      <c r="F217" s="80" t="s">
        <v>20</v>
      </c>
      <c r="G217" s="79" t="s">
        <v>21</v>
      </c>
      <c r="H217" s="80" t="s">
        <v>20</v>
      </c>
      <c r="I217" s="79" t="s">
        <v>21</v>
      </c>
      <c r="J217" s="80" t="s">
        <v>20</v>
      </c>
      <c r="K217" s="79" t="s">
        <v>21</v>
      </c>
      <c r="L217" s="80" t="s">
        <v>20</v>
      </c>
      <c r="M217" s="81" t="s">
        <v>21</v>
      </c>
      <c r="N217" s="289" t="e">
        <f>VLOOKUP($C206,利用者一覧!$C$4:$AS$53,40,FALSE)</f>
        <v>#N/A</v>
      </c>
      <c r="O217" s="166"/>
      <c r="P217" s="166"/>
      <c r="Q217" s="166"/>
      <c r="R217" s="166"/>
      <c r="S217" s="166"/>
      <c r="T217" s="167"/>
    </row>
    <row r="218" spans="1:20" ht="21" customHeight="1">
      <c r="A218" s="199"/>
      <c r="B218" s="201" t="e">
        <f>VLOOKUP($C206,利用者一覧!$C$4:$AS$53,26,FALSE)</f>
        <v>#N/A</v>
      </c>
      <c r="C218" s="196" t="s">
        <v>103</v>
      </c>
      <c r="D218" s="194" t="e">
        <f>VLOOKUP($C206,利用者一覧!$C$4:$AS$53,27,FALSE)</f>
        <v>#N/A</v>
      </c>
      <c r="E218" s="196" t="s">
        <v>103</v>
      </c>
      <c r="F218" s="194" t="e">
        <f>VLOOKUP($C206,利用者一覧!$C$4:$AS$53,28,FALSE)</f>
        <v>#N/A</v>
      </c>
      <c r="G218" s="196" t="s">
        <v>103</v>
      </c>
      <c r="H218" s="194" t="e">
        <f>VLOOKUP($C206,利用者一覧!$C$4:$AS$53,29,FALSE)</f>
        <v>#N/A</v>
      </c>
      <c r="I218" s="196" t="s">
        <v>103</v>
      </c>
      <c r="J218" s="194" t="e">
        <f>VLOOKUP($C206,利用者一覧!$C$4:$AS$53,30,FALSE)</f>
        <v>#N/A</v>
      </c>
      <c r="K218" s="196" t="s">
        <v>103</v>
      </c>
      <c r="L218" s="194" t="e">
        <f>VLOOKUP($C206,利用者一覧!$C$4:$AS$53,31,FALSE)</f>
        <v>#N/A</v>
      </c>
      <c r="M218" s="204" t="s">
        <v>103</v>
      </c>
      <c r="N218" s="254" t="s">
        <v>225</v>
      </c>
      <c r="O218" s="255"/>
      <c r="P218" s="255"/>
      <c r="Q218" s="255"/>
      <c r="R218" s="255"/>
      <c r="S218" s="255"/>
    </row>
    <row r="219" spans="1:20" ht="21" customHeight="1" thickBot="1">
      <c r="A219" s="200"/>
      <c r="B219" s="202"/>
      <c r="C219" s="197"/>
      <c r="D219" s="195"/>
      <c r="E219" s="197"/>
      <c r="F219" s="195"/>
      <c r="G219" s="197"/>
      <c r="H219" s="195"/>
      <c r="I219" s="197"/>
      <c r="J219" s="195"/>
      <c r="K219" s="197"/>
      <c r="L219" s="195"/>
      <c r="M219" s="205"/>
    </row>
    <row r="220" spans="1:20" ht="6" customHeight="1" thickBot="1">
      <c r="A220" s="104"/>
      <c r="B220" s="103"/>
      <c r="C220" s="103"/>
      <c r="D220" s="103"/>
      <c r="E220" s="103"/>
      <c r="F220" s="103"/>
      <c r="G220" s="103"/>
      <c r="H220" s="103"/>
      <c r="I220" s="103"/>
      <c r="J220" s="103"/>
      <c r="K220" s="103"/>
      <c r="L220" s="103"/>
      <c r="M220" s="103"/>
      <c r="N220" s="83"/>
      <c r="O220" s="83"/>
      <c r="P220" s="83"/>
      <c r="Q220" s="83"/>
      <c r="R220" s="83"/>
      <c r="S220" s="83"/>
      <c r="T220" s="83"/>
    </row>
    <row r="221" spans="1:20" ht="29.4" customHeight="1" thickBot="1">
      <c r="A221" s="189" t="s">
        <v>22</v>
      </c>
      <c r="B221" s="190"/>
      <c r="C221" s="93" t="s">
        <v>26</v>
      </c>
      <c r="D221" s="105" t="e">
        <f>VLOOKUP($C206,利用者一覧!$C$4:$AS$53,35,FALSE)</f>
        <v>#N/A</v>
      </c>
      <c r="E221" s="82" t="s">
        <v>30</v>
      </c>
      <c r="F221" s="43" t="s">
        <v>104</v>
      </c>
      <c r="G221" s="191" t="s">
        <v>23</v>
      </c>
      <c r="H221" s="192"/>
      <c r="I221" s="193"/>
      <c r="J221" s="93" t="s">
        <v>26</v>
      </c>
      <c r="K221" s="105" t="e">
        <f>VLOOKUP($C206,利用者一覧!$C$4:$AS$53,36,FALSE)</f>
        <v>#N/A</v>
      </c>
      <c r="L221" s="82" t="s">
        <v>30</v>
      </c>
      <c r="M221" s="43" t="s">
        <v>104</v>
      </c>
    </row>
    <row r="222" spans="1:20" ht="6" customHeight="1" thickBot="1"/>
    <row r="223" spans="1:20" ht="30" customHeight="1" thickBot="1">
      <c r="A223" s="263" t="s">
        <v>24</v>
      </c>
      <c r="B223" s="264"/>
      <c r="C223" s="265"/>
      <c r="D223" s="156" t="s">
        <v>28</v>
      </c>
      <c r="E223" s="157"/>
      <c r="F223" s="101" t="s">
        <v>103</v>
      </c>
      <c r="G223" s="262" t="s">
        <v>32</v>
      </c>
      <c r="H223" s="157"/>
      <c r="I223" s="101" t="s">
        <v>103</v>
      </c>
      <c r="J223" s="262" t="s">
        <v>34</v>
      </c>
      <c r="K223" s="157"/>
      <c r="L223" s="101" t="s">
        <v>103</v>
      </c>
      <c r="M223" s="140" t="s">
        <v>29</v>
      </c>
      <c r="N223" s="141"/>
      <c r="O223" s="102" t="s">
        <v>103</v>
      </c>
      <c r="P223" s="252" t="s">
        <v>244</v>
      </c>
      <c r="Q223" s="253"/>
      <c r="R223" s="253"/>
      <c r="S223" s="253"/>
      <c r="T223" s="253"/>
    </row>
    <row r="224" spans="1:20" ht="30" customHeight="1" thickTop="1" thickBot="1">
      <c r="A224" s="259" t="s">
        <v>162</v>
      </c>
      <c r="B224" s="260"/>
      <c r="C224" s="261"/>
      <c r="D224" s="258" t="s">
        <v>111</v>
      </c>
      <c r="E224" s="188"/>
      <c r="F224" s="107" t="s">
        <v>103</v>
      </c>
      <c r="G224" s="187" t="s">
        <v>35</v>
      </c>
      <c r="H224" s="188"/>
      <c r="I224" s="107" t="s">
        <v>103</v>
      </c>
      <c r="J224" s="187" t="s">
        <v>33</v>
      </c>
      <c r="K224" s="188"/>
      <c r="L224" s="91" t="s">
        <v>103</v>
      </c>
      <c r="M224" s="187" t="s">
        <v>101</v>
      </c>
      <c r="N224" s="188"/>
      <c r="O224" s="108" t="s">
        <v>103</v>
      </c>
      <c r="P224" s="252"/>
      <c r="Q224" s="253"/>
      <c r="R224" s="253"/>
      <c r="S224" s="253"/>
      <c r="T224" s="253"/>
    </row>
    <row r="225" spans="1:20" ht="6.6" customHeight="1" thickBot="1"/>
    <row r="226" spans="1:20" ht="30" customHeight="1" thickBot="1">
      <c r="A226" s="162" t="s">
        <v>227</v>
      </c>
      <c r="B226" s="163"/>
      <c r="C226" s="256" t="e">
        <f>VLOOKUP($C206,利用者一覧!$C$4:$AS$53,16,FALSE)</f>
        <v>#N/A</v>
      </c>
      <c r="D226" s="257"/>
      <c r="E226" s="257"/>
      <c r="F226" s="244" t="s">
        <v>232</v>
      </c>
      <c r="G226" s="245"/>
      <c r="H226" s="249" t="e">
        <f>VLOOKUP($C206,利用者一覧!$C$4:$AS$53,17,FALSE)</f>
        <v>#N/A</v>
      </c>
      <c r="I226" s="250"/>
      <c r="J226" s="250"/>
      <c r="K226" s="250"/>
      <c r="L226" s="250"/>
      <c r="M226" s="251"/>
      <c r="N226" s="210" t="s">
        <v>226</v>
      </c>
      <c r="O226" s="211"/>
      <c r="P226" s="211"/>
      <c r="Q226" s="211"/>
      <c r="R226" s="211"/>
      <c r="S226" s="211"/>
      <c r="T226" s="233"/>
    </row>
    <row r="227" spans="1:20" ht="30" customHeight="1">
      <c r="A227" s="158" t="s">
        <v>228</v>
      </c>
      <c r="B227" s="159"/>
      <c r="C227" s="229" t="e">
        <f>VLOOKUP($C206,利用者一覧!$C$4:$AS$53,18,FALSE)</f>
        <v>#N/A</v>
      </c>
      <c r="D227" s="230"/>
      <c r="E227" s="230"/>
      <c r="F227" s="240" t="s">
        <v>233</v>
      </c>
      <c r="G227" s="241"/>
      <c r="H227" s="246" t="e">
        <f>VLOOKUP($C206,利用者一覧!$C$4:$AS$53,19,FALSE)</f>
        <v>#N/A</v>
      </c>
      <c r="I227" s="247"/>
      <c r="J227" s="247"/>
      <c r="K227" s="247"/>
      <c r="L227" s="247"/>
      <c r="M227" s="248"/>
      <c r="N227" s="198" t="s">
        <v>102</v>
      </c>
      <c r="O227" s="234" t="e">
        <f>VLOOKUP($C206,利用者一覧!$C$4:$AS$53,37,FALSE)</f>
        <v>#N/A</v>
      </c>
      <c r="P227" s="235"/>
      <c r="Q227" s="235"/>
      <c r="R227" s="235"/>
      <c r="S227" s="235"/>
      <c r="T227" s="44" t="s">
        <v>103</v>
      </c>
    </row>
    <row r="228" spans="1:20" ht="30" customHeight="1">
      <c r="A228" s="158" t="s">
        <v>229</v>
      </c>
      <c r="B228" s="159"/>
      <c r="C228" s="229" t="e">
        <f>VLOOKUP($C206,利用者一覧!$C$4:$AS$53,20,FALSE)</f>
        <v>#N/A</v>
      </c>
      <c r="D228" s="230"/>
      <c r="E228" s="230"/>
      <c r="F228" s="240" t="s">
        <v>234</v>
      </c>
      <c r="G228" s="241"/>
      <c r="H228" s="246" t="e">
        <f>VLOOKUP($C206,利用者一覧!$C$4:$AS$53,21,FALSE)</f>
        <v>#N/A</v>
      </c>
      <c r="I228" s="247"/>
      <c r="J228" s="247"/>
      <c r="K228" s="247"/>
      <c r="L228" s="247"/>
      <c r="M228" s="248"/>
      <c r="N228" s="199"/>
      <c r="O228" s="236" t="e">
        <f>VLOOKUP($C206,利用者一覧!$C$4:$AS$53,38,FALSE)</f>
        <v>#N/A</v>
      </c>
      <c r="P228" s="237"/>
      <c r="Q228" s="237"/>
      <c r="R228" s="237"/>
      <c r="S228" s="237"/>
      <c r="T228" s="75" t="s">
        <v>103</v>
      </c>
    </row>
    <row r="229" spans="1:20" ht="30" customHeight="1" thickBot="1">
      <c r="A229" s="158" t="s">
        <v>230</v>
      </c>
      <c r="B229" s="159"/>
      <c r="C229" s="229" t="e">
        <f>VLOOKUP($C206,利用者一覧!$C$4:$AS$53,22,FALSE)</f>
        <v>#N/A</v>
      </c>
      <c r="D229" s="230"/>
      <c r="E229" s="230"/>
      <c r="F229" s="240" t="s">
        <v>235</v>
      </c>
      <c r="G229" s="241"/>
      <c r="H229" s="246" t="e">
        <f>VLOOKUP($C206,利用者一覧!$C$4:$AS$53,23,FALSE)</f>
        <v>#N/A</v>
      </c>
      <c r="I229" s="247"/>
      <c r="J229" s="247"/>
      <c r="K229" s="247"/>
      <c r="L229" s="247"/>
      <c r="M229" s="248"/>
      <c r="N229" s="200"/>
      <c r="O229" s="238" t="e">
        <f>VLOOKUP($C206,利用者一覧!$C$4:$AS$53,39,FALSE)</f>
        <v>#N/A</v>
      </c>
      <c r="P229" s="239"/>
      <c r="Q229" s="239"/>
      <c r="R229" s="239"/>
      <c r="S229" s="239"/>
      <c r="T229" s="45" t="s">
        <v>103</v>
      </c>
    </row>
    <row r="230" spans="1:20" ht="30" customHeight="1" thickBot="1">
      <c r="A230" s="160" t="s">
        <v>231</v>
      </c>
      <c r="B230" s="161"/>
      <c r="C230" s="231" t="e">
        <f>VLOOKUP($C206,利用者一覧!$C$4:$AS$53,24,FALSE)</f>
        <v>#N/A</v>
      </c>
      <c r="D230" s="232"/>
      <c r="E230" s="232"/>
      <c r="F230" s="242" t="s">
        <v>236</v>
      </c>
      <c r="G230" s="243"/>
      <c r="H230" s="290" t="e">
        <f>VLOOKUP($C206,利用者一覧!$C$4:$AS$53,25,FALSE)</f>
        <v>#N/A</v>
      </c>
      <c r="I230" s="291"/>
      <c r="J230" s="291"/>
      <c r="K230" s="291"/>
      <c r="L230" s="291"/>
      <c r="M230" s="292"/>
      <c r="N230" s="94"/>
    </row>
    <row r="231" spans="1:20" ht="6.6" customHeight="1" thickBot="1">
      <c r="A231" s="97"/>
      <c r="B231" s="98"/>
      <c r="C231" s="95"/>
      <c r="D231" s="95"/>
      <c r="E231" s="95"/>
      <c r="F231" s="99"/>
      <c r="G231" s="98"/>
      <c r="H231" s="106"/>
      <c r="I231" s="106"/>
      <c r="J231" s="106"/>
      <c r="K231" s="106"/>
      <c r="L231" s="106"/>
      <c r="M231" s="106"/>
      <c r="N231" s="100"/>
    </row>
    <row r="232" spans="1:20" ht="30" customHeight="1" thickBot="1">
      <c r="A232" s="135" t="e">
        <f>VLOOKUP($C206,利用者一覧!$C$4:$AS$53,42,FALSE)</f>
        <v>#N/A</v>
      </c>
      <c r="B232" s="136"/>
      <c r="C232" s="136"/>
      <c r="D232" s="136"/>
      <c r="E232" s="136"/>
      <c r="F232" s="136"/>
      <c r="G232" s="136"/>
      <c r="H232" s="136"/>
      <c r="I232" s="136"/>
      <c r="J232" s="136"/>
      <c r="K232" s="136"/>
      <c r="L232" s="136"/>
      <c r="M232" s="136"/>
      <c r="N232" s="136"/>
      <c r="O232" s="136"/>
      <c r="P232" s="136"/>
      <c r="Q232" s="136"/>
      <c r="R232" s="136"/>
      <c r="S232" s="136"/>
      <c r="T232" s="137"/>
    </row>
    <row r="233" spans="1:20" ht="6" customHeight="1"/>
    <row r="234" spans="1:20" ht="22.8" customHeight="1" thickBot="1">
      <c r="A234" s="138" t="s">
        <v>161</v>
      </c>
      <c r="B234" s="138"/>
      <c r="C234" s="138"/>
      <c r="D234" s="138"/>
      <c r="E234" s="138"/>
      <c r="F234" s="138"/>
      <c r="G234" s="138"/>
      <c r="H234" s="139"/>
      <c r="I234" s="76"/>
    </row>
    <row r="235" spans="1:20" ht="22.8" customHeight="1">
      <c r="A235" s="266"/>
      <c r="B235" s="267"/>
      <c r="C235" s="267"/>
      <c r="D235" s="267"/>
      <c r="E235" s="267"/>
      <c r="F235" s="267"/>
      <c r="G235" s="267"/>
      <c r="H235" s="267"/>
      <c r="I235" s="267"/>
      <c r="J235" s="267"/>
      <c r="K235" s="267"/>
      <c r="L235" s="267"/>
      <c r="M235" s="267"/>
      <c r="N235" s="267"/>
      <c r="O235" s="267"/>
      <c r="P235" s="267"/>
      <c r="Q235" s="267"/>
      <c r="R235" s="267"/>
      <c r="S235" s="267"/>
      <c r="T235" s="268"/>
    </row>
    <row r="236" spans="1:20" ht="22.8" customHeight="1">
      <c r="A236" s="254"/>
      <c r="B236" s="255"/>
      <c r="C236" s="255"/>
      <c r="D236" s="255"/>
      <c r="E236" s="255"/>
      <c r="F236" s="255"/>
      <c r="G236" s="255"/>
      <c r="H236" s="255"/>
      <c r="I236" s="255"/>
      <c r="J236" s="255"/>
      <c r="K236" s="255"/>
      <c r="L236" s="255"/>
      <c r="M236" s="255"/>
      <c r="N236" s="255"/>
      <c r="O236" s="255"/>
      <c r="P236" s="255"/>
      <c r="Q236" s="255"/>
      <c r="R236" s="255"/>
      <c r="S236" s="255"/>
      <c r="T236" s="269"/>
    </row>
    <row r="237" spans="1:20" ht="22.8" customHeight="1">
      <c r="A237" s="254"/>
      <c r="B237" s="255"/>
      <c r="C237" s="255"/>
      <c r="D237" s="255"/>
      <c r="E237" s="255"/>
      <c r="F237" s="255"/>
      <c r="G237" s="255"/>
      <c r="H237" s="255"/>
      <c r="I237" s="255"/>
      <c r="J237" s="255"/>
      <c r="K237" s="255"/>
      <c r="L237" s="255"/>
      <c r="M237" s="255"/>
      <c r="N237" s="255"/>
      <c r="O237" s="255"/>
      <c r="P237" s="255"/>
      <c r="Q237" s="255"/>
      <c r="R237" s="255"/>
      <c r="S237" s="255"/>
      <c r="T237" s="269"/>
    </row>
    <row r="238" spans="1:20" ht="22.8" customHeight="1" thickBot="1">
      <c r="A238" s="270"/>
      <c r="B238" s="271"/>
      <c r="C238" s="271"/>
      <c r="D238" s="271"/>
      <c r="E238" s="271"/>
      <c r="F238" s="271"/>
      <c r="G238" s="271"/>
      <c r="H238" s="271"/>
      <c r="I238" s="271"/>
      <c r="J238" s="271"/>
      <c r="K238" s="271"/>
      <c r="L238" s="271"/>
      <c r="M238" s="271"/>
      <c r="N238" s="271"/>
      <c r="O238" s="271"/>
      <c r="P238" s="271"/>
      <c r="Q238" s="271"/>
      <c r="R238" s="271"/>
      <c r="S238" s="271"/>
      <c r="T238" s="272"/>
    </row>
    <row r="239" spans="1:20" ht="22.8" customHeight="1"/>
    <row r="240" spans="1:20" ht="22.8" customHeight="1" thickBot="1"/>
    <row r="241" spans="1:20" ht="21" customHeight="1" thickBot="1">
      <c r="A241" s="168" t="s">
        <v>239</v>
      </c>
      <c r="B241" s="169"/>
      <c r="C241" s="169"/>
      <c r="D241" s="169"/>
      <c r="E241" s="169"/>
      <c r="F241" s="169"/>
      <c r="G241" s="169"/>
      <c r="H241" s="169"/>
      <c r="I241" s="169"/>
      <c r="J241" s="169"/>
      <c r="K241" s="170"/>
      <c r="L241" s="77"/>
      <c r="M241" s="77"/>
      <c r="N241" s="77"/>
    </row>
    <row r="242" spans="1:20" ht="5.25" customHeight="1" thickBot="1"/>
    <row r="243" spans="1:20" ht="13.8" customHeight="1" thickBot="1">
      <c r="A243" s="183" t="s">
        <v>240</v>
      </c>
      <c r="B243" s="184"/>
      <c r="C243" s="184"/>
      <c r="D243" s="184"/>
      <c r="E243" s="184"/>
      <c r="F243" s="181" t="s">
        <v>219</v>
      </c>
      <c r="G243" s="181"/>
      <c r="H243" s="179"/>
      <c r="I243" s="179"/>
      <c r="J243" s="179"/>
      <c r="K243" s="171" t="s">
        <v>220</v>
      </c>
      <c r="L243" s="172"/>
      <c r="M243" s="175" t="s">
        <v>237</v>
      </c>
      <c r="N243" s="176"/>
      <c r="O243" s="176" t="s">
        <v>238</v>
      </c>
      <c r="P243" s="176"/>
      <c r="Q243" s="176" t="s">
        <v>238</v>
      </c>
      <c r="R243" s="176"/>
      <c r="S243" s="176" t="s">
        <v>238</v>
      </c>
      <c r="T243" s="177"/>
    </row>
    <row r="244" spans="1:20" ht="41.4" customHeight="1" thickTop="1" thickBot="1">
      <c r="A244" s="185"/>
      <c r="B244" s="186"/>
      <c r="C244" s="186"/>
      <c r="D244" s="186"/>
      <c r="E244" s="186"/>
      <c r="F244" s="182"/>
      <c r="G244" s="182"/>
      <c r="H244" s="180"/>
      <c r="I244" s="180"/>
      <c r="J244" s="180"/>
      <c r="K244" s="173"/>
      <c r="L244" s="174"/>
      <c r="M244" s="178"/>
      <c r="N244" s="166"/>
      <c r="O244" s="166"/>
      <c r="P244" s="166"/>
      <c r="Q244" s="166"/>
      <c r="R244" s="166"/>
      <c r="S244" s="166"/>
      <c r="T244" s="167"/>
    </row>
    <row r="245" spans="1:20" ht="5.4" customHeight="1" thickBot="1">
      <c r="A245" s="85"/>
      <c r="B245" s="87"/>
      <c r="C245" s="88"/>
      <c r="D245" s="88"/>
      <c r="E245" s="88"/>
      <c r="F245" s="88"/>
      <c r="G245" s="88"/>
      <c r="H245" s="88"/>
      <c r="I245" s="88"/>
      <c r="J245" s="88"/>
      <c r="K245" s="88"/>
      <c r="L245" s="88"/>
      <c r="M245" s="88"/>
      <c r="N245" s="88"/>
      <c r="O245" s="88"/>
      <c r="P245" s="88"/>
      <c r="Q245" s="88"/>
      <c r="R245" s="88"/>
      <c r="S245" s="88"/>
      <c r="T245" s="293"/>
    </row>
    <row r="246" spans="1:20" ht="36" customHeight="1" thickBot="1">
      <c r="A246" s="208" t="s">
        <v>8</v>
      </c>
      <c r="B246" s="209"/>
      <c r="C246" s="206"/>
      <c r="D246" s="206"/>
      <c r="E246" s="206"/>
      <c r="F246" s="206"/>
      <c r="G246" s="206"/>
      <c r="H246" s="207"/>
      <c r="J246" s="210" t="s">
        <v>113</v>
      </c>
      <c r="K246" s="211"/>
      <c r="L246" s="211"/>
      <c r="M246" s="211"/>
      <c r="N246" s="142" t="e">
        <f>VLOOKUP($C246,利用者一覧!$C$4:$AS$53,41,FALSE)</f>
        <v>#N/A</v>
      </c>
      <c r="O246" s="142"/>
      <c r="P246" s="142"/>
      <c r="Q246" s="142"/>
      <c r="R246" s="142"/>
      <c r="S246" s="143"/>
    </row>
    <row r="247" spans="1:20" ht="6.6" customHeight="1" thickBot="1">
      <c r="D247" s="86"/>
      <c r="E247" s="86"/>
      <c r="F247" s="86"/>
    </row>
    <row r="248" spans="1:20" ht="26.4" customHeight="1">
      <c r="A248" s="224" t="s">
        <v>163</v>
      </c>
      <c r="B248" s="225"/>
      <c r="C248" s="163"/>
      <c r="D248" s="276" t="e">
        <f>VLOOKUP($C246,利用者一覧!$C$4:$AS$53,14,FALSE)</f>
        <v>#N/A</v>
      </c>
      <c r="E248" s="277"/>
      <c r="F248" s="277"/>
      <c r="G248" s="277"/>
      <c r="H248" s="277"/>
      <c r="I248" s="277"/>
      <c r="J248" s="277"/>
      <c r="K248" s="277"/>
      <c r="L248" s="277"/>
      <c r="M248" s="277"/>
      <c r="N248" s="277"/>
      <c r="O248" s="277"/>
      <c r="P248" s="277"/>
      <c r="Q248" s="277"/>
      <c r="R248" s="277"/>
      <c r="S248" s="277"/>
      <c r="T248" s="278"/>
    </row>
    <row r="249" spans="1:20" ht="26.4" customHeight="1" thickBot="1">
      <c r="A249" s="226" t="s">
        <v>164</v>
      </c>
      <c r="B249" s="227"/>
      <c r="C249" s="228"/>
      <c r="D249" s="273" t="e">
        <f>VLOOKUP($C246,利用者一覧!$C$4:$AS$53,15,FALSE)</f>
        <v>#N/A</v>
      </c>
      <c r="E249" s="274"/>
      <c r="F249" s="274"/>
      <c r="G249" s="274"/>
      <c r="H249" s="274"/>
      <c r="I249" s="274"/>
      <c r="J249" s="274"/>
      <c r="K249" s="274"/>
      <c r="L249" s="274"/>
      <c r="M249" s="274"/>
      <c r="N249" s="274"/>
      <c r="O249" s="274"/>
      <c r="P249" s="274"/>
      <c r="Q249" s="274"/>
      <c r="R249" s="274"/>
      <c r="S249" s="274"/>
      <c r="T249" s="275"/>
    </row>
    <row r="250" spans="1:20" ht="5.4" customHeight="1" thickBot="1">
      <c r="D250" s="86"/>
      <c r="E250" s="86"/>
      <c r="F250" s="86"/>
    </row>
    <row r="251" spans="1:20" ht="24" customHeight="1" thickBot="1">
      <c r="A251" s="212" t="s">
        <v>9</v>
      </c>
      <c r="B251" s="213"/>
      <c r="C251" s="213"/>
      <c r="D251" s="213"/>
      <c r="E251" s="213"/>
      <c r="F251" s="214"/>
      <c r="G251" s="212" t="s">
        <v>10</v>
      </c>
      <c r="H251" s="213"/>
      <c r="I251" s="213"/>
      <c r="J251" s="288"/>
      <c r="K251" s="212" t="s">
        <v>11</v>
      </c>
      <c r="L251" s="213"/>
      <c r="M251" s="213"/>
      <c r="N251" s="288"/>
      <c r="O251" s="144" t="s">
        <v>221</v>
      </c>
      <c r="P251" s="145"/>
      <c r="Q251" s="145"/>
      <c r="R251" s="145"/>
      <c r="S251" s="145"/>
      <c r="T251" s="146"/>
    </row>
    <row r="252" spans="1:20" ht="28.8" customHeight="1" thickTop="1">
      <c r="A252" s="218" t="s">
        <v>241</v>
      </c>
      <c r="B252" s="219"/>
      <c r="C252" s="219"/>
      <c r="D252" s="219"/>
      <c r="E252" s="219"/>
      <c r="F252" s="220"/>
      <c r="G252" s="285" t="s">
        <v>18</v>
      </c>
      <c r="H252" s="286"/>
      <c r="I252" s="286"/>
      <c r="J252" s="287"/>
      <c r="K252" s="285" t="s">
        <v>19</v>
      </c>
      <c r="L252" s="286"/>
      <c r="M252" s="286"/>
      <c r="N252" s="287"/>
      <c r="O252" s="84" t="s">
        <v>27</v>
      </c>
      <c r="P252" s="147" t="s">
        <v>245</v>
      </c>
      <c r="Q252" s="148"/>
      <c r="R252" s="148"/>
      <c r="S252" s="148"/>
      <c r="T252" s="149"/>
    </row>
    <row r="253" spans="1:20" ht="28.8" customHeight="1" thickBot="1">
      <c r="A253" s="221" t="s">
        <v>242</v>
      </c>
      <c r="B253" s="222"/>
      <c r="C253" s="222"/>
      <c r="D253" s="222"/>
      <c r="E253" s="222"/>
      <c r="F253" s="223"/>
      <c r="G253" s="282" t="s">
        <v>18</v>
      </c>
      <c r="H253" s="283"/>
      <c r="I253" s="283"/>
      <c r="J253" s="284"/>
      <c r="K253" s="282" t="s">
        <v>19</v>
      </c>
      <c r="L253" s="283"/>
      <c r="M253" s="283"/>
      <c r="N253" s="284"/>
      <c r="O253" s="89" t="s">
        <v>31</v>
      </c>
      <c r="P253" s="150"/>
      <c r="Q253" s="151"/>
      <c r="R253" s="151"/>
      <c r="S253" s="151"/>
      <c r="T253" s="152"/>
    </row>
    <row r="254" spans="1:20" ht="28.8" customHeight="1" thickBot="1">
      <c r="A254" s="215" t="s">
        <v>243</v>
      </c>
      <c r="B254" s="216"/>
      <c r="C254" s="216"/>
      <c r="D254" s="216"/>
      <c r="E254" s="216"/>
      <c r="F254" s="217"/>
      <c r="G254" s="279" t="s">
        <v>18</v>
      </c>
      <c r="H254" s="280"/>
      <c r="I254" s="280"/>
      <c r="J254" s="281"/>
      <c r="K254" s="279" t="s">
        <v>19</v>
      </c>
      <c r="L254" s="280"/>
      <c r="M254" s="280"/>
      <c r="N254" s="281"/>
      <c r="O254" s="153" t="e">
        <f>VLOOKUP($C246,利用者一覧!$C$4:$AS$53,32,FALSE)</f>
        <v>#N/A</v>
      </c>
      <c r="P254" s="154"/>
      <c r="Q254" s="154"/>
      <c r="R254" s="154"/>
      <c r="S254" s="154"/>
      <c r="T254" s="155"/>
    </row>
    <row r="255" spans="1:20" ht="8.4" customHeight="1" thickBot="1">
      <c r="D255" s="86"/>
      <c r="E255" s="86"/>
      <c r="F255" s="86"/>
    </row>
    <row r="256" spans="1:20" ht="24" customHeight="1" thickBot="1">
      <c r="A256" s="198" t="s">
        <v>99</v>
      </c>
      <c r="B256" s="203" t="s">
        <v>12</v>
      </c>
      <c r="C256" s="164"/>
      <c r="D256" s="140" t="s">
        <v>13</v>
      </c>
      <c r="E256" s="164"/>
      <c r="F256" s="140" t="s">
        <v>14</v>
      </c>
      <c r="G256" s="164"/>
      <c r="H256" s="140" t="s">
        <v>15</v>
      </c>
      <c r="I256" s="164"/>
      <c r="J256" s="140" t="s">
        <v>16</v>
      </c>
      <c r="K256" s="164"/>
      <c r="L256" s="140" t="s">
        <v>17</v>
      </c>
      <c r="M256" s="165"/>
      <c r="N256" s="212" t="s">
        <v>222</v>
      </c>
      <c r="O256" s="213"/>
      <c r="P256" s="213"/>
      <c r="Q256" s="213"/>
      <c r="R256" s="213"/>
      <c r="S256" s="213"/>
      <c r="T256" s="288"/>
    </row>
    <row r="257" spans="1:20" ht="21" customHeight="1" thickTop="1" thickBot="1">
      <c r="A257" s="199"/>
      <c r="B257" s="78" t="s">
        <v>20</v>
      </c>
      <c r="C257" s="79" t="s">
        <v>21</v>
      </c>
      <c r="D257" s="80" t="s">
        <v>20</v>
      </c>
      <c r="E257" s="79" t="s">
        <v>21</v>
      </c>
      <c r="F257" s="80" t="s">
        <v>20</v>
      </c>
      <c r="G257" s="79" t="s">
        <v>21</v>
      </c>
      <c r="H257" s="80" t="s">
        <v>20</v>
      </c>
      <c r="I257" s="79" t="s">
        <v>21</v>
      </c>
      <c r="J257" s="80" t="s">
        <v>20</v>
      </c>
      <c r="K257" s="79" t="s">
        <v>21</v>
      </c>
      <c r="L257" s="80" t="s">
        <v>20</v>
      </c>
      <c r="M257" s="81" t="s">
        <v>21</v>
      </c>
      <c r="N257" s="289" t="e">
        <f>VLOOKUP($C246,利用者一覧!$C$4:$AS$53,40,FALSE)</f>
        <v>#N/A</v>
      </c>
      <c r="O257" s="166"/>
      <c r="P257" s="166"/>
      <c r="Q257" s="166"/>
      <c r="R257" s="166"/>
      <c r="S257" s="166"/>
      <c r="T257" s="167"/>
    </row>
    <row r="258" spans="1:20" ht="21" customHeight="1">
      <c r="A258" s="199"/>
      <c r="B258" s="201" t="e">
        <f>VLOOKUP($C246,利用者一覧!$C$4:$AS$53,26,FALSE)</f>
        <v>#N/A</v>
      </c>
      <c r="C258" s="196" t="s">
        <v>103</v>
      </c>
      <c r="D258" s="194" t="e">
        <f>VLOOKUP($C246,利用者一覧!$C$4:$AS$53,27,FALSE)</f>
        <v>#N/A</v>
      </c>
      <c r="E258" s="196" t="s">
        <v>103</v>
      </c>
      <c r="F258" s="194" t="e">
        <f>VLOOKUP($C246,利用者一覧!$C$4:$AS$53,28,FALSE)</f>
        <v>#N/A</v>
      </c>
      <c r="G258" s="196" t="s">
        <v>103</v>
      </c>
      <c r="H258" s="194" t="e">
        <f>VLOOKUP($C246,利用者一覧!$C$4:$AS$53,29,FALSE)</f>
        <v>#N/A</v>
      </c>
      <c r="I258" s="196" t="s">
        <v>103</v>
      </c>
      <c r="J258" s="194" t="e">
        <f>VLOOKUP($C246,利用者一覧!$C$4:$AS$53,30,FALSE)</f>
        <v>#N/A</v>
      </c>
      <c r="K258" s="196" t="s">
        <v>103</v>
      </c>
      <c r="L258" s="194" t="e">
        <f>VLOOKUP($C246,利用者一覧!$C$4:$AS$53,31,FALSE)</f>
        <v>#N/A</v>
      </c>
      <c r="M258" s="204" t="s">
        <v>103</v>
      </c>
      <c r="N258" s="254" t="s">
        <v>225</v>
      </c>
      <c r="O258" s="255"/>
      <c r="P258" s="255"/>
      <c r="Q258" s="255"/>
      <c r="R258" s="255"/>
      <c r="S258" s="255"/>
    </row>
    <row r="259" spans="1:20" ht="21" customHeight="1" thickBot="1">
      <c r="A259" s="200"/>
      <c r="B259" s="202"/>
      <c r="C259" s="197"/>
      <c r="D259" s="195"/>
      <c r="E259" s="197"/>
      <c r="F259" s="195"/>
      <c r="G259" s="197"/>
      <c r="H259" s="195"/>
      <c r="I259" s="197"/>
      <c r="J259" s="195"/>
      <c r="K259" s="197"/>
      <c r="L259" s="195"/>
      <c r="M259" s="205"/>
    </row>
    <row r="260" spans="1:20" ht="6" customHeight="1" thickBot="1">
      <c r="A260" s="104"/>
      <c r="B260" s="103"/>
      <c r="C260" s="103"/>
      <c r="D260" s="103"/>
      <c r="E260" s="103"/>
      <c r="F260" s="103"/>
      <c r="G260" s="103"/>
      <c r="H260" s="103"/>
      <c r="I260" s="103"/>
      <c r="J260" s="103"/>
      <c r="K260" s="103"/>
      <c r="L260" s="103"/>
      <c r="M260" s="103"/>
      <c r="N260" s="83"/>
      <c r="O260" s="83"/>
      <c r="P260" s="83"/>
      <c r="Q260" s="83"/>
      <c r="R260" s="83"/>
      <c r="S260" s="83"/>
      <c r="T260" s="83"/>
    </row>
    <row r="261" spans="1:20" ht="29.4" customHeight="1" thickBot="1">
      <c r="A261" s="189" t="s">
        <v>22</v>
      </c>
      <c r="B261" s="190"/>
      <c r="C261" s="93" t="s">
        <v>26</v>
      </c>
      <c r="D261" s="105" t="e">
        <f>VLOOKUP($C246,利用者一覧!$C$4:$AS$53,35,FALSE)</f>
        <v>#N/A</v>
      </c>
      <c r="E261" s="82" t="s">
        <v>30</v>
      </c>
      <c r="F261" s="43" t="s">
        <v>104</v>
      </c>
      <c r="G261" s="191" t="s">
        <v>23</v>
      </c>
      <c r="H261" s="192"/>
      <c r="I261" s="193"/>
      <c r="J261" s="93" t="s">
        <v>26</v>
      </c>
      <c r="K261" s="105" t="e">
        <f>VLOOKUP($C246,利用者一覧!$C$4:$AS$53,36,FALSE)</f>
        <v>#N/A</v>
      </c>
      <c r="L261" s="82" t="s">
        <v>30</v>
      </c>
      <c r="M261" s="43" t="s">
        <v>104</v>
      </c>
    </row>
    <row r="262" spans="1:20" ht="6" customHeight="1" thickBot="1"/>
    <row r="263" spans="1:20" ht="30" customHeight="1" thickBot="1">
      <c r="A263" s="263" t="s">
        <v>24</v>
      </c>
      <c r="B263" s="264"/>
      <c r="C263" s="265"/>
      <c r="D263" s="156" t="s">
        <v>28</v>
      </c>
      <c r="E263" s="157"/>
      <c r="F263" s="101" t="s">
        <v>103</v>
      </c>
      <c r="G263" s="262" t="s">
        <v>32</v>
      </c>
      <c r="H263" s="157"/>
      <c r="I263" s="101" t="s">
        <v>103</v>
      </c>
      <c r="J263" s="262" t="s">
        <v>34</v>
      </c>
      <c r="K263" s="157"/>
      <c r="L263" s="101" t="s">
        <v>103</v>
      </c>
      <c r="M263" s="140" t="s">
        <v>29</v>
      </c>
      <c r="N263" s="141"/>
      <c r="O263" s="102" t="s">
        <v>103</v>
      </c>
      <c r="P263" s="252" t="s">
        <v>244</v>
      </c>
      <c r="Q263" s="253"/>
      <c r="R263" s="253"/>
      <c r="S263" s="253"/>
      <c r="T263" s="253"/>
    </row>
    <row r="264" spans="1:20" ht="30" customHeight="1" thickTop="1" thickBot="1">
      <c r="A264" s="259" t="s">
        <v>162</v>
      </c>
      <c r="B264" s="260"/>
      <c r="C264" s="261"/>
      <c r="D264" s="258" t="s">
        <v>111</v>
      </c>
      <c r="E264" s="188"/>
      <c r="F264" s="107" t="s">
        <v>103</v>
      </c>
      <c r="G264" s="187" t="s">
        <v>35</v>
      </c>
      <c r="H264" s="188"/>
      <c r="I264" s="107" t="s">
        <v>103</v>
      </c>
      <c r="J264" s="187" t="s">
        <v>33</v>
      </c>
      <c r="K264" s="188"/>
      <c r="L264" s="91" t="s">
        <v>103</v>
      </c>
      <c r="M264" s="187" t="s">
        <v>101</v>
      </c>
      <c r="N264" s="188"/>
      <c r="O264" s="108" t="s">
        <v>103</v>
      </c>
      <c r="P264" s="252"/>
      <c r="Q264" s="253"/>
      <c r="R264" s="253"/>
      <c r="S264" s="253"/>
      <c r="T264" s="253"/>
    </row>
    <row r="265" spans="1:20" ht="6.6" customHeight="1" thickBot="1"/>
    <row r="266" spans="1:20" ht="30" customHeight="1" thickBot="1">
      <c r="A266" s="162" t="s">
        <v>227</v>
      </c>
      <c r="B266" s="163"/>
      <c r="C266" s="256" t="e">
        <f>VLOOKUP($C246,利用者一覧!$C$4:$AS$53,16,FALSE)</f>
        <v>#N/A</v>
      </c>
      <c r="D266" s="257"/>
      <c r="E266" s="257"/>
      <c r="F266" s="244" t="s">
        <v>232</v>
      </c>
      <c r="G266" s="245"/>
      <c r="H266" s="249" t="e">
        <f>VLOOKUP($C246,利用者一覧!$C$4:$AS$53,17,FALSE)</f>
        <v>#N/A</v>
      </c>
      <c r="I266" s="250"/>
      <c r="J266" s="250"/>
      <c r="K266" s="250"/>
      <c r="L266" s="250"/>
      <c r="M266" s="251"/>
      <c r="N266" s="210" t="s">
        <v>226</v>
      </c>
      <c r="O266" s="211"/>
      <c r="P266" s="211"/>
      <c r="Q266" s="211"/>
      <c r="R266" s="211"/>
      <c r="S266" s="211"/>
      <c r="T266" s="233"/>
    </row>
    <row r="267" spans="1:20" ht="30" customHeight="1">
      <c r="A267" s="158" t="s">
        <v>228</v>
      </c>
      <c r="B267" s="159"/>
      <c r="C267" s="229" t="e">
        <f>VLOOKUP($C246,利用者一覧!$C$4:$AS$53,18,FALSE)</f>
        <v>#N/A</v>
      </c>
      <c r="D267" s="230"/>
      <c r="E267" s="230"/>
      <c r="F267" s="240" t="s">
        <v>233</v>
      </c>
      <c r="G267" s="241"/>
      <c r="H267" s="246" t="e">
        <f>VLOOKUP($C246,利用者一覧!$C$4:$AS$53,19,FALSE)</f>
        <v>#N/A</v>
      </c>
      <c r="I267" s="247"/>
      <c r="J267" s="247"/>
      <c r="K267" s="247"/>
      <c r="L267" s="247"/>
      <c r="M267" s="248"/>
      <c r="N267" s="198" t="s">
        <v>102</v>
      </c>
      <c r="O267" s="234" t="e">
        <f>VLOOKUP($C246,利用者一覧!$C$4:$AS$53,37,FALSE)</f>
        <v>#N/A</v>
      </c>
      <c r="P267" s="235"/>
      <c r="Q267" s="235"/>
      <c r="R267" s="235"/>
      <c r="S267" s="235"/>
      <c r="T267" s="44" t="s">
        <v>103</v>
      </c>
    </row>
    <row r="268" spans="1:20" ht="30" customHeight="1">
      <c r="A268" s="158" t="s">
        <v>229</v>
      </c>
      <c r="B268" s="159"/>
      <c r="C268" s="229" t="e">
        <f>VLOOKUP($C246,利用者一覧!$C$4:$AS$53,20,FALSE)</f>
        <v>#N/A</v>
      </c>
      <c r="D268" s="230"/>
      <c r="E268" s="230"/>
      <c r="F268" s="240" t="s">
        <v>234</v>
      </c>
      <c r="G268" s="241"/>
      <c r="H268" s="246" t="e">
        <f>VLOOKUP($C246,利用者一覧!$C$4:$AS$53,21,FALSE)</f>
        <v>#N/A</v>
      </c>
      <c r="I268" s="247"/>
      <c r="J268" s="247"/>
      <c r="K268" s="247"/>
      <c r="L268" s="247"/>
      <c r="M268" s="248"/>
      <c r="N268" s="199"/>
      <c r="O268" s="236" t="e">
        <f>VLOOKUP($C246,利用者一覧!$C$4:$AS$53,38,FALSE)</f>
        <v>#N/A</v>
      </c>
      <c r="P268" s="237"/>
      <c r="Q268" s="237"/>
      <c r="R268" s="237"/>
      <c r="S268" s="237"/>
      <c r="T268" s="75" t="s">
        <v>103</v>
      </c>
    </row>
    <row r="269" spans="1:20" ht="30" customHeight="1" thickBot="1">
      <c r="A269" s="158" t="s">
        <v>230</v>
      </c>
      <c r="B269" s="159"/>
      <c r="C269" s="229" t="e">
        <f>VLOOKUP($C246,利用者一覧!$C$4:$AS$53,22,FALSE)</f>
        <v>#N/A</v>
      </c>
      <c r="D269" s="230"/>
      <c r="E269" s="230"/>
      <c r="F269" s="240" t="s">
        <v>235</v>
      </c>
      <c r="G269" s="241"/>
      <c r="H269" s="246" t="e">
        <f>VLOOKUP($C246,利用者一覧!$C$4:$AS$53,23,FALSE)</f>
        <v>#N/A</v>
      </c>
      <c r="I269" s="247"/>
      <c r="J269" s="247"/>
      <c r="K269" s="247"/>
      <c r="L269" s="247"/>
      <c r="M269" s="248"/>
      <c r="N269" s="200"/>
      <c r="O269" s="238" t="e">
        <f>VLOOKUP($C246,利用者一覧!$C$4:$AS$53,39,FALSE)</f>
        <v>#N/A</v>
      </c>
      <c r="P269" s="239"/>
      <c r="Q269" s="239"/>
      <c r="R269" s="239"/>
      <c r="S269" s="239"/>
      <c r="T269" s="45" t="s">
        <v>103</v>
      </c>
    </row>
    <row r="270" spans="1:20" ht="30" customHeight="1" thickBot="1">
      <c r="A270" s="160" t="s">
        <v>231</v>
      </c>
      <c r="B270" s="161"/>
      <c r="C270" s="231" t="e">
        <f>VLOOKUP($C246,利用者一覧!$C$4:$AS$53,24,FALSE)</f>
        <v>#N/A</v>
      </c>
      <c r="D270" s="232"/>
      <c r="E270" s="232"/>
      <c r="F270" s="242" t="s">
        <v>236</v>
      </c>
      <c r="G270" s="243"/>
      <c r="H270" s="290" t="e">
        <f>VLOOKUP($C246,利用者一覧!$C$4:$AS$53,25,FALSE)</f>
        <v>#N/A</v>
      </c>
      <c r="I270" s="291"/>
      <c r="J270" s="291"/>
      <c r="K270" s="291"/>
      <c r="L270" s="291"/>
      <c r="M270" s="292"/>
      <c r="N270" s="94"/>
    </row>
    <row r="271" spans="1:20" ht="6.6" customHeight="1" thickBot="1">
      <c r="A271" s="97"/>
      <c r="B271" s="98"/>
      <c r="C271" s="95"/>
      <c r="D271" s="95"/>
      <c r="E271" s="95"/>
      <c r="F271" s="99"/>
      <c r="G271" s="98"/>
      <c r="H271" s="106"/>
      <c r="I271" s="106"/>
      <c r="J271" s="106"/>
      <c r="K271" s="106"/>
      <c r="L271" s="106"/>
      <c r="M271" s="106"/>
      <c r="N271" s="100"/>
    </row>
    <row r="272" spans="1:20" ht="30" customHeight="1" thickBot="1">
      <c r="A272" s="135" t="e">
        <f>VLOOKUP($C246,利用者一覧!$C$4:$AS$53,42,FALSE)</f>
        <v>#N/A</v>
      </c>
      <c r="B272" s="136"/>
      <c r="C272" s="136"/>
      <c r="D272" s="136"/>
      <c r="E272" s="136"/>
      <c r="F272" s="136"/>
      <c r="G272" s="136"/>
      <c r="H272" s="136"/>
      <c r="I272" s="136"/>
      <c r="J272" s="136"/>
      <c r="K272" s="136"/>
      <c r="L272" s="136"/>
      <c r="M272" s="136"/>
      <c r="N272" s="136"/>
      <c r="O272" s="136"/>
      <c r="P272" s="136"/>
      <c r="Q272" s="136"/>
      <c r="R272" s="136"/>
      <c r="S272" s="136"/>
      <c r="T272" s="137"/>
    </row>
    <row r="273" spans="1:20" ht="6" customHeight="1"/>
    <row r="274" spans="1:20" ht="22.8" customHeight="1" thickBot="1">
      <c r="A274" s="138" t="s">
        <v>161</v>
      </c>
      <c r="B274" s="138"/>
      <c r="C274" s="138"/>
      <c r="D274" s="138"/>
      <c r="E274" s="138"/>
      <c r="F274" s="138"/>
      <c r="G274" s="138"/>
      <c r="H274" s="139"/>
      <c r="I274" s="76"/>
    </row>
    <row r="275" spans="1:20" ht="22.8" customHeight="1">
      <c r="A275" s="266"/>
      <c r="B275" s="267"/>
      <c r="C275" s="267"/>
      <c r="D275" s="267"/>
      <c r="E275" s="267"/>
      <c r="F275" s="267"/>
      <c r="G275" s="267"/>
      <c r="H275" s="267"/>
      <c r="I275" s="267"/>
      <c r="J275" s="267"/>
      <c r="K275" s="267"/>
      <c r="L275" s="267"/>
      <c r="M275" s="267"/>
      <c r="N275" s="267"/>
      <c r="O275" s="267"/>
      <c r="P275" s="267"/>
      <c r="Q275" s="267"/>
      <c r="R275" s="267"/>
      <c r="S275" s="267"/>
      <c r="T275" s="268"/>
    </row>
    <row r="276" spans="1:20" ht="22.8" customHeight="1">
      <c r="A276" s="254"/>
      <c r="B276" s="255"/>
      <c r="C276" s="255"/>
      <c r="D276" s="255"/>
      <c r="E276" s="255"/>
      <c r="F276" s="255"/>
      <c r="G276" s="255"/>
      <c r="H276" s="255"/>
      <c r="I276" s="255"/>
      <c r="J276" s="255"/>
      <c r="K276" s="255"/>
      <c r="L276" s="255"/>
      <c r="M276" s="255"/>
      <c r="N276" s="255"/>
      <c r="O276" s="255"/>
      <c r="P276" s="255"/>
      <c r="Q276" s="255"/>
      <c r="R276" s="255"/>
      <c r="S276" s="255"/>
      <c r="T276" s="269"/>
    </row>
    <row r="277" spans="1:20" ht="22.8" customHeight="1">
      <c r="A277" s="254"/>
      <c r="B277" s="255"/>
      <c r="C277" s="255"/>
      <c r="D277" s="255"/>
      <c r="E277" s="255"/>
      <c r="F277" s="255"/>
      <c r="G277" s="255"/>
      <c r="H277" s="255"/>
      <c r="I277" s="255"/>
      <c r="J277" s="255"/>
      <c r="K277" s="255"/>
      <c r="L277" s="255"/>
      <c r="M277" s="255"/>
      <c r="N277" s="255"/>
      <c r="O277" s="255"/>
      <c r="P277" s="255"/>
      <c r="Q277" s="255"/>
      <c r="R277" s="255"/>
      <c r="S277" s="255"/>
      <c r="T277" s="269"/>
    </row>
    <row r="278" spans="1:20" ht="22.8" customHeight="1" thickBot="1">
      <c r="A278" s="270"/>
      <c r="B278" s="271"/>
      <c r="C278" s="271"/>
      <c r="D278" s="271"/>
      <c r="E278" s="271"/>
      <c r="F278" s="271"/>
      <c r="G278" s="271"/>
      <c r="H278" s="271"/>
      <c r="I278" s="271"/>
      <c r="J278" s="271"/>
      <c r="K278" s="271"/>
      <c r="L278" s="271"/>
      <c r="M278" s="271"/>
      <c r="N278" s="271"/>
      <c r="O278" s="271"/>
      <c r="P278" s="271"/>
      <c r="Q278" s="271"/>
      <c r="R278" s="271"/>
      <c r="S278" s="271"/>
      <c r="T278" s="272"/>
    </row>
    <row r="279" spans="1:20" ht="22.8" customHeight="1"/>
    <row r="280" spans="1:20" ht="22.8" customHeight="1" thickBot="1"/>
    <row r="281" spans="1:20" ht="21" customHeight="1" thickBot="1">
      <c r="A281" s="168" t="s">
        <v>239</v>
      </c>
      <c r="B281" s="169"/>
      <c r="C281" s="169"/>
      <c r="D281" s="169"/>
      <c r="E281" s="169"/>
      <c r="F281" s="169"/>
      <c r="G281" s="169"/>
      <c r="H281" s="169"/>
      <c r="I281" s="169"/>
      <c r="J281" s="169"/>
      <c r="K281" s="170"/>
      <c r="L281" s="77"/>
      <c r="M281" s="77"/>
      <c r="N281" s="77"/>
    </row>
    <row r="282" spans="1:20" ht="5.25" customHeight="1" thickBot="1"/>
    <row r="283" spans="1:20" ht="13.8" customHeight="1" thickBot="1">
      <c r="A283" s="183" t="s">
        <v>240</v>
      </c>
      <c r="B283" s="184"/>
      <c r="C283" s="184"/>
      <c r="D283" s="184"/>
      <c r="E283" s="184"/>
      <c r="F283" s="181" t="s">
        <v>219</v>
      </c>
      <c r="G283" s="181"/>
      <c r="H283" s="179"/>
      <c r="I283" s="179"/>
      <c r="J283" s="179"/>
      <c r="K283" s="171" t="s">
        <v>220</v>
      </c>
      <c r="L283" s="172"/>
      <c r="M283" s="175" t="s">
        <v>237</v>
      </c>
      <c r="N283" s="176"/>
      <c r="O283" s="176" t="s">
        <v>238</v>
      </c>
      <c r="P283" s="176"/>
      <c r="Q283" s="176" t="s">
        <v>238</v>
      </c>
      <c r="R283" s="176"/>
      <c r="S283" s="176" t="s">
        <v>238</v>
      </c>
      <c r="T283" s="177"/>
    </row>
    <row r="284" spans="1:20" ht="41.4" customHeight="1" thickTop="1" thickBot="1">
      <c r="A284" s="185"/>
      <c r="B284" s="186"/>
      <c r="C284" s="186"/>
      <c r="D284" s="186"/>
      <c r="E284" s="186"/>
      <c r="F284" s="182"/>
      <c r="G284" s="182"/>
      <c r="H284" s="180"/>
      <c r="I284" s="180"/>
      <c r="J284" s="180"/>
      <c r="K284" s="173"/>
      <c r="L284" s="174"/>
      <c r="M284" s="178"/>
      <c r="N284" s="166"/>
      <c r="O284" s="166"/>
      <c r="P284" s="166"/>
      <c r="Q284" s="166"/>
      <c r="R284" s="166"/>
      <c r="S284" s="166"/>
      <c r="T284" s="167"/>
    </row>
    <row r="285" spans="1:20" ht="5.4" customHeight="1" thickBot="1">
      <c r="A285" s="85"/>
      <c r="B285" s="87"/>
      <c r="C285" s="88"/>
      <c r="D285" s="88"/>
      <c r="E285" s="88"/>
      <c r="F285" s="88"/>
      <c r="G285" s="88"/>
      <c r="H285" s="88"/>
      <c r="I285" s="88"/>
      <c r="J285" s="88"/>
      <c r="K285" s="88"/>
      <c r="L285" s="88"/>
      <c r="M285" s="88"/>
      <c r="N285" s="88"/>
      <c r="O285" s="88"/>
      <c r="P285" s="88"/>
      <c r="Q285" s="88"/>
      <c r="R285" s="88"/>
      <c r="S285" s="88"/>
      <c r="T285" s="293"/>
    </row>
    <row r="286" spans="1:20" ht="36" customHeight="1" thickBot="1">
      <c r="A286" s="208" t="s">
        <v>8</v>
      </c>
      <c r="B286" s="209"/>
      <c r="C286" s="206"/>
      <c r="D286" s="206"/>
      <c r="E286" s="206"/>
      <c r="F286" s="206"/>
      <c r="G286" s="206"/>
      <c r="H286" s="207"/>
      <c r="J286" s="210" t="s">
        <v>113</v>
      </c>
      <c r="K286" s="211"/>
      <c r="L286" s="211"/>
      <c r="M286" s="211"/>
      <c r="N286" s="142" t="e">
        <f>VLOOKUP($C286,利用者一覧!$C$4:$AS$53,41,FALSE)</f>
        <v>#N/A</v>
      </c>
      <c r="O286" s="142"/>
      <c r="P286" s="142"/>
      <c r="Q286" s="142"/>
      <c r="R286" s="142"/>
      <c r="S286" s="143"/>
    </row>
    <row r="287" spans="1:20" ht="6.6" customHeight="1" thickBot="1">
      <c r="D287" s="86"/>
      <c r="E287" s="86"/>
      <c r="F287" s="86"/>
    </row>
    <row r="288" spans="1:20" ht="26.4" customHeight="1">
      <c r="A288" s="224" t="s">
        <v>163</v>
      </c>
      <c r="B288" s="225"/>
      <c r="C288" s="163"/>
      <c r="D288" s="276" t="e">
        <f>VLOOKUP($C286,利用者一覧!$C$4:$AS$53,14,FALSE)</f>
        <v>#N/A</v>
      </c>
      <c r="E288" s="277"/>
      <c r="F288" s="277"/>
      <c r="G288" s="277"/>
      <c r="H288" s="277"/>
      <c r="I288" s="277"/>
      <c r="J288" s="277"/>
      <c r="K288" s="277"/>
      <c r="L288" s="277"/>
      <c r="M288" s="277"/>
      <c r="N288" s="277"/>
      <c r="O288" s="277"/>
      <c r="P288" s="277"/>
      <c r="Q288" s="277"/>
      <c r="R288" s="277"/>
      <c r="S288" s="277"/>
      <c r="T288" s="278"/>
    </row>
    <row r="289" spans="1:20" ht="26.4" customHeight="1" thickBot="1">
      <c r="A289" s="226" t="s">
        <v>164</v>
      </c>
      <c r="B289" s="227"/>
      <c r="C289" s="228"/>
      <c r="D289" s="273" t="e">
        <f>VLOOKUP($C286,利用者一覧!$C$4:$AS$53,15,FALSE)</f>
        <v>#N/A</v>
      </c>
      <c r="E289" s="274"/>
      <c r="F289" s="274"/>
      <c r="G289" s="274"/>
      <c r="H289" s="274"/>
      <c r="I289" s="274"/>
      <c r="J289" s="274"/>
      <c r="K289" s="274"/>
      <c r="L289" s="274"/>
      <c r="M289" s="274"/>
      <c r="N289" s="274"/>
      <c r="O289" s="274"/>
      <c r="P289" s="274"/>
      <c r="Q289" s="274"/>
      <c r="R289" s="274"/>
      <c r="S289" s="274"/>
      <c r="T289" s="275"/>
    </row>
    <row r="290" spans="1:20" ht="5.4" customHeight="1" thickBot="1">
      <c r="D290" s="86"/>
      <c r="E290" s="86"/>
      <c r="F290" s="86"/>
    </row>
    <row r="291" spans="1:20" ht="24" customHeight="1" thickBot="1">
      <c r="A291" s="212" t="s">
        <v>9</v>
      </c>
      <c r="B291" s="213"/>
      <c r="C291" s="213"/>
      <c r="D291" s="213"/>
      <c r="E291" s="213"/>
      <c r="F291" s="214"/>
      <c r="G291" s="212" t="s">
        <v>10</v>
      </c>
      <c r="H291" s="213"/>
      <c r="I291" s="213"/>
      <c r="J291" s="288"/>
      <c r="K291" s="212" t="s">
        <v>11</v>
      </c>
      <c r="L291" s="213"/>
      <c r="M291" s="213"/>
      <c r="N291" s="288"/>
      <c r="O291" s="144" t="s">
        <v>221</v>
      </c>
      <c r="P291" s="145"/>
      <c r="Q291" s="145"/>
      <c r="R291" s="145"/>
      <c r="S291" s="145"/>
      <c r="T291" s="146"/>
    </row>
    <row r="292" spans="1:20" ht="28.8" customHeight="1" thickTop="1">
      <c r="A292" s="218" t="s">
        <v>241</v>
      </c>
      <c r="B292" s="219"/>
      <c r="C292" s="219"/>
      <c r="D292" s="219"/>
      <c r="E292" s="219"/>
      <c r="F292" s="220"/>
      <c r="G292" s="285" t="s">
        <v>18</v>
      </c>
      <c r="H292" s="286"/>
      <c r="I292" s="286"/>
      <c r="J292" s="287"/>
      <c r="K292" s="285" t="s">
        <v>19</v>
      </c>
      <c r="L292" s="286"/>
      <c r="M292" s="286"/>
      <c r="N292" s="287"/>
      <c r="O292" s="84" t="s">
        <v>27</v>
      </c>
      <c r="P292" s="147" t="s">
        <v>245</v>
      </c>
      <c r="Q292" s="148"/>
      <c r="R292" s="148"/>
      <c r="S292" s="148"/>
      <c r="T292" s="149"/>
    </row>
    <row r="293" spans="1:20" ht="28.8" customHeight="1" thickBot="1">
      <c r="A293" s="221" t="s">
        <v>242</v>
      </c>
      <c r="B293" s="222"/>
      <c r="C293" s="222"/>
      <c r="D293" s="222"/>
      <c r="E293" s="222"/>
      <c r="F293" s="223"/>
      <c r="G293" s="282" t="s">
        <v>18</v>
      </c>
      <c r="H293" s="283"/>
      <c r="I293" s="283"/>
      <c r="J293" s="284"/>
      <c r="K293" s="282" t="s">
        <v>19</v>
      </c>
      <c r="L293" s="283"/>
      <c r="M293" s="283"/>
      <c r="N293" s="284"/>
      <c r="O293" s="89" t="s">
        <v>31</v>
      </c>
      <c r="P293" s="150"/>
      <c r="Q293" s="151"/>
      <c r="R293" s="151"/>
      <c r="S293" s="151"/>
      <c r="T293" s="152"/>
    </row>
    <row r="294" spans="1:20" ht="28.8" customHeight="1" thickBot="1">
      <c r="A294" s="215" t="s">
        <v>243</v>
      </c>
      <c r="B294" s="216"/>
      <c r="C294" s="216"/>
      <c r="D294" s="216"/>
      <c r="E294" s="216"/>
      <c r="F294" s="217"/>
      <c r="G294" s="279" t="s">
        <v>18</v>
      </c>
      <c r="H294" s="280"/>
      <c r="I294" s="280"/>
      <c r="J294" s="281"/>
      <c r="K294" s="279" t="s">
        <v>19</v>
      </c>
      <c r="L294" s="280"/>
      <c r="M294" s="280"/>
      <c r="N294" s="281"/>
      <c r="O294" s="153" t="e">
        <f>VLOOKUP($C286,利用者一覧!$C$4:$AS$53,32,FALSE)</f>
        <v>#N/A</v>
      </c>
      <c r="P294" s="154"/>
      <c r="Q294" s="154"/>
      <c r="R294" s="154"/>
      <c r="S294" s="154"/>
      <c r="T294" s="155"/>
    </row>
    <row r="295" spans="1:20" ht="8.4" customHeight="1" thickBot="1">
      <c r="D295" s="86"/>
      <c r="E295" s="86"/>
      <c r="F295" s="86"/>
    </row>
    <row r="296" spans="1:20" ht="24" customHeight="1" thickBot="1">
      <c r="A296" s="198" t="s">
        <v>99</v>
      </c>
      <c r="B296" s="203" t="s">
        <v>12</v>
      </c>
      <c r="C296" s="164"/>
      <c r="D296" s="140" t="s">
        <v>13</v>
      </c>
      <c r="E296" s="164"/>
      <c r="F296" s="140" t="s">
        <v>14</v>
      </c>
      <c r="G296" s="164"/>
      <c r="H296" s="140" t="s">
        <v>15</v>
      </c>
      <c r="I296" s="164"/>
      <c r="J296" s="140" t="s">
        <v>16</v>
      </c>
      <c r="K296" s="164"/>
      <c r="L296" s="140" t="s">
        <v>17</v>
      </c>
      <c r="M296" s="165"/>
      <c r="N296" s="212" t="s">
        <v>222</v>
      </c>
      <c r="O296" s="213"/>
      <c r="P296" s="213"/>
      <c r="Q296" s="213"/>
      <c r="R296" s="213"/>
      <c r="S296" s="213"/>
      <c r="T296" s="288"/>
    </row>
    <row r="297" spans="1:20" ht="21" customHeight="1" thickTop="1" thickBot="1">
      <c r="A297" s="199"/>
      <c r="B297" s="78" t="s">
        <v>20</v>
      </c>
      <c r="C297" s="79" t="s">
        <v>21</v>
      </c>
      <c r="D297" s="80" t="s">
        <v>20</v>
      </c>
      <c r="E297" s="79" t="s">
        <v>21</v>
      </c>
      <c r="F297" s="80" t="s">
        <v>20</v>
      </c>
      <c r="G297" s="79" t="s">
        <v>21</v>
      </c>
      <c r="H297" s="80" t="s">
        <v>20</v>
      </c>
      <c r="I297" s="79" t="s">
        <v>21</v>
      </c>
      <c r="J297" s="80" t="s">
        <v>20</v>
      </c>
      <c r="K297" s="79" t="s">
        <v>21</v>
      </c>
      <c r="L297" s="80" t="s">
        <v>20</v>
      </c>
      <c r="M297" s="81" t="s">
        <v>21</v>
      </c>
      <c r="N297" s="289" t="e">
        <f>VLOOKUP($C286,利用者一覧!$C$4:$AS$53,40,FALSE)</f>
        <v>#N/A</v>
      </c>
      <c r="O297" s="166"/>
      <c r="P297" s="166"/>
      <c r="Q297" s="166"/>
      <c r="R297" s="166"/>
      <c r="S297" s="166"/>
      <c r="T297" s="167"/>
    </row>
    <row r="298" spans="1:20" ht="21" customHeight="1">
      <c r="A298" s="199"/>
      <c r="B298" s="201" t="e">
        <f>VLOOKUP($C286,利用者一覧!$C$4:$AS$53,26,FALSE)</f>
        <v>#N/A</v>
      </c>
      <c r="C298" s="196" t="s">
        <v>103</v>
      </c>
      <c r="D298" s="194" t="e">
        <f>VLOOKUP($C286,利用者一覧!$C$4:$AS$53,27,FALSE)</f>
        <v>#N/A</v>
      </c>
      <c r="E298" s="196" t="s">
        <v>103</v>
      </c>
      <c r="F298" s="194" t="e">
        <f>VLOOKUP($C286,利用者一覧!$C$4:$AS$53,28,FALSE)</f>
        <v>#N/A</v>
      </c>
      <c r="G298" s="196" t="s">
        <v>103</v>
      </c>
      <c r="H298" s="194" t="e">
        <f>VLOOKUP($C286,利用者一覧!$C$4:$AS$53,29,FALSE)</f>
        <v>#N/A</v>
      </c>
      <c r="I298" s="196" t="s">
        <v>103</v>
      </c>
      <c r="J298" s="194" t="e">
        <f>VLOOKUP($C286,利用者一覧!$C$4:$AS$53,30,FALSE)</f>
        <v>#N/A</v>
      </c>
      <c r="K298" s="196" t="s">
        <v>103</v>
      </c>
      <c r="L298" s="194" t="e">
        <f>VLOOKUP($C286,利用者一覧!$C$4:$AS$53,31,FALSE)</f>
        <v>#N/A</v>
      </c>
      <c r="M298" s="204" t="s">
        <v>103</v>
      </c>
      <c r="N298" s="254" t="s">
        <v>225</v>
      </c>
      <c r="O298" s="255"/>
      <c r="P298" s="255"/>
      <c r="Q298" s="255"/>
      <c r="R298" s="255"/>
      <c r="S298" s="255"/>
    </row>
    <row r="299" spans="1:20" ht="21" customHeight="1" thickBot="1">
      <c r="A299" s="200"/>
      <c r="B299" s="202"/>
      <c r="C299" s="197"/>
      <c r="D299" s="195"/>
      <c r="E299" s="197"/>
      <c r="F299" s="195"/>
      <c r="G299" s="197"/>
      <c r="H299" s="195"/>
      <c r="I299" s="197"/>
      <c r="J299" s="195"/>
      <c r="K299" s="197"/>
      <c r="L299" s="195"/>
      <c r="M299" s="205"/>
    </row>
    <row r="300" spans="1:20" ht="6" customHeight="1" thickBot="1">
      <c r="A300" s="104"/>
      <c r="B300" s="103"/>
      <c r="C300" s="103"/>
      <c r="D300" s="103"/>
      <c r="E300" s="103"/>
      <c r="F300" s="103"/>
      <c r="G300" s="103"/>
      <c r="H300" s="103"/>
      <c r="I300" s="103"/>
      <c r="J300" s="103"/>
      <c r="K300" s="103"/>
      <c r="L300" s="103"/>
      <c r="M300" s="103"/>
      <c r="N300" s="83"/>
      <c r="O300" s="83"/>
      <c r="P300" s="83"/>
      <c r="Q300" s="83"/>
      <c r="R300" s="83"/>
      <c r="S300" s="83"/>
      <c r="T300" s="83"/>
    </row>
    <row r="301" spans="1:20" ht="29.4" customHeight="1" thickBot="1">
      <c r="A301" s="189" t="s">
        <v>22</v>
      </c>
      <c r="B301" s="190"/>
      <c r="C301" s="93" t="s">
        <v>26</v>
      </c>
      <c r="D301" s="105" t="e">
        <f>VLOOKUP($C286,利用者一覧!$C$4:$AS$53,35,FALSE)</f>
        <v>#N/A</v>
      </c>
      <c r="E301" s="82" t="s">
        <v>30</v>
      </c>
      <c r="F301" s="43" t="s">
        <v>104</v>
      </c>
      <c r="G301" s="191" t="s">
        <v>23</v>
      </c>
      <c r="H301" s="192"/>
      <c r="I301" s="193"/>
      <c r="J301" s="93" t="s">
        <v>26</v>
      </c>
      <c r="K301" s="105" t="e">
        <f>VLOOKUP($C286,利用者一覧!$C$4:$AS$53,36,FALSE)</f>
        <v>#N/A</v>
      </c>
      <c r="L301" s="82" t="s">
        <v>30</v>
      </c>
      <c r="M301" s="43" t="s">
        <v>104</v>
      </c>
    </row>
    <row r="302" spans="1:20" ht="6" customHeight="1" thickBot="1"/>
    <row r="303" spans="1:20" ht="30" customHeight="1" thickBot="1">
      <c r="A303" s="263" t="s">
        <v>24</v>
      </c>
      <c r="B303" s="264"/>
      <c r="C303" s="265"/>
      <c r="D303" s="156" t="s">
        <v>28</v>
      </c>
      <c r="E303" s="157"/>
      <c r="F303" s="101" t="s">
        <v>103</v>
      </c>
      <c r="G303" s="262" t="s">
        <v>32</v>
      </c>
      <c r="H303" s="157"/>
      <c r="I303" s="101" t="s">
        <v>103</v>
      </c>
      <c r="J303" s="262" t="s">
        <v>34</v>
      </c>
      <c r="K303" s="157"/>
      <c r="L303" s="101" t="s">
        <v>103</v>
      </c>
      <c r="M303" s="140" t="s">
        <v>29</v>
      </c>
      <c r="N303" s="141"/>
      <c r="O303" s="102" t="s">
        <v>103</v>
      </c>
      <c r="P303" s="252" t="s">
        <v>244</v>
      </c>
      <c r="Q303" s="253"/>
      <c r="R303" s="253"/>
      <c r="S303" s="253"/>
      <c r="T303" s="253"/>
    </row>
    <row r="304" spans="1:20" ht="30" customHeight="1" thickTop="1" thickBot="1">
      <c r="A304" s="259" t="s">
        <v>162</v>
      </c>
      <c r="B304" s="260"/>
      <c r="C304" s="261"/>
      <c r="D304" s="258" t="s">
        <v>111</v>
      </c>
      <c r="E304" s="188"/>
      <c r="F304" s="107" t="s">
        <v>103</v>
      </c>
      <c r="G304" s="187" t="s">
        <v>35</v>
      </c>
      <c r="H304" s="188"/>
      <c r="I304" s="107" t="s">
        <v>103</v>
      </c>
      <c r="J304" s="187" t="s">
        <v>33</v>
      </c>
      <c r="K304" s="188"/>
      <c r="L304" s="91" t="s">
        <v>103</v>
      </c>
      <c r="M304" s="187" t="s">
        <v>101</v>
      </c>
      <c r="N304" s="188"/>
      <c r="O304" s="108" t="s">
        <v>103</v>
      </c>
      <c r="P304" s="252"/>
      <c r="Q304" s="253"/>
      <c r="R304" s="253"/>
      <c r="S304" s="253"/>
      <c r="T304" s="253"/>
    </row>
    <row r="305" spans="1:20" ht="6.6" customHeight="1" thickBot="1"/>
    <row r="306" spans="1:20" ht="30" customHeight="1" thickBot="1">
      <c r="A306" s="162" t="s">
        <v>227</v>
      </c>
      <c r="B306" s="163"/>
      <c r="C306" s="256" t="e">
        <f>VLOOKUP($C286,利用者一覧!$C$4:$AS$53,16,FALSE)</f>
        <v>#N/A</v>
      </c>
      <c r="D306" s="257"/>
      <c r="E306" s="257"/>
      <c r="F306" s="244" t="s">
        <v>232</v>
      </c>
      <c r="G306" s="245"/>
      <c r="H306" s="249" t="e">
        <f>VLOOKUP($C286,利用者一覧!$C$4:$AS$53,17,FALSE)</f>
        <v>#N/A</v>
      </c>
      <c r="I306" s="250"/>
      <c r="J306" s="250"/>
      <c r="K306" s="250"/>
      <c r="L306" s="250"/>
      <c r="M306" s="251"/>
      <c r="N306" s="210" t="s">
        <v>226</v>
      </c>
      <c r="O306" s="211"/>
      <c r="P306" s="211"/>
      <c r="Q306" s="211"/>
      <c r="R306" s="211"/>
      <c r="S306" s="211"/>
      <c r="T306" s="233"/>
    </row>
    <row r="307" spans="1:20" ht="30" customHeight="1">
      <c r="A307" s="158" t="s">
        <v>228</v>
      </c>
      <c r="B307" s="159"/>
      <c r="C307" s="229" t="e">
        <f>VLOOKUP($C286,利用者一覧!$C$4:$AS$53,18,FALSE)</f>
        <v>#N/A</v>
      </c>
      <c r="D307" s="230"/>
      <c r="E307" s="230"/>
      <c r="F307" s="240" t="s">
        <v>233</v>
      </c>
      <c r="G307" s="241"/>
      <c r="H307" s="246" t="e">
        <f>VLOOKUP($C286,利用者一覧!$C$4:$AS$53,19,FALSE)</f>
        <v>#N/A</v>
      </c>
      <c r="I307" s="247"/>
      <c r="J307" s="247"/>
      <c r="K307" s="247"/>
      <c r="L307" s="247"/>
      <c r="M307" s="248"/>
      <c r="N307" s="198" t="s">
        <v>102</v>
      </c>
      <c r="O307" s="234" t="e">
        <f>VLOOKUP($C286,利用者一覧!$C$4:$AS$53,37,FALSE)</f>
        <v>#N/A</v>
      </c>
      <c r="P307" s="235"/>
      <c r="Q307" s="235"/>
      <c r="R307" s="235"/>
      <c r="S307" s="235"/>
      <c r="T307" s="44" t="s">
        <v>103</v>
      </c>
    </row>
    <row r="308" spans="1:20" ht="30" customHeight="1">
      <c r="A308" s="158" t="s">
        <v>229</v>
      </c>
      <c r="B308" s="159"/>
      <c r="C308" s="229" t="e">
        <f>VLOOKUP($C286,利用者一覧!$C$4:$AS$53,20,FALSE)</f>
        <v>#N/A</v>
      </c>
      <c r="D308" s="230"/>
      <c r="E308" s="230"/>
      <c r="F308" s="240" t="s">
        <v>234</v>
      </c>
      <c r="G308" s="241"/>
      <c r="H308" s="246" t="e">
        <f>VLOOKUP($C286,利用者一覧!$C$4:$AS$53,21,FALSE)</f>
        <v>#N/A</v>
      </c>
      <c r="I308" s="247"/>
      <c r="J308" s="247"/>
      <c r="K308" s="247"/>
      <c r="L308" s="247"/>
      <c r="M308" s="248"/>
      <c r="N308" s="199"/>
      <c r="O308" s="236" t="e">
        <f>VLOOKUP($C286,利用者一覧!$C$4:$AS$53,38,FALSE)</f>
        <v>#N/A</v>
      </c>
      <c r="P308" s="237"/>
      <c r="Q308" s="237"/>
      <c r="R308" s="237"/>
      <c r="S308" s="237"/>
      <c r="T308" s="75" t="s">
        <v>103</v>
      </c>
    </row>
    <row r="309" spans="1:20" ht="30" customHeight="1" thickBot="1">
      <c r="A309" s="158" t="s">
        <v>230</v>
      </c>
      <c r="B309" s="159"/>
      <c r="C309" s="229" t="e">
        <f>VLOOKUP($C286,利用者一覧!$C$4:$AS$53,22,FALSE)</f>
        <v>#N/A</v>
      </c>
      <c r="D309" s="230"/>
      <c r="E309" s="230"/>
      <c r="F309" s="240" t="s">
        <v>235</v>
      </c>
      <c r="G309" s="241"/>
      <c r="H309" s="246" t="e">
        <f>VLOOKUP($C286,利用者一覧!$C$4:$AS$53,23,FALSE)</f>
        <v>#N/A</v>
      </c>
      <c r="I309" s="247"/>
      <c r="J309" s="247"/>
      <c r="K309" s="247"/>
      <c r="L309" s="247"/>
      <c r="M309" s="248"/>
      <c r="N309" s="200"/>
      <c r="O309" s="238" t="e">
        <f>VLOOKUP($C286,利用者一覧!$C$4:$AS$53,39,FALSE)</f>
        <v>#N/A</v>
      </c>
      <c r="P309" s="239"/>
      <c r="Q309" s="239"/>
      <c r="R309" s="239"/>
      <c r="S309" s="239"/>
      <c r="T309" s="45" t="s">
        <v>103</v>
      </c>
    </row>
    <row r="310" spans="1:20" ht="30" customHeight="1" thickBot="1">
      <c r="A310" s="160" t="s">
        <v>231</v>
      </c>
      <c r="B310" s="161"/>
      <c r="C310" s="231" t="e">
        <f>VLOOKUP($C286,利用者一覧!$C$4:$AS$53,24,FALSE)</f>
        <v>#N/A</v>
      </c>
      <c r="D310" s="232"/>
      <c r="E310" s="232"/>
      <c r="F310" s="242" t="s">
        <v>236</v>
      </c>
      <c r="G310" s="243"/>
      <c r="H310" s="290" t="e">
        <f>VLOOKUP($C286,利用者一覧!$C$4:$AS$53,25,FALSE)</f>
        <v>#N/A</v>
      </c>
      <c r="I310" s="291"/>
      <c r="J310" s="291"/>
      <c r="K310" s="291"/>
      <c r="L310" s="291"/>
      <c r="M310" s="292"/>
      <c r="N310" s="94"/>
    </row>
    <row r="311" spans="1:20" ht="6.6" customHeight="1" thickBot="1">
      <c r="A311" s="97"/>
      <c r="B311" s="98"/>
      <c r="C311" s="95"/>
      <c r="D311" s="95"/>
      <c r="E311" s="95"/>
      <c r="F311" s="99"/>
      <c r="G311" s="98"/>
      <c r="H311" s="106"/>
      <c r="I311" s="106"/>
      <c r="J311" s="106"/>
      <c r="K311" s="106"/>
      <c r="L311" s="106"/>
      <c r="M311" s="106"/>
      <c r="N311" s="100"/>
    </row>
    <row r="312" spans="1:20" ht="30" customHeight="1" thickBot="1">
      <c r="A312" s="135" t="e">
        <f>VLOOKUP($C286,利用者一覧!$C$4:$AS$53,42,FALSE)</f>
        <v>#N/A</v>
      </c>
      <c r="B312" s="136"/>
      <c r="C312" s="136"/>
      <c r="D312" s="136"/>
      <c r="E312" s="136"/>
      <c r="F312" s="136"/>
      <c r="G312" s="136"/>
      <c r="H312" s="136"/>
      <c r="I312" s="136"/>
      <c r="J312" s="136"/>
      <c r="K312" s="136"/>
      <c r="L312" s="136"/>
      <c r="M312" s="136"/>
      <c r="N312" s="136"/>
      <c r="O312" s="136"/>
      <c r="P312" s="136"/>
      <c r="Q312" s="136"/>
      <c r="R312" s="136"/>
      <c r="S312" s="136"/>
      <c r="T312" s="137"/>
    </row>
    <row r="313" spans="1:20" ht="6" customHeight="1"/>
    <row r="314" spans="1:20" ht="22.8" customHeight="1" thickBot="1">
      <c r="A314" s="138" t="s">
        <v>161</v>
      </c>
      <c r="B314" s="138"/>
      <c r="C314" s="138"/>
      <c r="D314" s="138"/>
      <c r="E314" s="138"/>
      <c r="F314" s="138"/>
      <c r="G314" s="138"/>
      <c r="H314" s="139"/>
      <c r="I314" s="76"/>
    </row>
    <row r="315" spans="1:20" ht="22.8" customHeight="1">
      <c r="A315" s="266"/>
      <c r="B315" s="267"/>
      <c r="C315" s="267"/>
      <c r="D315" s="267"/>
      <c r="E315" s="267"/>
      <c r="F315" s="267"/>
      <c r="G315" s="267"/>
      <c r="H315" s="267"/>
      <c r="I315" s="267"/>
      <c r="J315" s="267"/>
      <c r="K315" s="267"/>
      <c r="L315" s="267"/>
      <c r="M315" s="267"/>
      <c r="N315" s="267"/>
      <c r="O315" s="267"/>
      <c r="P315" s="267"/>
      <c r="Q315" s="267"/>
      <c r="R315" s="267"/>
      <c r="S315" s="267"/>
      <c r="T315" s="268"/>
    </row>
    <row r="316" spans="1:20" ht="22.8" customHeight="1">
      <c r="A316" s="254"/>
      <c r="B316" s="255"/>
      <c r="C316" s="255"/>
      <c r="D316" s="255"/>
      <c r="E316" s="255"/>
      <c r="F316" s="255"/>
      <c r="G316" s="255"/>
      <c r="H316" s="255"/>
      <c r="I316" s="255"/>
      <c r="J316" s="255"/>
      <c r="K316" s="255"/>
      <c r="L316" s="255"/>
      <c r="M316" s="255"/>
      <c r="N316" s="255"/>
      <c r="O316" s="255"/>
      <c r="P316" s="255"/>
      <c r="Q316" s="255"/>
      <c r="R316" s="255"/>
      <c r="S316" s="255"/>
      <c r="T316" s="269"/>
    </row>
    <row r="317" spans="1:20" ht="22.8" customHeight="1">
      <c r="A317" s="254"/>
      <c r="B317" s="255"/>
      <c r="C317" s="255"/>
      <c r="D317" s="255"/>
      <c r="E317" s="255"/>
      <c r="F317" s="255"/>
      <c r="G317" s="255"/>
      <c r="H317" s="255"/>
      <c r="I317" s="255"/>
      <c r="J317" s="255"/>
      <c r="K317" s="255"/>
      <c r="L317" s="255"/>
      <c r="M317" s="255"/>
      <c r="N317" s="255"/>
      <c r="O317" s="255"/>
      <c r="P317" s="255"/>
      <c r="Q317" s="255"/>
      <c r="R317" s="255"/>
      <c r="S317" s="255"/>
      <c r="T317" s="269"/>
    </row>
    <row r="318" spans="1:20" ht="22.8" customHeight="1" thickBot="1">
      <c r="A318" s="270"/>
      <c r="B318" s="271"/>
      <c r="C318" s="271"/>
      <c r="D318" s="271"/>
      <c r="E318" s="271"/>
      <c r="F318" s="271"/>
      <c r="G318" s="271"/>
      <c r="H318" s="271"/>
      <c r="I318" s="271"/>
      <c r="J318" s="271"/>
      <c r="K318" s="271"/>
      <c r="L318" s="271"/>
      <c r="M318" s="271"/>
      <c r="N318" s="271"/>
      <c r="O318" s="271"/>
      <c r="P318" s="271"/>
      <c r="Q318" s="271"/>
      <c r="R318" s="271"/>
      <c r="S318" s="271"/>
      <c r="T318" s="272"/>
    </row>
    <row r="319" spans="1:20" ht="22.8" customHeight="1"/>
    <row r="320" spans="1:20" ht="22.8" customHeight="1" thickBot="1"/>
    <row r="321" spans="1:20" ht="21" customHeight="1" thickBot="1">
      <c r="A321" s="168" t="s">
        <v>239</v>
      </c>
      <c r="B321" s="169"/>
      <c r="C321" s="169"/>
      <c r="D321" s="169"/>
      <c r="E321" s="169"/>
      <c r="F321" s="169"/>
      <c r="G321" s="169"/>
      <c r="H321" s="169"/>
      <c r="I321" s="169"/>
      <c r="J321" s="169"/>
      <c r="K321" s="170"/>
      <c r="L321" s="77"/>
      <c r="M321" s="77"/>
      <c r="N321" s="77"/>
    </row>
    <row r="322" spans="1:20" ht="5.25" customHeight="1" thickBot="1"/>
    <row r="323" spans="1:20" ht="13.8" customHeight="1" thickBot="1">
      <c r="A323" s="183" t="s">
        <v>240</v>
      </c>
      <c r="B323" s="184"/>
      <c r="C323" s="184"/>
      <c r="D323" s="184"/>
      <c r="E323" s="184"/>
      <c r="F323" s="181" t="s">
        <v>219</v>
      </c>
      <c r="G323" s="181"/>
      <c r="H323" s="179"/>
      <c r="I323" s="179"/>
      <c r="J323" s="179"/>
      <c r="K323" s="171" t="s">
        <v>220</v>
      </c>
      <c r="L323" s="172"/>
      <c r="M323" s="175" t="s">
        <v>237</v>
      </c>
      <c r="N323" s="176"/>
      <c r="O323" s="176" t="s">
        <v>238</v>
      </c>
      <c r="P323" s="176"/>
      <c r="Q323" s="176" t="s">
        <v>238</v>
      </c>
      <c r="R323" s="176"/>
      <c r="S323" s="176" t="s">
        <v>238</v>
      </c>
      <c r="T323" s="177"/>
    </row>
    <row r="324" spans="1:20" ht="41.4" customHeight="1" thickTop="1" thickBot="1">
      <c r="A324" s="185"/>
      <c r="B324" s="186"/>
      <c r="C324" s="186"/>
      <c r="D324" s="186"/>
      <c r="E324" s="186"/>
      <c r="F324" s="182"/>
      <c r="G324" s="182"/>
      <c r="H324" s="180"/>
      <c r="I324" s="180"/>
      <c r="J324" s="180"/>
      <c r="K324" s="173"/>
      <c r="L324" s="174"/>
      <c r="M324" s="178"/>
      <c r="N324" s="166"/>
      <c r="O324" s="166"/>
      <c r="P324" s="166"/>
      <c r="Q324" s="166"/>
      <c r="R324" s="166"/>
      <c r="S324" s="166"/>
      <c r="T324" s="167"/>
    </row>
    <row r="325" spans="1:20" ht="5.4" customHeight="1" thickBot="1">
      <c r="A325" s="85"/>
      <c r="B325" s="87"/>
      <c r="C325" s="88"/>
      <c r="D325" s="88"/>
      <c r="E325" s="88"/>
      <c r="F325" s="88"/>
      <c r="G325" s="88"/>
      <c r="H325" s="88"/>
      <c r="I325" s="88"/>
      <c r="J325" s="88"/>
      <c r="K325" s="88"/>
      <c r="L325" s="88"/>
      <c r="M325" s="88"/>
      <c r="N325" s="88"/>
      <c r="O325" s="88"/>
      <c r="P325" s="88"/>
      <c r="Q325" s="88"/>
      <c r="R325" s="88"/>
      <c r="S325" s="88"/>
      <c r="T325" s="293"/>
    </row>
    <row r="326" spans="1:20" ht="36" customHeight="1" thickBot="1">
      <c r="A326" s="208" t="s">
        <v>8</v>
      </c>
      <c r="B326" s="209"/>
      <c r="C326" s="206"/>
      <c r="D326" s="206"/>
      <c r="E326" s="206"/>
      <c r="F326" s="206"/>
      <c r="G326" s="206"/>
      <c r="H326" s="207"/>
      <c r="J326" s="210" t="s">
        <v>113</v>
      </c>
      <c r="K326" s="211"/>
      <c r="L326" s="211"/>
      <c r="M326" s="211"/>
      <c r="N326" s="142" t="e">
        <f>VLOOKUP($C326,利用者一覧!$C$4:$AS$53,41,FALSE)</f>
        <v>#N/A</v>
      </c>
      <c r="O326" s="142"/>
      <c r="P326" s="142"/>
      <c r="Q326" s="142"/>
      <c r="R326" s="142"/>
      <c r="S326" s="143"/>
    </row>
    <row r="327" spans="1:20" ht="6.6" customHeight="1" thickBot="1">
      <c r="D327" s="86"/>
      <c r="E327" s="86"/>
      <c r="F327" s="86"/>
    </row>
    <row r="328" spans="1:20" ht="26.4" customHeight="1">
      <c r="A328" s="224" t="s">
        <v>163</v>
      </c>
      <c r="B328" s="225"/>
      <c r="C328" s="163"/>
      <c r="D328" s="276" t="e">
        <f>VLOOKUP($C326,利用者一覧!$C$4:$AS$53,14,FALSE)</f>
        <v>#N/A</v>
      </c>
      <c r="E328" s="277"/>
      <c r="F328" s="277"/>
      <c r="G328" s="277"/>
      <c r="H328" s="277"/>
      <c r="I328" s="277"/>
      <c r="J328" s="277"/>
      <c r="K328" s="277"/>
      <c r="L328" s="277"/>
      <c r="M328" s="277"/>
      <c r="N328" s="277"/>
      <c r="O328" s="277"/>
      <c r="P328" s="277"/>
      <c r="Q328" s="277"/>
      <c r="R328" s="277"/>
      <c r="S328" s="277"/>
      <c r="T328" s="278"/>
    </row>
    <row r="329" spans="1:20" ht="26.4" customHeight="1" thickBot="1">
      <c r="A329" s="226" t="s">
        <v>164</v>
      </c>
      <c r="B329" s="227"/>
      <c r="C329" s="228"/>
      <c r="D329" s="273" t="e">
        <f>VLOOKUP($C326,利用者一覧!$C$4:$AS$53,15,FALSE)</f>
        <v>#N/A</v>
      </c>
      <c r="E329" s="274"/>
      <c r="F329" s="274"/>
      <c r="G329" s="274"/>
      <c r="H329" s="274"/>
      <c r="I329" s="274"/>
      <c r="J329" s="274"/>
      <c r="K329" s="274"/>
      <c r="L329" s="274"/>
      <c r="M329" s="274"/>
      <c r="N329" s="274"/>
      <c r="O329" s="274"/>
      <c r="P329" s="274"/>
      <c r="Q329" s="274"/>
      <c r="R329" s="274"/>
      <c r="S329" s="274"/>
      <c r="T329" s="275"/>
    </row>
    <row r="330" spans="1:20" ht="5.4" customHeight="1" thickBot="1">
      <c r="D330" s="86"/>
      <c r="E330" s="86"/>
      <c r="F330" s="86"/>
    </row>
    <row r="331" spans="1:20" ht="24" customHeight="1" thickBot="1">
      <c r="A331" s="212" t="s">
        <v>9</v>
      </c>
      <c r="B331" s="213"/>
      <c r="C331" s="213"/>
      <c r="D331" s="213"/>
      <c r="E331" s="213"/>
      <c r="F331" s="214"/>
      <c r="G331" s="212" t="s">
        <v>10</v>
      </c>
      <c r="H331" s="213"/>
      <c r="I331" s="213"/>
      <c r="J331" s="288"/>
      <c r="K331" s="212" t="s">
        <v>11</v>
      </c>
      <c r="L331" s="213"/>
      <c r="M331" s="213"/>
      <c r="N331" s="288"/>
      <c r="O331" s="144" t="s">
        <v>221</v>
      </c>
      <c r="P331" s="145"/>
      <c r="Q331" s="145"/>
      <c r="R331" s="145"/>
      <c r="S331" s="145"/>
      <c r="T331" s="146"/>
    </row>
    <row r="332" spans="1:20" ht="28.8" customHeight="1" thickTop="1">
      <c r="A332" s="218" t="s">
        <v>241</v>
      </c>
      <c r="B332" s="219"/>
      <c r="C332" s="219"/>
      <c r="D332" s="219"/>
      <c r="E332" s="219"/>
      <c r="F332" s="220"/>
      <c r="G332" s="285" t="s">
        <v>18</v>
      </c>
      <c r="H332" s="286"/>
      <c r="I332" s="286"/>
      <c r="J332" s="287"/>
      <c r="K332" s="285" t="s">
        <v>19</v>
      </c>
      <c r="L332" s="286"/>
      <c r="M332" s="286"/>
      <c r="N332" s="287"/>
      <c r="O332" s="84" t="s">
        <v>27</v>
      </c>
      <c r="P332" s="147" t="s">
        <v>245</v>
      </c>
      <c r="Q332" s="148"/>
      <c r="R332" s="148"/>
      <c r="S332" s="148"/>
      <c r="T332" s="149"/>
    </row>
    <row r="333" spans="1:20" ht="28.8" customHeight="1" thickBot="1">
      <c r="A333" s="221" t="s">
        <v>242</v>
      </c>
      <c r="B333" s="222"/>
      <c r="C333" s="222"/>
      <c r="D333" s="222"/>
      <c r="E333" s="222"/>
      <c r="F333" s="223"/>
      <c r="G333" s="282" t="s">
        <v>18</v>
      </c>
      <c r="H333" s="283"/>
      <c r="I333" s="283"/>
      <c r="J333" s="284"/>
      <c r="K333" s="282" t="s">
        <v>19</v>
      </c>
      <c r="L333" s="283"/>
      <c r="M333" s="283"/>
      <c r="N333" s="284"/>
      <c r="O333" s="89" t="s">
        <v>31</v>
      </c>
      <c r="P333" s="150"/>
      <c r="Q333" s="151"/>
      <c r="R333" s="151"/>
      <c r="S333" s="151"/>
      <c r="T333" s="152"/>
    </row>
    <row r="334" spans="1:20" ht="28.8" customHeight="1" thickBot="1">
      <c r="A334" s="215" t="s">
        <v>243</v>
      </c>
      <c r="B334" s="216"/>
      <c r="C334" s="216"/>
      <c r="D334" s="216"/>
      <c r="E334" s="216"/>
      <c r="F334" s="217"/>
      <c r="G334" s="279" t="s">
        <v>18</v>
      </c>
      <c r="H334" s="280"/>
      <c r="I334" s="280"/>
      <c r="J334" s="281"/>
      <c r="K334" s="279" t="s">
        <v>19</v>
      </c>
      <c r="L334" s="280"/>
      <c r="M334" s="280"/>
      <c r="N334" s="281"/>
      <c r="O334" s="153" t="e">
        <f>VLOOKUP($C326,利用者一覧!$C$4:$AS$53,32,FALSE)</f>
        <v>#N/A</v>
      </c>
      <c r="P334" s="154"/>
      <c r="Q334" s="154"/>
      <c r="R334" s="154"/>
      <c r="S334" s="154"/>
      <c r="T334" s="155"/>
    </row>
    <row r="335" spans="1:20" ht="8.4" customHeight="1" thickBot="1">
      <c r="D335" s="86"/>
      <c r="E335" s="86"/>
      <c r="F335" s="86"/>
    </row>
    <row r="336" spans="1:20" ht="24" customHeight="1" thickBot="1">
      <c r="A336" s="198" t="s">
        <v>99</v>
      </c>
      <c r="B336" s="203" t="s">
        <v>12</v>
      </c>
      <c r="C336" s="164"/>
      <c r="D336" s="140" t="s">
        <v>13</v>
      </c>
      <c r="E336" s="164"/>
      <c r="F336" s="140" t="s">
        <v>14</v>
      </c>
      <c r="G336" s="164"/>
      <c r="H336" s="140" t="s">
        <v>15</v>
      </c>
      <c r="I336" s="164"/>
      <c r="J336" s="140" t="s">
        <v>16</v>
      </c>
      <c r="K336" s="164"/>
      <c r="L336" s="140" t="s">
        <v>17</v>
      </c>
      <c r="M336" s="165"/>
      <c r="N336" s="212" t="s">
        <v>222</v>
      </c>
      <c r="O336" s="213"/>
      <c r="P336" s="213"/>
      <c r="Q336" s="213"/>
      <c r="R336" s="213"/>
      <c r="S336" s="213"/>
      <c r="T336" s="288"/>
    </row>
    <row r="337" spans="1:20" ht="21" customHeight="1" thickTop="1" thickBot="1">
      <c r="A337" s="199"/>
      <c r="B337" s="78" t="s">
        <v>20</v>
      </c>
      <c r="C337" s="79" t="s">
        <v>21</v>
      </c>
      <c r="D337" s="80" t="s">
        <v>20</v>
      </c>
      <c r="E337" s="79" t="s">
        <v>21</v>
      </c>
      <c r="F337" s="80" t="s">
        <v>20</v>
      </c>
      <c r="G337" s="79" t="s">
        <v>21</v>
      </c>
      <c r="H337" s="80" t="s">
        <v>20</v>
      </c>
      <c r="I337" s="79" t="s">
        <v>21</v>
      </c>
      <c r="J337" s="80" t="s">
        <v>20</v>
      </c>
      <c r="K337" s="79" t="s">
        <v>21</v>
      </c>
      <c r="L337" s="80" t="s">
        <v>20</v>
      </c>
      <c r="M337" s="81" t="s">
        <v>21</v>
      </c>
      <c r="N337" s="289" t="e">
        <f>VLOOKUP($C326,利用者一覧!$C$4:$AS$53,40,FALSE)</f>
        <v>#N/A</v>
      </c>
      <c r="O337" s="166"/>
      <c r="P337" s="166"/>
      <c r="Q337" s="166"/>
      <c r="R337" s="166"/>
      <c r="S337" s="166"/>
      <c r="T337" s="167"/>
    </row>
    <row r="338" spans="1:20" ht="21" customHeight="1">
      <c r="A338" s="199"/>
      <c r="B338" s="201" t="e">
        <f>VLOOKUP($C326,利用者一覧!$C$4:$AS$53,26,FALSE)</f>
        <v>#N/A</v>
      </c>
      <c r="C338" s="196" t="s">
        <v>103</v>
      </c>
      <c r="D338" s="194" t="e">
        <f>VLOOKUP($C326,利用者一覧!$C$4:$AS$53,27,FALSE)</f>
        <v>#N/A</v>
      </c>
      <c r="E338" s="196" t="s">
        <v>103</v>
      </c>
      <c r="F338" s="194" t="e">
        <f>VLOOKUP($C326,利用者一覧!$C$4:$AS$53,28,FALSE)</f>
        <v>#N/A</v>
      </c>
      <c r="G338" s="196" t="s">
        <v>103</v>
      </c>
      <c r="H338" s="194" t="e">
        <f>VLOOKUP($C326,利用者一覧!$C$4:$AS$53,29,FALSE)</f>
        <v>#N/A</v>
      </c>
      <c r="I338" s="196" t="s">
        <v>103</v>
      </c>
      <c r="J338" s="194" t="e">
        <f>VLOOKUP($C326,利用者一覧!$C$4:$AS$53,30,FALSE)</f>
        <v>#N/A</v>
      </c>
      <c r="K338" s="196" t="s">
        <v>103</v>
      </c>
      <c r="L338" s="194" t="e">
        <f>VLOOKUP($C326,利用者一覧!$C$4:$AS$53,31,FALSE)</f>
        <v>#N/A</v>
      </c>
      <c r="M338" s="204" t="s">
        <v>103</v>
      </c>
      <c r="N338" s="254" t="s">
        <v>225</v>
      </c>
      <c r="O338" s="255"/>
      <c r="P338" s="255"/>
      <c r="Q338" s="255"/>
      <c r="R338" s="255"/>
      <c r="S338" s="255"/>
    </row>
    <row r="339" spans="1:20" ht="21" customHeight="1" thickBot="1">
      <c r="A339" s="200"/>
      <c r="B339" s="202"/>
      <c r="C339" s="197"/>
      <c r="D339" s="195"/>
      <c r="E339" s="197"/>
      <c r="F339" s="195"/>
      <c r="G339" s="197"/>
      <c r="H339" s="195"/>
      <c r="I339" s="197"/>
      <c r="J339" s="195"/>
      <c r="K339" s="197"/>
      <c r="L339" s="195"/>
      <c r="M339" s="205"/>
    </row>
    <row r="340" spans="1:20" ht="6" customHeight="1" thickBot="1">
      <c r="A340" s="104"/>
      <c r="B340" s="103"/>
      <c r="C340" s="103"/>
      <c r="D340" s="103"/>
      <c r="E340" s="103"/>
      <c r="F340" s="103"/>
      <c r="G340" s="103"/>
      <c r="H340" s="103"/>
      <c r="I340" s="103"/>
      <c r="J340" s="103"/>
      <c r="K340" s="103"/>
      <c r="L340" s="103"/>
      <c r="M340" s="103"/>
      <c r="N340" s="83"/>
      <c r="O340" s="83"/>
      <c r="P340" s="83"/>
      <c r="Q340" s="83"/>
      <c r="R340" s="83"/>
      <c r="S340" s="83"/>
      <c r="T340" s="83"/>
    </row>
    <row r="341" spans="1:20" ht="29.4" customHeight="1" thickBot="1">
      <c r="A341" s="189" t="s">
        <v>22</v>
      </c>
      <c r="B341" s="190"/>
      <c r="C341" s="93" t="s">
        <v>26</v>
      </c>
      <c r="D341" s="105" t="e">
        <f>VLOOKUP($C326,利用者一覧!$C$4:$AS$53,35,FALSE)</f>
        <v>#N/A</v>
      </c>
      <c r="E341" s="82" t="s">
        <v>30</v>
      </c>
      <c r="F341" s="43" t="s">
        <v>104</v>
      </c>
      <c r="G341" s="191" t="s">
        <v>23</v>
      </c>
      <c r="H341" s="192"/>
      <c r="I341" s="193"/>
      <c r="J341" s="93" t="s">
        <v>26</v>
      </c>
      <c r="K341" s="105" t="e">
        <f>VLOOKUP($C326,利用者一覧!$C$4:$AS$53,36,FALSE)</f>
        <v>#N/A</v>
      </c>
      <c r="L341" s="82" t="s">
        <v>30</v>
      </c>
      <c r="M341" s="43" t="s">
        <v>104</v>
      </c>
    </row>
    <row r="342" spans="1:20" ht="6" customHeight="1" thickBot="1"/>
    <row r="343" spans="1:20" ht="30" customHeight="1" thickBot="1">
      <c r="A343" s="263" t="s">
        <v>24</v>
      </c>
      <c r="B343" s="264"/>
      <c r="C343" s="265"/>
      <c r="D343" s="156" t="s">
        <v>28</v>
      </c>
      <c r="E343" s="157"/>
      <c r="F343" s="101" t="s">
        <v>103</v>
      </c>
      <c r="G343" s="262" t="s">
        <v>32</v>
      </c>
      <c r="H343" s="157"/>
      <c r="I343" s="101" t="s">
        <v>103</v>
      </c>
      <c r="J343" s="262" t="s">
        <v>34</v>
      </c>
      <c r="K343" s="157"/>
      <c r="L343" s="101" t="s">
        <v>103</v>
      </c>
      <c r="M343" s="140" t="s">
        <v>29</v>
      </c>
      <c r="N343" s="141"/>
      <c r="O343" s="102" t="s">
        <v>103</v>
      </c>
      <c r="P343" s="252" t="s">
        <v>244</v>
      </c>
      <c r="Q343" s="253"/>
      <c r="R343" s="253"/>
      <c r="S343" s="253"/>
      <c r="T343" s="253"/>
    </row>
    <row r="344" spans="1:20" ht="30" customHeight="1" thickTop="1" thickBot="1">
      <c r="A344" s="259" t="s">
        <v>162</v>
      </c>
      <c r="B344" s="260"/>
      <c r="C344" s="261"/>
      <c r="D344" s="258" t="s">
        <v>111</v>
      </c>
      <c r="E344" s="188"/>
      <c r="F344" s="107" t="s">
        <v>103</v>
      </c>
      <c r="G344" s="187" t="s">
        <v>35</v>
      </c>
      <c r="H344" s="188"/>
      <c r="I344" s="107" t="s">
        <v>103</v>
      </c>
      <c r="J344" s="187" t="s">
        <v>33</v>
      </c>
      <c r="K344" s="188"/>
      <c r="L344" s="91" t="s">
        <v>103</v>
      </c>
      <c r="M344" s="187" t="s">
        <v>101</v>
      </c>
      <c r="N344" s="188"/>
      <c r="O344" s="108" t="s">
        <v>103</v>
      </c>
      <c r="P344" s="252"/>
      <c r="Q344" s="253"/>
      <c r="R344" s="253"/>
      <c r="S344" s="253"/>
      <c r="T344" s="253"/>
    </row>
    <row r="345" spans="1:20" ht="6.6" customHeight="1" thickBot="1"/>
    <row r="346" spans="1:20" ht="30" customHeight="1" thickBot="1">
      <c r="A346" s="162" t="s">
        <v>227</v>
      </c>
      <c r="B346" s="163"/>
      <c r="C346" s="256" t="e">
        <f>VLOOKUP($C326,利用者一覧!$C$4:$AS$53,16,FALSE)</f>
        <v>#N/A</v>
      </c>
      <c r="D346" s="257"/>
      <c r="E346" s="257"/>
      <c r="F346" s="244" t="s">
        <v>232</v>
      </c>
      <c r="G346" s="245"/>
      <c r="H346" s="249" t="e">
        <f>VLOOKUP($C326,利用者一覧!$C$4:$AS$53,17,FALSE)</f>
        <v>#N/A</v>
      </c>
      <c r="I346" s="250"/>
      <c r="J346" s="250"/>
      <c r="K346" s="250"/>
      <c r="L346" s="250"/>
      <c r="M346" s="251"/>
      <c r="N346" s="210" t="s">
        <v>226</v>
      </c>
      <c r="O346" s="211"/>
      <c r="P346" s="211"/>
      <c r="Q346" s="211"/>
      <c r="R346" s="211"/>
      <c r="S346" s="211"/>
      <c r="T346" s="233"/>
    </row>
    <row r="347" spans="1:20" ht="30" customHeight="1">
      <c r="A347" s="158" t="s">
        <v>228</v>
      </c>
      <c r="B347" s="159"/>
      <c r="C347" s="229" t="e">
        <f>VLOOKUP($C326,利用者一覧!$C$4:$AS$53,18,FALSE)</f>
        <v>#N/A</v>
      </c>
      <c r="D347" s="230"/>
      <c r="E347" s="230"/>
      <c r="F347" s="240" t="s">
        <v>233</v>
      </c>
      <c r="G347" s="241"/>
      <c r="H347" s="246" t="e">
        <f>VLOOKUP($C326,利用者一覧!$C$4:$AS$53,19,FALSE)</f>
        <v>#N/A</v>
      </c>
      <c r="I347" s="247"/>
      <c r="J347" s="247"/>
      <c r="K347" s="247"/>
      <c r="L347" s="247"/>
      <c r="M347" s="248"/>
      <c r="N347" s="198" t="s">
        <v>102</v>
      </c>
      <c r="O347" s="234" t="e">
        <f>VLOOKUP($C326,利用者一覧!$C$4:$AS$53,37,FALSE)</f>
        <v>#N/A</v>
      </c>
      <c r="P347" s="235"/>
      <c r="Q347" s="235"/>
      <c r="R347" s="235"/>
      <c r="S347" s="235"/>
      <c r="T347" s="44" t="s">
        <v>103</v>
      </c>
    </row>
    <row r="348" spans="1:20" ht="30" customHeight="1">
      <c r="A348" s="158" t="s">
        <v>229</v>
      </c>
      <c r="B348" s="159"/>
      <c r="C348" s="229" t="e">
        <f>VLOOKUP($C326,利用者一覧!$C$4:$AS$53,20,FALSE)</f>
        <v>#N/A</v>
      </c>
      <c r="D348" s="230"/>
      <c r="E348" s="230"/>
      <c r="F348" s="240" t="s">
        <v>234</v>
      </c>
      <c r="G348" s="241"/>
      <c r="H348" s="246" t="e">
        <f>VLOOKUP($C326,利用者一覧!$C$4:$AS$53,21,FALSE)</f>
        <v>#N/A</v>
      </c>
      <c r="I348" s="247"/>
      <c r="J348" s="247"/>
      <c r="K348" s="247"/>
      <c r="L348" s="247"/>
      <c r="M348" s="248"/>
      <c r="N348" s="199"/>
      <c r="O348" s="236" t="e">
        <f>VLOOKUP($C326,利用者一覧!$C$4:$AS$53,38,FALSE)</f>
        <v>#N/A</v>
      </c>
      <c r="P348" s="237"/>
      <c r="Q348" s="237"/>
      <c r="R348" s="237"/>
      <c r="S348" s="237"/>
      <c r="T348" s="75" t="s">
        <v>103</v>
      </c>
    </row>
    <row r="349" spans="1:20" ht="30" customHeight="1" thickBot="1">
      <c r="A349" s="158" t="s">
        <v>230</v>
      </c>
      <c r="B349" s="159"/>
      <c r="C349" s="229" t="e">
        <f>VLOOKUP($C326,利用者一覧!$C$4:$AS$53,22,FALSE)</f>
        <v>#N/A</v>
      </c>
      <c r="D349" s="230"/>
      <c r="E349" s="230"/>
      <c r="F349" s="240" t="s">
        <v>235</v>
      </c>
      <c r="G349" s="241"/>
      <c r="H349" s="246" t="e">
        <f>VLOOKUP($C326,利用者一覧!$C$4:$AS$53,23,FALSE)</f>
        <v>#N/A</v>
      </c>
      <c r="I349" s="247"/>
      <c r="J349" s="247"/>
      <c r="K349" s="247"/>
      <c r="L349" s="247"/>
      <c r="M349" s="248"/>
      <c r="N349" s="200"/>
      <c r="O349" s="238" t="e">
        <f>VLOOKUP($C326,利用者一覧!$C$4:$AS$53,39,FALSE)</f>
        <v>#N/A</v>
      </c>
      <c r="P349" s="239"/>
      <c r="Q349" s="239"/>
      <c r="R349" s="239"/>
      <c r="S349" s="239"/>
      <c r="T349" s="45" t="s">
        <v>103</v>
      </c>
    </row>
    <row r="350" spans="1:20" ht="30" customHeight="1" thickBot="1">
      <c r="A350" s="160" t="s">
        <v>231</v>
      </c>
      <c r="B350" s="161"/>
      <c r="C350" s="231" t="e">
        <f>VLOOKUP($C326,利用者一覧!$C$4:$AS$53,24,FALSE)</f>
        <v>#N/A</v>
      </c>
      <c r="D350" s="232"/>
      <c r="E350" s="232"/>
      <c r="F350" s="242" t="s">
        <v>236</v>
      </c>
      <c r="G350" s="243"/>
      <c r="H350" s="290" t="e">
        <f>VLOOKUP($C326,利用者一覧!$C$4:$AS$53,25,FALSE)</f>
        <v>#N/A</v>
      </c>
      <c r="I350" s="291"/>
      <c r="J350" s="291"/>
      <c r="K350" s="291"/>
      <c r="L350" s="291"/>
      <c r="M350" s="292"/>
      <c r="N350" s="94"/>
    </row>
    <row r="351" spans="1:20" ht="6.6" customHeight="1" thickBot="1">
      <c r="A351" s="97"/>
      <c r="B351" s="98"/>
      <c r="C351" s="95"/>
      <c r="D351" s="95"/>
      <c r="E351" s="95"/>
      <c r="F351" s="99"/>
      <c r="G351" s="98"/>
      <c r="H351" s="106"/>
      <c r="I351" s="106"/>
      <c r="J351" s="106"/>
      <c r="K351" s="106"/>
      <c r="L351" s="106"/>
      <c r="M351" s="106"/>
      <c r="N351" s="100"/>
    </row>
    <row r="352" spans="1:20" ht="30" customHeight="1" thickBot="1">
      <c r="A352" s="135" t="e">
        <f>VLOOKUP($C326,利用者一覧!$C$4:$AS$53,42,FALSE)</f>
        <v>#N/A</v>
      </c>
      <c r="B352" s="136"/>
      <c r="C352" s="136"/>
      <c r="D352" s="136"/>
      <c r="E352" s="136"/>
      <c r="F352" s="136"/>
      <c r="G352" s="136"/>
      <c r="H352" s="136"/>
      <c r="I352" s="136"/>
      <c r="J352" s="136"/>
      <c r="K352" s="136"/>
      <c r="L352" s="136"/>
      <c r="M352" s="136"/>
      <c r="N352" s="136"/>
      <c r="O352" s="136"/>
      <c r="P352" s="136"/>
      <c r="Q352" s="136"/>
      <c r="R352" s="136"/>
      <c r="S352" s="136"/>
      <c r="T352" s="137"/>
    </row>
    <row r="353" spans="1:20" ht="6" customHeight="1"/>
    <row r="354" spans="1:20" ht="22.8" customHeight="1" thickBot="1">
      <c r="A354" s="138" t="s">
        <v>161</v>
      </c>
      <c r="B354" s="138"/>
      <c r="C354" s="138"/>
      <c r="D354" s="138"/>
      <c r="E354" s="138"/>
      <c r="F354" s="138"/>
      <c r="G354" s="138"/>
      <c r="H354" s="139"/>
      <c r="I354" s="76"/>
    </row>
    <row r="355" spans="1:20" ht="22.8" customHeight="1">
      <c r="A355" s="266"/>
      <c r="B355" s="267"/>
      <c r="C355" s="267"/>
      <c r="D355" s="267"/>
      <c r="E355" s="267"/>
      <c r="F355" s="267"/>
      <c r="G355" s="267"/>
      <c r="H355" s="267"/>
      <c r="I355" s="267"/>
      <c r="J355" s="267"/>
      <c r="K355" s="267"/>
      <c r="L355" s="267"/>
      <c r="M355" s="267"/>
      <c r="N355" s="267"/>
      <c r="O355" s="267"/>
      <c r="P355" s="267"/>
      <c r="Q355" s="267"/>
      <c r="R355" s="267"/>
      <c r="S355" s="267"/>
      <c r="T355" s="268"/>
    </row>
    <row r="356" spans="1:20" ht="22.8" customHeight="1">
      <c r="A356" s="254"/>
      <c r="B356" s="255"/>
      <c r="C356" s="255"/>
      <c r="D356" s="255"/>
      <c r="E356" s="255"/>
      <c r="F356" s="255"/>
      <c r="G356" s="255"/>
      <c r="H356" s="255"/>
      <c r="I356" s="255"/>
      <c r="J356" s="255"/>
      <c r="K356" s="255"/>
      <c r="L356" s="255"/>
      <c r="M356" s="255"/>
      <c r="N356" s="255"/>
      <c r="O356" s="255"/>
      <c r="P356" s="255"/>
      <c r="Q356" s="255"/>
      <c r="R356" s="255"/>
      <c r="S356" s="255"/>
      <c r="T356" s="269"/>
    </row>
    <row r="357" spans="1:20" ht="22.8" customHeight="1">
      <c r="A357" s="254"/>
      <c r="B357" s="255"/>
      <c r="C357" s="255"/>
      <c r="D357" s="255"/>
      <c r="E357" s="255"/>
      <c r="F357" s="255"/>
      <c r="G357" s="255"/>
      <c r="H357" s="255"/>
      <c r="I357" s="255"/>
      <c r="J357" s="255"/>
      <c r="K357" s="255"/>
      <c r="L357" s="255"/>
      <c r="M357" s="255"/>
      <c r="N357" s="255"/>
      <c r="O357" s="255"/>
      <c r="P357" s="255"/>
      <c r="Q357" s="255"/>
      <c r="R357" s="255"/>
      <c r="S357" s="255"/>
      <c r="T357" s="269"/>
    </row>
    <row r="358" spans="1:20" ht="22.8" customHeight="1" thickBot="1">
      <c r="A358" s="270"/>
      <c r="B358" s="271"/>
      <c r="C358" s="271"/>
      <c r="D358" s="271"/>
      <c r="E358" s="271"/>
      <c r="F358" s="271"/>
      <c r="G358" s="271"/>
      <c r="H358" s="271"/>
      <c r="I358" s="271"/>
      <c r="J358" s="271"/>
      <c r="K358" s="271"/>
      <c r="L358" s="271"/>
      <c r="M358" s="271"/>
      <c r="N358" s="271"/>
      <c r="O358" s="271"/>
      <c r="P358" s="271"/>
      <c r="Q358" s="271"/>
      <c r="R358" s="271"/>
      <c r="S358" s="271"/>
      <c r="T358" s="272"/>
    </row>
    <row r="359" spans="1:20" ht="22.8" customHeight="1"/>
    <row r="360" spans="1:20" ht="22.8" customHeight="1" thickBot="1"/>
    <row r="361" spans="1:20" ht="21" customHeight="1" thickBot="1">
      <c r="A361" s="168" t="s">
        <v>239</v>
      </c>
      <c r="B361" s="169"/>
      <c r="C361" s="169"/>
      <c r="D361" s="169"/>
      <c r="E361" s="169"/>
      <c r="F361" s="169"/>
      <c r="G361" s="169"/>
      <c r="H361" s="169"/>
      <c r="I361" s="169"/>
      <c r="J361" s="169"/>
      <c r="K361" s="170"/>
      <c r="L361" s="77"/>
      <c r="M361" s="77"/>
      <c r="N361" s="77"/>
    </row>
    <row r="362" spans="1:20" ht="5.25" customHeight="1" thickBot="1"/>
    <row r="363" spans="1:20" ht="13.8" customHeight="1" thickBot="1">
      <c r="A363" s="183" t="s">
        <v>240</v>
      </c>
      <c r="B363" s="184"/>
      <c r="C363" s="184"/>
      <c r="D363" s="184"/>
      <c r="E363" s="184"/>
      <c r="F363" s="181" t="s">
        <v>219</v>
      </c>
      <c r="G363" s="181"/>
      <c r="H363" s="179"/>
      <c r="I363" s="179"/>
      <c r="J363" s="179"/>
      <c r="K363" s="171" t="s">
        <v>220</v>
      </c>
      <c r="L363" s="172"/>
      <c r="M363" s="175" t="s">
        <v>237</v>
      </c>
      <c r="N363" s="176"/>
      <c r="O363" s="176" t="s">
        <v>238</v>
      </c>
      <c r="P363" s="176"/>
      <c r="Q363" s="176" t="s">
        <v>238</v>
      </c>
      <c r="R363" s="176"/>
      <c r="S363" s="176" t="s">
        <v>238</v>
      </c>
      <c r="T363" s="177"/>
    </row>
    <row r="364" spans="1:20" ht="41.4" customHeight="1" thickTop="1" thickBot="1">
      <c r="A364" s="185"/>
      <c r="B364" s="186"/>
      <c r="C364" s="186"/>
      <c r="D364" s="186"/>
      <c r="E364" s="186"/>
      <c r="F364" s="182"/>
      <c r="G364" s="182"/>
      <c r="H364" s="180"/>
      <c r="I364" s="180"/>
      <c r="J364" s="180"/>
      <c r="K364" s="173"/>
      <c r="L364" s="174"/>
      <c r="M364" s="178"/>
      <c r="N364" s="166"/>
      <c r="O364" s="166"/>
      <c r="P364" s="166"/>
      <c r="Q364" s="166"/>
      <c r="R364" s="166"/>
      <c r="S364" s="166"/>
      <c r="T364" s="167"/>
    </row>
    <row r="365" spans="1:20" ht="5.4" customHeight="1" thickBot="1">
      <c r="A365" s="85"/>
      <c r="B365" s="87"/>
      <c r="C365" s="88"/>
      <c r="D365" s="88"/>
      <c r="E365" s="88"/>
      <c r="F365" s="88"/>
      <c r="G365" s="88"/>
      <c r="H365" s="88"/>
      <c r="I365" s="88"/>
      <c r="J365" s="88"/>
      <c r="K365" s="88"/>
      <c r="L365" s="88"/>
      <c r="M365" s="88"/>
      <c r="N365" s="88"/>
      <c r="O365" s="88"/>
      <c r="P365" s="88"/>
      <c r="Q365" s="88"/>
      <c r="R365" s="88"/>
      <c r="S365" s="88"/>
      <c r="T365" s="293"/>
    </row>
    <row r="366" spans="1:20" ht="36" customHeight="1" thickBot="1">
      <c r="A366" s="208" t="s">
        <v>8</v>
      </c>
      <c r="B366" s="209"/>
      <c r="C366" s="206"/>
      <c r="D366" s="206"/>
      <c r="E366" s="206"/>
      <c r="F366" s="206"/>
      <c r="G366" s="206"/>
      <c r="H366" s="207"/>
      <c r="J366" s="210" t="s">
        <v>113</v>
      </c>
      <c r="K366" s="211"/>
      <c r="L366" s="211"/>
      <c r="M366" s="211"/>
      <c r="N366" s="142" t="e">
        <f>VLOOKUP($C366,利用者一覧!$C$4:$AS$53,41,FALSE)</f>
        <v>#N/A</v>
      </c>
      <c r="O366" s="142"/>
      <c r="P366" s="142"/>
      <c r="Q366" s="142"/>
      <c r="R366" s="142"/>
      <c r="S366" s="143"/>
    </row>
    <row r="367" spans="1:20" ht="6.6" customHeight="1" thickBot="1">
      <c r="D367" s="86"/>
      <c r="E367" s="86"/>
      <c r="F367" s="86"/>
    </row>
    <row r="368" spans="1:20" ht="26.4" customHeight="1">
      <c r="A368" s="224" t="s">
        <v>163</v>
      </c>
      <c r="B368" s="225"/>
      <c r="C368" s="163"/>
      <c r="D368" s="276" t="e">
        <f>VLOOKUP($C366,利用者一覧!$C$4:$AS$53,14,FALSE)</f>
        <v>#N/A</v>
      </c>
      <c r="E368" s="277"/>
      <c r="F368" s="277"/>
      <c r="G368" s="277"/>
      <c r="H368" s="277"/>
      <c r="I368" s="277"/>
      <c r="J368" s="277"/>
      <c r="K368" s="277"/>
      <c r="L368" s="277"/>
      <c r="M368" s="277"/>
      <c r="N368" s="277"/>
      <c r="O368" s="277"/>
      <c r="P368" s="277"/>
      <c r="Q368" s="277"/>
      <c r="R368" s="277"/>
      <c r="S368" s="277"/>
      <c r="T368" s="278"/>
    </row>
    <row r="369" spans="1:20" ht="26.4" customHeight="1" thickBot="1">
      <c r="A369" s="226" t="s">
        <v>164</v>
      </c>
      <c r="B369" s="227"/>
      <c r="C369" s="228"/>
      <c r="D369" s="273" t="e">
        <f>VLOOKUP($C366,利用者一覧!$C$4:$AS$53,15,FALSE)</f>
        <v>#N/A</v>
      </c>
      <c r="E369" s="274"/>
      <c r="F369" s="274"/>
      <c r="G369" s="274"/>
      <c r="H369" s="274"/>
      <c r="I369" s="274"/>
      <c r="J369" s="274"/>
      <c r="K369" s="274"/>
      <c r="L369" s="274"/>
      <c r="M369" s="274"/>
      <c r="N369" s="274"/>
      <c r="O369" s="274"/>
      <c r="P369" s="274"/>
      <c r="Q369" s="274"/>
      <c r="R369" s="274"/>
      <c r="S369" s="274"/>
      <c r="T369" s="275"/>
    </row>
    <row r="370" spans="1:20" ht="5.4" customHeight="1" thickBot="1">
      <c r="D370" s="86"/>
      <c r="E370" s="86"/>
      <c r="F370" s="86"/>
    </row>
    <row r="371" spans="1:20" ht="24" customHeight="1" thickBot="1">
      <c r="A371" s="212" t="s">
        <v>9</v>
      </c>
      <c r="B371" s="213"/>
      <c r="C371" s="213"/>
      <c r="D371" s="213"/>
      <c r="E371" s="213"/>
      <c r="F371" s="214"/>
      <c r="G371" s="212" t="s">
        <v>10</v>
      </c>
      <c r="H371" s="213"/>
      <c r="I371" s="213"/>
      <c r="J371" s="288"/>
      <c r="K371" s="212" t="s">
        <v>11</v>
      </c>
      <c r="L371" s="213"/>
      <c r="M371" s="213"/>
      <c r="N371" s="288"/>
      <c r="O371" s="144" t="s">
        <v>221</v>
      </c>
      <c r="P371" s="145"/>
      <c r="Q371" s="145"/>
      <c r="R371" s="145"/>
      <c r="S371" s="145"/>
      <c r="T371" s="146"/>
    </row>
    <row r="372" spans="1:20" ht="28.8" customHeight="1" thickTop="1">
      <c r="A372" s="218" t="s">
        <v>241</v>
      </c>
      <c r="B372" s="219"/>
      <c r="C372" s="219"/>
      <c r="D372" s="219"/>
      <c r="E372" s="219"/>
      <c r="F372" s="220"/>
      <c r="G372" s="285" t="s">
        <v>18</v>
      </c>
      <c r="H372" s="286"/>
      <c r="I372" s="286"/>
      <c r="J372" s="287"/>
      <c r="K372" s="285" t="s">
        <v>19</v>
      </c>
      <c r="L372" s="286"/>
      <c r="M372" s="286"/>
      <c r="N372" s="287"/>
      <c r="O372" s="84" t="s">
        <v>27</v>
      </c>
      <c r="P372" s="147" t="s">
        <v>245</v>
      </c>
      <c r="Q372" s="148"/>
      <c r="R372" s="148"/>
      <c r="S372" s="148"/>
      <c r="T372" s="149"/>
    </row>
    <row r="373" spans="1:20" ht="28.8" customHeight="1" thickBot="1">
      <c r="A373" s="221" t="s">
        <v>242</v>
      </c>
      <c r="B373" s="222"/>
      <c r="C373" s="222"/>
      <c r="D373" s="222"/>
      <c r="E373" s="222"/>
      <c r="F373" s="223"/>
      <c r="G373" s="282" t="s">
        <v>18</v>
      </c>
      <c r="H373" s="283"/>
      <c r="I373" s="283"/>
      <c r="J373" s="284"/>
      <c r="K373" s="282" t="s">
        <v>19</v>
      </c>
      <c r="L373" s="283"/>
      <c r="M373" s="283"/>
      <c r="N373" s="284"/>
      <c r="O373" s="89" t="s">
        <v>31</v>
      </c>
      <c r="P373" s="150"/>
      <c r="Q373" s="151"/>
      <c r="R373" s="151"/>
      <c r="S373" s="151"/>
      <c r="T373" s="152"/>
    </row>
    <row r="374" spans="1:20" ht="28.8" customHeight="1" thickBot="1">
      <c r="A374" s="215" t="s">
        <v>243</v>
      </c>
      <c r="B374" s="216"/>
      <c r="C374" s="216"/>
      <c r="D374" s="216"/>
      <c r="E374" s="216"/>
      <c r="F374" s="217"/>
      <c r="G374" s="279" t="s">
        <v>18</v>
      </c>
      <c r="H374" s="280"/>
      <c r="I374" s="280"/>
      <c r="J374" s="281"/>
      <c r="K374" s="279" t="s">
        <v>19</v>
      </c>
      <c r="L374" s="280"/>
      <c r="M374" s="280"/>
      <c r="N374" s="281"/>
      <c r="O374" s="153" t="e">
        <f>VLOOKUP($C366,利用者一覧!$C$4:$AS$53,32,FALSE)</f>
        <v>#N/A</v>
      </c>
      <c r="P374" s="154"/>
      <c r="Q374" s="154"/>
      <c r="R374" s="154"/>
      <c r="S374" s="154"/>
      <c r="T374" s="155"/>
    </row>
    <row r="375" spans="1:20" ht="8.4" customHeight="1" thickBot="1">
      <c r="D375" s="86"/>
      <c r="E375" s="86"/>
      <c r="F375" s="86"/>
    </row>
    <row r="376" spans="1:20" ht="24" customHeight="1" thickBot="1">
      <c r="A376" s="198" t="s">
        <v>99</v>
      </c>
      <c r="B376" s="203" t="s">
        <v>12</v>
      </c>
      <c r="C376" s="164"/>
      <c r="D376" s="140" t="s">
        <v>13</v>
      </c>
      <c r="E376" s="164"/>
      <c r="F376" s="140" t="s">
        <v>14</v>
      </c>
      <c r="G376" s="164"/>
      <c r="H376" s="140" t="s">
        <v>15</v>
      </c>
      <c r="I376" s="164"/>
      <c r="J376" s="140" t="s">
        <v>16</v>
      </c>
      <c r="K376" s="164"/>
      <c r="L376" s="140" t="s">
        <v>17</v>
      </c>
      <c r="M376" s="165"/>
      <c r="N376" s="212" t="s">
        <v>222</v>
      </c>
      <c r="O376" s="213"/>
      <c r="P376" s="213"/>
      <c r="Q376" s="213"/>
      <c r="R376" s="213"/>
      <c r="S376" s="213"/>
      <c r="T376" s="288"/>
    </row>
    <row r="377" spans="1:20" ht="21" customHeight="1" thickTop="1" thickBot="1">
      <c r="A377" s="199"/>
      <c r="B377" s="78" t="s">
        <v>20</v>
      </c>
      <c r="C377" s="79" t="s">
        <v>21</v>
      </c>
      <c r="D377" s="80" t="s">
        <v>20</v>
      </c>
      <c r="E377" s="79" t="s">
        <v>21</v>
      </c>
      <c r="F377" s="80" t="s">
        <v>20</v>
      </c>
      <c r="G377" s="79" t="s">
        <v>21</v>
      </c>
      <c r="H377" s="80" t="s">
        <v>20</v>
      </c>
      <c r="I377" s="79" t="s">
        <v>21</v>
      </c>
      <c r="J377" s="80" t="s">
        <v>20</v>
      </c>
      <c r="K377" s="79" t="s">
        <v>21</v>
      </c>
      <c r="L377" s="80" t="s">
        <v>20</v>
      </c>
      <c r="M377" s="81" t="s">
        <v>21</v>
      </c>
      <c r="N377" s="289" t="e">
        <f>VLOOKUP($C366,利用者一覧!$C$4:$AS$53,40,FALSE)</f>
        <v>#N/A</v>
      </c>
      <c r="O377" s="166"/>
      <c r="P377" s="166"/>
      <c r="Q377" s="166"/>
      <c r="R377" s="166"/>
      <c r="S377" s="166"/>
      <c r="T377" s="167"/>
    </row>
    <row r="378" spans="1:20" ht="21" customHeight="1">
      <c r="A378" s="199"/>
      <c r="B378" s="201" t="e">
        <f>VLOOKUP($C366,利用者一覧!$C$4:$AS$53,26,FALSE)</f>
        <v>#N/A</v>
      </c>
      <c r="C378" s="196" t="s">
        <v>103</v>
      </c>
      <c r="D378" s="194" t="e">
        <f>VLOOKUP($C366,利用者一覧!$C$4:$AS$53,27,FALSE)</f>
        <v>#N/A</v>
      </c>
      <c r="E378" s="196" t="s">
        <v>103</v>
      </c>
      <c r="F378" s="194" t="e">
        <f>VLOOKUP($C366,利用者一覧!$C$4:$AS$53,28,FALSE)</f>
        <v>#N/A</v>
      </c>
      <c r="G378" s="196" t="s">
        <v>103</v>
      </c>
      <c r="H378" s="194" t="e">
        <f>VLOOKUP($C366,利用者一覧!$C$4:$AS$53,29,FALSE)</f>
        <v>#N/A</v>
      </c>
      <c r="I378" s="196" t="s">
        <v>103</v>
      </c>
      <c r="J378" s="194" t="e">
        <f>VLOOKUP($C366,利用者一覧!$C$4:$AS$53,30,FALSE)</f>
        <v>#N/A</v>
      </c>
      <c r="K378" s="196" t="s">
        <v>103</v>
      </c>
      <c r="L378" s="194" t="e">
        <f>VLOOKUP($C366,利用者一覧!$C$4:$AS$53,31,FALSE)</f>
        <v>#N/A</v>
      </c>
      <c r="M378" s="204" t="s">
        <v>103</v>
      </c>
      <c r="N378" s="254" t="s">
        <v>225</v>
      </c>
      <c r="O378" s="255"/>
      <c r="P378" s="255"/>
      <c r="Q378" s="255"/>
      <c r="R378" s="255"/>
      <c r="S378" s="255"/>
    </row>
    <row r="379" spans="1:20" ht="21" customHeight="1" thickBot="1">
      <c r="A379" s="200"/>
      <c r="B379" s="202"/>
      <c r="C379" s="197"/>
      <c r="D379" s="195"/>
      <c r="E379" s="197"/>
      <c r="F379" s="195"/>
      <c r="G379" s="197"/>
      <c r="H379" s="195"/>
      <c r="I379" s="197"/>
      <c r="J379" s="195"/>
      <c r="K379" s="197"/>
      <c r="L379" s="195"/>
      <c r="M379" s="205"/>
    </row>
    <row r="380" spans="1:20" ht="6" customHeight="1" thickBot="1">
      <c r="A380" s="104"/>
      <c r="B380" s="103"/>
      <c r="C380" s="103"/>
      <c r="D380" s="103"/>
      <c r="E380" s="103"/>
      <c r="F380" s="103"/>
      <c r="G380" s="103"/>
      <c r="H380" s="103"/>
      <c r="I380" s="103"/>
      <c r="J380" s="103"/>
      <c r="K380" s="103"/>
      <c r="L380" s="103"/>
      <c r="M380" s="103"/>
      <c r="N380" s="83"/>
      <c r="O380" s="83"/>
      <c r="P380" s="83"/>
      <c r="Q380" s="83"/>
      <c r="R380" s="83"/>
      <c r="S380" s="83"/>
      <c r="T380" s="83"/>
    </row>
    <row r="381" spans="1:20" ht="29.4" customHeight="1" thickBot="1">
      <c r="A381" s="189" t="s">
        <v>22</v>
      </c>
      <c r="B381" s="190"/>
      <c r="C381" s="93" t="s">
        <v>26</v>
      </c>
      <c r="D381" s="105" t="e">
        <f>VLOOKUP($C366,利用者一覧!$C$4:$AS$53,35,FALSE)</f>
        <v>#N/A</v>
      </c>
      <c r="E381" s="82" t="s">
        <v>30</v>
      </c>
      <c r="F381" s="43" t="s">
        <v>104</v>
      </c>
      <c r="G381" s="191" t="s">
        <v>23</v>
      </c>
      <c r="H381" s="192"/>
      <c r="I381" s="193"/>
      <c r="J381" s="93" t="s">
        <v>26</v>
      </c>
      <c r="K381" s="105" t="e">
        <f>VLOOKUP($C366,利用者一覧!$C$4:$AS$53,36,FALSE)</f>
        <v>#N/A</v>
      </c>
      <c r="L381" s="82" t="s">
        <v>30</v>
      </c>
      <c r="M381" s="43" t="s">
        <v>104</v>
      </c>
    </row>
    <row r="382" spans="1:20" ht="6" customHeight="1" thickBot="1"/>
    <row r="383" spans="1:20" ht="30" customHeight="1" thickBot="1">
      <c r="A383" s="263" t="s">
        <v>24</v>
      </c>
      <c r="B383" s="264"/>
      <c r="C383" s="265"/>
      <c r="D383" s="156" t="s">
        <v>28</v>
      </c>
      <c r="E383" s="157"/>
      <c r="F383" s="101" t="s">
        <v>103</v>
      </c>
      <c r="G383" s="262" t="s">
        <v>32</v>
      </c>
      <c r="H383" s="157"/>
      <c r="I383" s="101" t="s">
        <v>103</v>
      </c>
      <c r="J383" s="262" t="s">
        <v>34</v>
      </c>
      <c r="K383" s="157"/>
      <c r="L383" s="101" t="s">
        <v>103</v>
      </c>
      <c r="M383" s="140" t="s">
        <v>29</v>
      </c>
      <c r="N383" s="141"/>
      <c r="O383" s="102" t="s">
        <v>103</v>
      </c>
      <c r="P383" s="252" t="s">
        <v>244</v>
      </c>
      <c r="Q383" s="253"/>
      <c r="R383" s="253"/>
      <c r="S383" s="253"/>
      <c r="T383" s="253"/>
    </row>
    <row r="384" spans="1:20" ht="30" customHeight="1" thickTop="1" thickBot="1">
      <c r="A384" s="259" t="s">
        <v>162</v>
      </c>
      <c r="B384" s="260"/>
      <c r="C384" s="261"/>
      <c r="D384" s="258" t="s">
        <v>111</v>
      </c>
      <c r="E384" s="188"/>
      <c r="F384" s="107" t="s">
        <v>103</v>
      </c>
      <c r="G384" s="187" t="s">
        <v>35</v>
      </c>
      <c r="H384" s="188"/>
      <c r="I384" s="107" t="s">
        <v>103</v>
      </c>
      <c r="J384" s="187" t="s">
        <v>33</v>
      </c>
      <c r="K384" s="188"/>
      <c r="L384" s="91" t="s">
        <v>103</v>
      </c>
      <c r="M384" s="187" t="s">
        <v>101</v>
      </c>
      <c r="N384" s="188"/>
      <c r="O384" s="108" t="s">
        <v>103</v>
      </c>
      <c r="P384" s="252"/>
      <c r="Q384" s="253"/>
      <c r="R384" s="253"/>
      <c r="S384" s="253"/>
      <c r="T384" s="253"/>
    </row>
    <row r="385" spans="1:20" ht="6.6" customHeight="1" thickBot="1"/>
    <row r="386" spans="1:20" ht="30" customHeight="1" thickBot="1">
      <c r="A386" s="162" t="s">
        <v>227</v>
      </c>
      <c r="B386" s="163"/>
      <c r="C386" s="256" t="e">
        <f>VLOOKUP($C366,利用者一覧!$C$4:$AS$53,16,FALSE)</f>
        <v>#N/A</v>
      </c>
      <c r="D386" s="257"/>
      <c r="E386" s="257"/>
      <c r="F386" s="244" t="s">
        <v>232</v>
      </c>
      <c r="G386" s="245"/>
      <c r="H386" s="249" t="e">
        <f>VLOOKUP($C366,利用者一覧!$C$4:$AS$53,17,FALSE)</f>
        <v>#N/A</v>
      </c>
      <c r="I386" s="250"/>
      <c r="J386" s="250"/>
      <c r="K386" s="250"/>
      <c r="L386" s="250"/>
      <c r="M386" s="251"/>
      <c r="N386" s="210" t="s">
        <v>226</v>
      </c>
      <c r="O386" s="211"/>
      <c r="P386" s="211"/>
      <c r="Q386" s="211"/>
      <c r="R386" s="211"/>
      <c r="S386" s="211"/>
      <c r="T386" s="233"/>
    </row>
    <row r="387" spans="1:20" ht="30" customHeight="1">
      <c r="A387" s="158" t="s">
        <v>228</v>
      </c>
      <c r="B387" s="159"/>
      <c r="C387" s="229" t="e">
        <f>VLOOKUP($C366,利用者一覧!$C$4:$AS$53,18,FALSE)</f>
        <v>#N/A</v>
      </c>
      <c r="D387" s="230"/>
      <c r="E387" s="230"/>
      <c r="F387" s="240" t="s">
        <v>233</v>
      </c>
      <c r="G387" s="241"/>
      <c r="H387" s="246" t="e">
        <f>VLOOKUP($C366,利用者一覧!$C$4:$AS$53,19,FALSE)</f>
        <v>#N/A</v>
      </c>
      <c r="I387" s="247"/>
      <c r="J387" s="247"/>
      <c r="K387" s="247"/>
      <c r="L387" s="247"/>
      <c r="M387" s="248"/>
      <c r="N387" s="198" t="s">
        <v>102</v>
      </c>
      <c r="O387" s="234" t="e">
        <f>VLOOKUP($C366,利用者一覧!$C$4:$AS$53,37,FALSE)</f>
        <v>#N/A</v>
      </c>
      <c r="P387" s="235"/>
      <c r="Q387" s="235"/>
      <c r="R387" s="235"/>
      <c r="S387" s="235"/>
      <c r="T387" s="44" t="s">
        <v>103</v>
      </c>
    </row>
    <row r="388" spans="1:20" ht="30" customHeight="1">
      <c r="A388" s="158" t="s">
        <v>229</v>
      </c>
      <c r="B388" s="159"/>
      <c r="C388" s="229" t="e">
        <f>VLOOKUP($C366,利用者一覧!$C$4:$AS$53,20,FALSE)</f>
        <v>#N/A</v>
      </c>
      <c r="D388" s="230"/>
      <c r="E388" s="230"/>
      <c r="F388" s="240" t="s">
        <v>234</v>
      </c>
      <c r="G388" s="241"/>
      <c r="H388" s="246" t="e">
        <f>VLOOKUP($C366,利用者一覧!$C$4:$AS$53,21,FALSE)</f>
        <v>#N/A</v>
      </c>
      <c r="I388" s="247"/>
      <c r="J388" s="247"/>
      <c r="K388" s="247"/>
      <c r="L388" s="247"/>
      <c r="M388" s="248"/>
      <c r="N388" s="199"/>
      <c r="O388" s="236" t="e">
        <f>VLOOKUP($C366,利用者一覧!$C$4:$AS$53,38,FALSE)</f>
        <v>#N/A</v>
      </c>
      <c r="P388" s="237"/>
      <c r="Q388" s="237"/>
      <c r="R388" s="237"/>
      <c r="S388" s="237"/>
      <c r="T388" s="75" t="s">
        <v>103</v>
      </c>
    </row>
    <row r="389" spans="1:20" ht="30" customHeight="1" thickBot="1">
      <c r="A389" s="158" t="s">
        <v>230</v>
      </c>
      <c r="B389" s="159"/>
      <c r="C389" s="229" t="e">
        <f>VLOOKUP($C366,利用者一覧!$C$4:$AS$53,22,FALSE)</f>
        <v>#N/A</v>
      </c>
      <c r="D389" s="230"/>
      <c r="E389" s="230"/>
      <c r="F389" s="240" t="s">
        <v>235</v>
      </c>
      <c r="G389" s="241"/>
      <c r="H389" s="246" t="e">
        <f>VLOOKUP($C366,利用者一覧!$C$4:$AS$53,23,FALSE)</f>
        <v>#N/A</v>
      </c>
      <c r="I389" s="247"/>
      <c r="J389" s="247"/>
      <c r="K389" s="247"/>
      <c r="L389" s="247"/>
      <c r="M389" s="248"/>
      <c r="N389" s="200"/>
      <c r="O389" s="238" t="e">
        <f>VLOOKUP($C366,利用者一覧!$C$4:$AS$53,39,FALSE)</f>
        <v>#N/A</v>
      </c>
      <c r="P389" s="239"/>
      <c r="Q389" s="239"/>
      <c r="R389" s="239"/>
      <c r="S389" s="239"/>
      <c r="T389" s="45" t="s">
        <v>103</v>
      </c>
    </row>
    <row r="390" spans="1:20" ht="30" customHeight="1" thickBot="1">
      <c r="A390" s="160" t="s">
        <v>231</v>
      </c>
      <c r="B390" s="161"/>
      <c r="C390" s="231" t="e">
        <f>VLOOKUP($C366,利用者一覧!$C$4:$AS$53,24,FALSE)</f>
        <v>#N/A</v>
      </c>
      <c r="D390" s="232"/>
      <c r="E390" s="232"/>
      <c r="F390" s="242" t="s">
        <v>236</v>
      </c>
      <c r="G390" s="243"/>
      <c r="H390" s="290" t="e">
        <f>VLOOKUP($C366,利用者一覧!$C$4:$AS$53,25,FALSE)</f>
        <v>#N/A</v>
      </c>
      <c r="I390" s="291"/>
      <c r="J390" s="291"/>
      <c r="K390" s="291"/>
      <c r="L390" s="291"/>
      <c r="M390" s="292"/>
      <c r="N390" s="94"/>
    </row>
    <row r="391" spans="1:20" ht="6.6" customHeight="1" thickBot="1">
      <c r="A391" s="97"/>
      <c r="B391" s="98"/>
      <c r="C391" s="95"/>
      <c r="D391" s="95"/>
      <c r="E391" s="95"/>
      <c r="F391" s="99"/>
      <c r="G391" s="98"/>
      <c r="H391" s="106"/>
      <c r="I391" s="106"/>
      <c r="J391" s="106"/>
      <c r="K391" s="106"/>
      <c r="L391" s="106"/>
      <c r="M391" s="106"/>
      <c r="N391" s="100"/>
    </row>
    <row r="392" spans="1:20" ht="30" customHeight="1" thickBot="1">
      <c r="A392" s="135" t="e">
        <f>VLOOKUP($C366,利用者一覧!$C$4:$AS$53,42,FALSE)</f>
        <v>#N/A</v>
      </c>
      <c r="B392" s="136"/>
      <c r="C392" s="136"/>
      <c r="D392" s="136"/>
      <c r="E392" s="136"/>
      <c r="F392" s="136"/>
      <c r="G392" s="136"/>
      <c r="H392" s="136"/>
      <c r="I392" s="136"/>
      <c r="J392" s="136"/>
      <c r="K392" s="136"/>
      <c r="L392" s="136"/>
      <c r="M392" s="136"/>
      <c r="N392" s="136"/>
      <c r="O392" s="136"/>
      <c r="P392" s="136"/>
      <c r="Q392" s="136"/>
      <c r="R392" s="136"/>
      <c r="S392" s="136"/>
      <c r="T392" s="137"/>
    </row>
    <row r="393" spans="1:20" ht="6" customHeight="1"/>
    <row r="394" spans="1:20" ht="22.8" customHeight="1" thickBot="1">
      <c r="A394" s="138" t="s">
        <v>161</v>
      </c>
      <c r="B394" s="138"/>
      <c r="C394" s="138"/>
      <c r="D394" s="138"/>
      <c r="E394" s="138"/>
      <c r="F394" s="138"/>
      <c r="G394" s="138"/>
      <c r="H394" s="139"/>
      <c r="I394" s="76"/>
    </row>
    <row r="395" spans="1:20" ht="22.8" customHeight="1">
      <c r="A395" s="266"/>
      <c r="B395" s="267"/>
      <c r="C395" s="267"/>
      <c r="D395" s="267"/>
      <c r="E395" s="267"/>
      <c r="F395" s="267"/>
      <c r="G395" s="267"/>
      <c r="H395" s="267"/>
      <c r="I395" s="267"/>
      <c r="J395" s="267"/>
      <c r="K395" s="267"/>
      <c r="L395" s="267"/>
      <c r="M395" s="267"/>
      <c r="N395" s="267"/>
      <c r="O395" s="267"/>
      <c r="P395" s="267"/>
      <c r="Q395" s="267"/>
      <c r="R395" s="267"/>
      <c r="S395" s="267"/>
      <c r="T395" s="268"/>
    </row>
    <row r="396" spans="1:20" ht="22.8" customHeight="1">
      <c r="A396" s="254"/>
      <c r="B396" s="255"/>
      <c r="C396" s="255"/>
      <c r="D396" s="255"/>
      <c r="E396" s="255"/>
      <c r="F396" s="255"/>
      <c r="G396" s="255"/>
      <c r="H396" s="255"/>
      <c r="I396" s="255"/>
      <c r="J396" s="255"/>
      <c r="K396" s="255"/>
      <c r="L396" s="255"/>
      <c r="M396" s="255"/>
      <c r="N396" s="255"/>
      <c r="O396" s="255"/>
      <c r="P396" s="255"/>
      <c r="Q396" s="255"/>
      <c r="R396" s="255"/>
      <c r="S396" s="255"/>
      <c r="T396" s="269"/>
    </row>
    <row r="397" spans="1:20" ht="22.8" customHeight="1">
      <c r="A397" s="254"/>
      <c r="B397" s="255"/>
      <c r="C397" s="255"/>
      <c r="D397" s="255"/>
      <c r="E397" s="255"/>
      <c r="F397" s="255"/>
      <c r="G397" s="255"/>
      <c r="H397" s="255"/>
      <c r="I397" s="255"/>
      <c r="J397" s="255"/>
      <c r="K397" s="255"/>
      <c r="L397" s="255"/>
      <c r="M397" s="255"/>
      <c r="N397" s="255"/>
      <c r="O397" s="255"/>
      <c r="P397" s="255"/>
      <c r="Q397" s="255"/>
      <c r="R397" s="255"/>
      <c r="S397" s="255"/>
      <c r="T397" s="269"/>
    </row>
    <row r="398" spans="1:20" ht="22.8" customHeight="1" thickBot="1">
      <c r="A398" s="270"/>
      <c r="B398" s="271"/>
      <c r="C398" s="271"/>
      <c r="D398" s="271"/>
      <c r="E398" s="271"/>
      <c r="F398" s="271"/>
      <c r="G398" s="271"/>
      <c r="H398" s="271"/>
      <c r="I398" s="271"/>
      <c r="J398" s="271"/>
      <c r="K398" s="271"/>
      <c r="L398" s="271"/>
      <c r="M398" s="271"/>
      <c r="N398" s="271"/>
      <c r="O398" s="271"/>
      <c r="P398" s="271"/>
      <c r="Q398" s="271"/>
      <c r="R398" s="271"/>
      <c r="S398" s="271"/>
      <c r="T398" s="272"/>
    </row>
    <row r="399" spans="1:20" ht="22.8" customHeight="1"/>
    <row r="400" spans="1:20" ht="22.8" customHeight="1"/>
  </sheetData>
  <mergeCells count="1000">
    <mergeCell ref="A392:T392"/>
    <mergeCell ref="A394:H394"/>
    <mergeCell ref="A395:T398"/>
    <mergeCell ref="A389:B389"/>
    <mergeCell ref="C389:E389"/>
    <mergeCell ref="F389:G389"/>
    <mergeCell ref="H389:M389"/>
    <mergeCell ref="O389:S389"/>
    <mergeCell ref="A390:B390"/>
    <mergeCell ref="C390:E390"/>
    <mergeCell ref="F390:G390"/>
    <mergeCell ref="H390:M390"/>
    <mergeCell ref="O387:S387"/>
    <mergeCell ref="A388:B388"/>
    <mergeCell ref="C388:E388"/>
    <mergeCell ref="F388:G388"/>
    <mergeCell ref="H388:M388"/>
    <mergeCell ref="O388:S388"/>
    <mergeCell ref="A386:B386"/>
    <mergeCell ref="C386:E386"/>
    <mergeCell ref="F386:G386"/>
    <mergeCell ref="H386:M386"/>
    <mergeCell ref="N386:T386"/>
    <mergeCell ref="A387:B387"/>
    <mergeCell ref="C387:E387"/>
    <mergeCell ref="F387:G387"/>
    <mergeCell ref="H387:M387"/>
    <mergeCell ref="N387:N389"/>
    <mergeCell ref="M383:N383"/>
    <mergeCell ref="P383:T384"/>
    <mergeCell ref="A384:C384"/>
    <mergeCell ref="D384:E384"/>
    <mergeCell ref="G384:H384"/>
    <mergeCell ref="J384:K384"/>
    <mergeCell ref="M384:N384"/>
    <mergeCell ref="A381:B381"/>
    <mergeCell ref="G381:I381"/>
    <mergeCell ref="A383:C383"/>
    <mergeCell ref="D383:E383"/>
    <mergeCell ref="G383:H383"/>
    <mergeCell ref="J383:K383"/>
    <mergeCell ref="I378:I379"/>
    <mergeCell ref="J378:J379"/>
    <mergeCell ref="K378:K379"/>
    <mergeCell ref="L378:L379"/>
    <mergeCell ref="M378:M379"/>
    <mergeCell ref="N378:S378"/>
    <mergeCell ref="L376:M376"/>
    <mergeCell ref="N376:T376"/>
    <mergeCell ref="N377:T377"/>
    <mergeCell ref="B378:B379"/>
    <mergeCell ref="C378:C379"/>
    <mergeCell ref="D378:D379"/>
    <mergeCell ref="E378:E379"/>
    <mergeCell ref="F378:F379"/>
    <mergeCell ref="G378:G379"/>
    <mergeCell ref="H378:H379"/>
    <mergeCell ref="A374:F374"/>
    <mergeCell ref="G374:J374"/>
    <mergeCell ref="K374:N374"/>
    <mergeCell ref="O374:T374"/>
    <mergeCell ref="A376:A379"/>
    <mergeCell ref="B376:C376"/>
    <mergeCell ref="D376:E376"/>
    <mergeCell ref="F376:G376"/>
    <mergeCell ref="H376:I376"/>
    <mergeCell ref="J376:K376"/>
    <mergeCell ref="A372:F372"/>
    <mergeCell ref="G372:J372"/>
    <mergeCell ref="K372:N372"/>
    <mergeCell ref="P372:T372"/>
    <mergeCell ref="A373:F373"/>
    <mergeCell ref="G373:J373"/>
    <mergeCell ref="K373:N373"/>
    <mergeCell ref="P373:T373"/>
    <mergeCell ref="A369:C369"/>
    <mergeCell ref="D369:T369"/>
    <mergeCell ref="A371:F371"/>
    <mergeCell ref="G371:J371"/>
    <mergeCell ref="K371:N371"/>
    <mergeCell ref="O371:T371"/>
    <mergeCell ref="A366:B366"/>
    <mergeCell ref="C366:H366"/>
    <mergeCell ref="J366:M366"/>
    <mergeCell ref="N366:S366"/>
    <mergeCell ref="A368:C368"/>
    <mergeCell ref="D368:T368"/>
    <mergeCell ref="Q363:R363"/>
    <mergeCell ref="S363:T363"/>
    <mergeCell ref="M364:N364"/>
    <mergeCell ref="O364:P364"/>
    <mergeCell ref="Q364:R364"/>
    <mergeCell ref="S364:T364"/>
    <mergeCell ref="A352:T352"/>
    <mergeCell ref="A354:H354"/>
    <mergeCell ref="A355:T358"/>
    <mergeCell ref="A361:K361"/>
    <mergeCell ref="A363:E364"/>
    <mergeCell ref="F363:G364"/>
    <mergeCell ref="H363:J364"/>
    <mergeCell ref="K363:L364"/>
    <mergeCell ref="M363:N363"/>
    <mergeCell ref="O363:P363"/>
    <mergeCell ref="A349:B349"/>
    <mergeCell ref="C349:E349"/>
    <mergeCell ref="F349:G349"/>
    <mergeCell ref="H349:M349"/>
    <mergeCell ref="O349:S349"/>
    <mergeCell ref="A350:B350"/>
    <mergeCell ref="C350:E350"/>
    <mergeCell ref="F350:G350"/>
    <mergeCell ref="H350:M350"/>
    <mergeCell ref="O347:S347"/>
    <mergeCell ref="A348:B348"/>
    <mergeCell ref="C348:E348"/>
    <mergeCell ref="F348:G348"/>
    <mergeCell ref="H348:M348"/>
    <mergeCell ref="O348:S348"/>
    <mergeCell ref="A346:B346"/>
    <mergeCell ref="C346:E346"/>
    <mergeCell ref="F346:G346"/>
    <mergeCell ref="H346:M346"/>
    <mergeCell ref="N346:T346"/>
    <mergeCell ref="A347:B347"/>
    <mergeCell ref="C347:E347"/>
    <mergeCell ref="F347:G347"/>
    <mergeCell ref="H347:M347"/>
    <mergeCell ref="N347:N349"/>
    <mergeCell ref="M343:N343"/>
    <mergeCell ref="P343:T344"/>
    <mergeCell ref="A344:C344"/>
    <mergeCell ref="D344:E344"/>
    <mergeCell ref="G344:H344"/>
    <mergeCell ref="J344:K344"/>
    <mergeCell ref="M344:N344"/>
    <mergeCell ref="A341:B341"/>
    <mergeCell ref="G341:I341"/>
    <mergeCell ref="A343:C343"/>
    <mergeCell ref="D343:E343"/>
    <mergeCell ref="G343:H343"/>
    <mergeCell ref="J343:K343"/>
    <mergeCell ref="I338:I339"/>
    <mergeCell ref="J338:J339"/>
    <mergeCell ref="K338:K339"/>
    <mergeCell ref="L338:L339"/>
    <mergeCell ref="M338:M339"/>
    <mergeCell ref="N338:S338"/>
    <mergeCell ref="L336:M336"/>
    <mergeCell ref="N336:T336"/>
    <mergeCell ref="N337:T337"/>
    <mergeCell ref="B338:B339"/>
    <mergeCell ref="C338:C339"/>
    <mergeCell ref="D338:D339"/>
    <mergeCell ref="E338:E339"/>
    <mergeCell ref="F338:F339"/>
    <mergeCell ref="G338:G339"/>
    <mergeCell ref="H338:H339"/>
    <mergeCell ref="A334:F334"/>
    <mergeCell ref="G334:J334"/>
    <mergeCell ref="K334:N334"/>
    <mergeCell ref="O334:T334"/>
    <mergeCell ref="A336:A339"/>
    <mergeCell ref="B336:C336"/>
    <mergeCell ref="D336:E336"/>
    <mergeCell ref="F336:G336"/>
    <mergeCell ref="H336:I336"/>
    <mergeCell ref="J336:K336"/>
    <mergeCell ref="A332:F332"/>
    <mergeCell ref="G332:J332"/>
    <mergeCell ref="K332:N332"/>
    <mergeCell ref="P332:T332"/>
    <mergeCell ref="A333:F333"/>
    <mergeCell ref="G333:J333"/>
    <mergeCell ref="K333:N333"/>
    <mergeCell ref="P333:T333"/>
    <mergeCell ref="A329:C329"/>
    <mergeCell ref="D329:T329"/>
    <mergeCell ref="A331:F331"/>
    <mergeCell ref="G331:J331"/>
    <mergeCell ref="K331:N331"/>
    <mergeCell ref="O331:T331"/>
    <mergeCell ref="A326:B326"/>
    <mergeCell ref="C326:H326"/>
    <mergeCell ref="J326:M326"/>
    <mergeCell ref="N326:S326"/>
    <mergeCell ref="A328:C328"/>
    <mergeCell ref="D328:T328"/>
    <mergeCell ref="Q323:R323"/>
    <mergeCell ref="S323:T323"/>
    <mergeCell ref="M324:N324"/>
    <mergeCell ref="O324:P324"/>
    <mergeCell ref="Q324:R324"/>
    <mergeCell ref="S324:T324"/>
    <mergeCell ref="A312:T312"/>
    <mergeCell ref="A314:H314"/>
    <mergeCell ref="A315:T318"/>
    <mergeCell ref="A321:K321"/>
    <mergeCell ref="A323:E324"/>
    <mergeCell ref="F323:G324"/>
    <mergeCell ref="H323:J324"/>
    <mergeCell ref="K323:L324"/>
    <mergeCell ref="M323:N323"/>
    <mergeCell ref="O323:P323"/>
    <mergeCell ref="A309:B309"/>
    <mergeCell ref="C309:E309"/>
    <mergeCell ref="F309:G309"/>
    <mergeCell ref="H309:M309"/>
    <mergeCell ref="O309:S309"/>
    <mergeCell ref="A310:B310"/>
    <mergeCell ref="C310:E310"/>
    <mergeCell ref="F310:G310"/>
    <mergeCell ref="H310:M310"/>
    <mergeCell ref="O307:S307"/>
    <mergeCell ref="A308:B308"/>
    <mergeCell ref="C308:E308"/>
    <mergeCell ref="F308:G308"/>
    <mergeCell ref="H308:M308"/>
    <mergeCell ref="O308:S308"/>
    <mergeCell ref="A306:B306"/>
    <mergeCell ref="C306:E306"/>
    <mergeCell ref="F306:G306"/>
    <mergeCell ref="H306:M306"/>
    <mergeCell ref="N306:T306"/>
    <mergeCell ref="A307:B307"/>
    <mergeCell ref="C307:E307"/>
    <mergeCell ref="F307:G307"/>
    <mergeCell ref="H307:M307"/>
    <mergeCell ref="N307:N309"/>
    <mergeCell ref="M303:N303"/>
    <mergeCell ref="P303:T304"/>
    <mergeCell ref="A304:C304"/>
    <mergeCell ref="D304:E304"/>
    <mergeCell ref="G304:H304"/>
    <mergeCell ref="J304:K304"/>
    <mergeCell ref="M304:N304"/>
    <mergeCell ref="A301:B301"/>
    <mergeCell ref="G301:I301"/>
    <mergeCell ref="A303:C303"/>
    <mergeCell ref="D303:E303"/>
    <mergeCell ref="G303:H303"/>
    <mergeCell ref="J303:K303"/>
    <mergeCell ref="I298:I299"/>
    <mergeCell ref="J298:J299"/>
    <mergeCell ref="K298:K299"/>
    <mergeCell ref="L298:L299"/>
    <mergeCell ref="M298:M299"/>
    <mergeCell ref="N298:S298"/>
    <mergeCell ref="L296:M296"/>
    <mergeCell ref="N296:T296"/>
    <mergeCell ref="N297:T297"/>
    <mergeCell ref="B298:B299"/>
    <mergeCell ref="C298:C299"/>
    <mergeCell ref="D298:D299"/>
    <mergeCell ref="E298:E299"/>
    <mergeCell ref="F298:F299"/>
    <mergeCell ref="G298:G299"/>
    <mergeCell ref="H298:H299"/>
    <mergeCell ref="A294:F294"/>
    <mergeCell ref="G294:J294"/>
    <mergeCell ref="K294:N294"/>
    <mergeCell ref="O294:T294"/>
    <mergeCell ref="A296:A299"/>
    <mergeCell ref="B296:C296"/>
    <mergeCell ref="D296:E296"/>
    <mergeCell ref="F296:G296"/>
    <mergeCell ref="H296:I296"/>
    <mergeCell ref="J296:K296"/>
    <mergeCell ref="A292:F292"/>
    <mergeCell ref="G292:J292"/>
    <mergeCell ref="K292:N292"/>
    <mergeCell ref="P292:T292"/>
    <mergeCell ref="A293:F293"/>
    <mergeCell ref="G293:J293"/>
    <mergeCell ref="K293:N293"/>
    <mergeCell ref="P293:T293"/>
    <mergeCell ref="A289:C289"/>
    <mergeCell ref="D289:T289"/>
    <mergeCell ref="A291:F291"/>
    <mergeCell ref="G291:J291"/>
    <mergeCell ref="K291:N291"/>
    <mergeCell ref="O291:T291"/>
    <mergeCell ref="A286:B286"/>
    <mergeCell ref="C286:H286"/>
    <mergeCell ref="J286:M286"/>
    <mergeCell ref="N286:S286"/>
    <mergeCell ref="A288:C288"/>
    <mergeCell ref="D288:T288"/>
    <mergeCell ref="Q283:R283"/>
    <mergeCell ref="S283:T283"/>
    <mergeCell ref="M284:N284"/>
    <mergeCell ref="O284:P284"/>
    <mergeCell ref="Q284:R284"/>
    <mergeCell ref="S284:T284"/>
    <mergeCell ref="A272:T272"/>
    <mergeCell ref="A274:H274"/>
    <mergeCell ref="A275:T278"/>
    <mergeCell ref="A281:K281"/>
    <mergeCell ref="A283:E284"/>
    <mergeCell ref="F283:G284"/>
    <mergeCell ref="H283:J284"/>
    <mergeCell ref="K283:L284"/>
    <mergeCell ref="M283:N283"/>
    <mergeCell ref="O283:P283"/>
    <mergeCell ref="A269:B269"/>
    <mergeCell ref="C269:E269"/>
    <mergeCell ref="F269:G269"/>
    <mergeCell ref="H269:M269"/>
    <mergeCell ref="O269:S269"/>
    <mergeCell ref="A270:B270"/>
    <mergeCell ref="C270:E270"/>
    <mergeCell ref="F270:G270"/>
    <mergeCell ref="H270:M270"/>
    <mergeCell ref="O267:S267"/>
    <mergeCell ref="A268:B268"/>
    <mergeCell ref="C268:E268"/>
    <mergeCell ref="F268:G268"/>
    <mergeCell ref="H268:M268"/>
    <mergeCell ref="O268:S268"/>
    <mergeCell ref="A266:B266"/>
    <mergeCell ref="C266:E266"/>
    <mergeCell ref="F266:G266"/>
    <mergeCell ref="H266:M266"/>
    <mergeCell ref="N266:T266"/>
    <mergeCell ref="A267:B267"/>
    <mergeCell ref="C267:E267"/>
    <mergeCell ref="F267:G267"/>
    <mergeCell ref="H267:M267"/>
    <mergeCell ref="N267:N269"/>
    <mergeCell ref="M263:N263"/>
    <mergeCell ref="P263:T264"/>
    <mergeCell ref="A264:C264"/>
    <mergeCell ref="D264:E264"/>
    <mergeCell ref="G264:H264"/>
    <mergeCell ref="J264:K264"/>
    <mergeCell ref="M264:N264"/>
    <mergeCell ref="A261:B261"/>
    <mergeCell ref="G261:I261"/>
    <mergeCell ref="A263:C263"/>
    <mergeCell ref="D263:E263"/>
    <mergeCell ref="G263:H263"/>
    <mergeCell ref="J263:K263"/>
    <mergeCell ref="I258:I259"/>
    <mergeCell ref="J258:J259"/>
    <mergeCell ref="K258:K259"/>
    <mergeCell ref="L258:L259"/>
    <mergeCell ref="M258:M259"/>
    <mergeCell ref="N258:S258"/>
    <mergeCell ref="L256:M256"/>
    <mergeCell ref="N256:T256"/>
    <mergeCell ref="N257:T257"/>
    <mergeCell ref="B258:B259"/>
    <mergeCell ref="C258:C259"/>
    <mergeCell ref="D258:D259"/>
    <mergeCell ref="E258:E259"/>
    <mergeCell ref="F258:F259"/>
    <mergeCell ref="G258:G259"/>
    <mergeCell ref="H258:H259"/>
    <mergeCell ref="A254:F254"/>
    <mergeCell ref="G254:J254"/>
    <mergeCell ref="K254:N254"/>
    <mergeCell ref="O254:T254"/>
    <mergeCell ref="A256:A259"/>
    <mergeCell ref="B256:C256"/>
    <mergeCell ref="D256:E256"/>
    <mergeCell ref="F256:G256"/>
    <mergeCell ref="H256:I256"/>
    <mergeCell ref="J256:K256"/>
    <mergeCell ref="A252:F252"/>
    <mergeCell ref="G252:J252"/>
    <mergeCell ref="K252:N252"/>
    <mergeCell ref="P252:T252"/>
    <mergeCell ref="A253:F253"/>
    <mergeCell ref="G253:J253"/>
    <mergeCell ref="K253:N253"/>
    <mergeCell ref="P253:T253"/>
    <mergeCell ref="A249:C249"/>
    <mergeCell ref="D249:T249"/>
    <mergeCell ref="A251:F251"/>
    <mergeCell ref="G251:J251"/>
    <mergeCell ref="K251:N251"/>
    <mergeCell ref="O251:T251"/>
    <mergeCell ref="A246:B246"/>
    <mergeCell ref="C246:H246"/>
    <mergeCell ref="J246:M246"/>
    <mergeCell ref="N246:S246"/>
    <mergeCell ref="A248:C248"/>
    <mergeCell ref="D248:T248"/>
    <mergeCell ref="Q243:R243"/>
    <mergeCell ref="S243:T243"/>
    <mergeCell ref="M244:N244"/>
    <mergeCell ref="O244:P244"/>
    <mergeCell ref="Q244:R244"/>
    <mergeCell ref="S244:T244"/>
    <mergeCell ref="A232:T232"/>
    <mergeCell ref="A234:H234"/>
    <mergeCell ref="A235:T238"/>
    <mergeCell ref="A241:K241"/>
    <mergeCell ref="A243:E244"/>
    <mergeCell ref="F243:G244"/>
    <mergeCell ref="H243:J244"/>
    <mergeCell ref="K243:L244"/>
    <mergeCell ref="M243:N243"/>
    <mergeCell ref="O243:P243"/>
    <mergeCell ref="A229:B229"/>
    <mergeCell ref="C229:E229"/>
    <mergeCell ref="F229:G229"/>
    <mergeCell ref="H229:M229"/>
    <mergeCell ref="O229:S229"/>
    <mergeCell ref="A230:B230"/>
    <mergeCell ref="C230:E230"/>
    <mergeCell ref="F230:G230"/>
    <mergeCell ref="H230:M230"/>
    <mergeCell ref="O227:S227"/>
    <mergeCell ref="A228:B228"/>
    <mergeCell ref="C228:E228"/>
    <mergeCell ref="F228:G228"/>
    <mergeCell ref="H228:M228"/>
    <mergeCell ref="O228:S228"/>
    <mergeCell ref="A226:B226"/>
    <mergeCell ref="C226:E226"/>
    <mergeCell ref="F226:G226"/>
    <mergeCell ref="H226:M226"/>
    <mergeCell ref="N226:T226"/>
    <mergeCell ref="A227:B227"/>
    <mergeCell ref="C227:E227"/>
    <mergeCell ref="F227:G227"/>
    <mergeCell ref="H227:M227"/>
    <mergeCell ref="N227:N229"/>
    <mergeCell ref="M223:N223"/>
    <mergeCell ref="P223:T224"/>
    <mergeCell ref="A224:C224"/>
    <mergeCell ref="D224:E224"/>
    <mergeCell ref="G224:H224"/>
    <mergeCell ref="J224:K224"/>
    <mergeCell ref="M224:N224"/>
    <mergeCell ref="A221:B221"/>
    <mergeCell ref="G221:I221"/>
    <mergeCell ref="A223:C223"/>
    <mergeCell ref="D223:E223"/>
    <mergeCell ref="G223:H223"/>
    <mergeCell ref="J223:K223"/>
    <mergeCell ref="I218:I219"/>
    <mergeCell ref="J218:J219"/>
    <mergeCell ref="K218:K219"/>
    <mergeCell ref="L218:L219"/>
    <mergeCell ref="M218:M219"/>
    <mergeCell ref="N218:S218"/>
    <mergeCell ref="L216:M216"/>
    <mergeCell ref="N216:T216"/>
    <mergeCell ref="N217:T217"/>
    <mergeCell ref="B218:B219"/>
    <mergeCell ref="C218:C219"/>
    <mergeCell ref="D218:D219"/>
    <mergeCell ref="E218:E219"/>
    <mergeCell ref="F218:F219"/>
    <mergeCell ref="G218:G219"/>
    <mergeCell ref="H218:H219"/>
    <mergeCell ref="A214:F214"/>
    <mergeCell ref="G214:J214"/>
    <mergeCell ref="K214:N214"/>
    <mergeCell ref="O214:T214"/>
    <mergeCell ref="A216:A219"/>
    <mergeCell ref="B216:C216"/>
    <mergeCell ref="D216:E216"/>
    <mergeCell ref="F216:G216"/>
    <mergeCell ref="H216:I216"/>
    <mergeCell ref="J216:K216"/>
    <mergeCell ref="A212:F212"/>
    <mergeCell ref="G212:J212"/>
    <mergeCell ref="K212:N212"/>
    <mergeCell ref="P212:T212"/>
    <mergeCell ref="A213:F213"/>
    <mergeCell ref="G213:J213"/>
    <mergeCell ref="K213:N213"/>
    <mergeCell ref="P213:T213"/>
    <mergeCell ref="A209:C209"/>
    <mergeCell ref="D209:T209"/>
    <mergeCell ref="A211:F211"/>
    <mergeCell ref="G211:J211"/>
    <mergeCell ref="K211:N211"/>
    <mergeCell ref="O211:T211"/>
    <mergeCell ref="A206:B206"/>
    <mergeCell ref="C206:H206"/>
    <mergeCell ref="J206:M206"/>
    <mergeCell ref="N206:S206"/>
    <mergeCell ref="A208:C208"/>
    <mergeCell ref="D208:T208"/>
    <mergeCell ref="Q203:R203"/>
    <mergeCell ref="S203:T203"/>
    <mergeCell ref="M204:N204"/>
    <mergeCell ref="O204:P204"/>
    <mergeCell ref="Q204:R204"/>
    <mergeCell ref="S204:T204"/>
    <mergeCell ref="A192:T192"/>
    <mergeCell ref="A194:H194"/>
    <mergeCell ref="A195:T198"/>
    <mergeCell ref="A201:K201"/>
    <mergeCell ref="A203:E204"/>
    <mergeCell ref="F203:G204"/>
    <mergeCell ref="H203:J204"/>
    <mergeCell ref="K203:L204"/>
    <mergeCell ref="M203:N203"/>
    <mergeCell ref="O203:P203"/>
    <mergeCell ref="A189:B189"/>
    <mergeCell ref="C189:E189"/>
    <mergeCell ref="F189:G189"/>
    <mergeCell ref="H189:M189"/>
    <mergeCell ref="O189:S189"/>
    <mergeCell ref="A190:B190"/>
    <mergeCell ref="C190:E190"/>
    <mergeCell ref="F190:G190"/>
    <mergeCell ref="H190:M190"/>
    <mergeCell ref="O187:S187"/>
    <mergeCell ref="A188:B188"/>
    <mergeCell ref="C188:E188"/>
    <mergeCell ref="F188:G188"/>
    <mergeCell ref="H188:M188"/>
    <mergeCell ref="O188:S188"/>
    <mergeCell ref="A186:B186"/>
    <mergeCell ref="C186:E186"/>
    <mergeCell ref="F186:G186"/>
    <mergeCell ref="H186:M186"/>
    <mergeCell ref="N186:T186"/>
    <mergeCell ref="A187:B187"/>
    <mergeCell ref="C187:E187"/>
    <mergeCell ref="F187:G187"/>
    <mergeCell ref="H187:M187"/>
    <mergeCell ref="N187:N189"/>
    <mergeCell ref="M183:N183"/>
    <mergeCell ref="P183:T184"/>
    <mergeCell ref="A184:C184"/>
    <mergeCell ref="D184:E184"/>
    <mergeCell ref="G184:H184"/>
    <mergeCell ref="J184:K184"/>
    <mergeCell ref="M184:N184"/>
    <mergeCell ref="A181:B181"/>
    <mergeCell ref="G181:I181"/>
    <mergeCell ref="A183:C183"/>
    <mergeCell ref="D183:E183"/>
    <mergeCell ref="G183:H183"/>
    <mergeCell ref="J183:K183"/>
    <mergeCell ref="I178:I179"/>
    <mergeCell ref="J178:J179"/>
    <mergeCell ref="K178:K179"/>
    <mergeCell ref="L178:L179"/>
    <mergeCell ref="M178:M179"/>
    <mergeCell ref="N178:S178"/>
    <mergeCell ref="L176:M176"/>
    <mergeCell ref="N176:T176"/>
    <mergeCell ref="N177:T177"/>
    <mergeCell ref="B178:B179"/>
    <mergeCell ref="C178:C179"/>
    <mergeCell ref="D178:D179"/>
    <mergeCell ref="E178:E179"/>
    <mergeCell ref="F178:F179"/>
    <mergeCell ref="G178:G179"/>
    <mergeCell ref="H178:H179"/>
    <mergeCell ref="A174:F174"/>
    <mergeCell ref="G174:J174"/>
    <mergeCell ref="K174:N174"/>
    <mergeCell ref="O174:T174"/>
    <mergeCell ref="A176:A179"/>
    <mergeCell ref="B176:C176"/>
    <mergeCell ref="D176:E176"/>
    <mergeCell ref="F176:G176"/>
    <mergeCell ref="H176:I176"/>
    <mergeCell ref="J176:K176"/>
    <mergeCell ref="A172:F172"/>
    <mergeCell ref="G172:J172"/>
    <mergeCell ref="K172:N172"/>
    <mergeCell ref="P172:T172"/>
    <mergeCell ref="A173:F173"/>
    <mergeCell ref="G173:J173"/>
    <mergeCell ref="K173:N173"/>
    <mergeCell ref="P173:T173"/>
    <mergeCell ref="A169:C169"/>
    <mergeCell ref="D169:T169"/>
    <mergeCell ref="A171:F171"/>
    <mergeCell ref="G171:J171"/>
    <mergeCell ref="K171:N171"/>
    <mergeCell ref="O171:T171"/>
    <mergeCell ref="A166:B166"/>
    <mergeCell ref="C166:H166"/>
    <mergeCell ref="J166:M166"/>
    <mergeCell ref="N166:S166"/>
    <mergeCell ref="A168:C168"/>
    <mergeCell ref="D168:T168"/>
    <mergeCell ref="Q163:R163"/>
    <mergeCell ref="S163:T163"/>
    <mergeCell ref="M164:N164"/>
    <mergeCell ref="O164:P164"/>
    <mergeCell ref="Q164:R164"/>
    <mergeCell ref="S164:T164"/>
    <mergeCell ref="A152:T152"/>
    <mergeCell ref="A154:H154"/>
    <mergeCell ref="A155:T158"/>
    <mergeCell ref="A161:K161"/>
    <mergeCell ref="A163:E164"/>
    <mergeCell ref="F163:G164"/>
    <mergeCell ref="H163:J164"/>
    <mergeCell ref="K163:L164"/>
    <mergeCell ref="M163:N163"/>
    <mergeCell ref="O163:P163"/>
    <mergeCell ref="A149:B149"/>
    <mergeCell ref="C149:E149"/>
    <mergeCell ref="F149:G149"/>
    <mergeCell ref="H149:M149"/>
    <mergeCell ref="O149:S149"/>
    <mergeCell ref="A150:B150"/>
    <mergeCell ref="C150:E150"/>
    <mergeCell ref="F150:G150"/>
    <mergeCell ref="H150:M150"/>
    <mergeCell ref="O147:S147"/>
    <mergeCell ref="A148:B148"/>
    <mergeCell ref="C148:E148"/>
    <mergeCell ref="F148:G148"/>
    <mergeCell ref="H148:M148"/>
    <mergeCell ref="O148:S148"/>
    <mergeCell ref="A146:B146"/>
    <mergeCell ref="C146:E146"/>
    <mergeCell ref="F146:G146"/>
    <mergeCell ref="H146:M146"/>
    <mergeCell ref="N146:T146"/>
    <mergeCell ref="A147:B147"/>
    <mergeCell ref="C147:E147"/>
    <mergeCell ref="F147:G147"/>
    <mergeCell ref="H147:M147"/>
    <mergeCell ref="N147:N149"/>
    <mergeCell ref="M143:N143"/>
    <mergeCell ref="P143:T144"/>
    <mergeCell ref="A144:C144"/>
    <mergeCell ref="D144:E144"/>
    <mergeCell ref="G144:H144"/>
    <mergeCell ref="J144:K144"/>
    <mergeCell ref="M144:N144"/>
    <mergeCell ref="A141:B141"/>
    <mergeCell ref="G141:I141"/>
    <mergeCell ref="A143:C143"/>
    <mergeCell ref="D143:E143"/>
    <mergeCell ref="G143:H143"/>
    <mergeCell ref="J143:K143"/>
    <mergeCell ref="I138:I139"/>
    <mergeCell ref="J138:J139"/>
    <mergeCell ref="K138:K139"/>
    <mergeCell ref="L138:L139"/>
    <mergeCell ref="M138:M139"/>
    <mergeCell ref="N138:S138"/>
    <mergeCell ref="L136:M136"/>
    <mergeCell ref="N136:T136"/>
    <mergeCell ref="N137:T137"/>
    <mergeCell ref="B138:B139"/>
    <mergeCell ref="C138:C139"/>
    <mergeCell ref="D138:D139"/>
    <mergeCell ref="E138:E139"/>
    <mergeCell ref="F138:F139"/>
    <mergeCell ref="G138:G139"/>
    <mergeCell ref="H138:H139"/>
    <mergeCell ref="A134:F134"/>
    <mergeCell ref="G134:J134"/>
    <mergeCell ref="K134:N134"/>
    <mergeCell ref="O134:T134"/>
    <mergeCell ref="A136:A139"/>
    <mergeCell ref="B136:C136"/>
    <mergeCell ref="D136:E136"/>
    <mergeCell ref="F136:G136"/>
    <mergeCell ref="H136:I136"/>
    <mergeCell ref="J136:K136"/>
    <mergeCell ref="A132:F132"/>
    <mergeCell ref="G132:J132"/>
    <mergeCell ref="K132:N132"/>
    <mergeCell ref="P132:T132"/>
    <mergeCell ref="A133:F133"/>
    <mergeCell ref="G133:J133"/>
    <mergeCell ref="K133:N133"/>
    <mergeCell ref="P133:T133"/>
    <mergeCell ref="A129:C129"/>
    <mergeCell ref="D129:T129"/>
    <mergeCell ref="A131:F131"/>
    <mergeCell ref="G131:J131"/>
    <mergeCell ref="K131:N131"/>
    <mergeCell ref="O131:T131"/>
    <mergeCell ref="A126:B126"/>
    <mergeCell ref="C126:H126"/>
    <mergeCell ref="J126:M126"/>
    <mergeCell ref="N126:S126"/>
    <mergeCell ref="A128:C128"/>
    <mergeCell ref="D128:T128"/>
    <mergeCell ref="Q123:R123"/>
    <mergeCell ref="S123:T123"/>
    <mergeCell ref="M124:N124"/>
    <mergeCell ref="O124:P124"/>
    <mergeCell ref="Q124:R124"/>
    <mergeCell ref="S124:T124"/>
    <mergeCell ref="A112:T112"/>
    <mergeCell ref="A114:H114"/>
    <mergeCell ref="A115:T118"/>
    <mergeCell ref="A121:K121"/>
    <mergeCell ref="A123:E124"/>
    <mergeCell ref="F123:G124"/>
    <mergeCell ref="H123:J124"/>
    <mergeCell ref="K123:L124"/>
    <mergeCell ref="M123:N123"/>
    <mergeCell ref="O123:P123"/>
    <mergeCell ref="A109:B109"/>
    <mergeCell ref="C109:E109"/>
    <mergeCell ref="F109:G109"/>
    <mergeCell ref="H109:M109"/>
    <mergeCell ref="O109:S109"/>
    <mergeCell ref="A110:B110"/>
    <mergeCell ref="C110:E110"/>
    <mergeCell ref="F110:G110"/>
    <mergeCell ref="H110:M110"/>
    <mergeCell ref="O107:S107"/>
    <mergeCell ref="A108:B108"/>
    <mergeCell ref="C108:E108"/>
    <mergeCell ref="F108:G108"/>
    <mergeCell ref="H108:M108"/>
    <mergeCell ref="O108:S108"/>
    <mergeCell ref="A106:B106"/>
    <mergeCell ref="C106:E106"/>
    <mergeCell ref="F106:G106"/>
    <mergeCell ref="H106:M106"/>
    <mergeCell ref="N106:T106"/>
    <mergeCell ref="A107:B107"/>
    <mergeCell ref="C107:E107"/>
    <mergeCell ref="F107:G107"/>
    <mergeCell ref="H107:M107"/>
    <mergeCell ref="N107:N109"/>
    <mergeCell ref="M103:N103"/>
    <mergeCell ref="P103:T104"/>
    <mergeCell ref="A104:C104"/>
    <mergeCell ref="D104:E104"/>
    <mergeCell ref="G104:H104"/>
    <mergeCell ref="J104:K104"/>
    <mergeCell ref="M104:N104"/>
    <mergeCell ref="A101:B101"/>
    <mergeCell ref="G101:I101"/>
    <mergeCell ref="A103:C103"/>
    <mergeCell ref="D103:E103"/>
    <mergeCell ref="G103:H103"/>
    <mergeCell ref="J103:K103"/>
    <mergeCell ref="I98:I99"/>
    <mergeCell ref="J98:J99"/>
    <mergeCell ref="K98:K99"/>
    <mergeCell ref="L98:L99"/>
    <mergeCell ref="M98:M99"/>
    <mergeCell ref="N98:S98"/>
    <mergeCell ref="L96:M96"/>
    <mergeCell ref="N96:T96"/>
    <mergeCell ref="N97:T97"/>
    <mergeCell ref="B98:B99"/>
    <mergeCell ref="C98:C99"/>
    <mergeCell ref="D98:D99"/>
    <mergeCell ref="E98:E99"/>
    <mergeCell ref="F98:F99"/>
    <mergeCell ref="G98:G99"/>
    <mergeCell ref="H98:H99"/>
    <mergeCell ref="A94:F94"/>
    <mergeCell ref="G94:J94"/>
    <mergeCell ref="K94:N94"/>
    <mergeCell ref="O94:T94"/>
    <mergeCell ref="A96:A99"/>
    <mergeCell ref="B96:C96"/>
    <mergeCell ref="D96:E96"/>
    <mergeCell ref="F96:G96"/>
    <mergeCell ref="H96:I96"/>
    <mergeCell ref="J96:K96"/>
    <mergeCell ref="A92:F92"/>
    <mergeCell ref="G92:J92"/>
    <mergeCell ref="K92:N92"/>
    <mergeCell ref="P92:T92"/>
    <mergeCell ref="A93:F93"/>
    <mergeCell ref="G93:J93"/>
    <mergeCell ref="K93:N93"/>
    <mergeCell ref="P93:T93"/>
    <mergeCell ref="A89:C89"/>
    <mergeCell ref="D89:T89"/>
    <mergeCell ref="A91:F91"/>
    <mergeCell ref="G91:J91"/>
    <mergeCell ref="K91:N91"/>
    <mergeCell ref="O91:T91"/>
    <mergeCell ref="A86:B86"/>
    <mergeCell ref="C86:H86"/>
    <mergeCell ref="J86:M86"/>
    <mergeCell ref="N86:S86"/>
    <mergeCell ref="A88:C88"/>
    <mergeCell ref="D88:T88"/>
    <mergeCell ref="Q83:R83"/>
    <mergeCell ref="S83:T83"/>
    <mergeCell ref="M84:N84"/>
    <mergeCell ref="O84:P84"/>
    <mergeCell ref="Q84:R84"/>
    <mergeCell ref="S84:T84"/>
    <mergeCell ref="A72:T72"/>
    <mergeCell ref="A74:H74"/>
    <mergeCell ref="A75:T78"/>
    <mergeCell ref="A81:K81"/>
    <mergeCell ref="A83:E84"/>
    <mergeCell ref="F83:G84"/>
    <mergeCell ref="H83:J84"/>
    <mergeCell ref="K83:L84"/>
    <mergeCell ref="M83:N83"/>
    <mergeCell ref="O83:P83"/>
    <mergeCell ref="A69:B69"/>
    <mergeCell ref="C69:E69"/>
    <mergeCell ref="F69:G69"/>
    <mergeCell ref="H69:M69"/>
    <mergeCell ref="O69:S69"/>
    <mergeCell ref="A70:B70"/>
    <mergeCell ref="C70:E70"/>
    <mergeCell ref="F70:G70"/>
    <mergeCell ref="H70:M70"/>
    <mergeCell ref="O67:S67"/>
    <mergeCell ref="A68:B68"/>
    <mergeCell ref="C68:E68"/>
    <mergeCell ref="F68:G68"/>
    <mergeCell ref="H68:M68"/>
    <mergeCell ref="O68:S68"/>
    <mergeCell ref="A66:B66"/>
    <mergeCell ref="C66:E66"/>
    <mergeCell ref="F66:G66"/>
    <mergeCell ref="H66:M66"/>
    <mergeCell ref="N66:T66"/>
    <mergeCell ref="A67:B67"/>
    <mergeCell ref="C67:E67"/>
    <mergeCell ref="F67:G67"/>
    <mergeCell ref="H67:M67"/>
    <mergeCell ref="N67:N69"/>
    <mergeCell ref="M63:N63"/>
    <mergeCell ref="P63:T64"/>
    <mergeCell ref="A64:C64"/>
    <mergeCell ref="D64:E64"/>
    <mergeCell ref="G64:H64"/>
    <mergeCell ref="J64:K64"/>
    <mergeCell ref="M64:N64"/>
    <mergeCell ref="A61:B61"/>
    <mergeCell ref="G61:I61"/>
    <mergeCell ref="A63:C63"/>
    <mergeCell ref="D63:E63"/>
    <mergeCell ref="G63:H63"/>
    <mergeCell ref="J63:K63"/>
    <mergeCell ref="I58:I59"/>
    <mergeCell ref="J58:J59"/>
    <mergeCell ref="K58:K59"/>
    <mergeCell ref="L58:L59"/>
    <mergeCell ref="M58:M59"/>
    <mergeCell ref="N58:S58"/>
    <mergeCell ref="L56:M56"/>
    <mergeCell ref="N56:T56"/>
    <mergeCell ref="N57:T57"/>
    <mergeCell ref="B58:B59"/>
    <mergeCell ref="C58:C59"/>
    <mergeCell ref="D58:D59"/>
    <mergeCell ref="E58:E59"/>
    <mergeCell ref="F58:F59"/>
    <mergeCell ref="G58:G59"/>
    <mergeCell ref="H58:H59"/>
    <mergeCell ref="A54:F54"/>
    <mergeCell ref="G54:J54"/>
    <mergeCell ref="K54:N54"/>
    <mergeCell ref="O54:T54"/>
    <mergeCell ref="A56:A59"/>
    <mergeCell ref="B56:C56"/>
    <mergeCell ref="D56:E56"/>
    <mergeCell ref="F56:G56"/>
    <mergeCell ref="H56:I56"/>
    <mergeCell ref="J56:K56"/>
    <mergeCell ref="A52:F52"/>
    <mergeCell ref="G52:J52"/>
    <mergeCell ref="K52:N52"/>
    <mergeCell ref="P52:T52"/>
    <mergeCell ref="A53:F53"/>
    <mergeCell ref="G53:J53"/>
    <mergeCell ref="K53:N53"/>
    <mergeCell ref="P53:T53"/>
    <mergeCell ref="A49:C49"/>
    <mergeCell ref="D49:T49"/>
    <mergeCell ref="A51:F51"/>
    <mergeCell ref="G51:J51"/>
    <mergeCell ref="K51:N51"/>
    <mergeCell ref="O51:T51"/>
    <mergeCell ref="A46:B46"/>
    <mergeCell ref="C46:H46"/>
    <mergeCell ref="J46:M46"/>
    <mergeCell ref="N46:S46"/>
    <mergeCell ref="A48:C48"/>
    <mergeCell ref="D48:T48"/>
    <mergeCell ref="Q43:R43"/>
    <mergeCell ref="S43:T43"/>
    <mergeCell ref="M44:N44"/>
    <mergeCell ref="O44:P44"/>
    <mergeCell ref="Q44:R44"/>
    <mergeCell ref="S44:T44"/>
    <mergeCell ref="A32:T32"/>
    <mergeCell ref="A34:H34"/>
    <mergeCell ref="A35:T38"/>
    <mergeCell ref="A41:K41"/>
    <mergeCell ref="A43:E44"/>
    <mergeCell ref="F43:G44"/>
    <mergeCell ref="H43:J44"/>
    <mergeCell ref="K43:L44"/>
    <mergeCell ref="M43:N43"/>
    <mergeCell ref="O43:P43"/>
    <mergeCell ref="A29:B29"/>
    <mergeCell ref="C29:E29"/>
    <mergeCell ref="F29:G29"/>
    <mergeCell ref="H29:M29"/>
    <mergeCell ref="O29:S29"/>
    <mergeCell ref="A30:B30"/>
    <mergeCell ref="C30:E30"/>
    <mergeCell ref="F30:G30"/>
    <mergeCell ref="H30:M30"/>
    <mergeCell ref="O27:S27"/>
    <mergeCell ref="A28:B28"/>
    <mergeCell ref="C28:E28"/>
    <mergeCell ref="F28:G28"/>
    <mergeCell ref="H28:M28"/>
    <mergeCell ref="O28:S28"/>
    <mergeCell ref="A26:B26"/>
    <mergeCell ref="C26:E26"/>
    <mergeCell ref="F26:G26"/>
    <mergeCell ref="H26:M26"/>
    <mergeCell ref="N26:T26"/>
    <mergeCell ref="A27:B27"/>
    <mergeCell ref="C27:E27"/>
    <mergeCell ref="F27:G27"/>
    <mergeCell ref="H27:M27"/>
    <mergeCell ref="N27:N29"/>
    <mergeCell ref="M23:N23"/>
    <mergeCell ref="P23:T24"/>
    <mergeCell ref="A24:C24"/>
    <mergeCell ref="D24:E24"/>
    <mergeCell ref="G24:H24"/>
    <mergeCell ref="J24:K24"/>
    <mergeCell ref="M24:N24"/>
    <mergeCell ref="A21:B21"/>
    <mergeCell ref="G21:I21"/>
    <mergeCell ref="A23:C23"/>
    <mergeCell ref="D23:E23"/>
    <mergeCell ref="G23:H23"/>
    <mergeCell ref="J23:K23"/>
    <mergeCell ref="I18:I19"/>
    <mergeCell ref="J18:J19"/>
    <mergeCell ref="K18:K19"/>
    <mergeCell ref="L18:L19"/>
    <mergeCell ref="M18:M19"/>
    <mergeCell ref="N18:S18"/>
    <mergeCell ref="L16:M16"/>
    <mergeCell ref="N16:T16"/>
    <mergeCell ref="N17:T17"/>
    <mergeCell ref="B18:B19"/>
    <mergeCell ref="C18:C19"/>
    <mergeCell ref="D18:D19"/>
    <mergeCell ref="E18:E19"/>
    <mergeCell ref="F18:F19"/>
    <mergeCell ref="G18:G19"/>
    <mergeCell ref="H18:H19"/>
    <mergeCell ref="A14:F14"/>
    <mergeCell ref="G14:J14"/>
    <mergeCell ref="K14:N14"/>
    <mergeCell ref="O14:T14"/>
    <mergeCell ref="A16:A19"/>
    <mergeCell ref="B16:C16"/>
    <mergeCell ref="D16:E16"/>
    <mergeCell ref="F16:G16"/>
    <mergeCell ref="H16:I16"/>
    <mergeCell ref="J16:K16"/>
    <mergeCell ref="A12:F12"/>
    <mergeCell ref="G12:J12"/>
    <mergeCell ref="K12:N12"/>
    <mergeCell ref="P12:T12"/>
    <mergeCell ref="A13:F13"/>
    <mergeCell ref="G13:J13"/>
    <mergeCell ref="K13:N13"/>
    <mergeCell ref="P13:T13"/>
    <mergeCell ref="A9:C9"/>
    <mergeCell ref="D9:T9"/>
    <mergeCell ref="A11:F11"/>
    <mergeCell ref="G11:J11"/>
    <mergeCell ref="K11:N11"/>
    <mergeCell ref="O11:T11"/>
    <mergeCell ref="A6:B6"/>
    <mergeCell ref="C6:H6"/>
    <mergeCell ref="J6:M6"/>
    <mergeCell ref="N6:S6"/>
    <mergeCell ref="A8:C8"/>
    <mergeCell ref="D8:T8"/>
    <mergeCell ref="O3:P3"/>
    <mergeCell ref="Q3:R3"/>
    <mergeCell ref="S3:T3"/>
    <mergeCell ref="M4:N4"/>
    <mergeCell ref="O4:P4"/>
    <mergeCell ref="Q4:R4"/>
    <mergeCell ref="S4:T4"/>
    <mergeCell ref="A1:K1"/>
    <mergeCell ref="A3:E4"/>
    <mergeCell ref="F3:G4"/>
    <mergeCell ref="H3:J4"/>
    <mergeCell ref="K3:L4"/>
    <mergeCell ref="M3:N3"/>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利用者曜日別抽出!$K$5:$K$104</xm:f>
          </x14:formula1>
          <xm:sqref>C6:H6 C46:H46 C86:H86 C126:H126 C166:H166 C206:H206 C246:H246 C286:H286 C326:H326 C366:H366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0"/>
  <sheetViews>
    <sheetView showZeros="0" view="pageBreakPreview" zoomScale="70" zoomScaleNormal="85" zoomScaleSheetLayoutView="70" workbookViewId="0">
      <selection activeCell="A361" sqref="A361:XFD400"/>
    </sheetView>
  </sheetViews>
  <sheetFormatPr defaultColWidth="3.44140625" defaultRowHeight="13.2"/>
  <cols>
    <col min="1" max="20" width="4.6640625" style="35" customWidth="1"/>
    <col min="21"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122</v>
      </c>
      <c r="D6" s="206"/>
      <c r="E6" s="206"/>
      <c r="F6" s="206"/>
      <c r="G6" s="206"/>
      <c r="H6" s="207"/>
      <c r="J6" s="210" t="s">
        <v>113</v>
      </c>
      <c r="K6" s="211"/>
      <c r="L6" s="211"/>
      <c r="M6" s="211"/>
      <c r="N6" s="142" t="str">
        <f>VLOOKUP($C6,利用者一覧!$C$4:$AS$53,41,FALSE)</f>
        <v>外出の機会</v>
      </c>
      <c r="O6" s="142"/>
      <c r="P6" s="142"/>
      <c r="Q6" s="142"/>
      <c r="R6" s="142"/>
      <c r="S6" s="143"/>
    </row>
    <row r="7" spans="1:20" ht="6.6" customHeight="1" thickBot="1">
      <c r="D7" s="86"/>
      <c r="E7" s="86"/>
      <c r="F7" s="86"/>
    </row>
    <row r="8" spans="1:20" ht="26.4" customHeight="1">
      <c r="A8" s="224" t="s">
        <v>163</v>
      </c>
      <c r="B8" s="225"/>
      <c r="C8" s="163"/>
      <c r="D8" s="276" t="str">
        <f>VLOOKUP($C6,利用者一覧!$C$4:$AS$53,14,FALSE)</f>
        <v>外出の機会の提供</v>
      </c>
      <c r="E8" s="277"/>
      <c r="F8" s="277"/>
      <c r="G8" s="277"/>
      <c r="H8" s="277"/>
      <c r="I8" s="277"/>
      <c r="J8" s="277"/>
      <c r="K8" s="277"/>
      <c r="L8" s="277"/>
      <c r="M8" s="277"/>
      <c r="N8" s="277"/>
      <c r="O8" s="277"/>
      <c r="P8" s="277"/>
      <c r="Q8" s="277"/>
      <c r="R8" s="277"/>
      <c r="S8" s="277"/>
      <c r="T8" s="278"/>
    </row>
    <row r="9" spans="1:20" ht="26.4" customHeight="1" thickBot="1">
      <c r="A9" s="226" t="s">
        <v>164</v>
      </c>
      <c r="B9" s="227"/>
      <c r="C9" s="228"/>
      <c r="D9" s="273" t="str">
        <f>VLOOKUP($C6,利用者一覧!$C$4:$AS$53,15,FALSE)</f>
        <v>レクリエーション</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f>VLOOKUP($C6,利用者一覧!$C$4:$AS$53,40,FALSE)</f>
        <v>0</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107" t="s">
        <v>103</v>
      </c>
      <c r="G24" s="187" t="s">
        <v>35</v>
      </c>
      <c r="H24" s="188"/>
      <c r="I24" s="107" t="s">
        <v>103</v>
      </c>
      <c r="J24" s="187" t="s">
        <v>33</v>
      </c>
      <c r="K24" s="188"/>
      <c r="L24" s="91" t="s">
        <v>103</v>
      </c>
      <c r="M24" s="187" t="s">
        <v>101</v>
      </c>
      <c r="N24" s="188"/>
      <c r="O24" s="108" t="s">
        <v>103</v>
      </c>
      <c r="P24" s="252"/>
      <c r="Q24" s="253"/>
      <c r="R24" s="253"/>
      <c r="S24" s="253"/>
      <c r="T24" s="253"/>
    </row>
    <row r="25" spans="1:20" ht="6.6" customHeight="1" thickBot="1"/>
    <row r="26" spans="1:20" ht="30" customHeight="1" thickBot="1">
      <c r="A26" s="162" t="s">
        <v>227</v>
      </c>
      <c r="B26" s="163"/>
      <c r="C26" s="256" t="str">
        <f>VLOOKUP($C6,利用者一覧!$C$4:$AS$53,16,FALSE)</f>
        <v>レクリエーション</v>
      </c>
      <c r="D26" s="257"/>
      <c r="E26" s="257"/>
      <c r="F26" s="244" t="s">
        <v>232</v>
      </c>
      <c r="G26" s="245"/>
      <c r="H26" s="249" t="str">
        <f>VLOOKUP($C6,利用者一覧!$C$4:$AS$53,17,FALSE)</f>
        <v>□作業レクを実施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入浴</v>
      </c>
      <c r="D27" s="230"/>
      <c r="E27" s="230"/>
      <c r="F27" s="240" t="s">
        <v>233</v>
      </c>
      <c r="G27" s="241"/>
      <c r="H27" s="246" t="str">
        <f>VLOOKUP($C6,利用者一覧!$C$4:$AS$53,19,FALSE)</f>
        <v>□見守りのもと実施</v>
      </c>
      <c r="I27" s="247"/>
      <c r="J27" s="247"/>
      <c r="K27" s="247"/>
      <c r="L27" s="247"/>
      <c r="M27" s="248"/>
      <c r="N27" s="198" t="s">
        <v>102</v>
      </c>
      <c r="O27" s="234">
        <f>VLOOKUP($C6,利用者一覧!$C$4:$AS$53,37,FALSE)</f>
        <v>0</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f>VLOOKUP($C6,利用者一覧!$C$4:$AS$53,38,FALSE)</f>
        <v>0</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f>VLOOKUP($C6,利用者一覧!$C$4:$AS$53,39,FALSE)</f>
        <v>0</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106"/>
      <c r="I31" s="106"/>
      <c r="J31" s="106"/>
      <c r="K31" s="106"/>
      <c r="L31" s="106"/>
      <c r="M31" s="106"/>
      <c r="N31" s="100"/>
    </row>
    <row r="32" spans="1:20" ht="30" customHeight="1" thickBot="1">
      <c r="A32" s="135" t="str">
        <f>VLOOKUP($C6,利用者一覧!$C$4:$AS$53,42,FALSE)</f>
        <v>注意：食事量の確認食べるよう声かけ</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thickBot="1"/>
    <row r="41" spans="1:20" ht="21" customHeight="1" thickBot="1">
      <c r="A41" s="168" t="s">
        <v>239</v>
      </c>
      <c r="B41" s="169"/>
      <c r="C41" s="169"/>
      <c r="D41" s="169"/>
      <c r="E41" s="169"/>
      <c r="F41" s="169"/>
      <c r="G41" s="169"/>
      <c r="H41" s="169"/>
      <c r="I41" s="169"/>
      <c r="J41" s="169"/>
      <c r="K41" s="170"/>
      <c r="L41" s="77"/>
      <c r="M41" s="77"/>
      <c r="N41" s="77"/>
    </row>
    <row r="42" spans="1:20" ht="5.25" customHeight="1" thickBot="1"/>
    <row r="43" spans="1:20" ht="13.8" customHeight="1" thickBot="1">
      <c r="A43" s="183" t="s">
        <v>240</v>
      </c>
      <c r="B43" s="184"/>
      <c r="C43" s="184"/>
      <c r="D43" s="184"/>
      <c r="E43" s="184"/>
      <c r="F43" s="181" t="s">
        <v>219</v>
      </c>
      <c r="G43" s="181"/>
      <c r="H43" s="179"/>
      <c r="I43" s="179"/>
      <c r="J43" s="179"/>
      <c r="K43" s="171" t="s">
        <v>220</v>
      </c>
      <c r="L43" s="172"/>
      <c r="M43" s="175" t="s">
        <v>237</v>
      </c>
      <c r="N43" s="176"/>
      <c r="O43" s="176" t="s">
        <v>238</v>
      </c>
      <c r="P43" s="176"/>
      <c r="Q43" s="176" t="s">
        <v>238</v>
      </c>
      <c r="R43" s="176"/>
      <c r="S43" s="176" t="s">
        <v>238</v>
      </c>
      <c r="T43" s="177"/>
    </row>
    <row r="44" spans="1:20" ht="41.4" customHeight="1" thickTop="1" thickBot="1">
      <c r="A44" s="185"/>
      <c r="B44" s="186"/>
      <c r="C44" s="186"/>
      <c r="D44" s="186"/>
      <c r="E44" s="186"/>
      <c r="F44" s="182"/>
      <c r="G44" s="182"/>
      <c r="H44" s="180"/>
      <c r="I44" s="180"/>
      <c r="J44" s="180"/>
      <c r="K44" s="173"/>
      <c r="L44" s="174"/>
      <c r="M44" s="178"/>
      <c r="N44" s="166"/>
      <c r="O44" s="166"/>
      <c r="P44" s="166"/>
      <c r="Q44" s="166"/>
      <c r="R44" s="166"/>
      <c r="S44" s="166"/>
      <c r="T44" s="167"/>
    </row>
    <row r="45" spans="1:20" ht="5.4" customHeight="1" thickBot="1">
      <c r="A45" s="85"/>
      <c r="B45" s="87"/>
      <c r="C45" s="88"/>
      <c r="D45" s="88"/>
      <c r="E45" s="88"/>
      <c r="F45" s="88"/>
      <c r="G45" s="88"/>
      <c r="H45" s="88"/>
      <c r="I45" s="88"/>
      <c r="J45" s="88"/>
      <c r="K45" s="88"/>
      <c r="L45" s="88"/>
      <c r="M45" s="88"/>
      <c r="N45" s="88"/>
      <c r="O45" s="88"/>
      <c r="P45" s="88"/>
      <c r="Q45" s="88"/>
      <c r="R45" s="88"/>
      <c r="S45" s="88"/>
      <c r="T45" s="293"/>
    </row>
    <row r="46" spans="1:20" ht="36" customHeight="1" thickBot="1">
      <c r="A46" s="208" t="s">
        <v>8</v>
      </c>
      <c r="B46" s="209"/>
      <c r="C46" s="206"/>
      <c r="D46" s="206"/>
      <c r="E46" s="206"/>
      <c r="F46" s="206"/>
      <c r="G46" s="206"/>
      <c r="H46" s="207"/>
      <c r="J46" s="210" t="s">
        <v>113</v>
      </c>
      <c r="K46" s="211"/>
      <c r="L46" s="211"/>
      <c r="M46" s="211"/>
      <c r="N46" s="142" t="e">
        <f>VLOOKUP($C46,利用者一覧!$C$4:$AS$53,41,FALSE)</f>
        <v>#N/A</v>
      </c>
      <c r="O46" s="142"/>
      <c r="P46" s="142"/>
      <c r="Q46" s="142"/>
      <c r="R46" s="142"/>
      <c r="S46" s="143"/>
    </row>
    <row r="47" spans="1:20" ht="6.6" customHeight="1" thickBot="1">
      <c r="D47" s="86"/>
      <c r="E47" s="86"/>
      <c r="F47" s="86"/>
    </row>
    <row r="48" spans="1:20" ht="26.4" customHeight="1">
      <c r="A48" s="224" t="s">
        <v>163</v>
      </c>
      <c r="B48" s="225"/>
      <c r="C48" s="163"/>
      <c r="D48" s="276" t="e">
        <f>VLOOKUP($C46,利用者一覧!$C$4:$AS$53,14,FALSE)</f>
        <v>#N/A</v>
      </c>
      <c r="E48" s="277"/>
      <c r="F48" s="277"/>
      <c r="G48" s="277"/>
      <c r="H48" s="277"/>
      <c r="I48" s="277"/>
      <c r="J48" s="277"/>
      <c r="K48" s="277"/>
      <c r="L48" s="277"/>
      <c r="M48" s="277"/>
      <c r="N48" s="277"/>
      <c r="O48" s="277"/>
      <c r="P48" s="277"/>
      <c r="Q48" s="277"/>
      <c r="R48" s="277"/>
      <c r="S48" s="277"/>
      <c r="T48" s="278"/>
    </row>
    <row r="49" spans="1:20" ht="26.4" customHeight="1" thickBot="1">
      <c r="A49" s="226" t="s">
        <v>164</v>
      </c>
      <c r="B49" s="227"/>
      <c r="C49" s="228"/>
      <c r="D49" s="273" t="e">
        <f>VLOOKUP($C46,利用者一覧!$C$4:$AS$53,15,FALSE)</f>
        <v>#N/A</v>
      </c>
      <c r="E49" s="274"/>
      <c r="F49" s="274"/>
      <c r="G49" s="274"/>
      <c r="H49" s="274"/>
      <c r="I49" s="274"/>
      <c r="J49" s="274"/>
      <c r="K49" s="274"/>
      <c r="L49" s="274"/>
      <c r="M49" s="274"/>
      <c r="N49" s="274"/>
      <c r="O49" s="274"/>
      <c r="P49" s="274"/>
      <c r="Q49" s="274"/>
      <c r="R49" s="274"/>
      <c r="S49" s="274"/>
      <c r="T49" s="275"/>
    </row>
    <row r="50" spans="1:20" ht="5.4" customHeight="1" thickBot="1">
      <c r="D50" s="86"/>
      <c r="E50" s="86"/>
      <c r="F50" s="86"/>
    </row>
    <row r="51" spans="1:20" ht="24" customHeight="1" thickBot="1">
      <c r="A51" s="212" t="s">
        <v>9</v>
      </c>
      <c r="B51" s="213"/>
      <c r="C51" s="213"/>
      <c r="D51" s="213"/>
      <c r="E51" s="213"/>
      <c r="F51" s="214"/>
      <c r="G51" s="212" t="s">
        <v>10</v>
      </c>
      <c r="H51" s="213"/>
      <c r="I51" s="213"/>
      <c r="J51" s="288"/>
      <c r="K51" s="212" t="s">
        <v>11</v>
      </c>
      <c r="L51" s="213"/>
      <c r="M51" s="213"/>
      <c r="N51" s="288"/>
      <c r="O51" s="144" t="s">
        <v>221</v>
      </c>
      <c r="P51" s="145"/>
      <c r="Q51" s="145"/>
      <c r="R51" s="145"/>
      <c r="S51" s="145"/>
      <c r="T51" s="146"/>
    </row>
    <row r="52" spans="1:20" ht="28.8" customHeight="1" thickTop="1">
      <c r="A52" s="218" t="s">
        <v>241</v>
      </c>
      <c r="B52" s="219"/>
      <c r="C52" s="219"/>
      <c r="D52" s="219"/>
      <c r="E52" s="219"/>
      <c r="F52" s="220"/>
      <c r="G52" s="285" t="s">
        <v>18</v>
      </c>
      <c r="H52" s="286"/>
      <c r="I52" s="286"/>
      <c r="J52" s="287"/>
      <c r="K52" s="285" t="s">
        <v>19</v>
      </c>
      <c r="L52" s="286"/>
      <c r="M52" s="286"/>
      <c r="N52" s="287"/>
      <c r="O52" s="84" t="s">
        <v>27</v>
      </c>
      <c r="P52" s="147" t="s">
        <v>245</v>
      </c>
      <c r="Q52" s="148"/>
      <c r="R52" s="148"/>
      <c r="S52" s="148"/>
      <c r="T52" s="149"/>
    </row>
    <row r="53" spans="1:20" ht="28.8" customHeight="1" thickBot="1">
      <c r="A53" s="221" t="s">
        <v>242</v>
      </c>
      <c r="B53" s="222"/>
      <c r="C53" s="222"/>
      <c r="D53" s="222"/>
      <c r="E53" s="222"/>
      <c r="F53" s="223"/>
      <c r="G53" s="282" t="s">
        <v>18</v>
      </c>
      <c r="H53" s="283"/>
      <c r="I53" s="283"/>
      <c r="J53" s="284"/>
      <c r="K53" s="282" t="s">
        <v>19</v>
      </c>
      <c r="L53" s="283"/>
      <c r="M53" s="283"/>
      <c r="N53" s="284"/>
      <c r="O53" s="89" t="s">
        <v>31</v>
      </c>
      <c r="P53" s="150"/>
      <c r="Q53" s="151"/>
      <c r="R53" s="151"/>
      <c r="S53" s="151"/>
      <c r="T53" s="152"/>
    </row>
    <row r="54" spans="1:20" ht="28.8" customHeight="1" thickBot="1">
      <c r="A54" s="215" t="s">
        <v>243</v>
      </c>
      <c r="B54" s="216"/>
      <c r="C54" s="216"/>
      <c r="D54" s="216"/>
      <c r="E54" s="216"/>
      <c r="F54" s="217"/>
      <c r="G54" s="279" t="s">
        <v>18</v>
      </c>
      <c r="H54" s="280"/>
      <c r="I54" s="280"/>
      <c r="J54" s="281"/>
      <c r="K54" s="279" t="s">
        <v>19</v>
      </c>
      <c r="L54" s="280"/>
      <c r="M54" s="280"/>
      <c r="N54" s="281"/>
      <c r="O54" s="153" t="e">
        <f>VLOOKUP($C46,利用者一覧!$C$4:$AS$53,32,FALSE)</f>
        <v>#N/A</v>
      </c>
      <c r="P54" s="154"/>
      <c r="Q54" s="154"/>
      <c r="R54" s="154"/>
      <c r="S54" s="154"/>
      <c r="T54" s="155"/>
    </row>
    <row r="55" spans="1:20" ht="8.4" customHeight="1" thickBot="1">
      <c r="D55" s="86"/>
      <c r="E55" s="86"/>
      <c r="F55" s="86"/>
    </row>
    <row r="56" spans="1:20" ht="24" customHeight="1" thickBot="1">
      <c r="A56" s="198" t="s">
        <v>99</v>
      </c>
      <c r="B56" s="203" t="s">
        <v>12</v>
      </c>
      <c r="C56" s="164"/>
      <c r="D56" s="140" t="s">
        <v>13</v>
      </c>
      <c r="E56" s="164"/>
      <c r="F56" s="140" t="s">
        <v>14</v>
      </c>
      <c r="G56" s="164"/>
      <c r="H56" s="140" t="s">
        <v>15</v>
      </c>
      <c r="I56" s="164"/>
      <c r="J56" s="140" t="s">
        <v>16</v>
      </c>
      <c r="K56" s="164"/>
      <c r="L56" s="140" t="s">
        <v>17</v>
      </c>
      <c r="M56" s="165"/>
      <c r="N56" s="212" t="s">
        <v>222</v>
      </c>
      <c r="O56" s="213"/>
      <c r="P56" s="213"/>
      <c r="Q56" s="213"/>
      <c r="R56" s="213"/>
      <c r="S56" s="213"/>
      <c r="T56" s="288"/>
    </row>
    <row r="57" spans="1:20" ht="21" customHeight="1" thickTop="1" thickBot="1">
      <c r="A57" s="199"/>
      <c r="B57" s="78" t="s">
        <v>20</v>
      </c>
      <c r="C57" s="79" t="s">
        <v>21</v>
      </c>
      <c r="D57" s="80" t="s">
        <v>20</v>
      </c>
      <c r="E57" s="79" t="s">
        <v>21</v>
      </c>
      <c r="F57" s="80" t="s">
        <v>20</v>
      </c>
      <c r="G57" s="79" t="s">
        <v>21</v>
      </c>
      <c r="H57" s="80" t="s">
        <v>20</v>
      </c>
      <c r="I57" s="79" t="s">
        <v>21</v>
      </c>
      <c r="J57" s="80" t="s">
        <v>20</v>
      </c>
      <c r="K57" s="79" t="s">
        <v>21</v>
      </c>
      <c r="L57" s="80" t="s">
        <v>20</v>
      </c>
      <c r="M57" s="81" t="s">
        <v>21</v>
      </c>
      <c r="N57" s="289" t="e">
        <f>VLOOKUP($C46,利用者一覧!$C$4:$AS$53,40,FALSE)</f>
        <v>#N/A</v>
      </c>
      <c r="O57" s="166"/>
      <c r="P57" s="166"/>
      <c r="Q57" s="166"/>
      <c r="R57" s="166"/>
      <c r="S57" s="166"/>
      <c r="T57" s="167"/>
    </row>
    <row r="58" spans="1:20" ht="21" customHeight="1">
      <c r="A58" s="199"/>
      <c r="B58" s="201" t="e">
        <f>VLOOKUP($C46,利用者一覧!$C$4:$AS$53,26,FALSE)</f>
        <v>#N/A</v>
      </c>
      <c r="C58" s="196" t="s">
        <v>103</v>
      </c>
      <c r="D58" s="194" t="e">
        <f>VLOOKUP($C46,利用者一覧!$C$4:$AS$53,27,FALSE)</f>
        <v>#N/A</v>
      </c>
      <c r="E58" s="196" t="s">
        <v>103</v>
      </c>
      <c r="F58" s="194" t="e">
        <f>VLOOKUP($C46,利用者一覧!$C$4:$AS$53,28,FALSE)</f>
        <v>#N/A</v>
      </c>
      <c r="G58" s="196" t="s">
        <v>103</v>
      </c>
      <c r="H58" s="194" t="e">
        <f>VLOOKUP($C46,利用者一覧!$C$4:$AS$53,29,FALSE)</f>
        <v>#N/A</v>
      </c>
      <c r="I58" s="196" t="s">
        <v>103</v>
      </c>
      <c r="J58" s="194" t="e">
        <f>VLOOKUP($C46,利用者一覧!$C$4:$AS$53,30,FALSE)</f>
        <v>#N/A</v>
      </c>
      <c r="K58" s="196" t="s">
        <v>103</v>
      </c>
      <c r="L58" s="194" t="e">
        <f>VLOOKUP($C46,利用者一覧!$C$4:$AS$53,31,FALSE)</f>
        <v>#N/A</v>
      </c>
      <c r="M58" s="204" t="s">
        <v>103</v>
      </c>
      <c r="N58" s="254" t="s">
        <v>225</v>
      </c>
      <c r="O58" s="255"/>
      <c r="P58" s="255"/>
      <c r="Q58" s="255"/>
      <c r="R58" s="255"/>
      <c r="S58" s="255"/>
    </row>
    <row r="59" spans="1:20" ht="21" customHeight="1" thickBot="1">
      <c r="A59" s="200"/>
      <c r="B59" s="202"/>
      <c r="C59" s="197"/>
      <c r="D59" s="195"/>
      <c r="E59" s="197"/>
      <c r="F59" s="195"/>
      <c r="G59" s="197"/>
      <c r="H59" s="195"/>
      <c r="I59" s="197"/>
      <c r="J59" s="195"/>
      <c r="K59" s="197"/>
      <c r="L59" s="195"/>
      <c r="M59" s="205"/>
    </row>
    <row r="60" spans="1:20" ht="6" customHeight="1" thickBot="1">
      <c r="A60" s="104"/>
      <c r="B60" s="103"/>
      <c r="C60" s="103"/>
      <c r="D60" s="103"/>
      <c r="E60" s="103"/>
      <c r="F60" s="103"/>
      <c r="G60" s="103"/>
      <c r="H60" s="103"/>
      <c r="I60" s="103"/>
      <c r="J60" s="103"/>
      <c r="K60" s="103"/>
      <c r="L60" s="103"/>
      <c r="M60" s="103"/>
      <c r="N60" s="83"/>
      <c r="O60" s="83"/>
      <c r="P60" s="83"/>
      <c r="Q60" s="83"/>
      <c r="R60" s="83"/>
      <c r="S60" s="83"/>
      <c r="T60" s="83"/>
    </row>
    <row r="61" spans="1:20" ht="29.4" customHeight="1" thickBot="1">
      <c r="A61" s="189" t="s">
        <v>22</v>
      </c>
      <c r="B61" s="190"/>
      <c r="C61" s="93" t="s">
        <v>26</v>
      </c>
      <c r="D61" s="105" t="e">
        <f>VLOOKUP($C46,利用者一覧!$C$4:$AS$53,35,FALSE)</f>
        <v>#N/A</v>
      </c>
      <c r="E61" s="82" t="s">
        <v>30</v>
      </c>
      <c r="F61" s="43" t="s">
        <v>104</v>
      </c>
      <c r="G61" s="191" t="s">
        <v>23</v>
      </c>
      <c r="H61" s="192"/>
      <c r="I61" s="193"/>
      <c r="J61" s="93" t="s">
        <v>26</v>
      </c>
      <c r="K61" s="105" t="e">
        <f>VLOOKUP($C46,利用者一覧!$C$4:$AS$53,36,FALSE)</f>
        <v>#N/A</v>
      </c>
      <c r="L61" s="82" t="s">
        <v>30</v>
      </c>
      <c r="M61" s="43" t="s">
        <v>104</v>
      </c>
    </row>
    <row r="62" spans="1:20" ht="6" customHeight="1" thickBot="1"/>
    <row r="63" spans="1:20" ht="30" customHeight="1" thickBot="1">
      <c r="A63" s="263" t="s">
        <v>24</v>
      </c>
      <c r="B63" s="264"/>
      <c r="C63" s="265"/>
      <c r="D63" s="156" t="s">
        <v>28</v>
      </c>
      <c r="E63" s="157"/>
      <c r="F63" s="101" t="s">
        <v>103</v>
      </c>
      <c r="G63" s="262" t="s">
        <v>32</v>
      </c>
      <c r="H63" s="157"/>
      <c r="I63" s="101" t="s">
        <v>103</v>
      </c>
      <c r="J63" s="262" t="s">
        <v>34</v>
      </c>
      <c r="K63" s="157"/>
      <c r="L63" s="101" t="s">
        <v>103</v>
      </c>
      <c r="M63" s="140" t="s">
        <v>29</v>
      </c>
      <c r="N63" s="141"/>
      <c r="O63" s="102" t="s">
        <v>103</v>
      </c>
      <c r="P63" s="252" t="s">
        <v>244</v>
      </c>
      <c r="Q63" s="253"/>
      <c r="R63" s="253"/>
      <c r="S63" s="253"/>
      <c r="T63" s="253"/>
    </row>
    <row r="64" spans="1:20" ht="30" customHeight="1" thickTop="1" thickBot="1">
      <c r="A64" s="259" t="s">
        <v>162</v>
      </c>
      <c r="B64" s="260"/>
      <c r="C64" s="261"/>
      <c r="D64" s="258" t="s">
        <v>111</v>
      </c>
      <c r="E64" s="188"/>
      <c r="F64" s="107" t="s">
        <v>103</v>
      </c>
      <c r="G64" s="187" t="s">
        <v>35</v>
      </c>
      <c r="H64" s="188"/>
      <c r="I64" s="107" t="s">
        <v>103</v>
      </c>
      <c r="J64" s="187" t="s">
        <v>33</v>
      </c>
      <c r="K64" s="188"/>
      <c r="L64" s="91" t="s">
        <v>103</v>
      </c>
      <c r="M64" s="187" t="s">
        <v>101</v>
      </c>
      <c r="N64" s="188"/>
      <c r="O64" s="108" t="s">
        <v>103</v>
      </c>
      <c r="P64" s="252"/>
      <c r="Q64" s="253"/>
      <c r="R64" s="253"/>
      <c r="S64" s="253"/>
      <c r="T64" s="253"/>
    </row>
    <row r="65" spans="1:20" ht="6.6" customHeight="1" thickBot="1"/>
    <row r="66" spans="1:20" ht="30" customHeight="1" thickBot="1">
      <c r="A66" s="162" t="s">
        <v>227</v>
      </c>
      <c r="B66" s="163"/>
      <c r="C66" s="256" t="e">
        <f>VLOOKUP($C46,利用者一覧!$C$4:$AS$53,16,FALSE)</f>
        <v>#N/A</v>
      </c>
      <c r="D66" s="257"/>
      <c r="E66" s="257"/>
      <c r="F66" s="244" t="s">
        <v>232</v>
      </c>
      <c r="G66" s="245"/>
      <c r="H66" s="249" t="e">
        <f>VLOOKUP($C46,利用者一覧!$C$4:$AS$53,17,FALSE)</f>
        <v>#N/A</v>
      </c>
      <c r="I66" s="250"/>
      <c r="J66" s="250"/>
      <c r="K66" s="250"/>
      <c r="L66" s="250"/>
      <c r="M66" s="251"/>
      <c r="N66" s="210" t="s">
        <v>226</v>
      </c>
      <c r="O66" s="211"/>
      <c r="P66" s="211"/>
      <c r="Q66" s="211"/>
      <c r="R66" s="211"/>
      <c r="S66" s="211"/>
      <c r="T66" s="233"/>
    </row>
    <row r="67" spans="1:20" ht="30" customHeight="1">
      <c r="A67" s="158" t="s">
        <v>228</v>
      </c>
      <c r="B67" s="159"/>
      <c r="C67" s="229" t="e">
        <f>VLOOKUP($C46,利用者一覧!$C$4:$AS$53,18,FALSE)</f>
        <v>#N/A</v>
      </c>
      <c r="D67" s="230"/>
      <c r="E67" s="230"/>
      <c r="F67" s="240" t="s">
        <v>233</v>
      </c>
      <c r="G67" s="241"/>
      <c r="H67" s="246" t="e">
        <f>VLOOKUP($C46,利用者一覧!$C$4:$AS$53,19,FALSE)</f>
        <v>#N/A</v>
      </c>
      <c r="I67" s="247"/>
      <c r="J67" s="247"/>
      <c r="K67" s="247"/>
      <c r="L67" s="247"/>
      <c r="M67" s="248"/>
      <c r="N67" s="198" t="s">
        <v>102</v>
      </c>
      <c r="O67" s="234" t="e">
        <f>VLOOKUP($C46,利用者一覧!$C$4:$AS$53,37,FALSE)</f>
        <v>#N/A</v>
      </c>
      <c r="P67" s="235"/>
      <c r="Q67" s="235"/>
      <c r="R67" s="235"/>
      <c r="S67" s="235"/>
      <c r="T67" s="44" t="s">
        <v>103</v>
      </c>
    </row>
    <row r="68" spans="1:20" ht="30" customHeight="1">
      <c r="A68" s="158" t="s">
        <v>229</v>
      </c>
      <c r="B68" s="159"/>
      <c r="C68" s="229" t="e">
        <f>VLOOKUP($C46,利用者一覧!$C$4:$AS$53,20,FALSE)</f>
        <v>#N/A</v>
      </c>
      <c r="D68" s="230"/>
      <c r="E68" s="230"/>
      <c r="F68" s="240" t="s">
        <v>234</v>
      </c>
      <c r="G68" s="241"/>
      <c r="H68" s="246" t="e">
        <f>VLOOKUP($C46,利用者一覧!$C$4:$AS$53,21,FALSE)</f>
        <v>#N/A</v>
      </c>
      <c r="I68" s="247"/>
      <c r="J68" s="247"/>
      <c r="K68" s="247"/>
      <c r="L68" s="247"/>
      <c r="M68" s="248"/>
      <c r="N68" s="199"/>
      <c r="O68" s="236" t="e">
        <f>VLOOKUP($C46,利用者一覧!$C$4:$AS$53,38,FALSE)</f>
        <v>#N/A</v>
      </c>
      <c r="P68" s="237"/>
      <c r="Q68" s="237"/>
      <c r="R68" s="237"/>
      <c r="S68" s="237"/>
      <c r="T68" s="75" t="s">
        <v>103</v>
      </c>
    </row>
    <row r="69" spans="1:20" ht="30" customHeight="1" thickBot="1">
      <c r="A69" s="158" t="s">
        <v>230</v>
      </c>
      <c r="B69" s="159"/>
      <c r="C69" s="229" t="e">
        <f>VLOOKUP($C46,利用者一覧!$C$4:$AS$53,22,FALSE)</f>
        <v>#N/A</v>
      </c>
      <c r="D69" s="230"/>
      <c r="E69" s="230"/>
      <c r="F69" s="240" t="s">
        <v>235</v>
      </c>
      <c r="G69" s="241"/>
      <c r="H69" s="246" t="e">
        <f>VLOOKUP($C46,利用者一覧!$C$4:$AS$53,23,FALSE)</f>
        <v>#N/A</v>
      </c>
      <c r="I69" s="247"/>
      <c r="J69" s="247"/>
      <c r="K69" s="247"/>
      <c r="L69" s="247"/>
      <c r="M69" s="248"/>
      <c r="N69" s="200"/>
      <c r="O69" s="238" t="e">
        <f>VLOOKUP($C46,利用者一覧!$C$4:$AS$53,39,FALSE)</f>
        <v>#N/A</v>
      </c>
      <c r="P69" s="239"/>
      <c r="Q69" s="239"/>
      <c r="R69" s="239"/>
      <c r="S69" s="239"/>
      <c r="T69" s="45" t="s">
        <v>103</v>
      </c>
    </row>
    <row r="70" spans="1:20" ht="30" customHeight="1" thickBot="1">
      <c r="A70" s="160" t="s">
        <v>231</v>
      </c>
      <c r="B70" s="161"/>
      <c r="C70" s="231" t="e">
        <f>VLOOKUP($C46,利用者一覧!$C$4:$AS$53,24,FALSE)</f>
        <v>#N/A</v>
      </c>
      <c r="D70" s="232"/>
      <c r="E70" s="232"/>
      <c r="F70" s="242" t="s">
        <v>236</v>
      </c>
      <c r="G70" s="243"/>
      <c r="H70" s="290" t="e">
        <f>VLOOKUP($C46,利用者一覧!$C$4:$AS$53,25,FALSE)</f>
        <v>#N/A</v>
      </c>
      <c r="I70" s="291"/>
      <c r="J70" s="291"/>
      <c r="K70" s="291"/>
      <c r="L70" s="291"/>
      <c r="M70" s="292"/>
      <c r="N70" s="94"/>
    </row>
    <row r="71" spans="1:20" ht="6.6" customHeight="1" thickBot="1">
      <c r="A71" s="97"/>
      <c r="B71" s="98"/>
      <c r="C71" s="95"/>
      <c r="D71" s="95"/>
      <c r="E71" s="95"/>
      <c r="F71" s="99"/>
      <c r="G71" s="98"/>
      <c r="H71" s="106"/>
      <c r="I71" s="106"/>
      <c r="J71" s="106"/>
      <c r="K71" s="106"/>
      <c r="L71" s="106"/>
      <c r="M71" s="106"/>
      <c r="N71" s="100"/>
    </row>
    <row r="72" spans="1:20" ht="30" customHeight="1" thickBot="1">
      <c r="A72" s="135" t="e">
        <f>VLOOKUP($C46,利用者一覧!$C$4:$AS$53,42,FALSE)</f>
        <v>#N/A</v>
      </c>
      <c r="B72" s="136"/>
      <c r="C72" s="136"/>
      <c r="D72" s="136"/>
      <c r="E72" s="136"/>
      <c r="F72" s="136"/>
      <c r="G72" s="136"/>
      <c r="H72" s="136"/>
      <c r="I72" s="136"/>
      <c r="J72" s="136"/>
      <c r="K72" s="136"/>
      <c r="L72" s="136"/>
      <c r="M72" s="136"/>
      <c r="N72" s="136"/>
      <c r="O72" s="136"/>
      <c r="P72" s="136"/>
      <c r="Q72" s="136"/>
      <c r="R72" s="136"/>
      <c r="S72" s="136"/>
      <c r="T72" s="137"/>
    </row>
    <row r="73" spans="1:20" ht="6" customHeight="1"/>
    <row r="74" spans="1:20" ht="22.8" customHeight="1" thickBot="1">
      <c r="A74" s="138" t="s">
        <v>161</v>
      </c>
      <c r="B74" s="138"/>
      <c r="C74" s="138"/>
      <c r="D74" s="138"/>
      <c r="E74" s="138"/>
      <c r="F74" s="138"/>
      <c r="G74" s="138"/>
      <c r="H74" s="139"/>
      <c r="I74" s="76"/>
    </row>
    <row r="75" spans="1:20" ht="22.8" customHeight="1">
      <c r="A75" s="266"/>
      <c r="B75" s="267"/>
      <c r="C75" s="267"/>
      <c r="D75" s="267"/>
      <c r="E75" s="267"/>
      <c r="F75" s="267"/>
      <c r="G75" s="267"/>
      <c r="H75" s="267"/>
      <c r="I75" s="267"/>
      <c r="J75" s="267"/>
      <c r="K75" s="267"/>
      <c r="L75" s="267"/>
      <c r="M75" s="267"/>
      <c r="N75" s="267"/>
      <c r="O75" s="267"/>
      <c r="P75" s="267"/>
      <c r="Q75" s="267"/>
      <c r="R75" s="267"/>
      <c r="S75" s="267"/>
      <c r="T75" s="268"/>
    </row>
    <row r="76" spans="1:20" ht="22.8" customHeight="1">
      <c r="A76" s="254"/>
      <c r="B76" s="255"/>
      <c r="C76" s="255"/>
      <c r="D76" s="255"/>
      <c r="E76" s="255"/>
      <c r="F76" s="255"/>
      <c r="G76" s="255"/>
      <c r="H76" s="255"/>
      <c r="I76" s="255"/>
      <c r="J76" s="255"/>
      <c r="K76" s="255"/>
      <c r="L76" s="255"/>
      <c r="M76" s="255"/>
      <c r="N76" s="255"/>
      <c r="O76" s="255"/>
      <c r="P76" s="255"/>
      <c r="Q76" s="255"/>
      <c r="R76" s="255"/>
      <c r="S76" s="255"/>
      <c r="T76" s="269"/>
    </row>
    <row r="77" spans="1:20" ht="22.8" customHeight="1">
      <c r="A77" s="254"/>
      <c r="B77" s="255"/>
      <c r="C77" s="255"/>
      <c r="D77" s="255"/>
      <c r="E77" s="255"/>
      <c r="F77" s="255"/>
      <c r="G77" s="255"/>
      <c r="H77" s="255"/>
      <c r="I77" s="255"/>
      <c r="J77" s="255"/>
      <c r="K77" s="255"/>
      <c r="L77" s="255"/>
      <c r="M77" s="255"/>
      <c r="N77" s="255"/>
      <c r="O77" s="255"/>
      <c r="P77" s="255"/>
      <c r="Q77" s="255"/>
      <c r="R77" s="255"/>
      <c r="S77" s="255"/>
      <c r="T77" s="269"/>
    </row>
    <row r="78" spans="1:20" ht="22.8" customHeight="1" thickBot="1">
      <c r="A78" s="270"/>
      <c r="B78" s="271"/>
      <c r="C78" s="271"/>
      <c r="D78" s="271"/>
      <c r="E78" s="271"/>
      <c r="F78" s="271"/>
      <c r="G78" s="271"/>
      <c r="H78" s="271"/>
      <c r="I78" s="271"/>
      <c r="J78" s="271"/>
      <c r="K78" s="271"/>
      <c r="L78" s="271"/>
      <c r="M78" s="271"/>
      <c r="N78" s="271"/>
      <c r="O78" s="271"/>
      <c r="P78" s="271"/>
      <c r="Q78" s="271"/>
      <c r="R78" s="271"/>
      <c r="S78" s="271"/>
      <c r="T78" s="272"/>
    </row>
    <row r="79" spans="1:20" ht="22.8" customHeight="1"/>
    <row r="80" spans="1:20" ht="22.8" customHeight="1" thickBot="1"/>
    <row r="81" spans="1:20" ht="21" customHeight="1" thickBot="1">
      <c r="A81" s="168" t="s">
        <v>239</v>
      </c>
      <c r="B81" s="169"/>
      <c r="C81" s="169"/>
      <c r="D81" s="169"/>
      <c r="E81" s="169"/>
      <c r="F81" s="169"/>
      <c r="G81" s="169"/>
      <c r="H81" s="169"/>
      <c r="I81" s="169"/>
      <c r="J81" s="169"/>
      <c r="K81" s="170"/>
      <c r="L81" s="77"/>
      <c r="M81" s="77"/>
      <c r="N81" s="77"/>
    </row>
    <row r="82" spans="1:20" ht="5.25" customHeight="1" thickBot="1"/>
    <row r="83" spans="1:20" ht="13.8" customHeight="1" thickBot="1">
      <c r="A83" s="183" t="s">
        <v>240</v>
      </c>
      <c r="B83" s="184"/>
      <c r="C83" s="184"/>
      <c r="D83" s="184"/>
      <c r="E83" s="184"/>
      <c r="F83" s="181" t="s">
        <v>219</v>
      </c>
      <c r="G83" s="181"/>
      <c r="H83" s="179"/>
      <c r="I83" s="179"/>
      <c r="J83" s="179"/>
      <c r="K83" s="171" t="s">
        <v>220</v>
      </c>
      <c r="L83" s="172"/>
      <c r="M83" s="175" t="s">
        <v>237</v>
      </c>
      <c r="N83" s="176"/>
      <c r="O83" s="176" t="s">
        <v>238</v>
      </c>
      <c r="P83" s="176"/>
      <c r="Q83" s="176" t="s">
        <v>238</v>
      </c>
      <c r="R83" s="176"/>
      <c r="S83" s="176" t="s">
        <v>238</v>
      </c>
      <c r="T83" s="177"/>
    </row>
    <row r="84" spans="1:20" ht="41.4" customHeight="1" thickTop="1" thickBot="1">
      <c r="A84" s="185"/>
      <c r="B84" s="186"/>
      <c r="C84" s="186"/>
      <c r="D84" s="186"/>
      <c r="E84" s="186"/>
      <c r="F84" s="182"/>
      <c r="G84" s="182"/>
      <c r="H84" s="180"/>
      <c r="I84" s="180"/>
      <c r="J84" s="180"/>
      <c r="K84" s="173"/>
      <c r="L84" s="174"/>
      <c r="M84" s="178"/>
      <c r="N84" s="166"/>
      <c r="O84" s="166"/>
      <c r="P84" s="166"/>
      <c r="Q84" s="166"/>
      <c r="R84" s="166"/>
      <c r="S84" s="166"/>
      <c r="T84" s="167"/>
    </row>
    <row r="85" spans="1:20" ht="5.4" customHeight="1" thickBot="1">
      <c r="A85" s="85"/>
      <c r="B85" s="87"/>
      <c r="C85" s="88"/>
      <c r="D85" s="88"/>
      <c r="E85" s="88"/>
      <c r="F85" s="88"/>
      <c r="G85" s="88"/>
      <c r="H85" s="88"/>
      <c r="I85" s="88"/>
      <c r="J85" s="88"/>
      <c r="K85" s="88"/>
      <c r="L85" s="88"/>
      <c r="M85" s="88"/>
      <c r="N85" s="88"/>
      <c r="O85" s="88"/>
      <c r="P85" s="88"/>
      <c r="Q85" s="88"/>
      <c r="R85" s="88"/>
      <c r="S85" s="88"/>
      <c r="T85" s="293"/>
    </row>
    <row r="86" spans="1:20" ht="36" customHeight="1" thickBot="1">
      <c r="A86" s="208" t="s">
        <v>8</v>
      </c>
      <c r="B86" s="209"/>
      <c r="C86" s="206"/>
      <c r="D86" s="206"/>
      <c r="E86" s="206"/>
      <c r="F86" s="206"/>
      <c r="G86" s="206"/>
      <c r="H86" s="207"/>
      <c r="J86" s="210" t="s">
        <v>113</v>
      </c>
      <c r="K86" s="211"/>
      <c r="L86" s="211"/>
      <c r="M86" s="211"/>
      <c r="N86" s="142" t="e">
        <f>VLOOKUP($C86,利用者一覧!$C$4:$AS$53,41,FALSE)</f>
        <v>#N/A</v>
      </c>
      <c r="O86" s="142"/>
      <c r="P86" s="142"/>
      <c r="Q86" s="142"/>
      <c r="R86" s="142"/>
      <c r="S86" s="143"/>
    </row>
    <row r="87" spans="1:20" ht="6.6" customHeight="1" thickBot="1">
      <c r="D87" s="86"/>
      <c r="E87" s="86"/>
      <c r="F87" s="86"/>
    </row>
    <row r="88" spans="1:20" ht="26.4" customHeight="1">
      <c r="A88" s="224" t="s">
        <v>163</v>
      </c>
      <c r="B88" s="225"/>
      <c r="C88" s="163"/>
      <c r="D88" s="276" t="e">
        <f>VLOOKUP($C86,利用者一覧!$C$4:$AS$53,14,FALSE)</f>
        <v>#N/A</v>
      </c>
      <c r="E88" s="277"/>
      <c r="F88" s="277"/>
      <c r="G88" s="277"/>
      <c r="H88" s="277"/>
      <c r="I88" s="277"/>
      <c r="J88" s="277"/>
      <c r="K88" s="277"/>
      <c r="L88" s="277"/>
      <c r="M88" s="277"/>
      <c r="N88" s="277"/>
      <c r="O88" s="277"/>
      <c r="P88" s="277"/>
      <c r="Q88" s="277"/>
      <c r="R88" s="277"/>
      <c r="S88" s="277"/>
      <c r="T88" s="278"/>
    </row>
    <row r="89" spans="1:20" ht="26.4" customHeight="1" thickBot="1">
      <c r="A89" s="226" t="s">
        <v>164</v>
      </c>
      <c r="B89" s="227"/>
      <c r="C89" s="228"/>
      <c r="D89" s="273" t="e">
        <f>VLOOKUP($C86,利用者一覧!$C$4:$AS$53,15,FALSE)</f>
        <v>#N/A</v>
      </c>
      <c r="E89" s="274"/>
      <c r="F89" s="274"/>
      <c r="G89" s="274"/>
      <c r="H89" s="274"/>
      <c r="I89" s="274"/>
      <c r="J89" s="274"/>
      <c r="K89" s="274"/>
      <c r="L89" s="274"/>
      <c r="M89" s="274"/>
      <c r="N89" s="274"/>
      <c r="O89" s="274"/>
      <c r="P89" s="274"/>
      <c r="Q89" s="274"/>
      <c r="R89" s="274"/>
      <c r="S89" s="274"/>
      <c r="T89" s="275"/>
    </row>
    <row r="90" spans="1:20" ht="5.4" customHeight="1" thickBot="1">
      <c r="D90" s="86"/>
      <c r="E90" s="86"/>
      <c r="F90" s="86"/>
    </row>
    <row r="91" spans="1:20" ht="24" customHeight="1" thickBot="1">
      <c r="A91" s="212" t="s">
        <v>9</v>
      </c>
      <c r="B91" s="213"/>
      <c r="C91" s="213"/>
      <c r="D91" s="213"/>
      <c r="E91" s="213"/>
      <c r="F91" s="214"/>
      <c r="G91" s="212" t="s">
        <v>10</v>
      </c>
      <c r="H91" s="213"/>
      <c r="I91" s="213"/>
      <c r="J91" s="288"/>
      <c r="K91" s="212" t="s">
        <v>11</v>
      </c>
      <c r="L91" s="213"/>
      <c r="M91" s="213"/>
      <c r="N91" s="288"/>
      <c r="O91" s="144" t="s">
        <v>221</v>
      </c>
      <c r="P91" s="145"/>
      <c r="Q91" s="145"/>
      <c r="R91" s="145"/>
      <c r="S91" s="145"/>
      <c r="T91" s="146"/>
    </row>
    <row r="92" spans="1:20" ht="28.8" customHeight="1" thickTop="1">
      <c r="A92" s="218" t="s">
        <v>241</v>
      </c>
      <c r="B92" s="219"/>
      <c r="C92" s="219"/>
      <c r="D92" s="219"/>
      <c r="E92" s="219"/>
      <c r="F92" s="220"/>
      <c r="G92" s="285" t="s">
        <v>18</v>
      </c>
      <c r="H92" s="286"/>
      <c r="I92" s="286"/>
      <c r="J92" s="287"/>
      <c r="K92" s="285" t="s">
        <v>19</v>
      </c>
      <c r="L92" s="286"/>
      <c r="M92" s="286"/>
      <c r="N92" s="287"/>
      <c r="O92" s="84" t="s">
        <v>27</v>
      </c>
      <c r="P92" s="147" t="s">
        <v>245</v>
      </c>
      <c r="Q92" s="148"/>
      <c r="R92" s="148"/>
      <c r="S92" s="148"/>
      <c r="T92" s="149"/>
    </row>
    <row r="93" spans="1:20" ht="28.8" customHeight="1" thickBot="1">
      <c r="A93" s="221" t="s">
        <v>242</v>
      </c>
      <c r="B93" s="222"/>
      <c r="C93" s="222"/>
      <c r="D93" s="222"/>
      <c r="E93" s="222"/>
      <c r="F93" s="223"/>
      <c r="G93" s="282" t="s">
        <v>18</v>
      </c>
      <c r="H93" s="283"/>
      <c r="I93" s="283"/>
      <c r="J93" s="284"/>
      <c r="K93" s="282" t="s">
        <v>19</v>
      </c>
      <c r="L93" s="283"/>
      <c r="M93" s="283"/>
      <c r="N93" s="284"/>
      <c r="O93" s="89" t="s">
        <v>31</v>
      </c>
      <c r="P93" s="150"/>
      <c r="Q93" s="151"/>
      <c r="R93" s="151"/>
      <c r="S93" s="151"/>
      <c r="T93" s="152"/>
    </row>
    <row r="94" spans="1:20" ht="28.8" customHeight="1" thickBot="1">
      <c r="A94" s="215" t="s">
        <v>243</v>
      </c>
      <c r="B94" s="216"/>
      <c r="C94" s="216"/>
      <c r="D94" s="216"/>
      <c r="E94" s="216"/>
      <c r="F94" s="217"/>
      <c r="G94" s="279" t="s">
        <v>18</v>
      </c>
      <c r="H94" s="280"/>
      <c r="I94" s="280"/>
      <c r="J94" s="281"/>
      <c r="K94" s="279" t="s">
        <v>19</v>
      </c>
      <c r="L94" s="280"/>
      <c r="M94" s="280"/>
      <c r="N94" s="281"/>
      <c r="O94" s="153" t="e">
        <f>VLOOKUP($C86,利用者一覧!$C$4:$AS$53,32,FALSE)</f>
        <v>#N/A</v>
      </c>
      <c r="P94" s="154"/>
      <c r="Q94" s="154"/>
      <c r="R94" s="154"/>
      <c r="S94" s="154"/>
      <c r="T94" s="155"/>
    </row>
    <row r="95" spans="1:20" ht="8.4" customHeight="1" thickBot="1">
      <c r="D95" s="86"/>
      <c r="E95" s="86"/>
      <c r="F95" s="86"/>
    </row>
    <row r="96" spans="1:20" ht="24" customHeight="1" thickBot="1">
      <c r="A96" s="198" t="s">
        <v>99</v>
      </c>
      <c r="B96" s="203" t="s">
        <v>12</v>
      </c>
      <c r="C96" s="164"/>
      <c r="D96" s="140" t="s">
        <v>13</v>
      </c>
      <c r="E96" s="164"/>
      <c r="F96" s="140" t="s">
        <v>14</v>
      </c>
      <c r="G96" s="164"/>
      <c r="H96" s="140" t="s">
        <v>15</v>
      </c>
      <c r="I96" s="164"/>
      <c r="J96" s="140" t="s">
        <v>16</v>
      </c>
      <c r="K96" s="164"/>
      <c r="L96" s="140" t="s">
        <v>17</v>
      </c>
      <c r="M96" s="165"/>
      <c r="N96" s="212" t="s">
        <v>222</v>
      </c>
      <c r="O96" s="213"/>
      <c r="P96" s="213"/>
      <c r="Q96" s="213"/>
      <c r="R96" s="213"/>
      <c r="S96" s="213"/>
      <c r="T96" s="288"/>
    </row>
    <row r="97" spans="1:20" ht="21" customHeight="1" thickTop="1" thickBot="1">
      <c r="A97" s="199"/>
      <c r="B97" s="78" t="s">
        <v>20</v>
      </c>
      <c r="C97" s="79" t="s">
        <v>21</v>
      </c>
      <c r="D97" s="80" t="s">
        <v>20</v>
      </c>
      <c r="E97" s="79" t="s">
        <v>21</v>
      </c>
      <c r="F97" s="80" t="s">
        <v>20</v>
      </c>
      <c r="G97" s="79" t="s">
        <v>21</v>
      </c>
      <c r="H97" s="80" t="s">
        <v>20</v>
      </c>
      <c r="I97" s="79" t="s">
        <v>21</v>
      </c>
      <c r="J97" s="80" t="s">
        <v>20</v>
      </c>
      <c r="K97" s="79" t="s">
        <v>21</v>
      </c>
      <c r="L97" s="80" t="s">
        <v>20</v>
      </c>
      <c r="M97" s="81" t="s">
        <v>21</v>
      </c>
      <c r="N97" s="289" t="e">
        <f>VLOOKUP($C86,利用者一覧!$C$4:$AS$53,40,FALSE)</f>
        <v>#N/A</v>
      </c>
      <c r="O97" s="166"/>
      <c r="P97" s="166"/>
      <c r="Q97" s="166"/>
      <c r="R97" s="166"/>
      <c r="S97" s="166"/>
      <c r="T97" s="167"/>
    </row>
    <row r="98" spans="1:20" ht="21" customHeight="1">
      <c r="A98" s="199"/>
      <c r="B98" s="201" t="e">
        <f>VLOOKUP($C86,利用者一覧!$C$4:$AS$53,26,FALSE)</f>
        <v>#N/A</v>
      </c>
      <c r="C98" s="196" t="s">
        <v>103</v>
      </c>
      <c r="D98" s="194" t="e">
        <f>VLOOKUP($C86,利用者一覧!$C$4:$AS$53,27,FALSE)</f>
        <v>#N/A</v>
      </c>
      <c r="E98" s="196" t="s">
        <v>103</v>
      </c>
      <c r="F98" s="194" t="e">
        <f>VLOOKUP($C86,利用者一覧!$C$4:$AS$53,28,FALSE)</f>
        <v>#N/A</v>
      </c>
      <c r="G98" s="196" t="s">
        <v>103</v>
      </c>
      <c r="H98" s="194" t="e">
        <f>VLOOKUP($C86,利用者一覧!$C$4:$AS$53,29,FALSE)</f>
        <v>#N/A</v>
      </c>
      <c r="I98" s="196" t="s">
        <v>103</v>
      </c>
      <c r="J98" s="194" t="e">
        <f>VLOOKUP($C86,利用者一覧!$C$4:$AS$53,30,FALSE)</f>
        <v>#N/A</v>
      </c>
      <c r="K98" s="196" t="s">
        <v>103</v>
      </c>
      <c r="L98" s="194" t="e">
        <f>VLOOKUP($C86,利用者一覧!$C$4:$AS$53,31,FALSE)</f>
        <v>#N/A</v>
      </c>
      <c r="M98" s="204" t="s">
        <v>103</v>
      </c>
      <c r="N98" s="254" t="s">
        <v>225</v>
      </c>
      <c r="O98" s="255"/>
      <c r="P98" s="255"/>
      <c r="Q98" s="255"/>
      <c r="R98" s="255"/>
      <c r="S98" s="255"/>
    </row>
    <row r="99" spans="1:20" ht="21" customHeight="1" thickBot="1">
      <c r="A99" s="200"/>
      <c r="B99" s="202"/>
      <c r="C99" s="197"/>
      <c r="D99" s="195"/>
      <c r="E99" s="197"/>
      <c r="F99" s="195"/>
      <c r="G99" s="197"/>
      <c r="H99" s="195"/>
      <c r="I99" s="197"/>
      <c r="J99" s="195"/>
      <c r="K99" s="197"/>
      <c r="L99" s="195"/>
      <c r="M99" s="205"/>
    </row>
    <row r="100" spans="1:20" ht="6" customHeight="1" thickBot="1">
      <c r="A100" s="104"/>
      <c r="B100" s="103"/>
      <c r="C100" s="103"/>
      <c r="D100" s="103"/>
      <c r="E100" s="103"/>
      <c r="F100" s="103"/>
      <c r="G100" s="103"/>
      <c r="H100" s="103"/>
      <c r="I100" s="103"/>
      <c r="J100" s="103"/>
      <c r="K100" s="103"/>
      <c r="L100" s="103"/>
      <c r="M100" s="103"/>
      <c r="N100" s="83"/>
      <c r="O100" s="83"/>
      <c r="P100" s="83"/>
      <c r="Q100" s="83"/>
      <c r="R100" s="83"/>
      <c r="S100" s="83"/>
      <c r="T100" s="83"/>
    </row>
    <row r="101" spans="1:20" ht="29.4" customHeight="1" thickBot="1">
      <c r="A101" s="189" t="s">
        <v>22</v>
      </c>
      <c r="B101" s="190"/>
      <c r="C101" s="93" t="s">
        <v>26</v>
      </c>
      <c r="D101" s="105" t="e">
        <f>VLOOKUP($C86,利用者一覧!$C$4:$AS$53,35,FALSE)</f>
        <v>#N/A</v>
      </c>
      <c r="E101" s="82" t="s">
        <v>30</v>
      </c>
      <c r="F101" s="43" t="s">
        <v>104</v>
      </c>
      <c r="G101" s="191" t="s">
        <v>23</v>
      </c>
      <c r="H101" s="192"/>
      <c r="I101" s="193"/>
      <c r="J101" s="93" t="s">
        <v>26</v>
      </c>
      <c r="K101" s="105" t="e">
        <f>VLOOKUP($C86,利用者一覧!$C$4:$AS$53,36,FALSE)</f>
        <v>#N/A</v>
      </c>
      <c r="L101" s="82" t="s">
        <v>30</v>
      </c>
      <c r="M101" s="43" t="s">
        <v>104</v>
      </c>
    </row>
    <row r="102" spans="1:20" ht="6" customHeight="1" thickBot="1"/>
    <row r="103" spans="1:20" ht="30" customHeight="1" thickBot="1">
      <c r="A103" s="263" t="s">
        <v>24</v>
      </c>
      <c r="B103" s="264"/>
      <c r="C103" s="265"/>
      <c r="D103" s="156" t="s">
        <v>28</v>
      </c>
      <c r="E103" s="157"/>
      <c r="F103" s="101" t="s">
        <v>103</v>
      </c>
      <c r="G103" s="262" t="s">
        <v>32</v>
      </c>
      <c r="H103" s="157"/>
      <c r="I103" s="101" t="s">
        <v>103</v>
      </c>
      <c r="J103" s="262" t="s">
        <v>34</v>
      </c>
      <c r="K103" s="157"/>
      <c r="L103" s="101" t="s">
        <v>103</v>
      </c>
      <c r="M103" s="140" t="s">
        <v>29</v>
      </c>
      <c r="N103" s="141"/>
      <c r="O103" s="102" t="s">
        <v>103</v>
      </c>
      <c r="P103" s="252" t="s">
        <v>244</v>
      </c>
      <c r="Q103" s="253"/>
      <c r="R103" s="253"/>
      <c r="S103" s="253"/>
      <c r="T103" s="253"/>
    </row>
    <row r="104" spans="1:20" ht="30" customHeight="1" thickTop="1" thickBot="1">
      <c r="A104" s="259" t="s">
        <v>162</v>
      </c>
      <c r="B104" s="260"/>
      <c r="C104" s="261"/>
      <c r="D104" s="258" t="s">
        <v>111</v>
      </c>
      <c r="E104" s="188"/>
      <c r="F104" s="107" t="s">
        <v>103</v>
      </c>
      <c r="G104" s="187" t="s">
        <v>35</v>
      </c>
      <c r="H104" s="188"/>
      <c r="I104" s="107" t="s">
        <v>103</v>
      </c>
      <c r="J104" s="187" t="s">
        <v>33</v>
      </c>
      <c r="K104" s="188"/>
      <c r="L104" s="91" t="s">
        <v>103</v>
      </c>
      <c r="M104" s="187" t="s">
        <v>101</v>
      </c>
      <c r="N104" s="188"/>
      <c r="O104" s="108" t="s">
        <v>103</v>
      </c>
      <c r="P104" s="252"/>
      <c r="Q104" s="253"/>
      <c r="R104" s="253"/>
      <c r="S104" s="253"/>
      <c r="T104" s="253"/>
    </row>
    <row r="105" spans="1:20" ht="6.6" customHeight="1" thickBot="1"/>
    <row r="106" spans="1:20" ht="30" customHeight="1" thickBot="1">
      <c r="A106" s="162" t="s">
        <v>227</v>
      </c>
      <c r="B106" s="163"/>
      <c r="C106" s="256" t="e">
        <f>VLOOKUP($C86,利用者一覧!$C$4:$AS$53,16,FALSE)</f>
        <v>#N/A</v>
      </c>
      <c r="D106" s="257"/>
      <c r="E106" s="257"/>
      <c r="F106" s="244" t="s">
        <v>232</v>
      </c>
      <c r="G106" s="245"/>
      <c r="H106" s="249" t="e">
        <f>VLOOKUP($C86,利用者一覧!$C$4:$AS$53,17,FALSE)</f>
        <v>#N/A</v>
      </c>
      <c r="I106" s="250"/>
      <c r="J106" s="250"/>
      <c r="K106" s="250"/>
      <c r="L106" s="250"/>
      <c r="M106" s="251"/>
      <c r="N106" s="210" t="s">
        <v>226</v>
      </c>
      <c r="O106" s="211"/>
      <c r="P106" s="211"/>
      <c r="Q106" s="211"/>
      <c r="R106" s="211"/>
      <c r="S106" s="211"/>
      <c r="T106" s="233"/>
    </row>
    <row r="107" spans="1:20" ht="30" customHeight="1">
      <c r="A107" s="158" t="s">
        <v>228</v>
      </c>
      <c r="B107" s="159"/>
      <c r="C107" s="229" t="e">
        <f>VLOOKUP($C86,利用者一覧!$C$4:$AS$53,18,FALSE)</f>
        <v>#N/A</v>
      </c>
      <c r="D107" s="230"/>
      <c r="E107" s="230"/>
      <c r="F107" s="240" t="s">
        <v>233</v>
      </c>
      <c r="G107" s="241"/>
      <c r="H107" s="246" t="e">
        <f>VLOOKUP($C86,利用者一覧!$C$4:$AS$53,19,FALSE)</f>
        <v>#N/A</v>
      </c>
      <c r="I107" s="247"/>
      <c r="J107" s="247"/>
      <c r="K107" s="247"/>
      <c r="L107" s="247"/>
      <c r="M107" s="248"/>
      <c r="N107" s="198" t="s">
        <v>102</v>
      </c>
      <c r="O107" s="234" t="e">
        <f>VLOOKUP($C86,利用者一覧!$C$4:$AS$53,37,FALSE)</f>
        <v>#N/A</v>
      </c>
      <c r="P107" s="235"/>
      <c r="Q107" s="235"/>
      <c r="R107" s="235"/>
      <c r="S107" s="235"/>
      <c r="T107" s="44" t="s">
        <v>103</v>
      </c>
    </row>
    <row r="108" spans="1:20" ht="30" customHeight="1">
      <c r="A108" s="158" t="s">
        <v>229</v>
      </c>
      <c r="B108" s="159"/>
      <c r="C108" s="229" t="e">
        <f>VLOOKUP($C86,利用者一覧!$C$4:$AS$53,20,FALSE)</f>
        <v>#N/A</v>
      </c>
      <c r="D108" s="230"/>
      <c r="E108" s="230"/>
      <c r="F108" s="240" t="s">
        <v>234</v>
      </c>
      <c r="G108" s="241"/>
      <c r="H108" s="246" t="e">
        <f>VLOOKUP($C86,利用者一覧!$C$4:$AS$53,21,FALSE)</f>
        <v>#N/A</v>
      </c>
      <c r="I108" s="247"/>
      <c r="J108" s="247"/>
      <c r="K108" s="247"/>
      <c r="L108" s="247"/>
      <c r="M108" s="248"/>
      <c r="N108" s="199"/>
      <c r="O108" s="236" t="e">
        <f>VLOOKUP($C86,利用者一覧!$C$4:$AS$53,38,FALSE)</f>
        <v>#N/A</v>
      </c>
      <c r="P108" s="237"/>
      <c r="Q108" s="237"/>
      <c r="R108" s="237"/>
      <c r="S108" s="237"/>
      <c r="T108" s="75" t="s">
        <v>103</v>
      </c>
    </row>
    <row r="109" spans="1:20" ht="30" customHeight="1" thickBot="1">
      <c r="A109" s="158" t="s">
        <v>230</v>
      </c>
      <c r="B109" s="159"/>
      <c r="C109" s="229" t="e">
        <f>VLOOKUP($C86,利用者一覧!$C$4:$AS$53,22,FALSE)</f>
        <v>#N/A</v>
      </c>
      <c r="D109" s="230"/>
      <c r="E109" s="230"/>
      <c r="F109" s="240" t="s">
        <v>235</v>
      </c>
      <c r="G109" s="241"/>
      <c r="H109" s="246" t="e">
        <f>VLOOKUP($C86,利用者一覧!$C$4:$AS$53,23,FALSE)</f>
        <v>#N/A</v>
      </c>
      <c r="I109" s="247"/>
      <c r="J109" s="247"/>
      <c r="K109" s="247"/>
      <c r="L109" s="247"/>
      <c r="M109" s="248"/>
      <c r="N109" s="200"/>
      <c r="O109" s="238" t="e">
        <f>VLOOKUP($C86,利用者一覧!$C$4:$AS$53,39,FALSE)</f>
        <v>#N/A</v>
      </c>
      <c r="P109" s="239"/>
      <c r="Q109" s="239"/>
      <c r="R109" s="239"/>
      <c r="S109" s="239"/>
      <c r="T109" s="45" t="s">
        <v>103</v>
      </c>
    </row>
    <row r="110" spans="1:20" ht="30" customHeight="1" thickBot="1">
      <c r="A110" s="160" t="s">
        <v>231</v>
      </c>
      <c r="B110" s="161"/>
      <c r="C110" s="231" t="e">
        <f>VLOOKUP($C86,利用者一覧!$C$4:$AS$53,24,FALSE)</f>
        <v>#N/A</v>
      </c>
      <c r="D110" s="232"/>
      <c r="E110" s="232"/>
      <c r="F110" s="242" t="s">
        <v>236</v>
      </c>
      <c r="G110" s="243"/>
      <c r="H110" s="290" t="e">
        <f>VLOOKUP($C86,利用者一覧!$C$4:$AS$53,25,FALSE)</f>
        <v>#N/A</v>
      </c>
      <c r="I110" s="291"/>
      <c r="J110" s="291"/>
      <c r="K110" s="291"/>
      <c r="L110" s="291"/>
      <c r="M110" s="292"/>
      <c r="N110" s="94"/>
    </row>
    <row r="111" spans="1:20" ht="6.6" customHeight="1" thickBot="1">
      <c r="A111" s="97"/>
      <c r="B111" s="98"/>
      <c r="C111" s="95"/>
      <c r="D111" s="95"/>
      <c r="E111" s="95"/>
      <c r="F111" s="99"/>
      <c r="G111" s="98"/>
      <c r="H111" s="106"/>
      <c r="I111" s="106"/>
      <c r="J111" s="106"/>
      <c r="K111" s="106"/>
      <c r="L111" s="106"/>
      <c r="M111" s="106"/>
      <c r="N111" s="100"/>
    </row>
    <row r="112" spans="1:20" ht="30" customHeight="1" thickBot="1">
      <c r="A112" s="135" t="e">
        <f>VLOOKUP($C86,利用者一覧!$C$4:$AS$53,42,FALSE)</f>
        <v>#N/A</v>
      </c>
      <c r="B112" s="136"/>
      <c r="C112" s="136"/>
      <c r="D112" s="136"/>
      <c r="E112" s="136"/>
      <c r="F112" s="136"/>
      <c r="G112" s="136"/>
      <c r="H112" s="136"/>
      <c r="I112" s="136"/>
      <c r="J112" s="136"/>
      <c r="K112" s="136"/>
      <c r="L112" s="136"/>
      <c r="M112" s="136"/>
      <c r="N112" s="136"/>
      <c r="O112" s="136"/>
      <c r="P112" s="136"/>
      <c r="Q112" s="136"/>
      <c r="R112" s="136"/>
      <c r="S112" s="136"/>
      <c r="T112" s="137"/>
    </row>
    <row r="113" spans="1:20" ht="6" customHeight="1"/>
    <row r="114" spans="1:20" ht="22.8" customHeight="1" thickBot="1">
      <c r="A114" s="138" t="s">
        <v>161</v>
      </c>
      <c r="B114" s="138"/>
      <c r="C114" s="138"/>
      <c r="D114" s="138"/>
      <c r="E114" s="138"/>
      <c r="F114" s="138"/>
      <c r="G114" s="138"/>
      <c r="H114" s="139"/>
      <c r="I114" s="76"/>
    </row>
    <row r="115" spans="1:20" ht="22.8" customHeight="1">
      <c r="A115" s="266"/>
      <c r="B115" s="267"/>
      <c r="C115" s="267"/>
      <c r="D115" s="267"/>
      <c r="E115" s="267"/>
      <c r="F115" s="267"/>
      <c r="G115" s="267"/>
      <c r="H115" s="267"/>
      <c r="I115" s="267"/>
      <c r="J115" s="267"/>
      <c r="K115" s="267"/>
      <c r="L115" s="267"/>
      <c r="M115" s="267"/>
      <c r="N115" s="267"/>
      <c r="O115" s="267"/>
      <c r="P115" s="267"/>
      <c r="Q115" s="267"/>
      <c r="R115" s="267"/>
      <c r="S115" s="267"/>
      <c r="T115" s="268"/>
    </row>
    <row r="116" spans="1:20" ht="22.8" customHeight="1">
      <c r="A116" s="254"/>
      <c r="B116" s="255"/>
      <c r="C116" s="255"/>
      <c r="D116" s="255"/>
      <c r="E116" s="255"/>
      <c r="F116" s="255"/>
      <c r="G116" s="255"/>
      <c r="H116" s="255"/>
      <c r="I116" s="255"/>
      <c r="J116" s="255"/>
      <c r="K116" s="255"/>
      <c r="L116" s="255"/>
      <c r="M116" s="255"/>
      <c r="N116" s="255"/>
      <c r="O116" s="255"/>
      <c r="P116" s="255"/>
      <c r="Q116" s="255"/>
      <c r="R116" s="255"/>
      <c r="S116" s="255"/>
      <c r="T116" s="269"/>
    </row>
    <row r="117" spans="1:20" ht="22.8" customHeight="1">
      <c r="A117" s="254"/>
      <c r="B117" s="255"/>
      <c r="C117" s="255"/>
      <c r="D117" s="255"/>
      <c r="E117" s="255"/>
      <c r="F117" s="255"/>
      <c r="G117" s="255"/>
      <c r="H117" s="255"/>
      <c r="I117" s="255"/>
      <c r="J117" s="255"/>
      <c r="K117" s="255"/>
      <c r="L117" s="255"/>
      <c r="M117" s="255"/>
      <c r="N117" s="255"/>
      <c r="O117" s="255"/>
      <c r="P117" s="255"/>
      <c r="Q117" s="255"/>
      <c r="R117" s="255"/>
      <c r="S117" s="255"/>
      <c r="T117" s="269"/>
    </row>
    <row r="118" spans="1:20" ht="22.8" customHeight="1" thickBot="1">
      <c r="A118" s="270"/>
      <c r="B118" s="271"/>
      <c r="C118" s="271"/>
      <c r="D118" s="271"/>
      <c r="E118" s="271"/>
      <c r="F118" s="271"/>
      <c r="G118" s="271"/>
      <c r="H118" s="271"/>
      <c r="I118" s="271"/>
      <c r="J118" s="271"/>
      <c r="K118" s="271"/>
      <c r="L118" s="271"/>
      <c r="M118" s="271"/>
      <c r="N118" s="271"/>
      <c r="O118" s="271"/>
      <c r="P118" s="271"/>
      <c r="Q118" s="271"/>
      <c r="R118" s="271"/>
      <c r="S118" s="271"/>
      <c r="T118" s="272"/>
    </row>
    <row r="119" spans="1:20" ht="22.8" customHeight="1"/>
    <row r="120" spans="1:20" ht="22.8" customHeight="1" thickBot="1"/>
    <row r="121" spans="1:20" ht="21" customHeight="1" thickBot="1">
      <c r="A121" s="168" t="s">
        <v>239</v>
      </c>
      <c r="B121" s="169"/>
      <c r="C121" s="169"/>
      <c r="D121" s="169"/>
      <c r="E121" s="169"/>
      <c r="F121" s="169"/>
      <c r="G121" s="169"/>
      <c r="H121" s="169"/>
      <c r="I121" s="169"/>
      <c r="J121" s="169"/>
      <c r="K121" s="170"/>
      <c r="L121" s="77"/>
      <c r="M121" s="77"/>
      <c r="N121" s="77"/>
    </row>
    <row r="122" spans="1:20" ht="5.25" customHeight="1" thickBot="1"/>
    <row r="123" spans="1:20" ht="13.8" customHeight="1" thickBot="1">
      <c r="A123" s="183" t="s">
        <v>240</v>
      </c>
      <c r="B123" s="184"/>
      <c r="C123" s="184"/>
      <c r="D123" s="184"/>
      <c r="E123" s="184"/>
      <c r="F123" s="181" t="s">
        <v>219</v>
      </c>
      <c r="G123" s="181"/>
      <c r="H123" s="179"/>
      <c r="I123" s="179"/>
      <c r="J123" s="179"/>
      <c r="K123" s="171" t="s">
        <v>220</v>
      </c>
      <c r="L123" s="172"/>
      <c r="M123" s="175" t="s">
        <v>237</v>
      </c>
      <c r="N123" s="176"/>
      <c r="O123" s="176" t="s">
        <v>238</v>
      </c>
      <c r="P123" s="176"/>
      <c r="Q123" s="176" t="s">
        <v>238</v>
      </c>
      <c r="R123" s="176"/>
      <c r="S123" s="176" t="s">
        <v>238</v>
      </c>
      <c r="T123" s="177"/>
    </row>
    <row r="124" spans="1:20" ht="41.4" customHeight="1" thickTop="1" thickBot="1">
      <c r="A124" s="185"/>
      <c r="B124" s="186"/>
      <c r="C124" s="186"/>
      <c r="D124" s="186"/>
      <c r="E124" s="186"/>
      <c r="F124" s="182"/>
      <c r="G124" s="182"/>
      <c r="H124" s="180"/>
      <c r="I124" s="180"/>
      <c r="J124" s="180"/>
      <c r="K124" s="173"/>
      <c r="L124" s="174"/>
      <c r="M124" s="178"/>
      <c r="N124" s="166"/>
      <c r="O124" s="166"/>
      <c r="P124" s="166"/>
      <c r="Q124" s="166"/>
      <c r="R124" s="166"/>
      <c r="S124" s="166"/>
      <c r="T124" s="167"/>
    </row>
    <row r="125" spans="1:20" ht="5.4" customHeight="1" thickBot="1">
      <c r="A125" s="85"/>
      <c r="B125" s="87"/>
      <c r="C125" s="88"/>
      <c r="D125" s="88"/>
      <c r="E125" s="88"/>
      <c r="F125" s="88"/>
      <c r="G125" s="88"/>
      <c r="H125" s="88"/>
      <c r="I125" s="88"/>
      <c r="J125" s="88"/>
      <c r="K125" s="88"/>
      <c r="L125" s="88"/>
      <c r="M125" s="88"/>
      <c r="N125" s="88"/>
      <c r="O125" s="88"/>
      <c r="P125" s="88"/>
      <c r="Q125" s="88"/>
      <c r="R125" s="88"/>
      <c r="S125" s="88"/>
      <c r="T125" s="293"/>
    </row>
    <row r="126" spans="1:20" ht="36" customHeight="1" thickBot="1">
      <c r="A126" s="208" t="s">
        <v>8</v>
      </c>
      <c r="B126" s="209"/>
      <c r="C126" s="206"/>
      <c r="D126" s="206"/>
      <c r="E126" s="206"/>
      <c r="F126" s="206"/>
      <c r="G126" s="206"/>
      <c r="H126" s="207"/>
      <c r="J126" s="210" t="s">
        <v>113</v>
      </c>
      <c r="K126" s="211"/>
      <c r="L126" s="211"/>
      <c r="M126" s="211"/>
      <c r="N126" s="142" t="e">
        <f>VLOOKUP($C126,利用者一覧!$C$4:$AS$53,41,FALSE)</f>
        <v>#N/A</v>
      </c>
      <c r="O126" s="142"/>
      <c r="P126" s="142"/>
      <c r="Q126" s="142"/>
      <c r="R126" s="142"/>
      <c r="S126" s="143"/>
    </row>
    <row r="127" spans="1:20" ht="6.6" customHeight="1" thickBot="1">
      <c r="D127" s="86"/>
      <c r="E127" s="86"/>
      <c r="F127" s="86"/>
    </row>
    <row r="128" spans="1:20" ht="26.4" customHeight="1">
      <c r="A128" s="224" t="s">
        <v>163</v>
      </c>
      <c r="B128" s="225"/>
      <c r="C128" s="163"/>
      <c r="D128" s="276" t="e">
        <f>VLOOKUP($C126,利用者一覧!$C$4:$AS$53,14,FALSE)</f>
        <v>#N/A</v>
      </c>
      <c r="E128" s="277"/>
      <c r="F128" s="277"/>
      <c r="G128" s="277"/>
      <c r="H128" s="277"/>
      <c r="I128" s="277"/>
      <c r="J128" s="277"/>
      <c r="K128" s="277"/>
      <c r="L128" s="277"/>
      <c r="M128" s="277"/>
      <c r="N128" s="277"/>
      <c r="O128" s="277"/>
      <c r="P128" s="277"/>
      <c r="Q128" s="277"/>
      <c r="R128" s="277"/>
      <c r="S128" s="277"/>
      <c r="T128" s="278"/>
    </row>
    <row r="129" spans="1:20" ht="26.4" customHeight="1" thickBot="1">
      <c r="A129" s="226" t="s">
        <v>164</v>
      </c>
      <c r="B129" s="227"/>
      <c r="C129" s="228"/>
      <c r="D129" s="273" t="e">
        <f>VLOOKUP($C126,利用者一覧!$C$4:$AS$53,15,FALSE)</f>
        <v>#N/A</v>
      </c>
      <c r="E129" s="274"/>
      <c r="F129" s="274"/>
      <c r="G129" s="274"/>
      <c r="H129" s="274"/>
      <c r="I129" s="274"/>
      <c r="J129" s="274"/>
      <c r="K129" s="274"/>
      <c r="L129" s="274"/>
      <c r="M129" s="274"/>
      <c r="N129" s="274"/>
      <c r="O129" s="274"/>
      <c r="P129" s="274"/>
      <c r="Q129" s="274"/>
      <c r="R129" s="274"/>
      <c r="S129" s="274"/>
      <c r="T129" s="275"/>
    </row>
    <row r="130" spans="1:20" ht="5.4" customHeight="1" thickBot="1">
      <c r="D130" s="86"/>
      <c r="E130" s="86"/>
      <c r="F130" s="86"/>
    </row>
    <row r="131" spans="1:20" ht="24" customHeight="1" thickBot="1">
      <c r="A131" s="212" t="s">
        <v>9</v>
      </c>
      <c r="B131" s="213"/>
      <c r="C131" s="213"/>
      <c r="D131" s="213"/>
      <c r="E131" s="213"/>
      <c r="F131" s="214"/>
      <c r="G131" s="212" t="s">
        <v>10</v>
      </c>
      <c r="H131" s="213"/>
      <c r="I131" s="213"/>
      <c r="J131" s="288"/>
      <c r="K131" s="212" t="s">
        <v>11</v>
      </c>
      <c r="L131" s="213"/>
      <c r="M131" s="213"/>
      <c r="N131" s="288"/>
      <c r="O131" s="144" t="s">
        <v>221</v>
      </c>
      <c r="P131" s="145"/>
      <c r="Q131" s="145"/>
      <c r="R131" s="145"/>
      <c r="S131" s="145"/>
      <c r="T131" s="146"/>
    </row>
    <row r="132" spans="1:20" ht="28.8" customHeight="1" thickTop="1">
      <c r="A132" s="218" t="s">
        <v>241</v>
      </c>
      <c r="B132" s="219"/>
      <c r="C132" s="219"/>
      <c r="D132" s="219"/>
      <c r="E132" s="219"/>
      <c r="F132" s="220"/>
      <c r="G132" s="285" t="s">
        <v>18</v>
      </c>
      <c r="H132" s="286"/>
      <c r="I132" s="286"/>
      <c r="J132" s="287"/>
      <c r="K132" s="285" t="s">
        <v>19</v>
      </c>
      <c r="L132" s="286"/>
      <c r="M132" s="286"/>
      <c r="N132" s="287"/>
      <c r="O132" s="84" t="s">
        <v>27</v>
      </c>
      <c r="P132" s="147" t="s">
        <v>245</v>
      </c>
      <c r="Q132" s="148"/>
      <c r="R132" s="148"/>
      <c r="S132" s="148"/>
      <c r="T132" s="149"/>
    </row>
    <row r="133" spans="1:20" ht="28.8" customHeight="1" thickBot="1">
      <c r="A133" s="221" t="s">
        <v>242</v>
      </c>
      <c r="B133" s="222"/>
      <c r="C133" s="222"/>
      <c r="D133" s="222"/>
      <c r="E133" s="222"/>
      <c r="F133" s="223"/>
      <c r="G133" s="282" t="s">
        <v>18</v>
      </c>
      <c r="H133" s="283"/>
      <c r="I133" s="283"/>
      <c r="J133" s="284"/>
      <c r="K133" s="282" t="s">
        <v>19</v>
      </c>
      <c r="L133" s="283"/>
      <c r="M133" s="283"/>
      <c r="N133" s="284"/>
      <c r="O133" s="89" t="s">
        <v>31</v>
      </c>
      <c r="P133" s="150"/>
      <c r="Q133" s="151"/>
      <c r="R133" s="151"/>
      <c r="S133" s="151"/>
      <c r="T133" s="152"/>
    </row>
    <row r="134" spans="1:20" ht="28.8" customHeight="1" thickBot="1">
      <c r="A134" s="215" t="s">
        <v>243</v>
      </c>
      <c r="B134" s="216"/>
      <c r="C134" s="216"/>
      <c r="D134" s="216"/>
      <c r="E134" s="216"/>
      <c r="F134" s="217"/>
      <c r="G134" s="279" t="s">
        <v>18</v>
      </c>
      <c r="H134" s="280"/>
      <c r="I134" s="280"/>
      <c r="J134" s="281"/>
      <c r="K134" s="279" t="s">
        <v>19</v>
      </c>
      <c r="L134" s="280"/>
      <c r="M134" s="280"/>
      <c r="N134" s="281"/>
      <c r="O134" s="153" t="e">
        <f>VLOOKUP($C126,利用者一覧!$C$4:$AS$53,32,FALSE)</f>
        <v>#N/A</v>
      </c>
      <c r="P134" s="154"/>
      <c r="Q134" s="154"/>
      <c r="R134" s="154"/>
      <c r="S134" s="154"/>
      <c r="T134" s="155"/>
    </row>
    <row r="135" spans="1:20" ht="8.4" customHeight="1" thickBot="1">
      <c r="D135" s="86"/>
      <c r="E135" s="86"/>
      <c r="F135" s="86"/>
    </row>
    <row r="136" spans="1:20" ht="24" customHeight="1" thickBot="1">
      <c r="A136" s="198" t="s">
        <v>99</v>
      </c>
      <c r="B136" s="203" t="s">
        <v>12</v>
      </c>
      <c r="C136" s="164"/>
      <c r="D136" s="140" t="s">
        <v>13</v>
      </c>
      <c r="E136" s="164"/>
      <c r="F136" s="140" t="s">
        <v>14</v>
      </c>
      <c r="G136" s="164"/>
      <c r="H136" s="140" t="s">
        <v>15</v>
      </c>
      <c r="I136" s="164"/>
      <c r="J136" s="140" t="s">
        <v>16</v>
      </c>
      <c r="K136" s="164"/>
      <c r="L136" s="140" t="s">
        <v>17</v>
      </c>
      <c r="M136" s="165"/>
      <c r="N136" s="212" t="s">
        <v>222</v>
      </c>
      <c r="O136" s="213"/>
      <c r="P136" s="213"/>
      <c r="Q136" s="213"/>
      <c r="R136" s="213"/>
      <c r="S136" s="213"/>
      <c r="T136" s="288"/>
    </row>
    <row r="137" spans="1:20" ht="21" customHeight="1" thickTop="1" thickBot="1">
      <c r="A137" s="199"/>
      <c r="B137" s="78" t="s">
        <v>20</v>
      </c>
      <c r="C137" s="79" t="s">
        <v>21</v>
      </c>
      <c r="D137" s="80" t="s">
        <v>20</v>
      </c>
      <c r="E137" s="79" t="s">
        <v>21</v>
      </c>
      <c r="F137" s="80" t="s">
        <v>20</v>
      </c>
      <c r="G137" s="79" t="s">
        <v>21</v>
      </c>
      <c r="H137" s="80" t="s">
        <v>20</v>
      </c>
      <c r="I137" s="79" t="s">
        <v>21</v>
      </c>
      <c r="J137" s="80" t="s">
        <v>20</v>
      </c>
      <c r="K137" s="79" t="s">
        <v>21</v>
      </c>
      <c r="L137" s="80" t="s">
        <v>20</v>
      </c>
      <c r="M137" s="81" t="s">
        <v>21</v>
      </c>
      <c r="N137" s="289" t="e">
        <f>VLOOKUP($C126,利用者一覧!$C$4:$AS$53,40,FALSE)</f>
        <v>#N/A</v>
      </c>
      <c r="O137" s="166"/>
      <c r="P137" s="166"/>
      <c r="Q137" s="166"/>
      <c r="R137" s="166"/>
      <c r="S137" s="166"/>
      <c r="T137" s="167"/>
    </row>
    <row r="138" spans="1:20" ht="21" customHeight="1">
      <c r="A138" s="199"/>
      <c r="B138" s="201" t="e">
        <f>VLOOKUP($C126,利用者一覧!$C$4:$AS$53,26,FALSE)</f>
        <v>#N/A</v>
      </c>
      <c r="C138" s="196" t="s">
        <v>103</v>
      </c>
      <c r="D138" s="194" t="e">
        <f>VLOOKUP($C126,利用者一覧!$C$4:$AS$53,27,FALSE)</f>
        <v>#N/A</v>
      </c>
      <c r="E138" s="196" t="s">
        <v>103</v>
      </c>
      <c r="F138" s="194" t="e">
        <f>VLOOKUP($C126,利用者一覧!$C$4:$AS$53,28,FALSE)</f>
        <v>#N/A</v>
      </c>
      <c r="G138" s="196" t="s">
        <v>103</v>
      </c>
      <c r="H138" s="194" t="e">
        <f>VLOOKUP($C126,利用者一覧!$C$4:$AS$53,29,FALSE)</f>
        <v>#N/A</v>
      </c>
      <c r="I138" s="196" t="s">
        <v>103</v>
      </c>
      <c r="J138" s="194" t="e">
        <f>VLOOKUP($C126,利用者一覧!$C$4:$AS$53,30,FALSE)</f>
        <v>#N/A</v>
      </c>
      <c r="K138" s="196" t="s">
        <v>103</v>
      </c>
      <c r="L138" s="194" t="e">
        <f>VLOOKUP($C126,利用者一覧!$C$4:$AS$53,31,FALSE)</f>
        <v>#N/A</v>
      </c>
      <c r="M138" s="204" t="s">
        <v>103</v>
      </c>
      <c r="N138" s="254" t="s">
        <v>225</v>
      </c>
      <c r="O138" s="255"/>
      <c r="P138" s="255"/>
      <c r="Q138" s="255"/>
      <c r="R138" s="255"/>
      <c r="S138" s="255"/>
    </row>
    <row r="139" spans="1:20" ht="21" customHeight="1" thickBot="1">
      <c r="A139" s="200"/>
      <c r="B139" s="202"/>
      <c r="C139" s="197"/>
      <c r="D139" s="195"/>
      <c r="E139" s="197"/>
      <c r="F139" s="195"/>
      <c r="G139" s="197"/>
      <c r="H139" s="195"/>
      <c r="I139" s="197"/>
      <c r="J139" s="195"/>
      <c r="K139" s="197"/>
      <c r="L139" s="195"/>
      <c r="M139" s="205"/>
    </row>
    <row r="140" spans="1:20" ht="6" customHeight="1" thickBot="1">
      <c r="A140" s="104"/>
      <c r="B140" s="103"/>
      <c r="C140" s="103"/>
      <c r="D140" s="103"/>
      <c r="E140" s="103"/>
      <c r="F140" s="103"/>
      <c r="G140" s="103"/>
      <c r="H140" s="103"/>
      <c r="I140" s="103"/>
      <c r="J140" s="103"/>
      <c r="K140" s="103"/>
      <c r="L140" s="103"/>
      <c r="M140" s="103"/>
      <c r="N140" s="83"/>
      <c r="O140" s="83"/>
      <c r="P140" s="83"/>
      <c r="Q140" s="83"/>
      <c r="R140" s="83"/>
      <c r="S140" s="83"/>
      <c r="T140" s="83"/>
    </row>
    <row r="141" spans="1:20" ht="29.4" customHeight="1" thickBot="1">
      <c r="A141" s="189" t="s">
        <v>22</v>
      </c>
      <c r="B141" s="190"/>
      <c r="C141" s="93" t="s">
        <v>26</v>
      </c>
      <c r="D141" s="105" t="e">
        <f>VLOOKUP($C126,利用者一覧!$C$4:$AS$53,35,FALSE)</f>
        <v>#N/A</v>
      </c>
      <c r="E141" s="82" t="s">
        <v>30</v>
      </c>
      <c r="F141" s="43" t="s">
        <v>104</v>
      </c>
      <c r="G141" s="191" t="s">
        <v>23</v>
      </c>
      <c r="H141" s="192"/>
      <c r="I141" s="193"/>
      <c r="J141" s="93" t="s">
        <v>26</v>
      </c>
      <c r="K141" s="105" t="e">
        <f>VLOOKUP($C126,利用者一覧!$C$4:$AS$53,36,FALSE)</f>
        <v>#N/A</v>
      </c>
      <c r="L141" s="82" t="s">
        <v>30</v>
      </c>
      <c r="M141" s="43" t="s">
        <v>104</v>
      </c>
    </row>
    <row r="142" spans="1:20" ht="6" customHeight="1" thickBot="1"/>
    <row r="143" spans="1:20" ht="30" customHeight="1" thickBot="1">
      <c r="A143" s="263" t="s">
        <v>24</v>
      </c>
      <c r="B143" s="264"/>
      <c r="C143" s="265"/>
      <c r="D143" s="156" t="s">
        <v>28</v>
      </c>
      <c r="E143" s="157"/>
      <c r="F143" s="101" t="s">
        <v>103</v>
      </c>
      <c r="G143" s="262" t="s">
        <v>32</v>
      </c>
      <c r="H143" s="157"/>
      <c r="I143" s="101" t="s">
        <v>103</v>
      </c>
      <c r="J143" s="262" t="s">
        <v>34</v>
      </c>
      <c r="K143" s="157"/>
      <c r="L143" s="101" t="s">
        <v>103</v>
      </c>
      <c r="M143" s="140" t="s">
        <v>29</v>
      </c>
      <c r="N143" s="141"/>
      <c r="O143" s="102" t="s">
        <v>103</v>
      </c>
      <c r="P143" s="252" t="s">
        <v>244</v>
      </c>
      <c r="Q143" s="253"/>
      <c r="R143" s="253"/>
      <c r="S143" s="253"/>
      <c r="T143" s="253"/>
    </row>
    <row r="144" spans="1:20" ht="30" customHeight="1" thickTop="1" thickBot="1">
      <c r="A144" s="259" t="s">
        <v>162</v>
      </c>
      <c r="B144" s="260"/>
      <c r="C144" s="261"/>
      <c r="D144" s="258" t="s">
        <v>111</v>
      </c>
      <c r="E144" s="188"/>
      <c r="F144" s="107" t="s">
        <v>103</v>
      </c>
      <c r="G144" s="187" t="s">
        <v>35</v>
      </c>
      <c r="H144" s="188"/>
      <c r="I144" s="107" t="s">
        <v>103</v>
      </c>
      <c r="J144" s="187" t="s">
        <v>33</v>
      </c>
      <c r="K144" s="188"/>
      <c r="L144" s="91" t="s">
        <v>103</v>
      </c>
      <c r="M144" s="187" t="s">
        <v>101</v>
      </c>
      <c r="N144" s="188"/>
      <c r="O144" s="108" t="s">
        <v>103</v>
      </c>
      <c r="P144" s="252"/>
      <c r="Q144" s="253"/>
      <c r="R144" s="253"/>
      <c r="S144" s="253"/>
      <c r="T144" s="253"/>
    </row>
    <row r="145" spans="1:20" ht="6.6" customHeight="1" thickBot="1"/>
    <row r="146" spans="1:20" ht="30" customHeight="1" thickBot="1">
      <c r="A146" s="162" t="s">
        <v>227</v>
      </c>
      <c r="B146" s="163"/>
      <c r="C146" s="256" t="e">
        <f>VLOOKUP($C126,利用者一覧!$C$4:$AS$53,16,FALSE)</f>
        <v>#N/A</v>
      </c>
      <c r="D146" s="257"/>
      <c r="E146" s="257"/>
      <c r="F146" s="244" t="s">
        <v>232</v>
      </c>
      <c r="G146" s="245"/>
      <c r="H146" s="249" t="e">
        <f>VLOOKUP($C126,利用者一覧!$C$4:$AS$53,17,FALSE)</f>
        <v>#N/A</v>
      </c>
      <c r="I146" s="250"/>
      <c r="J146" s="250"/>
      <c r="K146" s="250"/>
      <c r="L146" s="250"/>
      <c r="M146" s="251"/>
      <c r="N146" s="210" t="s">
        <v>226</v>
      </c>
      <c r="O146" s="211"/>
      <c r="P146" s="211"/>
      <c r="Q146" s="211"/>
      <c r="R146" s="211"/>
      <c r="S146" s="211"/>
      <c r="T146" s="233"/>
    </row>
    <row r="147" spans="1:20" ht="30" customHeight="1">
      <c r="A147" s="158" t="s">
        <v>228</v>
      </c>
      <c r="B147" s="159"/>
      <c r="C147" s="229" t="e">
        <f>VLOOKUP($C126,利用者一覧!$C$4:$AS$53,18,FALSE)</f>
        <v>#N/A</v>
      </c>
      <c r="D147" s="230"/>
      <c r="E147" s="230"/>
      <c r="F147" s="240" t="s">
        <v>233</v>
      </c>
      <c r="G147" s="241"/>
      <c r="H147" s="246" t="e">
        <f>VLOOKUP($C126,利用者一覧!$C$4:$AS$53,19,FALSE)</f>
        <v>#N/A</v>
      </c>
      <c r="I147" s="247"/>
      <c r="J147" s="247"/>
      <c r="K147" s="247"/>
      <c r="L147" s="247"/>
      <c r="M147" s="248"/>
      <c r="N147" s="198" t="s">
        <v>102</v>
      </c>
      <c r="O147" s="234" t="e">
        <f>VLOOKUP($C126,利用者一覧!$C$4:$AS$53,37,FALSE)</f>
        <v>#N/A</v>
      </c>
      <c r="P147" s="235"/>
      <c r="Q147" s="235"/>
      <c r="R147" s="235"/>
      <c r="S147" s="235"/>
      <c r="T147" s="44" t="s">
        <v>103</v>
      </c>
    </row>
    <row r="148" spans="1:20" ht="30" customHeight="1">
      <c r="A148" s="158" t="s">
        <v>229</v>
      </c>
      <c r="B148" s="159"/>
      <c r="C148" s="229" t="e">
        <f>VLOOKUP($C126,利用者一覧!$C$4:$AS$53,20,FALSE)</f>
        <v>#N/A</v>
      </c>
      <c r="D148" s="230"/>
      <c r="E148" s="230"/>
      <c r="F148" s="240" t="s">
        <v>234</v>
      </c>
      <c r="G148" s="241"/>
      <c r="H148" s="246" t="e">
        <f>VLOOKUP($C126,利用者一覧!$C$4:$AS$53,21,FALSE)</f>
        <v>#N/A</v>
      </c>
      <c r="I148" s="247"/>
      <c r="J148" s="247"/>
      <c r="K148" s="247"/>
      <c r="L148" s="247"/>
      <c r="M148" s="248"/>
      <c r="N148" s="199"/>
      <c r="O148" s="236" t="e">
        <f>VLOOKUP($C126,利用者一覧!$C$4:$AS$53,38,FALSE)</f>
        <v>#N/A</v>
      </c>
      <c r="P148" s="237"/>
      <c r="Q148" s="237"/>
      <c r="R148" s="237"/>
      <c r="S148" s="237"/>
      <c r="T148" s="75" t="s">
        <v>103</v>
      </c>
    </row>
    <row r="149" spans="1:20" ht="30" customHeight="1" thickBot="1">
      <c r="A149" s="158" t="s">
        <v>230</v>
      </c>
      <c r="B149" s="159"/>
      <c r="C149" s="229" t="e">
        <f>VLOOKUP($C126,利用者一覧!$C$4:$AS$53,22,FALSE)</f>
        <v>#N/A</v>
      </c>
      <c r="D149" s="230"/>
      <c r="E149" s="230"/>
      <c r="F149" s="240" t="s">
        <v>235</v>
      </c>
      <c r="G149" s="241"/>
      <c r="H149" s="246" t="e">
        <f>VLOOKUP($C126,利用者一覧!$C$4:$AS$53,23,FALSE)</f>
        <v>#N/A</v>
      </c>
      <c r="I149" s="247"/>
      <c r="J149" s="247"/>
      <c r="K149" s="247"/>
      <c r="L149" s="247"/>
      <c r="M149" s="248"/>
      <c r="N149" s="200"/>
      <c r="O149" s="238" t="e">
        <f>VLOOKUP($C126,利用者一覧!$C$4:$AS$53,39,FALSE)</f>
        <v>#N/A</v>
      </c>
      <c r="P149" s="239"/>
      <c r="Q149" s="239"/>
      <c r="R149" s="239"/>
      <c r="S149" s="239"/>
      <c r="T149" s="45" t="s">
        <v>103</v>
      </c>
    </row>
    <row r="150" spans="1:20" ht="30" customHeight="1" thickBot="1">
      <c r="A150" s="160" t="s">
        <v>231</v>
      </c>
      <c r="B150" s="161"/>
      <c r="C150" s="231" t="e">
        <f>VLOOKUP($C126,利用者一覧!$C$4:$AS$53,24,FALSE)</f>
        <v>#N/A</v>
      </c>
      <c r="D150" s="232"/>
      <c r="E150" s="232"/>
      <c r="F150" s="242" t="s">
        <v>236</v>
      </c>
      <c r="G150" s="243"/>
      <c r="H150" s="290" t="e">
        <f>VLOOKUP($C126,利用者一覧!$C$4:$AS$53,25,FALSE)</f>
        <v>#N/A</v>
      </c>
      <c r="I150" s="291"/>
      <c r="J150" s="291"/>
      <c r="K150" s="291"/>
      <c r="L150" s="291"/>
      <c r="M150" s="292"/>
      <c r="N150" s="94"/>
    </row>
    <row r="151" spans="1:20" ht="6.6" customHeight="1" thickBot="1">
      <c r="A151" s="97"/>
      <c r="B151" s="98"/>
      <c r="C151" s="95"/>
      <c r="D151" s="95"/>
      <c r="E151" s="95"/>
      <c r="F151" s="99"/>
      <c r="G151" s="98"/>
      <c r="H151" s="106"/>
      <c r="I151" s="106"/>
      <c r="J151" s="106"/>
      <c r="K151" s="106"/>
      <c r="L151" s="106"/>
      <c r="M151" s="106"/>
      <c r="N151" s="100"/>
    </row>
    <row r="152" spans="1:20" ht="30" customHeight="1" thickBot="1">
      <c r="A152" s="135" t="e">
        <f>VLOOKUP($C126,利用者一覧!$C$4:$AS$53,42,FALSE)</f>
        <v>#N/A</v>
      </c>
      <c r="B152" s="136"/>
      <c r="C152" s="136"/>
      <c r="D152" s="136"/>
      <c r="E152" s="136"/>
      <c r="F152" s="136"/>
      <c r="G152" s="136"/>
      <c r="H152" s="136"/>
      <c r="I152" s="136"/>
      <c r="J152" s="136"/>
      <c r="K152" s="136"/>
      <c r="L152" s="136"/>
      <c r="M152" s="136"/>
      <c r="N152" s="136"/>
      <c r="O152" s="136"/>
      <c r="P152" s="136"/>
      <c r="Q152" s="136"/>
      <c r="R152" s="136"/>
      <c r="S152" s="136"/>
      <c r="T152" s="137"/>
    </row>
    <row r="153" spans="1:20" ht="6" customHeight="1"/>
    <row r="154" spans="1:20" ht="22.8" customHeight="1" thickBot="1">
      <c r="A154" s="138" t="s">
        <v>161</v>
      </c>
      <c r="B154" s="138"/>
      <c r="C154" s="138"/>
      <c r="D154" s="138"/>
      <c r="E154" s="138"/>
      <c r="F154" s="138"/>
      <c r="G154" s="138"/>
      <c r="H154" s="139"/>
      <c r="I154" s="76"/>
    </row>
    <row r="155" spans="1:20" ht="22.8" customHeight="1">
      <c r="A155" s="266"/>
      <c r="B155" s="267"/>
      <c r="C155" s="267"/>
      <c r="D155" s="267"/>
      <c r="E155" s="267"/>
      <c r="F155" s="267"/>
      <c r="G155" s="267"/>
      <c r="H155" s="267"/>
      <c r="I155" s="267"/>
      <c r="J155" s="267"/>
      <c r="K155" s="267"/>
      <c r="L155" s="267"/>
      <c r="M155" s="267"/>
      <c r="N155" s="267"/>
      <c r="O155" s="267"/>
      <c r="P155" s="267"/>
      <c r="Q155" s="267"/>
      <c r="R155" s="267"/>
      <c r="S155" s="267"/>
      <c r="T155" s="268"/>
    </row>
    <row r="156" spans="1:20" ht="22.8" customHeight="1">
      <c r="A156" s="254"/>
      <c r="B156" s="255"/>
      <c r="C156" s="255"/>
      <c r="D156" s="255"/>
      <c r="E156" s="255"/>
      <c r="F156" s="255"/>
      <c r="G156" s="255"/>
      <c r="H156" s="255"/>
      <c r="I156" s="255"/>
      <c r="J156" s="255"/>
      <c r="K156" s="255"/>
      <c r="L156" s="255"/>
      <c r="M156" s="255"/>
      <c r="N156" s="255"/>
      <c r="O156" s="255"/>
      <c r="P156" s="255"/>
      <c r="Q156" s="255"/>
      <c r="R156" s="255"/>
      <c r="S156" s="255"/>
      <c r="T156" s="269"/>
    </row>
    <row r="157" spans="1:20" ht="22.8" customHeight="1">
      <c r="A157" s="254"/>
      <c r="B157" s="255"/>
      <c r="C157" s="255"/>
      <c r="D157" s="255"/>
      <c r="E157" s="255"/>
      <c r="F157" s="255"/>
      <c r="G157" s="255"/>
      <c r="H157" s="255"/>
      <c r="I157" s="255"/>
      <c r="J157" s="255"/>
      <c r="K157" s="255"/>
      <c r="L157" s="255"/>
      <c r="M157" s="255"/>
      <c r="N157" s="255"/>
      <c r="O157" s="255"/>
      <c r="P157" s="255"/>
      <c r="Q157" s="255"/>
      <c r="R157" s="255"/>
      <c r="S157" s="255"/>
      <c r="T157" s="269"/>
    </row>
    <row r="158" spans="1:20" ht="22.8" customHeight="1" thickBot="1">
      <c r="A158" s="270"/>
      <c r="B158" s="271"/>
      <c r="C158" s="271"/>
      <c r="D158" s="271"/>
      <c r="E158" s="271"/>
      <c r="F158" s="271"/>
      <c r="G158" s="271"/>
      <c r="H158" s="271"/>
      <c r="I158" s="271"/>
      <c r="J158" s="271"/>
      <c r="K158" s="271"/>
      <c r="L158" s="271"/>
      <c r="M158" s="271"/>
      <c r="N158" s="271"/>
      <c r="O158" s="271"/>
      <c r="P158" s="271"/>
      <c r="Q158" s="271"/>
      <c r="R158" s="271"/>
      <c r="S158" s="271"/>
      <c r="T158" s="272"/>
    </row>
    <row r="159" spans="1:20" ht="22.8" customHeight="1"/>
    <row r="160" spans="1:20" ht="22.8" customHeight="1" thickBot="1"/>
    <row r="161" spans="1:20" ht="21" customHeight="1" thickBot="1">
      <c r="A161" s="168" t="s">
        <v>239</v>
      </c>
      <c r="B161" s="169"/>
      <c r="C161" s="169"/>
      <c r="D161" s="169"/>
      <c r="E161" s="169"/>
      <c r="F161" s="169"/>
      <c r="G161" s="169"/>
      <c r="H161" s="169"/>
      <c r="I161" s="169"/>
      <c r="J161" s="169"/>
      <c r="K161" s="170"/>
      <c r="L161" s="77"/>
      <c r="M161" s="77"/>
      <c r="N161" s="77"/>
    </row>
    <row r="162" spans="1:20" ht="5.25" customHeight="1" thickBot="1"/>
    <row r="163" spans="1:20" ht="13.8" customHeight="1" thickBot="1">
      <c r="A163" s="183" t="s">
        <v>240</v>
      </c>
      <c r="B163" s="184"/>
      <c r="C163" s="184"/>
      <c r="D163" s="184"/>
      <c r="E163" s="184"/>
      <c r="F163" s="181" t="s">
        <v>219</v>
      </c>
      <c r="G163" s="181"/>
      <c r="H163" s="179"/>
      <c r="I163" s="179"/>
      <c r="J163" s="179"/>
      <c r="K163" s="171" t="s">
        <v>220</v>
      </c>
      <c r="L163" s="172"/>
      <c r="M163" s="175" t="s">
        <v>237</v>
      </c>
      <c r="N163" s="176"/>
      <c r="O163" s="176" t="s">
        <v>238</v>
      </c>
      <c r="P163" s="176"/>
      <c r="Q163" s="176" t="s">
        <v>238</v>
      </c>
      <c r="R163" s="176"/>
      <c r="S163" s="176" t="s">
        <v>238</v>
      </c>
      <c r="T163" s="177"/>
    </row>
    <row r="164" spans="1:20" ht="41.4" customHeight="1" thickTop="1" thickBot="1">
      <c r="A164" s="185"/>
      <c r="B164" s="186"/>
      <c r="C164" s="186"/>
      <c r="D164" s="186"/>
      <c r="E164" s="186"/>
      <c r="F164" s="182"/>
      <c r="G164" s="182"/>
      <c r="H164" s="180"/>
      <c r="I164" s="180"/>
      <c r="J164" s="180"/>
      <c r="K164" s="173"/>
      <c r="L164" s="174"/>
      <c r="M164" s="178"/>
      <c r="N164" s="166"/>
      <c r="O164" s="166"/>
      <c r="P164" s="166"/>
      <c r="Q164" s="166"/>
      <c r="R164" s="166"/>
      <c r="S164" s="166"/>
      <c r="T164" s="167"/>
    </row>
    <row r="165" spans="1:20" ht="5.4" customHeight="1" thickBot="1">
      <c r="A165" s="85"/>
      <c r="B165" s="87"/>
      <c r="C165" s="88"/>
      <c r="D165" s="88"/>
      <c r="E165" s="88"/>
      <c r="F165" s="88"/>
      <c r="G165" s="88"/>
      <c r="H165" s="88"/>
      <c r="I165" s="88"/>
      <c r="J165" s="88"/>
      <c r="K165" s="88"/>
      <c r="L165" s="88"/>
      <c r="M165" s="88"/>
      <c r="N165" s="88"/>
      <c r="O165" s="88"/>
      <c r="P165" s="88"/>
      <c r="Q165" s="88"/>
      <c r="R165" s="88"/>
      <c r="S165" s="88"/>
      <c r="T165" s="293"/>
    </row>
    <row r="166" spans="1:20" ht="36" customHeight="1" thickBot="1">
      <c r="A166" s="208" t="s">
        <v>8</v>
      </c>
      <c r="B166" s="209"/>
      <c r="C166" s="206"/>
      <c r="D166" s="206"/>
      <c r="E166" s="206"/>
      <c r="F166" s="206"/>
      <c r="G166" s="206"/>
      <c r="H166" s="207"/>
      <c r="J166" s="210" t="s">
        <v>113</v>
      </c>
      <c r="K166" s="211"/>
      <c r="L166" s="211"/>
      <c r="M166" s="211"/>
      <c r="N166" s="142" t="e">
        <f>VLOOKUP($C166,利用者一覧!$C$4:$AS$53,41,FALSE)</f>
        <v>#N/A</v>
      </c>
      <c r="O166" s="142"/>
      <c r="P166" s="142"/>
      <c r="Q166" s="142"/>
      <c r="R166" s="142"/>
      <c r="S166" s="143"/>
    </row>
    <row r="167" spans="1:20" ht="6.6" customHeight="1" thickBot="1">
      <c r="D167" s="86"/>
      <c r="E167" s="86"/>
      <c r="F167" s="86"/>
    </row>
    <row r="168" spans="1:20" ht="26.4" customHeight="1">
      <c r="A168" s="224" t="s">
        <v>163</v>
      </c>
      <c r="B168" s="225"/>
      <c r="C168" s="163"/>
      <c r="D168" s="276" t="e">
        <f>VLOOKUP($C166,利用者一覧!$C$4:$AS$53,14,FALSE)</f>
        <v>#N/A</v>
      </c>
      <c r="E168" s="277"/>
      <c r="F168" s="277"/>
      <c r="G168" s="277"/>
      <c r="H168" s="277"/>
      <c r="I168" s="277"/>
      <c r="J168" s="277"/>
      <c r="K168" s="277"/>
      <c r="L168" s="277"/>
      <c r="M168" s="277"/>
      <c r="N168" s="277"/>
      <c r="O168" s="277"/>
      <c r="P168" s="277"/>
      <c r="Q168" s="277"/>
      <c r="R168" s="277"/>
      <c r="S168" s="277"/>
      <c r="T168" s="278"/>
    </row>
    <row r="169" spans="1:20" ht="26.4" customHeight="1" thickBot="1">
      <c r="A169" s="226" t="s">
        <v>164</v>
      </c>
      <c r="B169" s="227"/>
      <c r="C169" s="228"/>
      <c r="D169" s="273" t="e">
        <f>VLOOKUP($C166,利用者一覧!$C$4:$AS$53,15,FALSE)</f>
        <v>#N/A</v>
      </c>
      <c r="E169" s="274"/>
      <c r="F169" s="274"/>
      <c r="G169" s="274"/>
      <c r="H169" s="274"/>
      <c r="I169" s="274"/>
      <c r="J169" s="274"/>
      <c r="K169" s="274"/>
      <c r="L169" s="274"/>
      <c r="M169" s="274"/>
      <c r="N169" s="274"/>
      <c r="O169" s="274"/>
      <c r="P169" s="274"/>
      <c r="Q169" s="274"/>
      <c r="R169" s="274"/>
      <c r="S169" s="274"/>
      <c r="T169" s="275"/>
    </row>
    <row r="170" spans="1:20" ht="5.4" customHeight="1" thickBot="1">
      <c r="D170" s="86"/>
      <c r="E170" s="86"/>
      <c r="F170" s="86"/>
    </row>
    <row r="171" spans="1:20" ht="24" customHeight="1" thickBot="1">
      <c r="A171" s="212" t="s">
        <v>9</v>
      </c>
      <c r="B171" s="213"/>
      <c r="C171" s="213"/>
      <c r="D171" s="213"/>
      <c r="E171" s="213"/>
      <c r="F171" s="214"/>
      <c r="G171" s="212" t="s">
        <v>10</v>
      </c>
      <c r="H171" s="213"/>
      <c r="I171" s="213"/>
      <c r="J171" s="288"/>
      <c r="K171" s="212" t="s">
        <v>11</v>
      </c>
      <c r="L171" s="213"/>
      <c r="M171" s="213"/>
      <c r="N171" s="288"/>
      <c r="O171" s="144" t="s">
        <v>221</v>
      </c>
      <c r="P171" s="145"/>
      <c r="Q171" s="145"/>
      <c r="R171" s="145"/>
      <c r="S171" s="145"/>
      <c r="T171" s="146"/>
    </row>
    <row r="172" spans="1:20" ht="28.8" customHeight="1" thickTop="1">
      <c r="A172" s="218" t="s">
        <v>241</v>
      </c>
      <c r="B172" s="219"/>
      <c r="C172" s="219"/>
      <c r="D172" s="219"/>
      <c r="E172" s="219"/>
      <c r="F172" s="220"/>
      <c r="G172" s="285" t="s">
        <v>18</v>
      </c>
      <c r="H172" s="286"/>
      <c r="I172" s="286"/>
      <c r="J172" s="287"/>
      <c r="K172" s="285" t="s">
        <v>19</v>
      </c>
      <c r="L172" s="286"/>
      <c r="M172" s="286"/>
      <c r="N172" s="287"/>
      <c r="O172" s="84" t="s">
        <v>27</v>
      </c>
      <c r="P172" s="147" t="s">
        <v>245</v>
      </c>
      <c r="Q172" s="148"/>
      <c r="R172" s="148"/>
      <c r="S172" s="148"/>
      <c r="T172" s="149"/>
    </row>
    <row r="173" spans="1:20" ht="28.8" customHeight="1" thickBot="1">
      <c r="A173" s="221" t="s">
        <v>242</v>
      </c>
      <c r="B173" s="222"/>
      <c r="C173" s="222"/>
      <c r="D173" s="222"/>
      <c r="E173" s="222"/>
      <c r="F173" s="223"/>
      <c r="G173" s="282" t="s">
        <v>18</v>
      </c>
      <c r="H173" s="283"/>
      <c r="I173" s="283"/>
      <c r="J173" s="284"/>
      <c r="K173" s="282" t="s">
        <v>19</v>
      </c>
      <c r="L173" s="283"/>
      <c r="M173" s="283"/>
      <c r="N173" s="284"/>
      <c r="O173" s="89" t="s">
        <v>31</v>
      </c>
      <c r="P173" s="150"/>
      <c r="Q173" s="151"/>
      <c r="R173" s="151"/>
      <c r="S173" s="151"/>
      <c r="T173" s="152"/>
    </row>
    <row r="174" spans="1:20" ht="28.8" customHeight="1" thickBot="1">
      <c r="A174" s="215" t="s">
        <v>243</v>
      </c>
      <c r="B174" s="216"/>
      <c r="C174" s="216"/>
      <c r="D174" s="216"/>
      <c r="E174" s="216"/>
      <c r="F174" s="217"/>
      <c r="G174" s="279" t="s">
        <v>18</v>
      </c>
      <c r="H174" s="280"/>
      <c r="I174" s="280"/>
      <c r="J174" s="281"/>
      <c r="K174" s="279" t="s">
        <v>19</v>
      </c>
      <c r="L174" s="280"/>
      <c r="M174" s="280"/>
      <c r="N174" s="281"/>
      <c r="O174" s="153" t="e">
        <f>VLOOKUP($C166,利用者一覧!$C$4:$AS$53,32,FALSE)</f>
        <v>#N/A</v>
      </c>
      <c r="P174" s="154"/>
      <c r="Q174" s="154"/>
      <c r="R174" s="154"/>
      <c r="S174" s="154"/>
      <c r="T174" s="155"/>
    </row>
    <row r="175" spans="1:20" ht="8.4" customHeight="1" thickBot="1">
      <c r="D175" s="86"/>
      <c r="E175" s="86"/>
      <c r="F175" s="86"/>
    </row>
    <row r="176" spans="1:20" ht="24" customHeight="1" thickBot="1">
      <c r="A176" s="198" t="s">
        <v>99</v>
      </c>
      <c r="B176" s="203" t="s">
        <v>12</v>
      </c>
      <c r="C176" s="164"/>
      <c r="D176" s="140" t="s">
        <v>13</v>
      </c>
      <c r="E176" s="164"/>
      <c r="F176" s="140" t="s">
        <v>14</v>
      </c>
      <c r="G176" s="164"/>
      <c r="H176" s="140" t="s">
        <v>15</v>
      </c>
      <c r="I176" s="164"/>
      <c r="J176" s="140" t="s">
        <v>16</v>
      </c>
      <c r="K176" s="164"/>
      <c r="L176" s="140" t="s">
        <v>17</v>
      </c>
      <c r="M176" s="165"/>
      <c r="N176" s="212" t="s">
        <v>222</v>
      </c>
      <c r="O176" s="213"/>
      <c r="P176" s="213"/>
      <c r="Q176" s="213"/>
      <c r="R176" s="213"/>
      <c r="S176" s="213"/>
      <c r="T176" s="288"/>
    </row>
    <row r="177" spans="1:20" ht="21" customHeight="1" thickTop="1" thickBot="1">
      <c r="A177" s="199"/>
      <c r="B177" s="78" t="s">
        <v>20</v>
      </c>
      <c r="C177" s="79" t="s">
        <v>21</v>
      </c>
      <c r="D177" s="80" t="s">
        <v>20</v>
      </c>
      <c r="E177" s="79" t="s">
        <v>21</v>
      </c>
      <c r="F177" s="80" t="s">
        <v>20</v>
      </c>
      <c r="G177" s="79" t="s">
        <v>21</v>
      </c>
      <c r="H177" s="80" t="s">
        <v>20</v>
      </c>
      <c r="I177" s="79" t="s">
        <v>21</v>
      </c>
      <c r="J177" s="80" t="s">
        <v>20</v>
      </c>
      <c r="K177" s="79" t="s">
        <v>21</v>
      </c>
      <c r="L177" s="80" t="s">
        <v>20</v>
      </c>
      <c r="M177" s="81" t="s">
        <v>21</v>
      </c>
      <c r="N177" s="289" t="e">
        <f>VLOOKUP($C166,利用者一覧!$C$4:$AS$53,40,FALSE)</f>
        <v>#N/A</v>
      </c>
      <c r="O177" s="166"/>
      <c r="P177" s="166"/>
      <c r="Q177" s="166"/>
      <c r="R177" s="166"/>
      <c r="S177" s="166"/>
      <c r="T177" s="167"/>
    </row>
    <row r="178" spans="1:20" ht="21" customHeight="1">
      <c r="A178" s="199"/>
      <c r="B178" s="201" t="e">
        <f>VLOOKUP($C166,利用者一覧!$C$4:$AS$53,26,FALSE)</f>
        <v>#N/A</v>
      </c>
      <c r="C178" s="196" t="s">
        <v>103</v>
      </c>
      <c r="D178" s="194" t="e">
        <f>VLOOKUP($C166,利用者一覧!$C$4:$AS$53,27,FALSE)</f>
        <v>#N/A</v>
      </c>
      <c r="E178" s="196" t="s">
        <v>103</v>
      </c>
      <c r="F178" s="194" t="e">
        <f>VLOOKUP($C166,利用者一覧!$C$4:$AS$53,28,FALSE)</f>
        <v>#N/A</v>
      </c>
      <c r="G178" s="196" t="s">
        <v>103</v>
      </c>
      <c r="H178" s="194" t="e">
        <f>VLOOKUP($C166,利用者一覧!$C$4:$AS$53,29,FALSE)</f>
        <v>#N/A</v>
      </c>
      <c r="I178" s="196" t="s">
        <v>103</v>
      </c>
      <c r="J178" s="194" t="e">
        <f>VLOOKUP($C166,利用者一覧!$C$4:$AS$53,30,FALSE)</f>
        <v>#N/A</v>
      </c>
      <c r="K178" s="196" t="s">
        <v>103</v>
      </c>
      <c r="L178" s="194" t="e">
        <f>VLOOKUP($C166,利用者一覧!$C$4:$AS$53,31,FALSE)</f>
        <v>#N/A</v>
      </c>
      <c r="M178" s="204" t="s">
        <v>103</v>
      </c>
      <c r="N178" s="254" t="s">
        <v>225</v>
      </c>
      <c r="O178" s="255"/>
      <c r="P178" s="255"/>
      <c r="Q178" s="255"/>
      <c r="R178" s="255"/>
      <c r="S178" s="255"/>
    </row>
    <row r="179" spans="1:20" ht="21" customHeight="1" thickBot="1">
      <c r="A179" s="200"/>
      <c r="B179" s="202"/>
      <c r="C179" s="197"/>
      <c r="D179" s="195"/>
      <c r="E179" s="197"/>
      <c r="F179" s="195"/>
      <c r="G179" s="197"/>
      <c r="H179" s="195"/>
      <c r="I179" s="197"/>
      <c r="J179" s="195"/>
      <c r="K179" s="197"/>
      <c r="L179" s="195"/>
      <c r="M179" s="205"/>
    </row>
    <row r="180" spans="1:20" ht="6" customHeight="1" thickBot="1">
      <c r="A180" s="104"/>
      <c r="B180" s="103"/>
      <c r="C180" s="103"/>
      <c r="D180" s="103"/>
      <c r="E180" s="103"/>
      <c r="F180" s="103"/>
      <c r="G180" s="103"/>
      <c r="H180" s="103"/>
      <c r="I180" s="103"/>
      <c r="J180" s="103"/>
      <c r="K180" s="103"/>
      <c r="L180" s="103"/>
      <c r="M180" s="103"/>
      <c r="N180" s="83"/>
      <c r="O180" s="83"/>
      <c r="P180" s="83"/>
      <c r="Q180" s="83"/>
      <c r="R180" s="83"/>
      <c r="S180" s="83"/>
      <c r="T180" s="83"/>
    </row>
    <row r="181" spans="1:20" ht="29.4" customHeight="1" thickBot="1">
      <c r="A181" s="189" t="s">
        <v>22</v>
      </c>
      <c r="B181" s="190"/>
      <c r="C181" s="93" t="s">
        <v>26</v>
      </c>
      <c r="D181" s="105" t="e">
        <f>VLOOKUP($C166,利用者一覧!$C$4:$AS$53,35,FALSE)</f>
        <v>#N/A</v>
      </c>
      <c r="E181" s="82" t="s">
        <v>30</v>
      </c>
      <c r="F181" s="43" t="s">
        <v>104</v>
      </c>
      <c r="G181" s="191" t="s">
        <v>23</v>
      </c>
      <c r="H181" s="192"/>
      <c r="I181" s="193"/>
      <c r="J181" s="93" t="s">
        <v>26</v>
      </c>
      <c r="K181" s="105" t="e">
        <f>VLOOKUP($C166,利用者一覧!$C$4:$AS$53,36,FALSE)</f>
        <v>#N/A</v>
      </c>
      <c r="L181" s="82" t="s">
        <v>30</v>
      </c>
      <c r="M181" s="43" t="s">
        <v>104</v>
      </c>
    </row>
    <row r="182" spans="1:20" ht="6" customHeight="1" thickBot="1"/>
    <row r="183" spans="1:20" ht="30" customHeight="1" thickBot="1">
      <c r="A183" s="263" t="s">
        <v>24</v>
      </c>
      <c r="B183" s="264"/>
      <c r="C183" s="265"/>
      <c r="D183" s="156" t="s">
        <v>28</v>
      </c>
      <c r="E183" s="157"/>
      <c r="F183" s="101" t="s">
        <v>103</v>
      </c>
      <c r="G183" s="262" t="s">
        <v>32</v>
      </c>
      <c r="H183" s="157"/>
      <c r="I183" s="101" t="s">
        <v>103</v>
      </c>
      <c r="J183" s="262" t="s">
        <v>34</v>
      </c>
      <c r="K183" s="157"/>
      <c r="L183" s="101" t="s">
        <v>103</v>
      </c>
      <c r="M183" s="140" t="s">
        <v>29</v>
      </c>
      <c r="N183" s="141"/>
      <c r="O183" s="102" t="s">
        <v>103</v>
      </c>
      <c r="P183" s="252" t="s">
        <v>244</v>
      </c>
      <c r="Q183" s="253"/>
      <c r="R183" s="253"/>
      <c r="S183" s="253"/>
      <c r="T183" s="253"/>
    </row>
    <row r="184" spans="1:20" ht="30" customHeight="1" thickTop="1" thickBot="1">
      <c r="A184" s="259" t="s">
        <v>162</v>
      </c>
      <c r="B184" s="260"/>
      <c r="C184" s="261"/>
      <c r="D184" s="258" t="s">
        <v>111</v>
      </c>
      <c r="E184" s="188"/>
      <c r="F184" s="107" t="s">
        <v>103</v>
      </c>
      <c r="G184" s="187" t="s">
        <v>35</v>
      </c>
      <c r="H184" s="188"/>
      <c r="I184" s="107" t="s">
        <v>103</v>
      </c>
      <c r="J184" s="187" t="s">
        <v>33</v>
      </c>
      <c r="K184" s="188"/>
      <c r="L184" s="91" t="s">
        <v>103</v>
      </c>
      <c r="M184" s="187" t="s">
        <v>101</v>
      </c>
      <c r="N184" s="188"/>
      <c r="O184" s="108" t="s">
        <v>103</v>
      </c>
      <c r="P184" s="252"/>
      <c r="Q184" s="253"/>
      <c r="R184" s="253"/>
      <c r="S184" s="253"/>
      <c r="T184" s="253"/>
    </row>
    <row r="185" spans="1:20" ht="6.6" customHeight="1" thickBot="1"/>
    <row r="186" spans="1:20" ht="30" customHeight="1" thickBot="1">
      <c r="A186" s="162" t="s">
        <v>227</v>
      </c>
      <c r="B186" s="163"/>
      <c r="C186" s="256" t="e">
        <f>VLOOKUP($C166,利用者一覧!$C$4:$AS$53,16,FALSE)</f>
        <v>#N/A</v>
      </c>
      <c r="D186" s="257"/>
      <c r="E186" s="257"/>
      <c r="F186" s="244" t="s">
        <v>232</v>
      </c>
      <c r="G186" s="245"/>
      <c r="H186" s="249" t="e">
        <f>VLOOKUP($C166,利用者一覧!$C$4:$AS$53,17,FALSE)</f>
        <v>#N/A</v>
      </c>
      <c r="I186" s="250"/>
      <c r="J186" s="250"/>
      <c r="K186" s="250"/>
      <c r="L186" s="250"/>
      <c r="M186" s="251"/>
      <c r="N186" s="210" t="s">
        <v>226</v>
      </c>
      <c r="O186" s="211"/>
      <c r="P186" s="211"/>
      <c r="Q186" s="211"/>
      <c r="R186" s="211"/>
      <c r="S186" s="211"/>
      <c r="T186" s="233"/>
    </row>
    <row r="187" spans="1:20" ht="30" customHeight="1">
      <c r="A187" s="158" t="s">
        <v>228</v>
      </c>
      <c r="B187" s="159"/>
      <c r="C187" s="229" t="e">
        <f>VLOOKUP($C166,利用者一覧!$C$4:$AS$53,18,FALSE)</f>
        <v>#N/A</v>
      </c>
      <c r="D187" s="230"/>
      <c r="E187" s="230"/>
      <c r="F187" s="240" t="s">
        <v>233</v>
      </c>
      <c r="G187" s="241"/>
      <c r="H187" s="246" t="e">
        <f>VLOOKUP($C166,利用者一覧!$C$4:$AS$53,19,FALSE)</f>
        <v>#N/A</v>
      </c>
      <c r="I187" s="247"/>
      <c r="J187" s="247"/>
      <c r="K187" s="247"/>
      <c r="L187" s="247"/>
      <c r="M187" s="248"/>
      <c r="N187" s="198" t="s">
        <v>102</v>
      </c>
      <c r="O187" s="234" t="e">
        <f>VLOOKUP($C166,利用者一覧!$C$4:$AS$53,37,FALSE)</f>
        <v>#N/A</v>
      </c>
      <c r="P187" s="235"/>
      <c r="Q187" s="235"/>
      <c r="R187" s="235"/>
      <c r="S187" s="235"/>
      <c r="T187" s="44" t="s">
        <v>103</v>
      </c>
    </row>
    <row r="188" spans="1:20" ht="30" customHeight="1">
      <c r="A188" s="158" t="s">
        <v>229</v>
      </c>
      <c r="B188" s="159"/>
      <c r="C188" s="229" t="e">
        <f>VLOOKUP($C166,利用者一覧!$C$4:$AS$53,20,FALSE)</f>
        <v>#N/A</v>
      </c>
      <c r="D188" s="230"/>
      <c r="E188" s="230"/>
      <c r="F188" s="240" t="s">
        <v>234</v>
      </c>
      <c r="G188" s="241"/>
      <c r="H188" s="246" t="e">
        <f>VLOOKUP($C166,利用者一覧!$C$4:$AS$53,21,FALSE)</f>
        <v>#N/A</v>
      </c>
      <c r="I188" s="247"/>
      <c r="J188" s="247"/>
      <c r="K188" s="247"/>
      <c r="L188" s="247"/>
      <c r="M188" s="248"/>
      <c r="N188" s="199"/>
      <c r="O188" s="236" t="e">
        <f>VLOOKUP($C166,利用者一覧!$C$4:$AS$53,38,FALSE)</f>
        <v>#N/A</v>
      </c>
      <c r="P188" s="237"/>
      <c r="Q188" s="237"/>
      <c r="R188" s="237"/>
      <c r="S188" s="237"/>
      <c r="T188" s="75" t="s">
        <v>103</v>
      </c>
    </row>
    <row r="189" spans="1:20" ht="30" customHeight="1" thickBot="1">
      <c r="A189" s="158" t="s">
        <v>230</v>
      </c>
      <c r="B189" s="159"/>
      <c r="C189" s="229" t="e">
        <f>VLOOKUP($C166,利用者一覧!$C$4:$AS$53,22,FALSE)</f>
        <v>#N/A</v>
      </c>
      <c r="D189" s="230"/>
      <c r="E189" s="230"/>
      <c r="F189" s="240" t="s">
        <v>235</v>
      </c>
      <c r="G189" s="241"/>
      <c r="H189" s="246" t="e">
        <f>VLOOKUP($C166,利用者一覧!$C$4:$AS$53,23,FALSE)</f>
        <v>#N/A</v>
      </c>
      <c r="I189" s="247"/>
      <c r="J189" s="247"/>
      <c r="K189" s="247"/>
      <c r="L189" s="247"/>
      <c r="M189" s="248"/>
      <c r="N189" s="200"/>
      <c r="O189" s="238" t="e">
        <f>VLOOKUP($C166,利用者一覧!$C$4:$AS$53,39,FALSE)</f>
        <v>#N/A</v>
      </c>
      <c r="P189" s="239"/>
      <c r="Q189" s="239"/>
      <c r="R189" s="239"/>
      <c r="S189" s="239"/>
      <c r="T189" s="45" t="s">
        <v>103</v>
      </c>
    </row>
    <row r="190" spans="1:20" ht="30" customHeight="1" thickBot="1">
      <c r="A190" s="160" t="s">
        <v>231</v>
      </c>
      <c r="B190" s="161"/>
      <c r="C190" s="231" t="e">
        <f>VLOOKUP($C166,利用者一覧!$C$4:$AS$53,24,FALSE)</f>
        <v>#N/A</v>
      </c>
      <c r="D190" s="232"/>
      <c r="E190" s="232"/>
      <c r="F190" s="242" t="s">
        <v>236</v>
      </c>
      <c r="G190" s="243"/>
      <c r="H190" s="290" t="e">
        <f>VLOOKUP($C166,利用者一覧!$C$4:$AS$53,25,FALSE)</f>
        <v>#N/A</v>
      </c>
      <c r="I190" s="291"/>
      <c r="J190" s="291"/>
      <c r="K190" s="291"/>
      <c r="L190" s="291"/>
      <c r="M190" s="292"/>
      <c r="N190" s="94"/>
    </row>
    <row r="191" spans="1:20" ht="6.6" customHeight="1" thickBot="1">
      <c r="A191" s="97"/>
      <c r="B191" s="98"/>
      <c r="C191" s="95"/>
      <c r="D191" s="95"/>
      <c r="E191" s="95"/>
      <c r="F191" s="99"/>
      <c r="G191" s="98"/>
      <c r="H191" s="106"/>
      <c r="I191" s="106"/>
      <c r="J191" s="106"/>
      <c r="K191" s="106"/>
      <c r="L191" s="106"/>
      <c r="M191" s="106"/>
      <c r="N191" s="100"/>
    </row>
    <row r="192" spans="1:20" ht="30" customHeight="1" thickBot="1">
      <c r="A192" s="135" t="e">
        <f>VLOOKUP($C166,利用者一覧!$C$4:$AS$53,42,FALSE)</f>
        <v>#N/A</v>
      </c>
      <c r="B192" s="136"/>
      <c r="C192" s="136"/>
      <c r="D192" s="136"/>
      <c r="E192" s="136"/>
      <c r="F192" s="136"/>
      <c r="G192" s="136"/>
      <c r="H192" s="136"/>
      <c r="I192" s="136"/>
      <c r="J192" s="136"/>
      <c r="K192" s="136"/>
      <c r="L192" s="136"/>
      <c r="M192" s="136"/>
      <c r="N192" s="136"/>
      <c r="O192" s="136"/>
      <c r="P192" s="136"/>
      <c r="Q192" s="136"/>
      <c r="R192" s="136"/>
      <c r="S192" s="136"/>
      <c r="T192" s="137"/>
    </row>
    <row r="193" spans="1:20" ht="6" customHeight="1"/>
    <row r="194" spans="1:20" ht="22.8" customHeight="1" thickBot="1">
      <c r="A194" s="138" t="s">
        <v>161</v>
      </c>
      <c r="B194" s="138"/>
      <c r="C194" s="138"/>
      <c r="D194" s="138"/>
      <c r="E194" s="138"/>
      <c r="F194" s="138"/>
      <c r="G194" s="138"/>
      <c r="H194" s="139"/>
      <c r="I194" s="76"/>
    </row>
    <row r="195" spans="1:20" ht="22.8" customHeight="1">
      <c r="A195" s="266"/>
      <c r="B195" s="267"/>
      <c r="C195" s="267"/>
      <c r="D195" s="267"/>
      <c r="E195" s="267"/>
      <c r="F195" s="267"/>
      <c r="G195" s="267"/>
      <c r="H195" s="267"/>
      <c r="I195" s="267"/>
      <c r="J195" s="267"/>
      <c r="K195" s="267"/>
      <c r="L195" s="267"/>
      <c r="M195" s="267"/>
      <c r="N195" s="267"/>
      <c r="O195" s="267"/>
      <c r="P195" s="267"/>
      <c r="Q195" s="267"/>
      <c r="R195" s="267"/>
      <c r="S195" s="267"/>
      <c r="T195" s="268"/>
    </row>
    <row r="196" spans="1:20" ht="22.8" customHeight="1">
      <c r="A196" s="254"/>
      <c r="B196" s="255"/>
      <c r="C196" s="255"/>
      <c r="D196" s="255"/>
      <c r="E196" s="255"/>
      <c r="F196" s="255"/>
      <c r="G196" s="255"/>
      <c r="H196" s="255"/>
      <c r="I196" s="255"/>
      <c r="J196" s="255"/>
      <c r="K196" s="255"/>
      <c r="L196" s="255"/>
      <c r="M196" s="255"/>
      <c r="N196" s="255"/>
      <c r="O196" s="255"/>
      <c r="P196" s="255"/>
      <c r="Q196" s="255"/>
      <c r="R196" s="255"/>
      <c r="S196" s="255"/>
      <c r="T196" s="269"/>
    </row>
    <row r="197" spans="1:20" ht="22.8" customHeight="1">
      <c r="A197" s="254"/>
      <c r="B197" s="255"/>
      <c r="C197" s="255"/>
      <c r="D197" s="255"/>
      <c r="E197" s="255"/>
      <c r="F197" s="255"/>
      <c r="G197" s="255"/>
      <c r="H197" s="255"/>
      <c r="I197" s="255"/>
      <c r="J197" s="255"/>
      <c r="K197" s="255"/>
      <c r="L197" s="255"/>
      <c r="M197" s="255"/>
      <c r="N197" s="255"/>
      <c r="O197" s="255"/>
      <c r="P197" s="255"/>
      <c r="Q197" s="255"/>
      <c r="R197" s="255"/>
      <c r="S197" s="255"/>
      <c r="T197" s="269"/>
    </row>
    <row r="198" spans="1:20" ht="22.8" customHeight="1" thickBot="1">
      <c r="A198" s="270"/>
      <c r="B198" s="271"/>
      <c r="C198" s="271"/>
      <c r="D198" s="271"/>
      <c r="E198" s="271"/>
      <c r="F198" s="271"/>
      <c r="G198" s="271"/>
      <c r="H198" s="271"/>
      <c r="I198" s="271"/>
      <c r="J198" s="271"/>
      <c r="K198" s="271"/>
      <c r="L198" s="271"/>
      <c r="M198" s="271"/>
      <c r="N198" s="271"/>
      <c r="O198" s="271"/>
      <c r="P198" s="271"/>
      <c r="Q198" s="271"/>
      <c r="R198" s="271"/>
      <c r="S198" s="271"/>
      <c r="T198" s="272"/>
    </row>
    <row r="199" spans="1:20" ht="22.8" customHeight="1"/>
    <row r="200" spans="1:20" ht="22.8" customHeight="1" thickBot="1"/>
    <row r="201" spans="1:20" ht="21" customHeight="1" thickBot="1">
      <c r="A201" s="168" t="s">
        <v>239</v>
      </c>
      <c r="B201" s="169"/>
      <c r="C201" s="169"/>
      <c r="D201" s="169"/>
      <c r="E201" s="169"/>
      <c r="F201" s="169"/>
      <c r="G201" s="169"/>
      <c r="H201" s="169"/>
      <c r="I201" s="169"/>
      <c r="J201" s="169"/>
      <c r="K201" s="170"/>
      <c r="L201" s="77"/>
      <c r="M201" s="77"/>
      <c r="N201" s="77"/>
    </row>
    <row r="202" spans="1:20" ht="5.25" customHeight="1" thickBot="1"/>
    <row r="203" spans="1:20" ht="13.8" customHeight="1" thickBot="1">
      <c r="A203" s="183" t="s">
        <v>240</v>
      </c>
      <c r="B203" s="184"/>
      <c r="C203" s="184"/>
      <c r="D203" s="184"/>
      <c r="E203" s="184"/>
      <c r="F203" s="181" t="s">
        <v>219</v>
      </c>
      <c r="G203" s="181"/>
      <c r="H203" s="179"/>
      <c r="I203" s="179"/>
      <c r="J203" s="179"/>
      <c r="K203" s="171" t="s">
        <v>220</v>
      </c>
      <c r="L203" s="172"/>
      <c r="M203" s="175" t="s">
        <v>237</v>
      </c>
      <c r="N203" s="176"/>
      <c r="O203" s="176" t="s">
        <v>238</v>
      </c>
      <c r="P203" s="176"/>
      <c r="Q203" s="176" t="s">
        <v>238</v>
      </c>
      <c r="R203" s="176"/>
      <c r="S203" s="176" t="s">
        <v>238</v>
      </c>
      <c r="T203" s="177"/>
    </row>
    <row r="204" spans="1:20" ht="41.4" customHeight="1" thickTop="1" thickBot="1">
      <c r="A204" s="185"/>
      <c r="B204" s="186"/>
      <c r="C204" s="186"/>
      <c r="D204" s="186"/>
      <c r="E204" s="186"/>
      <c r="F204" s="182"/>
      <c r="G204" s="182"/>
      <c r="H204" s="180"/>
      <c r="I204" s="180"/>
      <c r="J204" s="180"/>
      <c r="K204" s="173"/>
      <c r="L204" s="174"/>
      <c r="M204" s="178"/>
      <c r="N204" s="166"/>
      <c r="O204" s="166"/>
      <c r="P204" s="166"/>
      <c r="Q204" s="166"/>
      <c r="R204" s="166"/>
      <c r="S204" s="166"/>
      <c r="T204" s="167"/>
    </row>
    <row r="205" spans="1:20" ht="5.4" customHeight="1" thickBot="1">
      <c r="A205" s="85"/>
      <c r="B205" s="87"/>
      <c r="C205" s="88"/>
      <c r="D205" s="88"/>
      <c r="E205" s="88"/>
      <c r="F205" s="88"/>
      <c r="G205" s="88"/>
      <c r="H205" s="88"/>
      <c r="I205" s="88"/>
      <c r="J205" s="88"/>
      <c r="K205" s="88"/>
      <c r="L205" s="88"/>
      <c r="M205" s="88"/>
      <c r="N205" s="88"/>
      <c r="O205" s="88"/>
      <c r="P205" s="88"/>
      <c r="Q205" s="88"/>
      <c r="R205" s="88"/>
      <c r="S205" s="88"/>
      <c r="T205" s="293"/>
    </row>
    <row r="206" spans="1:20" ht="36" customHeight="1" thickBot="1">
      <c r="A206" s="208" t="s">
        <v>8</v>
      </c>
      <c r="B206" s="209"/>
      <c r="C206" s="206"/>
      <c r="D206" s="206"/>
      <c r="E206" s="206"/>
      <c r="F206" s="206"/>
      <c r="G206" s="206"/>
      <c r="H206" s="207"/>
      <c r="J206" s="210" t="s">
        <v>113</v>
      </c>
      <c r="K206" s="211"/>
      <c r="L206" s="211"/>
      <c r="M206" s="211"/>
      <c r="N206" s="142" t="e">
        <f>VLOOKUP($C206,利用者一覧!$C$4:$AS$53,41,FALSE)</f>
        <v>#N/A</v>
      </c>
      <c r="O206" s="142"/>
      <c r="P206" s="142"/>
      <c r="Q206" s="142"/>
      <c r="R206" s="142"/>
      <c r="S206" s="143"/>
    </row>
    <row r="207" spans="1:20" ht="6.6" customHeight="1" thickBot="1">
      <c r="D207" s="86"/>
      <c r="E207" s="86"/>
      <c r="F207" s="86"/>
    </row>
    <row r="208" spans="1:20" ht="26.4" customHeight="1">
      <c r="A208" s="224" t="s">
        <v>163</v>
      </c>
      <c r="B208" s="225"/>
      <c r="C208" s="163"/>
      <c r="D208" s="276" t="e">
        <f>VLOOKUP($C206,利用者一覧!$C$4:$AS$53,14,FALSE)</f>
        <v>#N/A</v>
      </c>
      <c r="E208" s="277"/>
      <c r="F208" s="277"/>
      <c r="G208" s="277"/>
      <c r="H208" s="277"/>
      <c r="I208" s="277"/>
      <c r="J208" s="277"/>
      <c r="K208" s="277"/>
      <c r="L208" s="277"/>
      <c r="M208" s="277"/>
      <c r="N208" s="277"/>
      <c r="O208" s="277"/>
      <c r="P208" s="277"/>
      <c r="Q208" s="277"/>
      <c r="R208" s="277"/>
      <c r="S208" s="277"/>
      <c r="T208" s="278"/>
    </row>
    <row r="209" spans="1:20" ht="26.4" customHeight="1" thickBot="1">
      <c r="A209" s="226" t="s">
        <v>164</v>
      </c>
      <c r="B209" s="227"/>
      <c r="C209" s="228"/>
      <c r="D209" s="273" t="e">
        <f>VLOOKUP($C206,利用者一覧!$C$4:$AS$53,15,FALSE)</f>
        <v>#N/A</v>
      </c>
      <c r="E209" s="274"/>
      <c r="F209" s="274"/>
      <c r="G209" s="274"/>
      <c r="H209" s="274"/>
      <c r="I209" s="274"/>
      <c r="J209" s="274"/>
      <c r="K209" s="274"/>
      <c r="L209" s="274"/>
      <c r="M209" s="274"/>
      <c r="N209" s="274"/>
      <c r="O209" s="274"/>
      <c r="P209" s="274"/>
      <c r="Q209" s="274"/>
      <c r="R209" s="274"/>
      <c r="S209" s="274"/>
      <c r="T209" s="275"/>
    </row>
    <row r="210" spans="1:20" ht="5.4" customHeight="1" thickBot="1">
      <c r="D210" s="86"/>
      <c r="E210" s="86"/>
      <c r="F210" s="86"/>
    </row>
    <row r="211" spans="1:20" ht="24" customHeight="1" thickBot="1">
      <c r="A211" s="212" t="s">
        <v>9</v>
      </c>
      <c r="B211" s="213"/>
      <c r="C211" s="213"/>
      <c r="D211" s="213"/>
      <c r="E211" s="213"/>
      <c r="F211" s="214"/>
      <c r="G211" s="212" t="s">
        <v>10</v>
      </c>
      <c r="H211" s="213"/>
      <c r="I211" s="213"/>
      <c r="J211" s="288"/>
      <c r="K211" s="212" t="s">
        <v>11</v>
      </c>
      <c r="L211" s="213"/>
      <c r="M211" s="213"/>
      <c r="N211" s="288"/>
      <c r="O211" s="144" t="s">
        <v>221</v>
      </c>
      <c r="P211" s="145"/>
      <c r="Q211" s="145"/>
      <c r="R211" s="145"/>
      <c r="S211" s="145"/>
      <c r="T211" s="146"/>
    </row>
    <row r="212" spans="1:20" ht="28.8" customHeight="1" thickTop="1">
      <c r="A212" s="218" t="s">
        <v>241</v>
      </c>
      <c r="B212" s="219"/>
      <c r="C212" s="219"/>
      <c r="D212" s="219"/>
      <c r="E212" s="219"/>
      <c r="F212" s="220"/>
      <c r="G212" s="285" t="s">
        <v>18</v>
      </c>
      <c r="H212" s="286"/>
      <c r="I212" s="286"/>
      <c r="J212" s="287"/>
      <c r="K212" s="285" t="s">
        <v>19</v>
      </c>
      <c r="L212" s="286"/>
      <c r="M212" s="286"/>
      <c r="N212" s="287"/>
      <c r="O212" s="84" t="s">
        <v>27</v>
      </c>
      <c r="P212" s="147" t="s">
        <v>245</v>
      </c>
      <c r="Q212" s="148"/>
      <c r="R212" s="148"/>
      <c r="S212" s="148"/>
      <c r="T212" s="149"/>
    </row>
    <row r="213" spans="1:20" ht="28.8" customHeight="1" thickBot="1">
      <c r="A213" s="221" t="s">
        <v>242</v>
      </c>
      <c r="B213" s="222"/>
      <c r="C213" s="222"/>
      <c r="D213" s="222"/>
      <c r="E213" s="222"/>
      <c r="F213" s="223"/>
      <c r="G213" s="282" t="s">
        <v>18</v>
      </c>
      <c r="H213" s="283"/>
      <c r="I213" s="283"/>
      <c r="J213" s="284"/>
      <c r="K213" s="282" t="s">
        <v>19</v>
      </c>
      <c r="L213" s="283"/>
      <c r="M213" s="283"/>
      <c r="N213" s="284"/>
      <c r="O213" s="89" t="s">
        <v>31</v>
      </c>
      <c r="P213" s="150"/>
      <c r="Q213" s="151"/>
      <c r="R213" s="151"/>
      <c r="S213" s="151"/>
      <c r="T213" s="152"/>
    </row>
    <row r="214" spans="1:20" ht="28.8" customHeight="1" thickBot="1">
      <c r="A214" s="215" t="s">
        <v>243</v>
      </c>
      <c r="B214" s="216"/>
      <c r="C214" s="216"/>
      <c r="D214" s="216"/>
      <c r="E214" s="216"/>
      <c r="F214" s="217"/>
      <c r="G214" s="279" t="s">
        <v>18</v>
      </c>
      <c r="H214" s="280"/>
      <c r="I214" s="280"/>
      <c r="J214" s="281"/>
      <c r="K214" s="279" t="s">
        <v>19</v>
      </c>
      <c r="L214" s="280"/>
      <c r="M214" s="280"/>
      <c r="N214" s="281"/>
      <c r="O214" s="153" t="e">
        <f>VLOOKUP($C206,利用者一覧!$C$4:$AS$53,32,FALSE)</f>
        <v>#N/A</v>
      </c>
      <c r="P214" s="154"/>
      <c r="Q214" s="154"/>
      <c r="R214" s="154"/>
      <c r="S214" s="154"/>
      <c r="T214" s="155"/>
    </row>
    <row r="215" spans="1:20" ht="8.4" customHeight="1" thickBot="1">
      <c r="D215" s="86"/>
      <c r="E215" s="86"/>
      <c r="F215" s="86"/>
    </row>
    <row r="216" spans="1:20" ht="24" customHeight="1" thickBot="1">
      <c r="A216" s="198" t="s">
        <v>99</v>
      </c>
      <c r="B216" s="203" t="s">
        <v>12</v>
      </c>
      <c r="C216" s="164"/>
      <c r="D216" s="140" t="s">
        <v>13</v>
      </c>
      <c r="E216" s="164"/>
      <c r="F216" s="140" t="s">
        <v>14</v>
      </c>
      <c r="G216" s="164"/>
      <c r="H216" s="140" t="s">
        <v>15</v>
      </c>
      <c r="I216" s="164"/>
      <c r="J216" s="140" t="s">
        <v>16</v>
      </c>
      <c r="K216" s="164"/>
      <c r="L216" s="140" t="s">
        <v>17</v>
      </c>
      <c r="M216" s="165"/>
      <c r="N216" s="212" t="s">
        <v>222</v>
      </c>
      <c r="O216" s="213"/>
      <c r="P216" s="213"/>
      <c r="Q216" s="213"/>
      <c r="R216" s="213"/>
      <c r="S216" s="213"/>
      <c r="T216" s="288"/>
    </row>
    <row r="217" spans="1:20" ht="21" customHeight="1" thickTop="1" thickBot="1">
      <c r="A217" s="199"/>
      <c r="B217" s="78" t="s">
        <v>20</v>
      </c>
      <c r="C217" s="79" t="s">
        <v>21</v>
      </c>
      <c r="D217" s="80" t="s">
        <v>20</v>
      </c>
      <c r="E217" s="79" t="s">
        <v>21</v>
      </c>
      <c r="F217" s="80" t="s">
        <v>20</v>
      </c>
      <c r="G217" s="79" t="s">
        <v>21</v>
      </c>
      <c r="H217" s="80" t="s">
        <v>20</v>
      </c>
      <c r="I217" s="79" t="s">
        <v>21</v>
      </c>
      <c r="J217" s="80" t="s">
        <v>20</v>
      </c>
      <c r="K217" s="79" t="s">
        <v>21</v>
      </c>
      <c r="L217" s="80" t="s">
        <v>20</v>
      </c>
      <c r="M217" s="81" t="s">
        <v>21</v>
      </c>
      <c r="N217" s="289" t="e">
        <f>VLOOKUP($C206,利用者一覧!$C$4:$AS$53,40,FALSE)</f>
        <v>#N/A</v>
      </c>
      <c r="O217" s="166"/>
      <c r="P217" s="166"/>
      <c r="Q217" s="166"/>
      <c r="R217" s="166"/>
      <c r="S217" s="166"/>
      <c r="T217" s="167"/>
    </row>
    <row r="218" spans="1:20" ht="21" customHeight="1">
      <c r="A218" s="199"/>
      <c r="B218" s="201" t="e">
        <f>VLOOKUP($C206,利用者一覧!$C$4:$AS$53,26,FALSE)</f>
        <v>#N/A</v>
      </c>
      <c r="C218" s="196" t="s">
        <v>103</v>
      </c>
      <c r="D218" s="194" t="e">
        <f>VLOOKUP($C206,利用者一覧!$C$4:$AS$53,27,FALSE)</f>
        <v>#N/A</v>
      </c>
      <c r="E218" s="196" t="s">
        <v>103</v>
      </c>
      <c r="F218" s="194" t="e">
        <f>VLOOKUP($C206,利用者一覧!$C$4:$AS$53,28,FALSE)</f>
        <v>#N/A</v>
      </c>
      <c r="G218" s="196" t="s">
        <v>103</v>
      </c>
      <c r="H218" s="194" t="e">
        <f>VLOOKUP($C206,利用者一覧!$C$4:$AS$53,29,FALSE)</f>
        <v>#N/A</v>
      </c>
      <c r="I218" s="196" t="s">
        <v>103</v>
      </c>
      <c r="J218" s="194" t="e">
        <f>VLOOKUP($C206,利用者一覧!$C$4:$AS$53,30,FALSE)</f>
        <v>#N/A</v>
      </c>
      <c r="K218" s="196" t="s">
        <v>103</v>
      </c>
      <c r="L218" s="194" t="e">
        <f>VLOOKUP($C206,利用者一覧!$C$4:$AS$53,31,FALSE)</f>
        <v>#N/A</v>
      </c>
      <c r="M218" s="204" t="s">
        <v>103</v>
      </c>
      <c r="N218" s="254" t="s">
        <v>225</v>
      </c>
      <c r="O218" s="255"/>
      <c r="P218" s="255"/>
      <c r="Q218" s="255"/>
      <c r="R218" s="255"/>
      <c r="S218" s="255"/>
    </row>
    <row r="219" spans="1:20" ht="21" customHeight="1" thickBot="1">
      <c r="A219" s="200"/>
      <c r="B219" s="202"/>
      <c r="C219" s="197"/>
      <c r="D219" s="195"/>
      <c r="E219" s="197"/>
      <c r="F219" s="195"/>
      <c r="G219" s="197"/>
      <c r="H219" s="195"/>
      <c r="I219" s="197"/>
      <c r="J219" s="195"/>
      <c r="K219" s="197"/>
      <c r="L219" s="195"/>
      <c r="M219" s="205"/>
    </row>
    <row r="220" spans="1:20" ht="6" customHeight="1" thickBot="1">
      <c r="A220" s="104"/>
      <c r="B220" s="103"/>
      <c r="C220" s="103"/>
      <c r="D220" s="103"/>
      <c r="E220" s="103"/>
      <c r="F220" s="103"/>
      <c r="G220" s="103"/>
      <c r="H220" s="103"/>
      <c r="I220" s="103"/>
      <c r="J220" s="103"/>
      <c r="K220" s="103"/>
      <c r="L220" s="103"/>
      <c r="M220" s="103"/>
      <c r="N220" s="83"/>
      <c r="O220" s="83"/>
      <c r="P220" s="83"/>
      <c r="Q220" s="83"/>
      <c r="R220" s="83"/>
      <c r="S220" s="83"/>
      <c r="T220" s="83"/>
    </row>
    <row r="221" spans="1:20" ht="29.4" customHeight="1" thickBot="1">
      <c r="A221" s="189" t="s">
        <v>22</v>
      </c>
      <c r="B221" s="190"/>
      <c r="C221" s="93" t="s">
        <v>26</v>
      </c>
      <c r="D221" s="105" t="e">
        <f>VLOOKUP($C206,利用者一覧!$C$4:$AS$53,35,FALSE)</f>
        <v>#N/A</v>
      </c>
      <c r="E221" s="82" t="s">
        <v>30</v>
      </c>
      <c r="F221" s="43" t="s">
        <v>104</v>
      </c>
      <c r="G221" s="191" t="s">
        <v>23</v>
      </c>
      <c r="H221" s="192"/>
      <c r="I221" s="193"/>
      <c r="J221" s="93" t="s">
        <v>26</v>
      </c>
      <c r="K221" s="105" t="e">
        <f>VLOOKUP($C206,利用者一覧!$C$4:$AS$53,36,FALSE)</f>
        <v>#N/A</v>
      </c>
      <c r="L221" s="82" t="s">
        <v>30</v>
      </c>
      <c r="M221" s="43" t="s">
        <v>104</v>
      </c>
    </row>
    <row r="222" spans="1:20" ht="6" customHeight="1" thickBot="1"/>
    <row r="223" spans="1:20" ht="30" customHeight="1" thickBot="1">
      <c r="A223" s="263" t="s">
        <v>24</v>
      </c>
      <c r="B223" s="264"/>
      <c r="C223" s="265"/>
      <c r="D223" s="156" t="s">
        <v>28</v>
      </c>
      <c r="E223" s="157"/>
      <c r="F223" s="101" t="s">
        <v>103</v>
      </c>
      <c r="G223" s="262" t="s">
        <v>32</v>
      </c>
      <c r="H223" s="157"/>
      <c r="I223" s="101" t="s">
        <v>103</v>
      </c>
      <c r="J223" s="262" t="s">
        <v>34</v>
      </c>
      <c r="K223" s="157"/>
      <c r="L223" s="101" t="s">
        <v>103</v>
      </c>
      <c r="M223" s="140" t="s">
        <v>29</v>
      </c>
      <c r="N223" s="141"/>
      <c r="O223" s="102" t="s">
        <v>103</v>
      </c>
      <c r="P223" s="252" t="s">
        <v>244</v>
      </c>
      <c r="Q223" s="253"/>
      <c r="R223" s="253"/>
      <c r="S223" s="253"/>
      <c r="T223" s="253"/>
    </row>
    <row r="224" spans="1:20" ht="30" customHeight="1" thickTop="1" thickBot="1">
      <c r="A224" s="259" t="s">
        <v>162</v>
      </c>
      <c r="B224" s="260"/>
      <c r="C224" s="261"/>
      <c r="D224" s="258" t="s">
        <v>111</v>
      </c>
      <c r="E224" s="188"/>
      <c r="F224" s="107" t="s">
        <v>103</v>
      </c>
      <c r="G224" s="187" t="s">
        <v>35</v>
      </c>
      <c r="H224" s="188"/>
      <c r="I224" s="107" t="s">
        <v>103</v>
      </c>
      <c r="J224" s="187" t="s">
        <v>33</v>
      </c>
      <c r="K224" s="188"/>
      <c r="L224" s="91" t="s">
        <v>103</v>
      </c>
      <c r="M224" s="187" t="s">
        <v>101</v>
      </c>
      <c r="N224" s="188"/>
      <c r="O224" s="108" t="s">
        <v>103</v>
      </c>
      <c r="P224" s="252"/>
      <c r="Q224" s="253"/>
      <c r="R224" s="253"/>
      <c r="S224" s="253"/>
      <c r="T224" s="253"/>
    </row>
    <row r="225" spans="1:20" ht="6.6" customHeight="1" thickBot="1"/>
    <row r="226" spans="1:20" ht="30" customHeight="1" thickBot="1">
      <c r="A226" s="162" t="s">
        <v>227</v>
      </c>
      <c r="B226" s="163"/>
      <c r="C226" s="256" t="e">
        <f>VLOOKUP($C206,利用者一覧!$C$4:$AS$53,16,FALSE)</f>
        <v>#N/A</v>
      </c>
      <c r="D226" s="257"/>
      <c r="E226" s="257"/>
      <c r="F226" s="244" t="s">
        <v>232</v>
      </c>
      <c r="G226" s="245"/>
      <c r="H226" s="249" t="e">
        <f>VLOOKUP($C206,利用者一覧!$C$4:$AS$53,17,FALSE)</f>
        <v>#N/A</v>
      </c>
      <c r="I226" s="250"/>
      <c r="J226" s="250"/>
      <c r="K226" s="250"/>
      <c r="L226" s="250"/>
      <c r="M226" s="251"/>
      <c r="N226" s="210" t="s">
        <v>226</v>
      </c>
      <c r="O226" s="211"/>
      <c r="P226" s="211"/>
      <c r="Q226" s="211"/>
      <c r="R226" s="211"/>
      <c r="S226" s="211"/>
      <c r="T226" s="233"/>
    </row>
    <row r="227" spans="1:20" ht="30" customHeight="1">
      <c r="A227" s="158" t="s">
        <v>228</v>
      </c>
      <c r="B227" s="159"/>
      <c r="C227" s="229" t="e">
        <f>VLOOKUP($C206,利用者一覧!$C$4:$AS$53,18,FALSE)</f>
        <v>#N/A</v>
      </c>
      <c r="D227" s="230"/>
      <c r="E227" s="230"/>
      <c r="F227" s="240" t="s">
        <v>233</v>
      </c>
      <c r="G227" s="241"/>
      <c r="H227" s="246" t="e">
        <f>VLOOKUP($C206,利用者一覧!$C$4:$AS$53,19,FALSE)</f>
        <v>#N/A</v>
      </c>
      <c r="I227" s="247"/>
      <c r="J227" s="247"/>
      <c r="K227" s="247"/>
      <c r="L227" s="247"/>
      <c r="M227" s="248"/>
      <c r="N227" s="198" t="s">
        <v>102</v>
      </c>
      <c r="O227" s="234" t="e">
        <f>VLOOKUP($C206,利用者一覧!$C$4:$AS$53,37,FALSE)</f>
        <v>#N/A</v>
      </c>
      <c r="P227" s="235"/>
      <c r="Q227" s="235"/>
      <c r="R227" s="235"/>
      <c r="S227" s="235"/>
      <c r="T227" s="44" t="s">
        <v>103</v>
      </c>
    </row>
    <row r="228" spans="1:20" ht="30" customHeight="1">
      <c r="A228" s="158" t="s">
        <v>229</v>
      </c>
      <c r="B228" s="159"/>
      <c r="C228" s="229" t="e">
        <f>VLOOKUP($C206,利用者一覧!$C$4:$AS$53,20,FALSE)</f>
        <v>#N/A</v>
      </c>
      <c r="D228" s="230"/>
      <c r="E228" s="230"/>
      <c r="F228" s="240" t="s">
        <v>234</v>
      </c>
      <c r="G228" s="241"/>
      <c r="H228" s="246" t="e">
        <f>VLOOKUP($C206,利用者一覧!$C$4:$AS$53,21,FALSE)</f>
        <v>#N/A</v>
      </c>
      <c r="I228" s="247"/>
      <c r="J228" s="247"/>
      <c r="K228" s="247"/>
      <c r="L228" s="247"/>
      <c r="M228" s="248"/>
      <c r="N228" s="199"/>
      <c r="O228" s="236" t="e">
        <f>VLOOKUP($C206,利用者一覧!$C$4:$AS$53,38,FALSE)</f>
        <v>#N/A</v>
      </c>
      <c r="P228" s="237"/>
      <c r="Q228" s="237"/>
      <c r="R228" s="237"/>
      <c r="S228" s="237"/>
      <c r="T228" s="75" t="s">
        <v>103</v>
      </c>
    </row>
    <row r="229" spans="1:20" ht="30" customHeight="1" thickBot="1">
      <c r="A229" s="158" t="s">
        <v>230</v>
      </c>
      <c r="B229" s="159"/>
      <c r="C229" s="229" t="e">
        <f>VLOOKUP($C206,利用者一覧!$C$4:$AS$53,22,FALSE)</f>
        <v>#N/A</v>
      </c>
      <c r="D229" s="230"/>
      <c r="E229" s="230"/>
      <c r="F229" s="240" t="s">
        <v>235</v>
      </c>
      <c r="G229" s="241"/>
      <c r="H229" s="246" t="e">
        <f>VLOOKUP($C206,利用者一覧!$C$4:$AS$53,23,FALSE)</f>
        <v>#N/A</v>
      </c>
      <c r="I229" s="247"/>
      <c r="J229" s="247"/>
      <c r="K229" s="247"/>
      <c r="L229" s="247"/>
      <c r="M229" s="248"/>
      <c r="N229" s="200"/>
      <c r="O229" s="238" t="e">
        <f>VLOOKUP($C206,利用者一覧!$C$4:$AS$53,39,FALSE)</f>
        <v>#N/A</v>
      </c>
      <c r="P229" s="239"/>
      <c r="Q229" s="239"/>
      <c r="R229" s="239"/>
      <c r="S229" s="239"/>
      <c r="T229" s="45" t="s">
        <v>103</v>
      </c>
    </row>
    <row r="230" spans="1:20" ht="30" customHeight="1" thickBot="1">
      <c r="A230" s="160" t="s">
        <v>231</v>
      </c>
      <c r="B230" s="161"/>
      <c r="C230" s="231" t="e">
        <f>VLOOKUP($C206,利用者一覧!$C$4:$AS$53,24,FALSE)</f>
        <v>#N/A</v>
      </c>
      <c r="D230" s="232"/>
      <c r="E230" s="232"/>
      <c r="F230" s="242" t="s">
        <v>236</v>
      </c>
      <c r="G230" s="243"/>
      <c r="H230" s="290" t="e">
        <f>VLOOKUP($C206,利用者一覧!$C$4:$AS$53,25,FALSE)</f>
        <v>#N/A</v>
      </c>
      <c r="I230" s="291"/>
      <c r="J230" s="291"/>
      <c r="K230" s="291"/>
      <c r="L230" s="291"/>
      <c r="M230" s="292"/>
      <c r="N230" s="94"/>
    </row>
    <row r="231" spans="1:20" ht="6.6" customHeight="1" thickBot="1">
      <c r="A231" s="97"/>
      <c r="B231" s="98"/>
      <c r="C231" s="95"/>
      <c r="D231" s="95"/>
      <c r="E231" s="95"/>
      <c r="F231" s="99"/>
      <c r="G231" s="98"/>
      <c r="H231" s="106"/>
      <c r="I231" s="106"/>
      <c r="J231" s="106"/>
      <c r="K231" s="106"/>
      <c r="L231" s="106"/>
      <c r="M231" s="106"/>
      <c r="N231" s="100"/>
    </row>
    <row r="232" spans="1:20" ht="30" customHeight="1" thickBot="1">
      <c r="A232" s="135" t="e">
        <f>VLOOKUP($C206,利用者一覧!$C$4:$AS$53,42,FALSE)</f>
        <v>#N/A</v>
      </c>
      <c r="B232" s="136"/>
      <c r="C232" s="136"/>
      <c r="D232" s="136"/>
      <c r="E232" s="136"/>
      <c r="F232" s="136"/>
      <c r="G232" s="136"/>
      <c r="H232" s="136"/>
      <c r="I232" s="136"/>
      <c r="J232" s="136"/>
      <c r="K232" s="136"/>
      <c r="L232" s="136"/>
      <c r="M232" s="136"/>
      <c r="N232" s="136"/>
      <c r="O232" s="136"/>
      <c r="P232" s="136"/>
      <c r="Q232" s="136"/>
      <c r="R232" s="136"/>
      <c r="S232" s="136"/>
      <c r="T232" s="137"/>
    </row>
    <row r="233" spans="1:20" ht="6" customHeight="1"/>
    <row r="234" spans="1:20" ht="22.8" customHeight="1" thickBot="1">
      <c r="A234" s="138" t="s">
        <v>161</v>
      </c>
      <c r="B234" s="138"/>
      <c r="C234" s="138"/>
      <c r="D234" s="138"/>
      <c r="E234" s="138"/>
      <c r="F234" s="138"/>
      <c r="G234" s="138"/>
      <c r="H234" s="139"/>
      <c r="I234" s="76"/>
    </row>
    <row r="235" spans="1:20" ht="22.8" customHeight="1">
      <c r="A235" s="266"/>
      <c r="B235" s="267"/>
      <c r="C235" s="267"/>
      <c r="D235" s="267"/>
      <c r="E235" s="267"/>
      <c r="F235" s="267"/>
      <c r="G235" s="267"/>
      <c r="H235" s="267"/>
      <c r="I235" s="267"/>
      <c r="J235" s="267"/>
      <c r="K235" s="267"/>
      <c r="L235" s="267"/>
      <c r="M235" s="267"/>
      <c r="N235" s="267"/>
      <c r="O235" s="267"/>
      <c r="P235" s="267"/>
      <c r="Q235" s="267"/>
      <c r="R235" s="267"/>
      <c r="S235" s="267"/>
      <c r="T235" s="268"/>
    </row>
    <row r="236" spans="1:20" ht="22.8" customHeight="1">
      <c r="A236" s="254"/>
      <c r="B236" s="255"/>
      <c r="C236" s="255"/>
      <c r="D236" s="255"/>
      <c r="E236" s="255"/>
      <c r="F236" s="255"/>
      <c r="G236" s="255"/>
      <c r="H236" s="255"/>
      <c r="I236" s="255"/>
      <c r="J236" s="255"/>
      <c r="K236" s="255"/>
      <c r="L236" s="255"/>
      <c r="M236" s="255"/>
      <c r="N236" s="255"/>
      <c r="O236" s="255"/>
      <c r="P236" s="255"/>
      <c r="Q236" s="255"/>
      <c r="R236" s="255"/>
      <c r="S236" s="255"/>
      <c r="T236" s="269"/>
    </row>
    <row r="237" spans="1:20" ht="22.8" customHeight="1">
      <c r="A237" s="254"/>
      <c r="B237" s="255"/>
      <c r="C237" s="255"/>
      <c r="D237" s="255"/>
      <c r="E237" s="255"/>
      <c r="F237" s="255"/>
      <c r="G237" s="255"/>
      <c r="H237" s="255"/>
      <c r="I237" s="255"/>
      <c r="J237" s="255"/>
      <c r="K237" s="255"/>
      <c r="L237" s="255"/>
      <c r="M237" s="255"/>
      <c r="N237" s="255"/>
      <c r="O237" s="255"/>
      <c r="P237" s="255"/>
      <c r="Q237" s="255"/>
      <c r="R237" s="255"/>
      <c r="S237" s="255"/>
      <c r="T237" s="269"/>
    </row>
    <row r="238" spans="1:20" ht="22.8" customHeight="1" thickBot="1">
      <c r="A238" s="270"/>
      <c r="B238" s="271"/>
      <c r="C238" s="271"/>
      <c r="D238" s="271"/>
      <c r="E238" s="271"/>
      <c r="F238" s="271"/>
      <c r="G238" s="271"/>
      <c r="H238" s="271"/>
      <c r="I238" s="271"/>
      <c r="J238" s="271"/>
      <c r="K238" s="271"/>
      <c r="L238" s="271"/>
      <c r="M238" s="271"/>
      <c r="N238" s="271"/>
      <c r="O238" s="271"/>
      <c r="P238" s="271"/>
      <c r="Q238" s="271"/>
      <c r="R238" s="271"/>
      <c r="S238" s="271"/>
      <c r="T238" s="272"/>
    </row>
    <row r="239" spans="1:20" ht="22.8" customHeight="1"/>
    <row r="240" spans="1:20" ht="22.8" customHeight="1" thickBot="1"/>
    <row r="241" spans="1:20" ht="21" customHeight="1" thickBot="1">
      <c r="A241" s="168" t="s">
        <v>239</v>
      </c>
      <c r="B241" s="169"/>
      <c r="C241" s="169"/>
      <c r="D241" s="169"/>
      <c r="E241" s="169"/>
      <c r="F241" s="169"/>
      <c r="G241" s="169"/>
      <c r="H241" s="169"/>
      <c r="I241" s="169"/>
      <c r="J241" s="169"/>
      <c r="K241" s="170"/>
      <c r="L241" s="77"/>
      <c r="M241" s="77"/>
      <c r="N241" s="77"/>
    </row>
    <row r="242" spans="1:20" ht="5.25" customHeight="1" thickBot="1"/>
    <row r="243" spans="1:20" ht="13.8" customHeight="1" thickBot="1">
      <c r="A243" s="183" t="s">
        <v>240</v>
      </c>
      <c r="B243" s="184"/>
      <c r="C243" s="184"/>
      <c r="D243" s="184"/>
      <c r="E243" s="184"/>
      <c r="F243" s="181" t="s">
        <v>219</v>
      </c>
      <c r="G243" s="181"/>
      <c r="H243" s="179"/>
      <c r="I243" s="179"/>
      <c r="J243" s="179"/>
      <c r="K243" s="171" t="s">
        <v>220</v>
      </c>
      <c r="L243" s="172"/>
      <c r="M243" s="175" t="s">
        <v>237</v>
      </c>
      <c r="N243" s="176"/>
      <c r="O243" s="176" t="s">
        <v>238</v>
      </c>
      <c r="P243" s="176"/>
      <c r="Q243" s="176" t="s">
        <v>238</v>
      </c>
      <c r="R243" s="176"/>
      <c r="S243" s="176" t="s">
        <v>238</v>
      </c>
      <c r="T243" s="177"/>
    </row>
    <row r="244" spans="1:20" ht="41.4" customHeight="1" thickTop="1" thickBot="1">
      <c r="A244" s="185"/>
      <c r="B244" s="186"/>
      <c r="C244" s="186"/>
      <c r="D244" s="186"/>
      <c r="E244" s="186"/>
      <c r="F244" s="182"/>
      <c r="G244" s="182"/>
      <c r="H244" s="180"/>
      <c r="I244" s="180"/>
      <c r="J244" s="180"/>
      <c r="K244" s="173"/>
      <c r="L244" s="174"/>
      <c r="M244" s="178"/>
      <c r="N244" s="166"/>
      <c r="O244" s="166"/>
      <c r="P244" s="166"/>
      <c r="Q244" s="166"/>
      <c r="R244" s="166"/>
      <c r="S244" s="166"/>
      <c r="T244" s="167"/>
    </row>
    <row r="245" spans="1:20" ht="5.4" customHeight="1" thickBot="1">
      <c r="A245" s="85"/>
      <c r="B245" s="87"/>
      <c r="C245" s="88"/>
      <c r="D245" s="88"/>
      <c r="E245" s="88"/>
      <c r="F245" s="88"/>
      <c r="G245" s="88"/>
      <c r="H245" s="88"/>
      <c r="I245" s="88"/>
      <c r="J245" s="88"/>
      <c r="K245" s="88"/>
      <c r="L245" s="88"/>
      <c r="M245" s="88"/>
      <c r="N245" s="88"/>
      <c r="O245" s="88"/>
      <c r="P245" s="88"/>
      <c r="Q245" s="88"/>
      <c r="R245" s="88"/>
      <c r="S245" s="88"/>
      <c r="T245" s="293"/>
    </row>
    <row r="246" spans="1:20" ht="36" customHeight="1" thickBot="1">
      <c r="A246" s="208" t="s">
        <v>8</v>
      </c>
      <c r="B246" s="209"/>
      <c r="C246" s="206"/>
      <c r="D246" s="206"/>
      <c r="E246" s="206"/>
      <c r="F246" s="206"/>
      <c r="G246" s="206"/>
      <c r="H246" s="207"/>
      <c r="J246" s="210" t="s">
        <v>113</v>
      </c>
      <c r="K246" s="211"/>
      <c r="L246" s="211"/>
      <c r="M246" s="211"/>
      <c r="N246" s="142" t="e">
        <f>VLOOKUP($C246,利用者一覧!$C$4:$AS$53,41,FALSE)</f>
        <v>#N/A</v>
      </c>
      <c r="O246" s="142"/>
      <c r="P246" s="142"/>
      <c r="Q246" s="142"/>
      <c r="R246" s="142"/>
      <c r="S246" s="143"/>
    </row>
    <row r="247" spans="1:20" ht="6.6" customHeight="1" thickBot="1">
      <c r="D247" s="86"/>
      <c r="E247" s="86"/>
      <c r="F247" s="86"/>
    </row>
    <row r="248" spans="1:20" ht="26.4" customHeight="1">
      <c r="A248" s="224" t="s">
        <v>163</v>
      </c>
      <c r="B248" s="225"/>
      <c r="C248" s="163"/>
      <c r="D248" s="276" t="e">
        <f>VLOOKUP($C246,利用者一覧!$C$4:$AS$53,14,FALSE)</f>
        <v>#N/A</v>
      </c>
      <c r="E248" s="277"/>
      <c r="F248" s="277"/>
      <c r="G248" s="277"/>
      <c r="H248" s="277"/>
      <c r="I248" s="277"/>
      <c r="J248" s="277"/>
      <c r="K248" s="277"/>
      <c r="L248" s="277"/>
      <c r="M248" s="277"/>
      <c r="N248" s="277"/>
      <c r="O248" s="277"/>
      <c r="P248" s="277"/>
      <c r="Q248" s="277"/>
      <c r="R248" s="277"/>
      <c r="S248" s="277"/>
      <c r="T248" s="278"/>
    </row>
    <row r="249" spans="1:20" ht="26.4" customHeight="1" thickBot="1">
      <c r="A249" s="226" t="s">
        <v>164</v>
      </c>
      <c r="B249" s="227"/>
      <c r="C249" s="228"/>
      <c r="D249" s="273" t="e">
        <f>VLOOKUP($C246,利用者一覧!$C$4:$AS$53,15,FALSE)</f>
        <v>#N/A</v>
      </c>
      <c r="E249" s="274"/>
      <c r="F249" s="274"/>
      <c r="G249" s="274"/>
      <c r="H249" s="274"/>
      <c r="I249" s="274"/>
      <c r="J249" s="274"/>
      <c r="K249" s="274"/>
      <c r="L249" s="274"/>
      <c r="M249" s="274"/>
      <c r="N249" s="274"/>
      <c r="O249" s="274"/>
      <c r="P249" s="274"/>
      <c r="Q249" s="274"/>
      <c r="R249" s="274"/>
      <c r="S249" s="274"/>
      <c r="T249" s="275"/>
    </row>
    <row r="250" spans="1:20" ht="5.4" customHeight="1" thickBot="1">
      <c r="D250" s="86"/>
      <c r="E250" s="86"/>
      <c r="F250" s="86"/>
    </row>
    <row r="251" spans="1:20" ht="24" customHeight="1" thickBot="1">
      <c r="A251" s="212" t="s">
        <v>9</v>
      </c>
      <c r="B251" s="213"/>
      <c r="C251" s="213"/>
      <c r="D251" s="213"/>
      <c r="E251" s="213"/>
      <c r="F251" s="214"/>
      <c r="G251" s="212" t="s">
        <v>10</v>
      </c>
      <c r="H251" s="213"/>
      <c r="I251" s="213"/>
      <c r="J251" s="288"/>
      <c r="K251" s="212" t="s">
        <v>11</v>
      </c>
      <c r="L251" s="213"/>
      <c r="M251" s="213"/>
      <c r="N251" s="288"/>
      <c r="O251" s="144" t="s">
        <v>221</v>
      </c>
      <c r="P251" s="145"/>
      <c r="Q251" s="145"/>
      <c r="R251" s="145"/>
      <c r="S251" s="145"/>
      <c r="T251" s="146"/>
    </row>
    <row r="252" spans="1:20" ht="28.8" customHeight="1" thickTop="1">
      <c r="A252" s="218" t="s">
        <v>241</v>
      </c>
      <c r="B252" s="219"/>
      <c r="C252" s="219"/>
      <c r="D252" s="219"/>
      <c r="E252" s="219"/>
      <c r="F252" s="220"/>
      <c r="G252" s="285" t="s">
        <v>18</v>
      </c>
      <c r="H252" s="286"/>
      <c r="I252" s="286"/>
      <c r="J252" s="287"/>
      <c r="K252" s="285" t="s">
        <v>19</v>
      </c>
      <c r="L252" s="286"/>
      <c r="M252" s="286"/>
      <c r="N252" s="287"/>
      <c r="O252" s="84" t="s">
        <v>27</v>
      </c>
      <c r="P252" s="147" t="s">
        <v>245</v>
      </c>
      <c r="Q252" s="148"/>
      <c r="R252" s="148"/>
      <c r="S252" s="148"/>
      <c r="T252" s="149"/>
    </row>
    <row r="253" spans="1:20" ht="28.8" customHeight="1" thickBot="1">
      <c r="A253" s="221" t="s">
        <v>242</v>
      </c>
      <c r="B253" s="222"/>
      <c r="C253" s="222"/>
      <c r="D253" s="222"/>
      <c r="E253" s="222"/>
      <c r="F253" s="223"/>
      <c r="G253" s="282" t="s">
        <v>18</v>
      </c>
      <c r="H253" s="283"/>
      <c r="I253" s="283"/>
      <c r="J253" s="284"/>
      <c r="K253" s="282" t="s">
        <v>19</v>
      </c>
      <c r="L253" s="283"/>
      <c r="M253" s="283"/>
      <c r="N253" s="284"/>
      <c r="O253" s="89" t="s">
        <v>31</v>
      </c>
      <c r="P253" s="150"/>
      <c r="Q253" s="151"/>
      <c r="R253" s="151"/>
      <c r="S253" s="151"/>
      <c r="T253" s="152"/>
    </row>
    <row r="254" spans="1:20" ht="28.8" customHeight="1" thickBot="1">
      <c r="A254" s="215" t="s">
        <v>243</v>
      </c>
      <c r="B254" s="216"/>
      <c r="C254" s="216"/>
      <c r="D254" s="216"/>
      <c r="E254" s="216"/>
      <c r="F254" s="217"/>
      <c r="G254" s="279" t="s">
        <v>18</v>
      </c>
      <c r="H254" s="280"/>
      <c r="I254" s="280"/>
      <c r="J254" s="281"/>
      <c r="K254" s="279" t="s">
        <v>19</v>
      </c>
      <c r="L254" s="280"/>
      <c r="M254" s="280"/>
      <c r="N254" s="281"/>
      <c r="O254" s="153" t="e">
        <f>VLOOKUP($C246,利用者一覧!$C$4:$AS$53,32,FALSE)</f>
        <v>#N/A</v>
      </c>
      <c r="P254" s="154"/>
      <c r="Q254" s="154"/>
      <c r="R254" s="154"/>
      <c r="S254" s="154"/>
      <c r="T254" s="155"/>
    </row>
    <row r="255" spans="1:20" ht="8.4" customHeight="1" thickBot="1">
      <c r="D255" s="86"/>
      <c r="E255" s="86"/>
      <c r="F255" s="86"/>
    </row>
    <row r="256" spans="1:20" ht="24" customHeight="1" thickBot="1">
      <c r="A256" s="198" t="s">
        <v>99</v>
      </c>
      <c r="B256" s="203" t="s">
        <v>12</v>
      </c>
      <c r="C256" s="164"/>
      <c r="D256" s="140" t="s">
        <v>13</v>
      </c>
      <c r="E256" s="164"/>
      <c r="F256" s="140" t="s">
        <v>14</v>
      </c>
      <c r="G256" s="164"/>
      <c r="H256" s="140" t="s">
        <v>15</v>
      </c>
      <c r="I256" s="164"/>
      <c r="J256" s="140" t="s">
        <v>16</v>
      </c>
      <c r="K256" s="164"/>
      <c r="L256" s="140" t="s">
        <v>17</v>
      </c>
      <c r="M256" s="165"/>
      <c r="N256" s="212" t="s">
        <v>222</v>
      </c>
      <c r="O256" s="213"/>
      <c r="P256" s="213"/>
      <c r="Q256" s="213"/>
      <c r="R256" s="213"/>
      <c r="S256" s="213"/>
      <c r="T256" s="288"/>
    </row>
    <row r="257" spans="1:20" ht="21" customHeight="1" thickTop="1" thickBot="1">
      <c r="A257" s="199"/>
      <c r="B257" s="78" t="s">
        <v>20</v>
      </c>
      <c r="C257" s="79" t="s">
        <v>21</v>
      </c>
      <c r="D257" s="80" t="s">
        <v>20</v>
      </c>
      <c r="E257" s="79" t="s">
        <v>21</v>
      </c>
      <c r="F257" s="80" t="s">
        <v>20</v>
      </c>
      <c r="G257" s="79" t="s">
        <v>21</v>
      </c>
      <c r="H257" s="80" t="s">
        <v>20</v>
      </c>
      <c r="I257" s="79" t="s">
        <v>21</v>
      </c>
      <c r="J257" s="80" t="s">
        <v>20</v>
      </c>
      <c r="K257" s="79" t="s">
        <v>21</v>
      </c>
      <c r="L257" s="80" t="s">
        <v>20</v>
      </c>
      <c r="M257" s="81" t="s">
        <v>21</v>
      </c>
      <c r="N257" s="289" t="e">
        <f>VLOOKUP($C246,利用者一覧!$C$4:$AS$53,40,FALSE)</f>
        <v>#N/A</v>
      </c>
      <c r="O257" s="166"/>
      <c r="P257" s="166"/>
      <c r="Q257" s="166"/>
      <c r="R257" s="166"/>
      <c r="S257" s="166"/>
      <c r="T257" s="167"/>
    </row>
    <row r="258" spans="1:20" ht="21" customHeight="1">
      <c r="A258" s="199"/>
      <c r="B258" s="201" t="e">
        <f>VLOOKUP($C246,利用者一覧!$C$4:$AS$53,26,FALSE)</f>
        <v>#N/A</v>
      </c>
      <c r="C258" s="196" t="s">
        <v>103</v>
      </c>
      <c r="D258" s="194" t="e">
        <f>VLOOKUP($C246,利用者一覧!$C$4:$AS$53,27,FALSE)</f>
        <v>#N/A</v>
      </c>
      <c r="E258" s="196" t="s">
        <v>103</v>
      </c>
      <c r="F258" s="194" t="e">
        <f>VLOOKUP($C246,利用者一覧!$C$4:$AS$53,28,FALSE)</f>
        <v>#N/A</v>
      </c>
      <c r="G258" s="196" t="s">
        <v>103</v>
      </c>
      <c r="H258" s="194" t="e">
        <f>VLOOKUP($C246,利用者一覧!$C$4:$AS$53,29,FALSE)</f>
        <v>#N/A</v>
      </c>
      <c r="I258" s="196" t="s">
        <v>103</v>
      </c>
      <c r="J258" s="194" t="e">
        <f>VLOOKUP($C246,利用者一覧!$C$4:$AS$53,30,FALSE)</f>
        <v>#N/A</v>
      </c>
      <c r="K258" s="196" t="s">
        <v>103</v>
      </c>
      <c r="L258" s="194" t="e">
        <f>VLOOKUP($C246,利用者一覧!$C$4:$AS$53,31,FALSE)</f>
        <v>#N/A</v>
      </c>
      <c r="M258" s="204" t="s">
        <v>103</v>
      </c>
      <c r="N258" s="254" t="s">
        <v>225</v>
      </c>
      <c r="O258" s="255"/>
      <c r="P258" s="255"/>
      <c r="Q258" s="255"/>
      <c r="R258" s="255"/>
      <c r="S258" s="255"/>
    </row>
    <row r="259" spans="1:20" ht="21" customHeight="1" thickBot="1">
      <c r="A259" s="200"/>
      <c r="B259" s="202"/>
      <c r="C259" s="197"/>
      <c r="D259" s="195"/>
      <c r="E259" s="197"/>
      <c r="F259" s="195"/>
      <c r="G259" s="197"/>
      <c r="H259" s="195"/>
      <c r="I259" s="197"/>
      <c r="J259" s="195"/>
      <c r="K259" s="197"/>
      <c r="L259" s="195"/>
      <c r="M259" s="205"/>
    </row>
    <row r="260" spans="1:20" ht="6" customHeight="1" thickBot="1">
      <c r="A260" s="104"/>
      <c r="B260" s="103"/>
      <c r="C260" s="103"/>
      <c r="D260" s="103"/>
      <c r="E260" s="103"/>
      <c r="F260" s="103"/>
      <c r="G260" s="103"/>
      <c r="H260" s="103"/>
      <c r="I260" s="103"/>
      <c r="J260" s="103"/>
      <c r="K260" s="103"/>
      <c r="L260" s="103"/>
      <c r="M260" s="103"/>
      <c r="N260" s="83"/>
      <c r="O260" s="83"/>
      <c r="P260" s="83"/>
      <c r="Q260" s="83"/>
      <c r="R260" s="83"/>
      <c r="S260" s="83"/>
      <c r="T260" s="83"/>
    </row>
    <row r="261" spans="1:20" ht="29.4" customHeight="1" thickBot="1">
      <c r="A261" s="189" t="s">
        <v>22</v>
      </c>
      <c r="B261" s="190"/>
      <c r="C261" s="93" t="s">
        <v>26</v>
      </c>
      <c r="D261" s="105" t="e">
        <f>VLOOKUP($C246,利用者一覧!$C$4:$AS$53,35,FALSE)</f>
        <v>#N/A</v>
      </c>
      <c r="E261" s="82" t="s">
        <v>30</v>
      </c>
      <c r="F261" s="43" t="s">
        <v>104</v>
      </c>
      <c r="G261" s="191" t="s">
        <v>23</v>
      </c>
      <c r="H261" s="192"/>
      <c r="I261" s="193"/>
      <c r="J261" s="93" t="s">
        <v>26</v>
      </c>
      <c r="K261" s="105" t="e">
        <f>VLOOKUP($C246,利用者一覧!$C$4:$AS$53,36,FALSE)</f>
        <v>#N/A</v>
      </c>
      <c r="L261" s="82" t="s">
        <v>30</v>
      </c>
      <c r="M261" s="43" t="s">
        <v>104</v>
      </c>
    </row>
    <row r="262" spans="1:20" ht="6" customHeight="1" thickBot="1"/>
    <row r="263" spans="1:20" ht="30" customHeight="1" thickBot="1">
      <c r="A263" s="263" t="s">
        <v>24</v>
      </c>
      <c r="B263" s="264"/>
      <c r="C263" s="265"/>
      <c r="D263" s="156" t="s">
        <v>28</v>
      </c>
      <c r="E263" s="157"/>
      <c r="F263" s="101" t="s">
        <v>103</v>
      </c>
      <c r="G263" s="262" t="s">
        <v>32</v>
      </c>
      <c r="H263" s="157"/>
      <c r="I263" s="101" t="s">
        <v>103</v>
      </c>
      <c r="J263" s="262" t="s">
        <v>34</v>
      </c>
      <c r="K263" s="157"/>
      <c r="L263" s="101" t="s">
        <v>103</v>
      </c>
      <c r="M263" s="140" t="s">
        <v>29</v>
      </c>
      <c r="N263" s="141"/>
      <c r="O263" s="102" t="s">
        <v>103</v>
      </c>
      <c r="P263" s="252" t="s">
        <v>244</v>
      </c>
      <c r="Q263" s="253"/>
      <c r="R263" s="253"/>
      <c r="S263" s="253"/>
      <c r="T263" s="253"/>
    </row>
    <row r="264" spans="1:20" ht="30" customHeight="1" thickTop="1" thickBot="1">
      <c r="A264" s="259" t="s">
        <v>162</v>
      </c>
      <c r="B264" s="260"/>
      <c r="C264" s="261"/>
      <c r="D264" s="258" t="s">
        <v>111</v>
      </c>
      <c r="E264" s="188"/>
      <c r="F264" s="107" t="s">
        <v>103</v>
      </c>
      <c r="G264" s="187" t="s">
        <v>35</v>
      </c>
      <c r="H264" s="188"/>
      <c r="I264" s="107" t="s">
        <v>103</v>
      </c>
      <c r="J264" s="187" t="s">
        <v>33</v>
      </c>
      <c r="K264" s="188"/>
      <c r="L264" s="91" t="s">
        <v>103</v>
      </c>
      <c r="M264" s="187" t="s">
        <v>101</v>
      </c>
      <c r="N264" s="188"/>
      <c r="O264" s="108" t="s">
        <v>103</v>
      </c>
      <c r="P264" s="252"/>
      <c r="Q264" s="253"/>
      <c r="R264" s="253"/>
      <c r="S264" s="253"/>
      <c r="T264" s="253"/>
    </row>
    <row r="265" spans="1:20" ht="6.6" customHeight="1" thickBot="1"/>
    <row r="266" spans="1:20" ht="30" customHeight="1" thickBot="1">
      <c r="A266" s="162" t="s">
        <v>227</v>
      </c>
      <c r="B266" s="163"/>
      <c r="C266" s="256" t="e">
        <f>VLOOKUP($C246,利用者一覧!$C$4:$AS$53,16,FALSE)</f>
        <v>#N/A</v>
      </c>
      <c r="D266" s="257"/>
      <c r="E266" s="257"/>
      <c r="F266" s="244" t="s">
        <v>232</v>
      </c>
      <c r="G266" s="245"/>
      <c r="H266" s="249" t="e">
        <f>VLOOKUP($C246,利用者一覧!$C$4:$AS$53,17,FALSE)</f>
        <v>#N/A</v>
      </c>
      <c r="I266" s="250"/>
      <c r="J266" s="250"/>
      <c r="K266" s="250"/>
      <c r="L266" s="250"/>
      <c r="M266" s="251"/>
      <c r="N266" s="210" t="s">
        <v>226</v>
      </c>
      <c r="O266" s="211"/>
      <c r="P266" s="211"/>
      <c r="Q266" s="211"/>
      <c r="R266" s="211"/>
      <c r="S266" s="211"/>
      <c r="T266" s="233"/>
    </row>
    <row r="267" spans="1:20" ht="30" customHeight="1">
      <c r="A267" s="158" t="s">
        <v>228</v>
      </c>
      <c r="B267" s="159"/>
      <c r="C267" s="229" t="e">
        <f>VLOOKUP($C246,利用者一覧!$C$4:$AS$53,18,FALSE)</f>
        <v>#N/A</v>
      </c>
      <c r="D267" s="230"/>
      <c r="E267" s="230"/>
      <c r="F267" s="240" t="s">
        <v>233</v>
      </c>
      <c r="G267" s="241"/>
      <c r="H267" s="246" t="e">
        <f>VLOOKUP($C246,利用者一覧!$C$4:$AS$53,19,FALSE)</f>
        <v>#N/A</v>
      </c>
      <c r="I267" s="247"/>
      <c r="J267" s="247"/>
      <c r="K267" s="247"/>
      <c r="L267" s="247"/>
      <c r="M267" s="248"/>
      <c r="N267" s="198" t="s">
        <v>102</v>
      </c>
      <c r="O267" s="234" t="e">
        <f>VLOOKUP($C246,利用者一覧!$C$4:$AS$53,37,FALSE)</f>
        <v>#N/A</v>
      </c>
      <c r="P267" s="235"/>
      <c r="Q267" s="235"/>
      <c r="R267" s="235"/>
      <c r="S267" s="235"/>
      <c r="T267" s="44" t="s">
        <v>103</v>
      </c>
    </row>
    <row r="268" spans="1:20" ht="30" customHeight="1">
      <c r="A268" s="158" t="s">
        <v>229</v>
      </c>
      <c r="B268" s="159"/>
      <c r="C268" s="229" t="e">
        <f>VLOOKUP($C246,利用者一覧!$C$4:$AS$53,20,FALSE)</f>
        <v>#N/A</v>
      </c>
      <c r="D268" s="230"/>
      <c r="E268" s="230"/>
      <c r="F268" s="240" t="s">
        <v>234</v>
      </c>
      <c r="G268" s="241"/>
      <c r="H268" s="246" t="e">
        <f>VLOOKUP($C246,利用者一覧!$C$4:$AS$53,21,FALSE)</f>
        <v>#N/A</v>
      </c>
      <c r="I268" s="247"/>
      <c r="J268" s="247"/>
      <c r="K268" s="247"/>
      <c r="L268" s="247"/>
      <c r="M268" s="248"/>
      <c r="N268" s="199"/>
      <c r="O268" s="236" t="e">
        <f>VLOOKUP($C246,利用者一覧!$C$4:$AS$53,38,FALSE)</f>
        <v>#N/A</v>
      </c>
      <c r="P268" s="237"/>
      <c r="Q268" s="237"/>
      <c r="R268" s="237"/>
      <c r="S268" s="237"/>
      <c r="T268" s="75" t="s">
        <v>103</v>
      </c>
    </row>
    <row r="269" spans="1:20" ht="30" customHeight="1" thickBot="1">
      <c r="A269" s="158" t="s">
        <v>230</v>
      </c>
      <c r="B269" s="159"/>
      <c r="C269" s="229" t="e">
        <f>VLOOKUP($C246,利用者一覧!$C$4:$AS$53,22,FALSE)</f>
        <v>#N/A</v>
      </c>
      <c r="D269" s="230"/>
      <c r="E269" s="230"/>
      <c r="F269" s="240" t="s">
        <v>235</v>
      </c>
      <c r="G269" s="241"/>
      <c r="H269" s="246" t="e">
        <f>VLOOKUP($C246,利用者一覧!$C$4:$AS$53,23,FALSE)</f>
        <v>#N/A</v>
      </c>
      <c r="I269" s="247"/>
      <c r="J269" s="247"/>
      <c r="K269" s="247"/>
      <c r="L269" s="247"/>
      <c r="M269" s="248"/>
      <c r="N269" s="200"/>
      <c r="O269" s="238" t="e">
        <f>VLOOKUP($C246,利用者一覧!$C$4:$AS$53,39,FALSE)</f>
        <v>#N/A</v>
      </c>
      <c r="P269" s="239"/>
      <c r="Q269" s="239"/>
      <c r="R269" s="239"/>
      <c r="S269" s="239"/>
      <c r="T269" s="45" t="s">
        <v>103</v>
      </c>
    </row>
    <row r="270" spans="1:20" ht="30" customHeight="1" thickBot="1">
      <c r="A270" s="160" t="s">
        <v>231</v>
      </c>
      <c r="B270" s="161"/>
      <c r="C270" s="231" t="e">
        <f>VLOOKUP($C246,利用者一覧!$C$4:$AS$53,24,FALSE)</f>
        <v>#N/A</v>
      </c>
      <c r="D270" s="232"/>
      <c r="E270" s="232"/>
      <c r="F270" s="242" t="s">
        <v>236</v>
      </c>
      <c r="G270" s="243"/>
      <c r="H270" s="290" t="e">
        <f>VLOOKUP($C246,利用者一覧!$C$4:$AS$53,25,FALSE)</f>
        <v>#N/A</v>
      </c>
      <c r="I270" s="291"/>
      <c r="J270" s="291"/>
      <c r="K270" s="291"/>
      <c r="L270" s="291"/>
      <c r="M270" s="292"/>
      <c r="N270" s="94"/>
    </row>
    <row r="271" spans="1:20" ht="6.6" customHeight="1" thickBot="1">
      <c r="A271" s="97"/>
      <c r="B271" s="98"/>
      <c r="C271" s="95"/>
      <c r="D271" s="95"/>
      <c r="E271" s="95"/>
      <c r="F271" s="99"/>
      <c r="G271" s="98"/>
      <c r="H271" s="106"/>
      <c r="I271" s="106"/>
      <c r="J271" s="106"/>
      <c r="K271" s="106"/>
      <c r="L271" s="106"/>
      <c r="M271" s="106"/>
      <c r="N271" s="100"/>
    </row>
    <row r="272" spans="1:20" ht="30" customHeight="1" thickBot="1">
      <c r="A272" s="135" t="e">
        <f>VLOOKUP($C246,利用者一覧!$C$4:$AS$53,42,FALSE)</f>
        <v>#N/A</v>
      </c>
      <c r="B272" s="136"/>
      <c r="C272" s="136"/>
      <c r="D272" s="136"/>
      <c r="E272" s="136"/>
      <c r="F272" s="136"/>
      <c r="G272" s="136"/>
      <c r="H272" s="136"/>
      <c r="I272" s="136"/>
      <c r="J272" s="136"/>
      <c r="K272" s="136"/>
      <c r="L272" s="136"/>
      <c r="M272" s="136"/>
      <c r="N272" s="136"/>
      <c r="O272" s="136"/>
      <c r="P272" s="136"/>
      <c r="Q272" s="136"/>
      <c r="R272" s="136"/>
      <c r="S272" s="136"/>
      <c r="T272" s="137"/>
    </row>
    <row r="273" spans="1:20" ht="6" customHeight="1"/>
    <row r="274" spans="1:20" ht="22.8" customHeight="1" thickBot="1">
      <c r="A274" s="138" t="s">
        <v>161</v>
      </c>
      <c r="B274" s="138"/>
      <c r="C274" s="138"/>
      <c r="D274" s="138"/>
      <c r="E274" s="138"/>
      <c r="F274" s="138"/>
      <c r="G274" s="138"/>
      <c r="H274" s="139"/>
      <c r="I274" s="76"/>
    </row>
    <row r="275" spans="1:20" ht="22.8" customHeight="1">
      <c r="A275" s="266"/>
      <c r="B275" s="267"/>
      <c r="C275" s="267"/>
      <c r="D275" s="267"/>
      <c r="E275" s="267"/>
      <c r="F275" s="267"/>
      <c r="G275" s="267"/>
      <c r="H275" s="267"/>
      <c r="I275" s="267"/>
      <c r="J275" s="267"/>
      <c r="K275" s="267"/>
      <c r="L275" s="267"/>
      <c r="M275" s="267"/>
      <c r="N275" s="267"/>
      <c r="O275" s="267"/>
      <c r="P275" s="267"/>
      <c r="Q275" s="267"/>
      <c r="R275" s="267"/>
      <c r="S275" s="267"/>
      <c r="T275" s="268"/>
    </row>
    <row r="276" spans="1:20" ht="22.8" customHeight="1">
      <c r="A276" s="254"/>
      <c r="B276" s="255"/>
      <c r="C276" s="255"/>
      <c r="D276" s="255"/>
      <c r="E276" s="255"/>
      <c r="F276" s="255"/>
      <c r="G276" s="255"/>
      <c r="H276" s="255"/>
      <c r="I276" s="255"/>
      <c r="J276" s="255"/>
      <c r="K276" s="255"/>
      <c r="L276" s="255"/>
      <c r="M276" s="255"/>
      <c r="N276" s="255"/>
      <c r="O276" s="255"/>
      <c r="P276" s="255"/>
      <c r="Q276" s="255"/>
      <c r="R276" s="255"/>
      <c r="S276" s="255"/>
      <c r="T276" s="269"/>
    </row>
    <row r="277" spans="1:20" ht="22.8" customHeight="1">
      <c r="A277" s="254"/>
      <c r="B277" s="255"/>
      <c r="C277" s="255"/>
      <c r="D277" s="255"/>
      <c r="E277" s="255"/>
      <c r="F277" s="255"/>
      <c r="G277" s="255"/>
      <c r="H277" s="255"/>
      <c r="I277" s="255"/>
      <c r="J277" s="255"/>
      <c r="K277" s="255"/>
      <c r="L277" s="255"/>
      <c r="M277" s="255"/>
      <c r="N277" s="255"/>
      <c r="O277" s="255"/>
      <c r="P277" s="255"/>
      <c r="Q277" s="255"/>
      <c r="R277" s="255"/>
      <c r="S277" s="255"/>
      <c r="T277" s="269"/>
    </row>
    <row r="278" spans="1:20" ht="22.8" customHeight="1" thickBot="1">
      <c r="A278" s="270"/>
      <c r="B278" s="271"/>
      <c r="C278" s="271"/>
      <c r="D278" s="271"/>
      <c r="E278" s="271"/>
      <c r="F278" s="271"/>
      <c r="G278" s="271"/>
      <c r="H278" s="271"/>
      <c r="I278" s="271"/>
      <c r="J278" s="271"/>
      <c r="K278" s="271"/>
      <c r="L278" s="271"/>
      <c r="M278" s="271"/>
      <c r="N278" s="271"/>
      <c r="O278" s="271"/>
      <c r="P278" s="271"/>
      <c r="Q278" s="271"/>
      <c r="R278" s="271"/>
      <c r="S278" s="271"/>
      <c r="T278" s="272"/>
    </row>
    <row r="279" spans="1:20" ht="22.8" customHeight="1"/>
    <row r="280" spans="1:20" ht="22.8" customHeight="1" thickBot="1"/>
    <row r="281" spans="1:20" ht="21" customHeight="1" thickBot="1">
      <c r="A281" s="168" t="s">
        <v>239</v>
      </c>
      <c r="B281" s="169"/>
      <c r="C281" s="169"/>
      <c r="D281" s="169"/>
      <c r="E281" s="169"/>
      <c r="F281" s="169"/>
      <c r="G281" s="169"/>
      <c r="H281" s="169"/>
      <c r="I281" s="169"/>
      <c r="J281" s="169"/>
      <c r="K281" s="170"/>
      <c r="L281" s="77"/>
      <c r="M281" s="77"/>
      <c r="N281" s="77"/>
    </row>
    <row r="282" spans="1:20" ht="5.25" customHeight="1" thickBot="1"/>
    <row r="283" spans="1:20" ht="13.8" customHeight="1" thickBot="1">
      <c r="A283" s="183" t="s">
        <v>240</v>
      </c>
      <c r="B283" s="184"/>
      <c r="C283" s="184"/>
      <c r="D283" s="184"/>
      <c r="E283" s="184"/>
      <c r="F283" s="181" t="s">
        <v>219</v>
      </c>
      <c r="G283" s="181"/>
      <c r="H283" s="179"/>
      <c r="I283" s="179"/>
      <c r="J283" s="179"/>
      <c r="K283" s="171" t="s">
        <v>220</v>
      </c>
      <c r="L283" s="172"/>
      <c r="M283" s="175" t="s">
        <v>237</v>
      </c>
      <c r="N283" s="176"/>
      <c r="O283" s="176" t="s">
        <v>238</v>
      </c>
      <c r="P283" s="176"/>
      <c r="Q283" s="176" t="s">
        <v>238</v>
      </c>
      <c r="R283" s="176"/>
      <c r="S283" s="176" t="s">
        <v>238</v>
      </c>
      <c r="T283" s="177"/>
    </row>
    <row r="284" spans="1:20" ht="41.4" customHeight="1" thickTop="1" thickBot="1">
      <c r="A284" s="185"/>
      <c r="B284" s="186"/>
      <c r="C284" s="186"/>
      <c r="D284" s="186"/>
      <c r="E284" s="186"/>
      <c r="F284" s="182"/>
      <c r="G284" s="182"/>
      <c r="H284" s="180"/>
      <c r="I284" s="180"/>
      <c r="J284" s="180"/>
      <c r="K284" s="173"/>
      <c r="L284" s="174"/>
      <c r="M284" s="178"/>
      <c r="N284" s="166"/>
      <c r="O284" s="166"/>
      <c r="P284" s="166"/>
      <c r="Q284" s="166"/>
      <c r="R284" s="166"/>
      <c r="S284" s="166"/>
      <c r="T284" s="167"/>
    </row>
    <row r="285" spans="1:20" ht="5.4" customHeight="1" thickBot="1">
      <c r="A285" s="85"/>
      <c r="B285" s="87"/>
      <c r="C285" s="88"/>
      <c r="D285" s="88"/>
      <c r="E285" s="88"/>
      <c r="F285" s="88"/>
      <c r="G285" s="88"/>
      <c r="H285" s="88"/>
      <c r="I285" s="88"/>
      <c r="J285" s="88"/>
      <c r="K285" s="88"/>
      <c r="L285" s="88"/>
      <c r="M285" s="88"/>
      <c r="N285" s="88"/>
      <c r="O285" s="88"/>
      <c r="P285" s="88"/>
      <c r="Q285" s="88"/>
      <c r="R285" s="88"/>
      <c r="S285" s="88"/>
      <c r="T285" s="293"/>
    </row>
    <row r="286" spans="1:20" ht="36" customHeight="1" thickBot="1">
      <c r="A286" s="208" t="s">
        <v>8</v>
      </c>
      <c r="B286" s="209"/>
      <c r="C286" s="206"/>
      <c r="D286" s="206"/>
      <c r="E286" s="206"/>
      <c r="F286" s="206"/>
      <c r="G286" s="206"/>
      <c r="H286" s="207"/>
      <c r="J286" s="210" t="s">
        <v>113</v>
      </c>
      <c r="K286" s="211"/>
      <c r="L286" s="211"/>
      <c r="M286" s="211"/>
      <c r="N286" s="142" t="e">
        <f>VLOOKUP($C286,利用者一覧!$C$4:$AS$53,41,FALSE)</f>
        <v>#N/A</v>
      </c>
      <c r="O286" s="142"/>
      <c r="P286" s="142"/>
      <c r="Q286" s="142"/>
      <c r="R286" s="142"/>
      <c r="S286" s="143"/>
    </row>
    <row r="287" spans="1:20" ht="6.6" customHeight="1" thickBot="1">
      <c r="D287" s="86"/>
      <c r="E287" s="86"/>
      <c r="F287" s="86"/>
    </row>
    <row r="288" spans="1:20" ht="26.4" customHeight="1">
      <c r="A288" s="224" t="s">
        <v>163</v>
      </c>
      <c r="B288" s="225"/>
      <c r="C288" s="163"/>
      <c r="D288" s="276" t="e">
        <f>VLOOKUP($C286,利用者一覧!$C$4:$AS$53,14,FALSE)</f>
        <v>#N/A</v>
      </c>
      <c r="E288" s="277"/>
      <c r="F288" s="277"/>
      <c r="G288" s="277"/>
      <c r="H288" s="277"/>
      <c r="I288" s="277"/>
      <c r="J288" s="277"/>
      <c r="K288" s="277"/>
      <c r="L288" s="277"/>
      <c r="M288" s="277"/>
      <c r="N288" s="277"/>
      <c r="O288" s="277"/>
      <c r="P288" s="277"/>
      <c r="Q288" s="277"/>
      <c r="R288" s="277"/>
      <c r="S288" s="277"/>
      <c r="T288" s="278"/>
    </row>
    <row r="289" spans="1:20" ht="26.4" customHeight="1" thickBot="1">
      <c r="A289" s="226" t="s">
        <v>164</v>
      </c>
      <c r="B289" s="227"/>
      <c r="C289" s="228"/>
      <c r="D289" s="273" t="e">
        <f>VLOOKUP($C286,利用者一覧!$C$4:$AS$53,15,FALSE)</f>
        <v>#N/A</v>
      </c>
      <c r="E289" s="274"/>
      <c r="F289" s="274"/>
      <c r="G289" s="274"/>
      <c r="H289" s="274"/>
      <c r="I289" s="274"/>
      <c r="J289" s="274"/>
      <c r="K289" s="274"/>
      <c r="L289" s="274"/>
      <c r="M289" s="274"/>
      <c r="N289" s="274"/>
      <c r="O289" s="274"/>
      <c r="P289" s="274"/>
      <c r="Q289" s="274"/>
      <c r="R289" s="274"/>
      <c r="S289" s="274"/>
      <c r="T289" s="275"/>
    </row>
    <row r="290" spans="1:20" ht="5.4" customHeight="1" thickBot="1">
      <c r="D290" s="86"/>
      <c r="E290" s="86"/>
      <c r="F290" s="86"/>
    </row>
    <row r="291" spans="1:20" ht="24" customHeight="1" thickBot="1">
      <c r="A291" s="212" t="s">
        <v>9</v>
      </c>
      <c r="B291" s="213"/>
      <c r="C291" s="213"/>
      <c r="D291" s="213"/>
      <c r="E291" s="213"/>
      <c r="F291" s="214"/>
      <c r="G291" s="212" t="s">
        <v>10</v>
      </c>
      <c r="H291" s="213"/>
      <c r="I291" s="213"/>
      <c r="J291" s="288"/>
      <c r="K291" s="212" t="s">
        <v>11</v>
      </c>
      <c r="L291" s="213"/>
      <c r="M291" s="213"/>
      <c r="N291" s="288"/>
      <c r="O291" s="144" t="s">
        <v>221</v>
      </c>
      <c r="P291" s="145"/>
      <c r="Q291" s="145"/>
      <c r="R291" s="145"/>
      <c r="S291" s="145"/>
      <c r="T291" s="146"/>
    </row>
    <row r="292" spans="1:20" ht="28.8" customHeight="1" thickTop="1">
      <c r="A292" s="218" t="s">
        <v>241</v>
      </c>
      <c r="B292" s="219"/>
      <c r="C292" s="219"/>
      <c r="D292" s="219"/>
      <c r="E292" s="219"/>
      <c r="F292" s="220"/>
      <c r="G292" s="285" t="s">
        <v>18</v>
      </c>
      <c r="H292" s="286"/>
      <c r="I292" s="286"/>
      <c r="J292" s="287"/>
      <c r="K292" s="285" t="s">
        <v>19</v>
      </c>
      <c r="L292" s="286"/>
      <c r="M292" s="286"/>
      <c r="N292" s="287"/>
      <c r="O292" s="84" t="s">
        <v>27</v>
      </c>
      <c r="P292" s="147" t="s">
        <v>245</v>
      </c>
      <c r="Q292" s="148"/>
      <c r="R292" s="148"/>
      <c r="S292" s="148"/>
      <c r="T292" s="149"/>
    </row>
    <row r="293" spans="1:20" ht="28.8" customHeight="1" thickBot="1">
      <c r="A293" s="221" t="s">
        <v>242</v>
      </c>
      <c r="B293" s="222"/>
      <c r="C293" s="222"/>
      <c r="D293" s="222"/>
      <c r="E293" s="222"/>
      <c r="F293" s="223"/>
      <c r="G293" s="282" t="s">
        <v>18</v>
      </c>
      <c r="H293" s="283"/>
      <c r="I293" s="283"/>
      <c r="J293" s="284"/>
      <c r="K293" s="282" t="s">
        <v>19</v>
      </c>
      <c r="L293" s="283"/>
      <c r="M293" s="283"/>
      <c r="N293" s="284"/>
      <c r="O293" s="89" t="s">
        <v>31</v>
      </c>
      <c r="P293" s="150"/>
      <c r="Q293" s="151"/>
      <c r="R293" s="151"/>
      <c r="S293" s="151"/>
      <c r="T293" s="152"/>
    </row>
    <row r="294" spans="1:20" ht="28.8" customHeight="1" thickBot="1">
      <c r="A294" s="215" t="s">
        <v>243</v>
      </c>
      <c r="B294" s="216"/>
      <c r="C294" s="216"/>
      <c r="D294" s="216"/>
      <c r="E294" s="216"/>
      <c r="F294" s="217"/>
      <c r="G294" s="279" t="s">
        <v>18</v>
      </c>
      <c r="H294" s="280"/>
      <c r="I294" s="280"/>
      <c r="J294" s="281"/>
      <c r="K294" s="279" t="s">
        <v>19</v>
      </c>
      <c r="L294" s="280"/>
      <c r="M294" s="280"/>
      <c r="N294" s="281"/>
      <c r="O294" s="153" t="e">
        <f>VLOOKUP($C286,利用者一覧!$C$4:$AS$53,32,FALSE)</f>
        <v>#N/A</v>
      </c>
      <c r="P294" s="154"/>
      <c r="Q294" s="154"/>
      <c r="R294" s="154"/>
      <c r="S294" s="154"/>
      <c r="T294" s="155"/>
    </row>
    <row r="295" spans="1:20" ht="8.4" customHeight="1" thickBot="1">
      <c r="D295" s="86"/>
      <c r="E295" s="86"/>
      <c r="F295" s="86"/>
    </row>
    <row r="296" spans="1:20" ht="24" customHeight="1" thickBot="1">
      <c r="A296" s="198" t="s">
        <v>99</v>
      </c>
      <c r="B296" s="203" t="s">
        <v>12</v>
      </c>
      <c r="C296" s="164"/>
      <c r="D296" s="140" t="s">
        <v>13</v>
      </c>
      <c r="E296" s="164"/>
      <c r="F296" s="140" t="s">
        <v>14</v>
      </c>
      <c r="G296" s="164"/>
      <c r="H296" s="140" t="s">
        <v>15</v>
      </c>
      <c r="I296" s="164"/>
      <c r="J296" s="140" t="s">
        <v>16</v>
      </c>
      <c r="K296" s="164"/>
      <c r="L296" s="140" t="s">
        <v>17</v>
      </c>
      <c r="M296" s="165"/>
      <c r="N296" s="212" t="s">
        <v>222</v>
      </c>
      <c r="O296" s="213"/>
      <c r="P296" s="213"/>
      <c r="Q296" s="213"/>
      <c r="R296" s="213"/>
      <c r="S296" s="213"/>
      <c r="T296" s="288"/>
    </row>
    <row r="297" spans="1:20" ht="21" customHeight="1" thickTop="1" thickBot="1">
      <c r="A297" s="199"/>
      <c r="B297" s="78" t="s">
        <v>20</v>
      </c>
      <c r="C297" s="79" t="s">
        <v>21</v>
      </c>
      <c r="D297" s="80" t="s">
        <v>20</v>
      </c>
      <c r="E297" s="79" t="s">
        <v>21</v>
      </c>
      <c r="F297" s="80" t="s">
        <v>20</v>
      </c>
      <c r="G297" s="79" t="s">
        <v>21</v>
      </c>
      <c r="H297" s="80" t="s">
        <v>20</v>
      </c>
      <c r="I297" s="79" t="s">
        <v>21</v>
      </c>
      <c r="J297" s="80" t="s">
        <v>20</v>
      </c>
      <c r="K297" s="79" t="s">
        <v>21</v>
      </c>
      <c r="L297" s="80" t="s">
        <v>20</v>
      </c>
      <c r="M297" s="81" t="s">
        <v>21</v>
      </c>
      <c r="N297" s="289" t="e">
        <f>VLOOKUP($C286,利用者一覧!$C$4:$AS$53,40,FALSE)</f>
        <v>#N/A</v>
      </c>
      <c r="O297" s="166"/>
      <c r="P297" s="166"/>
      <c r="Q297" s="166"/>
      <c r="R297" s="166"/>
      <c r="S297" s="166"/>
      <c r="T297" s="167"/>
    </row>
    <row r="298" spans="1:20" ht="21" customHeight="1">
      <c r="A298" s="199"/>
      <c r="B298" s="201" t="e">
        <f>VLOOKUP($C286,利用者一覧!$C$4:$AS$53,26,FALSE)</f>
        <v>#N/A</v>
      </c>
      <c r="C298" s="196" t="s">
        <v>103</v>
      </c>
      <c r="D298" s="194" t="e">
        <f>VLOOKUP($C286,利用者一覧!$C$4:$AS$53,27,FALSE)</f>
        <v>#N/A</v>
      </c>
      <c r="E298" s="196" t="s">
        <v>103</v>
      </c>
      <c r="F298" s="194" t="e">
        <f>VLOOKUP($C286,利用者一覧!$C$4:$AS$53,28,FALSE)</f>
        <v>#N/A</v>
      </c>
      <c r="G298" s="196" t="s">
        <v>103</v>
      </c>
      <c r="H298" s="194" t="e">
        <f>VLOOKUP($C286,利用者一覧!$C$4:$AS$53,29,FALSE)</f>
        <v>#N/A</v>
      </c>
      <c r="I298" s="196" t="s">
        <v>103</v>
      </c>
      <c r="J298" s="194" t="e">
        <f>VLOOKUP($C286,利用者一覧!$C$4:$AS$53,30,FALSE)</f>
        <v>#N/A</v>
      </c>
      <c r="K298" s="196" t="s">
        <v>103</v>
      </c>
      <c r="L298" s="194" t="e">
        <f>VLOOKUP($C286,利用者一覧!$C$4:$AS$53,31,FALSE)</f>
        <v>#N/A</v>
      </c>
      <c r="M298" s="204" t="s">
        <v>103</v>
      </c>
      <c r="N298" s="254" t="s">
        <v>225</v>
      </c>
      <c r="O298" s="255"/>
      <c r="P298" s="255"/>
      <c r="Q298" s="255"/>
      <c r="R298" s="255"/>
      <c r="S298" s="255"/>
    </row>
    <row r="299" spans="1:20" ht="21" customHeight="1" thickBot="1">
      <c r="A299" s="200"/>
      <c r="B299" s="202"/>
      <c r="C299" s="197"/>
      <c r="D299" s="195"/>
      <c r="E299" s="197"/>
      <c r="F299" s="195"/>
      <c r="G299" s="197"/>
      <c r="H299" s="195"/>
      <c r="I299" s="197"/>
      <c r="J299" s="195"/>
      <c r="K299" s="197"/>
      <c r="L299" s="195"/>
      <c r="M299" s="205"/>
    </row>
    <row r="300" spans="1:20" ht="6" customHeight="1" thickBot="1">
      <c r="A300" s="104"/>
      <c r="B300" s="103"/>
      <c r="C300" s="103"/>
      <c r="D300" s="103"/>
      <c r="E300" s="103"/>
      <c r="F300" s="103"/>
      <c r="G300" s="103"/>
      <c r="H300" s="103"/>
      <c r="I300" s="103"/>
      <c r="J300" s="103"/>
      <c r="K300" s="103"/>
      <c r="L300" s="103"/>
      <c r="M300" s="103"/>
      <c r="N300" s="83"/>
      <c r="O300" s="83"/>
      <c r="P300" s="83"/>
      <c r="Q300" s="83"/>
      <c r="R300" s="83"/>
      <c r="S300" s="83"/>
      <c r="T300" s="83"/>
    </row>
    <row r="301" spans="1:20" ht="29.4" customHeight="1" thickBot="1">
      <c r="A301" s="189" t="s">
        <v>22</v>
      </c>
      <c r="B301" s="190"/>
      <c r="C301" s="93" t="s">
        <v>26</v>
      </c>
      <c r="D301" s="105" t="e">
        <f>VLOOKUP($C286,利用者一覧!$C$4:$AS$53,35,FALSE)</f>
        <v>#N/A</v>
      </c>
      <c r="E301" s="82" t="s">
        <v>30</v>
      </c>
      <c r="F301" s="43" t="s">
        <v>104</v>
      </c>
      <c r="G301" s="191" t="s">
        <v>23</v>
      </c>
      <c r="H301" s="192"/>
      <c r="I301" s="193"/>
      <c r="J301" s="93" t="s">
        <v>26</v>
      </c>
      <c r="K301" s="105" t="e">
        <f>VLOOKUP($C286,利用者一覧!$C$4:$AS$53,36,FALSE)</f>
        <v>#N/A</v>
      </c>
      <c r="L301" s="82" t="s">
        <v>30</v>
      </c>
      <c r="M301" s="43" t="s">
        <v>104</v>
      </c>
    </row>
    <row r="302" spans="1:20" ht="6" customHeight="1" thickBot="1"/>
    <row r="303" spans="1:20" ht="30" customHeight="1" thickBot="1">
      <c r="A303" s="263" t="s">
        <v>24</v>
      </c>
      <c r="B303" s="264"/>
      <c r="C303" s="265"/>
      <c r="D303" s="156" t="s">
        <v>28</v>
      </c>
      <c r="E303" s="157"/>
      <c r="F303" s="101" t="s">
        <v>103</v>
      </c>
      <c r="G303" s="262" t="s">
        <v>32</v>
      </c>
      <c r="H303" s="157"/>
      <c r="I303" s="101" t="s">
        <v>103</v>
      </c>
      <c r="J303" s="262" t="s">
        <v>34</v>
      </c>
      <c r="K303" s="157"/>
      <c r="L303" s="101" t="s">
        <v>103</v>
      </c>
      <c r="M303" s="140" t="s">
        <v>29</v>
      </c>
      <c r="N303" s="141"/>
      <c r="O303" s="102" t="s">
        <v>103</v>
      </c>
      <c r="P303" s="252" t="s">
        <v>244</v>
      </c>
      <c r="Q303" s="253"/>
      <c r="R303" s="253"/>
      <c r="S303" s="253"/>
      <c r="T303" s="253"/>
    </row>
    <row r="304" spans="1:20" ht="30" customHeight="1" thickTop="1" thickBot="1">
      <c r="A304" s="259" t="s">
        <v>162</v>
      </c>
      <c r="B304" s="260"/>
      <c r="C304" s="261"/>
      <c r="D304" s="258" t="s">
        <v>111</v>
      </c>
      <c r="E304" s="188"/>
      <c r="F304" s="107" t="s">
        <v>103</v>
      </c>
      <c r="G304" s="187" t="s">
        <v>35</v>
      </c>
      <c r="H304" s="188"/>
      <c r="I304" s="107" t="s">
        <v>103</v>
      </c>
      <c r="J304" s="187" t="s">
        <v>33</v>
      </c>
      <c r="K304" s="188"/>
      <c r="L304" s="91" t="s">
        <v>103</v>
      </c>
      <c r="M304" s="187" t="s">
        <v>101</v>
      </c>
      <c r="N304" s="188"/>
      <c r="O304" s="108" t="s">
        <v>103</v>
      </c>
      <c r="P304" s="252"/>
      <c r="Q304" s="253"/>
      <c r="R304" s="253"/>
      <c r="S304" s="253"/>
      <c r="T304" s="253"/>
    </row>
    <row r="305" spans="1:20" ht="6.6" customHeight="1" thickBot="1"/>
    <row r="306" spans="1:20" ht="30" customHeight="1" thickBot="1">
      <c r="A306" s="162" t="s">
        <v>227</v>
      </c>
      <c r="B306" s="163"/>
      <c r="C306" s="256" t="e">
        <f>VLOOKUP($C286,利用者一覧!$C$4:$AS$53,16,FALSE)</f>
        <v>#N/A</v>
      </c>
      <c r="D306" s="257"/>
      <c r="E306" s="257"/>
      <c r="F306" s="244" t="s">
        <v>232</v>
      </c>
      <c r="G306" s="245"/>
      <c r="H306" s="249" t="e">
        <f>VLOOKUP($C286,利用者一覧!$C$4:$AS$53,17,FALSE)</f>
        <v>#N/A</v>
      </c>
      <c r="I306" s="250"/>
      <c r="J306" s="250"/>
      <c r="K306" s="250"/>
      <c r="L306" s="250"/>
      <c r="M306" s="251"/>
      <c r="N306" s="210" t="s">
        <v>226</v>
      </c>
      <c r="O306" s="211"/>
      <c r="P306" s="211"/>
      <c r="Q306" s="211"/>
      <c r="R306" s="211"/>
      <c r="S306" s="211"/>
      <c r="T306" s="233"/>
    </row>
    <row r="307" spans="1:20" ht="30" customHeight="1">
      <c r="A307" s="158" t="s">
        <v>228</v>
      </c>
      <c r="B307" s="159"/>
      <c r="C307" s="229" t="e">
        <f>VLOOKUP($C286,利用者一覧!$C$4:$AS$53,18,FALSE)</f>
        <v>#N/A</v>
      </c>
      <c r="D307" s="230"/>
      <c r="E307" s="230"/>
      <c r="F307" s="240" t="s">
        <v>233</v>
      </c>
      <c r="G307" s="241"/>
      <c r="H307" s="246" t="e">
        <f>VLOOKUP($C286,利用者一覧!$C$4:$AS$53,19,FALSE)</f>
        <v>#N/A</v>
      </c>
      <c r="I307" s="247"/>
      <c r="J307" s="247"/>
      <c r="K307" s="247"/>
      <c r="L307" s="247"/>
      <c r="M307" s="248"/>
      <c r="N307" s="198" t="s">
        <v>102</v>
      </c>
      <c r="O307" s="234" t="e">
        <f>VLOOKUP($C286,利用者一覧!$C$4:$AS$53,37,FALSE)</f>
        <v>#N/A</v>
      </c>
      <c r="P307" s="235"/>
      <c r="Q307" s="235"/>
      <c r="R307" s="235"/>
      <c r="S307" s="235"/>
      <c r="T307" s="44" t="s">
        <v>103</v>
      </c>
    </row>
    <row r="308" spans="1:20" ht="30" customHeight="1">
      <c r="A308" s="158" t="s">
        <v>229</v>
      </c>
      <c r="B308" s="159"/>
      <c r="C308" s="229" t="e">
        <f>VLOOKUP($C286,利用者一覧!$C$4:$AS$53,20,FALSE)</f>
        <v>#N/A</v>
      </c>
      <c r="D308" s="230"/>
      <c r="E308" s="230"/>
      <c r="F308" s="240" t="s">
        <v>234</v>
      </c>
      <c r="G308" s="241"/>
      <c r="H308" s="246" t="e">
        <f>VLOOKUP($C286,利用者一覧!$C$4:$AS$53,21,FALSE)</f>
        <v>#N/A</v>
      </c>
      <c r="I308" s="247"/>
      <c r="J308" s="247"/>
      <c r="K308" s="247"/>
      <c r="L308" s="247"/>
      <c r="M308" s="248"/>
      <c r="N308" s="199"/>
      <c r="O308" s="236" t="e">
        <f>VLOOKUP($C286,利用者一覧!$C$4:$AS$53,38,FALSE)</f>
        <v>#N/A</v>
      </c>
      <c r="P308" s="237"/>
      <c r="Q308" s="237"/>
      <c r="R308" s="237"/>
      <c r="S308" s="237"/>
      <c r="T308" s="75" t="s">
        <v>103</v>
      </c>
    </row>
    <row r="309" spans="1:20" ht="30" customHeight="1" thickBot="1">
      <c r="A309" s="158" t="s">
        <v>230</v>
      </c>
      <c r="B309" s="159"/>
      <c r="C309" s="229" t="e">
        <f>VLOOKUP($C286,利用者一覧!$C$4:$AS$53,22,FALSE)</f>
        <v>#N/A</v>
      </c>
      <c r="D309" s="230"/>
      <c r="E309" s="230"/>
      <c r="F309" s="240" t="s">
        <v>235</v>
      </c>
      <c r="G309" s="241"/>
      <c r="H309" s="246" t="e">
        <f>VLOOKUP($C286,利用者一覧!$C$4:$AS$53,23,FALSE)</f>
        <v>#N/A</v>
      </c>
      <c r="I309" s="247"/>
      <c r="J309" s="247"/>
      <c r="K309" s="247"/>
      <c r="L309" s="247"/>
      <c r="M309" s="248"/>
      <c r="N309" s="200"/>
      <c r="O309" s="238" t="e">
        <f>VLOOKUP($C286,利用者一覧!$C$4:$AS$53,39,FALSE)</f>
        <v>#N/A</v>
      </c>
      <c r="P309" s="239"/>
      <c r="Q309" s="239"/>
      <c r="R309" s="239"/>
      <c r="S309" s="239"/>
      <c r="T309" s="45" t="s">
        <v>103</v>
      </c>
    </row>
    <row r="310" spans="1:20" ht="30" customHeight="1" thickBot="1">
      <c r="A310" s="160" t="s">
        <v>231</v>
      </c>
      <c r="B310" s="161"/>
      <c r="C310" s="231" t="e">
        <f>VLOOKUP($C286,利用者一覧!$C$4:$AS$53,24,FALSE)</f>
        <v>#N/A</v>
      </c>
      <c r="D310" s="232"/>
      <c r="E310" s="232"/>
      <c r="F310" s="242" t="s">
        <v>236</v>
      </c>
      <c r="G310" s="243"/>
      <c r="H310" s="290" t="e">
        <f>VLOOKUP($C286,利用者一覧!$C$4:$AS$53,25,FALSE)</f>
        <v>#N/A</v>
      </c>
      <c r="I310" s="291"/>
      <c r="J310" s="291"/>
      <c r="K310" s="291"/>
      <c r="L310" s="291"/>
      <c r="M310" s="292"/>
      <c r="N310" s="94"/>
    </row>
    <row r="311" spans="1:20" ht="6.6" customHeight="1" thickBot="1">
      <c r="A311" s="97"/>
      <c r="B311" s="98"/>
      <c r="C311" s="95"/>
      <c r="D311" s="95"/>
      <c r="E311" s="95"/>
      <c r="F311" s="99"/>
      <c r="G311" s="98"/>
      <c r="H311" s="106"/>
      <c r="I311" s="106"/>
      <c r="J311" s="106"/>
      <c r="K311" s="106"/>
      <c r="L311" s="106"/>
      <c r="M311" s="106"/>
      <c r="N311" s="100"/>
    </row>
    <row r="312" spans="1:20" ht="30" customHeight="1" thickBot="1">
      <c r="A312" s="135" t="e">
        <f>VLOOKUP($C286,利用者一覧!$C$4:$AS$53,42,FALSE)</f>
        <v>#N/A</v>
      </c>
      <c r="B312" s="136"/>
      <c r="C312" s="136"/>
      <c r="D312" s="136"/>
      <c r="E312" s="136"/>
      <c r="F312" s="136"/>
      <c r="G312" s="136"/>
      <c r="H312" s="136"/>
      <c r="I312" s="136"/>
      <c r="J312" s="136"/>
      <c r="K312" s="136"/>
      <c r="L312" s="136"/>
      <c r="M312" s="136"/>
      <c r="N312" s="136"/>
      <c r="O312" s="136"/>
      <c r="P312" s="136"/>
      <c r="Q312" s="136"/>
      <c r="R312" s="136"/>
      <c r="S312" s="136"/>
      <c r="T312" s="137"/>
    </row>
    <row r="313" spans="1:20" ht="6" customHeight="1"/>
    <row r="314" spans="1:20" ht="22.8" customHeight="1" thickBot="1">
      <c r="A314" s="138" t="s">
        <v>161</v>
      </c>
      <c r="B314" s="138"/>
      <c r="C314" s="138"/>
      <c r="D314" s="138"/>
      <c r="E314" s="138"/>
      <c r="F314" s="138"/>
      <c r="G314" s="138"/>
      <c r="H314" s="139"/>
      <c r="I314" s="76"/>
    </row>
    <row r="315" spans="1:20" ht="22.8" customHeight="1">
      <c r="A315" s="266"/>
      <c r="B315" s="267"/>
      <c r="C315" s="267"/>
      <c r="D315" s="267"/>
      <c r="E315" s="267"/>
      <c r="F315" s="267"/>
      <c r="G315" s="267"/>
      <c r="H315" s="267"/>
      <c r="I315" s="267"/>
      <c r="J315" s="267"/>
      <c r="K315" s="267"/>
      <c r="L315" s="267"/>
      <c r="M315" s="267"/>
      <c r="N315" s="267"/>
      <c r="O315" s="267"/>
      <c r="P315" s="267"/>
      <c r="Q315" s="267"/>
      <c r="R315" s="267"/>
      <c r="S315" s="267"/>
      <c r="T315" s="268"/>
    </row>
    <row r="316" spans="1:20" ht="22.8" customHeight="1">
      <c r="A316" s="254"/>
      <c r="B316" s="255"/>
      <c r="C316" s="255"/>
      <c r="D316" s="255"/>
      <c r="E316" s="255"/>
      <c r="F316" s="255"/>
      <c r="G316" s="255"/>
      <c r="H316" s="255"/>
      <c r="I316" s="255"/>
      <c r="J316" s="255"/>
      <c r="K316" s="255"/>
      <c r="L316" s="255"/>
      <c r="M316" s="255"/>
      <c r="N316" s="255"/>
      <c r="O316" s="255"/>
      <c r="P316" s="255"/>
      <c r="Q316" s="255"/>
      <c r="R316" s="255"/>
      <c r="S316" s="255"/>
      <c r="T316" s="269"/>
    </row>
    <row r="317" spans="1:20" ht="22.8" customHeight="1">
      <c r="A317" s="254"/>
      <c r="B317" s="255"/>
      <c r="C317" s="255"/>
      <c r="D317" s="255"/>
      <c r="E317" s="255"/>
      <c r="F317" s="255"/>
      <c r="G317" s="255"/>
      <c r="H317" s="255"/>
      <c r="I317" s="255"/>
      <c r="J317" s="255"/>
      <c r="K317" s="255"/>
      <c r="L317" s="255"/>
      <c r="M317" s="255"/>
      <c r="N317" s="255"/>
      <c r="O317" s="255"/>
      <c r="P317" s="255"/>
      <c r="Q317" s="255"/>
      <c r="R317" s="255"/>
      <c r="S317" s="255"/>
      <c r="T317" s="269"/>
    </row>
    <row r="318" spans="1:20" ht="22.8" customHeight="1" thickBot="1">
      <c r="A318" s="270"/>
      <c r="B318" s="271"/>
      <c r="C318" s="271"/>
      <c r="D318" s="271"/>
      <c r="E318" s="271"/>
      <c r="F318" s="271"/>
      <c r="G318" s="271"/>
      <c r="H318" s="271"/>
      <c r="I318" s="271"/>
      <c r="J318" s="271"/>
      <c r="K318" s="271"/>
      <c r="L318" s="271"/>
      <c r="M318" s="271"/>
      <c r="N318" s="271"/>
      <c r="O318" s="271"/>
      <c r="P318" s="271"/>
      <c r="Q318" s="271"/>
      <c r="R318" s="271"/>
      <c r="S318" s="271"/>
      <c r="T318" s="272"/>
    </row>
    <row r="319" spans="1:20" ht="22.8" customHeight="1"/>
    <row r="320" spans="1:20" ht="22.8" customHeight="1" thickBot="1"/>
    <row r="321" spans="1:20" ht="21" customHeight="1" thickBot="1">
      <c r="A321" s="168" t="s">
        <v>239</v>
      </c>
      <c r="B321" s="169"/>
      <c r="C321" s="169"/>
      <c r="D321" s="169"/>
      <c r="E321" s="169"/>
      <c r="F321" s="169"/>
      <c r="G321" s="169"/>
      <c r="H321" s="169"/>
      <c r="I321" s="169"/>
      <c r="J321" s="169"/>
      <c r="K321" s="170"/>
      <c r="L321" s="77"/>
      <c r="M321" s="77"/>
      <c r="N321" s="77"/>
    </row>
    <row r="322" spans="1:20" ht="5.25" customHeight="1" thickBot="1"/>
    <row r="323" spans="1:20" ht="13.8" customHeight="1" thickBot="1">
      <c r="A323" s="183" t="s">
        <v>240</v>
      </c>
      <c r="B323" s="184"/>
      <c r="C323" s="184"/>
      <c r="D323" s="184"/>
      <c r="E323" s="184"/>
      <c r="F323" s="181" t="s">
        <v>219</v>
      </c>
      <c r="G323" s="181"/>
      <c r="H323" s="179"/>
      <c r="I323" s="179"/>
      <c r="J323" s="179"/>
      <c r="K323" s="171" t="s">
        <v>220</v>
      </c>
      <c r="L323" s="172"/>
      <c r="M323" s="175" t="s">
        <v>237</v>
      </c>
      <c r="N323" s="176"/>
      <c r="O323" s="176" t="s">
        <v>238</v>
      </c>
      <c r="P323" s="176"/>
      <c r="Q323" s="176" t="s">
        <v>238</v>
      </c>
      <c r="R323" s="176"/>
      <c r="S323" s="176" t="s">
        <v>238</v>
      </c>
      <c r="T323" s="177"/>
    </row>
    <row r="324" spans="1:20" ht="41.4" customHeight="1" thickTop="1" thickBot="1">
      <c r="A324" s="185"/>
      <c r="B324" s="186"/>
      <c r="C324" s="186"/>
      <c r="D324" s="186"/>
      <c r="E324" s="186"/>
      <c r="F324" s="182"/>
      <c r="G324" s="182"/>
      <c r="H324" s="180"/>
      <c r="I324" s="180"/>
      <c r="J324" s="180"/>
      <c r="K324" s="173"/>
      <c r="L324" s="174"/>
      <c r="M324" s="178"/>
      <c r="N324" s="166"/>
      <c r="O324" s="166"/>
      <c r="P324" s="166"/>
      <c r="Q324" s="166"/>
      <c r="R324" s="166"/>
      <c r="S324" s="166"/>
      <c r="T324" s="167"/>
    </row>
    <row r="325" spans="1:20" ht="5.4" customHeight="1" thickBot="1">
      <c r="A325" s="85"/>
      <c r="B325" s="87"/>
      <c r="C325" s="88"/>
      <c r="D325" s="88"/>
      <c r="E325" s="88"/>
      <c r="F325" s="88"/>
      <c r="G325" s="88"/>
      <c r="H325" s="88"/>
      <c r="I325" s="88"/>
      <c r="J325" s="88"/>
      <c r="K325" s="88"/>
      <c r="L325" s="88"/>
      <c r="M325" s="88"/>
      <c r="N325" s="88"/>
      <c r="O325" s="88"/>
      <c r="P325" s="88"/>
      <c r="Q325" s="88"/>
      <c r="R325" s="88"/>
      <c r="S325" s="88"/>
      <c r="T325" s="293"/>
    </row>
    <row r="326" spans="1:20" ht="36" customHeight="1" thickBot="1">
      <c r="A326" s="208" t="s">
        <v>8</v>
      </c>
      <c r="B326" s="209"/>
      <c r="C326" s="206"/>
      <c r="D326" s="206"/>
      <c r="E326" s="206"/>
      <c r="F326" s="206"/>
      <c r="G326" s="206"/>
      <c r="H326" s="207"/>
      <c r="J326" s="210" t="s">
        <v>113</v>
      </c>
      <c r="K326" s="211"/>
      <c r="L326" s="211"/>
      <c r="M326" s="211"/>
      <c r="N326" s="142" t="e">
        <f>VLOOKUP($C326,利用者一覧!$C$4:$AS$53,41,FALSE)</f>
        <v>#N/A</v>
      </c>
      <c r="O326" s="142"/>
      <c r="P326" s="142"/>
      <c r="Q326" s="142"/>
      <c r="R326" s="142"/>
      <c r="S326" s="143"/>
    </row>
    <row r="327" spans="1:20" ht="6.6" customHeight="1" thickBot="1">
      <c r="D327" s="86"/>
      <c r="E327" s="86"/>
      <c r="F327" s="86"/>
    </row>
    <row r="328" spans="1:20" ht="26.4" customHeight="1">
      <c r="A328" s="224" t="s">
        <v>163</v>
      </c>
      <c r="B328" s="225"/>
      <c r="C328" s="163"/>
      <c r="D328" s="276" t="e">
        <f>VLOOKUP($C326,利用者一覧!$C$4:$AS$53,14,FALSE)</f>
        <v>#N/A</v>
      </c>
      <c r="E328" s="277"/>
      <c r="F328" s="277"/>
      <c r="G328" s="277"/>
      <c r="H328" s="277"/>
      <c r="I328" s="277"/>
      <c r="J328" s="277"/>
      <c r="K328" s="277"/>
      <c r="L328" s="277"/>
      <c r="M328" s="277"/>
      <c r="N328" s="277"/>
      <c r="O328" s="277"/>
      <c r="P328" s="277"/>
      <c r="Q328" s="277"/>
      <c r="R328" s="277"/>
      <c r="S328" s="277"/>
      <c r="T328" s="278"/>
    </row>
    <row r="329" spans="1:20" ht="26.4" customHeight="1" thickBot="1">
      <c r="A329" s="226" t="s">
        <v>164</v>
      </c>
      <c r="B329" s="227"/>
      <c r="C329" s="228"/>
      <c r="D329" s="273" t="e">
        <f>VLOOKUP($C326,利用者一覧!$C$4:$AS$53,15,FALSE)</f>
        <v>#N/A</v>
      </c>
      <c r="E329" s="274"/>
      <c r="F329" s="274"/>
      <c r="G329" s="274"/>
      <c r="H329" s="274"/>
      <c r="I329" s="274"/>
      <c r="J329" s="274"/>
      <c r="K329" s="274"/>
      <c r="L329" s="274"/>
      <c r="M329" s="274"/>
      <c r="N329" s="274"/>
      <c r="O329" s="274"/>
      <c r="P329" s="274"/>
      <c r="Q329" s="274"/>
      <c r="R329" s="274"/>
      <c r="S329" s="274"/>
      <c r="T329" s="275"/>
    </row>
    <row r="330" spans="1:20" ht="5.4" customHeight="1" thickBot="1">
      <c r="D330" s="86"/>
      <c r="E330" s="86"/>
      <c r="F330" s="86"/>
    </row>
    <row r="331" spans="1:20" ht="24" customHeight="1" thickBot="1">
      <c r="A331" s="212" t="s">
        <v>9</v>
      </c>
      <c r="B331" s="213"/>
      <c r="C331" s="213"/>
      <c r="D331" s="213"/>
      <c r="E331" s="213"/>
      <c r="F331" s="214"/>
      <c r="G331" s="212" t="s">
        <v>10</v>
      </c>
      <c r="H331" s="213"/>
      <c r="I331" s="213"/>
      <c r="J331" s="288"/>
      <c r="K331" s="212" t="s">
        <v>11</v>
      </c>
      <c r="L331" s="213"/>
      <c r="M331" s="213"/>
      <c r="N331" s="288"/>
      <c r="O331" s="144" t="s">
        <v>221</v>
      </c>
      <c r="P331" s="145"/>
      <c r="Q331" s="145"/>
      <c r="R331" s="145"/>
      <c r="S331" s="145"/>
      <c r="T331" s="146"/>
    </row>
    <row r="332" spans="1:20" ht="28.8" customHeight="1" thickTop="1">
      <c r="A332" s="218" t="s">
        <v>241</v>
      </c>
      <c r="B332" s="219"/>
      <c r="C332" s="219"/>
      <c r="D332" s="219"/>
      <c r="E332" s="219"/>
      <c r="F332" s="220"/>
      <c r="G332" s="285" t="s">
        <v>18</v>
      </c>
      <c r="H332" s="286"/>
      <c r="I332" s="286"/>
      <c r="J332" s="287"/>
      <c r="K332" s="285" t="s">
        <v>19</v>
      </c>
      <c r="L332" s="286"/>
      <c r="M332" s="286"/>
      <c r="N332" s="287"/>
      <c r="O332" s="84" t="s">
        <v>27</v>
      </c>
      <c r="P332" s="147" t="s">
        <v>245</v>
      </c>
      <c r="Q332" s="148"/>
      <c r="R332" s="148"/>
      <c r="S332" s="148"/>
      <c r="T332" s="149"/>
    </row>
    <row r="333" spans="1:20" ht="28.8" customHeight="1" thickBot="1">
      <c r="A333" s="221" t="s">
        <v>242</v>
      </c>
      <c r="B333" s="222"/>
      <c r="C333" s="222"/>
      <c r="D333" s="222"/>
      <c r="E333" s="222"/>
      <c r="F333" s="223"/>
      <c r="G333" s="282" t="s">
        <v>18</v>
      </c>
      <c r="H333" s="283"/>
      <c r="I333" s="283"/>
      <c r="J333" s="284"/>
      <c r="K333" s="282" t="s">
        <v>19</v>
      </c>
      <c r="L333" s="283"/>
      <c r="M333" s="283"/>
      <c r="N333" s="284"/>
      <c r="O333" s="89" t="s">
        <v>31</v>
      </c>
      <c r="P333" s="150"/>
      <c r="Q333" s="151"/>
      <c r="R333" s="151"/>
      <c r="S333" s="151"/>
      <c r="T333" s="152"/>
    </row>
    <row r="334" spans="1:20" ht="28.8" customHeight="1" thickBot="1">
      <c r="A334" s="215" t="s">
        <v>243</v>
      </c>
      <c r="B334" s="216"/>
      <c r="C334" s="216"/>
      <c r="D334" s="216"/>
      <c r="E334" s="216"/>
      <c r="F334" s="217"/>
      <c r="G334" s="279" t="s">
        <v>18</v>
      </c>
      <c r="H334" s="280"/>
      <c r="I334" s="280"/>
      <c r="J334" s="281"/>
      <c r="K334" s="279" t="s">
        <v>19</v>
      </c>
      <c r="L334" s="280"/>
      <c r="M334" s="280"/>
      <c r="N334" s="281"/>
      <c r="O334" s="153" t="e">
        <f>VLOOKUP($C326,利用者一覧!$C$4:$AS$53,32,FALSE)</f>
        <v>#N/A</v>
      </c>
      <c r="P334" s="154"/>
      <c r="Q334" s="154"/>
      <c r="R334" s="154"/>
      <c r="S334" s="154"/>
      <c r="T334" s="155"/>
    </row>
    <row r="335" spans="1:20" ht="8.4" customHeight="1" thickBot="1">
      <c r="D335" s="86"/>
      <c r="E335" s="86"/>
      <c r="F335" s="86"/>
    </row>
    <row r="336" spans="1:20" ht="24" customHeight="1" thickBot="1">
      <c r="A336" s="198" t="s">
        <v>99</v>
      </c>
      <c r="B336" s="203" t="s">
        <v>12</v>
      </c>
      <c r="C336" s="164"/>
      <c r="D336" s="140" t="s">
        <v>13</v>
      </c>
      <c r="E336" s="164"/>
      <c r="F336" s="140" t="s">
        <v>14</v>
      </c>
      <c r="G336" s="164"/>
      <c r="H336" s="140" t="s">
        <v>15</v>
      </c>
      <c r="I336" s="164"/>
      <c r="J336" s="140" t="s">
        <v>16</v>
      </c>
      <c r="K336" s="164"/>
      <c r="L336" s="140" t="s">
        <v>17</v>
      </c>
      <c r="M336" s="165"/>
      <c r="N336" s="212" t="s">
        <v>222</v>
      </c>
      <c r="O336" s="213"/>
      <c r="P336" s="213"/>
      <c r="Q336" s="213"/>
      <c r="R336" s="213"/>
      <c r="S336" s="213"/>
      <c r="T336" s="288"/>
    </row>
    <row r="337" spans="1:20" ht="21" customHeight="1" thickTop="1" thickBot="1">
      <c r="A337" s="199"/>
      <c r="B337" s="78" t="s">
        <v>20</v>
      </c>
      <c r="C337" s="79" t="s">
        <v>21</v>
      </c>
      <c r="D337" s="80" t="s">
        <v>20</v>
      </c>
      <c r="E337" s="79" t="s">
        <v>21</v>
      </c>
      <c r="F337" s="80" t="s">
        <v>20</v>
      </c>
      <c r="G337" s="79" t="s">
        <v>21</v>
      </c>
      <c r="H337" s="80" t="s">
        <v>20</v>
      </c>
      <c r="I337" s="79" t="s">
        <v>21</v>
      </c>
      <c r="J337" s="80" t="s">
        <v>20</v>
      </c>
      <c r="K337" s="79" t="s">
        <v>21</v>
      </c>
      <c r="L337" s="80" t="s">
        <v>20</v>
      </c>
      <c r="M337" s="81" t="s">
        <v>21</v>
      </c>
      <c r="N337" s="289" t="e">
        <f>VLOOKUP($C326,利用者一覧!$C$4:$AS$53,40,FALSE)</f>
        <v>#N/A</v>
      </c>
      <c r="O337" s="166"/>
      <c r="P337" s="166"/>
      <c r="Q337" s="166"/>
      <c r="R337" s="166"/>
      <c r="S337" s="166"/>
      <c r="T337" s="167"/>
    </row>
    <row r="338" spans="1:20" ht="21" customHeight="1">
      <c r="A338" s="199"/>
      <c r="B338" s="201" t="e">
        <f>VLOOKUP($C326,利用者一覧!$C$4:$AS$53,26,FALSE)</f>
        <v>#N/A</v>
      </c>
      <c r="C338" s="196" t="s">
        <v>103</v>
      </c>
      <c r="D338" s="194" t="e">
        <f>VLOOKUP($C326,利用者一覧!$C$4:$AS$53,27,FALSE)</f>
        <v>#N/A</v>
      </c>
      <c r="E338" s="196" t="s">
        <v>103</v>
      </c>
      <c r="F338" s="194" t="e">
        <f>VLOOKUP($C326,利用者一覧!$C$4:$AS$53,28,FALSE)</f>
        <v>#N/A</v>
      </c>
      <c r="G338" s="196" t="s">
        <v>103</v>
      </c>
      <c r="H338" s="194" t="e">
        <f>VLOOKUP($C326,利用者一覧!$C$4:$AS$53,29,FALSE)</f>
        <v>#N/A</v>
      </c>
      <c r="I338" s="196" t="s">
        <v>103</v>
      </c>
      <c r="J338" s="194" t="e">
        <f>VLOOKUP($C326,利用者一覧!$C$4:$AS$53,30,FALSE)</f>
        <v>#N/A</v>
      </c>
      <c r="K338" s="196" t="s">
        <v>103</v>
      </c>
      <c r="L338" s="194" t="e">
        <f>VLOOKUP($C326,利用者一覧!$C$4:$AS$53,31,FALSE)</f>
        <v>#N/A</v>
      </c>
      <c r="M338" s="204" t="s">
        <v>103</v>
      </c>
      <c r="N338" s="254" t="s">
        <v>225</v>
      </c>
      <c r="O338" s="255"/>
      <c r="P338" s="255"/>
      <c r="Q338" s="255"/>
      <c r="R338" s="255"/>
      <c r="S338" s="255"/>
    </row>
    <row r="339" spans="1:20" ht="21" customHeight="1" thickBot="1">
      <c r="A339" s="200"/>
      <c r="B339" s="202"/>
      <c r="C339" s="197"/>
      <c r="D339" s="195"/>
      <c r="E339" s="197"/>
      <c r="F339" s="195"/>
      <c r="G339" s="197"/>
      <c r="H339" s="195"/>
      <c r="I339" s="197"/>
      <c r="J339" s="195"/>
      <c r="K339" s="197"/>
      <c r="L339" s="195"/>
      <c r="M339" s="205"/>
    </row>
    <row r="340" spans="1:20" ht="6" customHeight="1" thickBot="1">
      <c r="A340" s="104"/>
      <c r="B340" s="103"/>
      <c r="C340" s="103"/>
      <c r="D340" s="103"/>
      <c r="E340" s="103"/>
      <c r="F340" s="103"/>
      <c r="G340" s="103"/>
      <c r="H340" s="103"/>
      <c r="I340" s="103"/>
      <c r="J340" s="103"/>
      <c r="K340" s="103"/>
      <c r="L340" s="103"/>
      <c r="M340" s="103"/>
      <c r="N340" s="83"/>
      <c r="O340" s="83"/>
      <c r="P340" s="83"/>
      <c r="Q340" s="83"/>
      <c r="R340" s="83"/>
      <c r="S340" s="83"/>
      <c r="T340" s="83"/>
    </row>
    <row r="341" spans="1:20" ht="29.4" customHeight="1" thickBot="1">
      <c r="A341" s="189" t="s">
        <v>22</v>
      </c>
      <c r="B341" s="190"/>
      <c r="C341" s="93" t="s">
        <v>26</v>
      </c>
      <c r="D341" s="105" t="e">
        <f>VLOOKUP($C326,利用者一覧!$C$4:$AS$53,35,FALSE)</f>
        <v>#N/A</v>
      </c>
      <c r="E341" s="82" t="s">
        <v>30</v>
      </c>
      <c r="F341" s="43" t="s">
        <v>104</v>
      </c>
      <c r="G341" s="191" t="s">
        <v>23</v>
      </c>
      <c r="H341" s="192"/>
      <c r="I341" s="193"/>
      <c r="J341" s="93" t="s">
        <v>26</v>
      </c>
      <c r="K341" s="105" t="e">
        <f>VLOOKUP($C326,利用者一覧!$C$4:$AS$53,36,FALSE)</f>
        <v>#N/A</v>
      </c>
      <c r="L341" s="82" t="s">
        <v>30</v>
      </c>
      <c r="M341" s="43" t="s">
        <v>104</v>
      </c>
    </row>
    <row r="342" spans="1:20" ht="6" customHeight="1" thickBot="1"/>
    <row r="343" spans="1:20" ht="30" customHeight="1" thickBot="1">
      <c r="A343" s="263" t="s">
        <v>24</v>
      </c>
      <c r="B343" s="264"/>
      <c r="C343" s="265"/>
      <c r="D343" s="156" t="s">
        <v>28</v>
      </c>
      <c r="E343" s="157"/>
      <c r="F343" s="101" t="s">
        <v>103</v>
      </c>
      <c r="G343" s="262" t="s">
        <v>32</v>
      </c>
      <c r="H343" s="157"/>
      <c r="I343" s="101" t="s">
        <v>103</v>
      </c>
      <c r="J343" s="262" t="s">
        <v>34</v>
      </c>
      <c r="K343" s="157"/>
      <c r="L343" s="101" t="s">
        <v>103</v>
      </c>
      <c r="M343" s="140" t="s">
        <v>29</v>
      </c>
      <c r="N343" s="141"/>
      <c r="O343" s="102" t="s">
        <v>103</v>
      </c>
      <c r="P343" s="252" t="s">
        <v>244</v>
      </c>
      <c r="Q343" s="253"/>
      <c r="R343" s="253"/>
      <c r="S343" s="253"/>
      <c r="T343" s="253"/>
    </row>
    <row r="344" spans="1:20" ht="30" customHeight="1" thickTop="1" thickBot="1">
      <c r="A344" s="259" t="s">
        <v>162</v>
      </c>
      <c r="B344" s="260"/>
      <c r="C344" s="261"/>
      <c r="D344" s="258" t="s">
        <v>111</v>
      </c>
      <c r="E344" s="188"/>
      <c r="F344" s="107" t="s">
        <v>103</v>
      </c>
      <c r="G344" s="187" t="s">
        <v>35</v>
      </c>
      <c r="H344" s="188"/>
      <c r="I344" s="107" t="s">
        <v>103</v>
      </c>
      <c r="J344" s="187" t="s">
        <v>33</v>
      </c>
      <c r="K344" s="188"/>
      <c r="L344" s="91" t="s">
        <v>103</v>
      </c>
      <c r="M344" s="187" t="s">
        <v>101</v>
      </c>
      <c r="N344" s="188"/>
      <c r="O344" s="108" t="s">
        <v>103</v>
      </c>
      <c r="P344" s="252"/>
      <c r="Q344" s="253"/>
      <c r="R344" s="253"/>
      <c r="S344" s="253"/>
      <c r="T344" s="253"/>
    </row>
    <row r="345" spans="1:20" ht="6.6" customHeight="1" thickBot="1"/>
    <row r="346" spans="1:20" ht="30" customHeight="1" thickBot="1">
      <c r="A346" s="162" t="s">
        <v>227</v>
      </c>
      <c r="B346" s="163"/>
      <c r="C346" s="256" t="e">
        <f>VLOOKUP($C326,利用者一覧!$C$4:$AS$53,16,FALSE)</f>
        <v>#N/A</v>
      </c>
      <c r="D346" s="257"/>
      <c r="E346" s="257"/>
      <c r="F346" s="244" t="s">
        <v>232</v>
      </c>
      <c r="G346" s="245"/>
      <c r="H346" s="249" t="e">
        <f>VLOOKUP($C326,利用者一覧!$C$4:$AS$53,17,FALSE)</f>
        <v>#N/A</v>
      </c>
      <c r="I346" s="250"/>
      <c r="J346" s="250"/>
      <c r="K346" s="250"/>
      <c r="L346" s="250"/>
      <c r="M346" s="251"/>
      <c r="N346" s="210" t="s">
        <v>226</v>
      </c>
      <c r="O346" s="211"/>
      <c r="P346" s="211"/>
      <c r="Q346" s="211"/>
      <c r="R346" s="211"/>
      <c r="S346" s="211"/>
      <c r="T346" s="233"/>
    </row>
    <row r="347" spans="1:20" ht="30" customHeight="1">
      <c r="A347" s="158" t="s">
        <v>228</v>
      </c>
      <c r="B347" s="159"/>
      <c r="C347" s="229" t="e">
        <f>VLOOKUP($C326,利用者一覧!$C$4:$AS$53,18,FALSE)</f>
        <v>#N/A</v>
      </c>
      <c r="D347" s="230"/>
      <c r="E347" s="230"/>
      <c r="F347" s="240" t="s">
        <v>233</v>
      </c>
      <c r="G347" s="241"/>
      <c r="H347" s="246" t="e">
        <f>VLOOKUP($C326,利用者一覧!$C$4:$AS$53,19,FALSE)</f>
        <v>#N/A</v>
      </c>
      <c r="I347" s="247"/>
      <c r="J347" s="247"/>
      <c r="K347" s="247"/>
      <c r="L347" s="247"/>
      <c r="M347" s="248"/>
      <c r="N347" s="198" t="s">
        <v>102</v>
      </c>
      <c r="O347" s="234" t="e">
        <f>VLOOKUP($C326,利用者一覧!$C$4:$AS$53,37,FALSE)</f>
        <v>#N/A</v>
      </c>
      <c r="P347" s="235"/>
      <c r="Q347" s="235"/>
      <c r="R347" s="235"/>
      <c r="S347" s="235"/>
      <c r="T347" s="44" t="s">
        <v>103</v>
      </c>
    </row>
    <row r="348" spans="1:20" ht="30" customHeight="1">
      <c r="A348" s="158" t="s">
        <v>229</v>
      </c>
      <c r="B348" s="159"/>
      <c r="C348" s="229" t="e">
        <f>VLOOKUP($C326,利用者一覧!$C$4:$AS$53,20,FALSE)</f>
        <v>#N/A</v>
      </c>
      <c r="D348" s="230"/>
      <c r="E348" s="230"/>
      <c r="F348" s="240" t="s">
        <v>234</v>
      </c>
      <c r="G348" s="241"/>
      <c r="H348" s="246" t="e">
        <f>VLOOKUP($C326,利用者一覧!$C$4:$AS$53,21,FALSE)</f>
        <v>#N/A</v>
      </c>
      <c r="I348" s="247"/>
      <c r="J348" s="247"/>
      <c r="K348" s="247"/>
      <c r="L348" s="247"/>
      <c r="M348" s="248"/>
      <c r="N348" s="199"/>
      <c r="O348" s="236" t="e">
        <f>VLOOKUP($C326,利用者一覧!$C$4:$AS$53,38,FALSE)</f>
        <v>#N/A</v>
      </c>
      <c r="P348" s="237"/>
      <c r="Q348" s="237"/>
      <c r="R348" s="237"/>
      <c r="S348" s="237"/>
      <c r="T348" s="75" t="s">
        <v>103</v>
      </c>
    </row>
    <row r="349" spans="1:20" ht="30" customHeight="1" thickBot="1">
      <c r="A349" s="158" t="s">
        <v>230</v>
      </c>
      <c r="B349" s="159"/>
      <c r="C349" s="229" t="e">
        <f>VLOOKUP($C326,利用者一覧!$C$4:$AS$53,22,FALSE)</f>
        <v>#N/A</v>
      </c>
      <c r="D349" s="230"/>
      <c r="E349" s="230"/>
      <c r="F349" s="240" t="s">
        <v>235</v>
      </c>
      <c r="G349" s="241"/>
      <c r="H349" s="246" t="e">
        <f>VLOOKUP($C326,利用者一覧!$C$4:$AS$53,23,FALSE)</f>
        <v>#N/A</v>
      </c>
      <c r="I349" s="247"/>
      <c r="J349" s="247"/>
      <c r="K349" s="247"/>
      <c r="L349" s="247"/>
      <c r="M349" s="248"/>
      <c r="N349" s="200"/>
      <c r="O349" s="238" t="e">
        <f>VLOOKUP($C326,利用者一覧!$C$4:$AS$53,39,FALSE)</f>
        <v>#N/A</v>
      </c>
      <c r="P349" s="239"/>
      <c r="Q349" s="239"/>
      <c r="R349" s="239"/>
      <c r="S349" s="239"/>
      <c r="T349" s="45" t="s">
        <v>103</v>
      </c>
    </row>
    <row r="350" spans="1:20" ht="30" customHeight="1" thickBot="1">
      <c r="A350" s="160" t="s">
        <v>231</v>
      </c>
      <c r="B350" s="161"/>
      <c r="C350" s="231" t="e">
        <f>VLOOKUP($C326,利用者一覧!$C$4:$AS$53,24,FALSE)</f>
        <v>#N/A</v>
      </c>
      <c r="D350" s="232"/>
      <c r="E350" s="232"/>
      <c r="F350" s="242" t="s">
        <v>236</v>
      </c>
      <c r="G350" s="243"/>
      <c r="H350" s="290" t="e">
        <f>VLOOKUP($C326,利用者一覧!$C$4:$AS$53,25,FALSE)</f>
        <v>#N/A</v>
      </c>
      <c r="I350" s="291"/>
      <c r="J350" s="291"/>
      <c r="K350" s="291"/>
      <c r="L350" s="291"/>
      <c r="M350" s="292"/>
      <c r="N350" s="94"/>
    </row>
    <row r="351" spans="1:20" ht="6.6" customHeight="1" thickBot="1">
      <c r="A351" s="97"/>
      <c r="B351" s="98"/>
      <c r="C351" s="95"/>
      <c r="D351" s="95"/>
      <c r="E351" s="95"/>
      <c r="F351" s="99"/>
      <c r="G351" s="98"/>
      <c r="H351" s="106"/>
      <c r="I351" s="106"/>
      <c r="J351" s="106"/>
      <c r="K351" s="106"/>
      <c r="L351" s="106"/>
      <c r="M351" s="106"/>
      <c r="N351" s="100"/>
    </row>
    <row r="352" spans="1:20" ht="30" customHeight="1" thickBot="1">
      <c r="A352" s="135" t="e">
        <f>VLOOKUP($C326,利用者一覧!$C$4:$AS$53,42,FALSE)</f>
        <v>#N/A</v>
      </c>
      <c r="B352" s="136"/>
      <c r="C352" s="136"/>
      <c r="D352" s="136"/>
      <c r="E352" s="136"/>
      <c r="F352" s="136"/>
      <c r="G352" s="136"/>
      <c r="H352" s="136"/>
      <c r="I352" s="136"/>
      <c r="J352" s="136"/>
      <c r="K352" s="136"/>
      <c r="L352" s="136"/>
      <c r="M352" s="136"/>
      <c r="N352" s="136"/>
      <c r="O352" s="136"/>
      <c r="P352" s="136"/>
      <c r="Q352" s="136"/>
      <c r="R352" s="136"/>
      <c r="S352" s="136"/>
      <c r="T352" s="137"/>
    </row>
    <row r="353" spans="1:20" ht="6" customHeight="1"/>
    <row r="354" spans="1:20" ht="22.8" customHeight="1" thickBot="1">
      <c r="A354" s="138" t="s">
        <v>161</v>
      </c>
      <c r="B354" s="138"/>
      <c r="C354" s="138"/>
      <c r="D354" s="138"/>
      <c r="E354" s="138"/>
      <c r="F354" s="138"/>
      <c r="G354" s="138"/>
      <c r="H354" s="139"/>
      <c r="I354" s="76"/>
    </row>
    <row r="355" spans="1:20" ht="22.8" customHeight="1">
      <c r="A355" s="266"/>
      <c r="B355" s="267"/>
      <c r="C355" s="267"/>
      <c r="D355" s="267"/>
      <c r="E355" s="267"/>
      <c r="F355" s="267"/>
      <c r="G355" s="267"/>
      <c r="H355" s="267"/>
      <c r="I355" s="267"/>
      <c r="J355" s="267"/>
      <c r="K355" s="267"/>
      <c r="L355" s="267"/>
      <c r="M355" s="267"/>
      <c r="N355" s="267"/>
      <c r="O355" s="267"/>
      <c r="P355" s="267"/>
      <c r="Q355" s="267"/>
      <c r="R355" s="267"/>
      <c r="S355" s="267"/>
      <c r="T355" s="268"/>
    </row>
    <row r="356" spans="1:20" ht="22.8" customHeight="1">
      <c r="A356" s="254"/>
      <c r="B356" s="255"/>
      <c r="C356" s="255"/>
      <c r="D356" s="255"/>
      <c r="E356" s="255"/>
      <c r="F356" s="255"/>
      <c r="G356" s="255"/>
      <c r="H356" s="255"/>
      <c r="I356" s="255"/>
      <c r="J356" s="255"/>
      <c r="K356" s="255"/>
      <c r="L356" s="255"/>
      <c r="M356" s="255"/>
      <c r="N356" s="255"/>
      <c r="O356" s="255"/>
      <c r="P356" s="255"/>
      <c r="Q356" s="255"/>
      <c r="R356" s="255"/>
      <c r="S356" s="255"/>
      <c r="T356" s="269"/>
    </row>
    <row r="357" spans="1:20" ht="22.8" customHeight="1">
      <c r="A357" s="254"/>
      <c r="B357" s="255"/>
      <c r="C357" s="255"/>
      <c r="D357" s="255"/>
      <c r="E357" s="255"/>
      <c r="F357" s="255"/>
      <c r="G357" s="255"/>
      <c r="H357" s="255"/>
      <c r="I357" s="255"/>
      <c r="J357" s="255"/>
      <c r="K357" s="255"/>
      <c r="L357" s="255"/>
      <c r="M357" s="255"/>
      <c r="N357" s="255"/>
      <c r="O357" s="255"/>
      <c r="P357" s="255"/>
      <c r="Q357" s="255"/>
      <c r="R357" s="255"/>
      <c r="S357" s="255"/>
      <c r="T357" s="269"/>
    </row>
    <row r="358" spans="1:20" ht="22.8" customHeight="1" thickBot="1">
      <c r="A358" s="270"/>
      <c r="B358" s="271"/>
      <c r="C358" s="271"/>
      <c r="D358" s="271"/>
      <c r="E358" s="271"/>
      <c r="F358" s="271"/>
      <c r="G358" s="271"/>
      <c r="H358" s="271"/>
      <c r="I358" s="271"/>
      <c r="J358" s="271"/>
      <c r="K358" s="271"/>
      <c r="L358" s="271"/>
      <c r="M358" s="271"/>
      <c r="N358" s="271"/>
      <c r="O358" s="271"/>
      <c r="P358" s="271"/>
      <c r="Q358" s="271"/>
      <c r="R358" s="271"/>
      <c r="S358" s="271"/>
      <c r="T358" s="272"/>
    </row>
    <row r="359" spans="1:20" ht="22.8" customHeight="1"/>
    <row r="360" spans="1:20" ht="22.8" customHeight="1" thickBot="1"/>
    <row r="361" spans="1:20" ht="21" customHeight="1" thickBot="1">
      <c r="A361" s="168" t="s">
        <v>239</v>
      </c>
      <c r="B361" s="169"/>
      <c r="C361" s="169"/>
      <c r="D361" s="169"/>
      <c r="E361" s="169"/>
      <c r="F361" s="169"/>
      <c r="G361" s="169"/>
      <c r="H361" s="169"/>
      <c r="I361" s="169"/>
      <c r="J361" s="169"/>
      <c r="K361" s="170"/>
      <c r="L361" s="77"/>
      <c r="M361" s="77"/>
      <c r="N361" s="77"/>
    </row>
    <row r="362" spans="1:20" ht="5.25" customHeight="1" thickBot="1"/>
    <row r="363" spans="1:20" ht="13.8" customHeight="1" thickBot="1">
      <c r="A363" s="183" t="s">
        <v>240</v>
      </c>
      <c r="B363" s="184"/>
      <c r="C363" s="184"/>
      <c r="D363" s="184"/>
      <c r="E363" s="184"/>
      <c r="F363" s="181" t="s">
        <v>219</v>
      </c>
      <c r="G363" s="181"/>
      <c r="H363" s="179"/>
      <c r="I363" s="179"/>
      <c r="J363" s="179"/>
      <c r="K363" s="171" t="s">
        <v>220</v>
      </c>
      <c r="L363" s="172"/>
      <c r="M363" s="175" t="s">
        <v>237</v>
      </c>
      <c r="N363" s="176"/>
      <c r="O363" s="176" t="s">
        <v>238</v>
      </c>
      <c r="P363" s="176"/>
      <c r="Q363" s="176" t="s">
        <v>238</v>
      </c>
      <c r="R363" s="176"/>
      <c r="S363" s="176" t="s">
        <v>238</v>
      </c>
      <c r="T363" s="177"/>
    </row>
    <row r="364" spans="1:20" ht="41.4" customHeight="1" thickTop="1" thickBot="1">
      <c r="A364" s="185"/>
      <c r="B364" s="186"/>
      <c r="C364" s="186"/>
      <c r="D364" s="186"/>
      <c r="E364" s="186"/>
      <c r="F364" s="182"/>
      <c r="G364" s="182"/>
      <c r="H364" s="180"/>
      <c r="I364" s="180"/>
      <c r="J364" s="180"/>
      <c r="K364" s="173"/>
      <c r="L364" s="174"/>
      <c r="M364" s="178"/>
      <c r="N364" s="166"/>
      <c r="O364" s="166"/>
      <c r="P364" s="166"/>
      <c r="Q364" s="166"/>
      <c r="R364" s="166"/>
      <c r="S364" s="166"/>
      <c r="T364" s="167"/>
    </row>
    <row r="365" spans="1:20" ht="5.4" customHeight="1" thickBot="1">
      <c r="A365" s="85"/>
      <c r="B365" s="87"/>
      <c r="C365" s="88"/>
      <c r="D365" s="88"/>
      <c r="E365" s="88"/>
      <c r="F365" s="88"/>
      <c r="G365" s="88"/>
      <c r="H365" s="88"/>
      <c r="I365" s="88"/>
      <c r="J365" s="88"/>
      <c r="K365" s="88"/>
      <c r="L365" s="88"/>
      <c r="M365" s="88"/>
      <c r="N365" s="88"/>
      <c r="O365" s="88"/>
      <c r="P365" s="88"/>
      <c r="Q365" s="88"/>
      <c r="R365" s="88"/>
      <c r="S365" s="88"/>
      <c r="T365" s="293"/>
    </row>
    <row r="366" spans="1:20" ht="36" customHeight="1" thickBot="1">
      <c r="A366" s="208" t="s">
        <v>8</v>
      </c>
      <c r="B366" s="209"/>
      <c r="C366" s="206"/>
      <c r="D366" s="206"/>
      <c r="E366" s="206"/>
      <c r="F366" s="206"/>
      <c r="G366" s="206"/>
      <c r="H366" s="207"/>
      <c r="J366" s="210" t="s">
        <v>113</v>
      </c>
      <c r="K366" s="211"/>
      <c r="L366" s="211"/>
      <c r="M366" s="211"/>
      <c r="N366" s="142" t="e">
        <f>VLOOKUP($C366,利用者一覧!$C$4:$AS$53,41,FALSE)</f>
        <v>#N/A</v>
      </c>
      <c r="O366" s="142"/>
      <c r="P366" s="142"/>
      <c r="Q366" s="142"/>
      <c r="R366" s="142"/>
      <c r="S366" s="143"/>
    </row>
    <row r="367" spans="1:20" ht="6.6" customHeight="1" thickBot="1">
      <c r="D367" s="86"/>
      <c r="E367" s="86"/>
      <c r="F367" s="86"/>
    </row>
    <row r="368" spans="1:20" ht="26.4" customHeight="1">
      <c r="A368" s="224" t="s">
        <v>163</v>
      </c>
      <c r="B368" s="225"/>
      <c r="C368" s="163"/>
      <c r="D368" s="276" t="e">
        <f>VLOOKUP($C366,利用者一覧!$C$4:$AS$53,14,FALSE)</f>
        <v>#N/A</v>
      </c>
      <c r="E368" s="277"/>
      <c r="F368" s="277"/>
      <c r="G368" s="277"/>
      <c r="H368" s="277"/>
      <c r="I368" s="277"/>
      <c r="J368" s="277"/>
      <c r="K368" s="277"/>
      <c r="L368" s="277"/>
      <c r="M368" s="277"/>
      <c r="N368" s="277"/>
      <c r="O368" s="277"/>
      <c r="P368" s="277"/>
      <c r="Q368" s="277"/>
      <c r="R368" s="277"/>
      <c r="S368" s="277"/>
      <c r="T368" s="278"/>
    </row>
    <row r="369" spans="1:20" ht="26.4" customHeight="1" thickBot="1">
      <c r="A369" s="226" t="s">
        <v>164</v>
      </c>
      <c r="B369" s="227"/>
      <c r="C369" s="228"/>
      <c r="D369" s="273" t="e">
        <f>VLOOKUP($C366,利用者一覧!$C$4:$AS$53,15,FALSE)</f>
        <v>#N/A</v>
      </c>
      <c r="E369" s="274"/>
      <c r="F369" s="274"/>
      <c r="G369" s="274"/>
      <c r="H369" s="274"/>
      <c r="I369" s="274"/>
      <c r="J369" s="274"/>
      <c r="K369" s="274"/>
      <c r="L369" s="274"/>
      <c r="M369" s="274"/>
      <c r="N369" s="274"/>
      <c r="O369" s="274"/>
      <c r="P369" s="274"/>
      <c r="Q369" s="274"/>
      <c r="R369" s="274"/>
      <c r="S369" s="274"/>
      <c r="T369" s="275"/>
    </row>
    <row r="370" spans="1:20" ht="5.4" customHeight="1" thickBot="1">
      <c r="D370" s="86"/>
      <c r="E370" s="86"/>
      <c r="F370" s="86"/>
    </row>
    <row r="371" spans="1:20" ht="24" customHeight="1" thickBot="1">
      <c r="A371" s="212" t="s">
        <v>9</v>
      </c>
      <c r="B371" s="213"/>
      <c r="C371" s="213"/>
      <c r="D371" s="213"/>
      <c r="E371" s="213"/>
      <c r="F371" s="214"/>
      <c r="G371" s="212" t="s">
        <v>10</v>
      </c>
      <c r="H371" s="213"/>
      <c r="I371" s="213"/>
      <c r="J371" s="288"/>
      <c r="K371" s="212" t="s">
        <v>11</v>
      </c>
      <c r="L371" s="213"/>
      <c r="M371" s="213"/>
      <c r="N371" s="288"/>
      <c r="O371" s="144" t="s">
        <v>221</v>
      </c>
      <c r="P371" s="145"/>
      <c r="Q371" s="145"/>
      <c r="R371" s="145"/>
      <c r="S371" s="145"/>
      <c r="T371" s="146"/>
    </row>
    <row r="372" spans="1:20" ht="28.8" customHeight="1" thickTop="1">
      <c r="A372" s="218" t="s">
        <v>241</v>
      </c>
      <c r="B372" s="219"/>
      <c r="C372" s="219"/>
      <c r="D372" s="219"/>
      <c r="E372" s="219"/>
      <c r="F372" s="220"/>
      <c r="G372" s="285" t="s">
        <v>18</v>
      </c>
      <c r="H372" s="286"/>
      <c r="I372" s="286"/>
      <c r="J372" s="287"/>
      <c r="K372" s="285" t="s">
        <v>19</v>
      </c>
      <c r="L372" s="286"/>
      <c r="M372" s="286"/>
      <c r="N372" s="287"/>
      <c r="O372" s="84" t="s">
        <v>27</v>
      </c>
      <c r="P372" s="147" t="s">
        <v>245</v>
      </c>
      <c r="Q372" s="148"/>
      <c r="R372" s="148"/>
      <c r="S372" s="148"/>
      <c r="T372" s="149"/>
    </row>
    <row r="373" spans="1:20" ht="28.8" customHeight="1" thickBot="1">
      <c r="A373" s="221" t="s">
        <v>242</v>
      </c>
      <c r="B373" s="222"/>
      <c r="C373" s="222"/>
      <c r="D373" s="222"/>
      <c r="E373" s="222"/>
      <c r="F373" s="223"/>
      <c r="G373" s="282" t="s">
        <v>18</v>
      </c>
      <c r="H373" s="283"/>
      <c r="I373" s="283"/>
      <c r="J373" s="284"/>
      <c r="K373" s="282" t="s">
        <v>19</v>
      </c>
      <c r="L373" s="283"/>
      <c r="M373" s="283"/>
      <c r="N373" s="284"/>
      <c r="O373" s="89" t="s">
        <v>31</v>
      </c>
      <c r="P373" s="150"/>
      <c r="Q373" s="151"/>
      <c r="R373" s="151"/>
      <c r="S373" s="151"/>
      <c r="T373" s="152"/>
    </row>
    <row r="374" spans="1:20" ht="28.8" customHeight="1" thickBot="1">
      <c r="A374" s="215" t="s">
        <v>243</v>
      </c>
      <c r="B374" s="216"/>
      <c r="C374" s="216"/>
      <c r="D374" s="216"/>
      <c r="E374" s="216"/>
      <c r="F374" s="217"/>
      <c r="G374" s="279" t="s">
        <v>18</v>
      </c>
      <c r="H374" s="280"/>
      <c r="I374" s="280"/>
      <c r="J374" s="281"/>
      <c r="K374" s="279" t="s">
        <v>19</v>
      </c>
      <c r="L374" s="280"/>
      <c r="M374" s="280"/>
      <c r="N374" s="281"/>
      <c r="O374" s="153" t="e">
        <f>VLOOKUP($C366,利用者一覧!$C$4:$AS$53,32,FALSE)</f>
        <v>#N/A</v>
      </c>
      <c r="P374" s="154"/>
      <c r="Q374" s="154"/>
      <c r="R374" s="154"/>
      <c r="S374" s="154"/>
      <c r="T374" s="155"/>
    </row>
    <row r="375" spans="1:20" ht="8.4" customHeight="1" thickBot="1">
      <c r="D375" s="86"/>
      <c r="E375" s="86"/>
      <c r="F375" s="86"/>
    </row>
    <row r="376" spans="1:20" ht="24" customHeight="1" thickBot="1">
      <c r="A376" s="198" t="s">
        <v>99</v>
      </c>
      <c r="B376" s="203" t="s">
        <v>12</v>
      </c>
      <c r="C376" s="164"/>
      <c r="D376" s="140" t="s">
        <v>13</v>
      </c>
      <c r="E376" s="164"/>
      <c r="F376" s="140" t="s">
        <v>14</v>
      </c>
      <c r="G376" s="164"/>
      <c r="H376" s="140" t="s">
        <v>15</v>
      </c>
      <c r="I376" s="164"/>
      <c r="J376" s="140" t="s">
        <v>16</v>
      </c>
      <c r="K376" s="164"/>
      <c r="L376" s="140" t="s">
        <v>17</v>
      </c>
      <c r="M376" s="165"/>
      <c r="N376" s="212" t="s">
        <v>222</v>
      </c>
      <c r="O376" s="213"/>
      <c r="P376" s="213"/>
      <c r="Q376" s="213"/>
      <c r="R376" s="213"/>
      <c r="S376" s="213"/>
      <c r="T376" s="288"/>
    </row>
    <row r="377" spans="1:20" ht="21" customHeight="1" thickTop="1" thickBot="1">
      <c r="A377" s="199"/>
      <c r="B377" s="78" t="s">
        <v>20</v>
      </c>
      <c r="C377" s="79" t="s">
        <v>21</v>
      </c>
      <c r="D377" s="80" t="s">
        <v>20</v>
      </c>
      <c r="E377" s="79" t="s">
        <v>21</v>
      </c>
      <c r="F377" s="80" t="s">
        <v>20</v>
      </c>
      <c r="G377" s="79" t="s">
        <v>21</v>
      </c>
      <c r="H377" s="80" t="s">
        <v>20</v>
      </c>
      <c r="I377" s="79" t="s">
        <v>21</v>
      </c>
      <c r="J377" s="80" t="s">
        <v>20</v>
      </c>
      <c r="K377" s="79" t="s">
        <v>21</v>
      </c>
      <c r="L377" s="80" t="s">
        <v>20</v>
      </c>
      <c r="M377" s="81" t="s">
        <v>21</v>
      </c>
      <c r="N377" s="289" t="e">
        <f>VLOOKUP($C366,利用者一覧!$C$4:$AS$53,40,FALSE)</f>
        <v>#N/A</v>
      </c>
      <c r="O377" s="166"/>
      <c r="P377" s="166"/>
      <c r="Q377" s="166"/>
      <c r="R377" s="166"/>
      <c r="S377" s="166"/>
      <c r="T377" s="167"/>
    </row>
    <row r="378" spans="1:20" ht="21" customHeight="1">
      <c r="A378" s="199"/>
      <c r="B378" s="201" t="e">
        <f>VLOOKUP($C366,利用者一覧!$C$4:$AS$53,26,FALSE)</f>
        <v>#N/A</v>
      </c>
      <c r="C378" s="196" t="s">
        <v>103</v>
      </c>
      <c r="D378" s="194" t="e">
        <f>VLOOKUP($C366,利用者一覧!$C$4:$AS$53,27,FALSE)</f>
        <v>#N/A</v>
      </c>
      <c r="E378" s="196" t="s">
        <v>103</v>
      </c>
      <c r="F378" s="194" t="e">
        <f>VLOOKUP($C366,利用者一覧!$C$4:$AS$53,28,FALSE)</f>
        <v>#N/A</v>
      </c>
      <c r="G378" s="196" t="s">
        <v>103</v>
      </c>
      <c r="H378" s="194" t="e">
        <f>VLOOKUP($C366,利用者一覧!$C$4:$AS$53,29,FALSE)</f>
        <v>#N/A</v>
      </c>
      <c r="I378" s="196" t="s">
        <v>103</v>
      </c>
      <c r="J378" s="194" t="e">
        <f>VLOOKUP($C366,利用者一覧!$C$4:$AS$53,30,FALSE)</f>
        <v>#N/A</v>
      </c>
      <c r="K378" s="196" t="s">
        <v>103</v>
      </c>
      <c r="L378" s="194" t="e">
        <f>VLOOKUP($C366,利用者一覧!$C$4:$AS$53,31,FALSE)</f>
        <v>#N/A</v>
      </c>
      <c r="M378" s="204" t="s">
        <v>103</v>
      </c>
      <c r="N378" s="254" t="s">
        <v>225</v>
      </c>
      <c r="O378" s="255"/>
      <c r="P378" s="255"/>
      <c r="Q378" s="255"/>
      <c r="R378" s="255"/>
      <c r="S378" s="255"/>
    </row>
    <row r="379" spans="1:20" ht="21" customHeight="1" thickBot="1">
      <c r="A379" s="200"/>
      <c r="B379" s="202"/>
      <c r="C379" s="197"/>
      <c r="D379" s="195"/>
      <c r="E379" s="197"/>
      <c r="F379" s="195"/>
      <c r="G379" s="197"/>
      <c r="H379" s="195"/>
      <c r="I379" s="197"/>
      <c r="J379" s="195"/>
      <c r="K379" s="197"/>
      <c r="L379" s="195"/>
      <c r="M379" s="205"/>
    </row>
    <row r="380" spans="1:20" ht="6" customHeight="1" thickBot="1">
      <c r="A380" s="104"/>
      <c r="B380" s="103"/>
      <c r="C380" s="103"/>
      <c r="D380" s="103"/>
      <c r="E380" s="103"/>
      <c r="F380" s="103"/>
      <c r="G380" s="103"/>
      <c r="H380" s="103"/>
      <c r="I380" s="103"/>
      <c r="J380" s="103"/>
      <c r="K380" s="103"/>
      <c r="L380" s="103"/>
      <c r="M380" s="103"/>
      <c r="N380" s="83"/>
      <c r="O380" s="83"/>
      <c r="P380" s="83"/>
      <c r="Q380" s="83"/>
      <c r="R380" s="83"/>
      <c r="S380" s="83"/>
      <c r="T380" s="83"/>
    </row>
    <row r="381" spans="1:20" ht="29.4" customHeight="1" thickBot="1">
      <c r="A381" s="189" t="s">
        <v>22</v>
      </c>
      <c r="B381" s="190"/>
      <c r="C381" s="93" t="s">
        <v>26</v>
      </c>
      <c r="D381" s="105" t="e">
        <f>VLOOKUP($C366,利用者一覧!$C$4:$AS$53,35,FALSE)</f>
        <v>#N/A</v>
      </c>
      <c r="E381" s="82" t="s">
        <v>30</v>
      </c>
      <c r="F381" s="43" t="s">
        <v>104</v>
      </c>
      <c r="G381" s="191" t="s">
        <v>23</v>
      </c>
      <c r="H381" s="192"/>
      <c r="I381" s="193"/>
      <c r="J381" s="93" t="s">
        <v>26</v>
      </c>
      <c r="K381" s="105" t="e">
        <f>VLOOKUP($C366,利用者一覧!$C$4:$AS$53,36,FALSE)</f>
        <v>#N/A</v>
      </c>
      <c r="L381" s="82" t="s">
        <v>30</v>
      </c>
      <c r="M381" s="43" t="s">
        <v>104</v>
      </c>
    </row>
    <row r="382" spans="1:20" ht="6" customHeight="1" thickBot="1"/>
    <row r="383" spans="1:20" ht="30" customHeight="1" thickBot="1">
      <c r="A383" s="263" t="s">
        <v>24</v>
      </c>
      <c r="B383" s="264"/>
      <c r="C383" s="265"/>
      <c r="D383" s="156" t="s">
        <v>28</v>
      </c>
      <c r="E383" s="157"/>
      <c r="F383" s="101" t="s">
        <v>103</v>
      </c>
      <c r="G383" s="262" t="s">
        <v>32</v>
      </c>
      <c r="H383" s="157"/>
      <c r="I383" s="101" t="s">
        <v>103</v>
      </c>
      <c r="J383" s="262" t="s">
        <v>34</v>
      </c>
      <c r="K383" s="157"/>
      <c r="L383" s="101" t="s">
        <v>103</v>
      </c>
      <c r="M383" s="140" t="s">
        <v>29</v>
      </c>
      <c r="N383" s="141"/>
      <c r="O383" s="102" t="s">
        <v>103</v>
      </c>
      <c r="P383" s="252" t="s">
        <v>244</v>
      </c>
      <c r="Q383" s="253"/>
      <c r="R383" s="253"/>
      <c r="S383" s="253"/>
      <c r="T383" s="253"/>
    </row>
    <row r="384" spans="1:20" ht="30" customHeight="1" thickTop="1" thickBot="1">
      <c r="A384" s="259" t="s">
        <v>162</v>
      </c>
      <c r="B384" s="260"/>
      <c r="C384" s="261"/>
      <c r="D384" s="258" t="s">
        <v>111</v>
      </c>
      <c r="E384" s="188"/>
      <c r="F384" s="107" t="s">
        <v>103</v>
      </c>
      <c r="G384" s="187" t="s">
        <v>35</v>
      </c>
      <c r="H384" s="188"/>
      <c r="I384" s="107" t="s">
        <v>103</v>
      </c>
      <c r="J384" s="187" t="s">
        <v>33</v>
      </c>
      <c r="K384" s="188"/>
      <c r="L384" s="91" t="s">
        <v>103</v>
      </c>
      <c r="M384" s="187" t="s">
        <v>101</v>
      </c>
      <c r="N384" s="188"/>
      <c r="O384" s="108" t="s">
        <v>103</v>
      </c>
      <c r="P384" s="252"/>
      <c r="Q384" s="253"/>
      <c r="R384" s="253"/>
      <c r="S384" s="253"/>
      <c r="T384" s="253"/>
    </row>
    <row r="385" spans="1:20" ht="6.6" customHeight="1" thickBot="1"/>
    <row r="386" spans="1:20" ht="30" customHeight="1" thickBot="1">
      <c r="A386" s="162" t="s">
        <v>227</v>
      </c>
      <c r="B386" s="163"/>
      <c r="C386" s="256" t="e">
        <f>VLOOKUP($C366,利用者一覧!$C$4:$AS$53,16,FALSE)</f>
        <v>#N/A</v>
      </c>
      <c r="D386" s="257"/>
      <c r="E386" s="257"/>
      <c r="F386" s="244" t="s">
        <v>232</v>
      </c>
      <c r="G386" s="245"/>
      <c r="H386" s="249" t="e">
        <f>VLOOKUP($C366,利用者一覧!$C$4:$AS$53,17,FALSE)</f>
        <v>#N/A</v>
      </c>
      <c r="I386" s="250"/>
      <c r="J386" s="250"/>
      <c r="K386" s="250"/>
      <c r="L386" s="250"/>
      <c r="M386" s="251"/>
      <c r="N386" s="210" t="s">
        <v>226</v>
      </c>
      <c r="O386" s="211"/>
      <c r="P386" s="211"/>
      <c r="Q386" s="211"/>
      <c r="R386" s="211"/>
      <c r="S386" s="211"/>
      <c r="T386" s="233"/>
    </row>
    <row r="387" spans="1:20" ht="30" customHeight="1">
      <c r="A387" s="158" t="s">
        <v>228</v>
      </c>
      <c r="B387" s="159"/>
      <c r="C387" s="229" t="e">
        <f>VLOOKUP($C366,利用者一覧!$C$4:$AS$53,18,FALSE)</f>
        <v>#N/A</v>
      </c>
      <c r="D387" s="230"/>
      <c r="E387" s="230"/>
      <c r="F387" s="240" t="s">
        <v>233</v>
      </c>
      <c r="G387" s="241"/>
      <c r="H387" s="246" t="e">
        <f>VLOOKUP($C366,利用者一覧!$C$4:$AS$53,19,FALSE)</f>
        <v>#N/A</v>
      </c>
      <c r="I387" s="247"/>
      <c r="J387" s="247"/>
      <c r="K387" s="247"/>
      <c r="L387" s="247"/>
      <c r="M387" s="248"/>
      <c r="N387" s="198" t="s">
        <v>102</v>
      </c>
      <c r="O387" s="234" t="e">
        <f>VLOOKUP($C366,利用者一覧!$C$4:$AS$53,37,FALSE)</f>
        <v>#N/A</v>
      </c>
      <c r="P387" s="235"/>
      <c r="Q387" s="235"/>
      <c r="R387" s="235"/>
      <c r="S387" s="235"/>
      <c r="T387" s="44" t="s">
        <v>103</v>
      </c>
    </row>
    <row r="388" spans="1:20" ht="30" customHeight="1">
      <c r="A388" s="158" t="s">
        <v>229</v>
      </c>
      <c r="B388" s="159"/>
      <c r="C388" s="229" t="e">
        <f>VLOOKUP($C366,利用者一覧!$C$4:$AS$53,20,FALSE)</f>
        <v>#N/A</v>
      </c>
      <c r="D388" s="230"/>
      <c r="E388" s="230"/>
      <c r="F388" s="240" t="s">
        <v>234</v>
      </c>
      <c r="G388" s="241"/>
      <c r="H388" s="246" t="e">
        <f>VLOOKUP($C366,利用者一覧!$C$4:$AS$53,21,FALSE)</f>
        <v>#N/A</v>
      </c>
      <c r="I388" s="247"/>
      <c r="J388" s="247"/>
      <c r="K388" s="247"/>
      <c r="L388" s="247"/>
      <c r="M388" s="248"/>
      <c r="N388" s="199"/>
      <c r="O388" s="236" t="e">
        <f>VLOOKUP($C366,利用者一覧!$C$4:$AS$53,38,FALSE)</f>
        <v>#N/A</v>
      </c>
      <c r="P388" s="237"/>
      <c r="Q388" s="237"/>
      <c r="R388" s="237"/>
      <c r="S388" s="237"/>
      <c r="T388" s="75" t="s">
        <v>103</v>
      </c>
    </row>
    <row r="389" spans="1:20" ht="30" customHeight="1" thickBot="1">
      <c r="A389" s="158" t="s">
        <v>230</v>
      </c>
      <c r="B389" s="159"/>
      <c r="C389" s="229" t="e">
        <f>VLOOKUP($C366,利用者一覧!$C$4:$AS$53,22,FALSE)</f>
        <v>#N/A</v>
      </c>
      <c r="D389" s="230"/>
      <c r="E389" s="230"/>
      <c r="F389" s="240" t="s">
        <v>235</v>
      </c>
      <c r="G389" s="241"/>
      <c r="H389" s="246" t="e">
        <f>VLOOKUP($C366,利用者一覧!$C$4:$AS$53,23,FALSE)</f>
        <v>#N/A</v>
      </c>
      <c r="I389" s="247"/>
      <c r="J389" s="247"/>
      <c r="K389" s="247"/>
      <c r="L389" s="247"/>
      <c r="M389" s="248"/>
      <c r="N389" s="200"/>
      <c r="O389" s="238" t="e">
        <f>VLOOKUP($C366,利用者一覧!$C$4:$AS$53,39,FALSE)</f>
        <v>#N/A</v>
      </c>
      <c r="P389" s="239"/>
      <c r="Q389" s="239"/>
      <c r="R389" s="239"/>
      <c r="S389" s="239"/>
      <c r="T389" s="45" t="s">
        <v>103</v>
      </c>
    </row>
    <row r="390" spans="1:20" ht="30" customHeight="1" thickBot="1">
      <c r="A390" s="160" t="s">
        <v>231</v>
      </c>
      <c r="B390" s="161"/>
      <c r="C390" s="231" t="e">
        <f>VLOOKUP($C366,利用者一覧!$C$4:$AS$53,24,FALSE)</f>
        <v>#N/A</v>
      </c>
      <c r="D390" s="232"/>
      <c r="E390" s="232"/>
      <c r="F390" s="242" t="s">
        <v>236</v>
      </c>
      <c r="G390" s="243"/>
      <c r="H390" s="290" t="e">
        <f>VLOOKUP($C366,利用者一覧!$C$4:$AS$53,25,FALSE)</f>
        <v>#N/A</v>
      </c>
      <c r="I390" s="291"/>
      <c r="J390" s="291"/>
      <c r="K390" s="291"/>
      <c r="L390" s="291"/>
      <c r="M390" s="292"/>
      <c r="N390" s="94"/>
    </row>
    <row r="391" spans="1:20" ht="6.6" customHeight="1" thickBot="1">
      <c r="A391" s="97"/>
      <c r="B391" s="98"/>
      <c r="C391" s="95"/>
      <c r="D391" s="95"/>
      <c r="E391" s="95"/>
      <c r="F391" s="99"/>
      <c r="G391" s="98"/>
      <c r="H391" s="106"/>
      <c r="I391" s="106"/>
      <c r="J391" s="106"/>
      <c r="K391" s="106"/>
      <c r="L391" s="106"/>
      <c r="M391" s="106"/>
      <c r="N391" s="100"/>
    </row>
    <row r="392" spans="1:20" ht="30" customHeight="1" thickBot="1">
      <c r="A392" s="135" t="e">
        <f>VLOOKUP($C366,利用者一覧!$C$4:$AS$53,42,FALSE)</f>
        <v>#N/A</v>
      </c>
      <c r="B392" s="136"/>
      <c r="C392" s="136"/>
      <c r="D392" s="136"/>
      <c r="E392" s="136"/>
      <c r="F392" s="136"/>
      <c r="G392" s="136"/>
      <c r="H392" s="136"/>
      <c r="I392" s="136"/>
      <c r="J392" s="136"/>
      <c r="K392" s="136"/>
      <c r="L392" s="136"/>
      <c r="M392" s="136"/>
      <c r="N392" s="136"/>
      <c r="O392" s="136"/>
      <c r="P392" s="136"/>
      <c r="Q392" s="136"/>
      <c r="R392" s="136"/>
      <c r="S392" s="136"/>
      <c r="T392" s="137"/>
    </row>
    <row r="393" spans="1:20" ht="6" customHeight="1"/>
    <row r="394" spans="1:20" ht="22.8" customHeight="1" thickBot="1">
      <c r="A394" s="138" t="s">
        <v>161</v>
      </c>
      <c r="B394" s="138"/>
      <c r="C394" s="138"/>
      <c r="D394" s="138"/>
      <c r="E394" s="138"/>
      <c r="F394" s="138"/>
      <c r="G394" s="138"/>
      <c r="H394" s="139"/>
      <c r="I394" s="76"/>
    </row>
    <row r="395" spans="1:20" ht="22.8" customHeight="1">
      <c r="A395" s="266"/>
      <c r="B395" s="267"/>
      <c r="C395" s="267"/>
      <c r="D395" s="267"/>
      <c r="E395" s="267"/>
      <c r="F395" s="267"/>
      <c r="G395" s="267"/>
      <c r="H395" s="267"/>
      <c r="I395" s="267"/>
      <c r="J395" s="267"/>
      <c r="K395" s="267"/>
      <c r="L395" s="267"/>
      <c r="M395" s="267"/>
      <c r="N395" s="267"/>
      <c r="O395" s="267"/>
      <c r="P395" s="267"/>
      <c r="Q395" s="267"/>
      <c r="R395" s="267"/>
      <c r="S395" s="267"/>
      <c r="T395" s="268"/>
    </row>
    <row r="396" spans="1:20" ht="22.8" customHeight="1">
      <c r="A396" s="254"/>
      <c r="B396" s="255"/>
      <c r="C396" s="255"/>
      <c r="D396" s="255"/>
      <c r="E396" s="255"/>
      <c r="F396" s="255"/>
      <c r="G396" s="255"/>
      <c r="H396" s="255"/>
      <c r="I396" s="255"/>
      <c r="J396" s="255"/>
      <c r="K396" s="255"/>
      <c r="L396" s="255"/>
      <c r="M396" s="255"/>
      <c r="N396" s="255"/>
      <c r="O396" s="255"/>
      <c r="P396" s="255"/>
      <c r="Q396" s="255"/>
      <c r="R396" s="255"/>
      <c r="S396" s="255"/>
      <c r="T396" s="269"/>
    </row>
    <row r="397" spans="1:20" ht="22.8" customHeight="1">
      <c r="A397" s="254"/>
      <c r="B397" s="255"/>
      <c r="C397" s="255"/>
      <c r="D397" s="255"/>
      <c r="E397" s="255"/>
      <c r="F397" s="255"/>
      <c r="G397" s="255"/>
      <c r="H397" s="255"/>
      <c r="I397" s="255"/>
      <c r="J397" s="255"/>
      <c r="K397" s="255"/>
      <c r="L397" s="255"/>
      <c r="M397" s="255"/>
      <c r="N397" s="255"/>
      <c r="O397" s="255"/>
      <c r="P397" s="255"/>
      <c r="Q397" s="255"/>
      <c r="R397" s="255"/>
      <c r="S397" s="255"/>
      <c r="T397" s="269"/>
    </row>
    <row r="398" spans="1:20" ht="22.8" customHeight="1" thickBot="1">
      <c r="A398" s="270"/>
      <c r="B398" s="271"/>
      <c r="C398" s="271"/>
      <c r="D398" s="271"/>
      <c r="E398" s="271"/>
      <c r="F398" s="271"/>
      <c r="G398" s="271"/>
      <c r="H398" s="271"/>
      <c r="I398" s="271"/>
      <c r="J398" s="271"/>
      <c r="K398" s="271"/>
      <c r="L398" s="271"/>
      <c r="M398" s="271"/>
      <c r="N398" s="271"/>
      <c r="O398" s="271"/>
      <c r="P398" s="271"/>
      <c r="Q398" s="271"/>
      <c r="R398" s="271"/>
      <c r="S398" s="271"/>
      <c r="T398" s="272"/>
    </row>
    <row r="399" spans="1:20" ht="22.8" customHeight="1"/>
    <row r="400" spans="1:20" ht="22.8" customHeight="1"/>
  </sheetData>
  <mergeCells count="1000">
    <mergeCell ref="A392:T392"/>
    <mergeCell ref="A394:H394"/>
    <mergeCell ref="A395:T398"/>
    <mergeCell ref="A389:B389"/>
    <mergeCell ref="C389:E389"/>
    <mergeCell ref="F389:G389"/>
    <mergeCell ref="H389:M389"/>
    <mergeCell ref="O389:S389"/>
    <mergeCell ref="A390:B390"/>
    <mergeCell ref="C390:E390"/>
    <mergeCell ref="F390:G390"/>
    <mergeCell ref="H390:M390"/>
    <mergeCell ref="O387:S387"/>
    <mergeCell ref="A388:B388"/>
    <mergeCell ref="C388:E388"/>
    <mergeCell ref="F388:G388"/>
    <mergeCell ref="H388:M388"/>
    <mergeCell ref="O388:S388"/>
    <mergeCell ref="A386:B386"/>
    <mergeCell ref="C386:E386"/>
    <mergeCell ref="F386:G386"/>
    <mergeCell ref="H386:M386"/>
    <mergeCell ref="N386:T386"/>
    <mergeCell ref="A387:B387"/>
    <mergeCell ref="C387:E387"/>
    <mergeCell ref="F387:G387"/>
    <mergeCell ref="H387:M387"/>
    <mergeCell ref="N387:N389"/>
    <mergeCell ref="M383:N383"/>
    <mergeCell ref="P383:T384"/>
    <mergeCell ref="A384:C384"/>
    <mergeCell ref="D384:E384"/>
    <mergeCell ref="G384:H384"/>
    <mergeCell ref="J384:K384"/>
    <mergeCell ref="M384:N384"/>
    <mergeCell ref="A381:B381"/>
    <mergeCell ref="G381:I381"/>
    <mergeCell ref="A383:C383"/>
    <mergeCell ref="D383:E383"/>
    <mergeCell ref="G383:H383"/>
    <mergeCell ref="J383:K383"/>
    <mergeCell ref="I378:I379"/>
    <mergeCell ref="J378:J379"/>
    <mergeCell ref="K378:K379"/>
    <mergeCell ref="L378:L379"/>
    <mergeCell ref="M378:M379"/>
    <mergeCell ref="N378:S378"/>
    <mergeCell ref="L376:M376"/>
    <mergeCell ref="N376:T376"/>
    <mergeCell ref="N377:T377"/>
    <mergeCell ref="B378:B379"/>
    <mergeCell ref="C378:C379"/>
    <mergeCell ref="D378:D379"/>
    <mergeCell ref="E378:E379"/>
    <mergeCell ref="F378:F379"/>
    <mergeCell ref="G378:G379"/>
    <mergeCell ref="H378:H379"/>
    <mergeCell ref="A374:F374"/>
    <mergeCell ref="G374:J374"/>
    <mergeCell ref="K374:N374"/>
    <mergeCell ref="O374:T374"/>
    <mergeCell ref="A376:A379"/>
    <mergeCell ref="B376:C376"/>
    <mergeCell ref="D376:E376"/>
    <mergeCell ref="F376:G376"/>
    <mergeCell ref="H376:I376"/>
    <mergeCell ref="J376:K376"/>
    <mergeCell ref="A372:F372"/>
    <mergeCell ref="G372:J372"/>
    <mergeCell ref="K372:N372"/>
    <mergeCell ref="P372:T372"/>
    <mergeCell ref="A373:F373"/>
    <mergeCell ref="G373:J373"/>
    <mergeCell ref="K373:N373"/>
    <mergeCell ref="P373:T373"/>
    <mergeCell ref="A369:C369"/>
    <mergeCell ref="D369:T369"/>
    <mergeCell ref="A371:F371"/>
    <mergeCell ref="G371:J371"/>
    <mergeCell ref="K371:N371"/>
    <mergeCell ref="O371:T371"/>
    <mergeCell ref="A366:B366"/>
    <mergeCell ref="C366:H366"/>
    <mergeCell ref="J366:M366"/>
    <mergeCell ref="N366:S366"/>
    <mergeCell ref="A368:C368"/>
    <mergeCell ref="D368:T368"/>
    <mergeCell ref="Q363:R363"/>
    <mergeCell ref="S363:T363"/>
    <mergeCell ref="M364:N364"/>
    <mergeCell ref="O364:P364"/>
    <mergeCell ref="Q364:R364"/>
    <mergeCell ref="S364:T364"/>
    <mergeCell ref="A352:T352"/>
    <mergeCell ref="A354:H354"/>
    <mergeCell ref="A355:T358"/>
    <mergeCell ref="A361:K361"/>
    <mergeCell ref="A363:E364"/>
    <mergeCell ref="F363:G364"/>
    <mergeCell ref="H363:J364"/>
    <mergeCell ref="K363:L364"/>
    <mergeCell ref="M363:N363"/>
    <mergeCell ref="O363:P363"/>
    <mergeCell ref="A349:B349"/>
    <mergeCell ref="C349:E349"/>
    <mergeCell ref="F349:G349"/>
    <mergeCell ref="H349:M349"/>
    <mergeCell ref="O349:S349"/>
    <mergeCell ref="A350:B350"/>
    <mergeCell ref="C350:E350"/>
    <mergeCell ref="F350:G350"/>
    <mergeCell ref="H350:M350"/>
    <mergeCell ref="O347:S347"/>
    <mergeCell ref="A348:B348"/>
    <mergeCell ref="C348:E348"/>
    <mergeCell ref="F348:G348"/>
    <mergeCell ref="H348:M348"/>
    <mergeCell ref="O348:S348"/>
    <mergeCell ref="A346:B346"/>
    <mergeCell ref="C346:E346"/>
    <mergeCell ref="F346:G346"/>
    <mergeCell ref="H346:M346"/>
    <mergeCell ref="N346:T346"/>
    <mergeCell ref="A347:B347"/>
    <mergeCell ref="C347:E347"/>
    <mergeCell ref="F347:G347"/>
    <mergeCell ref="H347:M347"/>
    <mergeCell ref="N347:N349"/>
    <mergeCell ref="M343:N343"/>
    <mergeCell ref="P343:T344"/>
    <mergeCell ref="A344:C344"/>
    <mergeCell ref="D344:E344"/>
    <mergeCell ref="G344:H344"/>
    <mergeCell ref="J344:K344"/>
    <mergeCell ref="M344:N344"/>
    <mergeCell ref="A341:B341"/>
    <mergeCell ref="G341:I341"/>
    <mergeCell ref="A343:C343"/>
    <mergeCell ref="D343:E343"/>
    <mergeCell ref="G343:H343"/>
    <mergeCell ref="J343:K343"/>
    <mergeCell ref="I338:I339"/>
    <mergeCell ref="J338:J339"/>
    <mergeCell ref="K338:K339"/>
    <mergeCell ref="L338:L339"/>
    <mergeCell ref="M338:M339"/>
    <mergeCell ref="N338:S338"/>
    <mergeCell ref="L336:M336"/>
    <mergeCell ref="N336:T336"/>
    <mergeCell ref="N337:T337"/>
    <mergeCell ref="B338:B339"/>
    <mergeCell ref="C338:C339"/>
    <mergeCell ref="D338:D339"/>
    <mergeCell ref="E338:E339"/>
    <mergeCell ref="F338:F339"/>
    <mergeCell ref="G338:G339"/>
    <mergeCell ref="H338:H339"/>
    <mergeCell ref="A334:F334"/>
    <mergeCell ref="G334:J334"/>
    <mergeCell ref="K334:N334"/>
    <mergeCell ref="O334:T334"/>
    <mergeCell ref="A336:A339"/>
    <mergeCell ref="B336:C336"/>
    <mergeCell ref="D336:E336"/>
    <mergeCell ref="F336:G336"/>
    <mergeCell ref="H336:I336"/>
    <mergeCell ref="J336:K336"/>
    <mergeCell ref="A332:F332"/>
    <mergeCell ref="G332:J332"/>
    <mergeCell ref="K332:N332"/>
    <mergeCell ref="P332:T332"/>
    <mergeCell ref="A333:F333"/>
    <mergeCell ref="G333:J333"/>
    <mergeCell ref="K333:N333"/>
    <mergeCell ref="P333:T333"/>
    <mergeCell ref="A329:C329"/>
    <mergeCell ref="D329:T329"/>
    <mergeCell ref="A331:F331"/>
    <mergeCell ref="G331:J331"/>
    <mergeCell ref="K331:N331"/>
    <mergeCell ref="O331:T331"/>
    <mergeCell ref="A326:B326"/>
    <mergeCell ref="C326:H326"/>
    <mergeCell ref="J326:M326"/>
    <mergeCell ref="N326:S326"/>
    <mergeCell ref="A328:C328"/>
    <mergeCell ref="D328:T328"/>
    <mergeCell ref="Q323:R323"/>
    <mergeCell ref="S323:T323"/>
    <mergeCell ref="M324:N324"/>
    <mergeCell ref="O324:P324"/>
    <mergeCell ref="Q324:R324"/>
    <mergeCell ref="S324:T324"/>
    <mergeCell ref="A312:T312"/>
    <mergeCell ref="A314:H314"/>
    <mergeCell ref="A315:T318"/>
    <mergeCell ref="A321:K321"/>
    <mergeCell ref="A323:E324"/>
    <mergeCell ref="F323:G324"/>
    <mergeCell ref="H323:J324"/>
    <mergeCell ref="K323:L324"/>
    <mergeCell ref="M323:N323"/>
    <mergeCell ref="O323:P323"/>
    <mergeCell ref="A309:B309"/>
    <mergeCell ref="C309:E309"/>
    <mergeCell ref="F309:G309"/>
    <mergeCell ref="H309:M309"/>
    <mergeCell ref="O309:S309"/>
    <mergeCell ref="A310:B310"/>
    <mergeCell ref="C310:E310"/>
    <mergeCell ref="F310:G310"/>
    <mergeCell ref="H310:M310"/>
    <mergeCell ref="O307:S307"/>
    <mergeCell ref="A308:B308"/>
    <mergeCell ref="C308:E308"/>
    <mergeCell ref="F308:G308"/>
    <mergeCell ref="H308:M308"/>
    <mergeCell ref="O308:S308"/>
    <mergeCell ref="A306:B306"/>
    <mergeCell ref="C306:E306"/>
    <mergeCell ref="F306:G306"/>
    <mergeCell ref="H306:M306"/>
    <mergeCell ref="N306:T306"/>
    <mergeCell ref="A307:B307"/>
    <mergeCell ref="C307:E307"/>
    <mergeCell ref="F307:G307"/>
    <mergeCell ref="H307:M307"/>
    <mergeCell ref="N307:N309"/>
    <mergeCell ref="M303:N303"/>
    <mergeCell ref="P303:T304"/>
    <mergeCell ref="A304:C304"/>
    <mergeCell ref="D304:E304"/>
    <mergeCell ref="G304:H304"/>
    <mergeCell ref="J304:K304"/>
    <mergeCell ref="M304:N304"/>
    <mergeCell ref="A301:B301"/>
    <mergeCell ref="G301:I301"/>
    <mergeCell ref="A303:C303"/>
    <mergeCell ref="D303:E303"/>
    <mergeCell ref="G303:H303"/>
    <mergeCell ref="J303:K303"/>
    <mergeCell ref="I298:I299"/>
    <mergeCell ref="J298:J299"/>
    <mergeCell ref="K298:K299"/>
    <mergeCell ref="L298:L299"/>
    <mergeCell ref="M298:M299"/>
    <mergeCell ref="N298:S298"/>
    <mergeCell ref="L296:M296"/>
    <mergeCell ref="N296:T296"/>
    <mergeCell ref="N297:T297"/>
    <mergeCell ref="B298:B299"/>
    <mergeCell ref="C298:C299"/>
    <mergeCell ref="D298:D299"/>
    <mergeCell ref="E298:E299"/>
    <mergeCell ref="F298:F299"/>
    <mergeCell ref="G298:G299"/>
    <mergeCell ref="H298:H299"/>
    <mergeCell ref="A294:F294"/>
    <mergeCell ref="G294:J294"/>
    <mergeCell ref="K294:N294"/>
    <mergeCell ref="O294:T294"/>
    <mergeCell ref="A296:A299"/>
    <mergeCell ref="B296:C296"/>
    <mergeCell ref="D296:E296"/>
    <mergeCell ref="F296:G296"/>
    <mergeCell ref="H296:I296"/>
    <mergeCell ref="J296:K296"/>
    <mergeCell ref="A292:F292"/>
    <mergeCell ref="G292:J292"/>
    <mergeCell ref="K292:N292"/>
    <mergeCell ref="P292:T292"/>
    <mergeCell ref="A293:F293"/>
    <mergeCell ref="G293:J293"/>
    <mergeCell ref="K293:N293"/>
    <mergeCell ref="P293:T293"/>
    <mergeCell ref="A289:C289"/>
    <mergeCell ref="D289:T289"/>
    <mergeCell ref="A291:F291"/>
    <mergeCell ref="G291:J291"/>
    <mergeCell ref="K291:N291"/>
    <mergeCell ref="O291:T291"/>
    <mergeCell ref="A286:B286"/>
    <mergeCell ref="C286:H286"/>
    <mergeCell ref="J286:M286"/>
    <mergeCell ref="N286:S286"/>
    <mergeCell ref="A288:C288"/>
    <mergeCell ref="D288:T288"/>
    <mergeCell ref="Q283:R283"/>
    <mergeCell ref="S283:T283"/>
    <mergeCell ref="M284:N284"/>
    <mergeCell ref="O284:P284"/>
    <mergeCell ref="Q284:R284"/>
    <mergeCell ref="S284:T284"/>
    <mergeCell ref="A272:T272"/>
    <mergeCell ref="A274:H274"/>
    <mergeCell ref="A275:T278"/>
    <mergeCell ref="A281:K281"/>
    <mergeCell ref="A283:E284"/>
    <mergeCell ref="F283:G284"/>
    <mergeCell ref="H283:J284"/>
    <mergeCell ref="K283:L284"/>
    <mergeCell ref="M283:N283"/>
    <mergeCell ref="O283:P283"/>
    <mergeCell ref="A269:B269"/>
    <mergeCell ref="C269:E269"/>
    <mergeCell ref="F269:G269"/>
    <mergeCell ref="H269:M269"/>
    <mergeCell ref="O269:S269"/>
    <mergeCell ref="A270:B270"/>
    <mergeCell ref="C270:E270"/>
    <mergeCell ref="F270:G270"/>
    <mergeCell ref="H270:M270"/>
    <mergeCell ref="O267:S267"/>
    <mergeCell ref="A268:B268"/>
    <mergeCell ref="C268:E268"/>
    <mergeCell ref="F268:G268"/>
    <mergeCell ref="H268:M268"/>
    <mergeCell ref="O268:S268"/>
    <mergeCell ref="A266:B266"/>
    <mergeCell ref="C266:E266"/>
    <mergeCell ref="F266:G266"/>
    <mergeCell ref="H266:M266"/>
    <mergeCell ref="N266:T266"/>
    <mergeCell ref="A267:B267"/>
    <mergeCell ref="C267:E267"/>
    <mergeCell ref="F267:G267"/>
    <mergeCell ref="H267:M267"/>
    <mergeCell ref="N267:N269"/>
    <mergeCell ref="M263:N263"/>
    <mergeCell ref="P263:T264"/>
    <mergeCell ref="A264:C264"/>
    <mergeCell ref="D264:E264"/>
    <mergeCell ref="G264:H264"/>
    <mergeCell ref="J264:K264"/>
    <mergeCell ref="M264:N264"/>
    <mergeCell ref="A261:B261"/>
    <mergeCell ref="G261:I261"/>
    <mergeCell ref="A263:C263"/>
    <mergeCell ref="D263:E263"/>
    <mergeCell ref="G263:H263"/>
    <mergeCell ref="J263:K263"/>
    <mergeCell ref="I258:I259"/>
    <mergeCell ref="J258:J259"/>
    <mergeCell ref="K258:K259"/>
    <mergeCell ref="L258:L259"/>
    <mergeCell ref="M258:M259"/>
    <mergeCell ref="N258:S258"/>
    <mergeCell ref="L256:M256"/>
    <mergeCell ref="N256:T256"/>
    <mergeCell ref="N257:T257"/>
    <mergeCell ref="B258:B259"/>
    <mergeCell ref="C258:C259"/>
    <mergeCell ref="D258:D259"/>
    <mergeCell ref="E258:E259"/>
    <mergeCell ref="F258:F259"/>
    <mergeCell ref="G258:G259"/>
    <mergeCell ref="H258:H259"/>
    <mergeCell ref="A254:F254"/>
    <mergeCell ref="G254:J254"/>
    <mergeCell ref="K254:N254"/>
    <mergeCell ref="O254:T254"/>
    <mergeCell ref="A256:A259"/>
    <mergeCell ref="B256:C256"/>
    <mergeCell ref="D256:E256"/>
    <mergeCell ref="F256:G256"/>
    <mergeCell ref="H256:I256"/>
    <mergeCell ref="J256:K256"/>
    <mergeCell ref="A252:F252"/>
    <mergeCell ref="G252:J252"/>
    <mergeCell ref="K252:N252"/>
    <mergeCell ref="P252:T252"/>
    <mergeCell ref="A253:F253"/>
    <mergeCell ref="G253:J253"/>
    <mergeCell ref="K253:N253"/>
    <mergeCell ref="P253:T253"/>
    <mergeCell ref="A249:C249"/>
    <mergeCell ref="D249:T249"/>
    <mergeCell ref="A251:F251"/>
    <mergeCell ref="G251:J251"/>
    <mergeCell ref="K251:N251"/>
    <mergeCell ref="O251:T251"/>
    <mergeCell ref="A246:B246"/>
    <mergeCell ref="C246:H246"/>
    <mergeCell ref="J246:M246"/>
    <mergeCell ref="N246:S246"/>
    <mergeCell ref="A248:C248"/>
    <mergeCell ref="D248:T248"/>
    <mergeCell ref="Q243:R243"/>
    <mergeCell ref="S243:T243"/>
    <mergeCell ref="M244:N244"/>
    <mergeCell ref="O244:P244"/>
    <mergeCell ref="Q244:R244"/>
    <mergeCell ref="S244:T244"/>
    <mergeCell ref="A232:T232"/>
    <mergeCell ref="A234:H234"/>
    <mergeCell ref="A235:T238"/>
    <mergeCell ref="A241:K241"/>
    <mergeCell ref="A243:E244"/>
    <mergeCell ref="F243:G244"/>
    <mergeCell ref="H243:J244"/>
    <mergeCell ref="K243:L244"/>
    <mergeCell ref="M243:N243"/>
    <mergeCell ref="O243:P243"/>
    <mergeCell ref="A229:B229"/>
    <mergeCell ref="C229:E229"/>
    <mergeCell ref="F229:G229"/>
    <mergeCell ref="H229:M229"/>
    <mergeCell ref="O229:S229"/>
    <mergeCell ref="A230:B230"/>
    <mergeCell ref="C230:E230"/>
    <mergeCell ref="F230:G230"/>
    <mergeCell ref="H230:M230"/>
    <mergeCell ref="O227:S227"/>
    <mergeCell ref="A228:B228"/>
    <mergeCell ref="C228:E228"/>
    <mergeCell ref="F228:G228"/>
    <mergeCell ref="H228:M228"/>
    <mergeCell ref="O228:S228"/>
    <mergeCell ref="A226:B226"/>
    <mergeCell ref="C226:E226"/>
    <mergeCell ref="F226:G226"/>
    <mergeCell ref="H226:M226"/>
    <mergeCell ref="N226:T226"/>
    <mergeCell ref="A227:B227"/>
    <mergeCell ref="C227:E227"/>
    <mergeCell ref="F227:G227"/>
    <mergeCell ref="H227:M227"/>
    <mergeCell ref="N227:N229"/>
    <mergeCell ref="M223:N223"/>
    <mergeCell ref="P223:T224"/>
    <mergeCell ref="A224:C224"/>
    <mergeCell ref="D224:E224"/>
    <mergeCell ref="G224:H224"/>
    <mergeCell ref="J224:K224"/>
    <mergeCell ref="M224:N224"/>
    <mergeCell ref="A221:B221"/>
    <mergeCell ref="G221:I221"/>
    <mergeCell ref="A223:C223"/>
    <mergeCell ref="D223:E223"/>
    <mergeCell ref="G223:H223"/>
    <mergeCell ref="J223:K223"/>
    <mergeCell ref="I218:I219"/>
    <mergeCell ref="J218:J219"/>
    <mergeCell ref="K218:K219"/>
    <mergeCell ref="L218:L219"/>
    <mergeCell ref="M218:M219"/>
    <mergeCell ref="N218:S218"/>
    <mergeCell ref="L216:M216"/>
    <mergeCell ref="N216:T216"/>
    <mergeCell ref="N217:T217"/>
    <mergeCell ref="B218:B219"/>
    <mergeCell ref="C218:C219"/>
    <mergeCell ref="D218:D219"/>
    <mergeCell ref="E218:E219"/>
    <mergeCell ref="F218:F219"/>
    <mergeCell ref="G218:G219"/>
    <mergeCell ref="H218:H219"/>
    <mergeCell ref="A214:F214"/>
    <mergeCell ref="G214:J214"/>
    <mergeCell ref="K214:N214"/>
    <mergeCell ref="O214:T214"/>
    <mergeCell ref="A216:A219"/>
    <mergeCell ref="B216:C216"/>
    <mergeCell ref="D216:E216"/>
    <mergeCell ref="F216:G216"/>
    <mergeCell ref="H216:I216"/>
    <mergeCell ref="J216:K216"/>
    <mergeCell ref="A212:F212"/>
    <mergeCell ref="G212:J212"/>
    <mergeCell ref="K212:N212"/>
    <mergeCell ref="P212:T212"/>
    <mergeCell ref="A213:F213"/>
    <mergeCell ref="G213:J213"/>
    <mergeCell ref="K213:N213"/>
    <mergeCell ref="P213:T213"/>
    <mergeCell ref="A209:C209"/>
    <mergeCell ref="D209:T209"/>
    <mergeCell ref="A211:F211"/>
    <mergeCell ref="G211:J211"/>
    <mergeCell ref="K211:N211"/>
    <mergeCell ref="O211:T211"/>
    <mergeCell ref="A206:B206"/>
    <mergeCell ref="C206:H206"/>
    <mergeCell ref="J206:M206"/>
    <mergeCell ref="N206:S206"/>
    <mergeCell ref="A208:C208"/>
    <mergeCell ref="D208:T208"/>
    <mergeCell ref="Q203:R203"/>
    <mergeCell ref="S203:T203"/>
    <mergeCell ref="M204:N204"/>
    <mergeCell ref="O204:P204"/>
    <mergeCell ref="Q204:R204"/>
    <mergeCell ref="S204:T204"/>
    <mergeCell ref="A192:T192"/>
    <mergeCell ref="A194:H194"/>
    <mergeCell ref="A195:T198"/>
    <mergeCell ref="A201:K201"/>
    <mergeCell ref="A203:E204"/>
    <mergeCell ref="F203:G204"/>
    <mergeCell ref="H203:J204"/>
    <mergeCell ref="K203:L204"/>
    <mergeCell ref="M203:N203"/>
    <mergeCell ref="O203:P203"/>
    <mergeCell ref="A189:B189"/>
    <mergeCell ref="C189:E189"/>
    <mergeCell ref="F189:G189"/>
    <mergeCell ref="H189:M189"/>
    <mergeCell ref="O189:S189"/>
    <mergeCell ref="A190:B190"/>
    <mergeCell ref="C190:E190"/>
    <mergeCell ref="F190:G190"/>
    <mergeCell ref="H190:M190"/>
    <mergeCell ref="O187:S187"/>
    <mergeCell ref="A188:B188"/>
    <mergeCell ref="C188:E188"/>
    <mergeCell ref="F188:G188"/>
    <mergeCell ref="H188:M188"/>
    <mergeCell ref="O188:S188"/>
    <mergeCell ref="A186:B186"/>
    <mergeCell ref="C186:E186"/>
    <mergeCell ref="F186:G186"/>
    <mergeCell ref="H186:M186"/>
    <mergeCell ref="N186:T186"/>
    <mergeCell ref="A187:B187"/>
    <mergeCell ref="C187:E187"/>
    <mergeCell ref="F187:G187"/>
    <mergeCell ref="H187:M187"/>
    <mergeCell ref="N187:N189"/>
    <mergeCell ref="M183:N183"/>
    <mergeCell ref="P183:T184"/>
    <mergeCell ref="A184:C184"/>
    <mergeCell ref="D184:E184"/>
    <mergeCell ref="G184:H184"/>
    <mergeCell ref="J184:K184"/>
    <mergeCell ref="M184:N184"/>
    <mergeCell ref="A181:B181"/>
    <mergeCell ref="G181:I181"/>
    <mergeCell ref="A183:C183"/>
    <mergeCell ref="D183:E183"/>
    <mergeCell ref="G183:H183"/>
    <mergeCell ref="J183:K183"/>
    <mergeCell ref="I178:I179"/>
    <mergeCell ref="J178:J179"/>
    <mergeCell ref="K178:K179"/>
    <mergeCell ref="L178:L179"/>
    <mergeCell ref="M178:M179"/>
    <mergeCell ref="N178:S178"/>
    <mergeCell ref="L176:M176"/>
    <mergeCell ref="N176:T176"/>
    <mergeCell ref="N177:T177"/>
    <mergeCell ref="B178:B179"/>
    <mergeCell ref="C178:C179"/>
    <mergeCell ref="D178:D179"/>
    <mergeCell ref="E178:E179"/>
    <mergeCell ref="F178:F179"/>
    <mergeCell ref="G178:G179"/>
    <mergeCell ref="H178:H179"/>
    <mergeCell ref="A174:F174"/>
    <mergeCell ref="G174:J174"/>
    <mergeCell ref="K174:N174"/>
    <mergeCell ref="O174:T174"/>
    <mergeCell ref="A176:A179"/>
    <mergeCell ref="B176:C176"/>
    <mergeCell ref="D176:E176"/>
    <mergeCell ref="F176:G176"/>
    <mergeCell ref="H176:I176"/>
    <mergeCell ref="J176:K176"/>
    <mergeCell ref="A172:F172"/>
    <mergeCell ref="G172:J172"/>
    <mergeCell ref="K172:N172"/>
    <mergeCell ref="P172:T172"/>
    <mergeCell ref="A173:F173"/>
    <mergeCell ref="G173:J173"/>
    <mergeCell ref="K173:N173"/>
    <mergeCell ref="P173:T173"/>
    <mergeCell ref="A169:C169"/>
    <mergeCell ref="D169:T169"/>
    <mergeCell ref="A171:F171"/>
    <mergeCell ref="G171:J171"/>
    <mergeCell ref="K171:N171"/>
    <mergeCell ref="O171:T171"/>
    <mergeCell ref="A166:B166"/>
    <mergeCell ref="C166:H166"/>
    <mergeCell ref="J166:M166"/>
    <mergeCell ref="N166:S166"/>
    <mergeCell ref="A168:C168"/>
    <mergeCell ref="D168:T168"/>
    <mergeCell ref="Q163:R163"/>
    <mergeCell ref="S163:T163"/>
    <mergeCell ref="M164:N164"/>
    <mergeCell ref="O164:P164"/>
    <mergeCell ref="Q164:R164"/>
    <mergeCell ref="S164:T164"/>
    <mergeCell ref="A152:T152"/>
    <mergeCell ref="A154:H154"/>
    <mergeCell ref="A155:T158"/>
    <mergeCell ref="A161:K161"/>
    <mergeCell ref="A163:E164"/>
    <mergeCell ref="F163:G164"/>
    <mergeCell ref="H163:J164"/>
    <mergeCell ref="K163:L164"/>
    <mergeCell ref="M163:N163"/>
    <mergeCell ref="O163:P163"/>
    <mergeCell ref="A149:B149"/>
    <mergeCell ref="C149:E149"/>
    <mergeCell ref="F149:G149"/>
    <mergeCell ref="H149:M149"/>
    <mergeCell ref="O149:S149"/>
    <mergeCell ref="A150:B150"/>
    <mergeCell ref="C150:E150"/>
    <mergeCell ref="F150:G150"/>
    <mergeCell ref="H150:M150"/>
    <mergeCell ref="O147:S147"/>
    <mergeCell ref="A148:B148"/>
    <mergeCell ref="C148:E148"/>
    <mergeCell ref="F148:G148"/>
    <mergeCell ref="H148:M148"/>
    <mergeCell ref="O148:S148"/>
    <mergeCell ref="A146:B146"/>
    <mergeCell ref="C146:E146"/>
    <mergeCell ref="F146:G146"/>
    <mergeCell ref="H146:M146"/>
    <mergeCell ref="N146:T146"/>
    <mergeCell ref="A147:B147"/>
    <mergeCell ref="C147:E147"/>
    <mergeCell ref="F147:G147"/>
    <mergeCell ref="H147:M147"/>
    <mergeCell ref="N147:N149"/>
    <mergeCell ref="M143:N143"/>
    <mergeCell ref="P143:T144"/>
    <mergeCell ref="A144:C144"/>
    <mergeCell ref="D144:E144"/>
    <mergeCell ref="G144:H144"/>
    <mergeCell ref="J144:K144"/>
    <mergeCell ref="M144:N144"/>
    <mergeCell ref="A141:B141"/>
    <mergeCell ref="G141:I141"/>
    <mergeCell ref="A143:C143"/>
    <mergeCell ref="D143:E143"/>
    <mergeCell ref="G143:H143"/>
    <mergeCell ref="J143:K143"/>
    <mergeCell ref="I138:I139"/>
    <mergeCell ref="J138:J139"/>
    <mergeCell ref="K138:K139"/>
    <mergeCell ref="L138:L139"/>
    <mergeCell ref="M138:M139"/>
    <mergeCell ref="N138:S138"/>
    <mergeCell ref="L136:M136"/>
    <mergeCell ref="N136:T136"/>
    <mergeCell ref="N137:T137"/>
    <mergeCell ref="B138:B139"/>
    <mergeCell ref="C138:C139"/>
    <mergeCell ref="D138:D139"/>
    <mergeCell ref="E138:E139"/>
    <mergeCell ref="F138:F139"/>
    <mergeCell ref="G138:G139"/>
    <mergeCell ref="H138:H139"/>
    <mergeCell ref="A134:F134"/>
    <mergeCell ref="G134:J134"/>
    <mergeCell ref="K134:N134"/>
    <mergeCell ref="O134:T134"/>
    <mergeCell ref="A136:A139"/>
    <mergeCell ref="B136:C136"/>
    <mergeCell ref="D136:E136"/>
    <mergeCell ref="F136:G136"/>
    <mergeCell ref="H136:I136"/>
    <mergeCell ref="J136:K136"/>
    <mergeCell ref="A132:F132"/>
    <mergeCell ref="G132:J132"/>
    <mergeCell ref="K132:N132"/>
    <mergeCell ref="P132:T132"/>
    <mergeCell ref="A133:F133"/>
    <mergeCell ref="G133:J133"/>
    <mergeCell ref="K133:N133"/>
    <mergeCell ref="P133:T133"/>
    <mergeCell ref="A129:C129"/>
    <mergeCell ref="D129:T129"/>
    <mergeCell ref="A131:F131"/>
    <mergeCell ref="G131:J131"/>
    <mergeCell ref="K131:N131"/>
    <mergeCell ref="O131:T131"/>
    <mergeCell ref="A126:B126"/>
    <mergeCell ref="C126:H126"/>
    <mergeCell ref="J126:M126"/>
    <mergeCell ref="N126:S126"/>
    <mergeCell ref="A128:C128"/>
    <mergeCell ref="D128:T128"/>
    <mergeCell ref="Q123:R123"/>
    <mergeCell ref="S123:T123"/>
    <mergeCell ref="M124:N124"/>
    <mergeCell ref="O124:P124"/>
    <mergeCell ref="Q124:R124"/>
    <mergeCell ref="S124:T124"/>
    <mergeCell ref="A112:T112"/>
    <mergeCell ref="A114:H114"/>
    <mergeCell ref="A115:T118"/>
    <mergeCell ref="A121:K121"/>
    <mergeCell ref="A123:E124"/>
    <mergeCell ref="F123:G124"/>
    <mergeCell ref="H123:J124"/>
    <mergeCell ref="K123:L124"/>
    <mergeCell ref="M123:N123"/>
    <mergeCell ref="O123:P123"/>
    <mergeCell ref="A109:B109"/>
    <mergeCell ref="C109:E109"/>
    <mergeCell ref="F109:G109"/>
    <mergeCell ref="H109:M109"/>
    <mergeCell ref="O109:S109"/>
    <mergeCell ref="A110:B110"/>
    <mergeCell ref="C110:E110"/>
    <mergeCell ref="F110:G110"/>
    <mergeCell ref="H110:M110"/>
    <mergeCell ref="O107:S107"/>
    <mergeCell ref="A108:B108"/>
    <mergeCell ref="C108:E108"/>
    <mergeCell ref="F108:G108"/>
    <mergeCell ref="H108:M108"/>
    <mergeCell ref="O108:S108"/>
    <mergeCell ref="A106:B106"/>
    <mergeCell ref="C106:E106"/>
    <mergeCell ref="F106:G106"/>
    <mergeCell ref="H106:M106"/>
    <mergeCell ref="N106:T106"/>
    <mergeCell ref="A107:B107"/>
    <mergeCell ref="C107:E107"/>
    <mergeCell ref="F107:G107"/>
    <mergeCell ref="H107:M107"/>
    <mergeCell ref="N107:N109"/>
    <mergeCell ref="M103:N103"/>
    <mergeCell ref="P103:T104"/>
    <mergeCell ref="A104:C104"/>
    <mergeCell ref="D104:E104"/>
    <mergeCell ref="G104:H104"/>
    <mergeCell ref="J104:K104"/>
    <mergeCell ref="M104:N104"/>
    <mergeCell ref="A101:B101"/>
    <mergeCell ref="G101:I101"/>
    <mergeCell ref="A103:C103"/>
    <mergeCell ref="D103:E103"/>
    <mergeCell ref="G103:H103"/>
    <mergeCell ref="J103:K103"/>
    <mergeCell ref="I98:I99"/>
    <mergeCell ref="J98:J99"/>
    <mergeCell ref="K98:K99"/>
    <mergeCell ref="L98:L99"/>
    <mergeCell ref="M98:M99"/>
    <mergeCell ref="N98:S98"/>
    <mergeCell ref="L96:M96"/>
    <mergeCell ref="N96:T96"/>
    <mergeCell ref="N97:T97"/>
    <mergeCell ref="B98:B99"/>
    <mergeCell ref="C98:C99"/>
    <mergeCell ref="D98:D99"/>
    <mergeCell ref="E98:E99"/>
    <mergeCell ref="F98:F99"/>
    <mergeCell ref="G98:G99"/>
    <mergeCell ref="H98:H99"/>
    <mergeCell ref="A94:F94"/>
    <mergeCell ref="G94:J94"/>
    <mergeCell ref="K94:N94"/>
    <mergeCell ref="O94:T94"/>
    <mergeCell ref="A96:A99"/>
    <mergeCell ref="B96:C96"/>
    <mergeCell ref="D96:E96"/>
    <mergeCell ref="F96:G96"/>
    <mergeCell ref="H96:I96"/>
    <mergeCell ref="J96:K96"/>
    <mergeCell ref="A92:F92"/>
    <mergeCell ref="G92:J92"/>
    <mergeCell ref="K92:N92"/>
    <mergeCell ref="P92:T92"/>
    <mergeCell ref="A93:F93"/>
    <mergeCell ref="G93:J93"/>
    <mergeCell ref="K93:N93"/>
    <mergeCell ref="P93:T93"/>
    <mergeCell ref="A89:C89"/>
    <mergeCell ref="D89:T89"/>
    <mergeCell ref="A91:F91"/>
    <mergeCell ref="G91:J91"/>
    <mergeCell ref="K91:N91"/>
    <mergeCell ref="O91:T91"/>
    <mergeCell ref="A86:B86"/>
    <mergeCell ref="C86:H86"/>
    <mergeCell ref="J86:M86"/>
    <mergeCell ref="N86:S86"/>
    <mergeCell ref="A88:C88"/>
    <mergeCell ref="D88:T88"/>
    <mergeCell ref="Q83:R83"/>
    <mergeCell ref="S83:T83"/>
    <mergeCell ref="M84:N84"/>
    <mergeCell ref="O84:P84"/>
    <mergeCell ref="Q84:R84"/>
    <mergeCell ref="S84:T84"/>
    <mergeCell ref="A72:T72"/>
    <mergeCell ref="A74:H74"/>
    <mergeCell ref="A75:T78"/>
    <mergeCell ref="A81:K81"/>
    <mergeCell ref="A83:E84"/>
    <mergeCell ref="F83:G84"/>
    <mergeCell ref="H83:J84"/>
    <mergeCell ref="K83:L84"/>
    <mergeCell ref="M83:N83"/>
    <mergeCell ref="O83:P83"/>
    <mergeCell ref="A69:B69"/>
    <mergeCell ref="C69:E69"/>
    <mergeCell ref="F69:G69"/>
    <mergeCell ref="H69:M69"/>
    <mergeCell ref="O69:S69"/>
    <mergeCell ref="A70:B70"/>
    <mergeCell ref="C70:E70"/>
    <mergeCell ref="F70:G70"/>
    <mergeCell ref="H70:M70"/>
    <mergeCell ref="O67:S67"/>
    <mergeCell ref="A68:B68"/>
    <mergeCell ref="C68:E68"/>
    <mergeCell ref="F68:G68"/>
    <mergeCell ref="H68:M68"/>
    <mergeCell ref="O68:S68"/>
    <mergeCell ref="A66:B66"/>
    <mergeCell ref="C66:E66"/>
    <mergeCell ref="F66:G66"/>
    <mergeCell ref="H66:M66"/>
    <mergeCell ref="N66:T66"/>
    <mergeCell ref="A67:B67"/>
    <mergeCell ref="C67:E67"/>
    <mergeCell ref="F67:G67"/>
    <mergeCell ref="H67:M67"/>
    <mergeCell ref="N67:N69"/>
    <mergeCell ref="M63:N63"/>
    <mergeCell ref="P63:T64"/>
    <mergeCell ref="A64:C64"/>
    <mergeCell ref="D64:E64"/>
    <mergeCell ref="G64:H64"/>
    <mergeCell ref="J64:K64"/>
    <mergeCell ref="M64:N64"/>
    <mergeCell ref="A61:B61"/>
    <mergeCell ref="G61:I61"/>
    <mergeCell ref="A63:C63"/>
    <mergeCell ref="D63:E63"/>
    <mergeCell ref="G63:H63"/>
    <mergeCell ref="J63:K63"/>
    <mergeCell ref="I58:I59"/>
    <mergeCell ref="J58:J59"/>
    <mergeCell ref="K58:K59"/>
    <mergeCell ref="L58:L59"/>
    <mergeCell ref="M58:M59"/>
    <mergeCell ref="N58:S58"/>
    <mergeCell ref="L56:M56"/>
    <mergeCell ref="N56:T56"/>
    <mergeCell ref="N57:T57"/>
    <mergeCell ref="B58:B59"/>
    <mergeCell ref="C58:C59"/>
    <mergeCell ref="D58:D59"/>
    <mergeCell ref="E58:E59"/>
    <mergeCell ref="F58:F59"/>
    <mergeCell ref="G58:G59"/>
    <mergeCell ref="H58:H59"/>
    <mergeCell ref="A54:F54"/>
    <mergeCell ref="G54:J54"/>
    <mergeCell ref="K54:N54"/>
    <mergeCell ref="O54:T54"/>
    <mergeCell ref="A56:A59"/>
    <mergeCell ref="B56:C56"/>
    <mergeCell ref="D56:E56"/>
    <mergeCell ref="F56:G56"/>
    <mergeCell ref="H56:I56"/>
    <mergeCell ref="J56:K56"/>
    <mergeCell ref="A52:F52"/>
    <mergeCell ref="G52:J52"/>
    <mergeCell ref="K52:N52"/>
    <mergeCell ref="P52:T52"/>
    <mergeCell ref="A53:F53"/>
    <mergeCell ref="G53:J53"/>
    <mergeCell ref="K53:N53"/>
    <mergeCell ref="P53:T53"/>
    <mergeCell ref="A49:C49"/>
    <mergeCell ref="D49:T49"/>
    <mergeCell ref="A51:F51"/>
    <mergeCell ref="G51:J51"/>
    <mergeCell ref="K51:N51"/>
    <mergeCell ref="O51:T51"/>
    <mergeCell ref="A46:B46"/>
    <mergeCell ref="C46:H46"/>
    <mergeCell ref="J46:M46"/>
    <mergeCell ref="N46:S46"/>
    <mergeCell ref="A48:C48"/>
    <mergeCell ref="D48:T48"/>
    <mergeCell ref="Q43:R43"/>
    <mergeCell ref="S43:T43"/>
    <mergeCell ref="M44:N44"/>
    <mergeCell ref="O44:P44"/>
    <mergeCell ref="Q44:R44"/>
    <mergeCell ref="S44:T44"/>
    <mergeCell ref="A32:T32"/>
    <mergeCell ref="A34:H34"/>
    <mergeCell ref="A35:T38"/>
    <mergeCell ref="A41:K41"/>
    <mergeCell ref="A43:E44"/>
    <mergeCell ref="F43:G44"/>
    <mergeCell ref="H43:J44"/>
    <mergeCell ref="K43:L44"/>
    <mergeCell ref="M43:N43"/>
    <mergeCell ref="O43:P43"/>
    <mergeCell ref="A29:B29"/>
    <mergeCell ref="C29:E29"/>
    <mergeCell ref="F29:G29"/>
    <mergeCell ref="H29:M29"/>
    <mergeCell ref="O29:S29"/>
    <mergeCell ref="A30:B30"/>
    <mergeCell ref="C30:E30"/>
    <mergeCell ref="F30:G30"/>
    <mergeCell ref="H30:M30"/>
    <mergeCell ref="O27:S27"/>
    <mergeCell ref="A28:B28"/>
    <mergeCell ref="C28:E28"/>
    <mergeCell ref="F28:G28"/>
    <mergeCell ref="H28:M28"/>
    <mergeCell ref="O28:S28"/>
    <mergeCell ref="A26:B26"/>
    <mergeCell ref="C26:E26"/>
    <mergeCell ref="F26:G26"/>
    <mergeCell ref="H26:M26"/>
    <mergeCell ref="N26:T26"/>
    <mergeCell ref="A27:B27"/>
    <mergeCell ref="C27:E27"/>
    <mergeCell ref="F27:G27"/>
    <mergeCell ref="H27:M27"/>
    <mergeCell ref="N27:N29"/>
    <mergeCell ref="M23:N23"/>
    <mergeCell ref="P23:T24"/>
    <mergeCell ref="A24:C24"/>
    <mergeCell ref="D24:E24"/>
    <mergeCell ref="G24:H24"/>
    <mergeCell ref="J24:K24"/>
    <mergeCell ref="M24:N24"/>
    <mergeCell ref="A21:B21"/>
    <mergeCell ref="G21:I21"/>
    <mergeCell ref="A23:C23"/>
    <mergeCell ref="D23:E23"/>
    <mergeCell ref="G23:H23"/>
    <mergeCell ref="J23:K23"/>
    <mergeCell ref="I18:I19"/>
    <mergeCell ref="J18:J19"/>
    <mergeCell ref="K18:K19"/>
    <mergeCell ref="L18:L19"/>
    <mergeCell ref="M18:M19"/>
    <mergeCell ref="N18:S18"/>
    <mergeCell ref="L16:M16"/>
    <mergeCell ref="N16:T16"/>
    <mergeCell ref="N17:T17"/>
    <mergeCell ref="B18:B19"/>
    <mergeCell ref="C18:C19"/>
    <mergeCell ref="D18:D19"/>
    <mergeCell ref="E18:E19"/>
    <mergeCell ref="F18:F19"/>
    <mergeCell ref="G18:G19"/>
    <mergeCell ref="H18:H19"/>
    <mergeCell ref="A14:F14"/>
    <mergeCell ref="G14:J14"/>
    <mergeCell ref="K14:N14"/>
    <mergeCell ref="O14:T14"/>
    <mergeCell ref="A16:A19"/>
    <mergeCell ref="B16:C16"/>
    <mergeCell ref="D16:E16"/>
    <mergeCell ref="F16:G16"/>
    <mergeCell ref="H16:I16"/>
    <mergeCell ref="J16:K16"/>
    <mergeCell ref="A12:F12"/>
    <mergeCell ref="G12:J12"/>
    <mergeCell ref="K12:N12"/>
    <mergeCell ref="P12:T12"/>
    <mergeCell ref="A13:F13"/>
    <mergeCell ref="G13:J13"/>
    <mergeCell ref="K13:N13"/>
    <mergeCell ref="P13:T13"/>
    <mergeCell ref="A9:C9"/>
    <mergeCell ref="D9:T9"/>
    <mergeCell ref="A11:F11"/>
    <mergeCell ref="G11:J11"/>
    <mergeCell ref="K11:N11"/>
    <mergeCell ref="O11:T11"/>
    <mergeCell ref="A6:B6"/>
    <mergeCell ref="C6:H6"/>
    <mergeCell ref="J6:M6"/>
    <mergeCell ref="N6:S6"/>
    <mergeCell ref="A8:C8"/>
    <mergeCell ref="D8:T8"/>
    <mergeCell ref="O3:P3"/>
    <mergeCell ref="Q3:R3"/>
    <mergeCell ref="S3:T3"/>
    <mergeCell ref="M4:N4"/>
    <mergeCell ref="O4:P4"/>
    <mergeCell ref="Q4:R4"/>
    <mergeCell ref="S4:T4"/>
    <mergeCell ref="A1:K1"/>
    <mergeCell ref="A3:E4"/>
    <mergeCell ref="F3:G4"/>
    <mergeCell ref="H3:J4"/>
    <mergeCell ref="K3:L4"/>
    <mergeCell ref="M3:N3"/>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利用者曜日別抽出!$O$5:$O$104</xm:f>
          </x14:formula1>
          <xm:sqref>C6:H6 C46:H46 C86:H86 C126:H126 C166:H166 C206:H206 C246:H246 C286:H286 C326:H326 C366:H366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0"/>
  <sheetViews>
    <sheetView showZeros="0" view="pageBreakPreview" zoomScale="85" zoomScaleNormal="85" zoomScaleSheetLayoutView="85" workbookViewId="0">
      <selection activeCell="A361" sqref="A361:XFD400"/>
    </sheetView>
  </sheetViews>
  <sheetFormatPr defaultColWidth="3.44140625" defaultRowHeight="13.2"/>
  <cols>
    <col min="1" max="20" width="4.6640625" style="35" customWidth="1"/>
    <col min="21"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126</v>
      </c>
      <c r="D6" s="206"/>
      <c r="E6" s="206"/>
      <c r="F6" s="206"/>
      <c r="G6" s="206"/>
      <c r="H6" s="207"/>
      <c r="J6" s="210" t="s">
        <v>113</v>
      </c>
      <c r="K6" s="211"/>
      <c r="L6" s="211"/>
      <c r="M6" s="211"/>
      <c r="N6" s="142" t="str">
        <f>VLOOKUP($C6,利用者一覧!$C$4:$AS$53,41,FALSE)</f>
        <v>運動</v>
      </c>
      <c r="O6" s="142"/>
      <c r="P6" s="142"/>
      <c r="Q6" s="142"/>
      <c r="R6" s="142"/>
      <c r="S6" s="143"/>
    </row>
    <row r="7" spans="1:20" ht="6.6" customHeight="1" thickBot="1">
      <c r="D7" s="86"/>
      <c r="E7" s="86"/>
      <c r="F7" s="86"/>
    </row>
    <row r="8" spans="1:20" ht="26.4" customHeight="1">
      <c r="A8" s="224" t="s">
        <v>163</v>
      </c>
      <c r="B8" s="225"/>
      <c r="C8" s="163"/>
      <c r="D8" s="276" t="str">
        <f>VLOOKUP($C6,利用者一覧!$C$4:$AS$53,14,FALSE)</f>
        <v>友人との交流</v>
      </c>
      <c r="E8" s="277"/>
      <c r="F8" s="277"/>
      <c r="G8" s="277"/>
      <c r="H8" s="277"/>
      <c r="I8" s="277"/>
      <c r="J8" s="277"/>
      <c r="K8" s="277"/>
      <c r="L8" s="277"/>
      <c r="M8" s="277"/>
      <c r="N8" s="277"/>
      <c r="O8" s="277"/>
      <c r="P8" s="277"/>
      <c r="Q8" s="277"/>
      <c r="R8" s="277"/>
      <c r="S8" s="277"/>
      <c r="T8" s="278"/>
    </row>
    <row r="9" spans="1:20" ht="26.4" customHeight="1" thickBot="1">
      <c r="A9" s="226" t="s">
        <v>164</v>
      </c>
      <c r="B9" s="227"/>
      <c r="C9" s="228"/>
      <c r="D9" s="273" t="str">
        <f>VLOOKUP($C6,利用者一覧!$C$4:$AS$53,15,FALSE)</f>
        <v>レクリエーション</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t="str">
        <f>VLOOKUP($C6,利用者一覧!$C$4:$AS$53,40,FALSE)</f>
        <v>□排泄状況に問題なし</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107" t="s">
        <v>103</v>
      </c>
      <c r="G24" s="187" t="s">
        <v>35</v>
      </c>
      <c r="H24" s="188"/>
      <c r="I24" s="107" t="s">
        <v>103</v>
      </c>
      <c r="J24" s="187" t="s">
        <v>33</v>
      </c>
      <c r="K24" s="188"/>
      <c r="L24" s="91" t="s">
        <v>103</v>
      </c>
      <c r="M24" s="187" t="s">
        <v>101</v>
      </c>
      <c r="N24" s="188"/>
      <c r="O24" s="108" t="s">
        <v>103</v>
      </c>
      <c r="P24" s="252"/>
      <c r="Q24" s="253"/>
      <c r="R24" s="253"/>
      <c r="S24" s="253"/>
      <c r="T24" s="253"/>
    </row>
    <row r="25" spans="1:20" ht="6.6" customHeight="1" thickBot="1"/>
    <row r="26" spans="1:20" ht="30" customHeight="1" thickBot="1">
      <c r="A26" s="162" t="s">
        <v>227</v>
      </c>
      <c r="B26" s="163"/>
      <c r="C26" s="256" t="str">
        <f>VLOOKUP($C6,利用者一覧!$C$4:$AS$53,16,FALSE)</f>
        <v>レクリエーション</v>
      </c>
      <c r="D26" s="257"/>
      <c r="E26" s="257"/>
      <c r="F26" s="244" t="s">
        <v>232</v>
      </c>
      <c r="G26" s="245"/>
      <c r="H26" s="249" t="str">
        <f>VLOOKUP($C6,利用者一覧!$C$4:$AS$53,17,FALSE)</f>
        <v>□集団レクを実施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入浴</v>
      </c>
      <c r="D27" s="230"/>
      <c r="E27" s="230"/>
      <c r="F27" s="240" t="s">
        <v>233</v>
      </c>
      <c r="G27" s="241"/>
      <c r="H27" s="246" t="str">
        <f>VLOOKUP($C6,利用者一覧!$C$4:$AS$53,19,FALSE)</f>
        <v>□要介助</v>
      </c>
      <c r="I27" s="247"/>
      <c r="J27" s="247"/>
      <c r="K27" s="247"/>
      <c r="L27" s="247"/>
      <c r="M27" s="248"/>
      <c r="N27" s="198" t="s">
        <v>102</v>
      </c>
      <c r="O27" s="234">
        <f>VLOOKUP($C6,利用者一覧!$C$4:$AS$53,37,FALSE)</f>
        <v>0</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f>VLOOKUP($C6,利用者一覧!$C$4:$AS$53,38,FALSE)</f>
        <v>0</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f>VLOOKUP($C6,利用者一覧!$C$4:$AS$53,39,FALSE)</f>
        <v>0</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106"/>
      <c r="I31" s="106"/>
      <c r="J31" s="106"/>
      <c r="K31" s="106"/>
      <c r="L31" s="106"/>
      <c r="M31" s="106"/>
      <c r="N31" s="100"/>
    </row>
    <row r="32" spans="1:20" ht="30" customHeight="1" thickBot="1">
      <c r="A32" s="135" t="str">
        <f>VLOOKUP($C6,利用者一覧!$C$4:$AS$53,42,FALSE)</f>
        <v>注意：トレーニングカレンダーの回収</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thickBot="1"/>
    <row r="41" spans="1:20" ht="21" customHeight="1" thickBot="1">
      <c r="A41" s="168" t="s">
        <v>239</v>
      </c>
      <c r="B41" s="169"/>
      <c r="C41" s="169"/>
      <c r="D41" s="169"/>
      <c r="E41" s="169"/>
      <c r="F41" s="169"/>
      <c r="G41" s="169"/>
      <c r="H41" s="169"/>
      <c r="I41" s="169"/>
      <c r="J41" s="169"/>
      <c r="K41" s="170"/>
      <c r="L41" s="77"/>
      <c r="M41" s="77"/>
      <c r="N41" s="77"/>
    </row>
    <row r="42" spans="1:20" ht="5.25" customHeight="1" thickBot="1"/>
    <row r="43" spans="1:20" ht="13.8" customHeight="1" thickBot="1">
      <c r="A43" s="183" t="s">
        <v>240</v>
      </c>
      <c r="B43" s="184"/>
      <c r="C43" s="184"/>
      <c r="D43" s="184"/>
      <c r="E43" s="184"/>
      <c r="F43" s="181" t="s">
        <v>219</v>
      </c>
      <c r="G43" s="181"/>
      <c r="H43" s="179"/>
      <c r="I43" s="179"/>
      <c r="J43" s="179"/>
      <c r="K43" s="171" t="s">
        <v>220</v>
      </c>
      <c r="L43" s="172"/>
      <c r="M43" s="175" t="s">
        <v>237</v>
      </c>
      <c r="N43" s="176"/>
      <c r="O43" s="176" t="s">
        <v>238</v>
      </c>
      <c r="P43" s="176"/>
      <c r="Q43" s="176" t="s">
        <v>238</v>
      </c>
      <c r="R43" s="176"/>
      <c r="S43" s="176" t="s">
        <v>238</v>
      </c>
      <c r="T43" s="177"/>
    </row>
    <row r="44" spans="1:20" ht="41.4" customHeight="1" thickTop="1" thickBot="1">
      <c r="A44" s="185"/>
      <c r="B44" s="186"/>
      <c r="C44" s="186"/>
      <c r="D44" s="186"/>
      <c r="E44" s="186"/>
      <c r="F44" s="182"/>
      <c r="G44" s="182"/>
      <c r="H44" s="180"/>
      <c r="I44" s="180"/>
      <c r="J44" s="180"/>
      <c r="K44" s="173"/>
      <c r="L44" s="174"/>
      <c r="M44" s="178"/>
      <c r="N44" s="166"/>
      <c r="O44" s="166"/>
      <c r="P44" s="166"/>
      <c r="Q44" s="166"/>
      <c r="R44" s="166"/>
      <c r="S44" s="166"/>
      <c r="T44" s="167"/>
    </row>
    <row r="45" spans="1:20" ht="5.4" customHeight="1" thickBot="1">
      <c r="A45" s="85"/>
      <c r="B45" s="87"/>
      <c r="C45" s="88"/>
      <c r="D45" s="88"/>
      <c r="E45" s="88"/>
      <c r="F45" s="88"/>
      <c r="G45" s="88"/>
      <c r="H45" s="88"/>
      <c r="I45" s="88"/>
      <c r="J45" s="88"/>
      <c r="K45" s="88"/>
      <c r="L45" s="88"/>
      <c r="M45" s="88"/>
      <c r="N45" s="88"/>
      <c r="O45" s="88"/>
      <c r="P45" s="88"/>
      <c r="Q45" s="88"/>
      <c r="R45" s="88"/>
      <c r="S45" s="88"/>
      <c r="T45" s="293"/>
    </row>
    <row r="46" spans="1:20" ht="36" customHeight="1" thickBot="1">
      <c r="A46" s="208" t="s">
        <v>8</v>
      </c>
      <c r="B46" s="209"/>
      <c r="C46" s="206"/>
      <c r="D46" s="206"/>
      <c r="E46" s="206"/>
      <c r="F46" s="206"/>
      <c r="G46" s="206"/>
      <c r="H46" s="207"/>
      <c r="J46" s="210" t="s">
        <v>113</v>
      </c>
      <c r="K46" s="211"/>
      <c r="L46" s="211"/>
      <c r="M46" s="211"/>
      <c r="N46" s="142" t="e">
        <f>VLOOKUP($C46,利用者一覧!$C$4:$AS$53,41,FALSE)</f>
        <v>#N/A</v>
      </c>
      <c r="O46" s="142"/>
      <c r="P46" s="142"/>
      <c r="Q46" s="142"/>
      <c r="R46" s="142"/>
      <c r="S46" s="143"/>
    </row>
    <row r="47" spans="1:20" ht="6.6" customHeight="1" thickBot="1">
      <c r="D47" s="86"/>
      <c r="E47" s="86"/>
      <c r="F47" s="86"/>
    </row>
    <row r="48" spans="1:20" ht="26.4" customHeight="1">
      <c r="A48" s="224" t="s">
        <v>163</v>
      </c>
      <c r="B48" s="225"/>
      <c r="C48" s="163"/>
      <c r="D48" s="276" t="e">
        <f>VLOOKUP($C46,利用者一覧!$C$4:$AS$53,14,FALSE)</f>
        <v>#N/A</v>
      </c>
      <c r="E48" s="277"/>
      <c r="F48" s="277"/>
      <c r="G48" s="277"/>
      <c r="H48" s="277"/>
      <c r="I48" s="277"/>
      <c r="J48" s="277"/>
      <c r="K48" s="277"/>
      <c r="L48" s="277"/>
      <c r="M48" s="277"/>
      <c r="N48" s="277"/>
      <c r="O48" s="277"/>
      <c r="P48" s="277"/>
      <c r="Q48" s="277"/>
      <c r="R48" s="277"/>
      <c r="S48" s="277"/>
      <c r="T48" s="278"/>
    </row>
    <row r="49" spans="1:20" ht="26.4" customHeight="1" thickBot="1">
      <c r="A49" s="226" t="s">
        <v>164</v>
      </c>
      <c r="B49" s="227"/>
      <c r="C49" s="228"/>
      <c r="D49" s="273" t="e">
        <f>VLOOKUP($C46,利用者一覧!$C$4:$AS$53,15,FALSE)</f>
        <v>#N/A</v>
      </c>
      <c r="E49" s="274"/>
      <c r="F49" s="274"/>
      <c r="G49" s="274"/>
      <c r="H49" s="274"/>
      <c r="I49" s="274"/>
      <c r="J49" s="274"/>
      <c r="K49" s="274"/>
      <c r="L49" s="274"/>
      <c r="M49" s="274"/>
      <c r="N49" s="274"/>
      <c r="O49" s="274"/>
      <c r="P49" s="274"/>
      <c r="Q49" s="274"/>
      <c r="R49" s="274"/>
      <c r="S49" s="274"/>
      <c r="T49" s="275"/>
    </row>
    <row r="50" spans="1:20" ht="5.4" customHeight="1" thickBot="1">
      <c r="D50" s="86"/>
      <c r="E50" s="86"/>
      <c r="F50" s="86"/>
    </row>
    <row r="51" spans="1:20" ht="24" customHeight="1" thickBot="1">
      <c r="A51" s="212" t="s">
        <v>9</v>
      </c>
      <c r="B51" s="213"/>
      <c r="C51" s="213"/>
      <c r="D51" s="213"/>
      <c r="E51" s="213"/>
      <c r="F51" s="214"/>
      <c r="G51" s="212" t="s">
        <v>10</v>
      </c>
      <c r="H51" s="213"/>
      <c r="I51" s="213"/>
      <c r="J51" s="288"/>
      <c r="K51" s="212" t="s">
        <v>11</v>
      </c>
      <c r="L51" s="213"/>
      <c r="M51" s="213"/>
      <c r="N51" s="288"/>
      <c r="O51" s="144" t="s">
        <v>221</v>
      </c>
      <c r="P51" s="145"/>
      <c r="Q51" s="145"/>
      <c r="R51" s="145"/>
      <c r="S51" s="145"/>
      <c r="T51" s="146"/>
    </row>
    <row r="52" spans="1:20" ht="28.8" customHeight="1" thickTop="1">
      <c r="A52" s="218" t="s">
        <v>241</v>
      </c>
      <c r="B52" s="219"/>
      <c r="C52" s="219"/>
      <c r="D52" s="219"/>
      <c r="E52" s="219"/>
      <c r="F52" s="220"/>
      <c r="G52" s="285" t="s">
        <v>18</v>
      </c>
      <c r="H52" s="286"/>
      <c r="I52" s="286"/>
      <c r="J52" s="287"/>
      <c r="K52" s="285" t="s">
        <v>19</v>
      </c>
      <c r="L52" s="286"/>
      <c r="M52" s="286"/>
      <c r="N52" s="287"/>
      <c r="O52" s="84" t="s">
        <v>27</v>
      </c>
      <c r="P52" s="147" t="s">
        <v>245</v>
      </c>
      <c r="Q52" s="148"/>
      <c r="R52" s="148"/>
      <c r="S52" s="148"/>
      <c r="T52" s="149"/>
    </row>
    <row r="53" spans="1:20" ht="28.8" customHeight="1" thickBot="1">
      <c r="A53" s="221" t="s">
        <v>242</v>
      </c>
      <c r="B53" s="222"/>
      <c r="C53" s="222"/>
      <c r="D53" s="222"/>
      <c r="E53" s="222"/>
      <c r="F53" s="223"/>
      <c r="G53" s="282" t="s">
        <v>18</v>
      </c>
      <c r="H53" s="283"/>
      <c r="I53" s="283"/>
      <c r="J53" s="284"/>
      <c r="K53" s="282" t="s">
        <v>19</v>
      </c>
      <c r="L53" s="283"/>
      <c r="M53" s="283"/>
      <c r="N53" s="284"/>
      <c r="O53" s="89" t="s">
        <v>31</v>
      </c>
      <c r="P53" s="150"/>
      <c r="Q53" s="151"/>
      <c r="R53" s="151"/>
      <c r="S53" s="151"/>
      <c r="T53" s="152"/>
    </row>
    <row r="54" spans="1:20" ht="28.8" customHeight="1" thickBot="1">
      <c r="A54" s="215" t="s">
        <v>243</v>
      </c>
      <c r="B54" s="216"/>
      <c r="C54" s="216"/>
      <c r="D54" s="216"/>
      <c r="E54" s="216"/>
      <c r="F54" s="217"/>
      <c r="G54" s="279" t="s">
        <v>18</v>
      </c>
      <c r="H54" s="280"/>
      <c r="I54" s="280"/>
      <c r="J54" s="281"/>
      <c r="K54" s="279" t="s">
        <v>19</v>
      </c>
      <c r="L54" s="280"/>
      <c r="M54" s="280"/>
      <c r="N54" s="281"/>
      <c r="O54" s="153" t="e">
        <f>VLOOKUP($C46,利用者一覧!$C$4:$AS$53,32,FALSE)</f>
        <v>#N/A</v>
      </c>
      <c r="P54" s="154"/>
      <c r="Q54" s="154"/>
      <c r="R54" s="154"/>
      <c r="S54" s="154"/>
      <c r="T54" s="155"/>
    </row>
    <row r="55" spans="1:20" ht="8.4" customHeight="1" thickBot="1">
      <c r="D55" s="86"/>
      <c r="E55" s="86"/>
      <c r="F55" s="86"/>
    </row>
    <row r="56" spans="1:20" ht="24" customHeight="1" thickBot="1">
      <c r="A56" s="198" t="s">
        <v>99</v>
      </c>
      <c r="B56" s="203" t="s">
        <v>12</v>
      </c>
      <c r="C56" s="164"/>
      <c r="D56" s="140" t="s">
        <v>13</v>
      </c>
      <c r="E56" s="164"/>
      <c r="F56" s="140" t="s">
        <v>14</v>
      </c>
      <c r="G56" s="164"/>
      <c r="H56" s="140" t="s">
        <v>15</v>
      </c>
      <c r="I56" s="164"/>
      <c r="J56" s="140" t="s">
        <v>16</v>
      </c>
      <c r="K56" s="164"/>
      <c r="L56" s="140" t="s">
        <v>17</v>
      </c>
      <c r="M56" s="165"/>
      <c r="N56" s="212" t="s">
        <v>222</v>
      </c>
      <c r="O56" s="213"/>
      <c r="P56" s="213"/>
      <c r="Q56" s="213"/>
      <c r="R56" s="213"/>
      <c r="S56" s="213"/>
      <c r="T56" s="288"/>
    </row>
    <row r="57" spans="1:20" ht="21" customHeight="1" thickTop="1" thickBot="1">
      <c r="A57" s="199"/>
      <c r="B57" s="78" t="s">
        <v>20</v>
      </c>
      <c r="C57" s="79" t="s">
        <v>21</v>
      </c>
      <c r="D57" s="80" t="s">
        <v>20</v>
      </c>
      <c r="E57" s="79" t="s">
        <v>21</v>
      </c>
      <c r="F57" s="80" t="s">
        <v>20</v>
      </c>
      <c r="G57" s="79" t="s">
        <v>21</v>
      </c>
      <c r="H57" s="80" t="s">
        <v>20</v>
      </c>
      <c r="I57" s="79" t="s">
        <v>21</v>
      </c>
      <c r="J57" s="80" t="s">
        <v>20</v>
      </c>
      <c r="K57" s="79" t="s">
        <v>21</v>
      </c>
      <c r="L57" s="80" t="s">
        <v>20</v>
      </c>
      <c r="M57" s="81" t="s">
        <v>21</v>
      </c>
      <c r="N57" s="289" t="e">
        <f>VLOOKUP($C46,利用者一覧!$C$4:$AS$53,40,FALSE)</f>
        <v>#N/A</v>
      </c>
      <c r="O57" s="166"/>
      <c r="P57" s="166"/>
      <c r="Q57" s="166"/>
      <c r="R57" s="166"/>
      <c r="S57" s="166"/>
      <c r="T57" s="167"/>
    </row>
    <row r="58" spans="1:20" ht="21" customHeight="1">
      <c r="A58" s="199"/>
      <c r="B58" s="201" t="e">
        <f>VLOOKUP($C46,利用者一覧!$C$4:$AS$53,26,FALSE)</f>
        <v>#N/A</v>
      </c>
      <c r="C58" s="196" t="s">
        <v>103</v>
      </c>
      <c r="D58" s="194" t="e">
        <f>VLOOKUP($C46,利用者一覧!$C$4:$AS$53,27,FALSE)</f>
        <v>#N/A</v>
      </c>
      <c r="E58" s="196" t="s">
        <v>103</v>
      </c>
      <c r="F58" s="194" t="e">
        <f>VLOOKUP($C46,利用者一覧!$C$4:$AS$53,28,FALSE)</f>
        <v>#N/A</v>
      </c>
      <c r="G58" s="196" t="s">
        <v>103</v>
      </c>
      <c r="H58" s="194" t="e">
        <f>VLOOKUP($C46,利用者一覧!$C$4:$AS$53,29,FALSE)</f>
        <v>#N/A</v>
      </c>
      <c r="I58" s="196" t="s">
        <v>103</v>
      </c>
      <c r="J58" s="194" t="e">
        <f>VLOOKUP($C46,利用者一覧!$C$4:$AS$53,30,FALSE)</f>
        <v>#N/A</v>
      </c>
      <c r="K58" s="196" t="s">
        <v>103</v>
      </c>
      <c r="L58" s="194" t="e">
        <f>VLOOKUP($C46,利用者一覧!$C$4:$AS$53,31,FALSE)</f>
        <v>#N/A</v>
      </c>
      <c r="M58" s="204" t="s">
        <v>103</v>
      </c>
      <c r="N58" s="254" t="s">
        <v>225</v>
      </c>
      <c r="O58" s="255"/>
      <c r="P58" s="255"/>
      <c r="Q58" s="255"/>
      <c r="R58" s="255"/>
      <c r="S58" s="255"/>
    </row>
    <row r="59" spans="1:20" ht="21" customHeight="1" thickBot="1">
      <c r="A59" s="200"/>
      <c r="B59" s="202"/>
      <c r="C59" s="197"/>
      <c r="D59" s="195"/>
      <c r="E59" s="197"/>
      <c r="F59" s="195"/>
      <c r="G59" s="197"/>
      <c r="H59" s="195"/>
      <c r="I59" s="197"/>
      <c r="J59" s="195"/>
      <c r="K59" s="197"/>
      <c r="L59" s="195"/>
      <c r="M59" s="205"/>
    </row>
    <row r="60" spans="1:20" ht="6" customHeight="1" thickBot="1">
      <c r="A60" s="104"/>
      <c r="B60" s="103"/>
      <c r="C60" s="103"/>
      <c r="D60" s="103"/>
      <c r="E60" s="103"/>
      <c r="F60" s="103"/>
      <c r="G60" s="103"/>
      <c r="H60" s="103"/>
      <c r="I60" s="103"/>
      <c r="J60" s="103"/>
      <c r="K60" s="103"/>
      <c r="L60" s="103"/>
      <c r="M60" s="103"/>
      <c r="N60" s="83"/>
      <c r="O60" s="83"/>
      <c r="P60" s="83"/>
      <c r="Q60" s="83"/>
      <c r="R60" s="83"/>
      <c r="S60" s="83"/>
      <c r="T60" s="83"/>
    </row>
    <row r="61" spans="1:20" ht="29.4" customHeight="1" thickBot="1">
      <c r="A61" s="189" t="s">
        <v>22</v>
      </c>
      <c r="B61" s="190"/>
      <c r="C61" s="93" t="s">
        <v>26</v>
      </c>
      <c r="D61" s="105" t="e">
        <f>VLOOKUP($C46,利用者一覧!$C$4:$AS$53,35,FALSE)</f>
        <v>#N/A</v>
      </c>
      <c r="E61" s="82" t="s">
        <v>30</v>
      </c>
      <c r="F61" s="43" t="s">
        <v>104</v>
      </c>
      <c r="G61" s="191" t="s">
        <v>23</v>
      </c>
      <c r="H61" s="192"/>
      <c r="I61" s="193"/>
      <c r="J61" s="93" t="s">
        <v>26</v>
      </c>
      <c r="K61" s="105" t="e">
        <f>VLOOKUP($C46,利用者一覧!$C$4:$AS$53,36,FALSE)</f>
        <v>#N/A</v>
      </c>
      <c r="L61" s="82" t="s">
        <v>30</v>
      </c>
      <c r="M61" s="43" t="s">
        <v>104</v>
      </c>
    </row>
    <row r="62" spans="1:20" ht="6" customHeight="1" thickBot="1"/>
    <row r="63" spans="1:20" ht="30" customHeight="1" thickBot="1">
      <c r="A63" s="263" t="s">
        <v>24</v>
      </c>
      <c r="B63" s="264"/>
      <c r="C63" s="265"/>
      <c r="D63" s="156" t="s">
        <v>28</v>
      </c>
      <c r="E63" s="157"/>
      <c r="F63" s="101" t="s">
        <v>103</v>
      </c>
      <c r="G63" s="262" t="s">
        <v>32</v>
      </c>
      <c r="H63" s="157"/>
      <c r="I63" s="101" t="s">
        <v>103</v>
      </c>
      <c r="J63" s="262" t="s">
        <v>34</v>
      </c>
      <c r="K63" s="157"/>
      <c r="L63" s="101" t="s">
        <v>103</v>
      </c>
      <c r="M63" s="140" t="s">
        <v>29</v>
      </c>
      <c r="N63" s="141"/>
      <c r="O63" s="102" t="s">
        <v>103</v>
      </c>
      <c r="P63" s="252" t="s">
        <v>244</v>
      </c>
      <c r="Q63" s="253"/>
      <c r="R63" s="253"/>
      <c r="S63" s="253"/>
      <c r="T63" s="253"/>
    </row>
    <row r="64" spans="1:20" ht="30" customHeight="1" thickTop="1" thickBot="1">
      <c r="A64" s="259" t="s">
        <v>162</v>
      </c>
      <c r="B64" s="260"/>
      <c r="C64" s="261"/>
      <c r="D64" s="258" t="s">
        <v>111</v>
      </c>
      <c r="E64" s="188"/>
      <c r="F64" s="107" t="s">
        <v>103</v>
      </c>
      <c r="G64" s="187" t="s">
        <v>35</v>
      </c>
      <c r="H64" s="188"/>
      <c r="I64" s="107" t="s">
        <v>103</v>
      </c>
      <c r="J64" s="187" t="s">
        <v>33</v>
      </c>
      <c r="K64" s="188"/>
      <c r="L64" s="91" t="s">
        <v>103</v>
      </c>
      <c r="M64" s="187" t="s">
        <v>101</v>
      </c>
      <c r="N64" s="188"/>
      <c r="O64" s="108" t="s">
        <v>103</v>
      </c>
      <c r="P64" s="252"/>
      <c r="Q64" s="253"/>
      <c r="R64" s="253"/>
      <c r="S64" s="253"/>
      <c r="T64" s="253"/>
    </row>
    <row r="65" spans="1:20" ht="6.6" customHeight="1" thickBot="1"/>
    <row r="66" spans="1:20" ht="30" customHeight="1" thickBot="1">
      <c r="A66" s="162" t="s">
        <v>227</v>
      </c>
      <c r="B66" s="163"/>
      <c r="C66" s="256" t="e">
        <f>VLOOKUP($C46,利用者一覧!$C$4:$AS$53,16,FALSE)</f>
        <v>#N/A</v>
      </c>
      <c r="D66" s="257"/>
      <c r="E66" s="257"/>
      <c r="F66" s="244" t="s">
        <v>232</v>
      </c>
      <c r="G66" s="245"/>
      <c r="H66" s="249" t="e">
        <f>VLOOKUP($C46,利用者一覧!$C$4:$AS$53,17,FALSE)</f>
        <v>#N/A</v>
      </c>
      <c r="I66" s="250"/>
      <c r="J66" s="250"/>
      <c r="K66" s="250"/>
      <c r="L66" s="250"/>
      <c r="M66" s="251"/>
      <c r="N66" s="210" t="s">
        <v>226</v>
      </c>
      <c r="O66" s="211"/>
      <c r="P66" s="211"/>
      <c r="Q66" s="211"/>
      <c r="R66" s="211"/>
      <c r="S66" s="211"/>
      <c r="T66" s="233"/>
    </row>
    <row r="67" spans="1:20" ht="30" customHeight="1">
      <c r="A67" s="158" t="s">
        <v>228</v>
      </c>
      <c r="B67" s="159"/>
      <c r="C67" s="229" t="e">
        <f>VLOOKUP($C46,利用者一覧!$C$4:$AS$53,18,FALSE)</f>
        <v>#N/A</v>
      </c>
      <c r="D67" s="230"/>
      <c r="E67" s="230"/>
      <c r="F67" s="240" t="s">
        <v>233</v>
      </c>
      <c r="G67" s="241"/>
      <c r="H67" s="246" t="e">
        <f>VLOOKUP($C46,利用者一覧!$C$4:$AS$53,19,FALSE)</f>
        <v>#N/A</v>
      </c>
      <c r="I67" s="247"/>
      <c r="J67" s="247"/>
      <c r="K67" s="247"/>
      <c r="L67" s="247"/>
      <c r="M67" s="248"/>
      <c r="N67" s="198" t="s">
        <v>102</v>
      </c>
      <c r="O67" s="234" t="e">
        <f>VLOOKUP($C46,利用者一覧!$C$4:$AS$53,37,FALSE)</f>
        <v>#N/A</v>
      </c>
      <c r="P67" s="235"/>
      <c r="Q67" s="235"/>
      <c r="R67" s="235"/>
      <c r="S67" s="235"/>
      <c r="T67" s="44" t="s">
        <v>103</v>
      </c>
    </row>
    <row r="68" spans="1:20" ht="30" customHeight="1">
      <c r="A68" s="158" t="s">
        <v>229</v>
      </c>
      <c r="B68" s="159"/>
      <c r="C68" s="229" t="e">
        <f>VLOOKUP($C46,利用者一覧!$C$4:$AS$53,20,FALSE)</f>
        <v>#N/A</v>
      </c>
      <c r="D68" s="230"/>
      <c r="E68" s="230"/>
      <c r="F68" s="240" t="s">
        <v>234</v>
      </c>
      <c r="G68" s="241"/>
      <c r="H68" s="246" t="e">
        <f>VLOOKUP($C46,利用者一覧!$C$4:$AS$53,21,FALSE)</f>
        <v>#N/A</v>
      </c>
      <c r="I68" s="247"/>
      <c r="J68" s="247"/>
      <c r="K68" s="247"/>
      <c r="L68" s="247"/>
      <c r="M68" s="248"/>
      <c r="N68" s="199"/>
      <c r="O68" s="236" t="e">
        <f>VLOOKUP($C46,利用者一覧!$C$4:$AS$53,38,FALSE)</f>
        <v>#N/A</v>
      </c>
      <c r="P68" s="237"/>
      <c r="Q68" s="237"/>
      <c r="R68" s="237"/>
      <c r="S68" s="237"/>
      <c r="T68" s="75" t="s">
        <v>103</v>
      </c>
    </row>
    <row r="69" spans="1:20" ht="30" customHeight="1" thickBot="1">
      <c r="A69" s="158" t="s">
        <v>230</v>
      </c>
      <c r="B69" s="159"/>
      <c r="C69" s="229" t="e">
        <f>VLOOKUP($C46,利用者一覧!$C$4:$AS$53,22,FALSE)</f>
        <v>#N/A</v>
      </c>
      <c r="D69" s="230"/>
      <c r="E69" s="230"/>
      <c r="F69" s="240" t="s">
        <v>235</v>
      </c>
      <c r="G69" s="241"/>
      <c r="H69" s="246" t="e">
        <f>VLOOKUP($C46,利用者一覧!$C$4:$AS$53,23,FALSE)</f>
        <v>#N/A</v>
      </c>
      <c r="I69" s="247"/>
      <c r="J69" s="247"/>
      <c r="K69" s="247"/>
      <c r="L69" s="247"/>
      <c r="M69" s="248"/>
      <c r="N69" s="200"/>
      <c r="O69" s="238" t="e">
        <f>VLOOKUP($C46,利用者一覧!$C$4:$AS$53,39,FALSE)</f>
        <v>#N/A</v>
      </c>
      <c r="P69" s="239"/>
      <c r="Q69" s="239"/>
      <c r="R69" s="239"/>
      <c r="S69" s="239"/>
      <c r="T69" s="45" t="s">
        <v>103</v>
      </c>
    </row>
    <row r="70" spans="1:20" ht="30" customHeight="1" thickBot="1">
      <c r="A70" s="160" t="s">
        <v>231</v>
      </c>
      <c r="B70" s="161"/>
      <c r="C70" s="231" t="e">
        <f>VLOOKUP($C46,利用者一覧!$C$4:$AS$53,24,FALSE)</f>
        <v>#N/A</v>
      </c>
      <c r="D70" s="232"/>
      <c r="E70" s="232"/>
      <c r="F70" s="242" t="s">
        <v>236</v>
      </c>
      <c r="G70" s="243"/>
      <c r="H70" s="290" t="e">
        <f>VLOOKUP($C46,利用者一覧!$C$4:$AS$53,25,FALSE)</f>
        <v>#N/A</v>
      </c>
      <c r="I70" s="291"/>
      <c r="J70" s="291"/>
      <c r="K70" s="291"/>
      <c r="L70" s="291"/>
      <c r="M70" s="292"/>
      <c r="N70" s="94"/>
    </row>
    <row r="71" spans="1:20" ht="6.6" customHeight="1" thickBot="1">
      <c r="A71" s="97"/>
      <c r="B71" s="98"/>
      <c r="C71" s="95"/>
      <c r="D71" s="95"/>
      <c r="E71" s="95"/>
      <c r="F71" s="99"/>
      <c r="G71" s="98"/>
      <c r="H71" s="106"/>
      <c r="I71" s="106"/>
      <c r="J71" s="106"/>
      <c r="K71" s="106"/>
      <c r="L71" s="106"/>
      <c r="M71" s="106"/>
      <c r="N71" s="100"/>
    </row>
    <row r="72" spans="1:20" ht="30" customHeight="1" thickBot="1">
      <c r="A72" s="135" t="e">
        <f>VLOOKUP($C46,利用者一覧!$C$4:$AS$53,42,FALSE)</f>
        <v>#N/A</v>
      </c>
      <c r="B72" s="136"/>
      <c r="C72" s="136"/>
      <c r="D72" s="136"/>
      <c r="E72" s="136"/>
      <c r="F72" s="136"/>
      <c r="G72" s="136"/>
      <c r="H72" s="136"/>
      <c r="I72" s="136"/>
      <c r="J72" s="136"/>
      <c r="K72" s="136"/>
      <c r="L72" s="136"/>
      <c r="M72" s="136"/>
      <c r="N72" s="136"/>
      <c r="O72" s="136"/>
      <c r="P72" s="136"/>
      <c r="Q72" s="136"/>
      <c r="R72" s="136"/>
      <c r="S72" s="136"/>
      <c r="T72" s="137"/>
    </row>
    <row r="73" spans="1:20" ht="6" customHeight="1"/>
    <row r="74" spans="1:20" ht="22.8" customHeight="1" thickBot="1">
      <c r="A74" s="138" t="s">
        <v>161</v>
      </c>
      <c r="B74" s="138"/>
      <c r="C74" s="138"/>
      <c r="D74" s="138"/>
      <c r="E74" s="138"/>
      <c r="F74" s="138"/>
      <c r="G74" s="138"/>
      <c r="H74" s="139"/>
      <c r="I74" s="76"/>
    </row>
    <row r="75" spans="1:20" ht="22.8" customHeight="1">
      <c r="A75" s="266"/>
      <c r="B75" s="267"/>
      <c r="C75" s="267"/>
      <c r="D75" s="267"/>
      <c r="E75" s="267"/>
      <c r="F75" s="267"/>
      <c r="G75" s="267"/>
      <c r="H75" s="267"/>
      <c r="I75" s="267"/>
      <c r="J75" s="267"/>
      <c r="K75" s="267"/>
      <c r="L75" s="267"/>
      <c r="M75" s="267"/>
      <c r="N75" s="267"/>
      <c r="O75" s="267"/>
      <c r="P75" s="267"/>
      <c r="Q75" s="267"/>
      <c r="R75" s="267"/>
      <c r="S75" s="267"/>
      <c r="T75" s="268"/>
    </row>
    <row r="76" spans="1:20" ht="22.8" customHeight="1">
      <c r="A76" s="254"/>
      <c r="B76" s="255"/>
      <c r="C76" s="255"/>
      <c r="D76" s="255"/>
      <c r="E76" s="255"/>
      <c r="F76" s="255"/>
      <c r="G76" s="255"/>
      <c r="H76" s="255"/>
      <c r="I76" s="255"/>
      <c r="J76" s="255"/>
      <c r="K76" s="255"/>
      <c r="L76" s="255"/>
      <c r="M76" s="255"/>
      <c r="N76" s="255"/>
      <c r="O76" s="255"/>
      <c r="P76" s="255"/>
      <c r="Q76" s="255"/>
      <c r="R76" s="255"/>
      <c r="S76" s="255"/>
      <c r="T76" s="269"/>
    </row>
    <row r="77" spans="1:20" ht="22.8" customHeight="1">
      <c r="A77" s="254"/>
      <c r="B77" s="255"/>
      <c r="C77" s="255"/>
      <c r="D77" s="255"/>
      <c r="E77" s="255"/>
      <c r="F77" s="255"/>
      <c r="G77" s="255"/>
      <c r="H77" s="255"/>
      <c r="I77" s="255"/>
      <c r="J77" s="255"/>
      <c r="K77" s="255"/>
      <c r="L77" s="255"/>
      <c r="M77" s="255"/>
      <c r="N77" s="255"/>
      <c r="O77" s="255"/>
      <c r="P77" s="255"/>
      <c r="Q77" s="255"/>
      <c r="R77" s="255"/>
      <c r="S77" s="255"/>
      <c r="T77" s="269"/>
    </row>
    <row r="78" spans="1:20" ht="22.8" customHeight="1" thickBot="1">
      <c r="A78" s="270"/>
      <c r="B78" s="271"/>
      <c r="C78" s="271"/>
      <c r="D78" s="271"/>
      <c r="E78" s="271"/>
      <c r="F78" s="271"/>
      <c r="G78" s="271"/>
      <c r="H78" s="271"/>
      <c r="I78" s="271"/>
      <c r="J78" s="271"/>
      <c r="K78" s="271"/>
      <c r="L78" s="271"/>
      <c r="M78" s="271"/>
      <c r="N78" s="271"/>
      <c r="O78" s="271"/>
      <c r="P78" s="271"/>
      <c r="Q78" s="271"/>
      <c r="R78" s="271"/>
      <c r="S78" s="271"/>
      <c r="T78" s="272"/>
    </row>
    <row r="79" spans="1:20" ht="22.8" customHeight="1"/>
    <row r="80" spans="1:20" ht="22.8" customHeight="1" thickBot="1"/>
    <row r="81" spans="1:20" ht="21" customHeight="1" thickBot="1">
      <c r="A81" s="168" t="s">
        <v>239</v>
      </c>
      <c r="B81" s="169"/>
      <c r="C81" s="169"/>
      <c r="D81" s="169"/>
      <c r="E81" s="169"/>
      <c r="F81" s="169"/>
      <c r="G81" s="169"/>
      <c r="H81" s="169"/>
      <c r="I81" s="169"/>
      <c r="J81" s="169"/>
      <c r="K81" s="170"/>
      <c r="L81" s="77"/>
      <c r="M81" s="77"/>
      <c r="N81" s="77"/>
    </row>
    <row r="82" spans="1:20" ht="5.25" customHeight="1" thickBot="1"/>
    <row r="83" spans="1:20" ht="13.8" customHeight="1" thickBot="1">
      <c r="A83" s="183" t="s">
        <v>240</v>
      </c>
      <c r="B83" s="184"/>
      <c r="C83" s="184"/>
      <c r="D83" s="184"/>
      <c r="E83" s="184"/>
      <c r="F83" s="181" t="s">
        <v>219</v>
      </c>
      <c r="G83" s="181"/>
      <c r="H83" s="179"/>
      <c r="I83" s="179"/>
      <c r="J83" s="179"/>
      <c r="K83" s="171" t="s">
        <v>220</v>
      </c>
      <c r="L83" s="172"/>
      <c r="M83" s="175" t="s">
        <v>237</v>
      </c>
      <c r="N83" s="176"/>
      <c r="O83" s="176" t="s">
        <v>238</v>
      </c>
      <c r="P83" s="176"/>
      <c r="Q83" s="176" t="s">
        <v>238</v>
      </c>
      <c r="R83" s="176"/>
      <c r="S83" s="176" t="s">
        <v>238</v>
      </c>
      <c r="T83" s="177"/>
    </row>
    <row r="84" spans="1:20" ht="41.4" customHeight="1" thickTop="1" thickBot="1">
      <c r="A84" s="185"/>
      <c r="B84" s="186"/>
      <c r="C84" s="186"/>
      <c r="D84" s="186"/>
      <c r="E84" s="186"/>
      <c r="F84" s="182"/>
      <c r="G84" s="182"/>
      <c r="H84" s="180"/>
      <c r="I84" s="180"/>
      <c r="J84" s="180"/>
      <c r="K84" s="173"/>
      <c r="L84" s="174"/>
      <c r="M84" s="178"/>
      <c r="N84" s="166"/>
      <c r="O84" s="166"/>
      <c r="P84" s="166"/>
      <c r="Q84" s="166"/>
      <c r="R84" s="166"/>
      <c r="S84" s="166"/>
      <c r="T84" s="167"/>
    </row>
    <row r="85" spans="1:20" ht="5.4" customHeight="1" thickBot="1">
      <c r="A85" s="85"/>
      <c r="B85" s="87"/>
      <c r="C85" s="88"/>
      <c r="D85" s="88"/>
      <c r="E85" s="88"/>
      <c r="F85" s="88"/>
      <c r="G85" s="88"/>
      <c r="H85" s="88"/>
      <c r="I85" s="88"/>
      <c r="J85" s="88"/>
      <c r="K85" s="88"/>
      <c r="L85" s="88"/>
      <c r="M85" s="88"/>
      <c r="N85" s="88"/>
      <c r="O85" s="88"/>
      <c r="P85" s="88"/>
      <c r="Q85" s="88"/>
      <c r="R85" s="88"/>
      <c r="S85" s="88"/>
      <c r="T85" s="293"/>
    </row>
    <row r="86" spans="1:20" ht="36" customHeight="1" thickBot="1">
      <c r="A86" s="208" t="s">
        <v>8</v>
      </c>
      <c r="B86" s="209"/>
      <c r="C86" s="206"/>
      <c r="D86" s="206"/>
      <c r="E86" s="206"/>
      <c r="F86" s="206"/>
      <c r="G86" s="206"/>
      <c r="H86" s="207"/>
      <c r="J86" s="210" t="s">
        <v>113</v>
      </c>
      <c r="K86" s="211"/>
      <c r="L86" s="211"/>
      <c r="M86" s="211"/>
      <c r="N86" s="142" t="e">
        <f>VLOOKUP($C86,利用者一覧!$C$4:$AS$53,41,FALSE)</f>
        <v>#N/A</v>
      </c>
      <c r="O86" s="142"/>
      <c r="P86" s="142"/>
      <c r="Q86" s="142"/>
      <c r="R86" s="142"/>
      <c r="S86" s="143"/>
    </row>
    <row r="87" spans="1:20" ht="6.6" customHeight="1" thickBot="1">
      <c r="D87" s="86"/>
      <c r="E87" s="86"/>
      <c r="F87" s="86"/>
    </row>
    <row r="88" spans="1:20" ht="26.4" customHeight="1">
      <c r="A88" s="224" t="s">
        <v>163</v>
      </c>
      <c r="B88" s="225"/>
      <c r="C88" s="163"/>
      <c r="D88" s="276" t="e">
        <f>VLOOKUP($C86,利用者一覧!$C$4:$AS$53,14,FALSE)</f>
        <v>#N/A</v>
      </c>
      <c r="E88" s="277"/>
      <c r="F88" s="277"/>
      <c r="G88" s="277"/>
      <c r="H88" s="277"/>
      <c r="I88" s="277"/>
      <c r="J88" s="277"/>
      <c r="K88" s="277"/>
      <c r="L88" s="277"/>
      <c r="M88" s="277"/>
      <c r="N88" s="277"/>
      <c r="O88" s="277"/>
      <c r="P88" s="277"/>
      <c r="Q88" s="277"/>
      <c r="R88" s="277"/>
      <c r="S88" s="277"/>
      <c r="T88" s="278"/>
    </row>
    <row r="89" spans="1:20" ht="26.4" customHeight="1" thickBot="1">
      <c r="A89" s="226" t="s">
        <v>164</v>
      </c>
      <c r="B89" s="227"/>
      <c r="C89" s="228"/>
      <c r="D89" s="273" t="e">
        <f>VLOOKUP($C86,利用者一覧!$C$4:$AS$53,15,FALSE)</f>
        <v>#N/A</v>
      </c>
      <c r="E89" s="274"/>
      <c r="F89" s="274"/>
      <c r="G89" s="274"/>
      <c r="H89" s="274"/>
      <c r="I89" s="274"/>
      <c r="J89" s="274"/>
      <c r="K89" s="274"/>
      <c r="L89" s="274"/>
      <c r="M89" s="274"/>
      <c r="N89" s="274"/>
      <c r="O89" s="274"/>
      <c r="P89" s="274"/>
      <c r="Q89" s="274"/>
      <c r="R89" s="274"/>
      <c r="S89" s="274"/>
      <c r="T89" s="275"/>
    </row>
    <row r="90" spans="1:20" ht="5.4" customHeight="1" thickBot="1">
      <c r="D90" s="86"/>
      <c r="E90" s="86"/>
      <c r="F90" s="86"/>
    </row>
    <row r="91" spans="1:20" ht="24" customHeight="1" thickBot="1">
      <c r="A91" s="212" t="s">
        <v>9</v>
      </c>
      <c r="B91" s="213"/>
      <c r="C91" s="213"/>
      <c r="D91" s="213"/>
      <c r="E91" s="213"/>
      <c r="F91" s="214"/>
      <c r="G91" s="212" t="s">
        <v>10</v>
      </c>
      <c r="H91" s="213"/>
      <c r="I91" s="213"/>
      <c r="J91" s="288"/>
      <c r="K91" s="212" t="s">
        <v>11</v>
      </c>
      <c r="L91" s="213"/>
      <c r="M91" s="213"/>
      <c r="N91" s="288"/>
      <c r="O91" s="144" t="s">
        <v>221</v>
      </c>
      <c r="P91" s="145"/>
      <c r="Q91" s="145"/>
      <c r="R91" s="145"/>
      <c r="S91" s="145"/>
      <c r="T91" s="146"/>
    </row>
    <row r="92" spans="1:20" ht="28.8" customHeight="1" thickTop="1">
      <c r="A92" s="218" t="s">
        <v>241</v>
      </c>
      <c r="B92" s="219"/>
      <c r="C92" s="219"/>
      <c r="D92" s="219"/>
      <c r="E92" s="219"/>
      <c r="F92" s="220"/>
      <c r="G92" s="285" t="s">
        <v>18</v>
      </c>
      <c r="H92" s="286"/>
      <c r="I92" s="286"/>
      <c r="J92" s="287"/>
      <c r="K92" s="285" t="s">
        <v>19</v>
      </c>
      <c r="L92" s="286"/>
      <c r="M92" s="286"/>
      <c r="N92" s="287"/>
      <c r="O92" s="84" t="s">
        <v>27</v>
      </c>
      <c r="P92" s="147" t="s">
        <v>245</v>
      </c>
      <c r="Q92" s="148"/>
      <c r="R92" s="148"/>
      <c r="S92" s="148"/>
      <c r="T92" s="149"/>
    </row>
    <row r="93" spans="1:20" ht="28.8" customHeight="1" thickBot="1">
      <c r="A93" s="221" t="s">
        <v>242</v>
      </c>
      <c r="B93" s="222"/>
      <c r="C93" s="222"/>
      <c r="D93" s="222"/>
      <c r="E93" s="222"/>
      <c r="F93" s="223"/>
      <c r="G93" s="282" t="s">
        <v>18</v>
      </c>
      <c r="H93" s="283"/>
      <c r="I93" s="283"/>
      <c r="J93" s="284"/>
      <c r="K93" s="282" t="s">
        <v>19</v>
      </c>
      <c r="L93" s="283"/>
      <c r="M93" s="283"/>
      <c r="N93" s="284"/>
      <c r="O93" s="89" t="s">
        <v>31</v>
      </c>
      <c r="P93" s="150"/>
      <c r="Q93" s="151"/>
      <c r="R93" s="151"/>
      <c r="S93" s="151"/>
      <c r="T93" s="152"/>
    </row>
    <row r="94" spans="1:20" ht="28.8" customHeight="1" thickBot="1">
      <c r="A94" s="215" t="s">
        <v>243</v>
      </c>
      <c r="B94" s="216"/>
      <c r="C94" s="216"/>
      <c r="D94" s="216"/>
      <c r="E94" s="216"/>
      <c r="F94" s="217"/>
      <c r="G94" s="279" t="s">
        <v>18</v>
      </c>
      <c r="H94" s="280"/>
      <c r="I94" s="280"/>
      <c r="J94" s="281"/>
      <c r="K94" s="279" t="s">
        <v>19</v>
      </c>
      <c r="L94" s="280"/>
      <c r="M94" s="280"/>
      <c r="N94" s="281"/>
      <c r="O94" s="153" t="e">
        <f>VLOOKUP($C86,利用者一覧!$C$4:$AS$53,32,FALSE)</f>
        <v>#N/A</v>
      </c>
      <c r="P94" s="154"/>
      <c r="Q94" s="154"/>
      <c r="R94" s="154"/>
      <c r="S94" s="154"/>
      <c r="T94" s="155"/>
    </row>
    <row r="95" spans="1:20" ht="8.4" customHeight="1" thickBot="1">
      <c r="D95" s="86"/>
      <c r="E95" s="86"/>
      <c r="F95" s="86"/>
    </row>
    <row r="96" spans="1:20" ht="24" customHeight="1" thickBot="1">
      <c r="A96" s="198" t="s">
        <v>99</v>
      </c>
      <c r="B96" s="203" t="s">
        <v>12</v>
      </c>
      <c r="C96" s="164"/>
      <c r="D96" s="140" t="s">
        <v>13</v>
      </c>
      <c r="E96" s="164"/>
      <c r="F96" s="140" t="s">
        <v>14</v>
      </c>
      <c r="G96" s="164"/>
      <c r="H96" s="140" t="s">
        <v>15</v>
      </c>
      <c r="I96" s="164"/>
      <c r="J96" s="140" t="s">
        <v>16</v>
      </c>
      <c r="K96" s="164"/>
      <c r="L96" s="140" t="s">
        <v>17</v>
      </c>
      <c r="M96" s="165"/>
      <c r="N96" s="212" t="s">
        <v>222</v>
      </c>
      <c r="O96" s="213"/>
      <c r="P96" s="213"/>
      <c r="Q96" s="213"/>
      <c r="R96" s="213"/>
      <c r="S96" s="213"/>
      <c r="T96" s="288"/>
    </row>
    <row r="97" spans="1:20" ht="21" customHeight="1" thickTop="1" thickBot="1">
      <c r="A97" s="199"/>
      <c r="B97" s="78" t="s">
        <v>20</v>
      </c>
      <c r="C97" s="79" t="s">
        <v>21</v>
      </c>
      <c r="D97" s="80" t="s">
        <v>20</v>
      </c>
      <c r="E97" s="79" t="s">
        <v>21</v>
      </c>
      <c r="F97" s="80" t="s">
        <v>20</v>
      </c>
      <c r="G97" s="79" t="s">
        <v>21</v>
      </c>
      <c r="H97" s="80" t="s">
        <v>20</v>
      </c>
      <c r="I97" s="79" t="s">
        <v>21</v>
      </c>
      <c r="J97" s="80" t="s">
        <v>20</v>
      </c>
      <c r="K97" s="79" t="s">
        <v>21</v>
      </c>
      <c r="L97" s="80" t="s">
        <v>20</v>
      </c>
      <c r="M97" s="81" t="s">
        <v>21</v>
      </c>
      <c r="N97" s="289" t="e">
        <f>VLOOKUP($C86,利用者一覧!$C$4:$AS$53,40,FALSE)</f>
        <v>#N/A</v>
      </c>
      <c r="O97" s="166"/>
      <c r="P97" s="166"/>
      <c r="Q97" s="166"/>
      <c r="R97" s="166"/>
      <c r="S97" s="166"/>
      <c r="T97" s="167"/>
    </row>
    <row r="98" spans="1:20" ht="21" customHeight="1">
      <c r="A98" s="199"/>
      <c r="B98" s="201" t="e">
        <f>VLOOKUP($C86,利用者一覧!$C$4:$AS$53,26,FALSE)</f>
        <v>#N/A</v>
      </c>
      <c r="C98" s="196" t="s">
        <v>103</v>
      </c>
      <c r="D98" s="194" t="e">
        <f>VLOOKUP($C86,利用者一覧!$C$4:$AS$53,27,FALSE)</f>
        <v>#N/A</v>
      </c>
      <c r="E98" s="196" t="s">
        <v>103</v>
      </c>
      <c r="F98" s="194" t="e">
        <f>VLOOKUP($C86,利用者一覧!$C$4:$AS$53,28,FALSE)</f>
        <v>#N/A</v>
      </c>
      <c r="G98" s="196" t="s">
        <v>103</v>
      </c>
      <c r="H98" s="194" t="e">
        <f>VLOOKUP($C86,利用者一覧!$C$4:$AS$53,29,FALSE)</f>
        <v>#N/A</v>
      </c>
      <c r="I98" s="196" t="s">
        <v>103</v>
      </c>
      <c r="J98" s="194" t="e">
        <f>VLOOKUP($C86,利用者一覧!$C$4:$AS$53,30,FALSE)</f>
        <v>#N/A</v>
      </c>
      <c r="K98" s="196" t="s">
        <v>103</v>
      </c>
      <c r="L98" s="194" t="e">
        <f>VLOOKUP($C86,利用者一覧!$C$4:$AS$53,31,FALSE)</f>
        <v>#N/A</v>
      </c>
      <c r="M98" s="204" t="s">
        <v>103</v>
      </c>
      <c r="N98" s="254" t="s">
        <v>225</v>
      </c>
      <c r="O98" s="255"/>
      <c r="P98" s="255"/>
      <c r="Q98" s="255"/>
      <c r="R98" s="255"/>
      <c r="S98" s="255"/>
    </row>
    <row r="99" spans="1:20" ht="21" customHeight="1" thickBot="1">
      <c r="A99" s="200"/>
      <c r="B99" s="202"/>
      <c r="C99" s="197"/>
      <c r="D99" s="195"/>
      <c r="E99" s="197"/>
      <c r="F99" s="195"/>
      <c r="G99" s="197"/>
      <c r="H99" s="195"/>
      <c r="I99" s="197"/>
      <c r="J99" s="195"/>
      <c r="K99" s="197"/>
      <c r="L99" s="195"/>
      <c r="M99" s="205"/>
    </row>
    <row r="100" spans="1:20" ht="6" customHeight="1" thickBot="1">
      <c r="A100" s="104"/>
      <c r="B100" s="103"/>
      <c r="C100" s="103"/>
      <c r="D100" s="103"/>
      <c r="E100" s="103"/>
      <c r="F100" s="103"/>
      <c r="G100" s="103"/>
      <c r="H100" s="103"/>
      <c r="I100" s="103"/>
      <c r="J100" s="103"/>
      <c r="K100" s="103"/>
      <c r="L100" s="103"/>
      <c r="M100" s="103"/>
      <c r="N100" s="83"/>
      <c r="O100" s="83"/>
      <c r="P100" s="83"/>
      <c r="Q100" s="83"/>
      <c r="R100" s="83"/>
      <c r="S100" s="83"/>
      <c r="T100" s="83"/>
    </row>
    <row r="101" spans="1:20" ht="29.4" customHeight="1" thickBot="1">
      <c r="A101" s="189" t="s">
        <v>22</v>
      </c>
      <c r="B101" s="190"/>
      <c r="C101" s="93" t="s">
        <v>26</v>
      </c>
      <c r="D101" s="105" t="e">
        <f>VLOOKUP($C86,利用者一覧!$C$4:$AS$53,35,FALSE)</f>
        <v>#N/A</v>
      </c>
      <c r="E101" s="82" t="s">
        <v>30</v>
      </c>
      <c r="F101" s="43" t="s">
        <v>104</v>
      </c>
      <c r="G101" s="191" t="s">
        <v>23</v>
      </c>
      <c r="H101" s="192"/>
      <c r="I101" s="193"/>
      <c r="J101" s="93" t="s">
        <v>26</v>
      </c>
      <c r="K101" s="105" t="e">
        <f>VLOOKUP($C86,利用者一覧!$C$4:$AS$53,36,FALSE)</f>
        <v>#N/A</v>
      </c>
      <c r="L101" s="82" t="s">
        <v>30</v>
      </c>
      <c r="M101" s="43" t="s">
        <v>104</v>
      </c>
    </row>
    <row r="102" spans="1:20" ht="6" customHeight="1" thickBot="1"/>
    <row r="103" spans="1:20" ht="30" customHeight="1" thickBot="1">
      <c r="A103" s="263" t="s">
        <v>24</v>
      </c>
      <c r="B103" s="264"/>
      <c r="C103" s="265"/>
      <c r="D103" s="156" t="s">
        <v>28</v>
      </c>
      <c r="E103" s="157"/>
      <c r="F103" s="101" t="s">
        <v>103</v>
      </c>
      <c r="G103" s="262" t="s">
        <v>32</v>
      </c>
      <c r="H103" s="157"/>
      <c r="I103" s="101" t="s">
        <v>103</v>
      </c>
      <c r="J103" s="262" t="s">
        <v>34</v>
      </c>
      <c r="K103" s="157"/>
      <c r="L103" s="101" t="s">
        <v>103</v>
      </c>
      <c r="M103" s="140" t="s">
        <v>29</v>
      </c>
      <c r="N103" s="141"/>
      <c r="O103" s="102" t="s">
        <v>103</v>
      </c>
      <c r="P103" s="252" t="s">
        <v>244</v>
      </c>
      <c r="Q103" s="253"/>
      <c r="R103" s="253"/>
      <c r="S103" s="253"/>
      <c r="T103" s="253"/>
    </row>
    <row r="104" spans="1:20" ht="30" customHeight="1" thickTop="1" thickBot="1">
      <c r="A104" s="259" t="s">
        <v>162</v>
      </c>
      <c r="B104" s="260"/>
      <c r="C104" s="261"/>
      <c r="D104" s="258" t="s">
        <v>111</v>
      </c>
      <c r="E104" s="188"/>
      <c r="F104" s="107" t="s">
        <v>103</v>
      </c>
      <c r="G104" s="187" t="s">
        <v>35</v>
      </c>
      <c r="H104" s="188"/>
      <c r="I104" s="107" t="s">
        <v>103</v>
      </c>
      <c r="J104" s="187" t="s">
        <v>33</v>
      </c>
      <c r="K104" s="188"/>
      <c r="L104" s="91" t="s">
        <v>103</v>
      </c>
      <c r="M104" s="187" t="s">
        <v>101</v>
      </c>
      <c r="N104" s="188"/>
      <c r="O104" s="108" t="s">
        <v>103</v>
      </c>
      <c r="P104" s="252"/>
      <c r="Q104" s="253"/>
      <c r="R104" s="253"/>
      <c r="S104" s="253"/>
      <c r="T104" s="253"/>
    </row>
    <row r="105" spans="1:20" ht="6.6" customHeight="1" thickBot="1"/>
    <row r="106" spans="1:20" ht="30" customHeight="1" thickBot="1">
      <c r="A106" s="162" t="s">
        <v>227</v>
      </c>
      <c r="B106" s="163"/>
      <c r="C106" s="256" t="e">
        <f>VLOOKUP($C86,利用者一覧!$C$4:$AS$53,16,FALSE)</f>
        <v>#N/A</v>
      </c>
      <c r="D106" s="257"/>
      <c r="E106" s="257"/>
      <c r="F106" s="244" t="s">
        <v>232</v>
      </c>
      <c r="G106" s="245"/>
      <c r="H106" s="249" t="e">
        <f>VLOOKUP($C86,利用者一覧!$C$4:$AS$53,17,FALSE)</f>
        <v>#N/A</v>
      </c>
      <c r="I106" s="250"/>
      <c r="J106" s="250"/>
      <c r="K106" s="250"/>
      <c r="L106" s="250"/>
      <c r="M106" s="251"/>
      <c r="N106" s="210" t="s">
        <v>226</v>
      </c>
      <c r="O106" s="211"/>
      <c r="P106" s="211"/>
      <c r="Q106" s="211"/>
      <c r="R106" s="211"/>
      <c r="S106" s="211"/>
      <c r="T106" s="233"/>
    </row>
    <row r="107" spans="1:20" ht="30" customHeight="1">
      <c r="A107" s="158" t="s">
        <v>228</v>
      </c>
      <c r="B107" s="159"/>
      <c r="C107" s="229" t="e">
        <f>VLOOKUP($C86,利用者一覧!$C$4:$AS$53,18,FALSE)</f>
        <v>#N/A</v>
      </c>
      <c r="D107" s="230"/>
      <c r="E107" s="230"/>
      <c r="F107" s="240" t="s">
        <v>233</v>
      </c>
      <c r="G107" s="241"/>
      <c r="H107" s="246" t="e">
        <f>VLOOKUP($C86,利用者一覧!$C$4:$AS$53,19,FALSE)</f>
        <v>#N/A</v>
      </c>
      <c r="I107" s="247"/>
      <c r="J107" s="247"/>
      <c r="K107" s="247"/>
      <c r="L107" s="247"/>
      <c r="M107" s="248"/>
      <c r="N107" s="198" t="s">
        <v>102</v>
      </c>
      <c r="O107" s="234" t="e">
        <f>VLOOKUP($C86,利用者一覧!$C$4:$AS$53,37,FALSE)</f>
        <v>#N/A</v>
      </c>
      <c r="P107" s="235"/>
      <c r="Q107" s="235"/>
      <c r="R107" s="235"/>
      <c r="S107" s="235"/>
      <c r="T107" s="44" t="s">
        <v>103</v>
      </c>
    </row>
    <row r="108" spans="1:20" ht="30" customHeight="1">
      <c r="A108" s="158" t="s">
        <v>229</v>
      </c>
      <c r="B108" s="159"/>
      <c r="C108" s="229" t="e">
        <f>VLOOKUP($C86,利用者一覧!$C$4:$AS$53,20,FALSE)</f>
        <v>#N/A</v>
      </c>
      <c r="D108" s="230"/>
      <c r="E108" s="230"/>
      <c r="F108" s="240" t="s">
        <v>234</v>
      </c>
      <c r="G108" s="241"/>
      <c r="H108" s="246" t="e">
        <f>VLOOKUP($C86,利用者一覧!$C$4:$AS$53,21,FALSE)</f>
        <v>#N/A</v>
      </c>
      <c r="I108" s="247"/>
      <c r="J108" s="247"/>
      <c r="K108" s="247"/>
      <c r="L108" s="247"/>
      <c r="M108" s="248"/>
      <c r="N108" s="199"/>
      <c r="O108" s="236" t="e">
        <f>VLOOKUP($C86,利用者一覧!$C$4:$AS$53,38,FALSE)</f>
        <v>#N/A</v>
      </c>
      <c r="P108" s="237"/>
      <c r="Q108" s="237"/>
      <c r="R108" s="237"/>
      <c r="S108" s="237"/>
      <c r="T108" s="75" t="s">
        <v>103</v>
      </c>
    </row>
    <row r="109" spans="1:20" ht="30" customHeight="1" thickBot="1">
      <c r="A109" s="158" t="s">
        <v>230</v>
      </c>
      <c r="B109" s="159"/>
      <c r="C109" s="229" t="e">
        <f>VLOOKUP($C86,利用者一覧!$C$4:$AS$53,22,FALSE)</f>
        <v>#N/A</v>
      </c>
      <c r="D109" s="230"/>
      <c r="E109" s="230"/>
      <c r="F109" s="240" t="s">
        <v>235</v>
      </c>
      <c r="G109" s="241"/>
      <c r="H109" s="246" t="e">
        <f>VLOOKUP($C86,利用者一覧!$C$4:$AS$53,23,FALSE)</f>
        <v>#N/A</v>
      </c>
      <c r="I109" s="247"/>
      <c r="J109" s="247"/>
      <c r="K109" s="247"/>
      <c r="L109" s="247"/>
      <c r="M109" s="248"/>
      <c r="N109" s="200"/>
      <c r="O109" s="238" t="e">
        <f>VLOOKUP($C86,利用者一覧!$C$4:$AS$53,39,FALSE)</f>
        <v>#N/A</v>
      </c>
      <c r="P109" s="239"/>
      <c r="Q109" s="239"/>
      <c r="R109" s="239"/>
      <c r="S109" s="239"/>
      <c r="T109" s="45" t="s">
        <v>103</v>
      </c>
    </row>
    <row r="110" spans="1:20" ht="30" customHeight="1" thickBot="1">
      <c r="A110" s="160" t="s">
        <v>231</v>
      </c>
      <c r="B110" s="161"/>
      <c r="C110" s="231" t="e">
        <f>VLOOKUP($C86,利用者一覧!$C$4:$AS$53,24,FALSE)</f>
        <v>#N/A</v>
      </c>
      <c r="D110" s="232"/>
      <c r="E110" s="232"/>
      <c r="F110" s="242" t="s">
        <v>236</v>
      </c>
      <c r="G110" s="243"/>
      <c r="H110" s="290" t="e">
        <f>VLOOKUP($C86,利用者一覧!$C$4:$AS$53,25,FALSE)</f>
        <v>#N/A</v>
      </c>
      <c r="I110" s="291"/>
      <c r="J110" s="291"/>
      <c r="K110" s="291"/>
      <c r="L110" s="291"/>
      <c r="M110" s="292"/>
      <c r="N110" s="94"/>
    </row>
    <row r="111" spans="1:20" ht="6.6" customHeight="1" thickBot="1">
      <c r="A111" s="97"/>
      <c r="B111" s="98"/>
      <c r="C111" s="95"/>
      <c r="D111" s="95"/>
      <c r="E111" s="95"/>
      <c r="F111" s="99"/>
      <c r="G111" s="98"/>
      <c r="H111" s="106"/>
      <c r="I111" s="106"/>
      <c r="J111" s="106"/>
      <c r="K111" s="106"/>
      <c r="L111" s="106"/>
      <c r="M111" s="106"/>
      <c r="N111" s="100"/>
    </row>
    <row r="112" spans="1:20" ht="30" customHeight="1" thickBot="1">
      <c r="A112" s="135" t="e">
        <f>VLOOKUP($C86,利用者一覧!$C$4:$AS$53,42,FALSE)</f>
        <v>#N/A</v>
      </c>
      <c r="B112" s="136"/>
      <c r="C112" s="136"/>
      <c r="D112" s="136"/>
      <c r="E112" s="136"/>
      <c r="F112" s="136"/>
      <c r="G112" s="136"/>
      <c r="H112" s="136"/>
      <c r="I112" s="136"/>
      <c r="J112" s="136"/>
      <c r="K112" s="136"/>
      <c r="L112" s="136"/>
      <c r="M112" s="136"/>
      <c r="N112" s="136"/>
      <c r="O112" s="136"/>
      <c r="P112" s="136"/>
      <c r="Q112" s="136"/>
      <c r="R112" s="136"/>
      <c r="S112" s="136"/>
      <c r="T112" s="137"/>
    </row>
    <row r="113" spans="1:20" ht="6" customHeight="1"/>
    <row r="114" spans="1:20" ht="22.8" customHeight="1" thickBot="1">
      <c r="A114" s="138" t="s">
        <v>161</v>
      </c>
      <c r="B114" s="138"/>
      <c r="C114" s="138"/>
      <c r="D114" s="138"/>
      <c r="E114" s="138"/>
      <c r="F114" s="138"/>
      <c r="G114" s="138"/>
      <c r="H114" s="139"/>
      <c r="I114" s="76"/>
    </row>
    <row r="115" spans="1:20" ht="22.8" customHeight="1">
      <c r="A115" s="266"/>
      <c r="B115" s="267"/>
      <c r="C115" s="267"/>
      <c r="D115" s="267"/>
      <c r="E115" s="267"/>
      <c r="F115" s="267"/>
      <c r="G115" s="267"/>
      <c r="H115" s="267"/>
      <c r="I115" s="267"/>
      <c r="J115" s="267"/>
      <c r="K115" s="267"/>
      <c r="L115" s="267"/>
      <c r="M115" s="267"/>
      <c r="N115" s="267"/>
      <c r="O115" s="267"/>
      <c r="P115" s="267"/>
      <c r="Q115" s="267"/>
      <c r="R115" s="267"/>
      <c r="S115" s="267"/>
      <c r="T115" s="268"/>
    </row>
    <row r="116" spans="1:20" ht="22.8" customHeight="1">
      <c r="A116" s="254"/>
      <c r="B116" s="255"/>
      <c r="C116" s="255"/>
      <c r="D116" s="255"/>
      <c r="E116" s="255"/>
      <c r="F116" s="255"/>
      <c r="G116" s="255"/>
      <c r="H116" s="255"/>
      <c r="I116" s="255"/>
      <c r="J116" s="255"/>
      <c r="K116" s="255"/>
      <c r="L116" s="255"/>
      <c r="M116" s="255"/>
      <c r="N116" s="255"/>
      <c r="O116" s="255"/>
      <c r="P116" s="255"/>
      <c r="Q116" s="255"/>
      <c r="R116" s="255"/>
      <c r="S116" s="255"/>
      <c r="T116" s="269"/>
    </row>
    <row r="117" spans="1:20" ht="22.8" customHeight="1">
      <c r="A117" s="254"/>
      <c r="B117" s="255"/>
      <c r="C117" s="255"/>
      <c r="D117" s="255"/>
      <c r="E117" s="255"/>
      <c r="F117" s="255"/>
      <c r="G117" s="255"/>
      <c r="H117" s="255"/>
      <c r="I117" s="255"/>
      <c r="J117" s="255"/>
      <c r="K117" s="255"/>
      <c r="L117" s="255"/>
      <c r="M117" s="255"/>
      <c r="N117" s="255"/>
      <c r="O117" s="255"/>
      <c r="P117" s="255"/>
      <c r="Q117" s="255"/>
      <c r="R117" s="255"/>
      <c r="S117" s="255"/>
      <c r="T117" s="269"/>
    </row>
    <row r="118" spans="1:20" ht="22.8" customHeight="1" thickBot="1">
      <c r="A118" s="270"/>
      <c r="B118" s="271"/>
      <c r="C118" s="271"/>
      <c r="D118" s="271"/>
      <c r="E118" s="271"/>
      <c r="F118" s="271"/>
      <c r="G118" s="271"/>
      <c r="H118" s="271"/>
      <c r="I118" s="271"/>
      <c r="J118" s="271"/>
      <c r="K118" s="271"/>
      <c r="L118" s="271"/>
      <c r="M118" s="271"/>
      <c r="N118" s="271"/>
      <c r="O118" s="271"/>
      <c r="P118" s="271"/>
      <c r="Q118" s="271"/>
      <c r="R118" s="271"/>
      <c r="S118" s="271"/>
      <c r="T118" s="272"/>
    </row>
    <row r="119" spans="1:20" ht="22.8" customHeight="1"/>
    <row r="120" spans="1:20" ht="22.8" customHeight="1" thickBot="1"/>
    <row r="121" spans="1:20" ht="21" customHeight="1" thickBot="1">
      <c r="A121" s="168" t="s">
        <v>239</v>
      </c>
      <c r="B121" s="169"/>
      <c r="C121" s="169"/>
      <c r="D121" s="169"/>
      <c r="E121" s="169"/>
      <c r="F121" s="169"/>
      <c r="G121" s="169"/>
      <c r="H121" s="169"/>
      <c r="I121" s="169"/>
      <c r="J121" s="169"/>
      <c r="K121" s="170"/>
      <c r="L121" s="77"/>
      <c r="M121" s="77"/>
      <c r="N121" s="77"/>
    </row>
    <row r="122" spans="1:20" ht="5.25" customHeight="1" thickBot="1"/>
    <row r="123" spans="1:20" ht="13.8" customHeight="1" thickBot="1">
      <c r="A123" s="183" t="s">
        <v>240</v>
      </c>
      <c r="B123" s="184"/>
      <c r="C123" s="184"/>
      <c r="D123" s="184"/>
      <c r="E123" s="184"/>
      <c r="F123" s="181" t="s">
        <v>219</v>
      </c>
      <c r="G123" s="181"/>
      <c r="H123" s="179"/>
      <c r="I123" s="179"/>
      <c r="J123" s="179"/>
      <c r="K123" s="171" t="s">
        <v>220</v>
      </c>
      <c r="L123" s="172"/>
      <c r="M123" s="175" t="s">
        <v>237</v>
      </c>
      <c r="N123" s="176"/>
      <c r="O123" s="176" t="s">
        <v>238</v>
      </c>
      <c r="P123" s="176"/>
      <c r="Q123" s="176" t="s">
        <v>238</v>
      </c>
      <c r="R123" s="176"/>
      <c r="S123" s="176" t="s">
        <v>238</v>
      </c>
      <c r="T123" s="177"/>
    </row>
    <row r="124" spans="1:20" ht="41.4" customHeight="1" thickTop="1" thickBot="1">
      <c r="A124" s="185"/>
      <c r="B124" s="186"/>
      <c r="C124" s="186"/>
      <c r="D124" s="186"/>
      <c r="E124" s="186"/>
      <c r="F124" s="182"/>
      <c r="G124" s="182"/>
      <c r="H124" s="180"/>
      <c r="I124" s="180"/>
      <c r="J124" s="180"/>
      <c r="K124" s="173"/>
      <c r="L124" s="174"/>
      <c r="M124" s="178"/>
      <c r="N124" s="166"/>
      <c r="O124" s="166"/>
      <c r="P124" s="166"/>
      <c r="Q124" s="166"/>
      <c r="R124" s="166"/>
      <c r="S124" s="166"/>
      <c r="T124" s="167"/>
    </row>
    <row r="125" spans="1:20" ht="5.4" customHeight="1" thickBot="1">
      <c r="A125" s="85"/>
      <c r="B125" s="87"/>
      <c r="C125" s="88"/>
      <c r="D125" s="88"/>
      <c r="E125" s="88"/>
      <c r="F125" s="88"/>
      <c r="G125" s="88"/>
      <c r="H125" s="88"/>
      <c r="I125" s="88"/>
      <c r="J125" s="88"/>
      <c r="K125" s="88"/>
      <c r="L125" s="88"/>
      <c r="M125" s="88"/>
      <c r="N125" s="88"/>
      <c r="O125" s="88"/>
      <c r="P125" s="88"/>
      <c r="Q125" s="88"/>
      <c r="R125" s="88"/>
      <c r="S125" s="88"/>
      <c r="T125" s="293"/>
    </row>
    <row r="126" spans="1:20" ht="36" customHeight="1" thickBot="1">
      <c r="A126" s="208" t="s">
        <v>8</v>
      </c>
      <c r="B126" s="209"/>
      <c r="C126" s="206"/>
      <c r="D126" s="206"/>
      <c r="E126" s="206"/>
      <c r="F126" s="206"/>
      <c r="G126" s="206"/>
      <c r="H126" s="207"/>
      <c r="J126" s="210" t="s">
        <v>113</v>
      </c>
      <c r="K126" s="211"/>
      <c r="L126" s="211"/>
      <c r="M126" s="211"/>
      <c r="N126" s="142" t="e">
        <f>VLOOKUP($C126,利用者一覧!$C$4:$AS$53,41,FALSE)</f>
        <v>#N/A</v>
      </c>
      <c r="O126" s="142"/>
      <c r="P126" s="142"/>
      <c r="Q126" s="142"/>
      <c r="R126" s="142"/>
      <c r="S126" s="143"/>
    </row>
    <row r="127" spans="1:20" ht="6.6" customHeight="1" thickBot="1">
      <c r="D127" s="86"/>
      <c r="E127" s="86"/>
      <c r="F127" s="86"/>
    </row>
    <row r="128" spans="1:20" ht="26.4" customHeight="1">
      <c r="A128" s="224" t="s">
        <v>163</v>
      </c>
      <c r="B128" s="225"/>
      <c r="C128" s="163"/>
      <c r="D128" s="276" t="e">
        <f>VLOOKUP($C126,利用者一覧!$C$4:$AS$53,14,FALSE)</f>
        <v>#N/A</v>
      </c>
      <c r="E128" s="277"/>
      <c r="F128" s="277"/>
      <c r="G128" s="277"/>
      <c r="H128" s="277"/>
      <c r="I128" s="277"/>
      <c r="J128" s="277"/>
      <c r="K128" s="277"/>
      <c r="L128" s="277"/>
      <c r="M128" s="277"/>
      <c r="N128" s="277"/>
      <c r="O128" s="277"/>
      <c r="P128" s="277"/>
      <c r="Q128" s="277"/>
      <c r="R128" s="277"/>
      <c r="S128" s="277"/>
      <c r="T128" s="278"/>
    </row>
    <row r="129" spans="1:20" ht="26.4" customHeight="1" thickBot="1">
      <c r="A129" s="226" t="s">
        <v>164</v>
      </c>
      <c r="B129" s="227"/>
      <c r="C129" s="228"/>
      <c r="D129" s="273" t="e">
        <f>VLOOKUP($C126,利用者一覧!$C$4:$AS$53,15,FALSE)</f>
        <v>#N/A</v>
      </c>
      <c r="E129" s="274"/>
      <c r="F129" s="274"/>
      <c r="G129" s="274"/>
      <c r="H129" s="274"/>
      <c r="I129" s="274"/>
      <c r="J129" s="274"/>
      <c r="K129" s="274"/>
      <c r="L129" s="274"/>
      <c r="M129" s="274"/>
      <c r="N129" s="274"/>
      <c r="O129" s="274"/>
      <c r="P129" s="274"/>
      <c r="Q129" s="274"/>
      <c r="R129" s="274"/>
      <c r="S129" s="274"/>
      <c r="T129" s="275"/>
    </row>
    <row r="130" spans="1:20" ht="5.4" customHeight="1" thickBot="1">
      <c r="D130" s="86"/>
      <c r="E130" s="86"/>
      <c r="F130" s="86"/>
    </row>
    <row r="131" spans="1:20" ht="24" customHeight="1" thickBot="1">
      <c r="A131" s="212" t="s">
        <v>9</v>
      </c>
      <c r="B131" s="213"/>
      <c r="C131" s="213"/>
      <c r="D131" s="213"/>
      <c r="E131" s="213"/>
      <c r="F131" s="214"/>
      <c r="G131" s="212" t="s">
        <v>10</v>
      </c>
      <c r="H131" s="213"/>
      <c r="I131" s="213"/>
      <c r="J131" s="288"/>
      <c r="K131" s="212" t="s">
        <v>11</v>
      </c>
      <c r="L131" s="213"/>
      <c r="M131" s="213"/>
      <c r="N131" s="288"/>
      <c r="O131" s="144" t="s">
        <v>221</v>
      </c>
      <c r="P131" s="145"/>
      <c r="Q131" s="145"/>
      <c r="R131" s="145"/>
      <c r="S131" s="145"/>
      <c r="T131" s="146"/>
    </row>
    <row r="132" spans="1:20" ht="28.8" customHeight="1" thickTop="1">
      <c r="A132" s="218" t="s">
        <v>241</v>
      </c>
      <c r="B132" s="219"/>
      <c r="C132" s="219"/>
      <c r="D132" s="219"/>
      <c r="E132" s="219"/>
      <c r="F132" s="220"/>
      <c r="G132" s="285" t="s">
        <v>18</v>
      </c>
      <c r="H132" s="286"/>
      <c r="I132" s="286"/>
      <c r="J132" s="287"/>
      <c r="K132" s="285" t="s">
        <v>19</v>
      </c>
      <c r="L132" s="286"/>
      <c r="M132" s="286"/>
      <c r="N132" s="287"/>
      <c r="O132" s="84" t="s">
        <v>27</v>
      </c>
      <c r="P132" s="147" t="s">
        <v>245</v>
      </c>
      <c r="Q132" s="148"/>
      <c r="R132" s="148"/>
      <c r="S132" s="148"/>
      <c r="T132" s="149"/>
    </row>
    <row r="133" spans="1:20" ht="28.8" customHeight="1" thickBot="1">
      <c r="A133" s="221" t="s">
        <v>242</v>
      </c>
      <c r="B133" s="222"/>
      <c r="C133" s="222"/>
      <c r="D133" s="222"/>
      <c r="E133" s="222"/>
      <c r="F133" s="223"/>
      <c r="G133" s="282" t="s">
        <v>18</v>
      </c>
      <c r="H133" s="283"/>
      <c r="I133" s="283"/>
      <c r="J133" s="284"/>
      <c r="K133" s="282" t="s">
        <v>19</v>
      </c>
      <c r="L133" s="283"/>
      <c r="M133" s="283"/>
      <c r="N133" s="284"/>
      <c r="O133" s="89" t="s">
        <v>31</v>
      </c>
      <c r="P133" s="150"/>
      <c r="Q133" s="151"/>
      <c r="R133" s="151"/>
      <c r="S133" s="151"/>
      <c r="T133" s="152"/>
    </row>
    <row r="134" spans="1:20" ht="28.8" customHeight="1" thickBot="1">
      <c r="A134" s="215" t="s">
        <v>243</v>
      </c>
      <c r="B134" s="216"/>
      <c r="C134" s="216"/>
      <c r="D134" s="216"/>
      <c r="E134" s="216"/>
      <c r="F134" s="217"/>
      <c r="G134" s="279" t="s">
        <v>18</v>
      </c>
      <c r="H134" s="280"/>
      <c r="I134" s="280"/>
      <c r="J134" s="281"/>
      <c r="K134" s="279" t="s">
        <v>19</v>
      </c>
      <c r="L134" s="280"/>
      <c r="M134" s="280"/>
      <c r="N134" s="281"/>
      <c r="O134" s="153" t="e">
        <f>VLOOKUP($C126,利用者一覧!$C$4:$AS$53,32,FALSE)</f>
        <v>#N/A</v>
      </c>
      <c r="P134" s="154"/>
      <c r="Q134" s="154"/>
      <c r="R134" s="154"/>
      <c r="S134" s="154"/>
      <c r="T134" s="155"/>
    </row>
    <row r="135" spans="1:20" ht="8.4" customHeight="1" thickBot="1">
      <c r="D135" s="86"/>
      <c r="E135" s="86"/>
      <c r="F135" s="86"/>
    </row>
    <row r="136" spans="1:20" ht="24" customHeight="1" thickBot="1">
      <c r="A136" s="198" t="s">
        <v>99</v>
      </c>
      <c r="B136" s="203" t="s">
        <v>12</v>
      </c>
      <c r="C136" s="164"/>
      <c r="D136" s="140" t="s">
        <v>13</v>
      </c>
      <c r="E136" s="164"/>
      <c r="F136" s="140" t="s">
        <v>14</v>
      </c>
      <c r="G136" s="164"/>
      <c r="H136" s="140" t="s">
        <v>15</v>
      </c>
      <c r="I136" s="164"/>
      <c r="J136" s="140" t="s">
        <v>16</v>
      </c>
      <c r="K136" s="164"/>
      <c r="L136" s="140" t="s">
        <v>17</v>
      </c>
      <c r="M136" s="165"/>
      <c r="N136" s="212" t="s">
        <v>222</v>
      </c>
      <c r="O136" s="213"/>
      <c r="P136" s="213"/>
      <c r="Q136" s="213"/>
      <c r="R136" s="213"/>
      <c r="S136" s="213"/>
      <c r="T136" s="288"/>
    </row>
    <row r="137" spans="1:20" ht="21" customHeight="1" thickTop="1" thickBot="1">
      <c r="A137" s="199"/>
      <c r="B137" s="78" t="s">
        <v>20</v>
      </c>
      <c r="C137" s="79" t="s">
        <v>21</v>
      </c>
      <c r="D137" s="80" t="s">
        <v>20</v>
      </c>
      <c r="E137" s="79" t="s">
        <v>21</v>
      </c>
      <c r="F137" s="80" t="s">
        <v>20</v>
      </c>
      <c r="G137" s="79" t="s">
        <v>21</v>
      </c>
      <c r="H137" s="80" t="s">
        <v>20</v>
      </c>
      <c r="I137" s="79" t="s">
        <v>21</v>
      </c>
      <c r="J137" s="80" t="s">
        <v>20</v>
      </c>
      <c r="K137" s="79" t="s">
        <v>21</v>
      </c>
      <c r="L137" s="80" t="s">
        <v>20</v>
      </c>
      <c r="M137" s="81" t="s">
        <v>21</v>
      </c>
      <c r="N137" s="289" t="e">
        <f>VLOOKUP($C126,利用者一覧!$C$4:$AS$53,40,FALSE)</f>
        <v>#N/A</v>
      </c>
      <c r="O137" s="166"/>
      <c r="P137" s="166"/>
      <c r="Q137" s="166"/>
      <c r="R137" s="166"/>
      <c r="S137" s="166"/>
      <c r="T137" s="167"/>
    </row>
    <row r="138" spans="1:20" ht="21" customHeight="1">
      <c r="A138" s="199"/>
      <c r="B138" s="201" t="e">
        <f>VLOOKUP($C126,利用者一覧!$C$4:$AS$53,26,FALSE)</f>
        <v>#N/A</v>
      </c>
      <c r="C138" s="196" t="s">
        <v>103</v>
      </c>
      <c r="D138" s="194" t="e">
        <f>VLOOKUP($C126,利用者一覧!$C$4:$AS$53,27,FALSE)</f>
        <v>#N/A</v>
      </c>
      <c r="E138" s="196" t="s">
        <v>103</v>
      </c>
      <c r="F138" s="194" t="e">
        <f>VLOOKUP($C126,利用者一覧!$C$4:$AS$53,28,FALSE)</f>
        <v>#N/A</v>
      </c>
      <c r="G138" s="196" t="s">
        <v>103</v>
      </c>
      <c r="H138" s="194" t="e">
        <f>VLOOKUP($C126,利用者一覧!$C$4:$AS$53,29,FALSE)</f>
        <v>#N/A</v>
      </c>
      <c r="I138" s="196" t="s">
        <v>103</v>
      </c>
      <c r="J138" s="194" t="e">
        <f>VLOOKUP($C126,利用者一覧!$C$4:$AS$53,30,FALSE)</f>
        <v>#N/A</v>
      </c>
      <c r="K138" s="196" t="s">
        <v>103</v>
      </c>
      <c r="L138" s="194" t="e">
        <f>VLOOKUP($C126,利用者一覧!$C$4:$AS$53,31,FALSE)</f>
        <v>#N/A</v>
      </c>
      <c r="M138" s="204" t="s">
        <v>103</v>
      </c>
      <c r="N138" s="254" t="s">
        <v>225</v>
      </c>
      <c r="O138" s="255"/>
      <c r="P138" s="255"/>
      <c r="Q138" s="255"/>
      <c r="R138" s="255"/>
      <c r="S138" s="255"/>
    </row>
    <row r="139" spans="1:20" ht="21" customHeight="1" thickBot="1">
      <c r="A139" s="200"/>
      <c r="B139" s="202"/>
      <c r="C139" s="197"/>
      <c r="D139" s="195"/>
      <c r="E139" s="197"/>
      <c r="F139" s="195"/>
      <c r="G139" s="197"/>
      <c r="H139" s="195"/>
      <c r="I139" s="197"/>
      <c r="J139" s="195"/>
      <c r="K139" s="197"/>
      <c r="L139" s="195"/>
      <c r="M139" s="205"/>
    </row>
    <row r="140" spans="1:20" ht="6" customHeight="1" thickBot="1">
      <c r="A140" s="104"/>
      <c r="B140" s="103"/>
      <c r="C140" s="103"/>
      <c r="D140" s="103"/>
      <c r="E140" s="103"/>
      <c r="F140" s="103"/>
      <c r="G140" s="103"/>
      <c r="H140" s="103"/>
      <c r="I140" s="103"/>
      <c r="J140" s="103"/>
      <c r="K140" s="103"/>
      <c r="L140" s="103"/>
      <c r="M140" s="103"/>
      <c r="N140" s="83"/>
      <c r="O140" s="83"/>
      <c r="P140" s="83"/>
      <c r="Q140" s="83"/>
      <c r="R140" s="83"/>
      <c r="S140" s="83"/>
      <c r="T140" s="83"/>
    </row>
    <row r="141" spans="1:20" ht="29.4" customHeight="1" thickBot="1">
      <c r="A141" s="189" t="s">
        <v>22</v>
      </c>
      <c r="B141" s="190"/>
      <c r="C141" s="93" t="s">
        <v>26</v>
      </c>
      <c r="D141" s="105" t="e">
        <f>VLOOKUP($C126,利用者一覧!$C$4:$AS$53,35,FALSE)</f>
        <v>#N/A</v>
      </c>
      <c r="E141" s="82" t="s">
        <v>30</v>
      </c>
      <c r="F141" s="43" t="s">
        <v>104</v>
      </c>
      <c r="G141" s="191" t="s">
        <v>23</v>
      </c>
      <c r="H141" s="192"/>
      <c r="I141" s="193"/>
      <c r="J141" s="93" t="s">
        <v>26</v>
      </c>
      <c r="K141" s="105" t="e">
        <f>VLOOKUP($C126,利用者一覧!$C$4:$AS$53,36,FALSE)</f>
        <v>#N/A</v>
      </c>
      <c r="L141" s="82" t="s">
        <v>30</v>
      </c>
      <c r="M141" s="43" t="s">
        <v>104</v>
      </c>
    </row>
    <row r="142" spans="1:20" ht="6" customHeight="1" thickBot="1"/>
    <row r="143" spans="1:20" ht="30" customHeight="1" thickBot="1">
      <c r="A143" s="263" t="s">
        <v>24</v>
      </c>
      <c r="B143" s="264"/>
      <c r="C143" s="265"/>
      <c r="D143" s="156" t="s">
        <v>28</v>
      </c>
      <c r="E143" s="157"/>
      <c r="F143" s="101" t="s">
        <v>103</v>
      </c>
      <c r="G143" s="262" t="s">
        <v>32</v>
      </c>
      <c r="H143" s="157"/>
      <c r="I143" s="101" t="s">
        <v>103</v>
      </c>
      <c r="J143" s="262" t="s">
        <v>34</v>
      </c>
      <c r="K143" s="157"/>
      <c r="L143" s="101" t="s">
        <v>103</v>
      </c>
      <c r="M143" s="140" t="s">
        <v>29</v>
      </c>
      <c r="N143" s="141"/>
      <c r="O143" s="102" t="s">
        <v>103</v>
      </c>
      <c r="P143" s="252" t="s">
        <v>244</v>
      </c>
      <c r="Q143" s="253"/>
      <c r="R143" s="253"/>
      <c r="S143" s="253"/>
      <c r="T143" s="253"/>
    </row>
    <row r="144" spans="1:20" ht="30" customHeight="1" thickTop="1" thickBot="1">
      <c r="A144" s="259" t="s">
        <v>162</v>
      </c>
      <c r="B144" s="260"/>
      <c r="C144" s="261"/>
      <c r="D144" s="258" t="s">
        <v>111</v>
      </c>
      <c r="E144" s="188"/>
      <c r="F144" s="107" t="s">
        <v>103</v>
      </c>
      <c r="G144" s="187" t="s">
        <v>35</v>
      </c>
      <c r="H144" s="188"/>
      <c r="I144" s="107" t="s">
        <v>103</v>
      </c>
      <c r="J144" s="187" t="s">
        <v>33</v>
      </c>
      <c r="K144" s="188"/>
      <c r="L144" s="91" t="s">
        <v>103</v>
      </c>
      <c r="M144" s="187" t="s">
        <v>101</v>
      </c>
      <c r="N144" s="188"/>
      <c r="O144" s="108" t="s">
        <v>103</v>
      </c>
      <c r="P144" s="252"/>
      <c r="Q144" s="253"/>
      <c r="R144" s="253"/>
      <c r="S144" s="253"/>
      <c r="T144" s="253"/>
    </row>
    <row r="145" spans="1:20" ht="6.6" customHeight="1" thickBot="1"/>
    <row r="146" spans="1:20" ht="30" customHeight="1" thickBot="1">
      <c r="A146" s="162" t="s">
        <v>227</v>
      </c>
      <c r="B146" s="163"/>
      <c r="C146" s="256" t="e">
        <f>VLOOKUP($C126,利用者一覧!$C$4:$AS$53,16,FALSE)</f>
        <v>#N/A</v>
      </c>
      <c r="D146" s="257"/>
      <c r="E146" s="257"/>
      <c r="F146" s="244" t="s">
        <v>232</v>
      </c>
      <c r="G146" s="245"/>
      <c r="H146" s="249" t="e">
        <f>VLOOKUP($C126,利用者一覧!$C$4:$AS$53,17,FALSE)</f>
        <v>#N/A</v>
      </c>
      <c r="I146" s="250"/>
      <c r="J146" s="250"/>
      <c r="K146" s="250"/>
      <c r="L146" s="250"/>
      <c r="M146" s="251"/>
      <c r="N146" s="210" t="s">
        <v>226</v>
      </c>
      <c r="O146" s="211"/>
      <c r="P146" s="211"/>
      <c r="Q146" s="211"/>
      <c r="R146" s="211"/>
      <c r="S146" s="211"/>
      <c r="T146" s="233"/>
    </row>
    <row r="147" spans="1:20" ht="30" customHeight="1">
      <c r="A147" s="158" t="s">
        <v>228</v>
      </c>
      <c r="B147" s="159"/>
      <c r="C147" s="229" t="e">
        <f>VLOOKUP($C126,利用者一覧!$C$4:$AS$53,18,FALSE)</f>
        <v>#N/A</v>
      </c>
      <c r="D147" s="230"/>
      <c r="E147" s="230"/>
      <c r="F147" s="240" t="s">
        <v>233</v>
      </c>
      <c r="G147" s="241"/>
      <c r="H147" s="246" t="e">
        <f>VLOOKUP($C126,利用者一覧!$C$4:$AS$53,19,FALSE)</f>
        <v>#N/A</v>
      </c>
      <c r="I147" s="247"/>
      <c r="J147" s="247"/>
      <c r="K147" s="247"/>
      <c r="L147" s="247"/>
      <c r="M147" s="248"/>
      <c r="N147" s="198" t="s">
        <v>102</v>
      </c>
      <c r="O147" s="234" t="e">
        <f>VLOOKUP($C126,利用者一覧!$C$4:$AS$53,37,FALSE)</f>
        <v>#N/A</v>
      </c>
      <c r="P147" s="235"/>
      <c r="Q147" s="235"/>
      <c r="R147" s="235"/>
      <c r="S147" s="235"/>
      <c r="T147" s="44" t="s">
        <v>103</v>
      </c>
    </row>
    <row r="148" spans="1:20" ht="30" customHeight="1">
      <c r="A148" s="158" t="s">
        <v>229</v>
      </c>
      <c r="B148" s="159"/>
      <c r="C148" s="229" t="e">
        <f>VLOOKUP($C126,利用者一覧!$C$4:$AS$53,20,FALSE)</f>
        <v>#N/A</v>
      </c>
      <c r="D148" s="230"/>
      <c r="E148" s="230"/>
      <c r="F148" s="240" t="s">
        <v>234</v>
      </c>
      <c r="G148" s="241"/>
      <c r="H148" s="246" t="e">
        <f>VLOOKUP($C126,利用者一覧!$C$4:$AS$53,21,FALSE)</f>
        <v>#N/A</v>
      </c>
      <c r="I148" s="247"/>
      <c r="J148" s="247"/>
      <c r="K148" s="247"/>
      <c r="L148" s="247"/>
      <c r="M148" s="248"/>
      <c r="N148" s="199"/>
      <c r="O148" s="236" t="e">
        <f>VLOOKUP($C126,利用者一覧!$C$4:$AS$53,38,FALSE)</f>
        <v>#N/A</v>
      </c>
      <c r="P148" s="237"/>
      <c r="Q148" s="237"/>
      <c r="R148" s="237"/>
      <c r="S148" s="237"/>
      <c r="T148" s="75" t="s">
        <v>103</v>
      </c>
    </row>
    <row r="149" spans="1:20" ht="30" customHeight="1" thickBot="1">
      <c r="A149" s="158" t="s">
        <v>230</v>
      </c>
      <c r="B149" s="159"/>
      <c r="C149" s="229" t="e">
        <f>VLOOKUP($C126,利用者一覧!$C$4:$AS$53,22,FALSE)</f>
        <v>#N/A</v>
      </c>
      <c r="D149" s="230"/>
      <c r="E149" s="230"/>
      <c r="F149" s="240" t="s">
        <v>235</v>
      </c>
      <c r="G149" s="241"/>
      <c r="H149" s="246" t="e">
        <f>VLOOKUP($C126,利用者一覧!$C$4:$AS$53,23,FALSE)</f>
        <v>#N/A</v>
      </c>
      <c r="I149" s="247"/>
      <c r="J149" s="247"/>
      <c r="K149" s="247"/>
      <c r="L149" s="247"/>
      <c r="M149" s="248"/>
      <c r="N149" s="200"/>
      <c r="O149" s="238" t="e">
        <f>VLOOKUP($C126,利用者一覧!$C$4:$AS$53,39,FALSE)</f>
        <v>#N/A</v>
      </c>
      <c r="P149" s="239"/>
      <c r="Q149" s="239"/>
      <c r="R149" s="239"/>
      <c r="S149" s="239"/>
      <c r="T149" s="45" t="s">
        <v>103</v>
      </c>
    </row>
    <row r="150" spans="1:20" ht="30" customHeight="1" thickBot="1">
      <c r="A150" s="160" t="s">
        <v>231</v>
      </c>
      <c r="B150" s="161"/>
      <c r="C150" s="231" t="e">
        <f>VLOOKUP($C126,利用者一覧!$C$4:$AS$53,24,FALSE)</f>
        <v>#N/A</v>
      </c>
      <c r="D150" s="232"/>
      <c r="E150" s="232"/>
      <c r="F150" s="242" t="s">
        <v>236</v>
      </c>
      <c r="G150" s="243"/>
      <c r="H150" s="290" t="e">
        <f>VLOOKUP($C126,利用者一覧!$C$4:$AS$53,25,FALSE)</f>
        <v>#N/A</v>
      </c>
      <c r="I150" s="291"/>
      <c r="J150" s="291"/>
      <c r="K150" s="291"/>
      <c r="L150" s="291"/>
      <c r="M150" s="292"/>
      <c r="N150" s="94"/>
    </row>
    <row r="151" spans="1:20" ht="6.6" customHeight="1" thickBot="1">
      <c r="A151" s="97"/>
      <c r="B151" s="98"/>
      <c r="C151" s="95"/>
      <c r="D151" s="95"/>
      <c r="E151" s="95"/>
      <c r="F151" s="99"/>
      <c r="G151" s="98"/>
      <c r="H151" s="106"/>
      <c r="I151" s="106"/>
      <c r="J151" s="106"/>
      <c r="K151" s="106"/>
      <c r="L151" s="106"/>
      <c r="M151" s="106"/>
      <c r="N151" s="100"/>
    </row>
    <row r="152" spans="1:20" ht="30" customHeight="1" thickBot="1">
      <c r="A152" s="135" t="e">
        <f>VLOOKUP($C126,利用者一覧!$C$4:$AS$53,42,FALSE)</f>
        <v>#N/A</v>
      </c>
      <c r="B152" s="136"/>
      <c r="C152" s="136"/>
      <c r="D152" s="136"/>
      <c r="E152" s="136"/>
      <c r="F152" s="136"/>
      <c r="G152" s="136"/>
      <c r="H152" s="136"/>
      <c r="I152" s="136"/>
      <c r="J152" s="136"/>
      <c r="K152" s="136"/>
      <c r="L152" s="136"/>
      <c r="M152" s="136"/>
      <c r="N152" s="136"/>
      <c r="O152" s="136"/>
      <c r="P152" s="136"/>
      <c r="Q152" s="136"/>
      <c r="R152" s="136"/>
      <c r="S152" s="136"/>
      <c r="T152" s="137"/>
    </row>
    <row r="153" spans="1:20" ht="6" customHeight="1"/>
    <row r="154" spans="1:20" ht="22.8" customHeight="1" thickBot="1">
      <c r="A154" s="138" t="s">
        <v>161</v>
      </c>
      <c r="B154" s="138"/>
      <c r="C154" s="138"/>
      <c r="D154" s="138"/>
      <c r="E154" s="138"/>
      <c r="F154" s="138"/>
      <c r="G154" s="138"/>
      <c r="H154" s="139"/>
      <c r="I154" s="76"/>
    </row>
    <row r="155" spans="1:20" ht="22.8" customHeight="1">
      <c r="A155" s="266"/>
      <c r="B155" s="267"/>
      <c r="C155" s="267"/>
      <c r="D155" s="267"/>
      <c r="E155" s="267"/>
      <c r="F155" s="267"/>
      <c r="G155" s="267"/>
      <c r="H155" s="267"/>
      <c r="I155" s="267"/>
      <c r="J155" s="267"/>
      <c r="K155" s="267"/>
      <c r="L155" s="267"/>
      <c r="M155" s="267"/>
      <c r="N155" s="267"/>
      <c r="O155" s="267"/>
      <c r="P155" s="267"/>
      <c r="Q155" s="267"/>
      <c r="R155" s="267"/>
      <c r="S155" s="267"/>
      <c r="T155" s="268"/>
    </row>
    <row r="156" spans="1:20" ht="22.8" customHeight="1">
      <c r="A156" s="254"/>
      <c r="B156" s="255"/>
      <c r="C156" s="255"/>
      <c r="D156" s="255"/>
      <c r="E156" s="255"/>
      <c r="F156" s="255"/>
      <c r="G156" s="255"/>
      <c r="H156" s="255"/>
      <c r="I156" s="255"/>
      <c r="J156" s="255"/>
      <c r="K156" s="255"/>
      <c r="L156" s="255"/>
      <c r="M156" s="255"/>
      <c r="N156" s="255"/>
      <c r="O156" s="255"/>
      <c r="P156" s="255"/>
      <c r="Q156" s="255"/>
      <c r="R156" s="255"/>
      <c r="S156" s="255"/>
      <c r="T156" s="269"/>
    </row>
    <row r="157" spans="1:20" ht="22.8" customHeight="1">
      <c r="A157" s="254"/>
      <c r="B157" s="255"/>
      <c r="C157" s="255"/>
      <c r="D157" s="255"/>
      <c r="E157" s="255"/>
      <c r="F157" s="255"/>
      <c r="G157" s="255"/>
      <c r="H157" s="255"/>
      <c r="I157" s="255"/>
      <c r="J157" s="255"/>
      <c r="K157" s="255"/>
      <c r="L157" s="255"/>
      <c r="M157" s="255"/>
      <c r="N157" s="255"/>
      <c r="O157" s="255"/>
      <c r="P157" s="255"/>
      <c r="Q157" s="255"/>
      <c r="R157" s="255"/>
      <c r="S157" s="255"/>
      <c r="T157" s="269"/>
    </row>
    <row r="158" spans="1:20" ht="22.8" customHeight="1" thickBot="1">
      <c r="A158" s="270"/>
      <c r="B158" s="271"/>
      <c r="C158" s="271"/>
      <c r="D158" s="271"/>
      <c r="E158" s="271"/>
      <c r="F158" s="271"/>
      <c r="G158" s="271"/>
      <c r="H158" s="271"/>
      <c r="I158" s="271"/>
      <c r="J158" s="271"/>
      <c r="K158" s="271"/>
      <c r="L158" s="271"/>
      <c r="M158" s="271"/>
      <c r="N158" s="271"/>
      <c r="O158" s="271"/>
      <c r="P158" s="271"/>
      <c r="Q158" s="271"/>
      <c r="R158" s="271"/>
      <c r="S158" s="271"/>
      <c r="T158" s="272"/>
    </row>
    <row r="159" spans="1:20" ht="22.8" customHeight="1"/>
    <row r="160" spans="1:20" ht="22.8" customHeight="1" thickBot="1"/>
    <row r="161" spans="1:20" ht="21" customHeight="1" thickBot="1">
      <c r="A161" s="168" t="s">
        <v>239</v>
      </c>
      <c r="B161" s="169"/>
      <c r="C161" s="169"/>
      <c r="D161" s="169"/>
      <c r="E161" s="169"/>
      <c r="F161" s="169"/>
      <c r="G161" s="169"/>
      <c r="H161" s="169"/>
      <c r="I161" s="169"/>
      <c r="J161" s="169"/>
      <c r="K161" s="170"/>
      <c r="L161" s="77"/>
      <c r="M161" s="77"/>
      <c r="N161" s="77"/>
    </row>
    <row r="162" spans="1:20" ht="5.25" customHeight="1" thickBot="1"/>
    <row r="163" spans="1:20" ht="13.8" customHeight="1" thickBot="1">
      <c r="A163" s="183" t="s">
        <v>240</v>
      </c>
      <c r="B163" s="184"/>
      <c r="C163" s="184"/>
      <c r="D163" s="184"/>
      <c r="E163" s="184"/>
      <c r="F163" s="181" t="s">
        <v>219</v>
      </c>
      <c r="G163" s="181"/>
      <c r="H163" s="179"/>
      <c r="I163" s="179"/>
      <c r="J163" s="179"/>
      <c r="K163" s="171" t="s">
        <v>220</v>
      </c>
      <c r="L163" s="172"/>
      <c r="M163" s="175" t="s">
        <v>237</v>
      </c>
      <c r="N163" s="176"/>
      <c r="O163" s="176" t="s">
        <v>238</v>
      </c>
      <c r="P163" s="176"/>
      <c r="Q163" s="176" t="s">
        <v>238</v>
      </c>
      <c r="R163" s="176"/>
      <c r="S163" s="176" t="s">
        <v>238</v>
      </c>
      <c r="T163" s="177"/>
    </row>
    <row r="164" spans="1:20" ht="41.4" customHeight="1" thickTop="1" thickBot="1">
      <c r="A164" s="185"/>
      <c r="B164" s="186"/>
      <c r="C164" s="186"/>
      <c r="D164" s="186"/>
      <c r="E164" s="186"/>
      <c r="F164" s="182"/>
      <c r="G164" s="182"/>
      <c r="H164" s="180"/>
      <c r="I164" s="180"/>
      <c r="J164" s="180"/>
      <c r="K164" s="173"/>
      <c r="L164" s="174"/>
      <c r="M164" s="178"/>
      <c r="N164" s="166"/>
      <c r="O164" s="166"/>
      <c r="P164" s="166"/>
      <c r="Q164" s="166"/>
      <c r="R164" s="166"/>
      <c r="S164" s="166"/>
      <c r="T164" s="167"/>
    </row>
    <row r="165" spans="1:20" ht="5.4" customHeight="1" thickBot="1">
      <c r="A165" s="85"/>
      <c r="B165" s="87"/>
      <c r="C165" s="88"/>
      <c r="D165" s="88"/>
      <c r="E165" s="88"/>
      <c r="F165" s="88"/>
      <c r="G165" s="88"/>
      <c r="H165" s="88"/>
      <c r="I165" s="88"/>
      <c r="J165" s="88"/>
      <c r="K165" s="88"/>
      <c r="L165" s="88"/>
      <c r="M165" s="88"/>
      <c r="N165" s="88"/>
      <c r="O165" s="88"/>
      <c r="P165" s="88"/>
      <c r="Q165" s="88"/>
      <c r="R165" s="88"/>
      <c r="S165" s="88"/>
      <c r="T165" s="293"/>
    </row>
    <row r="166" spans="1:20" ht="36" customHeight="1" thickBot="1">
      <c r="A166" s="208" t="s">
        <v>8</v>
      </c>
      <c r="B166" s="209"/>
      <c r="C166" s="206"/>
      <c r="D166" s="206"/>
      <c r="E166" s="206"/>
      <c r="F166" s="206"/>
      <c r="G166" s="206"/>
      <c r="H166" s="207"/>
      <c r="J166" s="210" t="s">
        <v>113</v>
      </c>
      <c r="K166" s="211"/>
      <c r="L166" s="211"/>
      <c r="M166" s="211"/>
      <c r="N166" s="142" t="e">
        <f>VLOOKUP($C166,利用者一覧!$C$4:$AS$53,41,FALSE)</f>
        <v>#N/A</v>
      </c>
      <c r="O166" s="142"/>
      <c r="P166" s="142"/>
      <c r="Q166" s="142"/>
      <c r="R166" s="142"/>
      <c r="S166" s="143"/>
    </row>
    <row r="167" spans="1:20" ht="6.6" customHeight="1" thickBot="1">
      <c r="D167" s="86"/>
      <c r="E167" s="86"/>
      <c r="F167" s="86"/>
    </row>
    <row r="168" spans="1:20" ht="26.4" customHeight="1">
      <c r="A168" s="224" t="s">
        <v>163</v>
      </c>
      <c r="B168" s="225"/>
      <c r="C168" s="163"/>
      <c r="D168" s="276" t="e">
        <f>VLOOKUP($C166,利用者一覧!$C$4:$AS$53,14,FALSE)</f>
        <v>#N/A</v>
      </c>
      <c r="E168" s="277"/>
      <c r="F168" s="277"/>
      <c r="G168" s="277"/>
      <c r="H168" s="277"/>
      <c r="I168" s="277"/>
      <c r="J168" s="277"/>
      <c r="K168" s="277"/>
      <c r="L168" s="277"/>
      <c r="M168" s="277"/>
      <c r="N168" s="277"/>
      <c r="O168" s="277"/>
      <c r="P168" s="277"/>
      <c r="Q168" s="277"/>
      <c r="R168" s="277"/>
      <c r="S168" s="277"/>
      <c r="T168" s="278"/>
    </row>
    <row r="169" spans="1:20" ht="26.4" customHeight="1" thickBot="1">
      <c r="A169" s="226" t="s">
        <v>164</v>
      </c>
      <c r="B169" s="227"/>
      <c r="C169" s="228"/>
      <c r="D169" s="273" t="e">
        <f>VLOOKUP($C166,利用者一覧!$C$4:$AS$53,15,FALSE)</f>
        <v>#N/A</v>
      </c>
      <c r="E169" s="274"/>
      <c r="F169" s="274"/>
      <c r="G169" s="274"/>
      <c r="H169" s="274"/>
      <c r="I169" s="274"/>
      <c r="J169" s="274"/>
      <c r="K169" s="274"/>
      <c r="L169" s="274"/>
      <c r="M169" s="274"/>
      <c r="N169" s="274"/>
      <c r="O169" s="274"/>
      <c r="P169" s="274"/>
      <c r="Q169" s="274"/>
      <c r="R169" s="274"/>
      <c r="S169" s="274"/>
      <c r="T169" s="275"/>
    </row>
    <row r="170" spans="1:20" ht="5.4" customHeight="1" thickBot="1">
      <c r="D170" s="86"/>
      <c r="E170" s="86"/>
      <c r="F170" s="86"/>
    </row>
    <row r="171" spans="1:20" ht="24" customHeight="1" thickBot="1">
      <c r="A171" s="212" t="s">
        <v>9</v>
      </c>
      <c r="B171" s="213"/>
      <c r="C171" s="213"/>
      <c r="D171" s="213"/>
      <c r="E171" s="213"/>
      <c r="F171" s="214"/>
      <c r="G171" s="212" t="s">
        <v>10</v>
      </c>
      <c r="H171" s="213"/>
      <c r="I171" s="213"/>
      <c r="J171" s="288"/>
      <c r="K171" s="212" t="s">
        <v>11</v>
      </c>
      <c r="L171" s="213"/>
      <c r="M171" s="213"/>
      <c r="N171" s="288"/>
      <c r="O171" s="144" t="s">
        <v>221</v>
      </c>
      <c r="P171" s="145"/>
      <c r="Q171" s="145"/>
      <c r="R171" s="145"/>
      <c r="S171" s="145"/>
      <c r="T171" s="146"/>
    </row>
    <row r="172" spans="1:20" ht="28.8" customHeight="1" thickTop="1">
      <c r="A172" s="218" t="s">
        <v>241</v>
      </c>
      <c r="B172" s="219"/>
      <c r="C172" s="219"/>
      <c r="D172" s="219"/>
      <c r="E172" s="219"/>
      <c r="F172" s="220"/>
      <c r="G172" s="285" t="s">
        <v>18</v>
      </c>
      <c r="H172" s="286"/>
      <c r="I172" s="286"/>
      <c r="J172" s="287"/>
      <c r="K172" s="285" t="s">
        <v>19</v>
      </c>
      <c r="L172" s="286"/>
      <c r="M172" s="286"/>
      <c r="N172" s="287"/>
      <c r="O172" s="84" t="s">
        <v>27</v>
      </c>
      <c r="P172" s="147" t="s">
        <v>245</v>
      </c>
      <c r="Q172" s="148"/>
      <c r="R172" s="148"/>
      <c r="S172" s="148"/>
      <c r="T172" s="149"/>
    </row>
    <row r="173" spans="1:20" ht="28.8" customHeight="1" thickBot="1">
      <c r="A173" s="221" t="s">
        <v>242</v>
      </c>
      <c r="B173" s="222"/>
      <c r="C173" s="222"/>
      <c r="D173" s="222"/>
      <c r="E173" s="222"/>
      <c r="F173" s="223"/>
      <c r="G173" s="282" t="s">
        <v>18</v>
      </c>
      <c r="H173" s="283"/>
      <c r="I173" s="283"/>
      <c r="J173" s="284"/>
      <c r="K173" s="282" t="s">
        <v>19</v>
      </c>
      <c r="L173" s="283"/>
      <c r="M173" s="283"/>
      <c r="N173" s="284"/>
      <c r="O173" s="89" t="s">
        <v>31</v>
      </c>
      <c r="P173" s="150"/>
      <c r="Q173" s="151"/>
      <c r="R173" s="151"/>
      <c r="S173" s="151"/>
      <c r="T173" s="152"/>
    </row>
    <row r="174" spans="1:20" ht="28.8" customHeight="1" thickBot="1">
      <c r="A174" s="215" t="s">
        <v>243</v>
      </c>
      <c r="B174" s="216"/>
      <c r="C174" s="216"/>
      <c r="D174" s="216"/>
      <c r="E174" s="216"/>
      <c r="F174" s="217"/>
      <c r="G174" s="279" t="s">
        <v>18</v>
      </c>
      <c r="H174" s="280"/>
      <c r="I174" s="280"/>
      <c r="J174" s="281"/>
      <c r="K174" s="279" t="s">
        <v>19</v>
      </c>
      <c r="L174" s="280"/>
      <c r="M174" s="280"/>
      <c r="N174" s="281"/>
      <c r="O174" s="153" t="e">
        <f>VLOOKUP($C166,利用者一覧!$C$4:$AS$53,32,FALSE)</f>
        <v>#N/A</v>
      </c>
      <c r="P174" s="154"/>
      <c r="Q174" s="154"/>
      <c r="R174" s="154"/>
      <c r="S174" s="154"/>
      <c r="T174" s="155"/>
    </row>
    <row r="175" spans="1:20" ht="8.4" customHeight="1" thickBot="1">
      <c r="D175" s="86"/>
      <c r="E175" s="86"/>
      <c r="F175" s="86"/>
    </row>
    <row r="176" spans="1:20" ht="24" customHeight="1" thickBot="1">
      <c r="A176" s="198" t="s">
        <v>99</v>
      </c>
      <c r="B176" s="203" t="s">
        <v>12</v>
      </c>
      <c r="C176" s="164"/>
      <c r="D176" s="140" t="s">
        <v>13</v>
      </c>
      <c r="E176" s="164"/>
      <c r="F176" s="140" t="s">
        <v>14</v>
      </c>
      <c r="G176" s="164"/>
      <c r="H176" s="140" t="s">
        <v>15</v>
      </c>
      <c r="I176" s="164"/>
      <c r="J176" s="140" t="s">
        <v>16</v>
      </c>
      <c r="K176" s="164"/>
      <c r="L176" s="140" t="s">
        <v>17</v>
      </c>
      <c r="M176" s="165"/>
      <c r="N176" s="212" t="s">
        <v>222</v>
      </c>
      <c r="O176" s="213"/>
      <c r="P176" s="213"/>
      <c r="Q176" s="213"/>
      <c r="R176" s="213"/>
      <c r="S176" s="213"/>
      <c r="T176" s="288"/>
    </row>
    <row r="177" spans="1:20" ht="21" customHeight="1" thickTop="1" thickBot="1">
      <c r="A177" s="199"/>
      <c r="B177" s="78" t="s">
        <v>20</v>
      </c>
      <c r="C177" s="79" t="s">
        <v>21</v>
      </c>
      <c r="D177" s="80" t="s">
        <v>20</v>
      </c>
      <c r="E177" s="79" t="s">
        <v>21</v>
      </c>
      <c r="F177" s="80" t="s">
        <v>20</v>
      </c>
      <c r="G177" s="79" t="s">
        <v>21</v>
      </c>
      <c r="H177" s="80" t="s">
        <v>20</v>
      </c>
      <c r="I177" s="79" t="s">
        <v>21</v>
      </c>
      <c r="J177" s="80" t="s">
        <v>20</v>
      </c>
      <c r="K177" s="79" t="s">
        <v>21</v>
      </c>
      <c r="L177" s="80" t="s">
        <v>20</v>
      </c>
      <c r="M177" s="81" t="s">
        <v>21</v>
      </c>
      <c r="N177" s="289" t="e">
        <f>VLOOKUP($C166,利用者一覧!$C$4:$AS$53,40,FALSE)</f>
        <v>#N/A</v>
      </c>
      <c r="O177" s="166"/>
      <c r="P177" s="166"/>
      <c r="Q177" s="166"/>
      <c r="R177" s="166"/>
      <c r="S177" s="166"/>
      <c r="T177" s="167"/>
    </row>
    <row r="178" spans="1:20" ht="21" customHeight="1">
      <c r="A178" s="199"/>
      <c r="B178" s="201" t="e">
        <f>VLOOKUP($C166,利用者一覧!$C$4:$AS$53,26,FALSE)</f>
        <v>#N/A</v>
      </c>
      <c r="C178" s="196" t="s">
        <v>103</v>
      </c>
      <c r="D178" s="194" t="e">
        <f>VLOOKUP($C166,利用者一覧!$C$4:$AS$53,27,FALSE)</f>
        <v>#N/A</v>
      </c>
      <c r="E178" s="196" t="s">
        <v>103</v>
      </c>
      <c r="F178" s="194" t="e">
        <f>VLOOKUP($C166,利用者一覧!$C$4:$AS$53,28,FALSE)</f>
        <v>#N/A</v>
      </c>
      <c r="G178" s="196" t="s">
        <v>103</v>
      </c>
      <c r="H178" s="194" t="e">
        <f>VLOOKUP($C166,利用者一覧!$C$4:$AS$53,29,FALSE)</f>
        <v>#N/A</v>
      </c>
      <c r="I178" s="196" t="s">
        <v>103</v>
      </c>
      <c r="J178" s="194" t="e">
        <f>VLOOKUP($C166,利用者一覧!$C$4:$AS$53,30,FALSE)</f>
        <v>#N/A</v>
      </c>
      <c r="K178" s="196" t="s">
        <v>103</v>
      </c>
      <c r="L178" s="194" t="e">
        <f>VLOOKUP($C166,利用者一覧!$C$4:$AS$53,31,FALSE)</f>
        <v>#N/A</v>
      </c>
      <c r="M178" s="204" t="s">
        <v>103</v>
      </c>
      <c r="N178" s="254" t="s">
        <v>225</v>
      </c>
      <c r="O178" s="255"/>
      <c r="P178" s="255"/>
      <c r="Q178" s="255"/>
      <c r="R178" s="255"/>
      <c r="S178" s="255"/>
    </row>
    <row r="179" spans="1:20" ht="21" customHeight="1" thickBot="1">
      <c r="A179" s="200"/>
      <c r="B179" s="202"/>
      <c r="C179" s="197"/>
      <c r="D179" s="195"/>
      <c r="E179" s="197"/>
      <c r="F179" s="195"/>
      <c r="G179" s="197"/>
      <c r="H179" s="195"/>
      <c r="I179" s="197"/>
      <c r="J179" s="195"/>
      <c r="K179" s="197"/>
      <c r="L179" s="195"/>
      <c r="M179" s="205"/>
    </row>
    <row r="180" spans="1:20" ht="6" customHeight="1" thickBot="1">
      <c r="A180" s="104"/>
      <c r="B180" s="103"/>
      <c r="C180" s="103"/>
      <c r="D180" s="103"/>
      <c r="E180" s="103"/>
      <c r="F180" s="103"/>
      <c r="G180" s="103"/>
      <c r="H180" s="103"/>
      <c r="I180" s="103"/>
      <c r="J180" s="103"/>
      <c r="K180" s="103"/>
      <c r="L180" s="103"/>
      <c r="M180" s="103"/>
      <c r="N180" s="83"/>
      <c r="O180" s="83"/>
      <c r="P180" s="83"/>
      <c r="Q180" s="83"/>
      <c r="R180" s="83"/>
      <c r="S180" s="83"/>
      <c r="T180" s="83"/>
    </row>
    <row r="181" spans="1:20" ht="29.4" customHeight="1" thickBot="1">
      <c r="A181" s="189" t="s">
        <v>22</v>
      </c>
      <c r="B181" s="190"/>
      <c r="C181" s="93" t="s">
        <v>26</v>
      </c>
      <c r="D181" s="105" t="e">
        <f>VLOOKUP($C166,利用者一覧!$C$4:$AS$53,35,FALSE)</f>
        <v>#N/A</v>
      </c>
      <c r="E181" s="82" t="s">
        <v>30</v>
      </c>
      <c r="F181" s="43" t="s">
        <v>104</v>
      </c>
      <c r="G181" s="191" t="s">
        <v>23</v>
      </c>
      <c r="H181" s="192"/>
      <c r="I181" s="193"/>
      <c r="J181" s="93" t="s">
        <v>26</v>
      </c>
      <c r="K181" s="105" t="e">
        <f>VLOOKUP($C166,利用者一覧!$C$4:$AS$53,36,FALSE)</f>
        <v>#N/A</v>
      </c>
      <c r="L181" s="82" t="s">
        <v>30</v>
      </c>
      <c r="M181" s="43" t="s">
        <v>104</v>
      </c>
    </row>
    <row r="182" spans="1:20" ht="6" customHeight="1" thickBot="1"/>
    <row r="183" spans="1:20" ht="30" customHeight="1" thickBot="1">
      <c r="A183" s="263" t="s">
        <v>24</v>
      </c>
      <c r="B183" s="264"/>
      <c r="C183" s="265"/>
      <c r="D183" s="156" t="s">
        <v>28</v>
      </c>
      <c r="E183" s="157"/>
      <c r="F183" s="101" t="s">
        <v>103</v>
      </c>
      <c r="G183" s="262" t="s">
        <v>32</v>
      </c>
      <c r="H183" s="157"/>
      <c r="I183" s="101" t="s">
        <v>103</v>
      </c>
      <c r="J183" s="262" t="s">
        <v>34</v>
      </c>
      <c r="K183" s="157"/>
      <c r="L183" s="101" t="s">
        <v>103</v>
      </c>
      <c r="M183" s="140" t="s">
        <v>29</v>
      </c>
      <c r="N183" s="141"/>
      <c r="O183" s="102" t="s">
        <v>103</v>
      </c>
      <c r="P183" s="252" t="s">
        <v>244</v>
      </c>
      <c r="Q183" s="253"/>
      <c r="R183" s="253"/>
      <c r="S183" s="253"/>
      <c r="T183" s="253"/>
    </row>
    <row r="184" spans="1:20" ht="30" customHeight="1" thickTop="1" thickBot="1">
      <c r="A184" s="259" t="s">
        <v>162</v>
      </c>
      <c r="B184" s="260"/>
      <c r="C184" s="261"/>
      <c r="D184" s="258" t="s">
        <v>111</v>
      </c>
      <c r="E184" s="188"/>
      <c r="F184" s="107" t="s">
        <v>103</v>
      </c>
      <c r="G184" s="187" t="s">
        <v>35</v>
      </c>
      <c r="H184" s="188"/>
      <c r="I184" s="107" t="s">
        <v>103</v>
      </c>
      <c r="J184" s="187" t="s">
        <v>33</v>
      </c>
      <c r="K184" s="188"/>
      <c r="L184" s="91" t="s">
        <v>103</v>
      </c>
      <c r="M184" s="187" t="s">
        <v>101</v>
      </c>
      <c r="N184" s="188"/>
      <c r="O184" s="108" t="s">
        <v>103</v>
      </c>
      <c r="P184" s="252"/>
      <c r="Q184" s="253"/>
      <c r="R184" s="253"/>
      <c r="S184" s="253"/>
      <c r="T184" s="253"/>
    </row>
    <row r="185" spans="1:20" ht="6.6" customHeight="1" thickBot="1"/>
    <row r="186" spans="1:20" ht="30" customHeight="1" thickBot="1">
      <c r="A186" s="162" t="s">
        <v>227</v>
      </c>
      <c r="B186" s="163"/>
      <c r="C186" s="256" t="e">
        <f>VLOOKUP($C166,利用者一覧!$C$4:$AS$53,16,FALSE)</f>
        <v>#N/A</v>
      </c>
      <c r="D186" s="257"/>
      <c r="E186" s="257"/>
      <c r="F186" s="244" t="s">
        <v>232</v>
      </c>
      <c r="G186" s="245"/>
      <c r="H186" s="249" t="e">
        <f>VLOOKUP($C166,利用者一覧!$C$4:$AS$53,17,FALSE)</f>
        <v>#N/A</v>
      </c>
      <c r="I186" s="250"/>
      <c r="J186" s="250"/>
      <c r="K186" s="250"/>
      <c r="L186" s="250"/>
      <c r="M186" s="251"/>
      <c r="N186" s="210" t="s">
        <v>226</v>
      </c>
      <c r="O186" s="211"/>
      <c r="P186" s="211"/>
      <c r="Q186" s="211"/>
      <c r="R186" s="211"/>
      <c r="S186" s="211"/>
      <c r="T186" s="233"/>
    </row>
    <row r="187" spans="1:20" ht="30" customHeight="1">
      <c r="A187" s="158" t="s">
        <v>228</v>
      </c>
      <c r="B187" s="159"/>
      <c r="C187" s="229" t="e">
        <f>VLOOKUP($C166,利用者一覧!$C$4:$AS$53,18,FALSE)</f>
        <v>#N/A</v>
      </c>
      <c r="D187" s="230"/>
      <c r="E187" s="230"/>
      <c r="F187" s="240" t="s">
        <v>233</v>
      </c>
      <c r="G187" s="241"/>
      <c r="H187" s="246" t="e">
        <f>VLOOKUP($C166,利用者一覧!$C$4:$AS$53,19,FALSE)</f>
        <v>#N/A</v>
      </c>
      <c r="I187" s="247"/>
      <c r="J187" s="247"/>
      <c r="K187" s="247"/>
      <c r="L187" s="247"/>
      <c r="M187" s="248"/>
      <c r="N187" s="198" t="s">
        <v>102</v>
      </c>
      <c r="O187" s="234" t="e">
        <f>VLOOKUP($C166,利用者一覧!$C$4:$AS$53,37,FALSE)</f>
        <v>#N/A</v>
      </c>
      <c r="P187" s="235"/>
      <c r="Q187" s="235"/>
      <c r="R187" s="235"/>
      <c r="S187" s="235"/>
      <c r="T187" s="44" t="s">
        <v>103</v>
      </c>
    </row>
    <row r="188" spans="1:20" ht="30" customHeight="1">
      <c r="A188" s="158" t="s">
        <v>229</v>
      </c>
      <c r="B188" s="159"/>
      <c r="C188" s="229" t="e">
        <f>VLOOKUP($C166,利用者一覧!$C$4:$AS$53,20,FALSE)</f>
        <v>#N/A</v>
      </c>
      <c r="D188" s="230"/>
      <c r="E188" s="230"/>
      <c r="F188" s="240" t="s">
        <v>234</v>
      </c>
      <c r="G188" s="241"/>
      <c r="H188" s="246" t="e">
        <f>VLOOKUP($C166,利用者一覧!$C$4:$AS$53,21,FALSE)</f>
        <v>#N/A</v>
      </c>
      <c r="I188" s="247"/>
      <c r="J188" s="247"/>
      <c r="K188" s="247"/>
      <c r="L188" s="247"/>
      <c r="M188" s="248"/>
      <c r="N188" s="199"/>
      <c r="O188" s="236" t="e">
        <f>VLOOKUP($C166,利用者一覧!$C$4:$AS$53,38,FALSE)</f>
        <v>#N/A</v>
      </c>
      <c r="P188" s="237"/>
      <c r="Q188" s="237"/>
      <c r="R188" s="237"/>
      <c r="S188" s="237"/>
      <c r="T188" s="75" t="s">
        <v>103</v>
      </c>
    </row>
    <row r="189" spans="1:20" ht="30" customHeight="1" thickBot="1">
      <c r="A189" s="158" t="s">
        <v>230</v>
      </c>
      <c r="B189" s="159"/>
      <c r="C189" s="229" t="e">
        <f>VLOOKUP($C166,利用者一覧!$C$4:$AS$53,22,FALSE)</f>
        <v>#N/A</v>
      </c>
      <c r="D189" s="230"/>
      <c r="E189" s="230"/>
      <c r="F189" s="240" t="s">
        <v>235</v>
      </c>
      <c r="G189" s="241"/>
      <c r="H189" s="246" t="e">
        <f>VLOOKUP($C166,利用者一覧!$C$4:$AS$53,23,FALSE)</f>
        <v>#N/A</v>
      </c>
      <c r="I189" s="247"/>
      <c r="J189" s="247"/>
      <c r="K189" s="247"/>
      <c r="L189" s="247"/>
      <c r="M189" s="248"/>
      <c r="N189" s="200"/>
      <c r="O189" s="238" t="e">
        <f>VLOOKUP($C166,利用者一覧!$C$4:$AS$53,39,FALSE)</f>
        <v>#N/A</v>
      </c>
      <c r="P189" s="239"/>
      <c r="Q189" s="239"/>
      <c r="R189" s="239"/>
      <c r="S189" s="239"/>
      <c r="T189" s="45" t="s">
        <v>103</v>
      </c>
    </row>
    <row r="190" spans="1:20" ht="30" customHeight="1" thickBot="1">
      <c r="A190" s="160" t="s">
        <v>231</v>
      </c>
      <c r="B190" s="161"/>
      <c r="C190" s="231" t="e">
        <f>VLOOKUP($C166,利用者一覧!$C$4:$AS$53,24,FALSE)</f>
        <v>#N/A</v>
      </c>
      <c r="D190" s="232"/>
      <c r="E190" s="232"/>
      <c r="F190" s="242" t="s">
        <v>236</v>
      </c>
      <c r="G190" s="243"/>
      <c r="H190" s="290" t="e">
        <f>VLOOKUP($C166,利用者一覧!$C$4:$AS$53,25,FALSE)</f>
        <v>#N/A</v>
      </c>
      <c r="I190" s="291"/>
      <c r="J190" s="291"/>
      <c r="K190" s="291"/>
      <c r="L190" s="291"/>
      <c r="M190" s="292"/>
      <c r="N190" s="94"/>
    </row>
    <row r="191" spans="1:20" ht="6.6" customHeight="1" thickBot="1">
      <c r="A191" s="97"/>
      <c r="B191" s="98"/>
      <c r="C191" s="95"/>
      <c r="D191" s="95"/>
      <c r="E191" s="95"/>
      <c r="F191" s="99"/>
      <c r="G191" s="98"/>
      <c r="H191" s="106"/>
      <c r="I191" s="106"/>
      <c r="J191" s="106"/>
      <c r="K191" s="106"/>
      <c r="L191" s="106"/>
      <c r="M191" s="106"/>
      <c r="N191" s="100"/>
    </row>
    <row r="192" spans="1:20" ht="30" customHeight="1" thickBot="1">
      <c r="A192" s="135" t="e">
        <f>VLOOKUP($C166,利用者一覧!$C$4:$AS$53,42,FALSE)</f>
        <v>#N/A</v>
      </c>
      <c r="B192" s="136"/>
      <c r="C192" s="136"/>
      <c r="D192" s="136"/>
      <c r="E192" s="136"/>
      <c r="F192" s="136"/>
      <c r="G192" s="136"/>
      <c r="H192" s="136"/>
      <c r="I192" s="136"/>
      <c r="J192" s="136"/>
      <c r="K192" s="136"/>
      <c r="L192" s="136"/>
      <c r="M192" s="136"/>
      <c r="N192" s="136"/>
      <c r="O192" s="136"/>
      <c r="P192" s="136"/>
      <c r="Q192" s="136"/>
      <c r="R192" s="136"/>
      <c r="S192" s="136"/>
      <c r="T192" s="137"/>
    </row>
    <row r="193" spans="1:20" ht="6" customHeight="1"/>
    <row r="194" spans="1:20" ht="22.8" customHeight="1" thickBot="1">
      <c r="A194" s="138" t="s">
        <v>161</v>
      </c>
      <c r="B194" s="138"/>
      <c r="C194" s="138"/>
      <c r="D194" s="138"/>
      <c r="E194" s="138"/>
      <c r="F194" s="138"/>
      <c r="G194" s="138"/>
      <c r="H194" s="139"/>
      <c r="I194" s="76"/>
    </row>
    <row r="195" spans="1:20" ht="22.8" customHeight="1">
      <c r="A195" s="266"/>
      <c r="B195" s="267"/>
      <c r="C195" s="267"/>
      <c r="D195" s="267"/>
      <c r="E195" s="267"/>
      <c r="F195" s="267"/>
      <c r="G195" s="267"/>
      <c r="H195" s="267"/>
      <c r="I195" s="267"/>
      <c r="J195" s="267"/>
      <c r="K195" s="267"/>
      <c r="L195" s="267"/>
      <c r="M195" s="267"/>
      <c r="N195" s="267"/>
      <c r="O195" s="267"/>
      <c r="P195" s="267"/>
      <c r="Q195" s="267"/>
      <c r="R195" s="267"/>
      <c r="S195" s="267"/>
      <c r="T195" s="268"/>
    </row>
    <row r="196" spans="1:20" ht="22.8" customHeight="1">
      <c r="A196" s="254"/>
      <c r="B196" s="255"/>
      <c r="C196" s="255"/>
      <c r="D196" s="255"/>
      <c r="E196" s="255"/>
      <c r="F196" s="255"/>
      <c r="G196" s="255"/>
      <c r="H196" s="255"/>
      <c r="I196" s="255"/>
      <c r="J196" s="255"/>
      <c r="K196" s="255"/>
      <c r="L196" s="255"/>
      <c r="M196" s="255"/>
      <c r="N196" s="255"/>
      <c r="O196" s="255"/>
      <c r="P196" s="255"/>
      <c r="Q196" s="255"/>
      <c r="R196" s="255"/>
      <c r="S196" s="255"/>
      <c r="T196" s="269"/>
    </row>
    <row r="197" spans="1:20" ht="22.8" customHeight="1">
      <c r="A197" s="254"/>
      <c r="B197" s="255"/>
      <c r="C197" s="255"/>
      <c r="D197" s="255"/>
      <c r="E197" s="255"/>
      <c r="F197" s="255"/>
      <c r="G197" s="255"/>
      <c r="H197" s="255"/>
      <c r="I197" s="255"/>
      <c r="J197" s="255"/>
      <c r="K197" s="255"/>
      <c r="L197" s="255"/>
      <c r="M197" s="255"/>
      <c r="N197" s="255"/>
      <c r="O197" s="255"/>
      <c r="P197" s="255"/>
      <c r="Q197" s="255"/>
      <c r="R197" s="255"/>
      <c r="S197" s="255"/>
      <c r="T197" s="269"/>
    </row>
    <row r="198" spans="1:20" ht="22.8" customHeight="1" thickBot="1">
      <c r="A198" s="270"/>
      <c r="B198" s="271"/>
      <c r="C198" s="271"/>
      <c r="D198" s="271"/>
      <c r="E198" s="271"/>
      <c r="F198" s="271"/>
      <c r="G198" s="271"/>
      <c r="H198" s="271"/>
      <c r="I198" s="271"/>
      <c r="J198" s="271"/>
      <c r="K198" s="271"/>
      <c r="L198" s="271"/>
      <c r="M198" s="271"/>
      <c r="N198" s="271"/>
      <c r="O198" s="271"/>
      <c r="P198" s="271"/>
      <c r="Q198" s="271"/>
      <c r="R198" s="271"/>
      <c r="S198" s="271"/>
      <c r="T198" s="272"/>
    </row>
    <row r="199" spans="1:20" ht="22.8" customHeight="1"/>
    <row r="200" spans="1:20" ht="22.8" customHeight="1" thickBot="1"/>
    <row r="201" spans="1:20" ht="21" customHeight="1" thickBot="1">
      <c r="A201" s="168" t="s">
        <v>239</v>
      </c>
      <c r="B201" s="169"/>
      <c r="C201" s="169"/>
      <c r="D201" s="169"/>
      <c r="E201" s="169"/>
      <c r="F201" s="169"/>
      <c r="G201" s="169"/>
      <c r="H201" s="169"/>
      <c r="I201" s="169"/>
      <c r="J201" s="169"/>
      <c r="K201" s="170"/>
      <c r="L201" s="77"/>
      <c r="M201" s="77"/>
      <c r="N201" s="77"/>
    </row>
    <row r="202" spans="1:20" ht="5.25" customHeight="1" thickBot="1"/>
    <row r="203" spans="1:20" ht="13.8" customHeight="1" thickBot="1">
      <c r="A203" s="183" t="s">
        <v>240</v>
      </c>
      <c r="B203" s="184"/>
      <c r="C203" s="184"/>
      <c r="D203" s="184"/>
      <c r="E203" s="184"/>
      <c r="F203" s="181" t="s">
        <v>219</v>
      </c>
      <c r="G203" s="181"/>
      <c r="H203" s="179"/>
      <c r="I203" s="179"/>
      <c r="J203" s="179"/>
      <c r="K203" s="171" t="s">
        <v>220</v>
      </c>
      <c r="L203" s="172"/>
      <c r="M203" s="175" t="s">
        <v>237</v>
      </c>
      <c r="N203" s="176"/>
      <c r="O203" s="176" t="s">
        <v>238</v>
      </c>
      <c r="P203" s="176"/>
      <c r="Q203" s="176" t="s">
        <v>238</v>
      </c>
      <c r="R203" s="176"/>
      <c r="S203" s="176" t="s">
        <v>238</v>
      </c>
      <c r="T203" s="177"/>
    </row>
    <row r="204" spans="1:20" ht="41.4" customHeight="1" thickTop="1" thickBot="1">
      <c r="A204" s="185"/>
      <c r="B204" s="186"/>
      <c r="C204" s="186"/>
      <c r="D204" s="186"/>
      <c r="E204" s="186"/>
      <c r="F204" s="182"/>
      <c r="G204" s="182"/>
      <c r="H204" s="180"/>
      <c r="I204" s="180"/>
      <c r="J204" s="180"/>
      <c r="K204" s="173"/>
      <c r="L204" s="174"/>
      <c r="M204" s="178"/>
      <c r="N204" s="166"/>
      <c r="O204" s="166"/>
      <c r="P204" s="166"/>
      <c r="Q204" s="166"/>
      <c r="R204" s="166"/>
      <c r="S204" s="166"/>
      <c r="T204" s="167"/>
    </row>
    <row r="205" spans="1:20" ht="5.4" customHeight="1" thickBot="1">
      <c r="A205" s="85"/>
      <c r="B205" s="87"/>
      <c r="C205" s="88"/>
      <c r="D205" s="88"/>
      <c r="E205" s="88"/>
      <c r="F205" s="88"/>
      <c r="G205" s="88"/>
      <c r="H205" s="88"/>
      <c r="I205" s="88"/>
      <c r="J205" s="88"/>
      <c r="K205" s="88"/>
      <c r="L205" s="88"/>
      <c r="M205" s="88"/>
      <c r="N205" s="88"/>
      <c r="O205" s="88"/>
      <c r="P205" s="88"/>
      <c r="Q205" s="88"/>
      <c r="R205" s="88"/>
      <c r="S205" s="88"/>
      <c r="T205" s="293"/>
    </row>
    <row r="206" spans="1:20" ht="36" customHeight="1" thickBot="1">
      <c r="A206" s="208" t="s">
        <v>8</v>
      </c>
      <c r="B206" s="209"/>
      <c r="C206" s="206"/>
      <c r="D206" s="206"/>
      <c r="E206" s="206"/>
      <c r="F206" s="206"/>
      <c r="G206" s="206"/>
      <c r="H206" s="207"/>
      <c r="J206" s="210" t="s">
        <v>113</v>
      </c>
      <c r="K206" s="211"/>
      <c r="L206" s="211"/>
      <c r="M206" s="211"/>
      <c r="N206" s="142" t="e">
        <f>VLOOKUP($C206,利用者一覧!$C$4:$AS$53,41,FALSE)</f>
        <v>#N/A</v>
      </c>
      <c r="O206" s="142"/>
      <c r="P206" s="142"/>
      <c r="Q206" s="142"/>
      <c r="R206" s="142"/>
      <c r="S206" s="143"/>
    </row>
    <row r="207" spans="1:20" ht="6.6" customHeight="1" thickBot="1">
      <c r="D207" s="86"/>
      <c r="E207" s="86"/>
      <c r="F207" s="86"/>
    </row>
    <row r="208" spans="1:20" ht="26.4" customHeight="1">
      <c r="A208" s="224" t="s">
        <v>163</v>
      </c>
      <c r="B208" s="225"/>
      <c r="C208" s="163"/>
      <c r="D208" s="276" t="e">
        <f>VLOOKUP($C206,利用者一覧!$C$4:$AS$53,14,FALSE)</f>
        <v>#N/A</v>
      </c>
      <c r="E208" s="277"/>
      <c r="F208" s="277"/>
      <c r="G208" s="277"/>
      <c r="H208" s="277"/>
      <c r="I208" s="277"/>
      <c r="J208" s="277"/>
      <c r="K208" s="277"/>
      <c r="L208" s="277"/>
      <c r="M208" s="277"/>
      <c r="N208" s="277"/>
      <c r="O208" s="277"/>
      <c r="P208" s="277"/>
      <c r="Q208" s="277"/>
      <c r="R208" s="277"/>
      <c r="S208" s="277"/>
      <c r="T208" s="278"/>
    </row>
    <row r="209" spans="1:20" ht="26.4" customHeight="1" thickBot="1">
      <c r="A209" s="226" t="s">
        <v>164</v>
      </c>
      <c r="B209" s="227"/>
      <c r="C209" s="228"/>
      <c r="D209" s="273" t="e">
        <f>VLOOKUP($C206,利用者一覧!$C$4:$AS$53,15,FALSE)</f>
        <v>#N/A</v>
      </c>
      <c r="E209" s="274"/>
      <c r="F209" s="274"/>
      <c r="G209" s="274"/>
      <c r="H209" s="274"/>
      <c r="I209" s="274"/>
      <c r="J209" s="274"/>
      <c r="K209" s="274"/>
      <c r="L209" s="274"/>
      <c r="M209" s="274"/>
      <c r="N209" s="274"/>
      <c r="O209" s="274"/>
      <c r="P209" s="274"/>
      <c r="Q209" s="274"/>
      <c r="R209" s="274"/>
      <c r="S209" s="274"/>
      <c r="T209" s="275"/>
    </row>
    <row r="210" spans="1:20" ht="5.4" customHeight="1" thickBot="1">
      <c r="D210" s="86"/>
      <c r="E210" s="86"/>
      <c r="F210" s="86"/>
    </row>
    <row r="211" spans="1:20" ht="24" customHeight="1" thickBot="1">
      <c r="A211" s="212" t="s">
        <v>9</v>
      </c>
      <c r="B211" s="213"/>
      <c r="C211" s="213"/>
      <c r="D211" s="213"/>
      <c r="E211" s="213"/>
      <c r="F211" s="214"/>
      <c r="G211" s="212" t="s">
        <v>10</v>
      </c>
      <c r="H211" s="213"/>
      <c r="I211" s="213"/>
      <c r="J211" s="288"/>
      <c r="K211" s="212" t="s">
        <v>11</v>
      </c>
      <c r="L211" s="213"/>
      <c r="M211" s="213"/>
      <c r="N211" s="288"/>
      <c r="O211" s="144" t="s">
        <v>221</v>
      </c>
      <c r="P211" s="145"/>
      <c r="Q211" s="145"/>
      <c r="R211" s="145"/>
      <c r="S211" s="145"/>
      <c r="T211" s="146"/>
    </row>
    <row r="212" spans="1:20" ht="28.8" customHeight="1" thickTop="1">
      <c r="A212" s="218" t="s">
        <v>241</v>
      </c>
      <c r="B212" s="219"/>
      <c r="C212" s="219"/>
      <c r="D212" s="219"/>
      <c r="E212" s="219"/>
      <c r="F212" s="220"/>
      <c r="G212" s="285" t="s">
        <v>18</v>
      </c>
      <c r="H212" s="286"/>
      <c r="I212" s="286"/>
      <c r="J212" s="287"/>
      <c r="K212" s="285" t="s">
        <v>19</v>
      </c>
      <c r="L212" s="286"/>
      <c r="M212" s="286"/>
      <c r="N212" s="287"/>
      <c r="O212" s="84" t="s">
        <v>27</v>
      </c>
      <c r="P212" s="147" t="s">
        <v>245</v>
      </c>
      <c r="Q212" s="148"/>
      <c r="R212" s="148"/>
      <c r="S212" s="148"/>
      <c r="T212" s="149"/>
    </row>
    <row r="213" spans="1:20" ht="28.8" customHeight="1" thickBot="1">
      <c r="A213" s="221" t="s">
        <v>242</v>
      </c>
      <c r="B213" s="222"/>
      <c r="C213" s="222"/>
      <c r="D213" s="222"/>
      <c r="E213" s="222"/>
      <c r="F213" s="223"/>
      <c r="G213" s="282" t="s">
        <v>18</v>
      </c>
      <c r="H213" s="283"/>
      <c r="I213" s="283"/>
      <c r="J213" s="284"/>
      <c r="K213" s="282" t="s">
        <v>19</v>
      </c>
      <c r="L213" s="283"/>
      <c r="M213" s="283"/>
      <c r="N213" s="284"/>
      <c r="O213" s="89" t="s">
        <v>31</v>
      </c>
      <c r="P213" s="150"/>
      <c r="Q213" s="151"/>
      <c r="R213" s="151"/>
      <c r="S213" s="151"/>
      <c r="T213" s="152"/>
    </row>
    <row r="214" spans="1:20" ht="28.8" customHeight="1" thickBot="1">
      <c r="A214" s="215" t="s">
        <v>243</v>
      </c>
      <c r="B214" s="216"/>
      <c r="C214" s="216"/>
      <c r="D214" s="216"/>
      <c r="E214" s="216"/>
      <c r="F214" s="217"/>
      <c r="G214" s="279" t="s">
        <v>18</v>
      </c>
      <c r="H214" s="280"/>
      <c r="I214" s="280"/>
      <c r="J214" s="281"/>
      <c r="K214" s="279" t="s">
        <v>19</v>
      </c>
      <c r="L214" s="280"/>
      <c r="M214" s="280"/>
      <c r="N214" s="281"/>
      <c r="O214" s="153" t="e">
        <f>VLOOKUP($C206,利用者一覧!$C$4:$AS$53,32,FALSE)</f>
        <v>#N/A</v>
      </c>
      <c r="P214" s="154"/>
      <c r="Q214" s="154"/>
      <c r="R214" s="154"/>
      <c r="S214" s="154"/>
      <c r="T214" s="155"/>
    </row>
    <row r="215" spans="1:20" ht="8.4" customHeight="1" thickBot="1">
      <c r="D215" s="86"/>
      <c r="E215" s="86"/>
      <c r="F215" s="86"/>
    </row>
    <row r="216" spans="1:20" ht="24" customHeight="1" thickBot="1">
      <c r="A216" s="198" t="s">
        <v>99</v>
      </c>
      <c r="B216" s="203" t="s">
        <v>12</v>
      </c>
      <c r="C216" s="164"/>
      <c r="D216" s="140" t="s">
        <v>13</v>
      </c>
      <c r="E216" s="164"/>
      <c r="F216" s="140" t="s">
        <v>14</v>
      </c>
      <c r="G216" s="164"/>
      <c r="H216" s="140" t="s">
        <v>15</v>
      </c>
      <c r="I216" s="164"/>
      <c r="J216" s="140" t="s">
        <v>16</v>
      </c>
      <c r="K216" s="164"/>
      <c r="L216" s="140" t="s">
        <v>17</v>
      </c>
      <c r="M216" s="165"/>
      <c r="N216" s="212" t="s">
        <v>222</v>
      </c>
      <c r="O216" s="213"/>
      <c r="P216" s="213"/>
      <c r="Q216" s="213"/>
      <c r="R216" s="213"/>
      <c r="S216" s="213"/>
      <c r="T216" s="288"/>
    </row>
    <row r="217" spans="1:20" ht="21" customHeight="1" thickTop="1" thickBot="1">
      <c r="A217" s="199"/>
      <c r="B217" s="78" t="s">
        <v>20</v>
      </c>
      <c r="C217" s="79" t="s">
        <v>21</v>
      </c>
      <c r="D217" s="80" t="s">
        <v>20</v>
      </c>
      <c r="E217" s="79" t="s">
        <v>21</v>
      </c>
      <c r="F217" s="80" t="s">
        <v>20</v>
      </c>
      <c r="G217" s="79" t="s">
        <v>21</v>
      </c>
      <c r="H217" s="80" t="s">
        <v>20</v>
      </c>
      <c r="I217" s="79" t="s">
        <v>21</v>
      </c>
      <c r="J217" s="80" t="s">
        <v>20</v>
      </c>
      <c r="K217" s="79" t="s">
        <v>21</v>
      </c>
      <c r="L217" s="80" t="s">
        <v>20</v>
      </c>
      <c r="M217" s="81" t="s">
        <v>21</v>
      </c>
      <c r="N217" s="289" t="e">
        <f>VLOOKUP($C206,利用者一覧!$C$4:$AS$53,40,FALSE)</f>
        <v>#N/A</v>
      </c>
      <c r="O217" s="166"/>
      <c r="P217" s="166"/>
      <c r="Q217" s="166"/>
      <c r="R217" s="166"/>
      <c r="S217" s="166"/>
      <c r="T217" s="167"/>
    </row>
    <row r="218" spans="1:20" ht="21" customHeight="1">
      <c r="A218" s="199"/>
      <c r="B218" s="201" t="e">
        <f>VLOOKUP($C206,利用者一覧!$C$4:$AS$53,26,FALSE)</f>
        <v>#N/A</v>
      </c>
      <c r="C218" s="196" t="s">
        <v>103</v>
      </c>
      <c r="D218" s="194" t="e">
        <f>VLOOKUP($C206,利用者一覧!$C$4:$AS$53,27,FALSE)</f>
        <v>#N/A</v>
      </c>
      <c r="E218" s="196" t="s">
        <v>103</v>
      </c>
      <c r="F218" s="194" t="e">
        <f>VLOOKUP($C206,利用者一覧!$C$4:$AS$53,28,FALSE)</f>
        <v>#N/A</v>
      </c>
      <c r="G218" s="196" t="s">
        <v>103</v>
      </c>
      <c r="H218" s="194" t="e">
        <f>VLOOKUP($C206,利用者一覧!$C$4:$AS$53,29,FALSE)</f>
        <v>#N/A</v>
      </c>
      <c r="I218" s="196" t="s">
        <v>103</v>
      </c>
      <c r="J218" s="194" t="e">
        <f>VLOOKUP($C206,利用者一覧!$C$4:$AS$53,30,FALSE)</f>
        <v>#N/A</v>
      </c>
      <c r="K218" s="196" t="s">
        <v>103</v>
      </c>
      <c r="L218" s="194" t="e">
        <f>VLOOKUP($C206,利用者一覧!$C$4:$AS$53,31,FALSE)</f>
        <v>#N/A</v>
      </c>
      <c r="M218" s="204" t="s">
        <v>103</v>
      </c>
      <c r="N218" s="254" t="s">
        <v>225</v>
      </c>
      <c r="O218" s="255"/>
      <c r="P218" s="255"/>
      <c r="Q218" s="255"/>
      <c r="R218" s="255"/>
      <c r="S218" s="255"/>
    </row>
    <row r="219" spans="1:20" ht="21" customHeight="1" thickBot="1">
      <c r="A219" s="200"/>
      <c r="B219" s="202"/>
      <c r="C219" s="197"/>
      <c r="D219" s="195"/>
      <c r="E219" s="197"/>
      <c r="F219" s="195"/>
      <c r="G219" s="197"/>
      <c r="H219" s="195"/>
      <c r="I219" s="197"/>
      <c r="J219" s="195"/>
      <c r="K219" s="197"/>
      <c r="L219" s="195"/>
      <c r="M219" s="205"/>
    </row>
    <row r="220" spans="1:20" ht="6" customHeight="1" thickBot="1">
      <c r="A220" s="104"/>
      <c r="B220" s="103"/>
      <c r="C220" s="103"/>
      <c r="D220" s="103"/>
      <c r="E220" s="103"/>
      <c r="F220" s="103"/>
      <c r="G220" s="103"/>
      <c r="H220" s="103"/>
      <c r="I220" s="103"/>
      <c r="J220" s="103"/>
      <c r="K220" s="103"/>
      <c r="L220" s="103"/>
      <c r="M220" s="103"/>
      <c r="N220" s="83"/>
      <c r="O220" s="83"/>
      <c r="P220" s="83"/>
      <c r="Q220" s="83"/>
      <c r="R220" s="83"/>
      <c r="S220" s="83"/>
      <c r="T220" s="83"/>
    </row>
    <row r="221" spans="1:20" ht="29.4" customHeight="1" thickBot="1">
      <c r="A221" s="189" t="s">
        <v>22</v>
      </c>
      <c r="B221" s="190"/>
      <c r="C221" s="93" t="s">
        <v>26</v>
      </c>
      <c r="D221" s="105" t="e">
        <f>VLOOKUP($C206,利用者一覧!$C$4:$AS$53,35,FALSE)</f>
        <v>#N/A</v>
      </c>
      <c r="E221" s="82" t="s">
        <v>30</v>
      </c>
      <c r="F221" s="43" t="s">
        <v>104</v>
      </c>
      <c r="G221" s="191" t="s">
        <v>23</v>
      </c>
      <c r="H221" s="192"/>
      <c r="I221" s="193"/>
      <c r="J221" s="93" t="s">
        <v>26</v>
      </c>
      <c r="K221" s="105" t="e">
        <f>VLOOKUP($C206,利用者一覧!$C$4:$AS$53,36,FALSE)</f>
        <v>#N/A</v>
      </c>
      <c r="L221" s="82" t="s">
        <v>30</v>
      </c>
      <c r="M221" s="43" t="s">
        <v>104</v>
      </c>
    </row>
    <row r="222" spans="1:20" ht="6" customHeight="1" thickBot="1"/>
    <row r="223" spans="1:20" ht="30" customHeight="1" thickBot="1">
      <c r="A223" s="263" t="s">
        <v>24</v>
      </c>
      <c r="B223" s="264"/>
      <c r="C223" s="265"/>
      <c r="D223" s="156" t="s">
        <v>28</v>
      </c>
      <c r="E223" s="157"/>
      <c r="F223" s="101" t="s">
        <v>103</v>
      </c>
      <c r="G223" s="262" t="s">
        <v>32</v>
      </c>
      <c r="H223" s="157"/>
      <c r="I223" s="101" t="s">
        <v>103</v>
      </c>
      <c r="J223" s="262" t="s">
        <v>34</v>
      </c>
      <c r="K223" s="157"/>
      <c r="L223" s="101" t="s">
        <v>103</v>
      </c>
      <c r="M223" s="140" t="s">
        <v>29</v>
      </c>
      <c r="N223" s="141"/>
      <c r="O223" s="102" t="s">
        <v>103</v>
      </c>
      <c r="P223" s="252" t="s">
        <v>244</v>
      </c>
      <c r="Q223" s="253"/>
      <c r="R223" s="253"/>
      <c r="S223" s="253"/>
      <c r="T223" s="253"/>
    </row>
    <row r="224" spans="1:20" ht="30" customHeight="1" thickTop="1" thickBot="1">
      <c r="A224" s="259" t="s">
        <v>162</v>
      </c>
      <c r="B224" s="260"/>
      <c r="C224" s="261"/>
      <c r="D224" s="258" t="s">
        <v>111</v>
      </c>
      <c r="E224" s="188"/>
      <c r="F224" s="107" t="s">
        <v>103</v>
      </c>
      <c r="G224" s="187" t="s">
        <v>35</v>
      </c>
      <c r="H224" s="188"/>
      <c r="I224" s="107" t="s">
        <v>103</v>
      </c>
      <c r="J224" s="187" t="s">
        <v>33</v>
      </c>
      <c r="K224" s="188"/>
      <c r="L224" s="91" t="s">
        <v>103</v>
      </c>
      <c r="M224" s="187" t="s">
        <v>101</v>
      </c>
      <c r="N224" s="188"/>
      <c r="O224" s="108" t="s">
        <v>103</v>
      </c>
      <c r="P224" s="252"/>
      <c r="Q224" s="253"/>
      <c r="R224" s="253"/>
      <c r="S224" s="253"/>
      <c r="T224" s="253"/>
    </row>
    <row r="225" spans="1:20" ht="6.6" customHeight="1" thickBot="1"/>
    <row r="226" spans="1:20" ht="30" customHeight="1" thickBot="1">
      <c r="A226" s="162" t="s">
        <v>227</v>
      </c>
      <c r="B226" s="163"/>
      <c r="C226" s="256" t="e">
        <f>VLOOKUP($C206,利用者一覧!$C$4:$AS$53,16,FALSE)</f>
        <v>#N/A</v>
      </c>
      <c r="D226" s="257"/>
      <c r="E226" s="257"/>
      <c r="F226" s="244" t="s">
        <v>232</v>
      </c>
      <c r="G226" s="245"/>
      <c r="H226" s="249" t="e">
        <f>VLOOKUP($C206,利用者一覧!$C$4:$AS$53,17,FALSE)</f>
        <v>#N/A</v>
      </c>
      <c r="I226" s="250"/>
      <c r="J226" s="250"/>
      <c r="K226" s="250"/>
      <c r="L226" s="250"/>
      <c r="M226" s="251"/>
      <c r="N226" s="210" t="s">
        <v>226</v>
      </c>
      <c r="O226" s="211"/>
      <c r="P226" s="211"/>
      <c r="Q226" s="211"/>
      <c r="R226" s="211"/>
      <c r="S226" s="211"/>
      <c r="T226" s="233"/>
    </row>
    <row r="227" spans="1:20" ht="30" customHeight="1">
      <c r="A227" s="158" t="s">
        <v>228</v>
      </c>
      <c r="B227" s="159"/>
      <c r="C227" s="229" t="e">
        <f>VLOOKUP($C206,利用者一覧!$C$4:$AS$53,18,FALSE)</f>
        <v>#N/A</v>
      </c>
      <c r="D227" s="230"/>
      <c r="E227" s="230"/>
      <c r="F227" s="240" t="s">
        <v>233</v>
      </c>
      <c r="G227" s="241"/>
      <c r="H227" s="246" t="e">
        <f>VLOOKUP($C206,利用者一覧!$C$4:$AS$53,19,FALSE)</f>
        <v>#N/A</v>
      </c>
      <c r="I227" s="247"/>
      <c r="J227" s="247"/>
      <c r="K227" s="247"/>
      <c r="L227" s="247"/>
      <c r="M227" s="248"/>
      <c r="N227" s="198" t="s">
        <v>102</v>
      </c>
      <c r="O227" s="234" t="e">
        <f>VLOOKUP($C206,利用者一覧!$C$4:$AS$53,37,FALSE)</f>
        <v>#N/A</v>
      </c>
      <c r="P227" s="235"/>
      <c r="Q227" s="235"/>
      <c r="R227" s="235"/>
      <c r="S227" s="235"/>
      <c r="T227" s="44" t="s">
        <v>103</v>
      </c>
    </row>
    <row r="228" spans="1:20" ht="30" customHeight="1">
      <c r="A228" s="158" t="s">
        <v>229</v>
      </c>
      <c r="B228" s="159"/>
      <c r="C228" s="229" t="e">
        <f>VLOOKUP($C206,利用者一覧!$C$4:$AS$53,20,FALSE)</f>
        <v>#N/A</v>
      </c>
      <c r="D228" s="230"/>
      <c r="E228" s="230"/>
      <c r="F228" s="240" t="s">
        <v>234</v>
      </c>
      <c r="G228" s="241"/>
      <c r="H228" s="246" t="e">
        <f>VLOOKUP($C206,利用者一覧!$C$4:$AS$53,21,FALSE)</f>
        <v>#N/A</v>
      </c>
      <c r="I228" s="247"/>
      <c r="J228" s="247"/>
      <c r="K228" s="247"/>
      <c r="L228" s="247"/>
      <c r="M228" s="248"/>
      <c r="N228" s="199"/>
      <c r="O228" s="236" t="e">
        <f>VLOOKUP($C206,利用者一覧!$C$4:$AS$53,38,FALSE)</f>
        <v>#N/A</v>
      </c>
      <c r="P228" s="237"/>
      <c r="Q228" s="237"/>
      <c r="R228" s="237"/>
      <c r="S228" s="237"/>
      <c r="T228" s="75" t="s">
        <v>103</v>
      </c>
    </row>
    <row r="229" spans="1:20" ht="30" customHeight="1" thickBot="1">
      <c r="A229" s="158" t="s">
        <v>230</v>
      </c>
      <c r="B229" s="159"/>
      <c r="C229" s="229" t="e">
        <f>VLOOKUP($C206,利用者一覧!$C$4:$AS$53,22,FALSE)</f>
        <v>#N/A</v>
      </c>
      <c r="D229" s="230"/>
      <c r="E229" s="230"/>
      <c r="F229" s="240" t="s">
        <v>235</v>
      </c>
      <c r="G229" s="241"/>
      <c r="H229" s="246" t="e">
        <f>VLOOKUP($C206,利用者一覧!$C$4:$AS$53,23,FALSE)</f>
        <v>#N/A</v>
      </c>
      <c r="I229" s="247"/>
      <c r="J229" s="247"/>
      <c r="K229" s="247"/>
      <c r="L229" s="247"/>
      <c r="M229" s="248"/>
      <c r="N229" s="200"/>
      <c r="O229" s="238" t="e">
        <f>VLOOKUP($C206,利用者一覧!$C$4:$AS$53,39,FALSE)</f>
        <v>#N/A</v>
      </c>
      <c r="P229" s="239"/>
      <c r="Q229" s="239"/>
      <c r="R229" s="239"/>
      <c r="S229" s="239"/>
      <c r="T229" s="45" t="s">
        <v>103</v>
      </c>
    </row>
    <row r="230" spans="1:20" ht="30" customHeight="1" thickBot="1">
      <c r="A230" s="160" t="s">
        <v>231</v>
      </c>
      <c r="B230" s="161"/>
      <c r="C230" s="231" t="e">
        <f>VLOOKUP($C206,利用者一覧!$C$4:$AS$53,24,FALSE)</f>
        <v>#N/A</v>
      </c>
      <c r="D230" s="232"/>
      <c r="E230" s="232"/>
      <c r="F230" s="242" t="s">
        <v>236</v>
      </c>
      <c r="G230" s="243"/>
      <c r="H230" s="290" t="e">
        <f>VLOOKUP($C206,利用者一覧!$C$4:$AS$53,25,FALSE)</f>
        <v>#N/A</v>
      </c>
      <c r="I230" s="291"/>
      <c r="J230" s="291"/>
      <c r="K230" s="291"/>
      <c r="L230" s="291"/>
      <c r="M230" s="292"/>
      <c r="N230" s="94"/>
    </row>
    <row r="231" spans="1:20" ht="6.6" customHeight="1" thickBot="1">
      <c r="A231" s="97"/>
      <c r="B231" s="98"/>
      <c r="C231" s="95"/>
      <c r="D231" s="95"/>
      <c r="E231" s="95"/>
      <c r="F231" s="99"/>
      <c r="G231" s="98"/>
      <c r="H231" s="106"/>
      <c r="I231" s="106"/>
      <c r="J231" s="106"/>
      <c r="K231" s="106"/>
      <c r="L231" s="106"/>
      <c r="M231" s="106"/>
      <c r="N231" s="100"/>
    </row>
    <row r="232" spans="1:20" ht="30" customHeight="1" thickBot="1">
      <c r="A232" s="135" t="e">
        <f>VLOOKUP($C206,利用者一覧!$C$4:$AS$53,42,FALSE)</f>
        <v>#N/A</v>
      </c>
      <c r="B232" s="136"/>
      <c r="C232" s="136"/>
      <c r="D232" s="136"/>
      <c r="E232" s="136"/>
      <c r="F232" s="136"/>
      <c r="G232" s="136"/>
      <c r="H232" s="136"/>
      <c r="I232" s="136"/>
      <c r="J232" s="136"/>
      <c r="K232" s="136"/>
      <c r="L232" s="136"/>
      <c r="M232" s="136"/>
      <c r="N232" s="136"/>
      <c r="O232" s="136"/>
      <c r="P232" s="136"/>
      <c r="Q232" s="136"/>
      <c r="R232" s="136"/>
      <c r="S232" s="136"/>
      <c r="T232" s="137"/>
    </row>
    <row r="233" spans="1:20" ht="6" customHeight="1"/>
    <row r="234" spans="1:20" ht="22.8" customHeight="1" thickBot="1">
      <c r="A234" s="138" t="s">
        <v>161</v>
      </c>
      <c r="B234" s="138"/>
      <c r="C234" s="138"/>
      <c r="D234" s="138"/>
      <c r="E234" s="138"/>
      <c r="F234" s="138"/>
      <c r="G234" s="138"/>
      <c r="H234" s="139"/>
      <c r="I234" s="76"/>
    </row>
    <row r="235" spans="1:20" ht="22.8" customHeight="1">
      <c r="A235" s="266"/>
      <c r="B235" s="267"/>
      <c r="C235" s="267"/>
      <c r="D235" s="267"/>
      <c r="E235" s="267"/>
      <c r="F235" s="267"/>
      <c r="G235" s="267"/>
      <c r="H235" s="267"/>
      <c r="I235" s="267"/>
      <c r="J235" s="267"/>
      <c r="K235" s="267"/>
      <c r="L235" s="267"/>
      <c r="M235" s="267"/>
      <c r="N235" s="267"/>
      <c r="O235" s="267"/>
      <c r="P235" s="267"/>
      <c r="Q235" s="267"/>
      <c r="R235" s="267"/>
      <c r="S235" s="267"/>
      <c r="T235" s="268"/>
    </row>
    <row r="236" spans="1:20" ht="22.8" customHeight="1">
      <c r="A236" s="254"/>
      <c r="B236" s="255"/>
      <c r="C236" s="255"/>
      <c r="D236" s="255"/>
      <c r="E236" s="255"/>
      <c r="F236" s="255"/>
      <c r="G236" s="255"/>
      <c r="H236" s="255"/>
      <c r="I236" s="255"/>
      <c r="J236" s="255"/>
      <c r="K236" s="255"/>
      <c r="L236" s="255"/>
      <c r="M236" s="255"/>
      <c r="N236" s="255"/>
      <c r="O236" s="255"/>
      <c r="P236" s="255"/>
      <c r="Q236" s="255"/>
      <c r="R236" s="255"/>
      <c r="S236" s="255"/>
      <c r="T236" s="269"/>
    </row>
    <row r="237" spans="1:20" ht="22.8" customHeight="1">
      <c r="A237" s="254"/>
      <c r="B237" s="255"/>
      <c r="C237" s="255"/>
      <c r="D237" s="255"/>
      <c r="E237" s="255"/>
      <c r="F237" s="255"/>
      <c r="G237" s="255"/>
      <c r="H237" s="255"/>
      <c r="I237" s="255"/>
      <c r="J237" s="255"/>
      <c r="K237" s="255"/>
      <c r="L237" s="255"/>
      <c r="M237" s="255"/>
      <c r="N237" s="255"/>
      <c r="O237" s="255"/>
      <c r="P237" s="255"/>
      <c r="Q237" s="255"/>
      <c r="R237" s="255"/>
      <c r="S237" s="255"/>
      <c r="T237" s="269"/>
    </row>
    <row r="238" spans="1:20" ht="22.8" customHeight="1" thickBot="1">
      <c r="A238" s="270"/>
      <c r="B238" s="271"/>
      <c r="C238" s="271"/>
      <c r="D238" s="271"/>
      <c r="E238" s="271"/>
      <c r="F238" s="271"/>
      <c r="G238" s="271"/>
      <c r="H238" s="271"/>
      <c r="I238" s="271"/>
      <c r="J238" s="271"/>
      <c r="K238" s="271"/>
      <c r="L238" s="271"/>
      <c r="M238" s="271"/>
      <c r="N238" s="271"/>
      <c r="O238" s="271"/>
      <c r="P238" s="271"/>
      <c r="Q238" s="271"/>
      <c r="R238" s="271"/>
      <c r="S238" s="271"/>
      <c r="T238" s="272"/>
    </row>
    <row r="239" spans="1:20" ht="22.8" customHeight="1"/>
    <row r="240" spans="1:20" ht="22.8" customHeight="1" thickBot="1"/>
    <row r="241" spans="1:20" ht="21" customHeight="1" thickBot="1">
      <c r="A241" s="168" t="s">
        <v>239</v>
      </c>
      <c r="B241" s="169"/>
      <c r="C241" s="169"/>
      <c r="D241" s="169"/>
      <c r="E241" s="169"/>
      <c r="F241" s="169"/>
      <c r="G241" s="169"/>
      <c r="H241" s="169"/>
      <c r="I241" s="169"/>
      <c r="J241" s="169"/>
      <c r="K241" s="170"/>
      <c r="L241" s="77"/>
      <c r="M241" s="77"/>
      <c r="N241" s="77"/>
    </row>
    <row r="242" spans="1:20" ht="5.25" customHeight="1" thickBot="1"/>
    <row r="243" spans="1:20" ht="13.8" customHeight="1" thickBot="1">
      <c r="A243" s="183" t="s">
        <v>240</v>
      </c>
      <c r="B243" s="184"/>
      <c r="C243" s="184"/>
      <c r="D243" s="184"/>
      <c r="E243" s="184"/>
      <c r="F243" s="181" t="s">
        <v>219</v>
      </c>
      <c r="G243" s="181"/>
      <c r="H243" s="179"/>
      <c r="I243" s="179"/>
      <c r="J243" s="179"/>
      <c r="K243" s="171" t="s">
        <v>220</v>
      </c>
      <c r="L243" s="172"/>
      <c r="M243" s="175" t="s">
        <v>237</v>
      </c>
      <c r="N243" s="176"/>
      <c r="O243" s="176" t="s">
        <v>238</v>
      </c>
      <c r="P243" s="176"/>
      <c r="Q243" s="176" t="s">
        <v>238</v>
      </c>
      <c r="R243" s="176"/>
      <c r="S243" s="176" t="s">
        <v>238</v>
      </c>
      <c r="T243" s="177"/>
    </row>
    <row r="244" spans="1:20" ht="41.4" customHeight="1" thickTop="1" thickBot="1">
      <c r="A244" s="185"/>
      <c r="B244" s="186"/>
      <c r="C244" s="186"/>
      <c r="D244" s="186"/>
      <c r="E244" s="186"/>
      <c r="F244" s="182"/>
      <c r="G244" s="182"/>
      <c r="H244" s="180"/>
      <c r="I244" s="180"/>
      <c r="J244" s="180"/>
      <c r="K244" s="173"/>
      <c r="L244" s="174"/>
      <c r="M244" s="178"/>
      <c r="N244" s="166"/>
      <c r="O244" s="166"/>
      <c r="P244" s="166"/>
      <c r="Q244" s="166"/>
      <c r="R244" s="166"/>
      <c r="S244" s="166"/>
      <c r="T244" s="167"/>
    </row>
    <row r="245" spans="1:20" ht="5.4" customHeight="1" thickBot="1">
      <c r="A245" s="85"/>
      <c r="B245" s="87"/>
      <c r="C245" s="88"/>
      <c r="D245" s="88"/>
      <c r="E245" s="88"/>
      <c r="F245" s="88"/>
      <c r="G245" s="88"/>
      <c r="H245" s="88"/>
      <c r="I245" s="88"/>
      <c r="J245" s="88"/>
      <c r="K245" s="88"/>
      <c r="L245" s="88"/>
      <c r="M245" s="88"/>
      <c r="N245" s="88"/>
      <c r="O245" s="88"/>
      <c r="P245" s="88"/>
      <c r="Q245" s="88"/>
      <c r="R245" s="88"/>
      <c r="S245" s="88"/>
      <c r="T245" s="293"/>
    </row>
    <row r="246" spans="1:20" ht="36" customHeight="1" thickBot="1">
      <c r="A246" s="208" t="s">
        <v>8</v>
      </c>
      <c r="B246" s="209"/>
      <c r="C246" s="206"/>
      <c r="D246" s="206"/>
      <c r="E246" s="206"/>
      <c r="F246" s="206"/>
      <c r="G246" s="206"/>
      <c r="H246" s="207"/>
      <c r="J246" s="210" t="s">
        <v>113</v>
      </c>
      <c r="K246" s="211"/>
      <c r="L246" s="211"/>
      <c r="M246" s="211"/>
      <c r="N246" s="142" t="e">
        <f>VLOOKUP($C246,利用者一覧!$C$4:$AS$53,41,FALSE)</f>
        <v>#N/A</v>
      </c>
      <c r="O246" s="142"/>
      <c r="P246" s="142"/>
      <c r="Q246" s="142"/>
      <c r="R246" s="142"/>
      <c r="S246" s="143"/>
    </row>
    <row r="247" spans="1:20" ht="6.6" customHeight="1" thickBot="1">
      <c r="D247" s="86"/>
      <c r="E247" s="86"/>
      <c r="F247" s="86"/>
    </row>
    <row r="248" spans="1:20" ht="26.4" customHeight="1">
      <c r="A248" s="224" t="s">
        <v>163</v>
      </c>
      <c r="B248" s="225"/>
      <c r="C248" s="163"/>
      <c r="D248" s="276" t="e">
        <f>VLOOKUP($C246,利用者一覧!$C$4:$AS$53,14,FALSE)</f>
        <v>#N/A</v>
      </c>
      <c r="E248" s="277"/>
      <c r="F248" s="277"/>
      <c r="G248" s="277"/>
      <c r="H248" s="277"/>
      <c r="I248" s="277"/>
      <c r="J248" s="277"/>
      <c r="K248" s="277"/>
      <c r="L248" s="277"/>
      <c r="M248" s="277"/>
      <c r="N248" s="277"/>
      <c r="O248" s="277"/>
      <c r="P248" s="277"/>
      <c r="Q248" s="277"/>
      <c r="R248" s="277"/>
      <c r="S248" s="277"/>
      <c r="T248" s="278"/>
    </row>
    <row r="249" spans="1:20" ht="26.4" customHeight="1" thickBot="1">
      <c r="A249" s="226" t="s">
        <v>164</v>
      </c>
      <c r="B249" s="227"/>
      <c r="C249" s="228"/>
      <c r="D249" s="273" t="e">
        <f>VLOOKUP($C246,利用者一覧!$C$4:$AS$53,15,FALSE)</f>
        <v>#N/A</v>
      </c>
      <c r="E249" s="274"/>
      <c r="F249" s="274"/>
      <c r="G249" s="274"/>
      <c r="H249" s="274"/>
      <c r="I249" s="274"/>
      <c r="J249" s="274"/>
      <c r="K249" s="274"/>
      <c r="L249" s="274"/>
      <c r="M249" s="274"/>
      <c r="N249" s="274"/>
      <c r="O249" s="274"/>
      <c r="P249" s="274"/>
      <c r="Q249" s="274"/>
      <c r="R249" s="274"/>
      <c r="S249" s="274"/>
      <c r="T249" s="275"/>
    </row>
    <row r="250" spans="1:20" ht="5.4" customHeight="1" thickBot="1">
      <c r="D250" s="86"/>
      <c r="E250" s="86"/>
      <c r="F250" s="86"/>
    </row>
    <row r="251" spans="1:20" ht="24" customHeight="1" thickBot="1">
      <c r="A251" s="212" t="s">
        <v>9</v>
      </c>
      <c r="B251" s="213"/>
      <c r="C251" s="213"/>
      <c r="D251" s="213"/>
      <c r="E251" s="213"/>
      <c r="F251" s="214"/>
      <c r="G251" s="212" t="s">
        <v>10</v>
      </c>
      <c r="H251" s="213"/>
      <c r="I251" s="213"/>
      <c r="J251" s="288"/>
      <c r="K251" s="212" t="s">
        <v>11</v>
      </c>
      <c r="L251" s="213"/>
      <c r="M251" s="213"/>
      <c r="N251" s="288"/>
      <c r="O251" s="144" t="s">
        <v>221</v>
      </c>
      <c r="P251" s="145"/>
      <c r="Q251" s="145"/>
      <c r="R251" s="145"/>
      <c r="S251" s="145"/>
      <c r="T251" s="146"/>
    </row>
    <row r="252" spans="1:20" ht="28.8" customHeight="1" thickTop="1">
      <c r="A252" s="218" t="s">
        <v>241</v>
      </c>
      <c r="B252" s="219"/>
      <c r="C252" s="219"/>
      <c r="D252" s="219"/>
      <c r="E252" s="219"/>
      <c r="F252" s="220"/>
      <c r="G252" s="285" t="s">
        <v>18</v>
      </c>
      <c r="H252" s="286"/>
      <c r="I252" s="286"/>
      <c r="J252" s="287"/>
      <c r="K252" s="285" t="s">
        <v>19</v>
      </c>
      <c r="L252" s="286"/>
      <c r="M252" s="286"/>
      <c r="N252" s="287"/>
      <c r="O252" s="84" t="s">
        <v>27</v>
      </c>
      <c r="P252" s="147" t="s">
        <v>245</v>
      </c>
      <c r="Q252" s="148"/>
      <c r="R252" s="148"/>
      <c r="S252" s="148"/>
      <c r="T252" s="149"/>
    </row>
    <row r="253" spans="1:20" ht="28.8" customHeight="1" thickBot="1">
      <c r="A253" s="221" t="s">
        <v>242</v>
      </c>
      <c r="B253" s="222"/>
      <c r="C253" s="222"/>
      <c r="D253" s="222"/>
      <c r="E253" s="222"/>
      <c r="F253" s="223"/>
      <c r="G253" s="282" t="s">
        <v>18</v>
      </c>
      <c r="H253" s="283"/>
      <c r="I253" s="283"/>
      <c r="J253" s="284"/>
      <c r="K253" s="282" t="s">
        <v>19</v>
      </c>
      <c r="L253" s="283"/>
      <c r="M253" s="283"/>
      <c r="N253" s="284"/>
      <c r="O253" s="89" t="s">
        <v>31</v>
      </c>
      <c r="P253" s="150"/>
      <c r="Q253" s="151"/>
      <c r="R253" s="151"/>
      <c r="S253" s="151"/>
      <c r="T253" s="152"/>
    </row>
    <row r="254" spans="1:20" ht="28.8" customHeight="1" thickBot="1">
      <c r="A254" s="215" t="s">
        <v>243</v>
      </c>
      <c r="B254" s="216"/>
      <c r="C254" s="216"/>
      <c r="D254" s="216"/>
      <c r="E254" s="216"/>
      <c r="F254" s="217"/>
      <c r="G254" s="279" t="s">
        <v>18</v>
      </c>
      <c r="H254" s="280"/>
      <c r="I254" s="280"/>
      <c r="J254" s="281"/>
      <c r="K254" s="279" t="s">
        <v>19</v>
      </c>
      <c r="L254" s="280"/>
      <c r="M254" s="280"/>
      <c r="N254" s="281"/>
      <c r="O254" s="153" t="e">
        <f>VLOOKUP($C246,利用者一覧!$C$4:$AS$53,32,FALSE)</f>
        <v>#N/A</v>
      </c>
      <c r="P254" s="154"/>
      <c r="Q254" s="154"/>
      <c r="R254" s="154"/>
      <c r="S254" s="154"/>
      <c r="T254" s="155"/>
    </row>
    <row r="255" spans="1:20" ht="8.4" customHeight="1" thickBot="1">
      <c r="D255" s="86"/>
      <c r="E255" s="86"/>
      <c r="F255" s="86"/>
    </row>
    <row r="256" spans="1:20" ht="24" customHeight="1" thickBot="1">
      <c r="A256" s="198" t="s">
        <v>99</v>
      </c>
      <c r="B256" s="203" t="s">
        <v>12</v>
      </c>
      <c r="C256" s="164"/>
      <c r="D256" s="140" t="s">
        <v>13</v>
      </c>
      <c r="E256" s="164"/>
      <c r="F256" s="140" t="s">
        <v>14</v>
      </c>
      <c r="G256" s="164"/>
      <c r="H256" s="140" t="s">
        <v>15</v>
      </c>
      <c r="I256" s="164"/>
      <c r="J256" s="140" t="s">
        <v>16</v>
      </c>
      <c r="K256" s="164"/>
      <c r="L256" s="140" t="s">
        <v>17</v>
      </c>
      <c r="M256" s="165"/>
      <c r="N256" s="212" t="s">
        <v>222</v>
      </c>
      <c r="O256" s="213"/>
      <c r="P256" s="213"/>
      <c r="Q256" s="213"/>
      <c r="R256" s="213"/>
      <c r="S256" s="213"/>
      <c r="T256" s="288"/>
    </row>
    <row r="257" spans="1:20" ht="21" customHeight="1" thickTop="1" thickBot="1">
      <c r="A257" s="199"/>
      <c r="B257" s="78" t="s">
        <v>20</v>
      </c>
      <c r="C257" s="79" t="s">
        <v>21</v>
      </c>
      <c r="D257" s="80" t="s">
        <v>20</v>
      </c>
      <c r="E257" s="79" t="s">
        <v>21</v>
      </c>
      <c r="F257" s="80" t="s">
        <v>20</v>
      </c>
      <c r="G257" s="79" t="s">
        <v>21</v>
      </c>
      <c r="H257" s="80" t="s">
        <v>20</v>
      </c>
      <c r="I257" s="79" t="s">
        <v>21</v>
      </c>
      <c r="J257" s="80" t="s">
        <v>20</v>
      </c>
      <c r="K257" s="79" t="s">
        <v>21</v>
      </c>
      <c r="L257" s="80" t="s">
        <v>20</v>
      </c>
      <c r="M257" s="81" t="s">
        <v>21</v>
      </c>
      <c r="N257" s="289" t="e">
        <f>VLOOKUP($C246,利用者一覧!$C$4:$AS$53,40,FALSE)</f>
        <v>#N/A</v>
      </c>
      <c r="O257" s="166"/>
      <c r="P257" s="166"/>
      <c r="Q257" s="166"/>
      <c r="R257" s="166"/>
      <c r="S257" s="166"/>
      <c r="T257" s="167"/>
    </row>
    <row r="258" spans="1:20" ht="21" customHeight="1">
      <c r="A258" s="199"/>
      <c r="B258" s="201" t="e">
        <f>VLOOKUP($C246,利用者一覧!$C$4:$AS$53,26,FALSE)</f>
        <v>#N/A</v>
      </c>
      <c r="C258" s="196" t="s">
        <v>103</v>
      </c>
      <c r="D258" s="194" t="e">
        <f>VLOOKUP($C246,利用者一覧!$C$4:$AS$53,27,FALSE)</f>
        <v>#N/A</v>
      </c>
      <c r="E258" s="196" t="s">
        <v>103</v>
      </c>
      <c r="F258" s="194" t="e">
        <f>VLOOKUP($C246,利用者一覧!$C$4:$AS$53,28,FALSE)</f>
        <v>#N/A</v>
      </c>
      <c r="G258" s="196" t="s">
        <v>103</v>
      </c>
      <c r="H258" s="194" t="e">
        <f>VLOOKUP($C246,利用者一覧!$C$4:$AS$53,29,FALSE)</f>
        <v>#N/A</v>
      </c>
      <c r="I258" s="196" t="s">
        <v>103</v>
      </c>
      <c r="J258" s="194" t="e">
        <f>VLOOKUP($C246,利用者一覧!$C$4:$AS$53,30,FALSE)</f>
        <v>#N/A</v>
      </c>
      <c r="K258" s="196" t="s">
        <v>103</v>
      </c>
      <c r="L258" s="194" t="e">
        <f>VLOOKUP($C246,利用者一覧!$C$4:$AS$53,31,FALSE)</f>
        <v>#N/A</v>
      </c>
      <c r="M258" s="204" t="s">
        <v>103</v>
      </c>
      <c r="N258" s="254" t="s">
        <v>225</v>
      </c>
      <c r="O258" s="255"/>
      <c r="P258" s="255"/>
      <c r="Q258" s="255"/>
      <c r="R258" s="255"/>
      <c r="S258" s="255"/>
    </row>
    <row r="259" spans="1:20" ht="21" customHeight="1" thickBot="1">
      <c r="A259" s="200"/>
      <c r="B259" s="202"/>
      <c r="C259" s="197"/>
      <c r="D259" s="195"/>
      <c r="E259" s="197"/>
      <c r="F259" s="195"/>
      <c r="G259" s="197"/>
      <c r="H259" s="195"/>
      <c r="I259" s="197"/>
      <c r="J259" s="195"/>
      <c r="K259" s="197"/>
      <c r="L259" s="195"/>
      <c r="M259" s="205"/>
    </row>
    <row r="260" spans="1:20" ht="6" customHeight="1" thickBot="1">
      <c r="A260" s="104"/>
      <c r="B260" s="103"/>
      <c r="C260" s="103"/>
      <c r="D260" s="103"/>
      <c r="E260" s="103"/>
      <c r="F260" s="103"/>
      <c r="G260" s="103"/>
      <c r="H260" s="103"/>
      <c r="I260" s="103"/>
      <c r="J260" s="103"/>
      <c r="K260" s="103"/>
      <c r="L260" s="103"/>
      <c r="M260" s="103"/>
      <c r="N260" s="83"/>
      <c r="O260" s="83"/>
      <c r="P260" s="83"/>
      <c r="Q260" s="83"/>
      <c r="R260" s="83"/>
      <c r="S260" s="83"/>
      <c r="T260" s="83"/>
    </row>
    <row r="261" spans="1:20" ht="29.4" customHeight="1" thickBot="1">
      <c r="A261" s="189" t="s">
        <v>22</v>
      </c>
      <c r="B261" s="190"/>
      <c r="C261" s="93" t="s">
        <v>26</v>
      </c>
      <c r="D261" s="105" t="e">
        <f>VLOOKUP($C246,利用者一覧!$C$4:$AS$53,35,FALSE)</f>
        <v>#N/A</v>
      </c>
      <c r="E261" s="82" t="s">
        <v>30</v>
      </c>
      <c r="F261" s="43" t="s">
        <v>104</v>
      </c>
      <c r="G261" s="191" t="s">
        <v>23</v>
      </c>
      <c r="H261" s="192"/>
      <c r="I261" s="193"/>
      <c r="J261" s="93" t="s">
        <v>26</v>
      </c>
      <c r="K261" s="105" t="e">
        <f>VLOOKUP($C246,利用者一覧!$C$4:$AS$53,36,FALSE)</f>
        <v>#N/A</v>
      </c>
      <c r="L261" s="82" t="s">
        <v>30</v>
      </c>
      <c r="M261" s="43" t="s">
        <v>104</v>
      </c>
    </row>
    <row r="262" spans="1:20" ht="6" customHeight="1" thickBot="1"/>
    <row r="263" spans="1:20" ht="30" customHeight="1" thickBot="1">
      <c r="A263" s="263" t="s">
        <v>24</v>
      </c>
      <c r="B263" s="264"/>
      <c r="C263" s="265"/>
      <c r="D263" s="156" t="s">
        <v>28</v>
      </c>
      <c r="E263" s="157"/>
      <c r="F263" s="101" t="s">
        <v>103</v>
      </c>
      <c r="G263" s="262" t="s">
        <v>32</v>
      </c>
      <c r="H263" s="157"/>
      <c r="I263" s="101" t="s">
        <v>103</v>
      </c>
      <c r="J263" s="262" t="s">
        <v>34</v>
      </c>
      <c r="K263" s="157"/>
      <c r="L263" s="101" t="s">
        <v>103</v>
      </c>
      <c r="M263" s="140" t="s">
        <v>29</v>
      </c>
      <c r="N263" s="141"/>
      <c r="O263" s="102" t="s">
        <v>103</v>
      </c>
      <c r="P263" s="252" t="s">
        <v>244</v>
      </c>
      <c r="Q263" s="253"/>
      <c r="R263" s="253"/>
      <c r="S263" s="253"/>
      <c r="T263" s="253"/>
    </row>
    <row r="264" spans="1:20" ht="30" customHeight="1" thickTop="1" thickBot="1">
      <c r="A264" s="259" t="s">
        <v>162</v>
      </c>
      <c r="B264" s="260"/>
      <c r="C264" s="261"/>
      <c r="D264" s="258" t="s">
        <v>111</v>
      </c>
      <c r="E264" s="188"/>
      <c r="F264" s="107" t="s">
        <v>103</v>
      </c>
      <c r="G264" s="187" t="s">
        <v>35</v>
      </c>
      <c r="H264" s="188"/>
      <c r="I264" s="107" t="s">
        <v>103</v>
      </c>
      <c r="J264" s="187" t="s">
        <v>33</v>
      </c>
      <c r="K264" s="188"/>
      <c r="L264" s="91" t="s">
        <v>103</v>
      </c>
      <c r="M264" s="187" t="s">
        <v>101</v>
      </c>
      <c r="N264" s="188"/>
      <c r="O264" s="108" t="s">
        <v>103</v>
      </c>
      <c r="P264" s="252"/>
      <c r="Q264" s="253"/>
      <c r="R264" s="253"/>
      <c r="S264" s="253"/>
      <c r="T264" s="253"/>
    </row>
    <row r="265" spans="1:20" ht="6.6" customHeight="1" thickBot="1"/>
    <row r="266" spans="1:20" ht="30" customHeight="1" thickBot="1">
      <c r="A266" s="162" t="s">
        <v>227</v>
      </c>
      <c r="B266" s="163"/>
      <c r="C266" s="256" t="e">
        <f>VLOOKUP($C246,利用者一覧!$C$4:$AS$53,16,FALSE)</f>
        <v>#N/A</v>
      </c>
      <c r="D266" s="257"/>
      <c r="E266" s="257"/>
      <c r="F266" s="244" t="s">
        <v>232</v>
      </c>
      <c r="G266" s="245"/>
      <c r="H266" s="249" t="e">
        <f>VLOOKUP($C246,利用者一覧!$C$4:$AS$53,17,FALSE)</f>
        <v>#N/A</v>
      </c>
      <c r="I266" s="250"/>
      <c r="J266" s="250"/>
      <c r="K266" s="250"/>
      <c r="L266" s="250"/>
      <c r="M266" s="251"/>
      <c r="N266" s="210" t="s">
        <v>226</v>
      </c>
      <c r="O266" s="211"/>
      <c r="P266" s="211"/>
      <c r="Q266" s="211"/>
      <c r="R266" s="211"/>
      <c r="S266" s="211"/>
      <c r="T266" s="233"/>
    </row>
    <row r="267" spans="1:20" ht="30" customHeight="1">
      <c r="A267" s="158" t="s">
        <v>228</v>
      </c>
      <c r="B267" s="159"/>
      <c r="C267" s="229" t="e">
        <f>VLOOKUP($C246,利用者一覧!$C$4:$AS$53,18,FALSE)</f>
        <v>#N/A</v>
      </c>
      <c r="D267" s="230"/>
      <c r="E267" s="230"/>
      <c r="F267" s="240" t="s">
        <v>233</v>
      </c>
      <c r="G267" s="241"/>
      <c r="H267" s="246" t="e">
        <f>VLOOKUP($C246,利用者一覧!$C$4:$AS$53,19,FALSE)</f>
        <v>#N/A</v>
      </c>
      <c r="I267" s="247"/>
      <c r="J267" s="247"/>
      <c r="K267" s="247"/>
      <c r="L267" s="247"/>
      <c r="M267" s="248"/>
      <c r="N267" s="198" t="s">
        <v>102</v>
      </c>
      <c r="O267" s="234" t="e">
        <f>VLOOKUP($C246,利用者一覧!$C$4:$AS$53,37,FALSE)</f>
        <v>#N/A</v>
      </c>
      <c r="P267" s="235"/>
      <c r="Q267" s="235"/>
      <c r="R267" s="235"/>
      <c r="S267" s="235"/>
      <c r="T267" s="44" t="s">
        <v>103</v>
      </c>
    </row>
    <row r="268" spans="1:20" ht="30" customHeight="1">
      <c r="A268" s="158" t="s">
        <v>229</v>
      </c>
      <c r="B268" s="159"/>
      <c r="C268" s="229" t="e">
        <f>VLOOKUP($C246,利用者一覧!$C$4:$AS$53,20,FALSE)</f>
        <v>#N/A</v>
      </c>
      <c r="D268" s="230"/>
      <c r="E268" s="230"/>
      <c r="F268" s="240" t="s">
        <v>234</v>
      </c>
      <c r="G268" s="241"/>
      <c r="H268" s="246" t="e">
        <f>VLOOKUP($C246,利用者一覧!$C$4:$AS$53,21,FALSE)</f>
        <v>#N/A</v>
      </c>
      <c r="I268" s="247"/>
      <c r="J268" s="247"/>
      <c r="K268" s="247"/>
      <c r="L268" s="247"/>
      <c r="M268" s="248"/>
      <c r="N268" s="199"/>
      <c r="O268" s="236" t="e">
        <f>VLOOKUP($C246,利用者一覧!$C$4:$AS$53,38,FALSE)</f>
        <v>#N/A</v>
      </c>
      <c r="P268" s="237"/>
      <c r="Q268" s="237"/>
      <c r="R268" s="237"/>
      <c r="S268" s="237"/>
      <c r="T268" s="75" t="s">
        <v>103</v>
      </c>
    </row>
    <row r="269" spans="1:20" ht="30" customHeight="1" thickBot="1">
      <c r="A269" s="158" t="s">
        <v>230</v>
      </c>
      <c r="B269" s="159"/>
      <c r="C269" s="229" t="e">
        <f>VLOOKUP($C246,利用者一覧!$C$4:$AS$53,22,FALSE)</f>
        <v>#N/A</v>
      </c>
      <c r="D269" s="230"/>
      <c r="E269" s="230"/>
      <c r="F269" s="240" t="s">
        <v>235</v>
      </c>
      <c r="G269" s="241"/>
      <c r="H269" s="246" t="e">
        <f>VLOOKUP($C246,利用者一覧!$C$4:$AS$53,23,FALSE)</f>
        <v>#N/A</v>
      </c>
      <c r="I269" s="247"/>
      <c r="J269" s="247"/>
      <c r="K269" s="247"/>
      <c r="L269" s="247"/>
      <c r="M269" s="248"/>
      <c r="N269" s="200"/>
      <c r="O269" s="238" t="e">
        <f>VLOOKUP($C246,利用者一覧!$C$4:$AS$53,39,FALSE)</f>
        <v>#N/A</v>
      </c>
      <c r="P269" s="239"/>
      <c r="Q269" s="239"/>
      <c r="R269" s="239"/>
      <c r="S269" s="239"/>
      <c r="T269" s="45" t="s">
        <v>103</v>
      </c>
    </row>
    <row r="270" spans="1:20" ht="30" customHeight="1" thickBot="1">
      <c r="A270" s="160" t="s">
        <v>231</v>
      </c>
      <c r="B270" s="161"/>
      <c r="C270" s="231" t="e">
        <f>VLOOKUP($C246,利用者一覧!$C$4:$AS$53,24,FALSE)</f>
        <v>#N/A</v>
      </c>
      <c r="D270" s="232"/>
      <c r="E270" s="232"/>
      <c r="F270" s="242" t="s">
        <v>236</v>
      </c>
      <c r="G270" s="243"/>
      <c r="H270" s="290" t="e">
        <f>VLOOKUP($C246,利用者一覧!$C$4:$AS$53,25,FALSE)</f>
        <v>#N/A</v>
      </c>
      <c r="I270" s="291"/>
      <c r="J270" s="291"/>
      <c r="K270" s="291"/>
      <c r="L270" s="291"/>
      <c r="M270" s="292"/>
      <c r="N270" s="94"/>
    </row>
    <row r="271" spans="1:20" ht="6.6" customHeight="1" thickBot="1">
      <c r="A271" s="97"/>
      <c r="B271" s="98"/>
      <c r="C271" s="95"/>
      <c r="D271" s="95"/>
      <c r="E271" s="95"/>
      <c r="F271" s="99"/>
      <c r="G271" s="98"/>
      <c r="H271" s="106"/>
      <c r="I271" s="106"/>
      <c r="J271" s="106"/>
      <c r="K271" s="106"/>
      <c r="L271" s="106"/>
      <c r="M271" s="106"/>
      <c r="N271" s="100"/>
    </row>
    <row r="272" spans="1:20" ht="30" customHeight="1" thickBot="1">
      <c r="A272" s="135" t="e">
        <f>VLOOKUP($C246,利用者一覧!$C$4:$AS$53,42,FALSE)</f>
        <v>#N/A</v>
      </c>
      <c r="B272" s="136"/>
      <c r="C272" s="136"/>
      <c r="D272" s="136"/>
      <c r="E272" s="136"/>
      <c r="F272" s="136"/>
      <c r="G272" s="136"/>
      <c r="H272" s="136"/>
      <c r="I272" s="136"/>
      <c r="J272" s="136"/>
      <c r="K272" s="136"/>
      <c r="L272" s="136"/>
      <c r="M272" s="136"/>
      <c r="N272" s="136"/>
      <c r="O272" s="136"/>
      <c r="P272" s="136"/>
      <c r="Q272" s="136"/>
      <c r="R272" s="136"/>
      <c r="S272" s="136"/>
      <c r="T272" s="137"/>
    </row>
    <row r="273" spans="1:20" ht="6" customHeight="1"/>
    <row r="274" spans="1:20" ht="22.8" customHeight="1" thickBot="1">
      <c r="A274" s="138" t="s">
        <v>161</v>
      </c>
      <c r="B274" s="138"/>
      <c r="C274" s="138"/>
      <c r="D274" s="138"/>
      <c r="E274" s="138"/>
      <c r="F274" s="138"/>
      <c r="G274" s="138"/>
      <c r="H274" s="139"/>
      <c r="I274" s="76"/>
    </row>
    <row r="275" spans="1:20" ht="22.8" customHeight="1">
      <c r="A275" s="266"/>
      <c r="B275" s="267"/>
      <c r="C275" s="267"/>
      <c r="D275" s="267"/>
      <c r="E275" s="267"/>
      <c r="F275" s="267"/>
      <c r="G275" s="267"/>
      <c r="H275" s="267"/>
      <c r="I275" s="267"/>
      <c r="J275" s="267"/>
      <c r="K275" s="267"/>
      <c r="L275" s="267"/>
      <c r="M275" s="267"/>
      <c r="N275" s="267"/>
      <c r="O275" s="267"/>
      <c r="P275" s="267"/>
      <c r="Q275" s="267"/>
      <c r="R275" s="267"/>
      <c r="S275" s="267"/>
      <c r="T275" s="268"/>
    </row>
    <row r="276" spans="1:20" ht="22.8" customHeight="1">
      <c r="A276" s="254"/>
      <c r="B276" s="255"/>
      <c r="C276" s="255"/>
      <c r="D276" s="255"/>
      <c r="E276" s="255"/>
      <c r="F276" s="255"/>
      <c r="G276" s="255"/>
      <c r="H276" s="255"/>
      <c r="I276" s="255"/>
      <c r="J276" s="255"/>
      <c r="K276" s="255"/>
      <c r="L276" s="255"/>
      <c r="M276" s="255"/>
      <c r="N276" s="255"/>
      <c r="O276" s="255"/>
      <c r="P276" s="255"/>
      <c r="Q276" s="255"/>
      <c r="R276" s="255"/>
      <c r="S276" s="255"/>
      <c r="T276" s="269"/>
    </row>
    <row r="277" spans="1:20" ht="22.8" customHeight="1">
      <c r="A277" s="254"/>
      <c r="B277" s="255"/>
      <c r="C277" s="255"/>
      <c r="D277" s="255"/>
      <c r="E277" s="255"/>
      <c r="F277" s="255"/>
      <c r="G277" s="255"/>
      <c r="H277" s="255"/>
      <c r="I277" s="255"/>
      <c r="J277" s="255"/>
      <c r="K277" s="255"/>
      <c r="L277" s="255"/>
      <c r="M277" s="255"/>
      <c r="N277" s="255"/>
      <c r="O277" s="255"/>
      <c r="P277" s="255"/>
      <c r="Q277" s="255"/>
      <c r="R277" s="255"/>
      <c r="S277" s="255"/>
      <c r="T277" s="269"/>
    </row>
    <row r="278" spans="1:20" ht="22.8" customHeight="1" thickBot="1">
      <c r="A278" s="270"/>
      <c r="B278" s="271"/>
      <c r="C278" s="271"/>
      <c r="D278" s="271"/>
      <c r="E278" s="271"/>
      <c r="F278" s="271"/>
      <c r="G278" s="271"/>
      <c r="H278" s="271"/>
      <c r="I278" s="271"/>
      <c r="J278" s="271"/>
      <c r="K278" s="271"/>
      <c r="L278" s="271"/>
      <c r="M278" s="271"/>
      <c r="N278" s="271"/>
      <c r="O278" s="271"/>
      <c r="P278" s="271"/>
      <c r="Q278" s="271"/>
      <c r="R278" s="271"/>
      <c r="S278" s="271"/>
      <c r="T278" s="272"/>
    </row>
    <row r="279" spans="1:20" ht="22.8" customHeight="1"/>
    <row r="280" spans="1:20" ht="22.8" customHeight="1" thickBot="1"/>
    <row r="281" spans="1:20" ht="21" customHeight="1" thickBot="1">
      <c r="A281" s="168" t="s">
        <v>239</v>
      </c>
      <c r="B281" s="169"/>
      <c r="C281" s="169"/>
      <c r="D281" s="169"/>
      <c r="E281" s="169"/>
      <c r="F281" s="169"/>
      <c r="G281" s="169"/>
      <c r="H281" s="169"/>
      <c r="I281" s="169"/>
      <c r="J281" s="169"/>
      <c r="K281" s="170"/>
      <c r="L281" s="77"/>
      <c r="M281" s="77"/>
      <c r="N281" s="77"/>
    </row>
    <row r="282" spans="1:20" ht="5.25" customHeight="1" thickBot="1"/>
    <row r="283" spans="1:20" ht="13.8" customHeight="1" thickBot="1">
      <c r="A283" s="183" t="s">
        <v>240</v>
      </c>
      <c r="B283" s="184"/>
      <c r="C283" s="184"/>
      <c r="D283" s="184"/>
      <c r="E283" s="184"/>
      <c r="F283" s="181" t="s">
        <v>219</v>
      </c>
      <c r="G283" s="181"/>
      <c r="H283" s="179"/>
      <c r="I283" s="179"/>
      <c r="J283" s="179"/>
      <c r="K283" s="171" t="s">
        <v>220</v>
      </c>
      <c r="L283" s="172"/>
      <c r="M283" s="175" t="s">
        <v>237</v>
      </c>
      <c r="N283" s="176"/>
      <c r="O283" s="176" t="s">
        <v>238</v>
      </c>
      <c r="P283" s="176"/>
      <c r="Q283" s="176" t="s">
        <v>238</v>
      </c>
      <c r="R283" s="176"/>
      <c r="S283" s="176" t="s">
        <v>238</v>
      </c>
      <c r="T283" s="177"/>
    </row>
    <row r="284" spans="1:20" ht="41.4" customHeight="1" thickTop="1" thickBot="1">
      <c r="A284" s="185"/>
      <c r="B284" s="186"/>
      <c r="C284" s="186"/>
      <c r="D284" s="186"/>
      <c r="E284" s="186"/>
      <c r="F284" s="182"/>
      <c r="G284" s="182"/>
      <c r="H284" s="180"/>
      <c r="I284" s="180"/>
      <c r="J284" s="180"/>
      <c r="K284" s="173"/>
      <c r="L284" s="174"/>
      <c r="M284" s="178"/>
      <c r="N284" s="166"/>
      <c r="O284" s="166"/>
      <c r="P284" s="166"/>
      <c r="Q284" s="166"/>
      <c r="R284" s="166"/>
      <c r="S284" s="166"/>
      <c r="T284" s="167"/>
    </row>
    <row r="285" spans="1:20" ht="5.4" customHeight="1" thickBot="1">
      <c r="A285" s="85"/>
      <c r="B285" s="87"/>
      <c r="C285" s="88"/>
      <c r="D285" s="88"/>
      <c r="E285" s="88"/>
      <c r="F285" s="88"/>
      <c r="G285" s="88"/>
      <c r="H285" s="88"/>
      <c r="I285" s="88"/>
      <c r="J285" s="88"/>
      <c r="K285" s="88"/>
      <c r="L285" s="88"/>
      <c r="M285" s="88"/>
      <c r="N285" s="88"/>
      <c r="O285" s="88"/>
      <c r="P285" s="88"/>
      <c r="Q285" s="88"/>
      <c r="R285" s="88"/>
      <c r="S285" s="88"/>
      <c r="T285" s="293"/>
    </row>
    <row r="286" spans="1:20" ht="36" customHeight="1" thickBot="1">
      <c r="A286" s="208" t="s">
        <v>8</v>
      </c>
      <c r="B286" s="209"/>
      <c r="C286" s="206"/>
      <c r="D286" s="206"/>
      <c r="E286" s="206"/>
      <c r="F286" s="206"/>
      <c r="G286" s="206"/>
      <c r="H286" s="207"/>
      <c r="J286" s="210" t="s">
        <v>113</v>
      </c>
      <c r="K286" s="211"/>
      <c r="L286" s="211"/>
      <c r="M286" s="211"/>
      <c r="N286" s="142" t="e">
        <f>VLOOKUP($C286,利用者一覧!$C$4:$AS$53,41,FALSE)</f>
        <v>#N/A</v>
      </c>
      <c r="O286" s="142"/>
      <c r="P286" s="142"/>
      <c r="Q286" s="142"/>
      <c r="R286" s="142"/>
      <c r="S286" s="143"/>
    </row>
    <row r="287" spans="1:20" ht="6.6" customHeight="1" thickBot="1">
      <c r="D287" s="86"/>
      <c r="E287" s="86"/>
      <c r="F287" s="86"/>
    </row>
    <row r="288" spans="1:20" ht="26.4" customHeight="1">
      <c r="A288" s="224" t="s">
        <v>163</v>
      </c>
      <c r="B288" s="225"/>
      <c r="C288" s="163"/>
      <c r="D288" s="276" t="e">
        <f>VLOOKUP($C286,利用者一覧!$C$4:$AS$53,14,FALSE)</f>
        <v>#N/A</v>
      </c>
      <c r="E288" s="277"/>
      <c r="F288" s="277"/>
      <c r="G288" s="277"/>
      <c r="H288" s="277"/>
      <c r="I288" s="277"/>
      <c r="J288" s="277"/>
      <c r="K288" s="277"/>
      <c r="L288" s="277"/>
      <c r="M288" s="277"/>
      <c r="N288" s="277"/>
      <c r="O288" s="277"/>
      <c r="P288" s="277"/>
      <c r="Q288" s="277"/>
      <c r="R288" s="277"/>
      <c r="S288" s="277"/>
      <c r="T288" s="278"/>
    </row>
    <row r="289" spans="1:20" ht="26.4" customHeight="1" thickBot="1">
      <c r="A289" s="226" t="s">
        <v>164</v>
      </c>
      <c r="B289" s="227"/>
      <c r="C289" s="228"/>
      <c r="D289" s="273" t="e">
        <f>VLOOKUP($C286,利用者一覧!$C$4:$AS$53,15,FALSE)</f>
        <v>#N/A</v>
      </c>
      <c r="E289" s="274"/>
      <c r="F289" s="274"/>
      <c r="G289" s="274"/>
      <c r="H289" s="274"/>
      <c r="I289" s="274"/>
      <c r="J289" s="274"/>
      <c r="K289" s="274"/>
      <c r="L289" s="274"/>
      <c r="M289" s="274"/>
      <c r="N289" s="274"/>
      <c r="O289" s="274"/>
      <c r="P289" s="274"/>
      <c r="Q289" s="274"/>
      <c r="R289" s="274"/>
      <c r="S289" s="274"/>
      <c r="T289" s="275"/>
    </row>
    <row r="290" spans="1:20" ht="5.4" customHeight="1" thickBot="1">
      <c r="D290" s="86"/>
      <c r="E290" s="86"/>
      <c r="F290" s="86"/>
    </row>
    <row r="291" spans="1:20" ht="24" customHeight="1" thickBot="1">
      <c r="A291" s="212" t="s">
        <v>9</v>
      </c>
      <c r="B291" s="213"/>
      <c r="C291" s="213"/>
      <c r="D291" s="213"/>
      <c r="E291" s="213"/>
      <c r="F291" s="214"/>
      <c r="G291" s="212" t="s">
        <v>10</v>
      </c>
      <c r="H291" s="213"/>
      <c r="I291" s="213"/>
      <c r="J291" s="288"/>
      <c r="K291" s="212" t="s">
        <v>11</v>
      </c>
      <c r="L291" s="213"/>
      <c r="M291" s="213"/>
      <c r="N291" s="288"/>
      <c r="O291" s="144" t="s">
        <v>221</v>
      </c>
      <c r="P291" s="145"/>
      <c r="Q291" s="145"/>
      <c r="R291" s="145"/>
      <c r="S291" s="145"/>
      <c r="T291" s="146"/>
    </row>
    <row r="292" spans="1:20" ht="28.8" customHeight="1" thickTop="1">
      <c r="A292" s="218" t="s">
        <v>241</v>
      </c>
      <c r="B292" s="219"/>
      <c r="C292" s="219"/>
      <c r="D292" s="219"/>
      <c r="E292" s="219"/>
      <c r="F292" s="220"/>
      <c r="G292" s="285" t="s">
        <v>18</v>
      </c>
      <c r="H292" s="286"/>
      <c r="I292" s="286"/>
      <c r="J292" s="287"/>
      <c r="K292" s="285" t="s">
        <v>19</v>
      </c>
      <c r="L292" s="286"/>
      <c r="M292" s="286"/>
      <c r="N292" s="287"/>
      <c r="O292" s="84" t="s">
        <v>27</v>
      </c>
      <c r="P292" s="147" t="s">
        <v>245</v>
      </c>
      <c r="Q292" s="148"/>
      <c r="R292" s="148"/>
      <c r="S292" s="148"/>
      <c r="T292" s="149"/>
    </row>
    <row r="293" spans="1:20" ht="28.8" customHeight="1" thickBot="1">
      <c r="A293" s="221" t="s">
        <v>242</v>
      </c>
      <c r="B293" s="222"/>
      <c r="C293" s="222"/>
      <c r="D293" s="222"/>
      <c r="E293" s="222"/>
      <c r="F293" s="223"/>
      <c r="G293" s="282" t="s">
        <v>18</v>
      </c>
      <c r="H293" s="283"/>
      <c r="I293" s="283"/>
      <c r="J293" s="284"/>
      <c r="K293" s="282" t="s">
        <v>19</v>
      </c>
      <c r="L293" s="283"/>
      <c r="M293" s="283"/>
      <c r="N293" s="284"/>
      <c r="O293" s="89" t="s">
        <v>31</v>
      </c>
      <c r="P293" s="150"/>
      <c r="Q293" s="151"/>
      <c r="R293" s="151"/>
      <c r="S293" s="151"/>
      <c r="T293" s="152"/>
    </row>
    <row r="294" spans="1:20" ht="28.8" customHeight="1" thickBot="1">
      <c r="A294" s="215" t="s">
        <v>243</v>
      </c>
      <c r="B294" s="216"/>
      <c r="C294" s="216"/>
      <c r="D294" s="216"/>
      <c r="E294" s="216"/>
      <c r="F294" s="217"/>
      <c r="G294" s="279" t="s">
        <v>18</v>
      </c>
      <c r="H294" s="280"/>
      <c r="I294" s="280"/>
      <c r="J294" s="281"/>
      <c r="K294" s="279" t="s">
        <v>19</v>
      </c>
      <c r="L294" s="280"/>
      <c r="M294" s="280"/>
      <c r="N294" s="281"/>
      <c r="O294" s="153" t="e">
        <f>VLOOKUP($C286,利用者一覧!$C$4:$AS$53,32,FALSE)</f>
        <v>#N/A</v>
      </c>
      <c r="P294" s="154"/>
      <c r="Q294" s="154"/>
      <c r="R294" s="154"/>
      <c r="S294" s="154"/>
      <c r="T294" s="155"/>
    </row>
    <row r="295" spans="1:20" ht="8.4" customHeight="1" thickBot="1">
      <c r="D295" s="86"/>
      <c r="E295" s="86"/>
      <c r="F295" s="86"/>
    </row>
    <row r="296" spans="1:20" ht="24" customHeight="1" thickBot="1">
      <c r="A296" s="198" t="s">
        <v>99</v>
      </c>
      <c r="B296" s="203" t="s">
        <v>12</v>
      </c>
      <c r="C296" s="164"/>
      <c r="D296" s="140" t="s">
        <v>13</v>
      </c>
      <c r="E296" s="164"/>
      <c r="F296" s="140" t="s">
        <v>14</v>
      </c>
      <c r="G296" s="164"/>
      <c r="H296" s="140" t="s">
        <v>15</v>
      </c>
      <c r="I296" s="164"/>
      <c r="J296" s="140" t="s">
        <v>16</v>
      </c>
      <c r="K296" s="164"/>
      <c r="L296" s="140" t="s">
        <v>17</v>
      </c>
      <c r="M296" s="165"/>
      <c r="N296" s="212" t="s">
        <v>222</v>
      </c>
      <c r="O296" s="213"/>
      <c r="P296" s="213"/>
      <c r="Q296" s="213"/>
      <c r="R296" s="213"/>
      <c r="S296" s="213"/>
      <c r="T296" s="288"/>
    </row>
    <row r="297" spans="1:20" ht="21" customHeight="1" thickTop="1" thickBot="1">
      <c r="A297" s="199"/>
      <c r="B297" s="78" t="s">
        <v>20</v>
      </c>
      <c r="C297" s="79" t="s">
        <v>21</v>
      </c>
      <c r="D297" s="80" t="s">
        <v>20</v>
      </c>
      <c r="E297" s="79" t="s">
        <v>21</v>
      </c>
      <c r="F297" s="80" t="s">
        <v>20</v>
      </c>
      <c r="G297" s="79" t="s">
        <v>21</v>
      </c>
      <c r="H297" s="80" t="s">
        <v>20</v>
      </c>
      <c r="I297" s="79" t="s">
        <v>21</v>
      </c>
      <c r="J297" s="80" t="s">
        <v>20</v>
      </c>
      <c r="K297" s="79" t="s">
        <v>21</v>
      </c>
      <c r="L297" s="80" t="s">
        <v>20</v>
      </c>
      <c r="M297" s="81" t="s">
        <v>21</v>
      </c>
      <c r="N297" s="289" t="e">
        <f>VLOOKUP($C286,利用者一覧!$C$4:$AS$53,40,FALSE)</f>
        <v>#N/A</v>
      </c>
      <c r="O297" s="166"/>
      <c r="P297" s="166"/>
      <c r="Q297" s="166"/>
      <c r="R297" s="166"/>
      <c r="S297" s="166"/>
      <c r="T297" s="167"/>
    </row>
    <row r="298" spans="1:20" ht="21" customHeight="1">
      <c r="A298" s="199"/>
      <c r="B298" s="201" t="e">
        <f>VLOOKUP($C286,利用者一覧!$C$4:$AS$53,26,FALSE)</f>
        <v>#N/A</v>
      </c>
      <c r="C298" s="196" t="s">
        <v>103</v>
      </c>
      <c r="D298" s="194" t="e">
        <f>VLOOKUP($C286,利用者一覧!$C$4:$AS$53,27,FALSE)</f>
        <v>#N/A</v>
      </c>
      <c r="E298" s="196" t="s">
        <v>103</v>
      </c>
      <c r="F298" s="194" t="e">
        <f>VLOOKUP($C286,利用者一覧!$C$4:$AS$53,28,FALSE)</f>
        <v>#N/A</v>
      </c>
      <c r="G298" s="196" t="s">
        <v>103</v>
      </c>
      <c r="H298" s="194" t="e">
        <f>VLOOKUP($C286,利用者一覧!$C$4:$AS$53,29,FALSE)</f>
        <v>#N/A</v>
      </c>
      <c r="I298" s="196" t="s">
        <v>103</v>
      </c>
      <c r="J298" s="194" t="e">
        <f>VLOOKUP($C286,利用者一覧!$C$4:$AS$53,30,FALSE)</f>
        <v>#N/A</v>
      </c>
      <c r="K298" s="196" t="s">
        <v>103</v>
      </c>
      <c r="L298" s="194" t="e">
        <f>VLOOKUP($C286,利用者一覧!$C$4:$AS$53,31,FALSE)</f>
        <v>#N/A</v>
      </c>
      <c r="M298" s="204" t="s">
        <v>103</v>
      </c>
      <c r="N298" s="254" t="s">
        <v>225</v>
      </c>
      <c r="O298" s="255"/>
      <c r="P298" s="255"/>
      <c r="Q298" s="255"/>
      <c r="R298" s="255"/>
      <c r="S298" s="255"/>
    </row>
    <row r="299" spans="1:20" ht="21" customHeight="1" thickBot="1">
      <c r="A299" s="200"/>
      <c r="B299" s="202"/>
      <c r="C299" s="197"/>
      <c r="D299" s="195"/>
      <c r="E299" s="197"/>
      <c r="F299" s="195"/>
      <c r="G299" s="197"/>
      <c r="H299" s="195"/>
      <c r="I299" s="197"/>
      <c r="J299" s="195"/>
      <c r="K299" s="197"/>
      <c r="L299" s="195"/>
      <c r="M299" s="205"/>
    </row>
    <row r="300" spans="1:20" ht="6" customHeight="1" thickBot="1">
      <c r="A300" s="104"/>
      <c r="B300" s="103"/>
      <c r="C300" s="103"/>
      <c r="D300" s="103"/>
      <c r="E300" s="103"/>
      <c r="F300" s="103"/>
      <c r="G300" s="103"/>
      <c r="H300" s="103"/>
      <c r="I300" s="103"/>
      <c r="J300" s="103"/>
      <c r="K300" s="103"/>
      <c r="L300" s="103"/>
      <c r="M300" s="103"/>
      <c r="N300" s="83"/>
      <c r="O300" s="83"/>
      <c r="P300" s="83"/>
      <c r="Q300" s="83"/>
      <c r="R300" s="83"/>
      <c r="S300" s="83"/>
      <c r="T300" s="83"/>
    </row>
    <row r="301" spans="1:20" ht="29.4" customHeight="1" thickBot="1">
      <c r="A301" s="189" t="s">
        <v>22</v>
      </c>
      <c r="B301" s="190"/>
      <c r="C301" s="93" t="s">
        <v>26</v>
      </c>
      <c r="D301" s="105" t="e">
        <f>VLOOKUP($C286,利用者一覧!$C$4:$AS$53,35,FALSE)</f>
        <v>#N/A</v>
      </c>
      <c r="E301" s="82" t="s">
        <v>30</v>
      </c>
      <c r="F301" s="43" t="s">
        <v>104</v>
      </c>
      <c r="G301" s="191" t="s">
        <v>23</v>
      </c>
      <c r="H301" s="192"/>
      <c r="I301" s="193"/>
      <c r="J301" s="93" t="s">
        <v>26</v>
      </c>
      <c r="K301" s="105" t="e">
        <f>VLOOKUP($C286,利用者一覧!$C$4:$AS$53,36,FALSE)</f>
        <v>#N/A</v>
      </c>
      <c r="L301" s="82" t="s">
        <v>30</v>
      </c>
      <c r="M301" s="43" t="s">
        <v>104</v>
      </c>
    </row>
    <row r="302" spans="1:20" ht="6" customHeight="1" thickBot="1"/>
    <row r="303" spans="1:20" ht="30" customHeight="1" thickBot="1">
      <c r="A303" s="263" t="s">
        <v>24</v>
      </c>
      <c r="B303" s="264"/>
      <c r="C303" s="265"/>
      <c r="D303" s="156" t="s">
        <v>28</v>
      </c>
      <c r="E303" s="157"/>
      <c r="F303" s="101" t="s">
        <v>103</v>
      </c>
      <c r="G303" s="262" t="s">
        <v>32</v>
      </c>
      <c r="H303" s="157"/>
      <c r="I303" s="101" t="s">
        <v>103</v>
      </c>
      <c r="J303" s="262" t="s">
        <v>34</v>
      </c>
      <c r="K303" s="157"/>
      <c r="L303" s="101" t="s">
        <v>103</v>
      </c>
      <c r="M303" s="140" t="s">
        <v>29</v>
      </c>
      <c r="N303" s="141"/>
      <c r="O303" s="102" t="s">
        <v>103</v>
      </c>
      <c r="P303" s="252" t="s">
        <v>244</v>
      </c>
      <c r="Q303" s="253"/>
      <c r="R303" s="253"/>
      <c r="S303" s="253"/>
      <c r="T303" s="253"/>
    </row>
    <row r="304" spans="1:20" ht="30" customHeight="1" thickTop="1" thickBot="1">
      <c r="A304" s="259" t="s">
        <v>162</v>
      </c>
      <c r="B304" s="260"/>
      <c r="C304" s="261"/>
      <c r="D304" s="258" t="s">
        <v>111</v>
      </c>
      <c r="E304" s="188"/>
      <c r="F304" s="107" t="s">
        <v>103</v>
      </c>
      <c r="G304" s="187" t="s">
        <v>35</v>
      </c>
      <c r="H304" s="188"/>
      <c r="I304" s="107" t="s">
        <v>103</v>
      </c>
      <c r="J304" s="187" t="s">
        <v>33</v>
      </c>
      <c r="K304" s="188"/>
      <c r="L304" s="91" t="s">
        <v>103</v>
      </c>
      <c r="M304" s="187" t="s">
        <v>101</v>
      </c>
      <c r="N304" s="188"/>
      <c r="O304" s="108" t="s">
        <v>103</v>
      </c>
      <c r="P304" s="252"/>
      <c r="Q304" s="253"/>
      <c r="R304" s="253"/>
      <c r="S304" s="253"/>
      <c r="T304" s="253"/>
    </row>
    <row r="305" spans="1:20" ht="6.6" customHeight="1" thickBot="1"/>
    <row r="306" spans="1:20" ht="30" customHeight="1" thickBot="1">
      <c r="A306" s="162" t="s">
        <v>227</v>
      </c>
      <c r="B306" s="163"/>
      <c r="C306" s="256" t="e">
        <f>VLOOKUP($C286,利用者一覧!$C$4:$AS$53,16,FALSE)</f>
        <v>#N/A</v>
      </c>
      <c r="D306" s="257"/>
      <c r="E306" s="257"/>
      <c r="F306" s="244" t="s">
        <v>232</v>
      </c>
      <c r="G306" s="245"/>
      <c r="H306" s="249" t="e">
        <f>VLOOKUP($C286,利用者一覧!$C$4:$AS$53,17,FALSE)</f>
        <v>#N/A</v>
      </c>
      <c r="I306" s="250"/>
      <c r="J306" s="250"/>
      <c r="K306" s="250"/>
      <c r="L306" s="250"/>
      <c r="M306" s="251"/>
      <c r="N306" s="210" t="s">
        <v>226</v>
      </c>
      <c r="O306" s="211"/>
      <c r="P306" s="211"/>
      <c r="Q306" s="211"/>
      <c r="R306" s="211"/>
      <c r="S306" s="211"/>
      <c r="T306" s="233"/>
    </row>
    <row r="307" spans="1:20" ht="30" customHeight="1">
      <c r="A307" s="158" t="s">
        <v>228</v>
      </c>
      <c r="B307" s="159"/>
      <c r="C307" s="229" t="e">
        <f>VLOOKUP($C286,利用者一覧!$C$4:$AS$53,18,FALSE)</f>
        <v>#N/A</v>
      </c>
      <c r="D307" s="230"/>
      <c r="E307" s="230"/>
      <c r="F307" s="240" t="s">
        <v>233</v>
      </c>
      <c r="G307" s="241"/>
      <c r="H307" s="246" t="e">
        <f>VLOOKUP($C286,利用者一覧!$C$4:$AS$53,19,FALSE)</f>
        <v>#N/A</v>
      </c>
      <c r="I307" s="247"/>
      <c r="J307" s="247"/>
      <c r="K307" s="247"/>
      <c r="L307" s="247"/>
      <c r="M307" s="248"/>
      <c r="N307" s="198" t="s">
        <v>102</v>
      </c>
      <c r="O307" s="234" t="e">
        <f>VLOOKUP($C286,利用者一覧!$C$4:$AS$53,37,FALSE)</f>
        <v>#N/A</v>
      </c>
      <c r="P307" s="235"/>
      <c r="Q307" s="235"/>
      <c r="R307" s="235"/>
      <c r="S307" s="235"/>
      <c r="T307" s="44" t="s">
        <v>103</v>
      </c>
    </row>
    <row r="308" spans="1:20" ht="30" customHeight="1">
      <c r="A308" s="158" t="s">
        <v>229</v>
      </c>
      <c r="B308" s="159"/>
      <c r="C308" s="229" t="e">
        <f>VLOOKUP($C286,利用者一覧!$C$4:$AS$53,20,FALSE)</f>
        <v>#N/A</v>
      </c>
      <c r="D308" s="230"/>
      <c r="E308" s="230"/>
      <c r="F308" s="240" t="s">
        <v>234</v>
      </c>
      <c r="G308" s="241"/>
      <c r="H308" s="246" t="e">
        <f>VLOOKUP($C286,利用者一覧!$C$4:$AS$53,21,FALSE)</f>
        <v>#N/A</v>
      </c>
      <c r="I308" s="247"/>
      <c r="J308" s="247"/>
      <c r="K308" s="247"/>
      <c r="L308" s="247"/>
      <c r="M308" s="248"/>
      <c r="N308" s="199"/>
      <c r="O308" s="236" t="e">
        <f>VLOOKUP($C286,利用者一覧!$C$4:$AS$53,38,FALSE)</f>
        <v>#N/A</v>
      </c>
      <c r="P308" s="237"/>
      <c r="Q308" s="237"/>
      <c r="R308" s="237"/>
      <c r="S308" s="237"/>
      <c r="T308" s="75" t="s">
        <v>103</v>
      </c>
    </row>
    <row r="309" spans="1:20" ht="30" customHeight="1" thickBot="1">
      <c r="A309" s="158" t="s">
        <v>230</v>
      </c>
      <c r="B309" s="159"/>
      <c r="C309" s="229" t="e">
        <f>VLOOKUP($C286,利用者一覧!$C$4:$AS$53,22,FALSE)</f>
        <v>#N/A</v>
      </c>
      <c r="D309" s="230"/>
      <c r="E309" s="230"/>
      <c r="F309" s="240" t="s">
        <v>235</v>
      </c>
      <c r="G309" s="241"/>
      <c r="H309" s="246" t="e">
        <f>VLOOKUP($C286,利用者一覧!$C$4:$AS$53,23,FALSE)</f>
        <v>#N/A</v>
      </c>
      <c r="I309" s="247"/>
      <c r="J309" s="247"/>
      <c r="K309" s="247"/>
      <c r="L309" s="247"/>
      <c r="M309" s="248"/>
      <c r="N309" s="200"/>
      <c r="O309" s="238" t="e">
        <f>VLOOKUP($C286,利用者一覧!$C$4:$AS$53,39,FALSE)</f>
        <v>#N/A</v>
      </c>
      <c r="P309" s="239"/>
      <c r="Q309" s="239"/>
      <c r="R309" s="239"/>
      <c r="S309" s="239"/>
      <c r="T309" s="45" t="s">
        <v>103</v>
      </c>
    </row>
    <row r="310" spans="1:20" ht="30" customHeight="1" thickBot="1">
      <c r="A310" s="160" t="s">
        <v>231</v>
      </c>
      <c r="B310" s="161"/>
      <c r="C310" s="231" t="e">
        <f>VLOOKUP($C286,利用者一覧!$C$4:$AS$53,24,FALSE)</f>
        <v>#N/A</v>
      </c>
      <c r="D310" s="232"/>
      <c r="E310" s="232"/>
      <c r="F310" s="242" t="s">
        <v>236</v>
      </c>
      <c r="G310" s="243"/>
      <c r="H310" s="290" t="e">
        <f>VLOOKUP($C286,利用者一覧!$C$4:$AS$53,25,FALSE)</f>
        <v>#N/A</v>
      </c>
      <c r="I310" s="291"/>
      <c r="J310" s="291"/>
      <c r="K310" s="291"/>
      <c r="L310" s="291"/>
      <c r="M310" s="292"/>
      <c r="N310" s="94"/>
    </row>
    <row r="311" spans="1:20" ht="6.6" customHeight="1" thickBot="1">
      <c r="A311" s="97"/>
      <c r="B311" s="98"/>
      <c r="C311" s="95"/>
      <c r="D311" s="95"/>
      <c r="E311" s="95"/>
      <c r="F311" s="99"/>
      <c r="G311" s="98"/>
      <c r="H311" s="106"/>
      <c r="I311" s="106"/>
      <c r="J311" s="106"/>
      <c r="K311" s="106"/>
      <c r="L311" s="106"/>
      <c r="M311" s="106"/>
      <c r="N311" s="100"/>
    </row>
    <row r="312" spans="1:20" ht="30" customHeight="1" thickBot="1">
      <c r="A312" s="135" t="e">
        <f>VLOOKUP($C286,利用者一覧!$C$4:$AS$53,42,FALSE)</f>
        <v>#N/A</v>
      </c>
      <c r="B312" s="136"/>
      <c r="C312" s="136"/>
      <c r="D312" s="136"/>
      <c r="E312" s="136"/>
      <c r="F312" s="136"/>
      <c r="G312" s="136"/>
      <c r="H312" s="136"/>
      <c r="I312" s="136"/>
      <c r="J312" s="136"/>
      <c r="K312" s="136"/>
      <c r="L312" s="136"/>
      <c r="M312" s="136"/>
      <c r="N312" s="136"/>
      <c r="O312" s="136"/>
      <c r="P312" s="136"/>
      <c r="Q312" s="136"/>
      <c r="R312" s="136"/>
      <c r="S312" s="136"/>
      <c r="T312" s="137"/>
    </row>
    <row r="313" spans="1:20" ht="6" customHeight="1"/>
    <row r="314" spans="1:20" ht="22.8" customHeight="1" thickBot="1">
      <c r="A314" s="138" t="s">
        <v>161</v>
      </c>
      <c r="B314" s="138"/>
      <c r="C314" s="138"/>
      <c r="D314" s="138"/>
      <c r="E314" s="138"/>
      <c r="F314" s="138"/>
      <c r="G314" s="138"/>
      <c r="H314" s="139"/>
      <c r="I314" s="76"/>
    </row>
    <row r="315" spans="1:20" ht="22.8" customHeight="1">
      <c r="A315" s="266"/>
      <c r="B315" s="267"/>
      <c r="C315" s="267"/>
      <c r="D315" s="267"/>
      <c r="E315" s="267"/>
      <c r="F315" s="267"/>
      <c r="G315" s="267"/>
      <c r="H315" s="267"/>
      <c r="I315" s="267"/>
      <c r="J315" s="267"/>
      <c r="K315" s="267"/>
      <c r="L315" s="267"/>
      <c r="M315" s="267"/>
      <c r="N315" s="267"/>
      <c r="O315" s="267"/>
      <c r="P315" s="267"/>
      <c r="Q315" s="267"/>
      <c r="R315" s="267"/>
      <c r="S315" s="267"/>
      <c r="T315" s="268"/>
    </row>
    <row r="316" spans="1:20" ht="22.8" customHeight="1">
      <c r="A316" s="254"/>
      <c r="B316" s="255"/>
      <c r="C316" s="255"/>
      <c r="D316" s="255"/>
      <c r="E316" s="255"/>
      <c r="F316" s="255"/>
      <c r="G316" s="255"/>
      <c r="H316" s="255"/>
      <c r="I316" s="255"/>
      <c r="J316" s="255"/>
      <c r="K316" s="255"/>
      <c r="L316" s="255"/>
      <c r="M316" s="255"/>
      <c r="N316" s="255"/>
      <c r="O316" s="255"/>
      <c r="P316" s="255"/>
      <c r="Q316" s="255"/>
      <c r="R316" s="255"/>
      <c r="S316" s="255"/>
      <c r="T316" s="269"/>
    </row>
    <row r="317" spans="1:20" ht="22.8" customHeight="1">
      <c r="A317" s="254"/>
      <c r="B317" s="255"/>
      <c r="C317" s="255"/>
      <c r="D317" s="255"/>
      <c r="E317" s="255"/>
      <c r="F317" s="255"/>
      <c r="G317" s="255"/>
      <c r="H317" s="255"/>
      <c r="I317" s="255"/>
      <c r="J317" s="255"/>
      <c r="K317" s="255"/>
      <c r="L317" s="255"/>
      <c r="M317" s="255"/>
      <c r="N317" s="255"/>
      <c r="O317" s="255"/>
      <c r="P317" s="255"/>
      <c r="Q317" s="255"/>
      <c r="R317" s="255"/>
      <c r="S317" s="255"/>
      <c r="T317" s="269"/>
    </row>
    <row r="318" spans="1:20" ht="22.8" customHeight="1" thickBot="1">
      <c r="A318" s="270"/>
      <c r="B318" s="271"/>
      <c r="C318" s="271"/>
      <c r="D318" s="271"/>
      <c r="E318" s="271"/>
      <c r="F318" s="271"/>
      <c r="G318" s="271"/>
      <c r="H318" s="271"/>
      <c r="I318" s="271"/>
      <c r="J318" s="271"/>
      <c r="K318" s="271"/>
      <c r="L318" s="271"/>
      <c r="M318" s="271"/>
      <c r="N318" s="271"/>
      <c r="O318" s="271"/>
      <c r="P318" s="271"/>
      <c r="Q318" s="271"/>
      <c r="R318" s="271"/>
      <c r="S318" s="271"/>
      <c r="T318" s="272"/>
    </row>
    <row r="319" spans="1:20" ht="22.8" customHeight="1"/>
    <row r="320" spans="1:20" ht="22.8" customHeight="1" thickBot="1"/>
    <row r="321" spans="1:20" ht="21" customHeight="1" thickBot="1">
      <c r="A321" s="168" t="s">
        <v>239</v>
      </c>
      <c r="B321" s="169"/>
      <c r="C321" s="169"/>
      <c r="D321" s="169"/>
      <c r="E321" s="169"/>
      <c r="F321" s="169"/>
      <c r="G321" s="169"/>
      <c r="H321" s="169"/>
      <c r="I321" s="169"/>
      <c r="J321" s="169"/>
      <c r="K321" s="170"/>
      <c r="L321" s="77"/>
      <c r="M321" s="77"/>
      <c r="N321" s="77"/>
    </row>
    <row r="322" spans="1:20" ht="5.25" customHeight="1" thickBot="1"/>
    <row r="323" spans="1:20" ht="13.8" customHeight="1" thickBot="1">
      <c r="A323" s="183" t="s">
        <v>240</v>
      </c>
      <c r="B323" s="184"/>
      <c r="C323" s="184"/>
      <c r="D323" s="184"/>
      <c r="E323" s="184"/>
      <c r="F323" s="181" t="s">
        <v>219</v>
      </c>
      <c r="G323" s="181"/>
      <c r="H323" s="179"/>
      <c r="I323" s="179"/>
      <c r="J323" s="179"/>
      <c r="K323" s="171" t="s">
        <v>220</v>
      </c>
      <c r="L323" s="172"/>
      <c r="M323" s="175" t="s">
        <v>237</v>
      </c>
      <c r="N323" s="176"/>
      <c r="O323" s="176" t="s">
        <v>238</v>
      </c>
      <c r="P323" s="176"/>
      <c r="Q323" s="176" t="s">
        <v>238</v>
      </c>
      <c r="R323" s="176"/>
      <c r="S323" s="176" t="s">
        <v>238</v>
      </c>
      <c r="T323" s="177"/>
    </row>
    <row r="324" spans="1:20" ht="41.4" customHeight="1" thickTop="1" thickBot="1">
      <c r="A324" s="185"/>
      <c r="B324" s="186"/>
      <c r="C324" s="186"/>
      <c r="D324" s="186"/>
      <c r="E324" s="186"/>
      <c r="F324" s="182"/>
      <c r="G324" s="182"/>
      <c r="H324" s="180"/>
      <c r="I324" s="180"/>
      <c r="J324" s="180"/>
      <c r="K324" s="173"/>
      <c r="L324" s="174"/>
      <c r="M324" s="178"/>
      <c r="N324" s="166"/>
      <c r="O324" s="166"/>
      <c r="P324" s="166"/>
      <c r="Q324" s="166"/>
      <c r="R324" s="166"/>
      <c r="S324" s="166"/>
      <c r="T324" s="167"/>
    </row>
    <row r="325" spans="1:20" ht="5.4" customHeight="1" thickBot="1">
      <c r="A325" s="85"/>
      <c r="B325" s="87"/>
      <c r="C325" s="88"/>
      <c r="D325" s="88"/>
      <c r="E325" s="88"/>
      <c r="F325" s="88"/>
      <c r="G325" s="88"/>
      <c r="H325" s="88"/>
      <c r="I325" s="88"/>
      <c r="J325" s="88"/>
      <c r="K325" s="88"/>
      <c r="L325" s="88"/>
      <c r="M325" s="88"/>
      <c r="N325" s="88"/>
      <c r="O325" s="88"/>
      <c r="P325" s="88"/>
      <c r="Q325" s="88"/>
      <c r="R325" s="88"/>
      <c r="S325" s="88"/>
      <c r="T325" s="293"/>
    </row>
    <row r="326" spans="1:20" ht="36" customHeight="1" thickBot="1">
      <c r="A326" s="208" t="s">
        <v>8</v>
      </c>
      <c r="B326" s="209"/>
      <c r="C326" s="206"/>
      <c r="D326" s="206"/>
      <c r="E326" s="206"/>
      <c r="F326" s="206"/>
      <c r="G326" s="206"/>
      <c r="H326" s="207"/>
      <c r="J326" s="210" t="s">
        <v>113</v>
      </c>
      <c r="K326" s="211"/>
      <c r="L326" s="211"/>
      <c r="M326" s="211"/>
      <c r="N326" s="142" t="e">
        <f>VLOOKUP($C326,利用者一覧!$C$4:$AS$53,41,FALSE)</f>
        <v>#N/A</v>
      </c>
      <c r="O326" s="142"/>
      <c r="P326" s="142"/>
      <c r="Q326" s="142"/>
      <c r="R326" s="142"/>
      <c r="S326" s="143"/>
    </row>
    <row r="327" spans="1:20" ht="6.6" customHeight="1" thickBot="1">
      <c r="D327" s="86"/>
      <c r="E327" s="86"/>
      <c r="F327" s="86"/>
    </row>
    <row r="328" spans="1:20" ht="26.4" customHeight="1">
      <c r="A328" s="224" t="s">
        <v>163</v>
      </c>
      <c r="B328" s="225"/>
      <c r="C328" s="163"/>
      <c r="D328" s="276" t="e">
        <f>VLOOKUP($C326,利用者一覧!$C$4:$AS$53,14,FALSE)</f>
        <v>#N/A</v>
      </c>
      <c r="E328" s="277"/>
      <c r="F328" s="277"/>
      <c r="G328" s="277"/>
      <c r="H328" s="277"/>
      <c r="I328" s="277"/>
      <c r="J328" s="277"/>
      <c r="K328" s="277"/>
      <c r="L328" s="277"/>
      <c r="M328" s="277"/>
      <c r="N328" s="277"/>
      <c r="O328" s="277"/>
      <c r="P328" s="277"/>
      <c r="Q328" s="277"/>
      <c r="R328" s="277"/>
      <c r="S328" s="277"/>
      <c r="T328" s="278"/>
    </row>
    <row r="329" spans="1:20" ht="26.4" customHeight="1" thickBot="1">
      <c r="A329" s="226" t="s">
        <v>164</v>
      </c>
      <c r="B329" s="227"/>
      <c r="C329" s="228"/>
      <c r="D329" s="273" t="e">
        <f>VLOOKUP($C326,利用者一覧!$C$4:$AS$53,15,FALSE)</f>
        <v>#N/A</v>
      </c>
      <c r="E329" s="274"/>
      <c r="F329" s="274"/>
      <c r="G329" s="274"/>
      <c r="H329" s="274"/>
      <c r="I329" s="274"/>
      <c r="J329" s="274"/>
      <c r="K329" s="274"/>
      <c r="L329" s="274"/>
      <c r="M329" s="274"/>
      <c r="N329" s="274"/>
      <c r="O329" s="274"/>
      <c r="P329" s="274"/>
      <c r="Q329" s="274"/>
      <c r="R329" s="274"/>
      <c r="S329" s="274"/>
      <c r="T329" s="275"/>
    </row>
    <row r="330" spans="1:20" ht="5.4" customHeight="1" thickBot="1">
      <c r="D330" s="86"/>
      <c r="E330" s="86"/>
      <c r="F330" s="86"/>
    </row>
    <row r="331" spans="1:20" ht="24" customHeight="1" thickBot="1">
      <c r="A331" s="212" t="s">
        <v>9</v>
      </c>
      <c r="B331" s="213"/>
      <c r="C331" s="213"/>
      <c r="D331" s="213"/>
      <c r="E331" s="213"/>
      <c r="F331" s="214"/>
      <c r="G331" s="212" t="s">
        <v>10</v>
      </c>
      <c r="H331" s="213"/>
      <c r="I331" s="213"/>
      <c r="J331" s="288"/>
      <c r="K331" s="212" t="s">
        <v>11</v>
      </c>
      <c r="L331" s="213"/>
      <c r="M331" s="213"/>
      <c r="N331" s="288"/>
      <c r="O331" s="144" t="s">
        <v>221</v>
      </c>
      <c r="P331" s="145"/>
      <c r="Q331" s="145"/>
      <c r="R331" s="145"/>
      <c r="S331" s="145"/>
      <c r="T331" s="146"/>
    </row>
    <row r="332" spans="1:20" ht="28.8" customHeight="1" thickTop="1">
      <c r="A332" s="218" t="s">
        <v>241</v>
      </c>
      <c r="B332" s="219"/>
      <c r="C332" s="219"/>
      <c r="D332" s="219"/>
      <c r="E332" s="219"/>
      <c r="F332" s="220"/>
      <c r="G332" s="285" t="s">
        <v>18</v>
      </c>
      <c r="H332" s="286"/>
      <c r="I332" s="286"/>
      <c r="J332" s="287"/>
      <c r="K332" s="285" t="s">
        <v>19</v>
      </c>
      <c r="L332" s="286"/>
      <c r="M332" s="286"/>
      <c r="N332" s="287"/>
      <c r="O332" s="84" t="s">
        <v>27</v>
      </c>
      <c r="P332" s="147" t="s">
        <v>245</v>
      </c>
      <c r="Q332" s="148"/>
      <c r="R332" s="148"/>
      <c r="S332" s="148"/>
      <c r="T332" s="149"/>
    </row>
    <row r="333" spans="1:20" ht="28.8" customHeight="1" thickBot="1">
      <c r="A333" s="221" t="s">
        <v>242</v>
      </c>
      <c r="B333" s="222"/>
      <c r="C333" s="222"/>
      <c r="D333" s="222"/>
      <c r="E333" s="222"/>
      <c r="F333" s="223"/>
      <c r="G333" s="282" t="s">
        <v>18</v>
      </c>
      <c r="H333" s="283"/>
      <c r="I333" s="283"/>
      <c r="J333" s="284"/>
      <c r="K333" s="282" t="s">
        <v>19</v>
      </c>
      <c r="L333" s="283"/>
      <c r="M333" s="283"/>
      <c r="N333" s="284"/>
      <c r="O333" s="89" t="s">
        <v>31</v>
      </c>
      <c r="P333" s="150"/>
      <c r="Q333" s="151"/>
      <c r="R333" s="151"/>
      <c r="S333" s="151"/>
      <c r="T333" s="152"/>
    </row>
    <row r="334" spans="1:20" ht="28.8" customHeight="1" thickBot="1">
      <c r="A334" s="215" t="s">
        <v>243</v>
      </c>
      <c r="B334" s="216"/>
      <c r="C334" s="216"/>
      <c r="D334" s="216"/>
      <c r="E334" s="216"/>
      <c r="F334" s="217"/>
      <c r="G334" s="279" t="s">
        <v>18</v>
      </c>
      <c r="H334" s="280"/>
      <c r="I334" s="280"/>
      <c r="J334" s="281"/>
      <c r="K334" s="279" t="s">
        <v>19</v>
      </c>
      <c r="L334" s="280"/>
      <c r="M334" s="280"/>
      <c r="N334" s="281"/>
      <c r="O334" s="153" t="e">
        <f>VLOOKUP($C326,利用者一覧!$C$4:$AS$53,32,FALSE)</f>
        <v>#N/A</v>
      </c>
      <c r="P334" s="154"/>
      <c r="Q334" s="154"/>
      <c r="R334" s="154"/>
      <c r="S334" s="154"/>
      <c r="T334" s="155"/>
    </row>
    <row r="335" spans="1:20" ht="8.4" customHeight="1" thickBot="1">
      <c r="D335" s="86"/>
      <c r="E335" s="86"/>
      <c r="F335" s="86"/>
    </row>
    <row r="336" spans="1:20" ht="24" customHeight="1" thickBot="1">
      <c r="A336" s="198" t="s">
        <v>99</v>
      </c>
      <c r="B336" s="203" t="s">
        <v>12</v>
      </c>
      <c r="C336" s="164"/>
      <c r="D336" s="140" t="s">
        <v>13</v>
      </c>
      <c r="E336" s="164"/>
      <c r="F336" s="140" t="s">
        <v>14</v>
      </c>
      <c r="G336" s="164"/>
      <c r="H336" s="140" t="s">
        <v>15</v>
      </c>
      <c r="I336" s="164"/>
      <c r="J336" s="140" t="s">
        <v>16</v>
      </c>
      <c r="K336" s="164"/>
      <c r="L336" s="140" t="s">
        <v>17</v>
      </c>
      <c r="M336" s="165"/>
      <c r="N336" s="212" t="s">
        <v>222</v>
      </c>
      <c r="O336" s="213"/>
      <c r="P336" s="213"/>
      <c r="Q336" s="213"/>
      <c r="R336" s="213"/>
      <c r="S336" s="213"/>
      <c r="T336" s="288"/>
    </row>
    <row r="337" spans="1:20" ht="21" customHeight="1" thickTop="1" thickBot="1">
      <c r="A337" s="199"/>
      <c r="B337" s="78" t="s">
        <v>20</v>
      </c>
      <c r="C337" s="79" t="s">
        <v>21</v>
      </c>
      <c r="D337" s="80" t="s">
        <v>20</v>
      </c>
      <c r="E337" s="79" t="s">
        <v>21</v>
      </c>
      <c r="F337" s="80" t="s">
        <v>20</v>
      </c>
      <c r="G337" s="79" t="s">
        <v>21</v>
      </c>
      <c r="H337" s="80" t="s">
        <v>20</v>
      </c>
      <c r="I337" s="79" t="s">
        <v>21</v>
      </c>
      <c r="J337" s="80" t="s">
        <v>20</v>
      </c>
      <c r="K337" s="79" t="s">
        <v>21</v>
      </c>
      <c r="L337" s="80" t="s">
        <v>20</v>
      </c>
      <c r="M337" s="81" t="s">
        <v>21</v>
      </c>
      <c r="N337" s="289" t="e">
        <f>VLOOKUP($C326,利用者一覧!$C$4:$AS$53,40,FALSE)</f>
        <v>#N/A</v>
      </c>
      <c r="O337" s="166"/>
      <c r="P337" s="166"/>
      <c r="Q337" s="166"/>
      <c r="R337" s="166"/>
      <c r="S337" s="166"/>
      <c r="T337" s="167"/>
    </row>
    <row r="338" spans="1:20" ht="21" customHeight="1">
      <c r="A338" s="199"/>
      <c r="B338" s="201" t="e">
        <f>VLOOKUP($C326,利用者一覧!$C$4:$AS$53,26,FALSE)</f>
        <v>#N/A</v>
      </c>
      <c r="C338" s="196" t="s">
        <v>103</v>
      </c>
      <c r="D338" s="194" t="e">
        <f>VLOOKUP($C326,利用者一覧!$C$4:$AS$53,27,FALSE)</f>
        <v>#N/A</v>
      </c>
      <c r="E338" s="196" t="s">
        <v>103</v>
      </c>
      <c r="F338" s="194" t="e">
        <f>VLOOKUP($C326,利用者一覧!$C$4:$AS$53,28,FALSE)</f>
        <v>#N/A</v>
      </c>
      <c r="G338" s="196" t="s">
        <v>103</v>
      </c>
      <c r="H338" s="194" t="e">
        <f>VLOOKUP($C326,利用者一覧!$C$4:$AS$53,29,FALSE)</f>
        <v>#N/A</v>
      </c>
      <c r="I338" s="196" t="s">
        <v>103</v>
      </c>
      <c r="J338" s="194" t="e">
        <f>VLOOKUP($C326,利用者一覧!$C$4:$AS$53,30,FALSE)</f>
        <v>#N/A</v>
      </c>
      <c r="K338" s="196" t="s">
        <v>103</v>
      </c>
      <c r="L338" s="194" t="e">
        <f>VLOOKUP($C326,利用者一覧!$C$4:$AS$53,31,FALSE)</f>
        <v>#N/A</v>
      </c>
      <c r="M338" s="204" t="s">
        <v>103</v>
      </c>
      <c r="N338" s="254" t="s">
        <v>225</v>
      </c>
      <c r="O338" s="255"/>
      <c r="P338" s="255"/>
      <c r="Q338" s="255"/>
      <c r="R338" s="255"/>
      <c r="S338" s="255"/>
    </row>
    <row r="339" spans="1:20" ht="21" customHeight="1" thickBot="1">
      <c r="A339" s="200"/>
      <c r="B339" s="202"/>
      <c r="C339" s="197"/>
      <c r="D339" s="195"/>
      <c r="E339" s="197"/>
      <c r="F339" s="195"/>
      <c r="G339" s="197"/>
      <c r="H339" s="195"/>
      <c r="I339" s="197"/>
      <c r="J339" s="195"/>
      <c r="K339" s="197"/>
      <c r="L339" s="195"/>
      <c r="M339" s="205"/>
    </row>
    <row r="340" spans="1:20" ht="6" customHeight="1" thickBot="1">
      <c r="A340" s="104"/>
      <c r="B340" s="103"/>
      <c r="C340" s="103"/>
      <c r="D340" s="103"/>
      <c r="E340" s="103"/>
      <c r="F340" s="103"/>
      <c r="G340" s="103"/>
      <c r="H340" s="103"/>
      <c r="I340" s="103"/>
      <c r="J340" s="103"/>
      <c r="K340" s="103"/>
      <c r="L340" s="103"/>
      <c r="M340" s="103"/>
      <c r="N340" s="83"/>
      <c r="O340" s="83"/>
      <c r="P340" s="83"/>
      <c r="Q340" s="83"/>
      <c r="R340" s="83"/>
      <c r="S340" s="83"/>
      <c r="T340" s="83"/>
    </row>
    <row r="341" spans="1:20" ht="29.4" customHeight="1" thickBot="1">
      <c r="A341" s="189" t="s">
        <v>22</v>
      </c>
      <c r="B341" s="190"/>
      <c r="C341" s="93" t="s">
        <v>26</v>
      </c>
      <c r="D341" s="105" t="e">
        <f>VLOOKUP($C326,利用者一覧!$C$4:$AS$53,35,FALSE)</f>
        <v>#N/A</v>
      </c>
      <c r="E341" s="82" t="s">
        <v>30</v>
      </c>
      <c r="F341" s="43" t="s">
        <v>104</v>
      </c>
      <c r="G341" s="191" t="s">
        <v>23</v>
      </c>
      <c r="H341" s="192"/>
      <c r="I341" s="193"/>
      <c r="J341" s="93" t="s">
        <v>26</v>
      </c>
      <c r="K341" s="105" t="e">
        <f>VLOOKUP($C326,利用者一覧!$C$4:$AS$53,36,FALSE)</f>
        <v>#N/A</v>
      </c>
      <c r="L341" s="82" t="s">
        <v>30</v>
      </c>
      <c r="M341" s="43" t="s">
        <v>104</v>
      </c>
    </row>
    <row r="342" spans="1:20" ht="6" customHeight="1" thickBot="1"/>
    <row r="343" spans="1:20" ht="30" customHeight="1" thickBot="1">
      <c r="A343" s="263" t="s">
        <v>24</v>
      </c>
      <c r="B343" s="264"/>
      <c r="C343" s="265"/>
      <c r="D343" s="156" t="s">
        <v>28</v>
      </c>
      <c r="E343" s="157"/>
      <c r="F343" s="101" t="s">
        <v>103</v>
      </c>
      <c r="G343" s="262" t="s">
        <v>32</v>
      </c>
      <c r="H343" s="157"/>
      <c r="I343" s="101" t="s">
        <v>103</v>
      </c>
      <c r="J343" s="262" t="s">
        <v>34</v>
      </c>
      <c r="K343" s="157"/>
      <c r="L343" s="101" t="s">
        <v>103</v>
      </c>
      <c r="M343" s="140" t="s">
        <v>29</v>
      </c>
      <c r="N343" s="141"/>
      <c r="O343" s="102" t="s">
        <v>103</v>
      </c>
      <c r="P343" s="252" t="s">
        <v>244</v>
      </c>
      <c r="Q343" s="253"/>
      <c r="R343" s="253"/>
      <c r="S343" s="253"/>
      <c r="T343" s="253"/>
    </row>
    <row r="344" spans="1:20" ht="30" customHeight="1" thickTop="1" thickBot="1">
      <c r="A344" s="259" t="s">
        <v>162</v>
      </c>
      <c r="B344" s="260"/>
      <c r="C344" s="261"/>
      <c r="D344" s="258" t="s">
        <v>111</v>
      </c>
      <c r="E344" s="188"/>
      <c r="F344" s="107" t="s">
        <v>103</v>
      </c>
      <c r="G344" s="187" t="s">
        <v>35</v>
      </c>
      <c r="H344" s="188"/>
      <c r="I344" s="107" t="s">
        <v>103</v>
      </c>
      <c r="J344" s="187" t="s">
        <v>33</v>
      </c>
      <c r="K344" s="188"/>
      <c r="L344" s="91" t="s">
        <v>103</v>
      </c>
      <c r="M344" s="187" t="s">
        <v>101</v>
      </c>
      <c r="N344" s="188"/>
      <c r="O344" s="108" t="s">
        <v>103</v>
      </c>
      <c r="P344" s="252"/>
      <c r="Q344" s="253"/>
      <c r="R344" s="253"/>
      <c r="S344" s="253"/>
      <c r="T344" s="253"/>
    </row>
    <row r="345" spans="1:20" ht="6.6" customHeight="1" thickBot="1"/>
    <row r="346" spans="1:20" ht="30" customHeight="1" thickBot="1">
      <c r="A346" s="162" t="s">
        <v>227</v>
      </c>
      <c r="B346" s="163"/>
      <c r="C346" s="256" t="e">
        <f>VLOOKUP($C326,利用者一覧!$C$4:$AS$53,16,FALSE)</f>
        <v>#N/A</v>
      </c>
      <c r="D346" s="257"/>
      <c r="E346" s="257"/>
      <c r="F346" s="244" t="s">
        <v>232</v>
      </c>
      <c r="G346" s="245"/>
      <c r="H346" s="249" t="e">
        <f>VLOOKUP($C326,利用者一覧!$C$4:$AS$53,17,FALSE)</f>
        <v>#N/A</v>
      </c>
      <c r="I346" s="250"/>
      <c r="J346" s="250"/>
      <c r="K346" s="250"/>
      <c r="L346" s="250"/>
      <c r="M346" s="251"/>
      <c r="N346" s="210" t="s">
        <v>226</v>
      </c>
      <c r="O346" s="211"/>
      <c r="P346" s="211"/>
      <c r="Q346" s="211"/>
      <c r="R346" s="211"/>
      <c r="S346" s="211"/>
      <c r="T346" s="233"/>
    </row>
    <row r="347" spans="1:20" ht="30" customHeight="1">
      <c r="A347" s="158" t="s">
        <v>228</v>
      </c>
      <c r="B347" s="159"/>
      <c r="C347" s="229" t="e">
        <f>VLOOKUP($C326,利用者一覧!$C$4:$AS$53,18,FALSE)</f>
        <v>#N/A</v>
      </c>
      <c r="D347" s="230"/>
      <c r="E347" s="230"/>
      <c r="F347" s="240" t="s">
        <v>233</v>
      </c>
      <c r="G347" s="241"/>
      <c r="H347" s="246" t="e">
        <f>VLOOKUP($C326,利用者一覧!$C$4:$AS$53,19,FALSE)</f>
        <v>#N/A</v>
      </c>
      <c r="I347" s="247"/>
      <c r="J347" s="247"/>
      <c r="K347" s="247"/>
      <c r="L347" s="247"/>
      <c r="M347" s="248"/>
      <c r="N347" s="198" t="s">
        <v>102</v>
      </c>
      <c r="O347" s="234" t="e">
        <f>VLOOKUP($C326,利用者一覧!$C$4:$AS$53,37,FALSE)</f>
        <v>#N/A</v>
      </c>
      <c r="P347" s="235"/>
      <c r="Q347" s="235"/>
      <c r="R347" s="235"/>
      <c r="S347" s="235"/>
      <c r="T347" s="44" t="s">
        <v>103</v>
      </c>
    </row>
    <row r="348" spans="1:20" ht="30" customHeight="1">
      <c r="A348" s="158" t="s">
        <v>229</v>
      </c>
      <c r="B348" s="159"/>
      <c r="C348" s="229" t="e">
        <f>VLOOKUP($C326,利用者一覧!$C$4:$AS$53,20,FALSE)</f>
        <v>#N/A</v>
      </c>
      <c r="D348" s="230"/>
      <c r="E348" s="230"/>
      <c r="F348" s="240" t="s">
        <v>234</v>
      </c>
      <c r="G348" s="241"/>
      <c r="H348" s="246" t="e">
        <f>VLOOKUP($C326,利用者一覧!$C$4:$AS$53,21,FALSE)</f>
        <v>#N/A</v>
      </c>
      <c r="I348" s="247"/>
      <c r="J348" s="247"/>
      <c r="K348" s="247"/>
      <c r="L348" s="247"/>
      <c r="M348" s="248"/>
      <c r="N348" s="199"/>
      <c r="O348" s="236" t="e">
        <f>VLOOKUP($C326,利用者一覧!$C$4:$AS$53,38,FALSE)</f>
        <v>#N/A</v>
      </c>
      <c r="P348" s="237"/>
      <c r="Q348" s="237"/>
      <c r="R348" s="237"/>
      <c r="S348" s="237"/>
      <c r="T348" s="75" t="s">
        <v>103</v>
      </c>
    </row>
    <row r="349" spans="1:20" ht="30" customHeight="1" thickBot="1">
      <c r="A349" s="158" t="s">
        <v>230</v>
      </c>
      <c r="B349" s="159"/>
      <c r="C349" s="229" t="e">
        <f>VLOOKUP($C326,利用者一覧!$C$4:$AS$53,22,FALSE)</f>
        <v>#N/A</v>
      </c>
      <c r="D349" s="230"/>
      <c r="E349" s="230"/>
      <c r="F349" s="240" t="s">
        <v>235</v>
      </c>
      <c r="G349" s="241"/>
      <c r="H349" s="246" t="e">
        <f>VLOOKUP($C326,利用者一覧!$C$4:$AS$53,23,FALSE)</f>
        <v>#N/A</v>
      </c>
      <c r="I349" s="247"/>
      <c r="J349" s="247"/>
      <c r="K349" s="247"/>
      <c r="L349" s="247"/>
      <c r="M349" s="248"/>
      <c r="N349" s="200"/>
      <c r="O349" s="238" t="e">
        <f>VLOOKUP($C326,利用者一覧!$C$4:$AS$53,39,FALSE)</f>
        <v>#N/A</v>
      </c>
      <c r="P349" s="239"/>
      <c r="Q349" s="239"/>
      <c r="R349" s="239"/>
      <c r="S349" s="239"/>
      <c r="T349" s="45" t="s">
        <v>103</v>
      </c>
    </row>
    <row r="350" spans="1:20" ht="30" customHeight="1" thickBot="1">
      <c r="A350" s="160" t="s">
        <v>231</v>
      </c>
      <c r="B350" s="161"/>
      <c r="C350" s="231" t="e">
        <f>VLOOKUP($C326,利用者一覧!$C$4:$AS$53,24,FALSE)</f>
        <v>#N/A</v>
      </c>
      <c r="D350" s="232"/>
      <c r="E350" s="232"/>
      <c r="F350" s="242" t="s">
        <v>236</v>
      </c>
      <c r="G350" s="243"/>
      <c r="H350" s="290" t="e">
        <f>VLOOKUP($C326,利用者一覧!$C$4:$AS$53,25,FALSE)</f>
        <v>#N/A</v>
      </c>
      <c r="I350" s="291"/>
      <c r="J350" s="291"/>
      <c r="K350" s="291"/>
      <c r="L350" s="291"/>
      <c r="M350" s="292"/>
      <c r="N350" s="94"/>
    </row>
    <row r="351" spans="1:20" ht="6.6" customHeight="1" thickBot="1">
      <c r="A351" s="97"/>
      <c r="B351" s="98"/>
      <c r="C351" s="95"/>
      <c r="D351" s="95"/>
      <c r="E351" s="95"/>
      <c r="F351" s="99"/>
      <c r="G351" s="98"/>
      <c r="H351" s="106"/>
      <c r="I351" s="106"/>
      <c r="J351" s="106"/>
      <c r="K351" s="106"/>
      <c r="L351" s="106"/>
      <c r="M351" s="106"/>
      <c r="N351" s="100"/>
    </row>
    <row r="352" spans="1:20" ht="30" customHeight="1" thickBot="1">
      <c r="A352" s="135" t="e">
        <f>VLOOKUP($C326,利用者一覧!$C$4:$AS$53,42,FALSE)</f>
        <v>#N/A</v>
      </c>
      <c r="B352" s="136"/>
      <c r="C352" s="136"/>
      <c r="D352" s="136"/>
      <c r="E352" s="136"/>
      <c r="F352" s="136"/>
      <c r="G352" s="136"/>
      <c r="H352" s="136"/>
      <c r="I352" s="136"/>
      <c r="J352" s="136"/>
      <c r="K352" s="136"/>
      <c r="L352" s="136"/>
      <c r="M352" s="136"/>
      <c r="N352" s="136"/>
      <c r="O352" s="136"/>
      <c r="P352" s="136"/>
      <c r="Q352" s="136"/>
      <c r="R352" s="136"/>
      <c r="S352" s="136"/>
      <c r="T352" s="137"/>
    </row>
    <row r="353" spans="1:20" ht="6" customHeight="1"/>
    <row r="354" spans="1:20" ht="22.8" customHeight="1" thickBot="1">
      <c r="A354" s="138" t="s">
        <v>161</v>
      </c>
      <c r="B354" s="138"/>
      <c r="C354" s="138"/>
      <c r="D354" s="138"/>
      <c r="E354" s="138"/>
      <c r="F354" s="138"/>
      <c r="G354" s="138"/>
      <c r="H354" s="139"/>
      <c r="I354" s="76"/>
    </row>
    <row r="355" spans="1:20" ht="22.8" customHeight="1">
      <c r="A355" s="266"/>
      <c r="B355" s="267"/>
      <c r="C355" s="267"/>
      <c r="D355" s="267"/>
      <c r="E355" s="267"/>
      <c r="F355" s="267"/>
      <c r="G355" s="267"/>
      <c r="H355" s="267"/>
      <c r="I355" s="267"/>
      <c r="J355" s="267"/>
      <c r="K355" s="267"/>
      <c r="L355" s="267"/>
      <c r="M355" s="267"/>
      <c r="N355" s="267"/>
      <c r="O355" s="267"/>
      <c r="P355" s="267"/>
      <c r="Q355" s="267"/>
      <c r="R355" s="267"/>
      <c r="S355" s="267"/>
      <c r="T355" s="268"/>
    </row>
    <row r="356" spans="1:20" ht="22.8" customHeight="1">
      <c r="A356" s="254"/>
      <c r="B356" s="255"/>
      <c r="C356" s="255"/>
      <c r="D356" s="255"/>
      <c r="E356" s="255"/>
      <c r="F356" s="255"/>
      <c r="G356" s="255"/>
      <c r="H356" s="255"/>
      <c r="I356" s="255"/>
      <c r="J356" s="255"/>
      <c r="K356" s="255"/>
      <c r="L356" s="255"/>
      <c r="M356" s="255"/>
      <c r="N356" s="255"/>
      <c r="O356" s="255"/>
      <c r="P356" s="255"/>
      <c r="Q356" s="255"/>
      <c r="R356" s="255"/>
      <c r="S356" s="255"/>
      <c r="T356" s="269"/>
    </row>
    <row r="357" spans="1:20" ht="22.8" customHeight="1">
      <c r="A357" s="254"/>
      <c r="B357" s="255"/>
      <c r="C357" s="255"/>
      <c r="D357" s="255"/>
      <c r="E357" s="255"/>
      <c r="F357" s="255"/>
      <c r="G357" s="255"/>
      <c r="H357" s="255"/>
      <c r="I357" s="255"/>
      <c r="J357" s="255"/>
      <c r="K357" s="255"/>
      <c r="L357" s="255"/>
      <c r="M357" s="255"/>
      <c r="N357" s="255"/>
      <c r="O357" s="255"/>
      <c r="P357" s="255"/>
      <c r="Q357" s="255"/>
      <c r="R357" s="255"/>
      <c r="S357" s="255"/>
      <c r="T357" s="269"/>
    </row>
    <row r="358" spans="1:20" ht="22.8" customHeight="1" thickBot="1">
      <c r="A358" s="270"/>
      <c r="B358" s="271"/>
      <c r="C358" s="271"/>
      <c r="D358" s="271"/>
      <c r="E358" s="271"/>
      <c r="F358" s="271"/>
      <c r="G358" s="271"/>
      <c r="H358" s="271"/>
      <c r="I358" s="271"/>
      <c r="J358" s="271"/>
      <c r="K358" s="271"/>
      <c r="L358" s="271"/>
      <c r="M358" s="271"/>
      <c r="N358" s="271"/>
      <c r="O358" s="271"/>
      <c r="P358" s="271"/>
      <c r="Q358" s="271"/>
      <c r="R358" s="271"/>
      <c r="S358" s="271"/>
      <c r="T358" s="272"/>
    </row>
    <row r="359" spans="1:20" ht="22.8" customHeight="1"/>
    <row r="360" spans="1:20" ht="22.8" customHeight="1" thickBot="1"/>
    <row r="361" spans="1:20" ht="21" customHeight="1" thickBot="1">
      <c r="A361" s="168" t="s">
        <v>239</v>
      </c>
      <c r="B361" s="169"/>
      <c r="C361" s="169"/>
      <c r="D361" s="169"/>
      <c r="E361" s="169"/>
      <c r="F361" s="169"/>
      <c r="G361" s="169"/>
      <c r="H361" s="169"/>
      <c r="I361" s="169"/>
      <c r="J361" s="169"/>
      <c r="K361" s="170"/>
      <c r="L361" s="77"/>
      <c r="M361" s="77"/>
      <c r="N361" s="77"/>
    </row>
    <row r="362" spans="1:20" ht="5.25" customHeight="1" thickBot="1"/>
    <row r="363" spans="1:20" ht="13.8" customHeight="1" thickBot="1">
      <c r="A363" s="183" t="s">
        <v>240</v>
      </c>
      <c r="B363" s="184"/>
      <c r="C363" s="184"/>
      <c r="D363" s="184"/>
      <c r="E363" s="184"/>
      <c r="F363" s="181" t="s">
        <v>219</v>
      </c>
      <c r="G363" s="181"/>
      <c r="H363" s="179"/>
      <c r="I363" s="179"/>
      <c r="J363" s="179"/>
      <c r="K363" s="171" t="s">
        <v>220</v>
      </c>
      <c r="L363" s="172"/>
      <c r="M363" s="175" t="s">
        <v>237</v>
      </c>
      <c r="N363" s="176"/>
      <c r="O363" s="176" t="s">
        <v>238</v>
      </c>
      <c r="P363" s="176"/>
      <c r="Q363" s="176" t="s">
        <v>238</v>
      </c>
      <c r="R363" s="176"/>
      <c r="S363" s="176" t="s">
        <v>238</v>
      </c>
      <c r="T363" s="177"/>
    </row>
    <row r="364" spans="1:20" ht="41.4" customHeight="1" thickTop="1" thickBot="1">
      <c r="A364" s="185"/>
      <c r="B364" s="186"/>
      <c r="C364" s="186"/>
      <c r="D364" s="186"/>
      <c r="E364" s="186"/>
      <c r="F364" s="182"/>
      <c r="G364" s="182"/>
      <c r="H364" s="180"/>
      <c r="I364" s="180"/>
      <c r="J364" s="180"/>
      <c r="K364" s="173"/>
      <c r="L364" s="174"/>
      <c r="M364" s="178"/>
      <c r="N364" s="166"/>
      <c r="O364" s="166"/>
      <c r="P364" s="166"/>
      <c r="Q364" s="166"/>
      <c r="R364" s="166"/>
      <c r="S364" s="166"/>
      <c r="T364" s="167"/>
    </row>
    <row r="365" spans="1:20" ht="5.4" customHeight="1" thickBot="1">
      <c r="A365" s="85"/>
      <c r="B365" s="87"/>
      <c r="C365" s="88"/>
      <c r="D365" s="88"/>
      <c r="E365" s="88"/>
      <c r="F365" s="88"/>
      <c r="G365" s="88"/>
      <c r="H365" s="88"/>
      <c r="I365" s="88"/>
      <c r="J365" s="88"/>
      <c r="K365" s="88"/>
      <c r="L365" s="88"/>
      <c r="M365" s="88"/>
      <c r="N365" s="88"/>
      <c r="O365" s="88"/>
      <c r="P365" s="88"/>
      <c r="Q365" s="88"/>
      <c r="R365" s="88"/>
      <c r="S365" s="88"/>
      <c r="T365" s="293"/>
    </row>
    <row r="366" spans="1:20" ht="36" customHeight="1" thickBot="1">
      <c r="A366" s="208" t="s">
        <v>8</v>
      </c>
      <c r="B366" s="209"/>
      <c r="C366" s="206"/>
      <c r="D366" s="206"/>
      <c r="E366" s="206"/>
      <c r="F366" s="206"/>
      <c r="G366" s="206"/>
      <c r="H366" s="207"/>
      <c r="J366" s="210" t="s">
        <v>113</v>
      </c>
      <c r="K366" s="211"/>
      <c r="L366" s="211"/>
      <c r="M366" s="211"/>
      <c r="N366" s="142" t="e">
        <f>VLOOKUP($C366,利用者一覧!$C$4:$AS$53,41,FALSE)</f>
        <v>#N/A</v>
      </c>
      <c r="O366" s="142"/>
      <c r="P366" s="142"/>
      <c r="Q366" s="142"/>
      <c r="R366" s="142"/>
      <c r="S366" s="143"/>
    </row>
    <row r="367" spans="1:20" ht="6.6" customHeight="1" thickBot="1">
      <c r="D367" s="86"/>
      <c r="E367" s="86"/>
      <c r="F367" s="86"/>
    </row>
    <row r="368" spans="1:20" ht="26.4" customHeight="1">
      <c r="A368" s="224" t="s">
        <v>163</v>
      </c>
      <c r="B368" s="225"/>
      <c r="C368" s="163"/>
      <c r="D368" s="276" t="e">
        <f>VLOOKUP($C366,利用者一覧!$C$4:$AS$53,14,FALSE)</f>
        <v>#N/A</v>
      </c>
      <c r="E368" s="277"/>
      <c r="F368" s="277"/>
      <c r="G368" s="277"/>
      <c r="H368" s="277"/>
      <c r="I368" s="277"/>
      <c r="J368" s="277"/>
      <c r="K368" s="277"/>
      <c r="L368" s="277"/>
      <c r="M368" s="277"/>
      <c r="N368" s="277"/>
      <c r="O368" s="277"/>
      <c r="P368" s="277"/>
      <c r="Q368" s="277"/>
      <c r="R368" s="277"/>
      <c r="S368" s="277"/>
      <c r="T368" s="278"/>
    </row>
    <row r="369" spans="1:20" ht="26.4" customHeight="1" thickBot="1">
      <c r="A369" s="226" t="s">
        <v>164</v>
      </c>
      <c r="B369" s="227"/>
      <c r="C369" s="228"/>
      <c r="D369" s="273" t="e">
        <f>VLOOKUP($C366,利用者一覧!$C$4:$AS$53,15,FALSE)</f>
        <v>#N/A</v>
      </c>
      <c r="E369" s="274"/>
      <c r="F369" s="274"/>
      <c r="G369" s="274"/>
      <c r="H369" s="274"/>
      <c r="I369" s="274"/>
      <c r="J369" s="274"/>
      <c r="K369" s="274"/>
      <c r="L369" s="274"/>
      <c r="M369" s="274"/>
      <c r="N369" s="274"/>
      <c r="O369" s="274"/>
      <c r="P369" s="274"/>
      <c r="Q369" s="274"/>
      <c r="R369" s="274"/>
      <c r="S369" s="274"/>
      <c r="T369" s="275"/>
    </row>
    <row r="370" spans="1:20" ht="5.4" customHeight="1" thickBot="1">
      <c r="D370" s="86"/>
      <c r="E370" s="86"/>
      <c r="F370" s="86"/>
    </row>
    <row r="371" spans="1:20" ht="24" customHeight="1" thickBot="1">
      <c r="A371" s="212" t="s">
        <v>9</v>
      </c>
      <c r="B371" s="213"/>
      <c r="C371" s="213"/>
      <c r="D371" s="213"/>
      <c r="E371" s="213"/>
      <c r="F371" s="214"/>
      <c r="G371" s="212" t="s">
        <v>10</v>
      </c>
      <c r="H371" s="213"/>
      <c r="I371" s="213"/>
      <c r="J371" s="288"/>
      <c r="K371" s="212" t="s">
        <v>11</v>
      </c>
      <c r="L371" s="213"/>
      <c r="M371" s="213"/>
      <c r="N371" s="288"/>
      <c r="O371" s="144" t="s">
        <v>221</v>
      </c>
      <c r="P371" s="145"/>
      <c r="Q371" s="145"/>
      <c r="R371" s="145"/>
      <c r="S371" s="145"/>
      <c r="T371" s="146"/>
    </row>
    <row r="372" spans="1:20" ht="28.8" customHeight="1" thickTop="1">
      <c r="A372" s="218" t="s">
        <v>241</v>
      </c>
      <c r="B372" s="219"/>
      <c r="C372" s="219"/>
      <c r="D372" s="219"/>
      <c r="E372" s="219"/>
      <c r="F372" s="220"/>
      <c r="G372" s="285" t="s">
        <v>18</v>
      </c>
      <c r="H372" s="286"/>
      <c r="I372" s="286"/>
      <c r="J372" s="287"/>
      <c r="K372" s="285" t="s">
        <v>19</v>
      </c>
      <c r="L372" s="286"/>
      <c r="M372" s="286"/>
      <c r="N372" s="287"/>
      <c r="O372" s="84" t="s">
        <v>27</v>
      </c>
      <c r="P372" s="147" t="s">
        <v>245</v>
      </c>
      <c r="Q372" s="148"/>
      <c r="R372" s="148"/>
      <c r="S372" s="148"/>
      <c r="T372" s="149"/>
    </row>
    <row r="373" spans="1:20" ht="28.8" customHeight="1" thickBot="1">
      <c r="A373" s="221" t="s">
        <v>242</v>
      </c>
      <c r="B373" s="222"/>
      <c r="C373" s="222"/>
      <c r="D373" s="222"/>
      <c r="E373" s="222"/>
      <c r="F373" s="223"/>
      <c r="G373" s="282" t="s">
        <v>18</v>
      </c>
      <c r="H373" s="283"/>
      <c r="I373" s="283"/>
      <c r="J373" s="284"/>
      <c r="K373" s="282" t="s">
        <v>19</v>
      </c>
      <c r="L373" s="283"/>
      <c r="M373" s="283"/>
      <c r="N373" s="284"/>
      <c r="O373" s="89" t="s">
        <v>31</v>
      </c>
      <c r="P373" s="150"/>
      <c r="Q373" s="151"/>
      <c r="R373" s="151"/>
      <c r="S373" s="151"/>
      <c r="T373" s="152"/>
    </row>
    <row r="374" spans="1:20" ht="28.8" customHeight="1" thickBot="1">
      <c r="A374" s="215" t="s">
        <v>243</v>
      </c>
      <c r="B374" s="216"/>
      <c r="C374" s="216"/>
      <c r="D374" s="216"/>
      <c r="E374" s="216"/>
      <c r="F374" s="217"/>
      <c r="G374" s="279" t="s">
        <v>18</v>
      </c>
      <c r="H374" s="280"/>
      <c r="I374" s="280"/>
      <c r="J374" s="281"/>
      <c r="K374" s="279" t="s">
        <v>19</v>
      </c>
      <c r="L374" s="280"/>
      <c r="M374" s="280"/>
      <c r="N374" s="281"/>
      <c r="O374" s="153" t="e">
        <f>VLOOKUP($C366,利用者一覧!$C$4:$AS$53,32,FALSE)</f>
        <v>#N/A</v>
      </c>
      <c r="P374" s="154"/>
      <c r="Q374" s="154"/>
      <c r="R374" s="154"/>
      <c r="S374" s="154"/>
      <c r="T374" s="155"/>
    </row>
    <row r="375" spans="1:20" ht="8.4" customHeight="1" thickBot="1">
      <c r="D375" s="86"/>
      <c r="E375" s="86"/>
      <c r="F375" s="86"/>
    </row>
    <row r="376" spans="1:20" ht="24" customHeight="1" thickBot="1">
      <c r="A376" s="198" t="s">
        <v>99</v>
      </c>
      <c r="B376" s="203" t="s">
        <v>12</v>
      </c>
      <c r="C376" s="164"/>
      <c r="D376" s="140" t="s">
        <v>13</v>
      </c>
      <c r="E376" s="164"/>
      <c r="F376" s="140" t="s">
        <v>14</v>
      </c>
      <c r="G376" s="164"/>
      <c r="H376" s="140" t="s">
        <v>15</v>
      </c>
      <c r="I376" s="164"/>
      <c r="J376" s="140" t="s">
        <v>16</v>
      </c>
      <c r="K376" s="164"/>
      <c r="L376" s="140" t="s">
        <v>17</v>
      </c>
      <c r="M376" s="165"/>
      <c r="N376" s="212" t="s">
        <v>222</v>
      </c>
      <c r="O376" s="213"/>
      <c r="P376" s="213"/>
      <c r="Q376" s="213"/>
      <c r="R376" s="213"/>
      <c r="S376" s="213"/>
      <c r="T376" s="288"/>
    </row>
    <row r="377" spans="1:20" ht="21" customHeight="1" thickTop="1" thickBot="1">
      <c r="A377" s="199"/>
      <c r="B377" s="78" t="s">
        <v>20</v>
      </c>
      <c r="C377" s="79" t="s">
        <v>21</v>
      </c>
      <c r="D377" s="80" t="s">
        <v>20</v>
      </c>
      <c r="E377" s="79" t="s">
        <v>21</v>
      </c>
      <c r="F377" s="80" t="s">
        <v>20</v>
      </c>
      <c r="G377" s="79" t="s">
        <v>21</v>
      </c>
      <c r="H377" s="80" t="s">
        <v>20</v>
      </c>
      <c r="I377" s="79" t="s">
        <v>21</v>
      </c>
      <c r="J377" s="80" t="s">
        <v>20</v>
      </c>
      <c r="K377" s="79" t="s">
        <v>21</v>
      </c>
      <c r="L377" s="80" t="s">
        <v>20</v>
      </c>
      <c r="M377" s="81" t="s">
        <v>21</v>
      </c>
      <c r="N377" s="289" t="e">
        <f>VLOOKUP($C366,利用者一覧!$C$4:$AS$53,40,FALSE)</f>
        <v>#N/A</v>
      </c>
      <c r="O377" s="166"/>
      <c r="P377" s="166"/>
      <c r="Q377" s="166"/>
      <c r="R377" s="166"/>
      <c r="S377" s="166"/>
      <c r="T377" s="167"/>
    </row>
    <row r="378" spans="1:20" ht="21" customHeight="1">
      <c r="A378" s="199"/>
      <c r="B378" s="201" t="e">
        <f>VLOOKUP($C366,利用者一覧!$C$4:$AS$53,26,FALSE)</f>
        <v>#N/A</v>
      </c>
      <c r="C378" s="196" t="s">
        <v>103</v>
      </c>
      <c r="D378" s="194" t="e">
        <f>VLOOKUP($C366,利用者一覧!$C$4:$AS$53,27,FALSE)</f>
        <v>#N/A</v>
      </c>
      <c r="E378" s="196" t="s">
        <v>103</v>
      </c>
      <c r="F378" s="194" t="e">
        <f>VLOOKUP($C366,利用者一覧!$C$4:$AS$53,28,FALSE)</f>
        <v>#N/A</v>
      </c>
      <c r="G378" s="196" t="s">
        <v>103</v>
      </c>
      <c r="H378" s="194" t="e">
        <f>VLOOKUP($C366,利用者一覧!$C$4:$AS$53,29,FALSE)</f>
        <v>#N/A</v>
      </c>
      <c r="I378" s="196" t="s">
        <v>103</v>
      </c>
      <c r="J378" s="194" t="e">
        <f>VLOOKUP($C366,利用者一覧!$C$4:$AS$53,30,FALSE)</f>
        <v>#N/A</v>
      </c>
      <c r="K378" s="196" t="s">
        <v>103</v>
      </c>
      <c r="L378" s="194" t="e">
        <f>VLOOKUP($C366,利用者一覧!$C$4:$AS$53,31,FALSE)</f>
        <v>#N/A</v>
      </c>
      <c r="M378" s="204" t="s">
        <v>103</v>
      </c>
      <c r="N378" s="254" t="s">
        <v>225</v>
      </c>
      <c r="O378" s="255"/>
      <c r="P378" s="255"/>
      <c r="Q378" s="255"/>
      <c r="R378" s="255"/>
      <c r="S378" s="255"/>
    </row>
    <row r="379" spans="1:20" ht="21" customHeight="1" thickBot="1">
      <c r="A379" s="200"/>
      <c r="B379" s="202"/>
      <c r="C379" s="197"/>
      <c r="D379" s="195"/>
      <c r="E379" s="197"/>
      <c r="F379" s="195"/>
      <c r="G379" s="197"/>
      <c r="H379" s="195"/>
      <c r="I379" s="197"/>
      <c r="J379" s="195"/>
      <c r="K379" s="197"/>
      <c r="L379" s="195"/>
      <c r="M379" s="205"/>
    </row>
    <row r="380" spans="1:20" ht="6" customHeight="1" thickBot="1">
      <c r="A380" s="104"/>
      <c r="B380" s="103"/>
      <c r="C380" s="103"/>
      <c r="D380" s="103"/>
      <c r="E380" s="103"/>
      <c r="F380" s="103"/>
      <c r="G380" s="103"/>
      <c r="H380" s="103"/>
      <c r="I380" s="103"/>
      <c r="J380" s="103"/>
      <c r="K380" s="103"/>
      <c r="L380" s="103"/>
      <c r="M380" s="103"/>
      <c r="N380" s="83"/>
      <c r="O380" s="83"/>
      <c r="P380" s="83"/>
      <c r="Q380" s="83"/>
      <c r="R380" s="83"/>
      <c r="S380" s="83"/>
      <c r="T380" s="83"/>
    </row>
    <row r="381" spans="1:20" ht="29.4" customHeight="1" thickBot="1">
      <c r="A381" s="189" t="s">
        <v>22</v>
      </c>
      <c r="B381" s="190"/>
      <c r="C381" s="93" t="s">
        <v>26</v>
      </c>
      <c r="D381" s="105" t="e">
        <f>VLOOKUP($C366,利用者一覧!$C$4:$AS$53,35,FALSE)</f>
        <v>#N/A</v>
      </c>
      <c r="E381" s="82" t="s">
        <v>30</v>
      </c>
      <c r="F381" s="43" t="s">
        <v>104</v>
      </c>
      <c r="G381" s="191" t="s">
        <v>23</v>
      </c>
      <c r="H381" s="192"/>
      <c r="I381" s="193"/>
      <c r="J381" s="93" t="s">
        <v>26</v>
      </c>
      <c r="K381" s="105" t="e">
        <f>VLOOKUP($C366,利用者一覧!$C$4:$AS$53,36,FALSE)</f>
        <v>#N/A</v>
      </c>
      <c r="L381" s="82" t="s">
        <v>30</v>
      </c>
      <c r="M381" s="43" t="s">
        <v>104</v>
      </c>
    </row>
    <row r="382" spans="1:20" ht="6" customHeight="1" thickBot="1"/>
    <row r="383" spans="1:20" ht="30" customHeight="1" thickBot="1">
      <c r="A383" s="263" t="s">
        <v>24</v>
      </c>
      <c r="B383" s="264"/>
      <c r="C383" s="265"/>
      <c r="D383" s="156" t="s">
        <v>28</v>
      </c>
      <c r="E383" s="157"/>
      <c r="F383" s="101" t="s">
        <v>103</v>
      </c>
      <c r="G383" s="262" t="s">
        <v>32</v>
      </c>
      <c r="H383" s="157"/>
      <c r="I383" s="101" t="s">
        <v>103</v>
      </c>
      <c r="J383" s="262" t="s">
        <v>34</v>
      </c>
      <c r="K383" s="157"/>
      <c r="L383" s="101" t="s">
        <v>103</v>
      </c>
      <c r="M383" s="140" t="s">
        <v>29</v>
      </c>
      <c r="N383" s="141"/>
      <c r="O383" s="102" t="s">
        <v>103</v>
      </c>
      <c r="P383" s="252" t="s">
        <v>244</v>
      </c>
      <c r="Q383" s="253"/>
      <c r="R383" s="253"/>
      <c r="S383" s="253"/>
      <c r="T383" s="253"/>
    </row>
    <row r="384" spans="1:20" ht="30" customHeight="1" thickTop="1" thickBot="1">
      <c r="A384" s="259" t="s">
        <v>162</v>
      </c>
      <c r="B384" s="260"/>
      <c r="C384" s="261"/>
      <c r="D384" s="258" t="s">
        <v>111</v>
      </c>
      <c r="E384" s="188"/>
      <c r="F384" s="107" t="s">
        <v>103</v>
      </c>
      <c r="G384" s="187" t="s">
        <v>35</v>
      </c>
      <c r="H384" s="188"/>
      <c r="I384" s="107" t="s">
        <v>103</v>
      </c>
      <c r="J384" s="187" t="s">
        <v>33</v>
      </c>
      <c r="K384" s="188"/>
      <c r="L384" s="91" t="s">
        <v>103</v>
      </c>
      <c r="M384" s="187" t="s">
        <v>101</v>
      </c>
      <c r="N384" s="188"/>
      <c r="O384" s="108" t="s">
        <v>103</v>
      </c>
      <c r="P384" s="252"/>
      <c r="Q384" s="253"/>
      <c r="R384" s="253"/>
      <c r="S384" s="253"/>
      <c r="T384" s="253"/>
    </row>
    <row r="385" spans="1:20" ht="6.6" customHeight="1" thickBot="1"/>
    <row r="386" spans="1:20" ht="30" customHeight="1" thickBot="1">
      <c r="A386" s="162" t="s">
        <v>227</v>
      </c>
      <c r="B386" s="163"/>
      <c r="C386" s="256" t="e">
        <f>VLOOKUP($C366,利用者一覧!$C$4:$AS$53,16,FALSE)</f>
        <v>#N/A</v>
      </c>
      <c r="D386" s="257"/>
      <c r="E386" s="257"/>
      <c r="F386" s="244" t="s">
        <v>232</v>
      </c>
      <c r="G386" s="245"/>
      <c r="H386" s="249" t="e">
        <f>VLOOKUP($C366,利用者一覧!$C$4:$AS$53,17,FALSE)</f>
        <v>#N/A</v>
      </c>
      <c r="I386" s="250"/>
      <c r="J386" s="250"/>
      <c r="K386" s="250"/>
      <c r="L386" s="250"/>
      <c r="M386" s="251"/>
      <c r="N386" s="210" t="s">
        <v>226</v>
      </c>
      <c r="O386" s="211"/>
      <c r="P386" s="211"/>
      <c r="Q386" s="211"/>
      <c r="R386" s="211"/>
      <c r="S386" s="211"/>
      <c r="T386" s="233"/>
    </row>
    <row r="387" spans="1:20" ht="30" customHeight="1">
      <c r="A387" s="158" t="s">
        <v>228</v>
      </c>
      <c r="B387" s="159"/>
      <c r="C387" s="229" t="e">
        <f>VLOOKUP($C366,利用者一覧!$C$4:$AS$53,18,FALSE)</f>
        <v>#N/A</v>
      </c>
      <c r="D387" s="230"/>
      <c r="E387" s="230"/>
      <c r="F387" s="240" t="s">
        <v>233</v>
      </c>
      <c r="G387" s="241"/>
      <c r="H387" s="246" t="e">
        <f>VLOOKUP($C366,利用者一覧!$C$4:$AS$53,19,FALSE)</f>
        <v>#N/A</v>
      </c>
      <c r="I387" s="247"/>
      <c r="J387" s="247"/>
      <c r="K387" s="247"/>
      <c r="L387" s="247"/>
      <c r="M387" s="248"/>
      <c r="N387" s="198" t="s">
        <v>102</v>
      </c>
      <c r="O387" s="234" t="e">
        <f>VLOOKUP($C366,利用者一覧!$C$4:$AS$53,37,FALSE)</f>
        <v>#N/A</v>
      </c>
      <c r="P387" s="235"/>
      <c r="Q387" s="235"/>
      <c r="R387" s="235"/>
      <c r="S387" s="235"/>
      <c r="T387" s="44" t="s">
        <v>103</v>
      </c>
    </row>
    <row r="388" spans="1:20" ht="30" customHeight="1">
      <c r="A388" s="158" t="s">
        <v>229</v>
      </c>
      <c r="B388" s="159"/>
      <c r="C388" s="229" t="e">
        <f>VLOOKUP($C366,利用者一覧!$C$4:$AS$53,20,FALSE)</f>
        <v>#N/A</v>
      </c>
      <c r="D388" s="230"/>
      <c r="E388" s="230"/>
      <c r="F388" s="240" t="s">
        <v>234</v>
      </c>
      <c r="G388" s="241"/>
      <c r="H388" s="246" t="e">
        <f>VLOOKUP($C366,利用者一覧!$C$4:$AS$53,21,FALSE)</f>
        <v>#N/A</v>
      </c>
      <c r="I388" s="247"/>
      <c r="J388" s="247"/>
      <c r="K388" s="247"/>
      <c r="L388" s="247"/>
      <c r="M388" s="248"/>
      <c r="N388" s="199"/>
      <c r="O388" s="236" t="e">
        <f>VLOOKUP($C366,利用者一覧!$C$4:$AS$53,38,FALSE)</f>
        <v>#N/A</v>
      </c>
      <c r="P388" s="237"/>
      <c r="Q388" s="237"/>
      <c r="R388" s="237"/>
      <c r="S388" s="237"/>
      <c r="T388" s="75" t="s">
        <v>103</v>
      </c>
    </row>
    <row r="389" spans="1:20" ht="30" customHeight="1" thickBot="1">
      <c r="A389" s="158" t="s">
        <v>230</v>
      </c>
      <c r="B389" s="159"/>
      <c r="C389" s="229" t="e">
        <f>VLOOKUP($C366,利用者一覧!$C$4:$AS$53,22,FALSE)</f>
        <v>#N/A</v>
      </c>
      <c r="D389" s="230"/>
      <c r="E389" s="230"/>
      <c r="F389" s="240" t="s">
        <v>235</v>
      </c>
      <c r="G389" s="241"/>
      <c r="H389" s="246" t="e">
        <f>VLOOKUP($C366,利用者一覧!$C$4:$AS$53,23,FALSE)</f>
        <v>#N/A</v>
      </c>
      <c r="I389" s="247"/>
      <c r="J389" s="247"/>
      <c r="K389" s="247"/>
      <c r="L389" s="247"/>
      <c r="M389" s="248"/>
      <c r="N389" s="200"/>
      <c r="O389" s="238" t="e">
        <f>VLOOKUP($C366,利用者一覧!$C$4:$AS$53,39,FALSE)</f>
        <v>#N/A</v>
      </c>
      <c r="P389" s="239"/>
      <c r="Q389" s="239"/>
      <c r="R389" s="239"/>
      <c r="S389" s="239"/>
      <c r="T389" s="45" t="s">
        <v>103</v>
      </c>
    </row>
    <row r="390" spans="1:20" ht="30" customHeight="1" thickBot="1">
      <c r="A390" s="160" t="s">
        <v>231</v>
      </c>
      <c r="B390" s="161"/>
      <c r="C390" s="231" t="e">
        <f>VLOOKUP($C366,利用者一覧!$C$4:$AS$53,24,FALSE)</f>
        <v>#N/A</v>
      </c>
      <c r="D390" s="232"/>
      <c r="E390" s="232"/>
      <c r="F390" s="242" t="s">
        <v>236</v>
      </c>
      <c r="G390" s="243"/>
      <c r="H390" s="290" t="e">
        <f>VLOOKUP($C366,利用者一覧!$C$4:$AS$53,25,FALSE)</f>
        <v>#N/A</v>
      </c>
      <c r="I390" s="291"/>
      <c r="J390" s="291"/>
      <c r="K390" s="291"/>
      <c r="L390" s="291"/>
      <c r="M390" s="292"/>
      <c r="N390" s="94"/>
    </row>
    <row r="391" spans="1:20" ht="6.6" customHeight="1" thickBot="1">
      <c r="A391" s="97"/>
      <c r="B391" s="98"/>
      <c r="C391" s="95"/>
      <c r="D391" s="95"/>
      <c r="E391" s="95"/>
      <c r="F391" s="99"/>
      <c r="G391" s="98"/>
      <c r="H391" s="106"/>
      <c r="I391" s="106"/>
      <c r="J391" s="106"/>
      <c r="K391" s="106"/>
      <c r="L391" s="106"/>
      <c r="M391" s="106"/>
      <c r="N391" s="100"/>
    </row>
    <row r="392" spans="1:20" ht="30" customHeight="1" thickBot="1">
      <c r="A392" s="135" t="e">
        <f>VLOOKUP($C366,利用者一覧!$C$4:$AS$53,42,FALSE)</f>
        <v>#N/A</v>
      </c>
      <c r="B392" s="136"/>
      <c r="C392" s="136"/>
      <c r="D392" s="136"/>
      <c r="E392" s="136"/>
      <c r="F392" s="136"/>
      <c r="G392" s="136"/>
      <c r="H392" s="136"/>
      <c r="I392" s="136"/>
      <c r="J392" s="136"/>
      <c r="K392" s="136"/>
      <c r="L392" s="136"/>
      <c r="M392" s="136"/>
      <c r="N392" s="136"/>
      <c r="O392" s="136"/>
      <c r="P392" s="136"/>
      <c r="Q392" s="136"/>
      <c r="R392" s="136"/>
      <c r="S392" s="136"/>
      <c r="T392" s="137"/>
    </row>
    <row r="393" spans="1:20" ht="6" customHeight="1"/>
    <row r="394" spans="1:20" ht="22.8" customHeight="1" thickBot="1">
      <c r="A394" s="138" t="s">
        <v>161</v>
      </c>
      <c r="B394" s="138"/>
      <c r="C394" s="138"/>
      <c r="D394" s="138"/>
      <c r="E394" s="138"/>
      <c r="F394" s="138"/>
      <c r="G394" s="138"/>
      <c r="H394" s="139"/>
      <c r="I394" s="76"/>
    </row>
    <row r="395" spans="1:20" ht="22.8" customHeight="1">
      <c r="A395" s="266"/>
      <c r="B395" s="267"/>
      <c r="C395" s="267"/>
      <c r="D395" s="267"/>
      <c r="E395" s="267"/>
      <c r="F395" s="267"/>
      <c r="G395" s="267"/>
      <c r="H395" s="267"/>
      <c r="I395" s="267"/>
      <c r="J395" s="267"/>
      <c r="K395" s="267"/>
      <c r="L395" s="267"/>
      <c r="M395" s="267"/>
      <c r="N395" s="267"/>
      <c r="O395" s="267"/>
      <c r="P395" s="267"/>
      <c r="Q395" s="267"/>
      <c r="R395" s="267"/>
      <c r="S395" s="267"/>
      <c r="T395" s="268"/>
    </row>
    <row r="396" spans="1:20" ht="22.8" customHeight="1">
      <c r="A396" s="254"/>
      <c r="B396" s="255"/>
      <c r="C396" s="255"/>
      <c r="D396" s="255"/>
      <c r="E396" s="255"/>
      <c r="F396" s="255"/>
      <c r="G396" s="255"/>
      <c r="H396" s="255"/>
      <c r="I396" s="255"/>
      <c r="J396" s="255"/>
      <c r="K396" s="255"/>
      <c r="L396" s="255"/>
      <c r="M396" s="255"/>
      <c r="N396" s="255"/>
      <c r="O396" s="255"/>
      <c r="P396" s="255"/>
      <c r="Q396" s="255"/>
      <c r="R396" s="255"/>
      <c r="S396" s="255"/>
      <c r="T396" s="269"/>
    </row>
    <row r="397" spans="1:20" ht="22.8" customHeight="1">
      <c r="A397" s="254"/>
      <c r="B397" s="255"/>
      <c r="C397" s="255"/>
      <c r="D397" s="255"/>
      <c r="E397" s="255"/>
      <c r="F397" s="255"/>
      <c r="G397" s="255"/>
      <c r="H397" s="255"/>
      <c r="I397" s="255"/>
      <c r="J397" s="255"/>
      <c r="K397" s="255"/>
      <c r="L397" s="255"/>
      <c r="M397" s="255"/>
      <c r="N397" s="255"/>
      <c r="O397" s="255"/>
      <c r="P397" s="255"/>
      <c r="Q397" s="255"/>
      <c r="R397" s="255"/>
      <c r="S397" s="255"/>
      <c r="T397" s="269"/>
    </row>
    <row r="398" spans="1:20" ht="22.8" customHeight="1" thickBot="1">
      <c r="A398" s="270"/>
      <c r="B398" s="271"/>
      <c r="C398" s="271"/>
      <c r="D398" s="271"/>
      <c r="E398" s="271"/>
      <c r="F398" s="271"/>
      <c r="G398" s="271"/>
      <c r="H398" s="271"/>
      <c r="I398" s="271"/>
      <c r="J398" s="271"/>
      <c r="K398" s="271"/>
      <c r="L398" s="271"/>
      <c r="M398" s="271"/>
      <c r="N398" s="271"/>
      <c r="O398" s="271"/>
      <c r="P398" s="271"/>
      <c r="Q398" s="271"/>
      <c r="R398" s="271"/>
      <c r="S398" s="271"/>
      <c r="T398" s="272"/>
    </row>
    <row r="399" spans="1:20" ht="22.8" customHeight="1"/>
    <row r="400" spans="1:20" ht="22.8" customHeight="1"/>
  </sheetData>
  <mergeCells count="1000">
    <mergeCell ref="A392:T392"/>
    <mergeCell ref="A394:H394"/>
    <mergeCell ref="A395:T398"/>
    <mergeCell ref="A389:B389"/>
    <mergeCell ref="C389:E389"/>
    <mergeCell ref="F389:G389"/>
    <mergeCell ref="H389:M389"/>
    <mergeCell ref="O389:S389"/>
    <mergeCell ref="A390:B390"/>
    <mergeCell ref="C390:E390"/>
    <mergeCell ref="F390:G390"/>
    <mergeCell ref="H390:M390"/>
    <mergeCell ref="O387:S387"/>
    <mergeCell ref="A388:B388"/>
    <mergeCell ref="C388:E388"/>
    <mergeCell ref="F388:G388"/>
    <mergeCell ref="H388:M388"/>
    <mergeCell ref="O388:S388"/>
    <mergeCell ref="A386:B386"/>
    <mergeCell ref="C386:E386"/>
    <mergeCell ref="F386:G386"/>
    <mergeCell ref="H386:M386"/>
    <mergeCell ref="N386:T386"/>
    <mergeCell ref="A387:B387"/>
    <mergeCell ref="C387:E387"/>
    <mergeCell ref="F387:G387"/>
    <mergeCell ref="H387:M387"/>
    <mergeCell ref="N387:N389"/>
    <mergeCell ref="M383:N383"/>
    <mergeCell ref="P383:T384"/>
    <mergeCell ref="A384:C384"/>
    <mergeCell ref="D384:E384"/>
    <mergeCell ref="G384:H384"/>
    <mergeCell ref="J384:K384"/>
    <mergeCell ref="M384:N384"/>
    <mergeCell ref="A381:B381"/>
    <mergeCell ref="G381:I381"/>
    <mergeCell ref="A383:C383"/>
    <mergeCell ref="D383:E383"/>
    <mergeCell ref="G383:H383"/>
    <mergeCell ref="J383:K383"/>
    <mergeCell ref="I378:I379"/>
    <mergeCell ref="J378:J379"/>
    <mergeCell ref="K378:K379"/>
    <mergeCell ref="L378:L379"/>
    <mergeCell ref="M378:M379"/>
    <mergeCell ref="N378:S378"/>
    <mergeCell ref="L376:M376"/>
    <mergeCell ref="N376:T376"/>
    <mergeCell ref="N377:T377"/>
    <mergeCell ref="B378:B379"/>
    <mergeCell ref="C378:C379"/>
    <mergeCell ref="D378:D379"/>
    <mergeCell ref="E378:E379"/>
    <mergeCell ref="F378:F379"/>
    <mergeCell ref="G378:G379"/>
    <mergeCell ref="H378:H379"/>
    <mergeCell ref="A374:F374"/>
    <mergeCell ref="G374:J374"/>
    <mergeCell ref="K374:N374"/>
    <mergeCell ref="O374:T374"/>
    <mergeCell ref="A376:A379"/>
    <mergeCell ref="B376:C376"/>
    <mergeCell ref="D376:E376"/>
    <mergeCell ref="F376:G376"/>
    <mergeCell ref="H376:I376"/>
    <mergeCell ref="J376:K376"/>
    <mergeCell ref="A372:F372"/>
    <mergeCell ref="G372:J372"/>
    <mergeCell ref="K372:N372"/>
    <mergeCell ref="P372:T372"/>
    <mergeCell ref="A373:F373"/>
    <mergeCell ref="G373:J373"/>
    <mergeCell ref="K373:N373"/>
    <mergeCell ref="P373:T373"/>
    <mergeCell ref="A369:C369"/>
    <mergeCell ref="D369:T369"/>
    <mergeCell ref="A371:F371"/>
    <mergeCell ref="G371:J371"/>
    <mergeCell ref="K371:N371"/>
    <mergeCell ref="O371:T371"/>
    <mergeCell ref="A366:B366"/>
    <mergeCell ref="C366:H366"/>
    <mergeCell ref="J366:M366"/>
    <mergeCell ref="N366:S366"/>
    <mergeCell ref="A368:C368"/>
    <mergeCell ref="D368:T368"/>
    <mergeCell ref="Q363:R363"/>
    <mergeCell ref="S363:T363"/>
    <mergeCell ref="M364:N364"/>
    <mergeCell ref="O364:P364"/>
    <mergeCell ref="Q364:R364"/>
    <mergeCell ref="S364:T364"/>
    <mergeCell ref="A352:T352"/>
    <mergeCell ref="A354:H354"/>
    <mergeCell ref="A355:T358"/>
    <mergeCell ref="A361:K361"/>
    <mergeCell ref="A363:E364"/>
    <mergeCell ref="F363:G364"/>
    <mergeCell ref="H363:J364"/>
    <mergeCell ref="K363:L364"/>
    <mergeCell ref="M363:N363"/>
    <mergeCell ref="O363:P363"/>
    <mergeCell ref="A349:B349"/>
    <mergeCell ref="C349:E349"/>
    <mergeCell ref="F349:G349"/>
    <mergeCell ref="H349:M349"/>
    <mergeCell ref="O349:S349"/>
    <mergeCell ref="A350:B350"/>
    <mergeCell ref="C350:E350"/>
    <mergeCell ref="F350:G350"/>
    <mergeCell ref="H350:M350"/>
    <mergeCell ref="O347:S347"/>
    <mergeCell ref="A348:B348"/>
    <mergeCell ref="C348:E348"/>
    <mergeCell ref="F348:G348"/>
    <mergeCell ref="H348:M348"/>
    <mergeCell ref="O348:S348"/>
    <mergeCell ref="A346:B346"/>
    <mergeCell ref="C346:E346"/>
    <mergeCell ref="F346:G346"/>
    <mergeCell ref="H346:M346"/>
    <mergeCell ref="N346:T346"/>
    <mergeCell ref="A347:B347"/>
    <mergeCell ref="C347:E347"/>
    <mergeCell ref="F347:G347"/>
    <mergeCell ref="H347:M347"/>
    <mergeCell ref="N347:N349"/>
    <mergeCell ref="M343:N343"/>
    <mergeCell ref="P343:T344"/>
    <mergeCell ref="A344:C344"/>
    <mergeCell ref="D344:E344"/>
    <mergeCell ref="G344:H344"/>
    <mergeCell ref="J344:K344"/>
    <mergeCell ref="M344:N344"/>
    <mergeCell ref="A341:B341"/>
    <mergeCell ref="G341:I341"/>
    <mergeCell ref="A343:C343"/>
    <mergeCell ref="D343:E343"/>
    <mergeCell ref="G343:H343"/>
    <mergeCell ref="J343:K343"/>
    <mergeCell ref="I338:I339"/>
    <mergeCell ref="J338:J339"/>
    <mergeCell ref="K338:K339"/>
    <mergeCell ref="L338:L339"/>
    <mergeCell ref="M338:M339"/>
    <mergeCell ref="N338:S338"/>
    <mergeCell ref="L336:M336"/>
    <mergeCell ref="N336:T336"/>
    <mergeCell ref="N337:T337"/>
    <mergeCell ref="B338:B339"/>
    <mergeCell ref="C338:C339"/>
    <mergeCell ref="D338:D339"/>
    <mergeCell ref="E338:E339"/>
    <mergeCell ref="F338:F339"/>
    <mergeCell ref="G338:G339"/>
    <mergeCell ref="H338:H339"/>
    <mergeCell ref="A334:F334"/>
    <mergeCell ref="G334:J334"/>
    <mergeCell ref="K334:N334"/>
    <mergeCell ref="O334:T334"/>
    <mergeCell ref="A336:A339"/>
    <mergeCell ref="B336:C336"/>
    <mergeCell ref="D336:E336"/>
    <mergeCell ref="F336:G336"/>
    <mergeCell ref="H336:I336"/>
    <mergeCell ref="J336:K336"/>
    <mergeCell ref="A332:F332"/>
    <mergeCell ref="G332:J332"/>
    <mergeCell ref="K332:N332"/>
    <mergeCell ref="P332:T332"/>
    <mergeCell ref="A333:F333"/>
    <mergeCell ref="G333:J333"/>
    <mergeCell ref="K333:N333"/>
    <mergeCell ref="P333:T333"/>
    <mergeCell ref="A329:C329"/>
    <mergeCell ref="D329:T329"/>
    <mergeCell ref="A331:F331"/>
    <mergeCell ref="G331:J331"/>
    <mergeCell ref="K331:N331"/>
    <mergeCell ref="O331:T331"/>
    <mergeCell ref="A326:B326"/>
    <mergeCell ref="C326:H326"/>
    <mergeCell ref="J326:M326"/>
    <mergeCell ref="N326:S326"/>
    <mergeCell ref="A328:C328"/>
    <mergeCell ref="D328:T328"/>
    <mergeCell ref="Q323:R323"/>
    <mergeCell ref="S323:T323"/>
    <mergeCell ref="M324:N324"/>
    <mergeCell ref="O324:P324"/>
    <mergeCell ref="Q324:R324"/>
    <mergeCell ref="S324:T324"/>
    <mergeCell ref="A312:T312"/>
    <mergeCell ref="A314:H314"/>
    <mergeCell ref="A315:T318"/>
    <mergeCell ref="A321:K321"/>
    <mergeCell ref="A323:E324"/>
    <mergeCell ref="F323:G324"/>
    <mergeCell ref="H323:J324"/>
    <mergeCell ref="K323:L324"/>
    <mergeCell ref="M323:N323"/>
    <mergeCell ref="O323:P323"/>
    <mergeCell ref="A309:B309"/>
    <mergeCell ref="C309:E309"/>
    <mergeCell ref="F309:G309"/>
    <mergeCell ref="H309:M309"/>
    <mergeCell ref="O309:S309"/>
    <mergeCell ref="A310:B310"/>
    <mergeCell ref="C310:E310"/>
    <mergeCell ref="F310:G310"/>
    <mergeCell ref="H310:M310"/>
    <mergeCell ref="O307:S307"/>
    <mergeCell ref="A308:B308"/>
    <mergeCell ref="C308:E308"/>
    <mergeCell ref="F308:G308"/>
    <mergeCell ref="H308:M308"/>
    <mergeCell ref="O308:S308"/>
    <mergeCell ref="A306:B306"/>
    <mergeCell ref="C306:E306"/>
    <mergeCell ref="F306:G306"/>
    <mergeCell ref="H306:M306"/>
    <mergeCell ref="N306:T306"/>
    <mergeCell ref="A307:B307"/>
    <mergeCell ref="C307:E307"/>
    <mergeCell ref="F307:G307"/>
    <mergeCell ref="H307:M307"/>
    <mergeCell ref="N307:N309"/>
    <mergeCell ref="M303:N303"/>
    <mergeCell ref="P303:T304"/>
    <mergeCell ref="A304:C304"/>
    <mergeCell ref="D304:E304"/>
    <mergeCell ref="G304:H304"/>
    <mergeCell ref="J304:K304"/>
    <mergeCell ref="M304:N304"/>
    <mergeCell ref="A301:B301"/>
    <mergeCell ref="G301:I301"/>
    <mergeCell ref="A303:C303"/>
    <mergeCell ref="D303:E303"/>
    <mergeCell ref="G303:H303"/>
    <mergeCell ref="J303:K303"/>
    <mergeCell ref="I298:I299"/>
    <mergeCell ref="J298:J299"/>
    <mergeCell ref="K298:K299"/>
    <mergeCell ref="L298:L299"/>
    <mergeCell ref="M298:M299"/>
    <mergeCell ref="N298:S298"/>
    <mergeCell ref="L296:M296"/>
    <mergeCell ref="N296:T296"/>
    <mergeCell ref="N297:T297"/>
    <mergeCell ref="B298:B299"/>
    <mergeCell ref="C298:C299"/>
    <mergeCell ref="D298:D299"/>
    <mergeCell ref="E298:E299"/>
    <mergeCell ref="F298:F299"/>
    <mergeCell ref="G298:G299"/>
    <mergeCell ref="H298:H299"/>
    <mergeCell ref="A294:F294"/>
    <mergeCell ref="G294:J294"/>
    <mergeCell ref="K294:N294"/>
    <mergeCell ref="O294:T294"/>
    <mergeCell ref="A296:A299"/>
    <mergeCell ref="B296:C296"/>
    <mergeCell ref="D296:E296"/>
    <mergeCell ref="F296:G296"/>
    <mergeCell ref="H296:I296"/>
    <mergeCell ref="J296:K296"/>
    <mergeCell ref="A292:F292"/>
    <mergeCell ref="G292:J292"/>
    <mergeCell ref="K292:N292"/>
    <mergeCell ref="P292:T292"/>
    <mergeCell ref="A293:F293"/>
    <mergeCell ref="G293:J293"/>
    <mergeCell ref="K293:N293"/>
    <mergeCell ref="P293:T293"/>
    <mergeCell ref="A289:C289"/>
    <mergeCell ref="D289:T289"/>
    <mergeCell ref="A291:F291"/>
    <mergeCell ref="G291:J291"/>
    <mergeCell ref="K291:N291"/>
    <mergeCell ref="O291:T291"/>
    <mergeCell ref="A286:B286"/>
    <mergeCell ref="C286:H286"/>
    <mergeCell ref="J286:M286"/>
    <mergeCell ref="N286:S286"/>
    <mergeCell ref="A288:C288"/>
    <mergeCell ref="D288:T288"/>
    <mergeCell ref="Q283:R283"/>
    <mergeCell ref="S283:T283"/>
    <mergeCell ref="M284:N284"/>
    <mergeCell ref="O284:P284"/>
    <mergeCell ref="Q284:R284"/>
    <mergeCell ref="S284:T284"/>
    <mergeCell ref="A272:T272"/>
    <mergeCell ref="A274:H274"/>
    <mergeCell ref="A275:T278"/>
    <mergeCell ref="A281:K281"/>
    <mergeCell ref="A283:E284"/>
    <mergeCell ref="F283:G284"/>
    <mergeCell ref="H283:J284"/>
    <mergeCell ref="K283:L284"/>
    <mergeCell ref="M283:N283"/>
    <mergeCell ref="O283:P283"/>
    <mergeCell ref="A269:B269"/>
    <mergeCell ref="C269:E269"/>
    <mergeCell ref="F269:G269"/>
    <mergeCell ref="H269:M269"/>
    <mergeCell ref="O269:S269"/>
    <mergeCell ref="A270:B270"/>
    <mergeCell ref="C270:E270"/>
    <mergeCell ref="F270:G270"/>
    <mergeCell ref="H270:M270"/>
    <mergeCell ref="O267:S267"/>
    <mergeCell ref="A268:B268"/>
    <mergeCell ref="C268:E268"/>
    <mergeCell ref="F268:G268"/>
    <mergeCell ref="H268:M268"/>
    <mergeCell ref="O268:S268"/>
    <mergeCell ref="A266:B266"/>
    <mergeCell ref="C266:E266"/>
    <mergeCell ref="F266:G266"/>
    <mergeCell ref="H266:M266"/>
    <mergeCell ref="N266:T266"/>
    <mergeCell ref="A267:B267"/>
    <mergeCell ref="C267:E267"/>
    <mergeCell ref="F267:G267"/>
    <mergeCell ref="H267:M267"/>
    <mergeCell ref="N267:N269"/>
    <mergeCell ref="M263:N263"/>
    <mergeCell ref="P263:T264"/>
    <mergeCell ref="A264:C264"/>
    <mergeCell ref="D264:E264"/>
    <mergeCell ref="G264:H264"/>
    <mergeCell ref="J264:K264"/>
    <mergeCell ref="M264:N264"/>
    <mergeCell ref="A261:B261"/>
    <mergeCell ref="G261:I261"/>
    <mergeCell ref="A263:C263"/>
    <mergeCell ref="D263:E263"/>
    <mergeCell ref="G263:H263"/>
    <mergeCell ref="J263:K263"/>
    <mergeCell ref="I258:I259"/>
    <mergeCell ref="J258:J259"/>
    <mergeCell ref="K258:K259"/>
    <mergeCell ref="L258:L259"/>
    <mergeCell ref="M258:M259"/>
    <mergeCell ref="N258:S258"/>
    <mergeCell ref="L256:M256"/>
    <mergeCell ref="N256:T256"/>
    <mergeCell ref="N257:T257"/>
    <mergeCell ref="B258:B259"/>
    <mergeCell ref="C258:C259"/>
    <mergeCell ref="D258:D259"/>
    <mergeCell ref="E258:E259"/>
    <mergeCell ref="F258:F259"/>
    <mergeCell ref="G258:G259"/>
    <mergeCell ref="H258:H259"/>
    <mergeCell ref="A254:F254"/>
    <mergeCell ref="G254:J254"/>
    <mergeCell ref="K254:N254"/>
    <mergeCell ref="O254:T254"/>
    <mergeCell ref="A256:A259"/>
    <mergeCell ref="B256:C256"/>
    <mergeCell ref="D256:E256"/>
    <mergeCell ref="F256:G256"/>
    <mergeCell ref="H256:I256"/>
    <mergeCell ref="J256:K256"/>
    <mergeCell ref="A252:F252"/>
    <mergeCell ref="G252:J252"/>
    <mergeCell ref="K252:N252"/>
    <mergeCell ref="P252:T252"/>
    <mergeCell ref="A253:F253"/>
    <mergeCell ref="G253:J253"/>
    <mergeCell ref="K253:N253"/>
    <mergeCell ref="P253:T253"/>
    <mergeCell ref="A249:C249"/>
    <mergeCell ref="D249:T249"/>
    <mergeCell ref="A251:F251"/>
    <mergeCell ref="G251:J251"/>
    <mergeCell ref="K251:N251"/>
    <mergeCell ref="O251:T251"/>
    <mergeCell ref="A246:B246"/>
    <mergeCell ref="C246:H246"/>
    <mergeCell ref="J246:M246"/>
    <mergeCell ref="N246:S246"/>
    <mergeCell ref="A248:C248"/>
    <mergeCell ref="D248:T248"/>
    <mergeCell ref="Q243:R243"/>
    <mergeCell ref="S243:T243"/>
    <mergeCell ref="M244:N244"/>
    <mergeCell ref="O244:P244"/>
    <mergeCell ref="Q244:R244"/>
    <mergeCell ref="S244:T244"/>
    <mergeCell ref="A232:T232"/>
    <mergeCell ref="A234:H234"/>
    <mergeCell ref="A235:T238"/>
    <mergeCell ref="A241:K241"/>
    <mergeCell ref="A243:E244"/>
    <mergeCell ref="F243:G244"/>
    <mergeCell ref="H243:J244"/>
    <mergeCell ref="K243:L244"/>
    <mergeCell ref="M243:N243"/>
    <mergeCell ref="O243:P243"/>
    <mergeCell ref="A229:B229"/>
    <mergeCell ref="C229:E229"/>
    <mergeCell ref="F229:G229"/>
    <mergeCell ref="H229:M229"/>
    <mergeCell ref="O229:S229"/>
    <mergeCell ref="A230:B230"/>
    <mergeCell ref="C230:E230"/>
    <mergeCell ref="F230:G230"/>
    <mergeCell ref="H230:M230"/>
    <mergeCell ref="O227:S227"/>
    <mergeCell ref="A228:B228"/>
    <mergeCell ref="C228:E228"/>
    <mergeCell ref="F228:G228"/>
    <mergeCell ref="H228:M228"/>
    <mergeCell ref="O228:S228"/>
    <mergeCell ref="A226:B226"/>
    <mergeCell ref="C226:E226"/>
    <mergeCell ref="F226:G226"/>
    <mergeCell ref="H226:M226"/>
    <mergeCell ref="N226:T226"/>
    <mergeCell ref="A227:B227"/>
    <mergeCell ref="C227:E227"/>
    <mergeCell ref="F227:G227"/>
    <mergeCell ref="H227:M227"/>
    <mergeCell ref="N227:N229"/>
    <mergeCell ref="M223:N223"/>
    <mergeCell ref="P223:T224"/>
    <mergeCell ref="A224:C224"/>
    <mergeCell ref="D224:E224"/>
    <mergeCell ref="G224:H224"/>
    <mergeCell ref="J224:K224"/>
    <mergeCell ref="M224:N224"/>
    <mergeCell ref="A221:B221"/>
    <mergeCell ref="G221:I221"/>
    <mergeCell ref="A223:C223"/>
    <mergeCell ref="D223:E223"/>
    <mergeCell ref="G223:H223"/>
    <mergeCell ref="J223:K223"/>
    <mergeCell ref="I218:I219"/>
    <mergeCell ref="J218:J219"/>
    <mergeCell ref="K218:K219"/>
    <mergeCell ref="L218:L219"/>
    <mergeCell ref="M218:M219"/>
    <mergeCell ref="N218:S218"/>
    <mergeCell ref="L216:M216"/>
    <mergeCell ref="N216:T216"/>
    <mergeCell ref="N217:T217"/>
    <mergeCell ref="B218:B219"/>
    <mergeCell ref="C218:C219"/>
    <mergeCell ref="D218:D219"/>
    <mergeCell ref="E218:E219"/>
    <mergeCell ref="F218:F219"/>
    <mergeCell ref="G218:G219"/>
    <mergeCell ref="H218:H219"/>
    <mergeCell ref="A214:F214"/>
    <mergeCell ref="G214:J214"/>
    <mergeCell ref="K214:N214"/>
    <mergeCell ref="O214:T214"/>
    <mergeCell ref="A216:A219"/>
    <mergeCell ref="B216:C216"/>
    <mergeCell ref="D216:E216"/>
    <mergeCell ref="F216:G216"/>
    <mergeCell ref="H216:I216"/>
    <mergeCell ref="J216:K216"/>
    <mergeCell ref="A212:F212"/>
    <mergeCell ref="G212:J212"/>
    <mergeCell ref="K212:N212"/>
    <mergeCell ref="P212:T212"/>
    <mergeCell ref="A213:F213"/>
    <mergeCell ref="G213:J213"/>
    <mergeCell ref="K213:N213"/>
    <mergeCell ref="P213:T213"/>
    <mergeCell ref="A209:C209"/>
    <mergeCell ref="D209:T209"/>
    <mergeCell ref="A211:F211"/>
    <mergeCell ref="G211:J211"/>
    <mergeCell ref="K211:N211"/>
    <mergeCell ref="O211:T211"/>
    <mergeCell ref="A206:B206"/>
    <mergeCell ref="C206:H206"/>
    <mergeCell ref="J206:M206"/>
    <mergeCell ref="N206:S206"/>
    <mergeCell ref="A208:C208"/>
    <mergeCell ref="D208:T208"/>
    <mergeCell ref="Q203:R203"/>
    <mergeCell ref="S203:T203"/>
    <mergeCell ref="M204:N204"/>
    <mergeCell ref="O204:P204"/>
    <mergeCell ref="Q204:R204"/>
    <mergeCell ref="S204:T204"/>
    <mergeCell ref="A192:T192"/>
    <mergeCell ref="A194:H194"/>
    <mergeCell ref="A195:T198"/>
    <mergeCell ref="A201:K201"/>
    <mergeCell ref="A203:E204"/>
    <mergeCell ref="F203:G204"/>
    <mergeCell ref="H203:J204"/>
    <mergeCell ref="K203:L204"/>
    <mergeCell ref="M203:N203"/>
    <mergeCell ref="O203:P203"/>
    <mergeCell ref="A189:B189"/>
    <mergeCell ref="C189:E189"/>
    <mergeCell ref="F189:G189"/>
    <mergeCell ref="H189:M189"/>
    <mergeCell ref="O189:S189"/>
    <mergeCell ref="A190:B190"/>
    <mergeCell ref="C190:E190"/>
    <mergeCell ref="F190:G190"/>
    <mergeCell ref="H190:M190"/>
    <mergeCell ref="O187:S187"/>
    <mergeCell ref="A188:B188"/>
    <mergeCell ref="C188:E188"/>
    <mergeCell ref="F188:G188"/>
    <mergeCell ref="H188:M188"/>
    <mergeCell ref="O188:S188"/>
    <mergeCell ref="A186:B186"/>
    <mergeCell ref="C186:E186"/>
    <mergeCell ref="F186:G186"/>
    <mergeCell ref="H186:M186"/>
    <mergeCell ref="N186:T186"/>
    <mergeCell ref="A187:B187"/>
    <mergeCell ref="C187:E187"/>
    <mergeCell ref="F187:G187"/>
    <mergeCell ref="H187:M187"/>
    <mergeCell ref="N187:N189"/>
    <mergeCell ref="M183:N183"/>
    <mergeCell ref="P183:T184"/>
    <mergeCell ref="A184:C184"/>
    <mergeCell ref="D184:E184"/>
    <mergeCell ref="G184:H184"/>
    <mergeCell ref="J184:K184"/>
    <mergeCell ref="M184:N184"/>
    <mergeCell ref="A181:B181"/>
    <mergeCell ref="G181:I181"/>
    <mergeCell ref="A183:C183"/>
    <mergeCell ref="D183:E183"/>
    <mergeCell ref="G183:H183"/>
    <mergeCell ref="J183:K183"/>
    <mergeCell ref="I178:I179"/>
    <mergeCell ref="J178:J179"/>
    <mergeCell ref="K178:K179"/>
    <mergeCell ref="L178:L179"/>
    <mergeCell ref="M178:M179"/>
    <mergeCell ref="N178:S178"/>
    <mergeCell ref="L176:M176"/>
    <mergeCell ref="N176:T176"/>
    <mergeCell ref="N177:T177"/>
    <mergeCell ref="B178:B179"/>
    <mergeCell ref="C178:C179"/>
    <mergeCell ref="D178:D179"/>
    <mergeCell ref="E178:E179"/>
    <mergeCell ref="F178:F179"/>
    <mergeCell ref="G178:G179"/>
    <mergeCell ref="H178:H179"/>
    <mergeCell ref="A174:F174"/>
    <mergeCell ref="G174:J174"/>
    <mergeCell ref="K174:N174"/>
    <mergeCell ref="O174:T174"/>
    <mergeCell ref="A176:A179"/>
    <mergeCell ref="B176:C176"/>
    <mergeCell ref="D176:E176"/>
    <mergeCell ref="F176:G176"/>
    <mergeCell ref="H176:I176"/>
    <mergeCell ref="J176:K176"/>
    <mergeCell ref="A172:F172"/>
    <mergeCell ref="G172:J172"/>
    <mergeCell ref="K172:N172"/>
    <mergeCell ref="P172:T172"/>
    <mergeCell ref="A173:F173"/>
    <mergeCell ref="G173:J173"/>
    <mergeCell ref="K173:N173"/>
    <mergeCell ref="P173:T173"/>
    <mergeCell ref="A169:C169"/>
    <mergeCell ref="D169:T169"/>
    <mergeCell ref="A171:F171"/>
    <mergeCell ref="G171:J171"/>
    <mergeCell ref="K171:N171"/>
    <mergeCell ref="O171:T171"/>
    <mergeCell ref="A166:B166"/>
    <mergeCell ref="C166:H166"/>
    <mergeCell ref="J166:M166"/>
    <mergeCell ref="N166:S166"/>
    <mergeCell ref="A168:C168"/>
    <mergeCell ref="D168:T168"/>
    <mergeCell ref="Q163:R163"/>
    <mergeCell ref="S163:T163"/>
    <mergeCell ref="M164:N164"/>
    <mergeCell ref="O164:P164"/>
    <mergeCell ref="Q164:R164"/>
    <mergeCell ref="S164:T164"/>
    <mergeCell ref="A152:T152"/>
    <mergeCell ref="A154:H154"/>
    <mergeCell ref="A155:T158"/>
    <mergeCell ref="A161:K161"/>
    <mergeCell ref="A163:E164"/>
    <mergeCell ref="F163:G164"/>
    <mergeCell ref="H163:J164"/>
    <mergeCell ref="K163:L164"/>
    <mergeCell ref="M163:N163"/>
    <mergeCell ref="O163:P163"/>
    <mergeCell ref="A149:B149"/>
    <mergeCell ref="C149:E149"/>
    <mergeCell ref="F149:G149"/>
    <mergeCell ref="H149:M149"/>
    <mergeCell ref="O149:S149"/>
    <mergeCell ref="A150:B150"/>
    <mergeCell ref="C150:E150"/>
    <mergeCell ref="F150:G150"/>
    <mergeCell ref="H150:M150"/>
    <mergeCell ref="O147:S147"/>
    <mergeCell ref="A148:B148"/>
    <mergeCell ref="C148:E148"/>
    <mergeCell ref="F148:G148"/>
    <mergeCell ref="H148:M148"/>
    <mergeCell ref="O148:S148"/>
    <mergeCell ref="A146:B146"/>
    <mergeCell ref="C146:E146"/>
    <mergeCell ref="F146:G146"/>
    <mergeCell ref="H146:M146"/>
    <mergeCell ref="N146:T146"/>
    <mergeCell ref="A147:B147"/>
    <mergeCell ref="C147:E147"/>
    <mergeCell ref="F147:G147"/>
    <mergeCell ref="H147:M147"/>
    <mergeCell ref="N147:N149"/>
    <mergeCell ref="M143:N143"/>
    <mergeCell ref="P143:T144"/>
    <mergeCell ref="A144:C144"/>
    <mergeCell ref="D144:E144"/>
    <mergeCell ref="G144:H144"/>
    <mergeCell ref="J144:K144"/>
    <mergeCell ref="M144:N144"/>
    <mergeCell ref="A141:B141"/>
    <mergeCell ref="G141:I141"/>
    <mergeCell ref="A143:C143"/>
    <mergeCell ref="D143:E143"/>
    <mergeCell ref="G143:H143"/>
    <mergeCell ref="J143:K143"/>
    <mergeCell ref="I138:I139"/>
    <mergeCell ref="J138:J139"/>
    <mergeCell ref="K138:K139"/>
    <mergeCell ref="L138:L139"/>
    <mergeCell ref="M138:M139"/>
    <mergeCell ref="N138:S138"/>
    <mergeCell ref="L136:M136"/>
    <mergeCell ref="N136:T136"/>
    <mergeCell ref="N137:T137"/>
    <mergeCell ref="B138:B139"/>
    <mergeCell ref="C138:C139"/>
    <mergeCell ref="D138:D139"/>
    <mergeCell ref="E138:E139"/>
    <mergeCell ref="F138:F139"/>
    <mergeCell ref="G138:G139"/>
    <mergeCell ref="H138:H139"/>
    <mergeCell ref="A134:F134"/>
    <mergeCell ref="G134:J134"/>
    <mergeCell ref="K134:N134"/>
    <mergeCell ref="O134:T134"/>
    <mergeCell ref="A136:A139"/>
    <mergeCell ref="B136:C136"/>
    <mergeCell ref="D136:E136"/>
    <mergeCell ref="F136:G136"/>
    <mergeCell ref="H136:I136"/>
    <mergeCell ref="J136:K136"/>
    <mergeCell ref="A132:F132"/>
    <mergeCell ref="G132:J132"/>
    <mergeCell ref="K132:N132"/>
    <mergeCell ref="P132:T132"/>
    <mergeCell ref="A133:F133"/>
    <mergeCell ref="G133:J133"/>
    <mergeCell ref="K133:N133"/>
    <mergeCell ref="P133:T133"/>
    <mergeCell ref="A129:C129"/>
    <mergeCell ref="D129:T129"/>
    <mergeCell ref="A131:F131"/>
    <mergeCell ref="G131:J131"/>
    <mergeCell ref="K131:N131"/>
    <mergeCell ref="O131:T131"/>
    <mergeCell ref="A126:B126"/>
    <mergeCell ref="C126:H126"/>
    <mergeCell ref="J126:M126"/>
    <mergeCell ref="N126:S126"/>
    <mergeCell ref="A128:C128"/>
    <mergeCell ref="D128:T128"/>
    <mergeCell ref="Q123:R123"/>
    <mergeCell ref="S123:T123"/>
    <mergeCell ref="M124:N124"/>
    <mergeCell ref="O124:P124"/>
    <mergeCell ref="Q124:R124"/>
    <mergeCell ref="S124:T124"/>
    <mergeCell ref="A112:T112"/>
    <mergeCell ref="A114:H114"/>
    <mergeCell ref="A115:T118"/>
    <mergeCell ref="A121:K121"/>
    <mergeCell ref="A123:E124"/>
    <mergeCell ref="F123:G124"/>
    <mergeCell ref="H123:J124"/>
    <mergeCell ref="K123:L124"/>
    <mergeCell ref="M123:N123"/>
    <mergeCell ref="O123:P123"/>
    <mergeCell ref="A109:B109"/>
    <mergeCell ref="C109:E109"/>
    <mergeCell ref="F109:G109"/>
    <mergeCell ref="H109:M109"/>
    <mergeCell ref="O109:S109"/>
    <mergeCell ref="A110:B110"/>
    <mergeCell ref="C110:E110"/>
    <mergeCell ref="F110:G110"/>
    <mergeCell ref="H110:M110"/>
    <mergeCell ref="O107:S107"/>
    <mergeCell ref="A108:B108"/>
    <mergeCell ref="C108:E108"/>
    <mergeCell ref="F108:G108"/>
    <mergeCell ref="H108:M108"/>
    <mergeCell ref="O108:S108"/>
    <mergeCell ref="A106:B106"/>
    <mergeCell ref="C106:E106"/>
    <mergeCell ref="F106:G106"/>
    <mergeCell ref="H106:M106"/>
    <mergeCell ref="N106:T106"/>
    <mergeCell ref="A107:B107"/>
    <mergeCell ref="C107:E107"/>
    <mergeCell ref="F107:G107"/>
    <mergeCell ref="H107:M107"/>
    <mergeCell ref="N107:N109"/>
    <mergeCell ref="M103:N103"/>
    <mergeCell ref="P103:T104"/>
    <mergeCell ref="A104:C104"/>
    <mergeCell ref="D104:E104"/>
    <mergeCell ref="G104:H104"/>
    <mergeCell ref="J104:K104"/>
    <mergeCell ref="M104:N104"/>
    <mergeCell ref="A101:B101"/>
    <mergeCell ref="G101:I101"/>
    <mergeCell ref="A103:C103"/>
    <mergeCell ref="D103:E103"/>
    <mergeCell ref="G103:H103"/>
    <mergeCell ref="J103:K103"/>
    <mergeCell ref="I98:I99"/>
    <mergeCell ref="J98:J99"/>
    <mergeCell ref="K98:K99"/>
    <mergeCell ref="L98:L99"/>
    <mergeCell ref="M98:M99"/>
    <mergeCell ref="N98:S98"/>
    <mergeCell ref="L96:M96"/>
    <mergeCell ref="N96:T96"/>
    <mergeCell ref="N97:T97"/>
    <mergeCell ref="B98:B99"/>
    <mergeCell ref="C98:C99"/>
    <mergeCell ref="D98:D99"/>
    <mergeCell ref="E98:E99"/>
    <mergeCell ref="F98:F99"/>
    <mergeCell ref="G98:G99"/>
    <mergeCell ref="H98:H99"/>
    <mergeCell ref="A94:F94"/>
    <mergeCell ref="G94:J94"/>
    <mergeCell ref="K94:N94"/>
    <mergeCell ref="O94:T94"/>
    <mergeCell ref="A96:A99"/>
    <mergeCell ref="B96:C96"/>
    <mergeCell ref="D96:E96"/>
    <mergeCell ref="F96:G96"/>
    <mergeCell ref="H96:I96"/>
    <mergeCell ref="J96:K96"/>
    <mergeCell ref="A92:F92"/>
    <mergeCell ref="G92:J92"/>
    <mergeCell ref="K92:N92"/>
    <mergeCell ref="P92:T92"/>
    <mergeCell ref="A93:F93"/>
    <mergeCell ref="G93:J93"/>
    <mergeCell ref="K93:N93"/>
    <mergeCell ref="P93:T93"/>
    <mergeCell ref="A89:C89"/>
    <mergeCell ref="D89:T89"/>
    <mergeCell ref="A91:F91"/>
    <mergeCell ref="G91:J91"/>
    <mergeCell ref="K91:N91"/>
    <mergeCell ref="O91:T91"/>
    <mergeCell ref="A86:B86"/>
    <mergeCell ref="C86:H86"/>
    <mergeCell ref="J86:M86"/>
    <mergeCell ref="N86:S86"/>
    <mergeCell ref="A88:C88"/>
    <mergeCell ref="D88:T88"/>
    <mergeCell ref="Q83:R83"/>
    <mergeCell ref="S83:T83"/>
    <mergeCell ref="M84:N84"/>
    <mergeCell ref="O84:P84"/>
    <mergeCell ref="Q84:R84"/>
    <mergeCell ref="S84:T84"/>
    <mergeCell ref="A72:T72"/>
    <mergeCell ref="A74:H74"/>
    <mergeCell ref="A75:T78"/>
    <mergeCell ref="A81:K81"/>
    <mergeCell ref="A83:E84"/>
    <mergeCell ref="F83:G84"/>
    <mergeCell ref="H83:J84"/>
    <mergeCell ref="K83:L84"/>
    <mergeCell ref="M83:N83"/>
    <mergeCell ref="O83:P83"/>
    <mergeCell ref="A69:B69"/>
    <mergeCell ref="C69:E69"/>
    <mergeCell ref="F69:G69"/>
    <mergeCell ref="H69:M69"/>
    <mergeCell ref="O69:S69"/>
    <mergeCell ref="A70:B70"/>
    <mergeCell ref="C70:E70"/>
    <mergeCell ref="F70:G70"/>
    <mergeCell ref="H70:M70"/>
    <mergeCell ref="O67:S67"/>
    <mergeCell ref="A68:B68"/>
    <mergeCell ref="C68:E68"/>
    <mergeCell ref="F68:G68"/>
    <mergeCell ref="H68:M68"/>
    <mergeCell ref="O68:S68"/>
    <mergeCell ref="A66:B66"/>
    <mergeCell ref="C66:E66"/>
    <mergeCell ref="F66:G66"/>
    <mergeCell ref="H66:M66"/>
    <mergeCell ref="N66:T66"/>
    <mergeCell ref="A67:B67"/>
    <mergeCell ref="C67:E67"/>
    <mergeCell ref="F67:G67"/>
    <mergeCell ref="H67:M67"/>
    <mergeCell ref="N67:N69"/>
    <mergeCell ref="M63:N63"/>
    <mergeCell ref="P63:T64"/>
    <mergeCell ref="A64:C64"/>
    <mergeCell ref="D64:E64"/>
    <mergeCell ref="G64:H64"/>
    <mergeCell ref="J64:K64"/>
    <mergeCell ref="M64:N64"/>
    <mergeCell ref="A61:B61"/>
    <mergeCell ref="G61:I61"/>
    <mergeCell ref="A63:C63"/>
    <mergeCell ref="D63:E63"/>
    <mergeCell ref="G63:H63"/>
    <mergeCell ref="J63:K63"/>
    <mergeCell ref="I58:I59"/>
    <mergeCell ref="J58:J59"/>
    <mergeCell ref="K58:K59"/>
    <mergeCell ref="L58:L59"/>
    <mergeCell ref="M58:M59"/>
    <mergeCell ref="N58:S58"/>
    <mergeCell ref="L56:M56"/>
    <mergeCell ref="N56:T56"/>
    <mergeCell ref="N57:T57"/>
    <mergeCell ref="B58:B59"/>
    <mergeCell ref="C58:C59"/>
    <mergeCell ref="D58:D59"/>
    <mergeCell ref="E58:E59"/>
    <mergeCell ref="F58:F59"/>
    <mergeCell ref="G58:G59"/>
    <mergeCell ref="H58:H59"/>
    <mergeCell ref="A54:F54"/>
    <mergeCell ref="G54:J54"/>
    <mergeCell ref="K54:N54"/>
    <mergeCell ref="O54:T54"/>
    <mergeCell ref="A56:A59"/>
    <mergeCell ref="B56:C56"/>
    <mergeCell ref="D56:E56"/>
    <mergeCell ref="F56:G56"/>
    <mergeCell ref="H56:I56"/>
    <mergeCell ref="J56:K56"/>
    <mergeCell ref="A52:F52"/>
    <mergeCell ref="G52:J52"/>
    <mergeCell ref="K52:N52"/>
    <mergeCell ref="P52:T52"/>
    <mergeCell ref="A53:F53"/>
    <mergeCell ref="G53:J53"/>
    <mergeCell ref="K53:N53"/>
    <mergeCell ref="P53:T53"/>
    <mergeCell ref="A49:C49"/>
    <mergeCell ref="D49:T49"/>
    <mergeCell ref="A51:F51"/>
    <mergeCell ref="G51:J51"/>
    <mergeCell ref="K51:N51"/>
    <mergeCell ref="O51:T51"/>
    <mergeCell ref="A46:B46"/>
    <mergeCell ref="C46:H46"/>
    <mergeCell ref="J46:M46"/>
    <mergeCell ref="N46:S46"/>
    <mergeCell ref="A48:C48"/>
    <mergeCell ref="D48:T48"/>
    <mergeCell ref="Q43:R43"/>
    <mergeCell ref="S43:T43"/>
    <mergeCell ref="M44:N44"/>
    <mergeCell ref="O44:P44"/>
    <mergeCell ref="Q44:R44"/>
    <mergeCell ref="S44:T44"/>
    <mergeCell ref="A32:T32"/>
    <mergeCell ref="A34:H34"/>
    <mergeCell ref="A35:T38"/>
    <mergeCell ref="A41:K41"/>
    <mergeCell ref="A43:E44"/>
    <mergeCell ref="F43:G44"/>
    <mergeCell ref="H43:J44"/>
    <mergeCell ref="K43:L44"/>
    <mergeCell ref="M43:N43"/>
    <mergeCell ref="O43:P43"/>
    <mergeCell ref="A29:B29"/>
    <mergeCell ref="C29:E29"/>
    <mergeCell ref="F29:G29"/>
    <mergeCell ref="H29:M29"/>
    <mergeCell ref="O29:S29"/>
    <mergeCell ref="A30:B30"/>
    <mergeCell ref="C30:E30"/>
    <mergeCell ref="F30:G30"/>
    <mergeCell ref="H30:M30"/>
    <mergeCell ref="O27:S27"/>
    <mergeCell ref="A28:B28"/>
    <mergeCell ref="C28:E28"/>
    <mergeCell ref="F28:G28"/>
    <mergeCell ref="H28:M28"/>
    <mergeCell ref="O28:S28"/>
    <mergeCell ref="A26:B26"/>
    <mergeCell ref="C26:E26"/>
    <mergeCell ref="F26:G26"/>
    <mergeCell ref="H26:M26"/>
    <mergeCell ref="N26:T26"/>
    <mergeCell ref="A27:B27"/>
    <mergeCell ref="C27:E27"/>
    <mergeCell ref="F27:G27"/>
    <mergeCell ref="H27:M27"/>
    <mergeCell ref="N27:N29"/>
    <mergeCell ref="M23:N23"/>
    <mergeCell ref="P23:T24"/>
    <mergeCell ref="A24:C24"/>
    <mergeCell ref="D24:E24"/>
    <mergeCell ref="G24:H24"/>
    <mergeCell ref="J24:K24"/>
    <mergeCell ref="M24:N24"/>
    <mergeCell ref="A21:B21"/>
    <mergeCell ref="G21:I21"/>
    <mergeCell ref="A23:C23"/>
    <mergeCell ref="D23:E23"/>
    <mergeCell ref="G23:H23"/>
    <mergeCell ref="J23:K23"/>
    <mergeCell ref="I18:I19"/>
    <mergeCell ref="J18:J19"/>
    <mergeCell ref="K18:K19"/>
    <mergeCell ref="L18:L19"/>
    <mergeCell ref="M18:M19"/>
    <mergeCell ref="N18:S18"/>
    <mergeCell ref="L16:M16"/>
    <mergeCell ref="N16:T16"/>
    <mergeCell ref="N17:T17"/>
    <mergeCell ref="B18:B19"/>
    <mergeCell ref="C18:C19"/>
    <mergeCell ref="D18:D19"/>
    <mergeCell ref="E18:E19"/>
    <mergeCell ref="F18:F19"/>
    <mergeCell ref="G18:G19"/>
    <mergeCell ref="H18:H19"/>
    <mergeCell ref="A14:F14"/>
    <mergeCell ref="G14:J14"/>
    <mergeCell ref="K14:N14"/>
    <mergeCell ref="O14:T14"/>
    <mergeCell ref="A16:A19"/>
    <mergeCell ref="B16:C16"/>
    <mergeCell ref="D16:E16"/>
    <mergeCell ref="F16:G16"/>
    <mergeCell ref="H16:I16"/>
    <mergeCell ref="J16:K16"/>
    <mergeCell ref="A12:F12"/>
    <mergeCell ref="G12:J12"/>
    <mergeCell ref="K12:N12"/>
    <mergeCell ref="P12:T12"/>
    <mergeCell ref="A13:F13"/>
    <mergeCell ref="G13:J13"/>
    <mergeCell ref="K13:N13"/>
    <mergeCell ref="P13:T13"/>
    <mergeCell ref="A9:C9"/>
    <mergeCell ref="D9:T9"/>
    <mergeCell ref="A11:F11"/>
    <mergeCell ref="G11:J11"/>
    <mergeCell ref="K11:N11"/>
    <mergeCell ref="O11:T11"/>
    <mergeCell ref="A6:B6"/>
    <mergeCell ref="C6:H6"/>
    <mergeCell ref="J6:M6"/>
    <mergeCell ref="N6:S6"/>
    <mergeCell ref="A8:C8"/>
    <mergeCell ref="D8:T8"/>
    <mergeCell ref="O3:P3"/>
    <mergeCell ref="Q3:R3"/>
    <mergeCell ref="S3:T3"/>
    <mergeCell ref="M4:N4"/>
    <mergeCell ref="O4:P4"/>
    <mergeCell ref="Q4:R4"/>
    <mergeCell ref="S4:T4"/>
    <mergeCell ref="A1:K1"/>
    <mergeCell ref="A3:E4"/>
    <mergeCell ref="F3:G4"/>
    <mergeCell ref="H3:J4"/>
    <mergeCell ref="K3:L4"/>
    <mergeCell ref="M3:N3"/>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利用者曜日別抽出!$S$5:$S$104</xm:f>
          </x14:formula1>
          <xm:sqref>C6:H6 C46:H46 C86:H86 C126:H126 C166:H166 C206:H206 C246:H246 C286:H286 C326:H326 C366:H366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2"/>
  <sheetViews>
    <sheetView showZeros="0" view="pageBreakPreview" zoomScale="85" zoomScaleNormal="85" zoomScaleSheetLayoutView="85" workbookViewId="0">
      <selection activeCell="A323" sqref="A323:XFD362"/>
    </sheetView>
  </sheetViews>
  <sheetFormatPr defaultColWidth="3.44140625" defaultRowHeight="13.2"/>
  <cols>
    <col min="1" max="20" width="4.6640625" style="35" customWidth="1"/>
    <col min="21" max="16384" width="3.44140625" style="35"/>
  </cols>
  <sheetData>
    <row r="1" spans="1:20" ht="21" customHeight="1" thickBot="1">
      <c r="A1" s="168" t="s">
        <v>239</v>
      </c>
      <c r="B1" s="169"/>
      <c r="C1" s="169"/>
      <c r="D1" s="169"/>
      <c r="E1" s="169"/>
      <c r="F1" s="169"/>
      <c r="G1" s="169"/>
      <c r="H1" s="169"/>
      <c r="I1" s="169"/>
      <c r="J1" s="169"/>
      <c r="K1" s="170"/>
      <c r="L1" s="77"/>
      <c r="M1" s="77"/>
      <c r="N1" s="77"/>
    </row>
    <row r="2" spans="1:20" ht="5.25" customHeight="1" thickBot="1"/>
    <row r="3" spans="1:20" ht="13.8" customHeight="1" thickBot="1">
      <c r="A3" s="183" t="s">
        <v>240</v>
      </c>
      <c r="B3" s="184"/>
      <c r="C3" s="184"/>
      <c r="D3" s="184"/>
      <c r="E3" s="184"/>
      <c r="F3" s="181" t="s">
        <v>219</v>
      </c>
      <c r="G3" s="181"/>
      <c r="H3" s="179"/>
      <c r="I3" s="179"/>
      <c r="J3" s="179"/>
      <c r="K3" s="171" t="s">
        <v>220</v>
      </c>
      <c r="L3" s="172"/>
      <c r="M3" s="175" t="s">
        <v>237</v>
      </c>
      <c r="N3" s="176"/>
      <c r="O3" s="176" t="s">
        <v>238</v>
      </c>
      <c r="P3" s="176"/>
      <c r="Q3" s="176" t="s">
        <v>238</v>
      </c>
      <c r="R3" s="176"/>
      <c r="S3" s="176" t="s">
        <v>238</v>
      </c>
      <c r="T3" s="177"/>
    </row>
    <row r="4" spans="1:20" ht="41.4" customHeight="1" thickTop="1" thickBot="1">
      <c r="A4" s="185"/>
      <c r="B4" s="186"/>
      <c r="C4" s="186"/>
      <c r="D4" s="186"/>
      <c r="E4" s="186"/>
      <c r="F4" s="182"/>
      <c r="G4" s="182"/>
      <c r="H4" s="180"/>
      <c r="I4" s="180"/>
      <c r="J4" s="180"/>
      <c r="K4" s="173"/>
      <c r="L4" s="174"/>
      <c r="M4" s="178"/>
      <c r="N4" s="166"/>
      <c r="O4" s="166"/>
      <c r="P4" s="166"/>
      <c r="Q4" s="166"/>
      <c r="R4" s="166"/>
      <c r="S4" s="166"/>
      <c r="T4" s="167"/>
    </row>
    <row r="5" spans="1:20" ht="5.4" customHeight="1" thickBot="1">
      <c r="A5" s="85"/>
      <c r="B5" s="87"/>
      <c r="C5" s="88"/>
      <c r="D5" s="88"/>
      <c r="E5" s="88"/>
      <c r="F5" s="88"/>
      <c r="G5" s="88"/>
      <c r="H5" s="88"/>
      <c r="I5" s="88"/>
      <c r="J5" s="88"/>
      <c r="K5" s="88"/>
      <c r="L5" s="88"/>
      <c r="M5" s="88"/>
      <c r="N5" s="88"/>
      <c r="O5" s="88"/>
      <c r="P5" s="88"/>
      <c r="Q5" s="88"/>
      <c r="R5" s="88"/>
      <c r="S5" s="88"/>
      <c r="T5" s="293"/>
    </row>
    <row r="6" spans="1:20" ht="36" customHeight="1" thickBot="1">
      <c r="A6" s="208" t="s">
        <v>8</v>
      </c>
      <c r="B6" s="209"/>
      <c r="C6" s="206" t="s">
        <v>132</v>
      </c>
      <c r="D6" s="206"/>
      <c r="E6" s="206"/>
      <c r="F6" s="206"/>
      <c r="G6" s="206"/>
      <c r="H6" s="207"/>
      <c r="J6" s="210" t="s">
        <v>113</v>
      </c>
      <c r="K6" s="211"/>
      <c r="L6" s="211"/>
      <c r="M6" s="211"/>
      <c r="N6" s="142" t="str">
        <f>VLOOKUP($C6,利用者一覧!$C$4:$AS$53,41,FALSE)</f>
        <v>レクリエーション</v>
      </c>
      <c r="O6" s="142"/>
      <c r="P6" s="142"/>
      <c r="Q6" s="142"/>
      <c r="R6" s="142"/>
      <c r="S6" s="143"/>
    </row>
    <row r="7" spans="1:20" ht="6.6" customHeight="1" thickBot="1">
      <c r="D7" s="86"/>
      <c r="E7" s="86"/>
      <c r="F7" s="86"/>
    </row>
    <row r="8" spans="1:20" ht="26.4" customHeight="1">
      <c r="A8" s="224" t="s">
        <v>163</v>
      </c>
      <c r="B8" s="225"/>
      <c r="C8" s="163"/>
      <c r="D8" s="276" t="str">
        <f>VLOOKUP($C6,利用者一覧!$C$4:$AS$53,14,FALSE)</f>
        <v>外出の機会の提供</v>
      </c>
      <c r="E8" s="277"/>
      <c r="F8" s="277"/>
      <c r="G8" s="277"/>
      <c r="H8" s="277"/>
      <c r="I8" s="277"/>
      <c r="J8" s="277"/>
      <c r="K8" s="277"/>
      <c r="L8" s="277"/>
      <c r="M8" s="277"/>
      <c r="N8" s="277"/>
      <c r="O8" s="277"/>
      <c r="P8" s="277"/>
      <c r="Q8" s="277"/>
      <c r="R8" s="277"/>
      <c r="S8" s="277"/>
      <c r="T8" s="278"/>
    </row>
    <row r="9" spans="1:20" ht="26.4" customHeight="1" thickBot="1">
      <c r="A9" s="226" t="s">
        <v>164</v>
      </c>
      <c r="B9" s="227"/>
      <c r="C9" s="228"/>
      <c r="D9" s="273" t="str">
        <f>VLOOKUP($C6,利用者一覧!$C$4:$AS$53,15,FALSE)</f>
        <v>レクリエーション</v>
      </c>
      <c r="E9" s="274"/>
      <c r="F9" s="274"/>
      <c r="G9" s="274"/>
      <c r="H9" s="274"/>
      <c r="I9" s="274"/>
      <c r="J9" s="274"/>
      <c r="K9" s="274"/>
      <c r="L9" s="274"/>
      <c r="M9" s="274"/>
      <c r="N9" s="274"/>
      <c r="O9" s="274"/>
      <c r="P9" s="274"/>
      <c r="Q9" s="274"/>
      <c r="R9" s="274"/>
      <c r="S9" s="274"/>
      <c r="T9" s="275"/>
    </row>
    <row r="10" spans="1:20" ht="5.4" customHeight="1" thickBot="1">
      <c r="D10" s="86"/>
      <c r="E10" s="86"/>
      <c r="F10" s="86"/>
    </row>
    <row r="11" spans="1:20" ht="24" customHeight="1" thickBot="1">
      <c r="A11" s="212" t="s">
        <v>9</v>
      </c>
      <c r="B11" s="213"/>
      <c r="C11" s="213"/>
      <c r="D11" s="213"/>
      <c r="E11" s="213"/>
      <c r="F11" s="214"/>
      <c r="G11" s="212" t="s">
        <v>10</v>
      </c>
      <c r="H11" s="213"/>
      <c r="I11" s="213"/>
      <c r="J11" s="288"/>
      <c r="K11" s="212" t="s">
        <v>11</v>
      </c>
      <c r="L11" s="213"/>
      <c r="M11" s="213"/>
      <c r="N11" s="288"/>
      <c r="O11" s="144" t="s">
        <v>221</v>
      </c>
      <c r="P11" s="145"/>
      <c r="Q11" s="145"/>
      <c r="R11" s="145"/>
      <c r="S11" s="145"/>
      <c r="T11" s="146"/>
    </row>
    <row r="12" spans="1:20" ht="28.8" customHeight="1" thickTop="1">
      <c r="A12" s="218" t="s">
        <v>241</v>
      </c>
      <c r="B12" s="219"/>
      <c r="C12" s="219"/>
      <c r="D12" s="219"/>
      <c r="E12" s="219"/>
      <c r="F12" s="220"/>
      <c r="G12" s="285" t="s">
        <v>18</v>
      </c>
      <c r="H12" s="286"/>
      <c r="I12" s="286"/>
      <c r="J12" s="287"/>
      <c r="K12" s="285" t="s">
        <v>19</v>
      </c>
      <c r="L12" s="286"/>
      <c r="M12" s="286"/>
      <c r="N12" s="287"/>
      <c r="O12" s="84" t="s">
        <v>27</v>
      </c>
      <c r="P12" s="147" t="s">
        <v>245</v>
      </c>
      <c r="Q12" s="148"/>
      <c r="R12" s="148"/>
      <c r="S12" s="148"/>
      <c r="T12" s="149"/>
    </row>
    <row r="13" spans="1:20" ht="28.8" customHeight="1" thickBot="1">
      <c r="A13" s="221" t="s">
        <v>242</v>
      </c>
      <c r="B13" s="222"/>
      <c r="C13" s="222"/>
      <c r="D13" s="222"/>
      <c r="E13" s="222"/>
      <c r="F13" s="223"/>
      <c r="G13" s="282" t="s">
        <v>18</v>
      </c>
      <c r="H13" s="283"/>
      <c r="I13" s="283"/>
      <c r="J13" s="284"/>
      <c r="K13" s="282" t="s">
        <v>19</v>
      </c>
      <c r="L13" s="283"/>
      <c r="M13" s="283"/>
      <c r="N13" s="284"/>
      <c r="O13" s="89" t="s">
        <v>31</v>
      </c>
      <c r="P13" s="150"/>
      <c r="Q13" s="151"/>
      <c r="R13" s="151"/>
      <c r="S13" s="151"/>
      <c r="T13" s="152"/>
    </row>
    <row r="14" spans="1:20" ht="28.8" customHeight="1" thickBot="1">
      <c r="A14" s="215" t="s">
        <v>243</v>
      </c>
      <c r="B14" s="216"/>
      <c r="C14" s="216"/>
      <c r="D14" s="216"/>
      <c r="E14" s="216"/>
      <c r="F14" s="217"/>
      <c r="G14" s="279" t="s">
        <v>18</v>
      </c>
      <c r="H14" s="280"/>
      <c r="I14" s="280"/>
      <c r="J14" s="281"/>
      <c r="K14" s="279" t="s">
        <v>19</v>
      </c>
      <c r="L14" s="280"/>
      <c r="M14" s="280"/>
      <c r="N14" s="281"/>
      <c r="O14" s="153" t="str">
        <f>VLOOKUP($C6,利用者一覧!$C$4:$AS$53,32,FALSE)</f>
        <v>【通常食】</v>
      </c>
      <c r="P14" s="154"/>
      <c r="Q14" s="154"/>
      <c r="R14" s="154"/>
      <c r="S14" s="154"/>
      <c r="T14" s="155"/>
    </row>
    <row r="15" spans="1:20" ht="8.4" customHeight="1" thickBot="1">
      <c r="D15" s="86"/>
      <c r="E15" s="86"/>
      <c r="F15" s="86"/>
    </row>
    <row r="16" spans="1:20" ht="24" customHeight="1" thickBot="1">
      <c r="A16" s="198" t="s">
        <v>99</v>
      </c>
      <c r="B16" s="203" t="s">
        <v>12</v>
      </c>
      <c r="C16" s="164"/>
      <c r="D16" s="140" t="s">
        <v>13</v>
      </c>
      <c r="E16" s="164"/>
      <c r="F16" s="140" t="s">
        <v>14</v>
      </c>
      <c r="G16" s="164"/>
      <c r="H16" s="140" t="s">
        <v>15</v>
      </c>
      <c r="I16" s="164"/>
      <c r="J16" s="140" t="s">
        <v>16</v>
      </c>
      <c r="K16" s="164"/>
      <c r="L16" s="140" t="s">
        <v>17</v>
      </c>
      <c r="M16" s="165"/>
      <c r="N16" s="212" t="s">
        <v>222</v>
      </c>
      <c r="O16" s="213"/>
      <c r="P16" s="213"/>
      <c r="Q16" s="213"/>
      <c r="R16" s="213"/>
      <c r="S16" s="213"/>
      <c r="T16" s="288"/>
    </row>
    <row r="17" spans="1:20" ht="21" customHeight="1" thickTop="1" thickBot="1">
      <c r="A17" s="199"/>
      <c r="B17" s="78" t="s">
        <v>20</v>
      </c>
      <c r="C17" s="79" t="s">
        <v>21</v>
      </c>
      <c r="D17" s="80" t="s">
        <v>20</v>
      </c>
      <c r="E17" s="79" t="s">
        <v>21</v>
      </c>
      <c r="F17" s="80" t="s">
        <v>20</v>
      </c>
      <c r="G17" s="79" t="s">
        <v>21</v>
      </c>
      <c r="H17" s="80" t="s">
        <v>20</v>
      </c>
      <c r="I17" s="79" t="s">
        <v>21</v>
      </c>
      <c r="J17" s="80" t="s">
        <v>20</v>
      </c>
      <c r="K17" s="79" t="s">
        <v>21</v>
      </c>
      <c r="L17" s="80" t="s">
        <v>20</v>
      </c>
      <c r="M17" s="81" t="s">
        <v>21</v>
      </c>
      <c r="N17" s="289">
        <f>VLOOKUP($C6,利用者一覧!$C$4:$AS$53,40,FALSE)</f>
        <v>0</v>
      </c>
      <c r="O17" s="166"/>
      <c r="P17" s="166"/>
      <c r="Q17" s="166"/>
      <c r="R17" s="166"/>
      <c r="S17" s="166"/>
      <c r="T17" s="167"/>
    </row>
    <row r="18" spans="1:20" ht="21" customHeight="1">
      <c r="A18" s="199"/>
      <c r="B18" s="201" t="str">
        <f>VLOOKUP($C6,利用者一覧!$C$4:$AS$53,26,FALSE)</f>
        <v>□</v>
      </c>
      <c r="C18" s="196" t="s">
        <v>103</v>
      </c>
      <c r="D18" s="194" t="str">
        <f>VLOOKUP($C6,利用者一覧!$C$4:$AS$53,27,FALSE)</f>
        <v>□</v>
      </c>
      <c r="E18" s="196" t="s">
        <v>103</v>
      </c>
      <c r="F18" s="194" t="str">
        <f>VLOOKUP($C6,利用者一覧!$C$4:$AS$53,28,FALSE)</f>
        <v>□</v>
      </c>
      <c r="G18" s="196" t="s">
        <v>103</v>
      </c>
      <c r="H18" s="194" t="str">
        <f>VLOOKUP($C6,利用者一覧!$C$4:$AS$53,29,FALSE)</f>
        <v>□</v>
      </c>
      <c r="I18" s="196" t="s">
        <v>103</v>
      </c>
      <c r="J18" s="194" t="str">
        <f>VLOOKUP($C6,利用者一覧!$C$4:$AS$53,30,FALSE)</f>
        <v>□</v>
      </c>
      <c r="K18" s="196" t="s">
        <v>103</v>
      </c>
      <c r="L18" s="194" t="str">
        <f>VLOOKUP($C6,利用者一覧!$C$4:$AS$53,31,FALSE)</f>
        <v>☑</v>
      </c>
      <c r="M18" s="204" t="s">
        <v>103</v>
      </c>
      <c r="N18" s="254" t="s">
        <v>225</v>
      </c>
      <c r="O18" s="255"/>
      <c r="P18" s="255"/>
      <c r="Q18" s="255"/>
      <c r="R18" s="255"/>
      <c r="S18" s="255"/>
    </row>
    <row r="19" spans="1:20" ht="21" customHeight="1" thickBot="1">
      <c r="A19" s="200"/>
      <c r="B19" s="202"/>
      <c r="C19" s="197"/>
      <c r="D19" s="195"/>
      <c r="E19" s="197"/>
      <c r="F19" s="195"/>
      <c r="G19" s="197"/>
      <c r="H19" s="195"/>
      <c r="I19" s="197"/>
      <c r="J19" s="195"/>
      <c r="K19" s="197"/>
      <c r="L19" s="195"/>
      <c r="M19" s="205"/>
    </row>
    <row r="20" spans="1:20" ht="6" customHeight="1" thickBot="1">
      <c r="A20" s="104"/>
      <c r="B20" s="103"/>
      <c r="C20" s="103"/>
      <c r="D20" s="103"/>
      <c r="E20" s="103"/>
      <c r="F20" s="103"/>
      <c r="G20" s="103"/>
      <c r="H20" s="103"/>
      <c r="I20" s="103"/>
      <c r="J20" s="103"/>
      <c r="K20" s="103"/>
      <c r="L20" s="103"/>
      <c r="M20" s="103"/>
      <c r="N20" s="83"/>
      <c r="O20" s="83"/>
      <c r="P20" s="83"/>
      <c r="Q20" s="83"/>
      <c r="R20" s="83"/>
      <c r="S20" s="83"/>
      <c r="T20" s="83"/>
    </row>
    <row r="21" spans="1:20" ht="29.4" customHeight="1" thickBot="1">
      <c r="A21" s="189" t="s">
        <v>22</v>
      </c>
      <c r="B21" s="190"/>
      <c r="C21" s="93" t="s">
        <v>26</v>
      </c>
      <c r="D21" s="105" t="str">
        <f>VLOOKUP($C6,利用者一覧!$C$4:$AS$53,35,FALSE)</f>
        <v>□</v>
      </c>
      <c r="E21" s="82" t="s">
        <v>30</v>
      </c>
      <c r="F21" s="43" t="s">
        <v>104</v>
      </c>
      <c r="G21" s="191" t="s">
        <v>23</v>
      </c>
      <c r="H21" s="192"/>
      <c r="I21" s="193"/>
      <c r="J21" s="93" t="s">
        <v>26</v>
      </c>
      <c r="K21" s="105" t="str">
        <f>VLOOKUP($C6,利用者一覧!$C$4:$AS$53,36,FALSE)</f>
        <v>□</v>
      </c>
      <c r="L21" s="82" t="s">
        <v>30</v>
      </c>
      <c r="M21" s="43" t="s">
        <v>104</v>
      </c>
    </row>
    <row r="22" spans="1:20" ht="6" customHeight="1" thickBot="1"/>
    <row r="23" spans="1:20" ht="30" customHeight="1" thickBot="1">
      <c r="A23" s="263" t="s">
        <v>24</v>
      </c>
      <c r="B23" s="264"/>
      <c r="C23" s="265"/>
      <c r="D23" s="156" t="s">
        <v>28</v>
      </c>
      <c r="E23" s="157"/>
      <c r="F23" s="101" t="s">
        <v>103</v>
      </c>
      <c r="G23" s="262" t="s">
        <v>32</v>
      </c>
      <c r="H23" s="157"/>
      <c r="I23" s="101" t="s">
        <v>103</v>
      </c>
      <c r="J23" s="262" t="s">
        <v>34</v>
      </c>
      <c r="K23" s="157"/>
      <c r="L23" s="101" t="s">
        <v>103</v>
      </c>
      <c r="M23" s="140" t="s">
        <v>29</v>
      </c>
      <c r="N23" s="141"/>
      <c r="O23" s="102" t="s">
        <v>103</v>
      </c>
      <c r="P23" s="252" t="s">
        <v>244</v>
      </c>
      <c r="Q23" s="253"/>
      <c r="R23" s="253"/>
      <c r="S23" s="253"/>
      <c r="T23" s="253"/>
    </row>
    <row r="24" spans="1:20" ht="30" customHeight="1" thickTop="1" thickBot="1">
      <c r="A24" s="259" t="s">
        <v>162</v>
      </c>
      <c r="B24" s="260"/>
      <c r="C24" s="261"/>
      <c r="D24" s="258" t="s">
        <v>111</v>
      </c>
      <c r="E24" s="188"/>
      <c r="F24" s="107" t="s">
        <v>103</v>
      </c>
      <c r="G24" s="187" t="s">
        <v>35</v>
      </c>
      <c r="H24" s="188"/>
      <c r="I24" s="107" t="s">
        <v>103</v>
      </c>
      <c r="J24" s="187" t="s">
        <v>33</v>
      </c>
      <c r="K24" s="188"/>
      <c r="L24" s="91" t="s">
        <v>103</v>
      </c>
      <c r="M24" s="187" t="s">
        <v>101</v>
      </c>
      <c r="N24" s="188"/>
      <c r="O24" s="108" t="s">
        <v>103</v>
      </c>
      <c r="P24" s="252"/>
      <c r="Q24" s="253"/>
      <c r="R24" s="253"/>
      <c r="S24" s="253"/>
      <c r="T24" s="253"/>
    </row>
    <row r="25" spans="1:20" ht="6.6" customHeight="1" thickBot="1"/>
    <row r="26" spans="1:20" ht="30" customHeight="1" thickBot="1">
      <c r="A26" s="162" t="s">
        <v>227</v>
      </c>
      <c r="B26" s="163"/>
      <c r="C26" s="256" t="str">
        <f>VLOOKUP($C6,利用者一覧!$C$4:$AS$53,16,FALSE)</f>
        <v>レクリエーション</v>
      </c>
      <c r="D26" s="257"/>
      <c r="E26" s="257"/>
      <c r="F26" s="244" t="s">
        <v>232</v>
      </c>
      <c r="G26" s="245"/>
      <c r="H26" s="249" t="str">
        <f>VLOOKUP($C6,利用者一覧!$C$4:$AS$53,17,FALSE)</f>
        <v>□作業レクを実施</v>
      </c>
      <c r="I26" s="250"/>
      <c r="J26" s="250"/>
      <c r="K26" s="250"/>
      <c r="L26" s="250"/>
      <c r="M26" s="251"/>
      <c r="N26" s="210" t="s">
        <v>226</v>
      </c>
      <c r="O26" s="211"/>
      <c r="P26" s="211"/>
      <c r="Q26" s="211"/>
      <c r="R26" s="211"/>
      <c r="S26" s="211"/>
      <c r="T26" s="233"/>
    </row>
    <row r="27" spans="1:20" ht="30" customHeight="1">
      <c r="A27" s="158" t="s">
        <v>228</v>
      </c>
      <c r="B27" s="159"/>
      <c r="C27" s="229" t="str">
        <f>VLOOKUP($C6,利用者一覧!$C$4:$AS$53,18,FALSE)</f>
        <v>入浴</v>
      </c>
      <c r="D27" s="230"/>
      <c r="E27" s="230"/>
      <c r="F27" s="240" t="s">
        <v>233</v>
      </c>
      <c r="G27" s="241"/>
      <c r="H27" s="246" t="str">
        <f>VLOOKUP($C6,利用者一覧!$C$4:$AS$53,19,FALSE)</f>
        <v>□見守りのもと実施</v>
      </c>
      <c r="I27" s="247"/>
      <c r="J27" s="247"/>
      <c r="K27" s="247"/>
      <c r="L27" s="247"/>
      <c r="M27" s="248"/>
      <c r="N27" s="198" t="s">
        <v>102</v>
      </c>
      <c r="O27" s="234">
        <f>VLOOKUP($C6,利用者一覧!$C$4:$AS$53,37,FALSE)</f>
        <v>0</v>
      </c>
      <c r="P27" s="235"/>
      <c r="Q27" s="235"/>
      <c r="R27" s="235"/>
      <c r="S27" s="235"/>
      <c r="T27" s="44" t="s">
        <v>103</v>
      </c>
    </row>
    <row r="28" spans="1:20" ht="30" customHeight="1">
      <c r="A28" s="158" t="s">
        <v>229</v>
      </c>
      <c r="B28" s="159"/>
      <c r="C28" s="229">
        <f>VLOOKUP($C6,利用者一覧!$C$4:$AS$53,20,FALSE)</f>
        <v>0</v>
      </c>
      <c r="D28" s="230"/>
      <c r="E28" s="230"/>
      <c r="F28" s="240" t="s">
        <v>234</v>
      </c>
      <c r="G28" s="241"/>
      <c r="H28" s="246" t="str">
        <f>VLOOKUP($C6,利用者一覧!$C$4:$AS$53,21,FALSE)</f>
        <v>□</v>
      </c>
      <c r="I28" s="247"/>
      <c r="J28" s="247"/>
      <c r="K28" s="247"/>
      <c r="L28" s="247"/>
      <c r="M28" s="248"/>
      <c r="N28" s="199"/>
      <c r="O28" s="236">
        <f>VLOOKUP($C6,利用者一覧!$C$4:$AS$53,38,FALSE)</f>
        <v>0</v>
      </c>
      <c r="P28" s="237"/>
      <c r="Q28" s="237"/>
      <c r="R28" s="237"/>
      <c r="S28" s="237"/>
      <c r="T28" s="75" t="s">
        <v>103</v>
      </c>
    </row>
    <row r="29" spans="1:20" ht="30" customHeight="1" thickBot="1">
      <c r="A29" s="158" t="s">
        <v>230</v>
      </c>
      <c r="B29" s="159"/>
      <c r="C29" s="229">
        <f>VLOOKUP($C6,利用者一覧!$C$4:$AS$53,22,FALSE)</f>
        <v>0</v>
      </c>
      <c r="D29" s="230"/>
      <c r="E29" s="230"/>
      <c r="F29" s="240" t="s">
        <v>235</v>
      </c>
      <c r="G29" s="241"/>
      <c r="H29" s="246" t="str">
        <f>VLOOKUP($C6,利用者一覧!$C$4:$AS$53,23,FALSE)</f>
        <v>□</v>
      </c>
      <c r="I29" s="247"/>
      <c r="J29" s="247"/>
      <c r="K29" s="247"/>
      <c r="L29" s="247"/>
      <c r="M29" s="248"/>
      <c r="N29" s="200"/>
      <c r="O29" s="238">
        <f>VLOOKUP($C6,利用者一覧!$C$4:$AS$53,39,FALSE)</f>
        <v>0</v>
      </c>
      <c r="P29" s="239"/>
      <c r="Q29" s="239"/>
      <c r="R29" s="239"/>
      <c r="S29" s="239"/>
      <c r="T29" s="45" t="s">
        <v>103</v>
      </c>
    </row>
    <row r="30" spans="1:20" ht="30" customHeight="1" thickBot="1">
      <c r="A30" s="160" t="s">
        <v>231</v>
      </c>
      <c r="B30" s="161"/>
      <c r="C30" s="231">
        <f>VLOOKUP($C6,利用者一覧!$C$4:$AS$53,24,FALSE)</f>
        <v>0</v>
      </c>
      <c r="D30" s="232"/>
      <c r="E30" s="232"/>
      <c r="F30" s="242" t="s">
        <v>236</v>
      </c>
      <c r="G30" s="243"/>
      <c r="H30" s="290" t="str">
        <f>VLOOKUP($C6,利用者一覧!$C$4:$AS$53,25,FALSE)</f>
        <v>□</v>
      </c>
      <c r="I30" s="291"/>
      <c r="J30" s="291"/>
      <c r="K30" s="291"/>
      <c r="L30" s="291"/>
      <c r="M30" s="292"/>
      <c r="N30" s="94"/>
    </row>
    <row r="31" spans="1:20" ht="6.6" customHeight="1" thickBot="1">
      <c r="A31" s="97"/>
      <c r="B31" s="98"/>
      <c r="C31" s="95"/>
      <c r="D31" s="95"/>
      <c r="E31" s="95"/>
      <c r="F31" s="99"/>
      <c r="G31" s="98"/>
      <c r="H31" s="106"/>
      <c r="I31" s="106"/>
      <c r="J31" s="106"/>
      <c r="K31" s="106"/>
      <c r="L31" s="106"/>
      <c r="M31" s="106"/>
      <c r="N31" s="100"/>
    </row>
    <row r="32" spans="1:20" ht="30" customHeight="1" thickBot="1">
      <c r="A32" s="135">
        <f>VLOOKUP($C6,利用者一覧!$C$4:$AS$53,42,FALSE)</f>
        <v>0</v>
      </c>
      <c r="B32" s="136"/>
      <c r="C32" s="136"/>
      <c r="D32" s="136"/>
      <c r="E32" s="136"/>
      <c r="F32" s="136"/>
      <c r="G32" s="136"/>
      <c r="H32" s="136"/>
      <c r="I32" s="136"/>
      <c r="J32" s="136"/>
      <c r="K32" s="136"/>
      <c r="L32" s="136"/>
      <c r="M32" s="136"/>
      <c r="N32" s="136"/>
      <c r="O32" s="136"/>
      <c r="P32" s="136"/>
      <c r="Q32" s="136"/>
      <c r="R32" s="136"/>
      <c r="S32" s="136"/>
      <c r="T32" s="137"/>
    </row>
    <row r="33" spans="1:20" ht="6" customHeight="1"/>
    <row r="34" spans="1:20" ht="22.8" customHeight="1" thickBot="1">
      <c r="A34" s="138" t="s">
        <v>161</v>
      </c>
      <c r="B34" s="138"/>
      <c r="C34" s="138"/>
      <c r="D34" s="138"/>
      <c r="E34" s="138"/>
      <c r="F34" s="138"/>
      <c r="G34" s="138"/>
      <c r="H34" s="139"/>
      <c r="I34" s="76"/>
    </row>
    <row r="35" spans="1:20" ht="22.8" customHeight="1">
      <c r="A35" s="266"/>
      <c r="B35" s="267"/>
      <c r="C35" s="267"/>
      <c r="D35" s="267"/>
      <c r="E35" s="267"/>
      <c r="F35" s="267"/>
      <c r="G35" s="267"/>
      <c r="H35" s="267"/>
      <c r="I35" s="267"/>
      <c r="J35" s="267"/>
      <c r="K35" s="267"/>
      <c r="L35" s="267"/>
      <c r="M35" s="267"/>
      <c r="N35" s="267"/>
      <c r="O35" s="267"/>
      <c r="P35" s="267"/>
      <c r="Q35" s="267"/>
      <c r="R35" s="267"/>
      <c r="S35" s="267"/>
      <c r="T35" s="268"/>
    </row>
    <row r="36" spans="1:20" ht="22.8" customHeight="1">
      <c r="A36" s="254"/>
      <c r="B36" s="255"/>
      <c r="C36" s="255"/>
      <c r="D36" s="255"/>
      <c r="E36" s="255"/>
      <c r="F36" s="255"/>
      <c r="G36" s="255"/>
      <c r="H36" s="255"/>
      <c r="I36" s="255"/>
      <c r="J36" s="255"/>
      <c r="K36" s="255"/>
      <c r="L36" s="255"/>
      <c r="M36" s="255"/>
      <c r="N36" s="255"/>
      <c r="O36" s="255"/>
      <c r="P36" s="255"/>
      <c r="Q36" s="255"/>
      <c r="R36" s="255"/>
      <c r="S36" s="255"/>
      <c r="T36" s="269"/>
    </row>
    <row r="37" spans="1:20" ht="22.8" customHeight="1">
      <c r="A37" s="254"/>
      <c r="B37" s="255"/>
      <c r="C37" s="255"/>
      <c r="D37" s="255"/>
      <c r="E37" s="255"/>
      <c r="F37" s="255"/>
      <c r="G37" s="255"/>
      <c r="H37" s="255"/>
      <c r="I37" s="255"/>
      <c r="J37" s="255"/>
      <c r="K37" s="255"/>
      <c r="L37" s="255"/>
      <c r="M37" s="255"/>
      <c r="N37" s="255"/>
      <c r="O37" s="255"/>
      <c r="P37" s="255"/>
      <c r="Q37" s="255"/>
      <c r="R37" s="255"/>
      <c r="S37" s="255"/>
      <c r="T37" s="269"/>
    </row>
    <row r="38" spans="1:20" ht="22.8" customHeight="1" thickBot="1">
      <c r="A38" s="270"/>
      <c r="B38" s="271"/>
      <c r="C38" s="271"/>
      <c r="D38" s="271"/>
      <c r="E38" s="271"/>
      <c r="F38" s="271"/>
      <c r="G38" s="271"/>
      <c r="H38" s="271"/>
      <c r="I38" s="271"/>
      <c r="J38" s="271"/>
      <c r="K38" s="271"/>
      <c r="L38" s="271"/>
      <c r="M38" s="271"/>
      <c r="N38" s="271"/>
      <c r="O38" s="271"/>
      <c r="P38" s="271"/>
      <c r="Q38" s="271"/>
      <c r="R38" s="271"/>
      <c r="S38" s="271"/>
      <c r="T38" s="272"/>
    </row>
    <row r="39" spans="1:20" ht="22.8" customHeight="1"/>
    <row r="40" spans="1:20" ht="22.8" customHeight="1"/>
    <row r="41" spans="1:20" ht="22.8" customHeight="1"/>
    <row r="42" spans="1:20" ht="22.8" customHeight="1" thickBot="1"/>
    <row r="43" spans="1:20" ht="21" customHeight="1" thickBot="1">
      <c r="A43" s="168" t="s">
        <v>239</v>
      </c>
      <c r="B43" s="169"/>
      <c r="C43" s="169"/>
      <c r="D43" s="169"/>
      <c r="E43" s="169"/>
      <c r="F43" s="169"/>
      <c r="G43" s="169"/>
      <c r="H43" s="169"/>
      <c r="I43" s="169"/>
      <c r="J43" s="169"/>
      <c r="K43" s="170"/>
      <c r="L43" s="77"/>
      <c r="M43" s="77"/>
      <c r="N43" s="77"/>
    </row>
    <row r="44" spans="1:20" ht="5.25" customHeight="1" thickBot="1"/>
    <row r="45" spans="1:20" ht="13.8" customHeight="1" thickBot="1">
      <c r="A45" s="183" t="s">
        <v>240</v>
      </c>
      <c r="B45" s="184"/>
      <c r="C45" s="184"/>
      <c r="D45" s="184"/>
      <c r="E45" s="184"/>
      <c r="F45" s="181" t="s">
        <v>219</v>
      </c>
      <c r="G45" s="181"/>
      <c r="H45" s="179"/>
      <c r="I45" s="179"/>
      <c r="J45" s="179"/>
      <c r="K45" s="171" t="s">
        <v>220</v>
      </c>
      <c r="L45" s="172"/>
      <c r="M45" s="175" t="s">
        <v>237</v>
      </c>
      <c r="N45" s="176"/>
      <c r="O45" s="176" t="s">
        <v>238</v>
      </c>
      <c r="P45" s="176"/>
      <c r="Q45" s="176" t="s">
        <v>238</v>
      </c>
      <c r="R45" s="176"/>
      <c r="S45" s="176" t="s">
        <v>238</v>
      </c>
      <c r="T45" s="177"/>
    </row>
    <row r="46" spans="1:20" ht="41.4" customHeight="1" thickTop="1" thickBot="1">
      <c r="A46" s="185"/>
      <c r="B46" s="186"/>
      <c r="C46" s="186"/>
      <c r="D46" s="186"/>
      <c r="E46" s="186"/>
      <c r="F46" s="182"/>
      <c r="G46" s="182"/>
      <c r="H46" s="180"/>
      <c r="I46" s="180"/>
      <c r="J46" s="180"/>
      <c r="K46" s="173"/>
      <c r="L46" s="174"/>
      <c r="M46" s="178"/>
      <c r="N46" s="166"/>
      <c r="O46" s="166"/>
      <c r="P46" s="166"/>
      <c r="Q46" s="166"/>
      <c r="R46" s="166"/>
      <c r="S46" s="166"/>
      <c r="T46" s="167"/>
    </row>
    <row r="47" spans="1:20" ht="5.4" customHeight="1" thickBot="1">
      <c r="A47" s="85"/>
      <c r="B47" s="87"/>
      <c r="C47" s="88"/>
      <c r="D47" s="88"/>
      <c r="E47" s="88"/>
      <c r="F47" s="88"/>
      <c r="G47" s="88"/>
      <c r="H47" s="88"/>
      <c r="I47" s="88"/>
      <c r="J47" s="88"/>
      <c r="K47" s="88"/>
      <c r="L47" s="88"/>
      <c r="M47" s="88"/>
      <c r="N47" s="88"/>
      <c r="O47" s="88"/>
      <c r="P47" s="88"/>
      <c r="Q47" s="88"/>
      <c r="R47" s="88"/>
      <c r="S47" s="88"/>
      <c r="T47" s="293"/>
    </row>
    <row r="48" spans="1:20" ht="36" customHeight="1" thickBot="1">
      <c r="A48" s="208" t="s">
        <v>8</v>
      </c>
      <c r="B48" s="209"/>
      <c r="C48" s="206"/>
      <c r="D48" s="206"/>
      <c r="E48" s="206"/>
      <c r="F48" s="206"/>
      <c r="G48" s="206"/>
      <c r="H48" s="207"/>
      <c r="J48" s="210" t="s">
        <v>113</v>
      </c>
      <c r="K48" s="211"/>
      <c r="L48" s="211"/>
      <c r="M48" s="211"/>
      <c r="N48" s="142" t="e">
        <f>VLOOKUP($C48,利用者一覧!$C$4:$AS$53,41,FALSE)</f>
        <v>#N/A</v>
      </c>
      <c r="O48" s="142"/>
      <c r="P48" s="142"/>
      <c r="Q48" s="142"/>
      <c r="R48" s="142"/>
      <c r="S48" s="143"/>
    </row>
    <row r="49" spans="1:20" ht="6.6" customHeight="1" thickBot="1">
      <c r="D49" s="86"/>
      <c r="E49" s="86"/>
      <c r="F49" s="86"/>
    </row>
    <row r="50" spans="1:20" ht="26.4" customHeight="1">
      <c r="A50" s="224" t="s">
        <v>163</v>
      </c>
      <c r="B50" s="225"/>
      <c r="C50" s="163"/>
      <c r="D50" s="276" t="e">
        <f>VLOOKUP($C48,利用者一覧!$C$4:$AS$53,14,FALSE)</f>
        <v>#N/A</v>
      </c>
      <c r="E50" s="277"/>
      <c r="F50" s="277"/>
      <c r="G50" s="277"/>
      <c r="H50" s="277"/>
      <c r="I50" s="277"/>
      <c r="J50" s="277"/>
      <c r="K50" s="277"/>
      <c r="L50" s="277"/>
      <c r="M50" s="277"/>
      <c r="N50" s="277"/>
      <c r="O50" s="277"/>
      <c r="P50" s="277"/>
      <c r="Q50" s="277"/>
      <c r="R50" s="277"/>
      <c r="S50" s="277"/>
      <c r="T50" s="278"/>
    </row>
    <row r="51" spans="1:20" ht="26.4" customHeight="1" thickBot="1">
      <c r="A51" s="226" t="s">
        <v>164</v>
      </c>
      <c r="B51" s="227"/>
      <c r="C51" s="228"/>
      <c r="D51" s="273" t="e">
        <f>VLOOKUP($C48,利用者一覧!$C$4:$AS$53,15,FALSE)</f>
        <v>#N/A</v>
      </c>
      <c r="E51" s="274"/>
      <c r="F51" s="274"/>
      <c r="G51" s="274"/>
      <c r="H51" s="274"/>
      <c r="I51" s="274"/>
      <c r="J51" s="274"/>
      <c r="K51" s="274"/>
      <c r="L51" s="274"/>
      <c r="M51" s="274"/>
      <c r="N51" s="274"/>
      <c r="O51" s="274"/>
      <c r="P51" s="274"/>
      <c r="Q51" s="274"/>
      <c r="R51" s="274"/>
      <c r="S51" s="274"/>
      <c r="T51" s="275"/>
    </row>
    <row r="52" spans="1:20" ht="5.4" customHeight="1" thickBot="1">
      <c r="D52" s="86"/>
      <c r="E52" s="86"/>
      <c r="F52" s="86"/>
    </row>
    <row r="53" spans="1:20" ht="24" customHeight="1" thickBot="1">
      <c r="A53" s="212" t="s">
        <v>9</v>
      </c>
      <c r="B53" s="213"/>
      <c r="C53" s="213"/>
      <c r="D53" s="213"/>
      <c r="E53" s="213"/>
      <c r="F53" s="214"/>
      <c r="G53" s="212" t="s">
        <v>10</v>
      </c>
      <c r="H53" s="213"/>
      <c r="I53" s="213"/>
      <c r="J53" s="288"/>
      <c r="K53" s="212" t="s">
        <v>11</v>
      </c>
      <c r="L53" s="213"/>
      <c r="M53" s="213"/>
      <c r="N53" s="288"/>
      <c r="O53" s="144" t="s">
        <v>221</v>
      </c>
      <c r="P53" s="145"/>
      <c r="Q53" s="145"/>
      <c r="R53" s="145"/>
      <c r="S53" s="145"/>
      <c r="T53" s="146"/>
    </row>
    <row r="54" spans="1:20" ht="28.8" customHeight="1" thickTop="1">
      <c r="A54" s="218" t="s">
        <v>241</v>
      </c>
      <c r="B54" s="219"/>
      <c r="C54" s="219"/>
      <c r="D54" s="219"/>
      <c r="E54" s="219"/>
      <c r="F54" s="220"/>
      <c r="G54" s="285" t="s">
        <v>18</v>
      </c>
      <c r="H54" s="286"/>
      <c r="I54" s="286"/>
      <c r="J54" s="287"/>
      <c r="K54" s="285" t="s">
        <v>19</v>
      </c>
      <c r="L54" s="286"/>
      <c r="M54" s="286"/>
      <c r="N54" s="287"/>
      <c r="O54" s="84" t="s">
        <v>27</v>
      </c>
      <c r="P54" s="147" t="s">
        <v>245</v>
      </c>
      <c r="Q54" s="148"/>
      <c r="R54" s="148"/>
      <c r="S54" s="148"/>
      <c r="T54" s="149"/>
    </row>
    <row r="55" spans="1:20" ht="28.8" customHeight="1" thickBot="1">
      <c r="A55" s="221" t="s">
        <v>242</v>
      </c>
      <c r="B55" s="222"/>
      <c r="C55" s="222"/>
      <c r="D55" s="222"/>
      <c r="E55" s="222"/>
      <c r="F55" s="223"/>
      <c r="G55" s="282" t="s">
        <v>18</v>
      </c>
      <c r="H55" s="283"/>
      <c r="I55" s="283"/>
      <c r="J55" s="284"/>
      <c r="K55" s="282" t="s">
        <v>19</v>
      </c>
      <c r="L55" s="283"/>
      <c r="M55" s="283"/>
      <c r="N55" s="284"/>
      <c r="O55" s="89" t="s">
        <v>31</v>
      </c>
      <c r="P55" s="150"/>
      <c r="Q55" s="151"/>
      <c r="R55" s="151"/>
      <c r="S55" s="151"/>
      <c r="T55" s="152"/>
    </row>
    <row r="56" spans="1:20" ht="28.8" customHeight="1" thickBot="1">
      <c r="A56" s="215" t="s">
        <v>243</v>
      </c>
      <c r="B56" s="216"/>
      <c r="C56" s="216"/>
      <c r="D56" s="216"/>
      <c r="E56" s="216"/>
      <c r="F56" s="217"/>
      <c r="G56" s="279" t="s">
        <v>18</v>
      </c>
      <c r="H56" s="280"/>
      <c r="I56" s="280"/>
      <c r="J56" s="281"/>
      <c r="K56" s="279" t="s">
        <v>19</v>
      </c>
      <c r="L56" s="280"/>
      <c r="M56" s="280"/>
      <c r="N56" s="281"/>
      <c r="O56" s="153" t="e">
        <f>VLOOKUP($C48,利用者一覧!$C$4:$AS$53,32,FALSE)</f>
        <v>#N/A</v>
      </c>
      <c r="P56" s="154"/>
      <c r="Q56" s="154"/>
      <c r="R56" s="154"/>
      <c r="S56" s="154"/>
      <c r="T56" s="155"/>
    </row>
    <row r="57" spans="1:20" ht="8.4" customHeight="1" thickBot="1">
      <c r="D57" s="86"/>
      <c r="E57" s="86"/>
      <c r="F57" s="86"/>
    </row>
    <row r="58" spans="1:20" ht="24" customHeight="1" thickBot="1">
      <c r="A58" s="198" t="s">
        <v>99</v>
      </c>
      <c r="B58" s="203" t="s">
        <v>12</v>
      </c>
      <c r="C58" s="164"/>
      <c r="D58" s="140" t="s">
        <v>13</v>
      </c>
      <c r="E58" s="164"/>
      <c r="F58" s="140" t="s">
        <v>14</v>
      </c>
      <c r="G58" s="164"/>
      <c r="H58" s="140" t="s">
        <v>15</v>
      </c>
      <c r="I58" s="164"/>
      <c r="J58" s="140" t="s">
        <v>16</v>
      </c>
      <c r="K58" s="164"/>
      <c r="L58" s="140" t="s">
        <v>17</v>
      </c>
      <c r="M58" s="165"/>
      <c r="N58" s="212" t="s">
        <v>222</v>
      </c>
      <c r="O58" s="213"/>
      <c r="P58" s="213"/>
      <c r="Q58" s="213"/>
      <c r="R58" s="213"/>
      <c r="S58" s="213"/>
      <c r="T58" s="288"/>
    </row>
    <row r="59" spans="1:20" ht="21" customHeight="1" thickTop="1" thickBot="1">
      <c r="A59" s="199"/>
      <c r="B59" s="78" t="s">
        <v>20</v>
      </c>
      <c r="C59" s="79" t="s">
        <v>21</v>
      </c>
      <c r="D59" s="80" t="s">
        <v>20</v>
      </c>
      <c r="E59" s="79" t="s">
        <v>21</v>
      </c>
      <c r="F59" s="80" t="s">
        <v>20</v>
      </c>
      <c r="G59" s="79" t="s">
        <v>21</v>
      </c>
      <c r="H59" s="80" t="s">
        <v>20</v>
      </c>
      <c r="I59" s="79" t="s">
        <v>21</v>
      </c>
      <c r="J59" s="80" t="s">
        <v>20</v>
      </c>
      <c r="K59" s="79" t="s">
        <v>21</v>
      </c>
      <c r="L59" s="80" t="s">
        <v>20</v>
      </c>
      <c r="M59" s="81" t="s">
        <v>21</v>
      </c>
      <c r="N59" s="289" t="e">
        <f>VLOOKUP($C48,利用者一覧!$C$4:$AS$53,40,FALSE)</f>
        <v>#N/A</v>
      </c>
      <c r="O59" s="166"/>
      <c r="P59" s="166"/>
      <c r="Q59" s="166"/>
      <c r="R59" s="166"/>
      <c r="S59" s="166"/>
      <c r="T59" s="167"/>
    </row>
    <row r="60" spans="1:20" ht="21" customHeight="1">
      <c r="A60" s="199"/>
      <c r="B60" s="201" t="e">
        <f>VLOOKUP($C48,利用者一覧!$C$4:$AS$53,26,FALSE)</f>
        <v>#N/A</v>
      </c>
      <c r="C60" s="196" t="s">
        <v>103</v>
      </c>
      <c r="D60" s="194" t="e">
        <f>VLOOKUP($C48,利用者一覧!$C$4:$AS$53,27,FALSE)</f>
        <v>#N/A</v>
      </c>
      <c r="E60" s="196" t="s">
        <v>103</v>
      </c>
      <c r="F60" s="194" t="e">
        <f>VLOOKUP($C48,利用者一覧!$C$4:$AS$53,28,FALSE)</f>
        <v>#N/A</v>
      </c>
      <c r="G60" s="196" t="s">
        <v>103</v>
      </c>
      <c r="H60" s="194" t="e">
        <f>VLOOKUP($C48,利用者一覧!$C$4:$AS$53,29,FALSE)</f>
        <v>#N/A</v>
      </c>
      <c r="I60" s="196" t="s">
        <v>103</v>
      </c>
      <c r="J60" s="194" t="e">
        <f>VLOOKUP($C48,利用者一覧!$C$4:$AS$53,30,FALSE)</f>
        <v>#N/A</v>
      </c>
      <c r="K60" s="196" t="s">
        <v>103</v>
      </c>
      <c r="L60" s="194" t="e">
        <f>VLOOKUP($C48,利用者一覧!$C$4:$AS$53,31,FALSE)</f>
        <v>#N/A</v>
      </c>
      <c r="M60" s="204" t="s">
        <v>103</v>
      </c>
      <c r="N60" s="254" t="s">
        <v>225</v>
      </c>
      <c r="O60" s="255"/>
      <c r="P60" s="255"/>
      <c r="Q60" s="255"/>
      <c r="R60" s="255"/>
      <c r="S60" s="255"/>
    </row>
    <row r="61" spans="1:20" ht="21" customHeight="1" thickBot="1">
      <c r="A61" s="200"/>
      <c r="B61" s="202"/>
      <c r="C61" s="197"/>
      <c r="D61" s="195"/>
      <c r="E61" s="197"/>
      <c r="F61" s="195"/>
      <c r="G61" s="197"/>
      <c r="H61" s="195"/>
      <c r="I61" s="197"/>
      <c r="J61" s="195"/>
      <c r="K61" s="197"/>
      <c r="L61" s="195"/>
      <c r="M61" s="205"/>
    </row>
    <row r="62" spans="1:20" ht="6" customHeight="1" thickBot="1">
      <c r="A62" s="104"/>
      <c r="B62" s="103"/>
      <c r="C62" s="103"/>
      <c r="D62" s="103"/>
      <c r="E62" s="103"/>
      <c r="F62" s="103"/>
      <c r="G62" s="103"/>
      <c r="H62" s="103"/>
      <c r="I62" s="103"/>
      <c r="J62" s="103"/>
      <c r="K62" s="103"/>
      <c r="L62" s="103"/>
      <c r="M62" s="103"/>
      <c r="N62" s="83"/>
      <c r="O62" s="83"/>
      <c r="P62" s="83"/>
      <c r="Q62" s="83"/>
      <c r="R62" s="83"/>
      <c r="S62" s="83"/>
      <c r="T62" s="83"/>
    </row>
    <row r="63" spans="1:20" ht="29.4" customHeight="1" thickBot="1">
      <c r="A63" s="189" t="s">
        <v>22</v>
      </c>
      <c r="B63" s="190"/>
      <c r="C63" s="93" t="s">
        <v>26</v>
      </c>
      <c r="D63" s="105" t="e">
        <f>VLOOKUP($C48,利用者一覧!$C$4:$AS$53,35,FALSE)</f>
        <v>#N/A</v>
      </c>
      <c r="E63" s="82" t="s">
        <v>30</v>
      </c>
      <c r="F63" s="43" t="s">
        <v>104</v>
      </c>
      <c r="G63" s="191" t="s">
        <v>23</v>
      </c>
      <c r="H63" s="192"/>
      <c r="I63" s="193"/>
      <c r="J63" s="93" t="s">
        <v>26</v>
      </c>
      <c r="K63" s="105" t="e">
        <f>VLOOKUP($C48,利用者一覧!$C$4:$AS$53,36,FALSE)</f>
        <v>#N/A</v>
      </c>
      <c r="L63" s="82" t="s">
        <v>30</v>
      </c>
      <c r="M63" s="43" t="s">
        <v>104</v>
      </c>
    </row>
    <row r="64" spans="1:20" ht="6" customHeight="1" thickBot="1"/>
    <row r="65" spans="1:20" ht="30" customHeight="1" thickBot="1">
      <c r="A65" s="263" t="s">
        <v>24</v>
      </c>
      <c r="B65" s="264"/>
      <c r="C65" s="265"/>
      <c r="D65" s="156" t="s">
        <v>28</v>
      </c>
      <c r="E65" s="157"/>
      <c r="F65" s="101" t="s">
        <v>103</v>
      </c>
      <c r="G65" s="262" t="s">
        <v>32</v>
      </c>
      <c r="H65" s="157"/>
      <c r="I65" s="101" t="s">
        <v>103</v>
      </c>
      <c r="J65" s="262" t="s">
        <v>34</v>
      </c>
      <c r="K65" s="157"/>
      <c r="L65" s="101" t="s">
        <v>103</v>
      </c>
      <c r="M65" s="140" t="s">
        <v>29</v>
      </c>
      <c r="N65" s="141"/>
      <c r="O65" s="102" t="s">
        <v>103</v>
      </c>
      <c r="P65" s="252" t="s">
        <v>244</v>
      </c>
      <c r="Q65" s="253"/>
      <c r="R65" s="253"/>
      <c r="S65" s="253"/>
      <c r="T65" s="253"/>
    </row>
    <row r="66" spans="1:20" ht="30" customHeight="1" thickTop="1" thickBot="1">
      <c r="A66" s="259" t="s">
        <v>162</v>
      </c>
      <c r="B66" s="260"/>
      <c r="C66" s="261"/>
      <c r="D66" s="258" t="s">
        <v>111</v>
      </c>
      <c r="E66" s="188"/>
      <c r="F66" s="107" t="s">
        <v>103</v>
      </c>
      <c r="G66" s="187" t="s">
        <v>35</v>
      </c>
      <c r="H66" s="188"/>
      <c r="I66" s="107" t="s">
        <v>103</v>
      </c>
      <c r="J66" s="187" t="s">
        <v>33</v>
      </c>
      <c r="K66" s="188"/>
      <c r="L66" s="91" t="s">
        <v>103</v>
      </c>
      <c r="M66" s="187" t="s">
        <v>101</v>
      </c>
      <c r="N66" s="188"/>
      <c r="O66" s="108" t="s">
        <v>103</v>
      </c>
      <c r="P66" s="252"/>
      <c r="Q66" s="253"/>
      <c r="R66" s="253"/>
      <c r="S66" s="253"/>
      <c r="T66" s="253"/>
    </row>
    <row r="67" spans="1:20" ht="6.6" customHeight="1" thickBot="1"/>
    <row r="68" spans="1:20" ht="30" customHeight="1" thickBot="1">
      <c r="A68" s="162" t="s">
        <v>227</v>
      </c>
      <c r="B68" s="163"/>
      <c r="C68" s="256" t="e">
        <f>VLOOKUP($C48,利用者一覧!$C$4:$AS$53,16,FALSE)</f>
        <v>#N/A</v>
      </c>
      <c r="D68" s="257"/>
      <c r="E68" s="257"/>
      <c r="F68" s="244" t="s">
        <v>232</v>
      </c>
      <c r="G68" s="245"/>
      <c r="H68" s="249" t="e">
        <f>VLOOKUP($C48,利用者一覧!$C$4:$AS$53,17,FALSE)</f>
        <v>#N/A</v>
      </c>
      <c r="I68" s="250"/>
      <c r="J68" s="250"/>
      <c r="K68" s="250"/>
      <c r="L68" s="250"/>
      <c r="M68" s="251"/>
      <c r="N68" s="210" t="s">
        <v>226</v>
      </c>
      <c r="O68" s="211"/>
      <c r="P68" s="211"/>
      <c r="Q68" s="211"/>
      <c r="R68" s="211"/>
      <c r="S68" s="211"/>
      <c r="T68" s="233"/>
    </row>
    <row r="69" spans="1:20" ht="30" customHeight="1">
      <c r="A69" s="158" t="s">
        <v>228</v>
      </c>
      <c r="B69" s="159"/>
      <c r="C69" s="229" t="e">
        <f>VLOOKUP($C48,利用者一覧!$C$4:$AS$53,18,FALSE)</f>
        <v>#N/A</v>
      </c>
      <c r="D69" s="230"/>
      <c r="E69" s="230"/>
      <c r="F69" s="240" t="s">
        <v>233</v>
      </c>
      <c r="G69" s="241"/>
      <c r="H69" s="246" t="e">
        <f>VLOOKUP($C48,利用者一覧!$C$4:$AS$53,19,FALSE)</f>
        <v>#N/A</v>
      </c>
      <c r="I69" s="247"/>
      <c r="J69" s="247"/>
      <c r="K69" s="247"/>
      <c r="L69" s="247"/>
      <c r="M69" s="248"/>
      <c r="N69" s="198" t="s">
        <v>102</v>
      </c>
      <c r="O69" s="234" t="e">
        <f>VLOOKUP($C48,利用者一覧!$C$4:$AS$53,37,FALSE)</f>
        <v>#N/A</v>
      </c>
      <c r="P69" s="235"/>
      <c r="Q69" s="235"/>
      <c r="R69" s="235"/>
      <c r="S69" s="235"/>
      <c r="T69" s="44" t="s">
        <v>103</v>
      </c>
    </row>
    <row r="70" spans="1:20" ht="30" customHeight="1">
      <c r="A70" s="158" t="s">
        <v>229</v>
      </c>
      <c r="B70" s="159"/>
      <c r="C70" s="229" t="e">
        <f>VLOOKUP($C48,利用者一覧!$C$4:$AS$53,20,FALSE)</f>
        <v>#N/A</v>
      </c>
      <c r="D70" s="230"/>
      <c r="E70" s="230"/>
      <c r="F70" s="240" t="s">
        <v>234</v>
      </c>
      <c r="G70" s="241"/>
      <c r="H70" s="246" t="e">
        <f>VLOOKUP($C48,利用者一覧!$C$4:$AS$53,21,FALSE)</f>
        <v>#N/A</v>
      </c>
      <c r="I70" s="247"/>
      <c r="J70" s="247"/>
      <c r="K70" s="247"/>
      <c r="L70" s="247"/>
      <c r="M70" s="248"/>
      <c r="N70" s="199"/>
      <c r="O70" s="236" t="e">
        <f>VLOOKUP($C48,利用者一覧!$C$4:$AS$53,38,FALSE)</f>
        <v>#N/A</v>
      </c>
      <c r="P70" s="237"/>
      <c r="Q70" s="237"/>
      <c r="R70" s="237"/>
      <c r="S70" s="237"/>
      <c r="T70" s="75" t="s">
        <v>103</v>
      </c>
    </row>
    <row r="71" spans="1:20" ht="30" customHeight="1" thickBot="1">
      <c r="A71" s="158" t="s">
        <v>230</v>
      </c>
      <c r="B71" s="159"/>
      <c r="C71" s="229" t="e">
        <f>VLOOKUP($C48,利用者一覧!$C$4:$AS$53,22,FALSE)</f>
        <v>#N/A</v>
      </c>
      <c r="D71" s="230"/>
      <c r="E71" s="230"/>
      <c r="F71" s="240" t="s">
        <v>235</v>
      </c>
      <c r="G71" s="241"/>
      <c r="H71" s="246" t="e">
        <f>VLOOKUP($C48,利用者一覧!$C$4:$AS$53,23,FALSE)</f>
        <v>#N/A</v>
      </c>
      <c r="I71" s="247"/>
      <c r="J71" s="247"/>
      <c r="K71" s="247"/>
      <c r="L71" s="247"/>
      <c r="M71" s="248"/>
      <c r="N71" s="200"/>
      <c r="O71" s="238" t="e">
        <f>VLOOKUP($C48,利用者一覧!$C$4:$AS$53,39,FALSE)</f>
        <v>#N/A</v>
      </c>
      <c r="P71" s="239"/>
      <c r="Q71" s="239"/>
      <c r="R71" s="239"/>
      <c r="S71" s="239"/>
      <c r="T71" s="45" t="s">
        <v>103</v>
      </c>
    </row>
    <row r="72" spans="1:20" ht="30" customHeight="1" thickBot="1">
      <c r="A72" s="160" t="s">
        <v>231</v>
      </c>
      <c r="B72" s="161"/>
      <c r="C72" s="231" t="e">
        <f>VLOOKUP($C48,利用者一覧!$C$4:$AS$53,24,FALSE)</f>
        <v>#N/A</v>
      </c>
      <c r="D72" s="232"/>
      <c r="E72" s="232"/>
      <c r="F72" s="242" t="s">
        <v>236</v>
      </c>
      <c r="G72" s="243"/>
      <c r="H72" s="290" t="e">
        <f>VLOOKUP($C48,利用者一覧!$C$4:$AS$53,25,FALSE)</f>
        <v>#N/A</v>
      </c>
      <c r="I72" s="291"/>
      <c r="J72" s="291"/>
      <c r="K72" s="291"/>
      <c r="L72" s="291"/>
      <c r="M72" s="292"/>
      <c r="N72" s="94"/>
    </row>
    <row r="73" spans="1:20" ht="6.6" customHeight="1" thickBot="1">
      <c r="A73" s="97"/>
      <c r="B73" s="98"/>
      <c r="C73" s="95"/>
      <c r="D73" s="95"/>
      <c r="E73" s="95"/>
      <c r="F73" s="99"/>
      <c r="G73" s="98"/>
      <c r="H73" s="106"/>
      <c r="I73" s="106"/>
      <c r="J73" s="106"/>
      <c r="K73" s="106"/>
      <c r="L73" s="106"/>
      <c r="M73" s="106"/>
      <c r="N73" s="100"/>
    </row>
    <row r="74" spans="1:20" ht="30" customHeight="1" thickBot="1">
      <c r="A74" s="135" t="e">
        <f>VLOOKUP($C48,利用者一覧!$C$4:$AS$53,42,FALSE)</f>
        <v>#N/A</v>
      </c>
      <c r="B74" s="136"/>
      <c r="C74" s="136"/>
      <c r="D74" s="136"/>
      <c r="E74" s="136"/>
      <c r="F74" s="136"/>
      <c r="G74" s="136"/>
      <c r="H74" s="136"/>
      <c r="I74" s="136"/>
      <c r="J74" s="136"/>
      <c r="K74" s="136"/>
      <c r="L74" s="136"/>
      <c r="M74" s="136"/>
      <c r="N74" s="136"/>
      <c r="O74" s="136"/>
      <c r="P74" s="136"/>
      <c r="Q74" s="136"/>
      <c r="R74" s="136"/>
      <c r="S74" s="136"/>
      <c r="T74" s="137"/>
    </row>
    <row r="75" spans="1:20" ht="6" customHeight="1"/>
    <row r="76" spans="1:20" ht="22.8" customHeight="1" thickBot="1">
      <c r="A76" s="138" t="s">
        <v>161</v>
      </c>
      <c r="B76" s="138"/>
      <c r="C76" s="138"/>
      <c r="D76" s="138"/>
      <c r="E76" s="138"/>
      <c r="F76" s="138"/>
      <c r="G76" s="138"/>
      <c r="H76" s="139"/>
      <c r="I76" s="76"/>
    </row>
    <row r="77" spans="1:20" ht="22.8" customHeight="1">
      <c r="A77" s="266"/>
      <c r="B77" s="267"/>
      <c r="C77" s="267"/>
      <c r="D77" s="267"/>
      <c r="E77" s="267"/>
      <c r="F77" s="267"/>
      <c r="G77" s="267"/>
      <c r="H77" s="267"/>
      <c r="I77" s="267"/>
      <c r="J77" s="267"/>
      <c r="K77" s="267"/>
      <c r="L77" s="267"/>
      <c r="M77" s="267"/>
      <c r="N77" s="267"/>
      <c r="O77" s="267"/>
      <c r="P77" s="267"/>
      <c r="Q77" s="267"/>
      <c r="R77" s="267"/>
      <c r="S77" s="267"/>
      <c r="T77" s="268"/>
    </row>
    <row r="78" spans="1:20" ht="22.8" customHeight="1">
      <c r="A78" s="254"/>
      <c r="B78" s="255"/>
      <c r="C78" s="255"/>
      <c r="D78" s="255"/>
      <c r="E78" s="255"/>
      <c r="F78" s="255"/>
      <c r="G78" s="255"/>
      <c r="H78" s="255"/>
      <c r="I78" s="255"/>
      <c r="J78" s="255"/>
      <c r="K78" s="255"/>
      <c r="L78" s="255"/>
      <c r="M78" s="255"/>
      <c r="N78" s="255"/>
      <c r="O78" s="255"/>
      <c r="P78" s="255"/>
      <c r="Q78" s="255"/>
      <c r="R78" s="255"/>
      <c r="S78" s="255"/>
      <c r="T78" s="269"/>
    </row>
    <row r="79" spans="1:20" ht="22.8" customHeight="1">
      <c r="A79" s="254"/>
      <c r="B79" s="255"/>
      <c r="C79" s="255"/>
      <c r="D79" s="255"/>
      <c r="E79" s="255"/>
      <c r="F79" s="255"/>
      <c r="G79" s="255"/>
      <c r="H79" s="255"/>
      <c r="I79" s="255"/>
      <c r="J79" s="255"/>
      <c r="K79" s="255"/>
      <c r="L79" s="255"/>
      <c r="M79" s="255"/>
      <c r="N79" s="255"/>
      <c r="O79" s="255"/>
      <c r="P79" s="255"/>
      <c r="Q79" s="255"/>
      <c r="R79" s="255"/>
      <c r="S79" s="255"/>
      <c r="T79" s="269"/>
    </row>
    <row r="80" spans="1:20" ht="22.8" customHeight="1" thickBot="1">
      <c r="A80" s="270"/>
      <c r="B80" s="271"/>
      <c r="C80" s="271"/>
      <c r="D80" s="271"/>
      <c r="E80" s="271"/>
      <c r="F80" s="271"/>
      <c r="G80" s="271"/>
      <c r="H80" s="271"/>
      <c r="I80" s="271"/>
      <c r="J80" s="271"/>
      <c r="K80" s="271"/>
      <c r="L80" s="271"/>
      <c r="M80" s="271"/>
      <c r="N80" s="271"/>
      <c r="O80" s="271"/>
      <c r="P80" s="271"/>
      <c r="Q80" s="271"/>
      <c r="R80" s="271"/>
      <c r="S80" s="271"/>
      <c r="T80" s="272"/>
    </row>
    <row r="81" spans="1:20" ht="22.8" customHeight="1"/>
    <row r="82" spans="1:20" ht="22.8" customHeight="1" thickBot="1"/>
    <row r="83" spans="1:20" ht="21" customHeight="1" thickBot="1">
      <c r="A83" s="168" t="s">
        <v>239</v>
      </c>
      <c r="B83" s="169"/>
      <c r="C83" s="169"/>
      <c r="D83" s="169"/>
      <c r="E83" s="169"/>
      <c r="F83" s="169"/>
      <c r="G83" s="169"/>
      <c r="H83" s="169"/>
      <c r="I83" s="169"/>
      <c r="J83" s="169"/>
      <c r="K83" s="170"/>
      <c r="L83" s="77"/>
      <c r="M83" s="77"/>
      <c r="N83" s="77"/>
    </row>
    <row r="84" spans="1:20" ht="5.25" customHeight="1" thickBot="1"/>
    <row r="85" spans="1:20" ht="13.8" customHeight="1" thickBot="1">
      <c r="A85" s="183" t="s">
        <v>240</v>
      </c>
      <c r="B85" s="184"/>
      <c r="C85" s="184"/>
      <c r="D85" s="184"/>
      <c r="E85" s="184"/>
      <c r="F85" s="181" t="s">
        <v>219</v>
      </c>
      <c r="G85" s="181"/>
      <c r="H85" s="179"/>
      <c r="I85" s="179"/>
      <c r="J85" s="179"/>
      <c r="K85" s="171" t="s">
        <v>220</v>
      </c>
      <c r="L85" s="172"/>
      <c r="M85" s="175" t="s">
        <v>237</v>
      </c>
      <c r="N85" s="176"/>
      <c r="O85" s="176" t="s">
        <v>238</v>
      </c>
      <c r="P85" s="176"/>
      <c r="Q85" s="176" t="s">
        <v>238</v>
      </c>
      <c r="R85" s="176"/>
      <c r="S85" s="176" t="s">
        <v>238</v>
      </c>
      <c r="T85" s="177"/>
    </row>
    <row r="86" spans="1:20" ht="41.4" customHeight="1" thickTop="1" thickBot="1">
      <c r="A86" s="185"/>
      <c r="B86" s="186"/>
      <c r="C86" s="186"/>
      <c r="D86" s="186"/>
      <c r="E86" s="186"/>
      <c r="F86" s="182"/>
      <c r="G86" s="182"/>
      <c r="H86" s="180"/>
      <c r="I86" s="180"/>
      <c r="J86" s="180"/>
      <c r="K86" s="173"/>
      <c r="L86" s="174"/>
      <c r="M86" s="178"/>
      <c r="N86" s="166"/>
      <c r="O86" s="166"/>
      <c r="P86" s="166"/>
      <c r="Q86" s="166"/>
      <c r="R86" s="166"/>
      <c r="S86" s="166"/>
      <c r="T86" s="167"/>
    </row>
    <row r="87" spans="1:20" ht="5.4" customHeight="1" thickBot="1">
      <c r="A87" s="85"/>
      <c r="B87" s="87"/>
      <c r="C87" s="88"/>
      <c r="D87" s="88"/>
      <c r="E87" s="88"/>
      <c r="F87" s="88"/>
      <c r="G87" s="88"/>
      <c r="H87" s="88"/>
      <c r="I87" s="88"/>
      <c r="J87" s="88"/>
      <c r="K87" s="88"/>
      <c r="L87" s="88"/>
      <c r="M87" s="88"/>
      <c r="N87" s="88"/>
      <c r="O87" s="88"/>
      <c r="P87" s="88"/>
      <c r="Q87" s="88"/>
      <c r="R87" s="88"/>
      <c r="S87" s="88"/>
      <c r="T87" s="293"/>
    </row>
    <row r="88" spans="1:20" ht="36" customHeight="1" thickBot="1">
      <c r="A88" s="208" t="s">
        <v>8</v>
      </c>
      <c r="B88" s="209"/>
      <c r="C88" s="206"/>
      <c r="D88" s="206"/>
      <c r="E88" s="206"/>
      <c r="F88" s="206"/>
      <c r="G88" s="206"/>
      <c r="H88" s="207"/>
      <c r="J88" s="210" t="s">
        <v>113</v>
      </c>
      <c r="K88" s="211"/>
      <c r="L88" s="211"/>
      <c r="M88" s="211"/>
      <c r="N88" s="142" t="e">
        <f>VLOOKUP($C88,利用者一覧!$C$4:$AS$53,41,FALSE)</f>
        <v>#N/A</v>
      </c>
      <c r="O88" s="142"/>
      <c r="P88" s="142"/>
      <c r="Q88" s="142"/>
      <c r="R88" s="142"/>
      <c r="S88" s="143"/>
    </row>
    <row r="89" spans="1:20" ht="6.6" customHeight="1" thickBot="1">
      <c r="D89" s="86"/>
      <c r="E89" s="86"/>
      <c r="F89" s="86"/>
    </row>
    <row r="90" spans="1:20" ht="26.4" customHeight="1">
      <c r="A90" s="224" t="s">
        <v>163</v>
      </c>
      <c r="B90" s="225"/>
      <c r="C90" s="163"/>
      <c r="D90" s="276" t="e">
        <f>VLOOKUP($C88,利用者一覧!$C$4:$AS$53,14,FALSE)</f>
        <v>#N/A</v>
      </c>
      <c r="E90" s="277"/>
      <c r="F90" s="277"/>
      <c r="G90" s="277"/>
      <c r="H90" s="277"/>
      <c r="I90" s="277"/>
      <c r="J90" s="277"/>
      <c r="K90" s="277"/>
      <c r="L90" s="277"/>
      <c r="M90" s="277"/>
      <c r="N90" s="277"/>
      <c r="O90" s="277"/>
      <c r="P90" s="277"/>
      <c r="Q90" s="277"/>
      <c r="R90" s="277"/>
      <c r="S90" s="277"/>
      <c r="T90" s="278"/>
    </row>
    <row r="91" spans="1:20" ht="26.4" customHeight="1" thickBot="1">
      <c r="A91" s="226" t="s">
        <v>164</v>
      </c>
      <c r="B91" s="227"/>
      <c r="C91" s="228"/>
      <c r="D91" s="273" t="e">
        <f>VLOOKUP($C88,利用者一覧!$C$4:$AS$53,15,FALSE)</f>
        <v>#N/A</v>
      </c>
      <c r="E91" s="274"/>
      <c r="F91" s="274"/>
      <c r="G91" s="274"/>
      <c r="H91" s="274"/>
      <c r="I91" s="274"/>
      <c r="J91" s="274"/>
      <c r="K91" s="274"/>
      <c r="L91" s="274"/>
      <c r="M91" s="274"/>
      <c r="N91" s="274"/>
      <c r="O91" s="274"/>
      <c r="P91" s="274"/>
      <c r="Q91" s="274"/>
      <c r="R91" s="274"/>
      <c r="S91" s="274"/>
      <c r="T91" s="275"/>
    </row>
    <row r="92" spans="1:20" ht="5.4" customHeight="1" thickBot="1">
      <c r="D92" s="86"/>
      <c r="E92" s="86"/>
      <c r="F92" s="86"/>
    </row>
    <row r="93" spans="1:20" ht="24" customHeight="1" thickBot="1">
      <c r="A93" s="212" t="s">
        <v>9</v>
      </c>
      <c r="B93" s="213"/>
      <c r="C93" s="213"/>
      <c r="D93" s="213"/>
      <c r="E93" s="213"/>
      <c r="F93" s="214"/>
      <c r="G93" s="212" t="s">
        <v>10</v>
      </c>
      <c r="H93" s="213"/>
      <c r="I93" s="213"/>
      <c r="J93" s="288"/>
      <c r="K93" s="212" t="s">
        <v>11</v>
      </c>
      <c r="L93" s="213"/>
      <c r="M93" s="213"/>
      <c r="N93" s="288"/>
      <c r="O93" s="144" t="s">
        <v>221</v>
      </c>
      <c r="P93" s="145"/>
      <c r="Q93" s="145"/>
      <c r="R93" s="145"/>
      <c r="S93" s="145"/>
      <c r="T93" s="146"/>
    </row>
    <row r="94" spans="1:20" ht="28.8" customHeight="1" thickTop="1">
      <c r="A94" s="218" t="s">
        <v>241</v>
      </c>
      <c r="B94" s="219"/>
      <c r="C94" s="219"/>
      <c r="D94" s="219"/>
      <c r="E94" s="219"/>
      <c r="F94" s="220"/>
      <c r="G94" s="285" t="s">
        <v>18</v>
      </c>
      <c r="H94" s="286"/>
      <c r="I94" s="286"/>
      <c r="J94" s="287"/>
      <c r="K94" s="285" t="s">
        <v>19</v>
      </c>
      <c r="L94" s="286"/>
      <c r="M94" s="286"/>
      <c r="N94" s="287"/>
      <c r="O94" s="84" t="s">
        <v>27</v>
      </c>
      <c r="P94" s="147" t="s">
        <v>245</v>
      </c>
      <c r="Q94" s="148"/>
      <c r="R94" s="148"/>
      <c r="S94" s="148"/>
      <c r="T94" s="149"/>
    </row>
    <row r="95" spans="1:20" ht="28.8" customHeight="1" thickBot="1">
      <c r="A95" s="221" t="s">
        <v>242</v>
      </c>
      <c r="B95" s="222"/>
      <c r="C95" s="222"/>
      <c r="D95" s="222"/>
      <c r="E95" s="222"/>
      <c r="F95" s="223"/>
      <c r="G95" s="282" t="s">
        <v>18</v>
      </c>
      <c r="H95" s="283"/>
      <c r="I95" s="283"/>
      <c r="J95" s="284"/>
      <c r="K95" s="282" t="s">
        <v>19</v>
      </c>
      <c r="L95" s="283"/>
      <c r="M95" s="283"/>
      <c r="N95" s="284"/>
      <c r="O95" s="89" t="s">
        <v>31</v>
      </c>
      <c r="P95" s="150"/>
      <c r="Q95" s="151"/>
      <c r="R95" s="151"/>
      <c r="S95" s="151"/>
      <c r="T95" s="152"/>
    </row>
    <row r="96" spans="1:20" ht="28.8" customHeight="1" thickBot="1">
      <c r="A96" s="215" t="s">
        <v>243</v>
      </c>
      <c r="B96" s="216"/>
      <c r="C96" s="216"/>
      <c r="D96" s="216"/>
      <c r="E96" s="216"/>
      <c r="F96" s="217"/>
      <c r="G96" s="279" t="s">
        <v>18</v>
      </c>
      <c r="H96" s="280"/>
      <c r="I96" s="280"/>
      <c r="J96" s="281"/>
      <c r="K96" s="279" t="s">
        <v>19</v>
      </c>
      <c r="L96" s="280"/>
      <c r="M96" s="280"/>
      <c r="N96" s="281"/>
      <c r="O96" s="153" t="e">
        <f>VLOOKUP($C88,利用者一覧!$C$4:$AS$53,32,FALSE)</f>
        <v>#N/A</v>
      </c>
      <c r="P96" s="154"/>
      <c r="Q96" s="154"/>
      <c r="R96" s="154"/>
      <c r="S96" s="154"/>
      <c r="T96" s="155"/>
    </row>
    <row r="97" spans="1:20" ht="8.4" customHeight="1" thickBot="1">
      <c r="D97" s="86"/>
      <c r="E97" s="86"/>
      <c r="F97" s="86"/>
    </row>
    <row r="98" spans="1:20" ht="24" customHeight="1" thickBot="1">
      <c r="A98" s="198" t="s">
        <v>99</v>
      </c>
      <c r="B98" s="203" t="s">
        <v>12</v>
      </c>
      <c r="C98" s="164"/>
      <c r="D98" s="140" t="s">
        <v>13</v>
      </c>
      <c r="E98" s="164"/>
      <c r="F98" s="140" t="s">
        <v>14</v>
      </c>
      <c r="G98" s="164"/>
      <c r="H98" s="140" t="s">
        <v>15</v>
      </c>
      <c r="I98" s="164"/>
      <c r="J98" s="140" t="s">
        <v>16</v>
      </c>
      <c r="K98" s="164"/>
      <c r="L98" s="140" t="s">
        <v>17</v>
      </c>
      <c r="M98" s="165"/>
      <c r="N98" s="212" t="s">
        <v>222</v>
      </c>
      <c r="O98" s="213"/>
      <c r="P98" s="213"/>
      <c r="Q98" s="213"/>
      <c r="R98" s="213"/>
      <c r="S98" s="213"/>
      <c r="T98" s="288"/>
    </row>
    <row r="99" spans="1:20" ht="21" customHeight="1" thickTop="1" thickBot="1">
      <c r="A99" s="199"/>
      <c r="B99" s="78" t="s">
        <v>20</v>
      </c>
      <c r="C99" s="79" t="s">
        <v>21</v>
      </c>
      <c r="D99" s="80" t="s">
        <v>20</v>
      </c>
      <c r="E99" s="79" t="s">
        <v>21</v>
      </c>
      <c r="F99" s="80" t="s">
        <v>20</v>
      </c>
      <c r="G99" s="79" t="s">
        <v>21</v>
      </c>
      <c r="H99" s="80" t="s">
        <v>20</v>
      </c>
      <c r="I99" s="79" t="s">
        <v>21</v>
      </c>
      <c r="J99" s="80" t="s">
        <v>20</v>
      </c>
      <c r="K99" s="79" t="s">
        <v>21</v>
      </c>
      <c r="L99" s="80" t="s">
        <v>20</v>
      </c>
      <c r="M99" s="81" t="s">
        <v>21</v>
      </c>
      <c r="N99" s="289" t="e">
        <f>VLOOKUP($C88,利用者一覧!$C$4:$AS$53,40,FALSE)</f>
        <v>#N/A</v>
      </c>
      <c r="O99" s="166"/>
      <c r="P99" s="166"/>
      <c r="Q99" s="166"/>
      <c r="R99" s="166"/>
      <c r="S99" s="166"/>
      <c r="T99" s="167"/>
    </row>
    <row r="100" spans="1:20" ht="21" customHeight="1">
      <c r="A100" s="199"/>
      <c r="B100" s="201" t="e">
        <f>VLOOKUP($C88,利用者一覧!$C$4:$AS$53,26,FALSE)</f>
        <v>#N/A</v>
      </c>
      <c r="C100" s="196" t="s">
        <v>103</v>
      </c>
      <c r="D100" s="194" t="e">
        <f>VLOOKUP($C88,利用者一覧!$C$4:$AS$53,27,FALSE)</f>
        <v>#N/A</v>
      </c>
      <c r="E100" s="196" t="s">
        <v>103</v>
      </c>
      <c r="F100" s="194" t="e">
        <f>VLOOKUP($C88,利用者一覧!$C$4:$AS$53,28,FALSE)</f>
        <v>#N/A</v>
      </c>
      <c r="G100" s="196" t="s">
        <v>103</v>
      </c>
      <c r="H100" s="194" t="e">
        <f>VLOOKUP($C88,利用者一覧!$C$4:$AS$53,29,FALSE)</f>
        <v>#N/A</v>
      </c>
      <c r="I100" s="196" t="s">
        <v>103</v>
      </c>
      <c r="J100" s="194" t="e">
        <f>VLOOKUP($C88,利用者一覧!$C$4:$AS$53,30,FALSE)</f>
        <v>#N/A</v>
      </c>
      <c r="K100" s="196" t="s">
        <v>103</v>
      </c>
      <c r="L100" s="194" t="e">
        <f>VLOOKUP($C88,利用者一覧!$C$4:$AS$53,31,FALSE)</f>
        <v>#N/A</v>
      </c>
      <c r="M100" s="204" t="s">
        <v>103</v>
      </c>
      <c r="N100" s="254" t="s">
        <v>225</v>
      </c>
      <c r="O100" s="255"/>
      <c r="P100" s="255"/>
      <c r="Q100" s="255"/>
      <c r="R100" s="255"/>
      <c r="S100" s="255"/>
    </row>
    <row r="101" spans="1:20" ht="21" customHeight="1" thickBot="1">
      <c r="A101" s="200"/>
      <c r="B101" s="202"/>
      <c r="C101" s="197"/>
      <c r="D101" s="195"/>
      <c r="E101" s="197"/>
      <c r="F101" s="195"/>
      <c r="G101" s="197"/>
      <c r="H101" s="195"/>
      <c r="I101" s="197"/>
      <c r="J101" s="195"/>
      <c r="K101" s="197"/>
      <c r="L101" s="195"/>
      <c r="M101" s="205"/>
    </row>
    <row r="102" spans="1:20" ht="6" customHeight="1" thickBot="1">
      <c r="A102" s="104"/>
      <c r="B102" s="103"/>
      <c r="C102" s="103"/>
      <c r="D102" s="103"/>
      <c r="E102" s="103"/>
      <c r="F102" s="103"/>
      <c r="G102" s="103"/>
      <c r="H102" s="103"/>
      <c r="I102" s="103"/>
      <c r="J102" s="103"/>
      <c r="K102" s="103"/>
      <c r="L102" s="103"/>
      <c r="M102" s="103"/>
      <c r="N102" s="83"/>
      <c r="O102" s="83"/>
      <c r="P102" s="83"/>
      <c r="Q102" s="83"/>
      <c r="R102" s="83"/>
      <c r="S102" s="83"/>
      <c r="T102" s="83"/>
    </row>
    <row r="103" spans="1:20" ht="29.4" customHeight="1" thickBot="1">
      <c r="A103" s="189" t="s">
        <v>22</v>
      </c>
      <c r="B103" s="190"/>
      <c r="C103" s="93" t="s">
        <v>26</v>
      </c>
      <c r="D103" s="105" t="e">
        <f>VLOOKUP($C88,利用者一覧!$C$4:$AS$53,35,FALSE)</f>
        <v>#N/A</v>
      </c>
      <c r="E103" s="82" t="s">
        <v>30</v>
      </c>
      <c r="F103" s="43" t="s">
        <v>104</v>
      </c>
      <c r="G103" s="191" t="s">
        <v>23</v>
      </c>
      <c r="H103" s="192"/>
      <c r="I103" s="193"/>
      <c r="J103" s="93" t="s">
        <v>26</v>
      </c>
      <c r="K103" s="105" t="e">
        <f>VLOOKUP($C88,利用者一覧!$C$4:$AS$53,36,FALSE)</f>
        <v>#N/A</v>
      </c>
      <c r="L103" s="82" t="s">
        <v>30</v>
      </c>
      <c r="M103" s="43" t="s">
        <v>104</v>
      </c>
    </row>
    <row r="104" spans="1:20" ht="6" customHeight="1" thickBot="1"/>
    <row r="105" spans="1:20" ht="30" customHeight="1" thickBot="1">
      <c r="A105" s="263" t="s">
        <v>24</v>
      </c>
      <c r="B105" s="264"/>
      <c r="C105" s="265"/>
      <c r="D105" s="156" t="s">
        <v>28</v>
      </c>
      <c r="E105" s="157"/>
      <c r="F105" s="101" t="s">
        <v>103</v>
      </c>
      <c r="G105" s="262" t="s">
        <v>32</v>
      </c>
      <c r="H105" s="157"/>
      <c r="I105" s="101" t="s">
        <v>103</v>
      </c>
      <c r="J105" s="262" t="s">
        <v>34</v>
      </c>
      <c r="K105" s="157"/>
      <c r="L105" s="101" t="s">
        <v>103</v>
      </c>
      <c r="M105" s="140" t="s">
        <v>29</v>
      </c>
      <c r="N105" s="141"/>
      <c r="O105" s="102" t="s">
        <v>103</v>
      </c>
      <c r="P105" s="252" t="s">
        <v>244</v>
      </c>
      <c r="Q105" s="253"/>
      <c r="R105" s="253"/>
      <c r="S105" s="253"/>
      <c r="T105" s="253"/>
    </row>
    <row r="106" spans="1:20" ht="30" customHeight="1" thickTop="1" thickBot="1">
      <c r="A106" s="259" t="s">
        <v>162</v>
      </c>
      <c r="B106" s="260"/>
      <c r="C106" s="261"/>
      <c r="D106" s="258" t="s">
        <v>111</v>
      </c>
      <c r="E106" s="188"/>
      <c r="F106" s="107" t="s">
        <v>103</v>
      </c>
      <c r="G106" s="187" t="s">
        <v>35</v>
      </c>
      <c r="H106" s="188"/>
      <c r="I106" s="107" t="s">
        <v>103</v>
      </c>
      <c r="J106" s="187" t="s">
        <v>33</v>
      </c>
      <c r="K106" s="188"/>
      <c r="L106" s="91" t="s">
        <v>103</v>
      </c>
      <c r="M106" s="187" t="s">
        <v>101</v>
      </c>
      <c r="N106" s="188"/>
      <c r="O106" s="108" t="s">
        <v>103</v>
      </c>
      <c r="P106" s="252"/>
      <c r="Q106" s="253"/>
      <c r="R106" s="253"/>
      <c r="S106" s="253"/>
      <c r="T106" s="253"/>
    </row>
    <row r="107" spans="1:20" ht="6.6" customHeight="1" thickBot="1"/>
    <row r="108" spans="1:20" ht="30" customHeight="1" thickBot="1">
      <c r="A108" s="162" t="s">
        <v>227</v>
      </c>
      <c r="B108" s="163"/>
      <c r="C108" s="256" t="e">
        <f>VLOOKUP($C88,利用者一覧!$C$4:$AS$53,16,FALSE)</f>
        <v>#N/A</v>
      </c>
      <c r="D108" s="257"/>
      <c r="E108" s="257"/>
      <c r="F108" s="244" t="s">
        <v>232</v>
      </c>
      <c r="G108" s="245"/>
      <c r="H108" s="249" t="e">
        <f>VLOOKUP($C88,利用者一覧!$C$4:$AS$53,17,FALSE)</f>
        <v>#N/A</v>
      </c>
      <c r="I108" s="250"/>
      <c r="J108" s="250"/>
      <c r="K108" s="250"/>
      <c r="L108" s="250"/>
      <c r="M108" s="251"/>
      <c r="N108" s="210" t="s">
        <v>226</v>
      </c>
      <c r="O108" s="211"/>
      <c r="P108" s="211"/>
      <c r="Q108" s="211"/>
      <c r="R108" s="211"/>
      <c r="S108" s="211"/>
      <c r="T108" s="233"/>
    </row>
    <row r="109" spans="1:20" ht="30" customHeight="1">
      <c r="A109" s="158" t="s">
        <v>228</v>
      </c>
      <c r="B109" s="159"/>
      <c r="C109" s="229" t="e">
        <f>VLOOKUP($C88,利用者一覧!$C$4:$AS$53,18,FALSE)</f>
        <v>#N/A</v>
      </c>
      <c r="D109" s="230"/>
      <c r="E109" s="230"/>
      <c r="F109" s="240" t="s">
        <v>233</v>
      </c>
      <c r="G109" s="241"/>
      <c r="H109" s="246" t="e">
        <f>VLOOKUP($C88,利用者一覧!$C$4:$AS$53,19,FALSE)</f>
        <v>#N/A</v>
      </c>
      <c r="I109" s="247"/>
      <c r="J109" s="247"/>
      <c r="K109" s="247"/>
      <c r="L109" s="247"/>
      <c r="M109" s="248"/>
      <c r="N109" s="198" t="s">
        <v>102</v>
      </c>
      <c r="O109" s="234" t="e">
        <f>VLOOKUP($C88,利用者一覧!$C$4:$AS$53,37,FALSE)</f>
        <v>#N/A</v>
      </c>
      <c r="P109" s="235"/>
      <c r="Q109" s="235"/>
      <c r="R109" s="235"/>
      <c r="S109" s="235"/>
      <c r="T109" s="44" t="s">
        <v>103</v>
      </c>
    </row>
    <row r="110" spans="1:20" ht="30" customHeight="1">
      <c r="A110" s="158" t="s">
        <v>229</v>
      </c>
      <c r="B110" s="159"/>
      <c r="C110" s="229" t="e">
        <f>VLOOKUP($C88,利用者一覧!$C$4:$AS$53,20,FALSE)</f>
        <v>#N/A</v>
      </c>
      <c r="D110" s="230"/>
      <c r="E110" s="230"/>
      <c r="F110" s="240" t="s">
        <v>234</v>
      </c>
      <c r="G110" s="241"/>
      <c r="H110" s="246" t="e">
        <f>VLOOKUP($C88,利用者一覧!$C$4:$AS$53,21,FALSE)</f>
        <v>#N/A</v>
      </c>
      <c r="I110" s="247"/>
      <c r="J110" s="247"/>
      <c r="K110" s="247"/>
      <c r="L110" s="247"/>
      <c r="M110" s="248"/>
      <c r="N110" s="199"/>
      <c r="O110" s="236" t="e">
        <f>VLOOKUP($C88,利用者一覧!$C$4:$AS$53,38,FALSE)</f>
        <v>#N/A</v>
      </c>
      <c r="P110" s="237"/>
      <c r="Q110" s="237"/>
      <c r="R110" s="237"/>
      <c r="S110" s="237"/>
      <c r="T110" s="75" t="s">
        <v>103</v>
      </c>
    </row>
    <row r="111" spans="1:20" ht="30" customHeight="1" thickBot="1">
      <c r="A111" s="158" t="s">
        <v>230</v>
      </c>
      <c r="B111" s="159"/>
      <c r="C111" s="229" t="e">
        <f>VLOOKUP($C88,利用者一覧!$C$4:$AS$53,22,FALSE)</f>
        <v>#N/A</v>
      </c>
      <c r="D111" s="230"/>
      <c r="E111" s="230"/>
      <c r="F111" s="240" t="s">
        <v>235</v>
      </c>
      <c r="G111" s="241"/>
      <c r="H111" s="246" t="e">
        <f>VLOOKUP($C88,利用者一覧!$C$4:$AS$53,23,FALSE)</f>
        <v>#N/A</v>
      </c>
      <c r="I111" s="247"/>
      <c r="J111" s="247"/>
      <c r="K111" s="247"/>
      <c r="L111" s="247"/>
      <c r="M111" s="248"/>
      <c r="N111" s="200"/>
      <c r="O111" s="238" t="e">
        <f>VLOOKUP($C88,利用者一覧!$C$4:$AS$53,39,FALSE)</f>
        <v>#N/A</v>
      </c>
      <c r="P111" s="239"/>
      <c r="Q111" s="239"/>
      <c r="R111" s="239"/>
      <c r="S111" s="239"/>
      <c r="T111" s="45" t="s">
        <v>103</v>
      </c>
    </row>
    <row r="112" spans="1:20" ht="30" customHeight="1" thickBot="1">
      <c r="A112" s="160" t="s">
        <v>231</v>
      </c>
      <c r="B112" s="161"/>
      <c r="C112" s="231" t="e">
        <f>VLOOKUP($C88,利用者一覧!$C$4:$AS$53,24,FALSE)</f>
        <v>#N/A</v>
      </c>
      <c r="D112" s="232"/>
      <c r="E112" s="232"/>
      <c r="F112" s="242" t="s">
        <v>236</v>
      </c>
      <c r="G112" s="243"/>
      <c r="H112" s="290" t="e">
        <f>VLOOKUP($C88,利用者一覧!$C$4:$AS$53,25,FALSE)</f>
        <v>#N/A</v>
      </c>
      <c r="I112" s="291"/>
      <c r="J112" s="291"/>
      <c r="K112" s="291"/>
      <c r="L112" s="291"/>
      <c r="M112" s="292"/>
      <c r="N112" s="94"/>
    </row>
    <row r="113" spans="1:20" ht="6.6" customHeight="1" thickBot="1">
      <c r="A113" s="97"/>
      <c r="B113" s="98"/>
      <c r="C113" s="95"/>
      <c r="D113" s="95"/>
      <c r="E113" s="95"/>
      <c r="F113" s="99"/>
      <c r="G113" s="98"/>
      <c r="H113" s="106"/>
      <c r="I113" s="106"/>
      <c r="J113" s="106"/>
      <c r="K113" s="106"/>
      <c r="L113" s="106"/>
      <c r="M113" s="106"/>
      <c r="N113" s="100"/>
    </row>
    <row r="114" spans="1:20" ht="30" customHeight="1" thickBot="1">
      <c r="A114" s="135" t="e">
        <f>VLOOKUP($C88,利用者一覧!$C$4:$AS$53,42,FALSE)</f>
        <v>#N/A</v>
      </c>
      <c r="B114" s="136"/>
      <c r="C114" s="136"/>
      <c r="D114" s="136"/>
      <c r="E114" s="136"/>
      <c r="F114" s="136"/>
      <c r="G114" s="136"/>
      <c r="H114" s="136"/>
      <c r="I114" s="136"/>
      <c r="J114" s="136"/>
      <c r="K114" s="136"/>
      <c r="L114" s="136"/>
      <c r="M114" s="136"/>
      <c r="N114" s="136"/>
      <c r="O114" s="136"/>
      <c r="P114" s="136"/>
      <c r="Q114" s="136"/>
      <c r="R114" s="136"/>
      <c r="S114" s="136"/>
      <c r="T114" s="137"/>
    </row>
    <row r="115" spans="1:20" ht="6" customHeight="1"/>
    <row r="116" spans="1:20" ht="22.8" customHeight="1" thickBot="1">
      <c r="A116" s="138" t="s">
        <v>161</v>
      </c>
      <c r="B116" s="138"/>
      <c r="C116" s="138"/>
      <c r="D116" s="138"/>
      <c r="E116" s="138"/>
      <c r="F116" s="138"/>
      <c r="G116" s="138"/>
      <c r="H116" s="139"/>
      <c r="I116" s="76"/>
    </row>
    <row r="117" spans="1:20" ht="22.8" customHeight="1">
      <c r="A117" s="266"/>
      <c r="B117" s="267"/>
      <c r="C117" s="267"/>
      <c r="D117" s="267"/>
      <c r="E117" s="267"/>
      <c r="F117" s="267"/>
      <c r="G117" s="267"/>
      <c r="H117" s="267"/>
      <c r="I117" s="267"/>
      <c r="J117" s="267"/>
      <c r="K117" s="267"/>
      <c r="L117" s="267"/>
      <c r="M117" s="267"/>
      <c r="N117" s="267"/>
      <c r="O117" s="267"/>
      <c r="P117" s="267"/>
      <c r="Q117" s="267"/>
      <c r="R117" s="267"/>
      <c r="S117" s="267"/>
      <c r="T117" s="268"/>
    </row>
    <row r="118" spans="1:20" ht="22.8" customHeight="1">
      <c r="A118" s="254"/>
      <c r="B118" s="255"/>
      <c r="C118" s="255"/>
      <c r="D118" s="255"/>
      <c r="E118" s="255"/>
      <c r="F118" s="255"/>
      <c r="G118" s="255"/>
      <c r="H118" s="255"/>
      <c r="I118" s="255"/>
      <c r="J118" s="255"/>
      <c r="K118" s="255"/>
      <c r="L118" s="255"/>
      <c r="M118" s="255"/>
      <c r="N118" s="255"/>
      <c r="O118" s="255"/>
      <c r="P118" s="255"/>
      <c r="Q118" s="255"/>
      <c r="R118" s="255"/>
      <c r="S118" s="255"/>
      <c r="T118" s="269"/>
    </row>
    <row r="119" spans="1:20" ht="22.8" customHeight="1">
      <c r="A119" s="254"/>
      <c r="B119" s="255"/>
      <c r="C119" s="255"/>
      <c r="D119" s="255"/>
      <c r="E119" s="255"/>
      <c r="F119" s="255"/>
      <c r="G119" s="255"/>
      <c r="H119" s="255"/>
      <c r="I119" s="255"/>
      <c r="J119" s="255"/>
      <c r="K119" s="255"/>
      <c r="L119" s="255"/>
      <c r="M119" s="255"/>
      <c r="N119" s="255"/>
      <c r="O119" s="255"/>
      <c r="P119" s="255"/>
      <c r="Q119" s="255"/>
      <c r="R119" s="255"/>
      <c r="S119" s="255"/>
      <c r="T119" s="269"/>
    </row>
    <row r="120" spans="1:20" ht="22.8" customHeight="1" thickBot="1">
      <c r="A120" s="270"/>
      <c r="B120" s="271"/>
      <c r="C120" s="271"/>
      <c r="D120" s="271"/>
      <c r="E120" s="271"/>
      <c r="F120" s="271"/>
      <c r="G120" s="271"/>
      <c r="H120" s="271"/>
      <c r="I120" s="271"/>
      <c r="J120" s="271"/>
      <c r="K120" s="271"/>
      <c r="L120" s="271"/>
      <c r="M120" s="271"/>
      <c r="N120" s="271"/>
      <c r="O120" s="271"/>
      <c r="P120" s="271"/>
      <c r="Q120" s="271"/>
      <c r="R120" s="271"/>
      <c r="S120" s="271"/>
      <c r="T120" s="272"/>
    </row>
    <row r="121" spans="1:20" ht="22.8" customHeight="1"/>
    <row r="122" spans="1:20" ht="22.8" customHeight="1" thickBot="1"/>
    <row r="123" spans="1:20" ht="21" customHeight="1" thickBot="1">
      <c r="A123" s="168" t="s">
        <v>239</v>
      </c>
      <c r="B123" s="169"/>
      <c r="C123" s="169"/>
      <c r="D123" s="169"/>
      <c r="E123" s="169"/>
      <c r="F123" s="169"/>
      <c r="G123" s="169"/>
      <c r="H123" s="169"/>
      <c r="I123" s="169"/>
      <c r="J123" s="169"/>
      <c r="K123" s="170"/>
      <c r="L123" s="77"/>
      <c r="M123" s="77"/>
      <c r="N123" s="77"/>
    </row>
    <row r="124" spans="1:20" ht="5.25" customHeight="1" thickBot="1"/>
    <row r="125" spans="1:20" ht="13.8" customHeight="1" thickBot="1">
      <c r="A125" s="183" t="s">
        <v>240</v>
      </c>
      <c r="B125" s="184"/>
      <c r="C125" s="184"/>
      <c r="D125" s="184"/>
      <c r="E125" s="184"/>
      <c r="F125" s="181" t="s">
        <v>219</v>
      </c>
      <c r="G125" s="181"/>
      <c r="H125" s="179"/>
      <c r="I125" s="179"/>
      <c r="J125" s="179"/>
      <c r="K125" s="171" t="s">
        <v>220</v>
      </c>
      <c r="L125" s="172"/>
      <c r="M125" s="175" t="s">
        <v>237</v>
      </c>
      <c r="N125" s="176"/>
      <c r="O125" s="176" t="s">
        <v>238</v>
      </c>
      <c r="P125" s="176"/>
      <c r="Q125" s="176" t="s">
        <v>238</v>
      </c>
      <c r="R125" s="176"/>
      <c r="S125" s="176" t="s">
        <v>238</v>
      </c>
      <c r="T125" s="177"/>
    </row>
    <row r="126" spans="1:20" ht="41.4" customHeight="1" thickTop="1" thickBot="1">
      <c r="A126" s="185"/>
      <c r="B126" s="186"/>
      <c r="C126" s="186"/>
      <c r="D126" s="186"/>
      <c r="E126" s="186"/>
      <c r="F126" s="182"/>
      <c r="G126" s="182"/>
      <c r="H126" s="180"/>
      <c r="I126" s="180"/>
      <c r="J126" s="180"/>
      <c r="K126" s="173"/>
      <c r="L126" s="174"/>
      <c r="M126" s="178"/>
      <c r="N126" s="166"/>
      <c r="O126" s="166"/>
      <c r="P126" s="166"/>
      <c r="Q126" s="166"/>
      <c r="R126" s="166"/>
      <c r="S126" s="166"/>
      <c r="T126" s="167"/>
    </row>
    <row r="127" spans="1:20" ht="5.4" customHeight="1" thickBot="1">
      <c r="A127" s="85"/>
      <c r="B127" s="87"/>
      <c r="C127" s="88"/>
      <c r="D127" s="88"/>
      <c r="E127" s="88"/>
      <c r="F127" s="88"/>
      <c r="G127" s="88"/>
      <c r="H127" s="88"/>
      <c r="I127" s="88"/>
      <c r="J127" s="88"/>
      <c r="K127" s="88"/>
      <c r="L127" s="88"/>
      <c r="M127" s="88"/>
      <c r="N127" s="88"/>
      <c r="O127" s="88"/>
      <c r="P127" s="88"/>
      <c r="Q127" s="88"/>
      <c r="R127" s="88"/>
      <c r="S127" s="88"/>
      <c r="T127" s="293"/>
    </row>
    <row r="128" spans="1:20" ht="36" customHeight="1" thickBot="1">
      <c r="A128" s="208" t="s">
        <v>8</v>
      </c>
      <c r="B128" s="209"/>
      <c r="C128" s="206"/>
      <c r="D128" s="206"/>
      <c r="E128" s="206"/>
      <c r="F128" s="206"/>
      <c r="G128" s="206"/>
      <c r="H128" s="207"/>
      <c r="J128" s="210" t="s">
        <v>113</v>
      </c>
      <c r="K128" s="211"/>
      <c r="L128" s="211"/>
      <c r="M128" s="211"/>
      <c r="N128" s="142" t="e">
        <f>VLOOKUP($C128,利用者一覧!$C$4:$AS$53,41,FALSE)</f>
        <v>#N/A</v>
      </c>
      <c r="O128" s="142"/>
      <c r="P128" s="142"/>
      <c r="Q128" s="142"/>
      <c r="R128" s="142"/>
      <c r="S128" s="143"/>
    </row>
    <row r="129" spans="1:20" ht="6.6" customHeight="1" thickBot="1">
      <c r="D129" s="86"/>
      <c r="E129" s="86"/>
      <c r="F129" s="86"/>
    </row>
    <row r="130" spans="1:20" ht="26.4" customHeight="1">
      <c r="A130" s="224" t="s">
        <v>163</v>
      </c>
      <c r="B130" s="225"/>
      <c r="C130" s="163"/>
      <c r="D130" s="276" t="e">
        <f>VLOOKUP($C128,利用者一覧!$C$4:$AS$53,14,FALSE)</f>
        <v>#N/A</v>
      </c>
      <c r="E130" s="277"/>
      <c r="F130" s="277"/>
      <c r="G130" s="277"/>
      <c r="H130" s="277"/>
      <c r="I130" s="277"/>
      <c r="J130" s="277"/>
      <c r="K130" s="277"/>
      <c r="L130" s="277"/>
      <c r="M130" s="277"/>
      <c r="N130" s="277"/>
      <c r="O130" s="277"/>
      <c r="P130" s="277"/>
      <c r="Q130" s="277"/>
      <c r="R130" s="277"/>
      <c r="S130" s="277"/>
      <c r="T130" s="278"/>
    </row>
    <row r="131" spans="1:20" ht="26.4" customHeight="1" thickBot="1">
      <c r="A131" s="226" t="s">
        <v>164</v>
      </c>
      <c r="B131" s="227"/>
      <c r="C131" s="228"/>
      <c r="D131" s="273" t="e">
        <f>VLOOKUP($C128,利用者一覧!$C$4:$AS$53,15,FALSE)</f>
        <v>#N/A</v>
      </c>
      <c r="E131" s="274"/>
      <c r="F131" s="274"/>
      <c r="G131" s="274"/>
      <c r="H131" s="274"/>
      <c r="I131" s="274"/>
      <c r="J131" s="274"/>
      <c r="K131" s="274"/>
      <c r="L131" s="274"/>
      <c r="M131" s="274"/>
      <c r="N131" s="274"/>
      <c r="O131" s="274"/>
      <c r="P131" s="274"/>
      <c r="Q131" s="274"/>
      <c r="R131" s="274"/>
      <c r="S131" s="274"/>
      <c r="T131" s="275"/>
    </row>
    <row r="132" spans="1:20" ht="5.4" customHeight="1" thickBot="1">
      <c r="D132" s="86"/>
      <c r="E132" s="86"/>
      <c r="F132" s="86"/>
    </row>
    <row r="133" spans="1:20" ht="24" customHeight="1" thickBot="1">
      <c r="A133" s="212" t="s">
        <v>9</v>
      </c>
      <c r="B133" s="213"/>
      <c r="C133" s="213"/>
      <c r="D133" s="213"/>
      <c r="E133" s="213"/>
      <c r="F133" s="214"/>
      <c r="G133" s="212" t="s">
        <v>10</v>
      </c>
      <c r="H133" s="213"/>
      <c r="I133" s="213"/>
      <c r="J133" s="288"/>
      <c r="K133" s="212" t="s">
        <v>11</v>
      </c>
      <c r="L133" s="213"/>
      <c r="M133" s="213"/>
      <c r="N133" s="288"/>
      <c r="O133" s="144" t="s">
        <v>221</v>
      </c>
      <c r="P133" s="145"/>
      <c r="Q133" s="145"/>
      <c r="R133" s="145"/>
      <c r="S133" s="145"/>
      <c r="T133" s="146"/>
    </row>
    <row r="134" spans="1:20" ht="28.8" customHeight="1" thickTop="1">
      <c r="A134" s="218" t="s">
        <v>241</v>
      </c>
      <c r="B134" s="219"/>
      <c r="C134" s="219"/>
      <c r="D134" s="219"/>
      <c r="E134" s="219"/>
      <c r="F134" s="220"/>
      <c r="G134" s="285" t="s">
        <v>18</v>
      </c>
      <c r="H134" s="286"/>
      <c r="I134" s="286"/>
      <c r="J134" s="287"/>
      <c r="K134" s="285" t="s">
        <v>19</v>
      </c>
      <c r="L134" s="286"/>
      <c r="M134" s="286"/>
      <c r="N134" s="287"/>
      <c r="O134" s="84" t="s">
        <v>27</v>
      </c>
      <c r="P134" s="147" t="s">
        <v>245</v>
      </c>
      <c r="Q134" s="148"/>
      <c r="R134" s="148"/>
      <c r="S134" s="148"/>
      <c r="T134" s="149"/>
    </row>
    <row r="135" spans="1:20" ht="28.8" customHeight="1" thickBot="1">
      <c r="A135" s="221" t="s">
        <v>242</v>
      </c>
      <c r="B135" s="222"/>
      <c r="C135" s="222"/>
      <c r="D135" s="222"/>
      <c r="E135" s="222"/>
      <c r="F135" s="223"/>
      <c r="G135" s="282" t="s">
        <v>18</v>
      </c>
      <c r="H135" s="283"/>
      <c r="I135" s="283"/>
      <c r="J135" s="284"/>
      <c r="K135" s="282" t="s">
        <v>19</v>
      </c>
      <c r="L135" s="283"/>
      <c r="M135" s="283"/>
      <c r="N135" s="284"/>
      <c r="O135" s="89" t="s">
        <v>31</v>
      </c>
      <c r="P135" s="150"/>
      <c r="Q135" s="151"/>
      <c r="R135" s="151"/>
      <c r="S135" s="151"/>
      <c r="T135" s="152"/>
    </row>
    <row r="136" spans="1:20" ht="28.8" customHeight="1" thickBot="1">
      <c r="A136" s="215" t="s">
        <v>243</v>
      </c>
      <c r="B136" s="216"/>
      <c r="C136" s="216"/>
      <c r="D136" s="216"/>
      <c r="E136" s="216"/>
      <c r="F136" s="217"/>
      <c r="G136" s="279" t="s">
        <v>18</v>
      </c>
      <c r="H136" s="280"/>
      <c r="I136" s="280"/>
      <c r="J136" s="281"/>
      <c r="K136" s="279" t="s">
        <v>19</v>
      </c>
      <c r="L136" s="280"/>
      <c r="M136" s="280"/>
      <c r="N136" s="281"/>
      <c r="O136" s="153" t="e">
        <f>VLOOKUP($C128,利用者一覧!$C$4:$AS$53,32,FALSE)</f>
        <v>#N/A</v>
      </c>
      <c r="P136" s="154"/>
      <c r="Q136" s="154"/>
      <c r="R136" s="154"/>
      <c r="S136" s="154"/>
      <c r="T136" s="155"/>
    </row>
    <row r="137" spans="1:20" ht="8.4" customHeight="1" thickBot="1">
      <c r="D137" s="86"/>
      <c r="E137" s="86"/>
      <c r="F137" s="86"/>
    </row>
    <row r="138" spans="1:20" ht="24" customHeight="1" thickBot="1">
      <c r="A138" s="198" t="s">
        <v>99</v>
      </c>
      <c r="B138" s="203" t="s">
        <v>12</v>
      </c>
      <c r="C138" s="164"/>
      <c r="D138" s="140" t="s">
        <v>13</v>
      </c>
      <c r="E138" s="164"/>
      <c r="F138" s="140" t="s">
        <v>14</v>
      </c>
      <c r="G138" s="164"/>
      <c r="H138" s="140" t="s">
        <v>15</v>
      </c>
      <c r="I138" s="164"/>
      <c r="J138" s="140" t="s">
        <v>16</v>
      </c>
      <c r="K138" s="164"/>
      <c r="L138" s="140" t="s">
        <v>17</v>
      </c>
      <c r="M138" s="165"/>
      <c r="N138" s="212" t="s">
        <v>222</v>
      </c>
      <c r="O138" s="213"/>
      <c r="P138" s="213"/>
      <c r="Q138" s="213"/>
      <c r="R138" s="213"/>
      <c r="S138" s="213"/>
      <c r="T138" s="288"/>
    </row>
    <row r="139" spans="1:20" ht="21" customHeight="1" thickTop="1" thickBot="1">
      <c r="A139" s="199"/>
      <c r="B139" s="78" t="s">
        <v>20</v>
      </c>
      <c r="C139" s="79" t="s">
        <v>21</v>
      </c>
      <c r="D139" s="80" t="s">
        <v>20</v>
      </c>
      <c r="E139" s="79" t="s">
        <v>21</v>
      </c>
      <c r="F139" s="80" t="s">
        <v>20</v>
      </c>
      <c r="G139" s="79" t="s">
        <v>21</v>
      </c>
      <c r="H139" s="80" t="s">
        <v>20</v>
      </c>
      <c r="I139" s="79" t="s">
        <v>21</v>
      </c>
      <c r="J139" s="80" t="s">
        <v>20</v>
      </c>
      <c r="K139" s="79" t="s">
        <v>21</v>
      </c>
      <c r="L139" s="80" t="s">
        <v>20</v>
      </c>
      <c r="M139" s="81" t="s">
        <v>21</v>
      </c>
      <c r="N139" s="289" t="e">
        <f>VLOOKUP($C128,利用者一覧!$C$4:$AS$53,40,FALSE)</f>
        <v>#N/A</v>
      </c>
      <c r="O139" s="166"/>
      <c r="P139" s="166"/>
      <c r="Q139" s="166"/>
      <c r="R139" s="166"/>
      <c r="S139" s="166"/>
      <c r="T139" s="167"/>
    </row>
    <row r="140" spans="1:20" ht="21" customHeight="1">
      <c r="A140" s="199"/>
      <c r="B140" s="201" t="e">
        <f>VLOOKUP($C128,利用者一覧!$C$4:$AS$53,26,FALSE)</f>
        <v>#N/A</v>
      </c>
      <c r="C140" s="196" t="s">
        <v>103</v>
      </c>
      <c r="D140" s="194" t="e">
        <f>VLOOKUP($C128,利用者一覧!$C$4:$AS$53,27,FALSE)</f>
        <v>#N/A</v>
      </c>
      <c r="E140" s="196" t="s">
        <v>103</v>
      </c>
      <c r="F140" s="194" t="e">
        <f>VLOOKUP($C128,利用者一覧!$C$4:$AS$53,28,FALSE)</f>
        <v>#N/A</v>
      </c>
      <c r="G140" s="196" t="s">
        <v>103</v>
      </c>
      <c r="H140" s="194" t="e">
        <f>VLOOKUP($C128,利用者一覧!$C$4:$AS$53,29,FALSE)</f>
        <v>#N/A</v>
      </c>
      <c r="I140" s="196" t="s">
        <v>103</v>
      </c>
      <c r="J140" s="194" t="e">
        <f>VLOOKUP($C128,利用者一覧!$C$4:$AS$53,30,FALSE)</f>
        <v>#N/A</v>
      </c>
      <c r="K140" s="196" t="s">
        <v>103</v>
      </c>
      <c r="L140" s="194" t="e">
        <f>VLOOKUP($C128,利用者一覧!$C$4:$AS$53,31,FALSE)</f>
        <v>#N/A</v>
      </c>
      <c r="M140" s="204" t="s">
        <v>103</v>
      </c>
      <c r="N140" s="254" t="s">
        <v>225</v>
      </c>
      <c r="O140" s="255"/>
      <c r="P140" s="255"/>
      <c r="Q140" s="255"/>
      <c r="R140" s="255"/>
      <c r="S140" s="255"/>
    </row>
    <row r="141" spans="1:20" ht="21" customHeight="1" thickBot="1">
      <c r="A141" s="200"/>
      <c r="B141" s="202"/>
      <c r="C141" s="197"/>
      <c r="D141" s="195"/>
      <c r="E141" s="197"/>
      <c r="F141" s="195"/>
      <c r="G141" s="197"/>
      <c r="H141" s="195"/>
      <c r="I141" s="197"/>
      <c r="J141" s="195"/>
      <c r="K141" s="197"/>
      <c r="L141" s="195"/>
      <c r="M141" s="205"/>
    </row>
    <row r="142" spans="1:20" ht="6" customHeight="1" thickBot="1">
      <c r="A142" s="104"/>
      <c r="B142" s="103"/>
      <c r="C142" s="103"/>
      <c r="D142" s="103"/>
      <c r="E142" s="103"/>
      <c r="F142" s="103"/>
      <c r="G142" s="103"/>
      <c r="H142" s="103"/>
      <c r="I142" s="103"/>
      <c r="J142" s="103"/>
      <c r="K142" s="103"/>
      <c r="L142" s="103"/>
      <c r="M142" s="103"/>
      <c r="N142" s="83"/>
      <c r="O142" s="83"/>
      <c r="P142" s="83"/>
      <c r="Q142" s="83"/>
      <c r="R142" s="83"/>
      <c r="S142" s="83"/>
      <c r="T142" s="83"/>
    </row>
    <row r="143" spans="1:20" ht="29.4" customHeight="1" thickBot="1">
      <c r="A143" s="189" t="s">
        <v>22</v>
      </c>
      <c r="B143" s="190"/>
      <c r="C143" s="93" t="s">
        <v>26</v>
      </c>
      <c r="D143" s="105" t="e">
        <f>VLOOKUP($C128,利用者一覧!$C$4:$AS$53,35,FALSE)</f>
        <v>#N/A</v>
      </c>
      <c r="E143" s="82" t="s">
        <v>30</v>
      </c>
      <c r="F143" s="43" t="s">
        <v>104</v>
      </c>
      <c r="G143" s="191" t="s">
        <v>23</v>
      </c>
      <c r="H143" s="192"/>
      <c r="I143" s="193"/>
      <c r="J143" s="93" t="s">
        <v>26</v>
      </c>
      <c r="K143" s="105" t="e">
        <f>VLOOKUP($C128,利用者一覧!$C$4:$AS$53,36,FALSE)</f>
        <v>#N/A</v>
      </c>
      <c r="L143" s="82" t="s">
        <v>30</v>
      </c>
      <c r="M143" s="43" t="s">
        <v>104</v>
      </c>
    </row>
    <row r="144" spans="1:20" ht="6" customHeight="1" thickBot="1"/>
    <row r="145" spans="1:20" ht="30" customHeight="1" thickBot="1">
      <c r="A145" s="263" t="s">
        <v>24</v>
      </c>
      <c r="B145" s="264"/>
      <c r="C145" s="265"/>
      <c r="D145" s="156" t="s">
        <v>28</v>
      </c>
      <c r="E145" s="157"/>
      <c r="F145" s="101" t="s">
        <v>103</v>
      </c>
      <c r="G145" s="262" t="s">
        <v>32</v>
      </c>
      <c r="H145" s="157"/>
      <c r="I145" s="101" t="s">
        <v>103</v>
      </c>
      <c r="J145" s="262" t="s">
        <v>34</v>
      </c>
      <c r="K145" s="157"/>
      <c r="L145" s="101" t="s">
        <v>103</v>
      </c>
      <c r="M145" s="140" t="s">
        <v>29</v>
      </c>
      <c r="N145" s="141"/>
      <c r="O145" s="102" t="s">
        <v>103</v>
      </c>
      <c r="P145" s="252" t="s">
        <v>244</v>
      </c>
      <c r="Q145" s="253"/>
      <c r="R145" s="253"/>
      <c r="S145" s="253"/>
      <c r="T145" s="253"/>
    </row>
    <row r="146" spans="1:20" ht="30" customHeight="1" thickTop="1" thickBot="1">
      <c r="A146" s="259" t="s">
        <v>162</v>
      </c>
      <c r="B146" s="260"/>
      <c r="C146" s="261"/>
      <c r="D146" s="258" t="s">
        <v>111</v>
      </c>
      <c r="E146" s="188"/>
      <c r="F146" s="107" t="s">
        <v>103</v>
      </c>
      <c r="G146" s="187" t="s">
        <v>35</v>
      </c>
      <c r="H146" s="188"/>
      <c r="I146" s="107" t="s">
        <v>103</v>
      </c>
      <c r="J146" s="187" t="s">
        <v>33</v>
      </c>
      <c r="K146" s="188"/>
      <c r="L146" s="91" t="s">
        <v>103</v>
      </c>
      <c r="M146" s="187" t="s">
        <v>101</v>
      </c>
      <c r="N146" s="188"/>
      <c r="O146" s="108" t="s">
        <v>103</v>
      </c>
      <c r="P146" s="252"/>
      <c r="Q146" s="253"/>
      <c r="R146" s="253"/>
      <c r="S146" s="253"/>
      <c r="T146" s="253"/>
    </row>
    <row r="147" spans="1:20" ht="6.6" customHeight="1" thickBot="1"/>
    <row r="148" spans="1:20" ht="30" customHeight="1" thickBot="1">
      <c r="A148" s="162" t="s">
        <v>227</v>
      </c>
      <c r="B148" s="163"/>
      <c r="C148" s="256" t="e">
        <f>VLOOKUP($C128,利用者一覧!$C$4:$AS$53,16,FALSE)</f>
        <v>#N/A</v>
      </c>
      <c r="D148" s="257"/>
      <c r="E148" s="257"/>
      <c r="F148" s="244" t="s">
        <v>232</v>
      </c>
      <c r="G148" s="245"/>
      <c r="H148" s="249" t="e">
        <f>VLOOKUP($C128,利用者一覧!$C$4:$AS$53,17,FALSE)</f>
        <v>#N/A</v>
      </c>
      <c r="I148" s="250"/>
      <c r="J148" s="250"/>
      <c r="K148" s="250"/>
      <c r="L148" s="250"/>
      <c r="M148" s="251"/>
      <c r="N148" s="210" t="s">
        <v>226</v>
      </c>
      <c r="O148" s="211"/>
      <c r="P148" s="211"/>
      <c r="Q148" s="211"/>
      <c r="R148" s="211"/>
      <c r="S148" s="211"/>
      <c r="T148" s="233"/>
    </row>
    <row r="149" spans="1:20" ht="30" customHeight="1">
      <c r="A149" s="158" t="s">
        <v>228</v>
      </c>
      <c r="B149" s="159"/>
      <c r="C149" s="229" t="e">
        <f>VLOOKUP($C128,利用者一覧!$C$4:$AS$53,18,FALSE)</f>
        <v>#N/A</v>
      </c>
      <c r="D149" s="230"/>
      <c r="E149" s="230"/>
      <c r="F149" s="240" t="s">
        <v>233</v>
      </c>
      <c r="G149" s="241"/>
      <c r="H149" s="246" t="e">
        <f>VLOOKUP($C128,利用者一覧!$C$4:$AS$53,19,FALSE)</f>
        <v>#N/A</v>
      </c>
      <c r="I149" s="247"/>
      <c r="J149" s="247"/>
      <c r="K149" s="247"/>
      <c r="L149" s="247"/>
      <c r="M149" s="248"/>
      <c r="N149" s="198" t="s">
        <v>102</v>
      </c>
      <c r="O149" s="234" t="e">
        <f>VLOOKUP($C128,利用者一覧!$C$4:$AS$53,37,FALSE)</f>
        <v>#N/A</v>
      </c>
      <c r="P149" s="235"/>
      <c r="Q149" s="235"/>
      <c r="R149" s="235"/>
      <c r="S149" s="235"/>
      <c r="T149" s="44" t="s">
        <v>103</v>
      </c>
    </row>
    <row r="150" spans="1:20" ht="30" customHeight="1">
      <c r="A150" s="158" t="s">
        <v>229</v>
      </c>
      <c r="B150" s="159"/>
      <c r="C150" s="229" t="e">
        <f>VLOOKUP($C128,利用者一覧!$C$4:$AS$53,20,FALSE)</f>
        <v>#N/A</v>
      </c>
      <c r="D150" s="230"/>
      <c r="E150" s="230"/>
      <c r="F150" s="240" t="s">
        <v>234</v>
      </c>
      <c r="G150" s="241"/>
      <c r="H150" s="246" t="e">
        <f>VLOOKUP($C128,利用者一覧!$C$4:$AS$53,21,FALSE)</f>
        <v>#N/A</v>
      </c>
      <c r="I150" s="247"/>
      <c r="J150" s="247"/>
      <c r="K150" s="247"/>
      <c r="L150" s="247"/>
      <c r="M150" s="248"/>
      <c r="N150" s="199"/>
      <c r="O150" s="236" t="e">
        <f>VLOOKUP($C128,利用者一覧!$C$4:$AS$53,38,FALSE)</f>
        <v>#N/A</v>
      </c>
      <c r="P150" s="237"/>
      <c r="Q150" s="237"/>
      <c r="R150" s="237"/>
      <c r="S150" s="237"/>
      <c r="T150" s="75" t="s">
        <v>103</v>
      </c>
    </row>
    <row r="151" spans="1:20" ht="30" customHeight="1" thickBot="1">
      <c r="A151" s="158" t="s">
        <v>230</v>
      </c>
      <c r="B151" s="159"/>
      <c r="C151" s="229" t="e">
        <f>VLOOKUP($C128,利用者一覧!$C$4:$AS$53,22,FALSE)</f>
        <v>#N/A</v>
      </c>
      <c r="D151" s="230"/>
      <c r="E151" s="230"/>
      <c r="F151" s="240" t="s">
        <v>235</v>
      </c>
      <c r="G151" s="241"/>
      <c r="H151" s="246" t="e">
        <f>VLOOKUP($C128,利用者一覧!$C$4:$AS$53,23,FALSE)</f>
        <v>#N/A</v>
      </c>
      <c r="I151" s="247"/>
      <c r="J151" s="247"/>
      <c r="K151" s="247"/>
      <c r="L151" s="247"/>
      <c r="M151" s="248"/>
      <c r="N151" s="200"/>
      <c r="O151" s="238" t="e">
        <f>VLOOKUP($C128,利用者一覧!$C$4:$AS$53,39,FALSE)</f>
        <v>#N/A</v>
      </c>
      <c r="P151" s="239"/>
      <c r="Q151" s="239"/>
      <c r="R151" s="239"/>
      <c r="S151" s="239"/>
      <c r="T151" s="45" t="s">
        <v>103</v>
      </c>
    </row>
    <row r="152" spans="1:20" ht="30" customHeight="1" thickBot="1">
      <c r="A152" s="160" t="s">
        <v>231</v>
      </c>
      <c r="B152" s="161"/>
      <c r="C152" s="231" t="e">
        <f>VLOOKUP($C128,利用者一覧!$C$4:$AS$53,24,FALSE)</f>
        <v>#N/A</v>
      </c>
      <c r="D152" s="232"/>
      <c r="E152" s="232"/>
      <c r="F152" s="242" t="s">
        <v>236</v>
      </c>
      <c r="G152" s="243"/>
      <c r="H152" s="290" t="e">
        <f>VLOOKUP($C128,利用者一覧!$C$4:$AS$53,25,FALSE)</f>
        <v>#N/A</v>
      </c>
      <c r="I152" s="291"/>
      <c r="J152" s="291"/>
      <c r="K152" s="291"/>
      <c r="L152" s="291"/>
      <c r="M152" s="292"/>
      <c r="N152" s="94"/>
    </row>
    <row r="153" spans="1:20" ht="6.6" customHeight="1" thickBot="1">
      <c r="A153" s="97"/>
      <c r="B153" s="98"/>
      <c r="C153" s="95"/>
      <c r="D153" s="95"/>
      <c r="E153" s="95"/>
      <c r="F153" s="99"/>
      <c r="G153" s="98"/>
      <c r="H153" s="106"/>
      <c r="I153" s="106"/>
      <c r="J153" s="106"/>
      <c r="K153" s="106"/>
      <c r="L153" s="106"/>
      <c r="M153" s="106"/>
      <c r="N153" s="100"/>
    </row>
    <row r="154" spans="1:20" ht="30" customHeight="1" thickBot="1">
      <c r="A154" s="135" t="e">
        <f>VLOOKUP($C128,利用者一覧!$C$4:$AS$53,42,FALSE)</f>
        <v>#N/A</v>
      </c>
      <c r="B154" s="136"/>
      <c r="C154" s="136"/>
      <c r="D154" s="136"/>
      <c r="E154" s="136"/>
      <c r="F154" s="136"/>
      <c r="G154" s="136"/>
      <c r="H154" s="136"/>
      <c r="I154" s="136"/>
      <c r="J154" s="136"/>
      <c r="K154" s="136"/>
      <c r="L154" s="136"/>
      <c r="M154" s="136"/>
      <c r="N154" s="136"/>
      <c r="O154" s="136"/>
      <c r="P154" s="136"/>
      <c r="Q154" s="136"/>
      <c r="R154" s="136"/>
      <c r="S154" s="136"/>
      <c r="T154" s="137"/>
    </row>
    <row r="155" spans="1:20" ht="6" customHeight="1"/>
    <row r="156" spans="1:20" ht="22.8" customHeight="1" thickBot="1">
      <c r="A156" s="138" t="s">
        <v>161</v>
      </c>
      <c r="B156" s="138"/>
      <c r="C156" s="138"/>
      <c r="D156" s="138"/>
      <c r="E156" s="138"/>
      <c r="F156" s="138"/>
      <c r="G156" s="138"/>
      <c r="H156" s="139"/>
      <c r="I156" s="76"/>
    </row>
    <row r="157" spans="1:20" ht="22.8" customHeight="1">
      <c r="A157" s="266"/>
      <c r="B157" s="267"/>
      <c r="C157" s="267"/>
      <c r="D157" s="267"/>
      <c r="E157" s="267"/>
      <c r="F157" s="267"/>
      <c r="G157" s="267"/>
      <c r="H157" s="267"/>
      <c r="I157" s="267"/>
      <c r="J157" s="267"/>
      <c r="K157" s="267"/>
      <c r="L157" s="267"/>
      <c r="M157" s="267"/>
      <c r="N157" s="267"/>
      <c r="O157" s="267"/>
      <c r="P157" s="267"/>
      <c r="Q157" s="267"/>
      <c r="R157" s="267"/>
      <c r="S157" s="267"/>
      <c r="T157" s="268"/>
    </row>
    <row r="158" spans="1:20" ht="22.8" customHeight="1">
      <c r="A158" s="254"/>
      <c r="B158" s="255"/>
      <c r="C158" s="255"/>
      <c r="D158" s="255"/>
      <c r="E158" s="255"/>
      <c r="F158" s="255"/>
      <c r="G158" s="255"/>
      <c r="H158" s="255"/>
      <c r="I158" s="255"/>
      <c r="J158" s="255"/>
      <c r="K158" s="255"/>
      <c r="L158" s="255"/>
      <c r="M158" s="255"/>
      <c r="N158" s="255"/>
      <c r="O158" s="255"/>
      <c r="P158" s="255"/>
      <c r="Q158" s="255"/>
      <c r="R158" s="255"/>
      <c r="S158" s="255"/>
      <c r="T158" s="269"/>
    </row>
    <row r="159" spans="1:20" ht="22.8" customHeight="1">
      <c r="A159" s="254"/>
      <c r="B159" s="255"/>
      <c r="C159" s="255"/>
      <c r="D159" s="255"/>
      <c r="E159" s="255"/>
      <c r="F159" s="255"/>
      <c r="G159" s="255"/>
      <c r="H159" s="255"/>
      <c r="I159" s="255"/>
      <c r="J159" s="255"/>
      <c r="K159" s="255"/>
      <c r="L159" s="255"/>
      <c r="M159" s="255"/>
      <c r="N159" s="255"/>
      <c r="O159" s="255"/>
      <c r="P159" s="255"/>
      <c r="Q159" s="255"/>
      <c r="R159" s="255"/>
      <c r="S159" s="255"/>
      <c r="T159" s="269"/>
    </row>
    <row r="160" spans="1:20" ht="22.8" customHeight="1" thickBot="1">
      <c r="A160" s="270"/>
      <c r="B160" s="271"/>
      <c r="C160" s="271"/>
      <c r="D160" s="271"/>
      <c r="E160" s="271"/>
      <c r="F160" s="271"/>
      <c r="G160" s="271"/>
      <c r="H160" s="271"/>
      <c r="I160" s="271"/>
      <c r="J160" s="271"/>
      <c r="K160" s="271"/>
      <c r="L160" s="271"/>
      <c r="M160" s="271"/>
      <c r="N160" s="271"/>
      <c r="O160" s="271"/>
      <c r="P160" s="271"/>
      <c r="Q160" s="271"/>
      <c r="R160" s="271"/>
      <c r="S160" s="271"/>
      <c r="T160" s="272"/>
    </row>
    <row r="161" spans="1:20" ht="22.8" customHeight="1"/>
    <row r="162" spans="1:20" ht="22.8" customHeight="1" thickBot="1"/>
    <row r="163" spans="1:20" ht="21" customHeight="1" thickBot="1">
      <c r="A163" s="168" t="s">
        <v>239</v>
      </c>
      <c r="B163" s="169"/>
      <c r="C163" s="169"/>
      <c r="D163" s="169"/>
      <c r="E163" s="169"/>
      <c r="F163" s="169"/>
      <c r="G163" s="169"/>
      <c r="H163" s="169"/>
      <c r="I163" s="169"/>
      <c r="J163" s="169"/>
      <c r="K163" s="170"/>
      <c r="L163" s="77"/>
      <c r="M163" s="77"/>
      <c r="N163" s="77"/>
    </row>
    <row r="164" spans="1:20" ht="5.25" customHeight="1" thickBot="1"/>
    <row r="165" spans="1:20" ht="13.8" customHeight="1" thickBot="1">
      <c r="A165" s="183" t="s">
        <v>240</v>
      </c>
      <c r="B165" s="184"/>
      <c r="C165" s="184"/>
      <c r="D165" s="184"/>
      <c r="E165" s="184"/>
      <c r="F165" s="181" t="s">
        <v>219</v>
      </c>
      <c r="G165" s="181"/>
      <c r="H165" s="179"/>
      <c r="I165" s="179"/>
      <c r="J165" s="179"/>
      <c r="K165" s="171" t="s">
        <v>220</v>
      </c>
      <c r="L165" s="172"/>
      <c r="M165" s="175" t="s">
        <v>237</v>
      </c>
      <c r="N165" s="176"/>
      <c r="O165" s="176" t="s">
        <v>238</v>
      </c>
      <c r="P165" s="176"/>
      <c r="Q165" s="176" t="s">
        <v>238</v>
      </c>
      <c r="R165" s="176"/>
      <c r="S165" s="176" t="s">
        <v>238</v>
      </c>
      <c r="T165" s="177"/>
    </row>
    <row r="166" spans="1:20" ht="41.4" customHeight="1" thickTop="1" thickBot="1">
      <c r="A166" s="185"/>
      <c r="B166" s="186"/>
      <c r="C166" s="186"/>
      <c r="D166" s="186"/>
      <c r="E166" s="186"/>
      <c r="F166" s="182"/>
      <c r="G166" s="182"/>
      <c r="H166" s="180"/>
      <c r="I166" s="180"/>
      <c r="J166" s="180"/>
      <c r="K166" s="173"/>
      <c r="L166" s="174"/>
      <c r="M166" s="178"/>
      <c r="N166" s="166"/>
      <c r="O166" s="166"/>
      <c r="P166" s="166"/>
      <c r="Q166" s="166"/>
      <c r="R166" s="166"/>
      <c r="S166" s="166"/>
      <c r="T166" s="167"/>
    </row>
    <row r="167" spans="1:20" ht="5.4" customHeight="1" thickBot="1">
      <c r="A167" s="85"/>
      <c r="B167" s="87"/>
      <c r="C167" s="88"/>
      <c r="D167" s="88"/>
      <c r="E167" s="88"/>
      <c r="F167" s="88"/>
      <c r="G167" s="88"/>
      <c r="H167" s="88"/>
      <c r="I167" s="88"/>
      <c r="J167" s="88"/>
      <c r="K167" s="88"/>
      <c r="L167" s="88"/>
      <c r="M167" s="88"/>
      <c r="N167" s="88"/>
      <c r="O167" s="88"/>
      <c r="P167" s="88"/>
      <c r="Q167" s="88"/>
      <c r="R167" s="88"/>
      <c r="S167" s="88"/>
      <c r="T167" s="293"/>
    </row>
    <row r="168" spans="1:20" ht="36" customHeight="1" thickBot="1">
      <c r="A168" s="208" t="s">
        <v>8</v>
      </c>
      <c r="B168" s="209"/>
      <c r="C168" s="206"/>
      <c r="D168" s="206"/>
      <c r="E168" s="206"/>
      <c r="F168" s="206"/>
      <c r="G168" s="206"/>
      <c r="H168" s="207"/>
      <c r="J168" s="210" t="s">
        <v>113</v>
      </c>
      <c r="K168" s="211"/>
      <c r="L168" s="211"/>
      <c r="M168" s="211"/>
      <c r="N168" s="142" t="e">
        <f>VLOOKUP($C168,利用者一覧!$C$4:$AS$53,41,FALSE)</f>
        <v>#N/A</v>
      </c>
      <c r="O168" s="142"/>
      <c r="P168" s="142"/>
      <c r="Q168" s="142"/>
      <c r="R168" s="142"/>
      <c r="S168" s="143"/>
    </row>
    <row r="169" spans="1:20" ht="6.6" customHeight="1" thickBot="1">
      <c r="D169" s="86"/>
      <c r="E169" s="86"/>
      <c r="F169" s="86"/>
    </row>
    <row r="170" spans="1:20" ht="26.4" customHeight="1">
      <c r="A170" s="224" t="s">
        <v>163</v>
      </c>
      <c r="B170" s="225"/>
      <c r="C170" s="163"/>
      <c r="D170" s="276" t="e">
        <f>VLOOKUP($C168,利用者一覧!$C$4:$AS$53,14,FALSE)</f>
        <v>#N/A</v>
      </c>
      <c r="E170" s="277"/>
      <c r="F170" s="277"/>
      <c r="G170" s="277"/>
      <c r="H170" s="277"/>
      <c r="I170" s="277"/>
      <c r="J170" s="277"/>
      <c r="K170" s="277"/>
      <c r="L170" s="277"/>
      <c r="M170" s="277"/>
      <c r="N170" s="277"/>
      <c r="O170" s="277"/>
      <c r="P170" s="277"/>
      <c r="Q170" s="277"/>
      <c r="R170" s="277"/>
      <c r="S170" s="277"/>
      <c r="T170" s="278"/>
    </row>
    <row r="171" spans="1:20" ht="26.4" customHeight="1" thickBot="1">
      <c r="A171" s="226" t="s">
        <v>164</v>
      </c>
      <c r="B171" s="227"/>
      <c r="C171" s="228"/>
      <c r="D171" s="273" t="e">
        <f>VLOOKUP($C168,利用者一覧!$C$4:$AS$53,15,FALSE)</f>
        <v>#N/A</v>
      </c>
      <c r="E171" s="274"/>
      <c r="F171" s="274"/>
      <c r="G171" s="274"/>
      <c r="H171" s="274"/>
      <c r="I171" s="274"/>
      <c r="J171" s="274"/>
      <c r="K171" s="274"/>
      <c r="L171" s="274"/>
      <c r="M171" s="274"/>
      <c r="N171" s="274"/>
      <c r="O171" s="274"/>
      <c r="P171" s="274"/>
      <c r="Q171" s="274"/>
      <c r="R171" s="274"/>
      <c r="S171" s="274"/>
      <c r="T171" s="275"/>
    </row>
    <row r="172" spans="1:20" ht="5.4" customHeight="1" thickBot="1">
      <c r="D172" s="86"/>
      <c r="E172" s="86"/>
      <c r="F172" s="86"/>
    </row>
    <row r="173" spans="1:20" ht="24" customHeight="1" thickBot="1">
      <c r="A173" s="212" t="s">
        <v>9</v>
      </c>
      <c r="B173" s="213"/>
      <c r="C173" s="213"/>
      <c r="D173" s="213"/>
      <c r="E173" s="213"/>
      <c r="F173" s="214"/>
      <c r="G173" s="212" t="s">
        <v>10</v>
      </c>
      <c r="H173" s="213"/>
      <c r="I173" s="213"/>
      <c r="J173" s="288"/>
      <c r="K173" s="212" t="s">
        <v>11</v>
      </c>
      <c r="L173" s="213"/>
      <c r="M173" s="213"/>
      <c r="N173" s="288"/>
      <c r="O173" s="144" t="s">
        <v>221</v>
      </c>
      <c r="P173" s="145"/>
      <c r="Q173" s="145"/>
      <c r="R173" s="145"/>
      <c r="S173" s="145"/>
      <c r="T173" s="146"/>
    </row>
    <row r="174" spans="1:20" ht="28.8" customHeight="1" thickTop="1">
      <c r="A174" s="218" t="s">
        <v>241</v>
      </c>
      <c r="B174" s="219"/>
      <c r="C174" s="219"/>
      <c r="D174" s="219"/>
      <c r="E174" s="219"/>
      <c r="F174" s="220"/>
      <c r="G174" s="285" t="s">
        <v>18</v>
      </c>
      <c r="H174" s="286"/>
      <c r="I174" s="286"/>
      <c r="J174" s="287"/>
      <c r="K174" s="285" t="s">
        <v>19</v>
      </c>
      <c r="L174" s="286"/>
      <c r="M174" s="286"/>
      <c r="N174" s="287"/>
      <c r="O174" s="84" t="s">
        <v>27</v>
      </c>
      <c r="P174" s="147" t="s">
        <v>245</v>
      </c>
      <c r="Q174" s="148"/>
      <c r="R174" s="148"/>
      <c r="S174" s="148"/>
      <c r="T174" s="149"/>
    </row>
    <row r="175" spans="1:20" ht="28.8" customHeight="1" thickBot="1">
      <c r="A175" s="221" t="s">
        <v>242</v>
      </c>
      <c r="B175" s="222"/>
      <c r="C175" s="222"/>
      <c r="D175" s="222"/>
      <c r="E175" s="222"/>
      <c r="F175" s="223"/>
      <c r="G175" s="282" t="s">
        <v>18</v>
      </c>
      <c r="H175" s="283"/>
      <c r="I175" s="283"/>
      <c r="J175" s="284"/>
      <c r="K175" s="282" t="s">
        <v>19</v>
      </c>
      <c r="L175" s="283"/>
      <c r="M175" s="283"/>
      <c r="N175" s="284"/>
      <c r="O175" s="89" t="s">
        <v>31</v>
      </c>
      <c r="P175" s="150"/>
      <c r="Q175" s="151"/>
      <c r="R175" s="151"/>
      <c r="S175" s="151"/>
      <c r="T175" s="152"/>
    </row>
    <row r="176" spans="1:20" ht="28.8" customHeight="1" thickBot="1">
      <c r="A176" s="215" t="s">
        <v>243</v>
      </c>
      <c r="B176" s="216"/>
      <c r="C176" s="216"/>
      <c r="D176" s="216"/>
      <c r="E176" s="216"/>
      <c r="F176" s="217"/>
      <c r="G176" s="279" t="s">
        <v>18</v>
      </c>
      <c r="H176" s="280"/>
      <c r="I176" s="280"/>
      <c r="J176" s="281"/>
      <c r="K176" s="279" t="s">
        <v>19</v>
      </c>
      <c r="L176" s="280"/>
      <c r="M176" s="280"/>
      <c r="N176" s="281"/>
      <c r="O176" s="153" t="e">
        <f>VLOOKUP($C168,利用者一覧!$C$4:$AS$53,32,FALSE)</f>
        <v>#N/A</v>
      </c>
      <c r="P176" s="154"/>
      <c r="Q176" s="154"/>
      <c r="R176" s="154"/>
      <c r="S176" s="154"/>
      <c r="T176" s="155"/>
    </row>
    <row r="177" spans="1:20" ht="8.4" customHeight="1" thickBot="1">
      <c r="D177" s="86"/>
      <c r="E177" s="86"/>
      <c r="F177" s="86"/>
    </row>
    <row r="178" spans="1:20" ht="24" customHeight="1" thickBot="1">
      <c r="A178" s="198" t="s">
        <v>99</v>
      </c>
      <c r="B178" s="203" t="s">
        <v>12</v>
      </c>
      <c r="C178" s="164"/>
      <c r="D178" s="140" t="s">
        <v>13</v>
      </c>
      <c r="E178" s="164"/>
      <c r="F178" s="140" t="s">
        <v>14</v>
      </c>
      <c r="G178" s="164"/>
      <c r="H178" s="140" t="s">
        <v>15</v>
      </c>
      <c r="I178" s="164"/>
      <c r="J178" s="140" t="s">
        <v>16</v>
      </c>
      <c r="K178" s="164"/>
      <c r="L178" s="140" t="s">
        <v>17</v>
      </c>
      <c r="M178" s="165"/>
      <c r="N178" s="212" t="s">
        <v>222</v>
      </c>
      <c r="O178" s="213"/>
      <c r="P178" s="213"/>
      <c r="Q178" s="213"/>
      <c r="R178" s="213"/>
      <c r="S178" s="213"/>
      <c r="T178" s="288"/>
    </row>
    <row r="179" spans="1:20" ht="21" customHeight="1" thickTop="1" thickBot="1">
      <c r="A179" s="199"/>
      <c r="B179" s="78" t="s">
        <v>20</v>
      </c>
      <c r="C179" s="79" t="s">
        <v>21</v>
      </c>
      <c r="D179" s="80" t="s">
        <v>20</v>
      </c>
      <c r="E179" s="79" t="s">
        <v>21</v>
      </c>
      <c r="F179" s="80" t="s">
        <v>20</v>
      </c>
      <c r="G179" s="79" t="s">
        <v>21</v>
      </c>
      <c r="H179" s="80" t="s">
        <v>20</v>
      </c>
      <c r="I179" s="79" t="s">
        <v>21</v>
      </c>
      <c r="J179" s="80" t="s">
        <v>20</v>
      </c>
      <c r="K179" s="79" t="s">
        <v>21</v>
      </c>
      <c r="L179" s="80" t="s">
        <v>20</v>
      </c>
      <c r="M179" s="81" t="s">
        <v>21</v>
      </c>
      <c r="N179" s="289" t="e">
        <f>VLOOKUP($C168,利用者一覧!$C$4:$AS$53,40,FALSE)</f>
        <v>#N/A</v>
      </c>
      <c r="O179" s="166"/>
      <c r="P179" s="166"/>
      <c r="Q179" s="166"/>
      <c r="R179" s="166"/>
      <c r="S179" s="166"/>
      <c r="T179" s="167"/>
    </row>
    <row r="180" spans="1:20" ht="21" customHeight="1">
      <c r="A180" s="199"/>
      <c r="B180" s="201" t="e">
        <f>VLOOKUP($C168,利用者一覧!$C$4:$AS$53,26,FALSE)</f>
        <v>#N/A</v>
      </c>
      <c r="C180" s="196" t="s">
        <v>103</v>
      </c>
      <c r="D180" s="194" t="e">
        <f>VLOOKUP($C168,利用者一覧!$C$4:$AS$53,27,FALSE)</f>
        <v>#N/A</v>
      </c>
      <c r="E180" s="196" t="s">
        <v>103</v>
      </c>
      <c r="F180" s="194" t="e">
        <f>VLOOKUP($C168,利用者一覧!$C$4:$AS$53,28,FALSE)</f>
        <v>#N/A</v>
      </c>
      <c r="G180" s="196" t="s">
        <v>103</v>
      </c>
      <c r="H180" s="194" t="e">
        <f>VLOOKUP($C168,利用者一覧!$C$4:$AS$53,29,FALSE)</f>
        <v>#N/A</v>
      </c>
      <c r="I180" s="196" t="s">
        <v>103</v>
      </c>
      <c r="J180" s="194" t="e">
        <f>VLOOKUP($C168,利用者一覧!$C$4:$AS$53,30,FALSE)</f>
        <v>#N/A</v>
      </c>
      <c r="K180" s="196" t="s">
        <v>103</v>
      </c>
      <c r="L180" s="194" t="e">
        <f>VLOOKUP($C168,利用者一覧!$C$4:$AS$53,31,FALSE)</f>
        <v>#N/A</v>
      </c>
      <c r="M180" s="204" t="s">
        <v>103</v>
      </c>
      <c r="N180" s="254" t="s">
        <v>225</v>
      </c>
      <c r="O180" s="255"/>
      <c r="P180" s="255"/>
      <c r="Q180" s="255"/>
      <c r="R180" s="255"/>
      <c r="S180" s="255"/>
    </row>
    <row r="181" spans="1:20" ht="21" customHeight="1" thickBot="1">
      <c r="A181" s="200"/>
      <c r="B181" s="202"/>
      <c r="C181" s="197"/>
      <c r="D181" s="195"/>
      <c r="E181" s="197"/>
      <c r="F181" s="195"/>
      <c r="G181" s="197"/>
      <c r="H181" s="195"/>
      <c r="I181" s="197"/>
      <c r="J181" s="195"/>
      <c r="K181" s="197"/>
      <c r="L181" s="195"/>
      <c r="M181" s="205"/>
    </row>
    <row r="182" spans="1:20" ht="6" customHeight="1" thickBot="1">
      <c r="A182" s="104"/>
      <c r="B182" s="103"/>
      <c r="C182" s="103"/>
      <c r="D182" s="103"/>
      <c r="E182" s="103"/>
      <c r="F182" s="103"/>
      <c r="G182" s="103"/>
      <c r="H182" s="103"/>
      <c r="I182" s="103"/>
      <c r="J182" s="103"/>
      <c r="K182" s="103"/>
      <c r="L182" s="103"/>
      <c r="M182" s="103"/>
      <c r="N182" s="83"/>
      <c r="O182" s="83"/>
      <c r="P182" s="83"/>
      <c r="Q182" s="83"/>
      <c r="R182" s="83"/>
      <c r="S182" s="83"/>
      <c r="T182" s="83"/>
    </row>
    <row r="183" spans="1:20" ht="29.4" customHeight="1" thickBot="1">
      <c r="A183" s="189" t="s">
        <v>22</v>
      </c>
      <c r="B183" s="190"/>
      <c r="C183" s="93" t="s">
        <v>26</v>
      </c>
      <c r="D183" s="105" t="e">
        <f>VLOOKUP($C168,利用者一覧!$C$4:$AS$53,35,FALSE)</f>
        <v>#N/A</v>
      </c>
      <c r="E183" s="82" t="s">
        <v>30</v>
      </c>
      <c r="F183" s="43" t="s">
        <v>104</v>
      </c>
      <c r="G183" s="191" t="s">
        <v>23</v>
      </c>
      <c r="H183" s="192"/>
      <c r="I183" s="193"/>
      <c r="J183" s="93" t="s">
        <v>26</v>
      </c>
      <c r="K183" s="105" t="e">
        <f>VLOOKUP($C168,利用者一覧!$C$4:$AS$53,36,FALSE)</f>
        <v>#N/A</v>
      </c>
      <c r="L183" s="82" t="s">
        <v>30</v>
      </c>
      <c r="M183" s="43" t="s">
        <v>104</v>
      </c>
    </row>
    <row r="184" spans="1:20" ht="6" customHeight="1" thickBot="1"/>
    <row r="185" spans="1:20" ht="30" customHeight="1" thickBot="1">
      <c r="A185" s="263" t="s">
        <v>24</v>
      </c>
      <c r="B185" s="264"/>
      <c r="C185" s="265"/>
      <c r="D185" s="156" t="s">
        <v>28</v>
      </c>
      <c r="E185" s="157"/>
      <c r="F185" s="101" t="s">
        <v>103</v>
      </c>
      <c r="G185" s="262" t="s">
        <v>32</v>
      </c>
      <c r="H185" s="157"/>
      <c r="I185" s="101" t="s">
        <v>103</v>
      </c>
      <c r="J185" s="262" t="s">
        <v>34</v>
      </c>
      <c r="K185" s="157"/>
      <c r="L185" s="101" t="s">
        <v>103</v>
      </c>
      <c r="M185" s="140" t="s">
        <v>29</v>
      </c>
      <c r="N185" s="141"/>
      <c r="O185" s="102" t="s">
        <v>103</v>
      </c>
      <c r="P185" s="252" t="s">
        <v>244</v>
      </c>
      <c r="Q185" s="253"/>
      <c r="R185" s="253"/>
      <c r="S185" s="253"/>
      <c r="T185" s="253"/>
    </row>
    <row r="186" spans="1:20" ht="30" customHeight="1" thickTop="1" thickBot="1">
      <c r="A186" s="259" t="s">
        <v>162</v>
      </c>
      <c r="B186" s="260"/>
      <c r="C186" s="261"/>
      <c r="D186" s="258" t="s">
        <v>111</v>
      </c>
      <c r="E186" s="188"/>
      <c r="F186" s="107" t="s">
        <v>103</v>
      </c>
      <c r="G186" s="187" t="s">
        <v>35</v>
      </c>
      <c r="H186" s="188"/>
      <c r="I186" s="107" t="s">
        <v>103</v>
      </c>
      <c r="J186" s="187" t="s">
        <v>33</v>
      </c>
      <c r="K186" s="188"/>
      <c r="L186" s="91" t="s">
        <v>103</v>
      </c>
      <c r="M186" s="187" t="s">
        <v>101</v>
      </c>
      <c r="N186" s="188"/>
      <c r="O186" s="108" t="s">
        <v>103</v>
      </c>
      <c r="P186" s="252"/>
      <c r="Q186" s="253"/>
      <c r="R186" s="253"/>
      <c r="S186" s="253"/>
      <c r="T186" s="253"/>
    </row>
    <row r="187" spans="1:20" ht="6.6" customHeight="1" thickBot="1"/>
    <row r="188" spans="1:20" ht="30" customHeight="1" thickBot="1">
      <c r="A188" s="162" t="s">
        <v>227</v>
      </c>
      <c r="B188" s="163"/>
      <c r="C188" s="256" t="e">
        <f>VLOOKUP($C168,利用者一覧!$C$4:$AS$53,16,FALSE)</f>
        <v>#N/A</v>
      </c>
      <c r="D188" s="257"/>
      <c r="E188" s="257"/>
      <c r="F188" s="244" t="s">
        <v>232</v>
      </c>
      <c r="G188" s="245"/>
      <c r="H188" s="249" t="e">
        <f>VLOOKUP($C168,利用者一覧!$C$4:$AS$53,17,FALSE)</f>
        <v>#N/A</v>
      </c>
      <c r="I188" s="250"/>
      <c r="J188" s="250"/>
      <c r="K188" s="250"/>
      <c r="L188" s="250"/>
      <c r="M188" s="251"/>
      <c r="N188" s="210" t="s">
        <v>226</v>
      </c>
      <c r="O188" s="211"/>
      <c r="P188" s="211"/>
      <c r="Q188" s="211"/>
      <c r="R188" s="211"/>
      <c r="S188" s="211"/>
      <c r="T188" s="233"/>
    </row>
    <row r="189" spans="1:20" ht="30" customHeight="1">
      <c r="A189" s="158" t="s">
        <v>228</v>
      </c>
      <c r="B189" s="159"/>
      <c r="C189" s="229" t="e">
        <f>VLOOKUP($C168,利用者一覧!$C$4:$AS$53,18,FALSE)</f>
        <v>#N/A</v>
      </c>
      <c r="D189" s="230"/>
      <c r="E189" s="230"/>
      <c r="F189" s="240" t="s">
        <v>233</v>
      </c>
      <c r="G189" s="241"/>
      <c r="H189" s="246" t="e">
        <f>VLOOKUP($C168,利用者一覧!$C$4:$AS$53,19,FALSE)</f>
        <v>#N/A</v>
      </c>
      <c r="I189" s="247"/>
      <c r="J189" s="247"/>
      <c r="K189" s="247"/>
      <c r="L189" s="247"/>
      <c r="M189" s="248"/>
      <c r="N189" s="198" t="s">
        <v>102</v>
      </c>
      <c r="O189" s="234" t="e">
        <f>VLOOKUP($C168,利用者一覧!$C$4:$AS$53,37,FALSE)</f>
        <v>#N/A</v>
      </c>
      <c r="P189" s="235"/>
      <c r="Q189" s="235"/>
      <c r="R189" s="235"/>
      <c r="S189" s="235"/>
      <c r="T189" s="44" t="s">
        <v>103</v>
      </c>
    </row>
    <row r="190" spans="1:20" ht="30" customHeight="1">
      <c r="A190" s="158" t="s">
        <v>229</v>
      </c>
      <c r="B190" s="159"/>
      <c r="C190" s="229" t="e">
        <f>VLOOKUP($C168,利用者一覧!$C$4:$AS$53,20,FALSE)</f>
        <v>#N/A</v>
      </c>
      <c r="D190" s="230"/>
      <c r="E190" s="230"/>
      <c r="F190" s="240" t="s">
        <v>234</v>
      </c>
      <c r="G190" s="241"/>
      <c r="H190" s="246" t="e">
        <f>VLOOKUP($C168,利用者一覧!$C$4:$AS$53,21,FALSE)</f>
        <v>#N/A</v>
      </c>
      <c r="I190" s="247"/>
      <c r="J190" s="247"/>
      <c r="K190" s="247"/>
      <c r="L190" s="247"/>
      <c r="M190" s="248"/>
      <c r="N190" s="199"/>
      <c r="O190" s="236" t="e">
        <f>VLOOKUP($C168,利用者一覧!$C$4:$AS$53,38,FALSE)</f>
        <v>#N/A</v>
      </c>
      <c r="P190" s="237"/>
      <c r="Q190" s="237"/>
      <c r="R190" s="237"/>
      <c r="S190" s="237"/>
      <c r="T190" s="75" t="s">
        <v>103</v>
      </c>
    </row>
    <row r="191" spans="1:20" ht="30" customHeight="1" thickBot="1">
      <c r="A191" s="158" t="s">
        <v>230</v>
      </c>
      <c r="B191" s="159"/>
      <c r="C191" s="229" t="e">
        <f>VLOOKUP($C168,利用者一覧!$C$4:$AS$53,22,FALSE)</f>
        <v>#N/A</v>
      </c>
      <c r="D191" s="230"/>
      <c r="E191" s="230"/>
      <c r="F191" s="240" t="s">
        <v>235</v>
      </c>
      <c r="G191" s="241"/>
      <c r="H191" s="246" t="e">
        <f>VLOOKUP($C168,利用者一覧!$C$4:$AS$53,23,FALSE)</f>
        <v>#N/A</v>
      </c>
      <c r="I191" s="247"/>
      <c r="J191" s="247"/>
      <c r="K191" s="247"/>
      <c r="L191" s="247"/>
      <c r="M191" s="248"/>
      <c r="N191" s="200"/>
      <c r="O191" s="238" t="e">
        <f>VLOOKUP($C168,利用者一覧!$C$4:$AS$53,39,FALSE)</f>
        <v>#N/A</v>
      </c>
      <c r="P191" s="239"/>
      <c r="Q191" s="239"/>
      <c r="R191" s="239"/>
      <c r="S191" s="239"/>
      <c r="T191" s="45" t="s">
        <v>103</v>
      </c>
    </row>
    <row r="192" spans="1:20" ht="30" customHeight="1" thickBot="1">
      <c r="A192" s="160" t="s">
        <v>231</v>
      </c>
      <c r="B192" s="161"/>
      <c r="C192" s="231" t="e">
        <f>VLOOKUP($C168,利用者一覧!$C$4:$AS$53,24,FALSE)</f>
        <v>#N/A</v>
      </c>
      <c r="D192" s="232"/>
      <c r="E192" s="232"/>
      <c r="F192" s="242" t="s">
        <v>236</v>
      </c>
      <c r="G192" s="243"/>
      <c r="H192" s="290" t="e">
        <f>VLOOKUP($C168,利用者一覧!$C$4:$AS$53,25,FALSE)</f>
        <v>#N/A</v>
      </c>
      <c r="I192" s="291"/>
      <c r="J192" s="291"/>
      <c r="K192" s="291"/>
      <c r="L192" s="291"/>
      <c r="M192" s="292"/>
      <c r="N192" s="94"/>
    </row>
    <row r="193" spans="1:20" ht="6.6" customHeight="1" thickBot="1">
      <c r="A193" s="97"/>
      <c r="B193" s="98"/>
      <c r="C193" s="95"/>
      <c r="D193" s="95"/>
      <c r="E193" s="95"/>
      <c r="F193" s="99"/>
      <c r="G193" s="98"/>
      <c r="H193" s="106"/>
      <c r="I193" s="106"/>
      <c r="J193" s="106"/>
      <c r="K193" s="106"/>
      <c r="L193" s="106"/>
      <c r="M193" s="106"/>
      <c r="N193" s="100"/>
    </row>
    <row r="194" spans="1:20" ht="30" customHeight="1" thickBot="1">
      <c r="A194" s="135" t="e">
        <f>VLOOKUP($C168,利用者一覧!$C$4:$AS$53,42,FALSE)</f>
        <v>#N/A</v>
      </c>
      <c r="B194" s="136"/>
      <c r="C194" s="136"/>
      <c r="D194" s="136"/>
      <c r="E194" s="136"/>
      <c r="F194" s="136"/>
      <c r="G194" s="136"/>
      <c r="H194" s="136"/>
      <c r="I194" s="136"/>
      <c r="J194" s="136"/>
      <c r="K194" s="136"/>
      <c r="L194" s="136"/>
      <c r="M194" s="136"/>
      <c r="N194" s="136"/>
      <c r="O194" s="136"/>
      <c r="P194" s="136"/>
      <c r="Q194" s="136"/>
      <c r="R194" s="136"/>
      <c r="S194" s="136"/>
      <c r="T194" s="137"/>
    </row>
    <row r="195" spans="1:20" ht="6" customHeight="1"/>
    <row r="196" spans="1:20" ht="22.8" customHeight="1" thickBot="1">
      <c r="A196" s="138" t="s">
        <v>161</v>
      </c>
      <c r="B196" s="138"/>
      <c r="C196" s="138"/>
      <c r="D196" s="138"/>
      <c r="E196" s="138"/>
      <c r="F196" s="138"/>
      <c r="G196" s="138"/>
      <c r="H196" s="139"/>
      <c r="I196" s="76"/>
    </row>
    <row r="197" spans="1:20" ht="22.8" customHeight="1">
      <c r="A197" s="266"/>
      <c r="B197" s="267"/>
      <c r="C197" s="267"/>
      <c r="D197" s="267"/>
      <c r="E197" s="267"/>
      <c r="F197" s="267"/>
      <c r="G197" s="267"/>
      <c r="H197" s="267"/>
      <c r="I197" s="267"/>
      <c r="J197" s="267"/>
      <c r="K197" s="267"/>
      <c r="L197" s="267"/>
      <c r="M197" s="267"/>
      <c r="N197" s="267"/>
      <c r="O197" s="267"/>
      <c r="P197" s="267"/>
      <c r="Q197" s="267"/>
      <c r="R197" s="267"/>
      <c r="S197" s="267"/>
      <c r="T197" s="268"/>
    </row>
    <row r="198" spans="1:20" ht="22.8" customHeight="1">
      <c r="A198" s="254"/>
      <c r="B198" s="255"/>
      <c r="C198" s="255"/>
      <c r="D198" s="255"/>
      <c r="E198" s="255"/>
      <c r="F198" s="255"/>
      <c r="G198" s="255"/>
      <c r="H198" s="255"/>
      <c r="I198" s="255"/>
      <c r="J198" s="255"/>
      <c r="K198" s="255"/>
      <c r="L198" s="255"/>
      <c r="M198" s="255"/>
      <c r="N198" s="255"/>
      <c r="O198" s="255"/>
      <c r="P198" s="255"/>
      <c r="Q198" s="255"/>
      <c r="R198" s="255"/>
      <c r="S198" s="255"/>
      <c r="T198" s="269"/>
    </row>
    <row r="199" spans="1:20" ht="22.8" customHeight="1">
      <c r="A199" s="254"/>
      <c r="B199" s="255"/>
      <c r="C199" s="255"/>
      <c r="D199" s="255"/>
      <c r="E199" s="255"/>
      <c r="F199" s="255"/>
      <c r="G199" s="255"/>
      <c r="H199" s="255"/>
      <c r="I199" s="255"/>
      <c r="J199" s="255"/>
      <c r="K199" s="255"/>
      <c r="L199" s="255"/>
      <c r="M199" s="255"/>
      <c r="N199" s="255"/>
      <c r="O199" s="255"/>
      <c r="P199" s="255"/>
      <c r="Q199" s="255"/>
      <c r="R199" s="255"/>
      <c r="S199" s="255"/>
      <c r="T199" s="269"/>
    </row>
    <row r="200" spans="1:20" ht="22.8" customHeight="1" thickBot="1">
      <c r="A200" s="270"/>
      <c r="B200" s="271"/>
      <c r="C200" s="271"/>
      <c r="D200" s="271"/>
      <c r="E200" s="271"/>
      <c r="F200" s="271"/>
      <c r="G200" s="271"/>
      <c r="H200" s="271"/>
      <c r="I200" s="271"/>
      <c r="J200" s="271"/>
      <c r="K200" s="271"/>
      <c r="L200" s="271"/>
      <c r="M200" s="271"/>
      <c r="N200" s="271"/>
      <c r="O200" s="271"/>
      <c r="P200" s="271"/>
      <c r="Q200" s="271"/>
      <c r="R200" s="271"/>
      <c r="S200" s="271"/>
      <c r="T200" s="272"/>
    </row>
    <row r="201" spans="1:20" ht="22.8" customHeight="1"/>
    <row r="202" spans="1:20" ht="22.8" customHeight="1" thickBot="1"/>
    <row r="203" spans="1:20" ht="21" customHeight="1" thickBot="1">
      <c r="A203" s="168" t="s">
        <v>239</v>
      </c>
      <c r="B203" s="169"/>
      <c r="C203" s="169"/>
      <c r="D203" s="169"/>
      <c r="E203" s="169"/>
      <c r="F203" s="169"/>
      <c r="G203" s="169"/>
      <c r="H203" s="169"/>
      <c r="I203" s="169"/>
      <c r="J203" s="169"/>
      <c r="K203" s="170"/>
      <c r="L203" s="77"/>
      <c r="M203" s="77"/>
      <c r="N203" s="77"/>
    </row>
    <row r="204" spans="1:20" ht="5.25" customHeight="1" thickBot="1"/>
    <row r="205" spans="1:20" ht="13.8" customHeight="1" thickBot="1">
      <c r="A205" s="183" t="s">
        <v>240</v>
      </c>
      <c r="B205" s="184"/>
      <c r="C205" s="184"/>
      <c r="D205" s="184"/>
      <c r="E205" s="184"/>
      <c r="F205" s="181" t="s">
        <v>219</v>
      </c>
      <c r="G205" s="181"/>
      <c r="H205" s="179"/>
      <c r="I205" s="179"/>
      <c r="J205" s="179"/>
      <c r="K205" s="171" t="s">
        <v>220</v>
      </c>
      <c r="L205" s="172"/>
      <c r="M205" s="175" t="s">
        <v>237</v>
      </c>
      <c r="N205" s="176"/>
      <c r="O205" s="176" t="s">
        <v>238</v>
      </c>
      <c r="P205" s="176"/>
      <c r="Q205" s="176" t="s">
        <v>238</v>
      </c>
      <c r="R205" s="176"/>
      <c r="S205" s="176" t="s">
        <v>238</v>
      </c>
      <c r="T205" s="177"/>
    </row>
    <row r="206" spans="1:20" ht="41.4" customHeight="1" thickTop="1" thickBot="1">
      <c r="A206" s="185"/>
      <c r="B206" s="186"/>
      <c r="C206" s="186"/>
      <c r="D206" s="186"/>
      <c r="E206" s="186"/>
      <c r="F206" s="182"/>
      <c r="G206" s="182"/>
      <c r="H206" s="180"/>
      <c r="I206" s="180"/>
      <c r="J206" s="180"/>
      <c r="K206" s="173"/>
      <c r="L206" s="174"/>
      <c r="M206" s="178"/>
      <c r="N206" s="166"/>
      <c r="O206" s="166"/>
      <c r="P206" s="166"/>
      <c r="Q206" s="166"/>
      <c r="R206" s="166"/>
      <c r="S206" s="166"/>
      <c r="T206" s="167"/>
    </row>
    <row r="207" spans="1:20" ht="5.4" customHeight="1" thickBot="1">
      <c r="A207" s="85"/>
      <c r="B207" s="87"/>
      <c r="C207" s="88"/>
      <c r="D207" s="88"/>
      <c r="E207" s="88"/>
      <c r="F207" s="88"/>
      <c r="G207" s="88"/>
      <c r="H207" s="88"/>
      <c r="I207" s="88"/>
      <c r="J207" s="88"/>
      <c r="K207" s="88"/>
      <c r="L207" s="88"/>
      <c r="M207" s="88"/>
      <c r="N207" s="88"/>
      <c r="O207" s="88"/>
      <c r="P207" s="88"/>
      <c r="Q207" s="88"/>
      <c r="R207" s="88"/>
      <c r="S207" s="88"/>
      <c r="T207" s="293"/>
    </row>
    <row r="208" spans="1:20" ht="36" customHeight="1" thickBot="1">
      <c r="A208" s="208" t="s">
        <v>8</v>
      </c>
      <c r="B208" s="209"/>
      <c r="C208" s="206"/>
      <c r="D208" s="206"/>
      <c r="E208" s="206"/>
      <c r="F208" s="206"/>
      <c r="G208" s="206"/>
      <c r="H208" s="207"/>
      <c r="J208" s="210" t="s">
        <v>113</v>
      </c>
      <c r="K208" s="211"/>
      <c r="L208" s="211"/>
      <c r="M208" s="211"/>
      <c r="N208" s="142" t="e">
        <f>VLOOKUP($C208,利用者一覧!$C$4:$AS$53,41,FALSE)</f>
        <v>#N/A</v>
      </c>
      <c r="O208" s="142"/>
      <c r="P208" s="142"/>
      <c r="Q208" s="142"/>
      <c r="R208" s="142"/>
      <c r="S208" s="143"/>
    </row>
    <row r="209" spans="1:20" ht="6.6" customHeight="1" thickBot="1">
      <c r="D209" s="86"/>
      <c r="E209" s="86"/>
      <c r="F209" s="86"/>
    </row>
    <row r="210" spans="1:20" ht="26.4" customHeight="1">
      <c r="A210" s="224" t="s">
        <v>163</v>
      </c>
      <c r="B210" s="225"/>
      <c r="C210" s="163"/>
      <c r="D210" s="276" t="e">
        <f>VLOOKUP($C208,利用者一覧!$C$4:$AS$53,14,FALSE)</f>
        <v>#N/A</v>
      </c>
      <c r="E210" s="277"/>
      <c r="F210" s="277"/>
      <c r="G210" s="277"/>
      <c r="H210" s="277"/>
      <c r="I210" s="277"/>
      <c r="J210" s="277"/>
      <c r="K210" s="277"/>
      <c r="L210" s="277"/>
      <c r="M210" s="277"/>
      <c r="N210" s="277"/>
      <c r="O210" s="277"/>
      <c r="P210" s="277"/>
      <c r="Q210" s="277"/>
      <c r="R210" s="277"/>
      <c r="S210" s="277"/>
      <c r="T210" s="278"/>
    </row>
    <row r="211" spans="1:20" ht="26.4" customHeight="1" thickBot="1">
      <c r="A211" s="226" t="s">
        <v>164</v>
      </c>
      <c r="B211" s="227"/>
      <c r="C211" s="228"/>
      <c r="D211" s="273" t="e">
        <f>VLOOKUP($C208,利用者一覧!$C$4:$AS$53,15,FALSE)</f>
        <v>#N/A</v>
      </c>
      <c r="E211" s="274"/>
      <c r="F211" s="274"/>
      <c r="G211" s="274"/>
      <c r="H211" s="274"/>
      <c r="I211" s="274"/>
      <c r="J211" s="274"/>
      <c r="K211" s="274"/>
      <c r="L211" s="274"/>
      <c r="M211" s="274"/>
      <c r="N211" s="274"/>
      <c r="O211" s="274"/>
      <c r="P211" s="274"/>
      <c r="Q211" s="274"/>
      <c r="R211" s="274"/>
      <c r="S211" s="274"/>
      <c r="T211" s="275"/>
    </row>
    <row r="212" spans="1:20" ht="5.4" customHeight="1" thickBot="1">
      <c r="D212" s="86"/>
      <c r="E212" s="86"/>
      <c r="F212" s="86"/>
    </row>
    <row r="213" spans="1:20" ht="24" customHeight="1" thickBot="1">
      <c r="A213" s="212" t="s">
        <v>9</v>
      </c>
      <c r="B213" s="213"/>
      <c r="C213" s="213"/>
      <c r="D213" s="213"/>
      <c r="E213" s="213"/>
      <c r="F213" s="214"/>
      <c r="G213" s="212" t="s">
        <v>10</v>
      </c>
      <c r="H213" s="213"/>
      <c r="I213" s="213"/>
      <c r="J213" s="288"/>
      <c r="K213" s="212" t="s">
        <v>11</v>
      </c>
      <c r="L213" s="213"/>
      <c r="M213" s="213"/>
      <c r="N213" s="288"/>
      <c r="O213" s="144" t="s">
        <v>221</v>
      </c>
      <c r="P213" s="145"/>
      <c r="Q213" s="145"/>
      <c r="R213" s="145"/>
      <c r="S213" s="145"/>
      <c r="T213" s="146"/>
    </row>
    <row r="214" spans="1:20" ht="28.8" customHeight="1" thickTop="1">
      <c r="A214" s="218" t="s">
        <v>241</v>
      </c>
      <c r="B214" s="219"/>
      <c r="C214" s="219"/>
      <c r="D214" s="219"/>
      <c r="E214" s="219"/>
      <c r="F214" s="220"/>
      <c r="G214" s="285" t="s">
        <v>18</v>
      </c>
      <c r="H214" s="286"/>
      <c r="I214" s="286"/>
      <c r="J214" s="287"/>
      <c r="K214" s="285" t="s">
        <v>19</v>
      </c>
      <c r="L214" s="286"/>
      <c r="M214" s="286"/>
      <c r="N214" s="287"/>
      <c r="O214" s="84" t="s">
        <v>27</v>
      </c>
      <c r="P214" s="147" t="s">
        <v>245</v>
      </c>
      <c r="Q214" s="148"/>
      <c r="R214" s="148"/>
      <c r="S214" s="148"/>
      <c r="T214" s="149"/>
    </row>
    <row r="215" spans="1:20" ht="28.8" customHeight="1" thickBot="1">
      <c r="A215" s="221" t="s">
        <v>242</v>
      </c>
      <c r="B215" s="222"/>
      <c r="C215" s="222"/>
      <c r="D215" s="222"/>
      <c r="E215" s="222"/>
      <c r="F215" s="223"/>
      <c r="G215" s="282" t="s">
        <v>18</v>
      </c>
      <c r="H215" s="283"/>
      <c r="I215" s="283"/>
      <c r="J215" s="284"/>
      <c r="K215" s="282" t="s">
        <v>19</v>
      </c>
      <c r="L215" s="283"/>
      <c r="M215" s="283"/>
      <c r="N215" s="284"/>
      <c r="O215" s="89" t="s">
        <v>31</v>
      </c>
      <c r="P215" s="150"/>
      <c r="Q215" s="151"/>
      <c r="R215" s="151"/>
      <c r="S215" s="151"/>
      <c r="T215" s="152"/>
    </row>
    <row r="216" spans="1:20" ht="28.8" customHeight="1" thickBot="1">
      <c r="A216" s="215" t="s">
        <v>243</v>
      </c>
      <c r="B216" s="216"/>
      <c r="C216" s="216"/>
      <c r="D216" s="216"/>
      <c r="E216" s="216"/>
      <c r="F216" s="217"/>
      <c r="G216" s="279" t="s">
        <v>18</v>
      </c>
      <c r="H216" s="280"/>
      <c r="I216" s="280"/>
      <c r="J216" s="281"/>
      <c r="K216" s="279" t="s">
        <v>19</v>
      </c>
      <c r="L216" s="280"/>
      <c r="M216" s="280"/>
      <c r="N216" s="281"/>
      <c r="O216" s="153" t="e">
        <f>VLOOKUP($C208,利用者一覧!$C$4:$AS$53,32,FALSE)</f>
        <v>#N/A</v>
      </c>
      <c r="P216" s="154"/>
      <c r="Q216" s="154"/>
      <c r="R216" s="154"/>
      <c r="S216" s="154"/>
      <c r="T216" s="155"/>
    </row>
    <row r="217" spans="1:20" ht="8.4" customHeight="1" thickBot="1">
      <c r="D217" s="86"/>
      <c r="E217" s="86"/>
      <c r="F217" s="86"/>
    </row>
    <row r="218" spans="1:20" ht="24" customHeight="1" thickBot="1">
      <c r="A218" s="198" t="s">
        <v>99</v>
      </c>
      <c r="B218" s="203" t="s">
        <v>12</v>
      </c>
      <c r="C218" s="164"/>
      <c r="D218" s="140" t="s">
        <v>13</v>
      </c>
      <c r="E218" s="164"/>
      <c r="F218" s="140" t="s">
        <v>14</v>
      </c>
      <c r="G218" s="164"/>
      <c r="H218" s="140" t="s">
        <v>15</v>
      </c>
      <c r="I218" s="164"/>
      <c r="J218" s="140" t="s">
        <v>16</v>
      </c>
      <c r="K218" s="164"/>
      <c r="L218" s="140" t="s">
        <v>17</v>
      </c>
      <c r="M218" s="165"/>
      <c r="N218" s="212" t="s">
        <v>222</v>
      </c>
      <c r="O218" s="213"/>
      <c r="P218" s="213"/>
      <c r="Q218" s="213"/>
      <c r="R218" s="213"/>
      <c r="S218" s="213"/>
      <c r="T218" s="288"/>
    </row>
    <row r="219" spans="1:20" ht="21" customHeight="1" thickTop="1" thickBot="1">
      <c r="A219" s="199"/>
      <c r="B219" s="78" t="s">
        <v>20</v>
      </c>
      <c r="C219" s="79" t="s">
        <v>21</v>
      </c>
      <c r="D219" s="80" t="s">
        <v>20</v>
      </c>
      <c r="E219" s="79" t="s">
        <v>21</v>
      </c>
      <c r="F219" s="80" t="s">
        <v>20</v>
      </c>
      <c r="G219" s="79" t="s">
        <v>21</v>
      </c>
      <c r="H219" s="80" t="s">
        <v>20</v>
      </c>
      <c r="I219" s="79" t="s">
        <v>21</v>
      </c>
      <c r="J219" s="80" t="s">
        <v>20</v>
      </c>
      <c r="K219" s="79" t="s">
        <v>21</v>
      </c>
      <c r="L219" s="80" t="s">
        <v>20</v>
      </c>
      <c r="M219" s="81" t="s">
        <v>21</v>
      </c>
      <c r="N219" s="289" t="e">
        <f>VLOOKUP($C208,利用者一覧!$C$4:$AS$53,40,FALSE)</f>
        <v>#N/A</v>
      </c>
      <c r="O219" s="166"/>
      <c r="P219" s="166"/>
      <c r="Q219" s="166"/>
      <c r="R219" s="166"/>
      <c r="S219" s="166"/>
      <c r="T219" s="167"/>
    </row>
    <row r="220" spans="1:20" ht="21" customHeight="1">
      <c r="A220" s="199"/>
      <c r="B220" s="201" t="e">
        <f>VLOOKUP($C208,利用者一覧!$C$4:$AS$53,26,FALSE)</f>
        <v>#N/A</v>
      </c>
      <c r="C220" s="196" t="s">
        <v>103</v>
      </c>
      <c r="D220" s="194" t="e">
        <f>VLOOKUP($C208,利用者一覧!$C$4:$AS$53,27,FALSE)</f>
        <v>#N/A</v>
      </c>
      <c r="E220" s="196" t="s">
        <v>103</v>
      </c>
      <c r="F220" s="194" t="e">
        <f>VLOOKUP($C208,利用者一覧!$C$4:$AS$53,28,FALSE)</f>
        <v>#N/A</v>
      </c>
      <c r="G220" s="196" t="s">
        <v>103</v>
      </c>
      <c r="H220" s="194" t="e">
        <f>VLOOKUP($C208,利用者一覧!$C$4:$AS$53,29,FALSE)</f>
        <v>#N/A</v>
      </c>
      <c r="I220" s="196" t="s">
        <v>103</v>
      </c>
      <c r="J220" s="194" t="e">
        <f>VLOOKUP($C208,利用者一覧!$C$4:$AS$53,30,FALSE)</f>
        <v>#N/A</v>
      </c>
      <c r="K220" s="196" t="s">
        <v>103</v>
      </c>
      <c r="L220" s="194" t="e">
        <f>VLOOKUP($C208,利用者一覧!$C$4:$AS$53,31,FALSE)</f>
        <v>#N/A</v>
      </c>
      <c r="M220" s="204" t="s">
        <v>103</v>
      </c>
      <c r="N220" s="254" t="s">
        <v>225</v>
      </c>
      <c r="O220" s="255"/>
      <c r="P220" s="255"/>
      <c r="Q220" s="255"/>
      <c r="R220" s="255"/>
      <c r="S220" s="255"/>
    </row>
    <row r="221" spans="1:20" ht="21" customHeight="1" thickBot="1">
      <c r="A221" s="200"/>
      <c r="B221" s="202"/>
      <c r="C221" s="197"/>
      <c r="D221" s="195"/>
      <c r="E221" s="197"/>
      <c r="F221" s="195"/>
      <c r="G221" s="197"/>
      <c r="H221" s="195"/>
      <c r="I221" s="197"/>
      <c r="J221" s="195"/>
      <c r="K221" s="197"/>
      <c r="L221" s="195"/>
      <c r="M221" s="205"/>
    </row>
    <row r="222" spans="1:20" ht="6" customHeight="1" thickBot="1">
      <c r="A222" s="104"/>
      <c r="B222" s="103"/>
      <c r="C222" s="103"/>
      <c r="D222" s="103"/>
      <c r="E222" s="103"/>
      <c r="F222" s="103"/>
      <c r="G222" s="103"/>
      <c r="H222" s="103"/>
      <c r="I222" s="103"/>
      <c r="J222" s="103"/>
      <c r="K222" s="103"/>
      <c r="L222" s="103"/>
      <c r="M222" s="103"/>
      <c r="N222" s="83"/>
      <c r="O222" s="83"/>
      <c r="P222" s="83"/>
      <c r="Q222" s="83"/>
      <c r="R222" s="83"/>
      <c r="S222" s="83"/>
      <c r="T222" s="83"/>
    </row>
    <row r="223" spans="1:20" ht="29.4" customHeight="1" thickBot="1">
      <c r="A223" s="189" t="s">
        <v>22</v>
      </c>
      <c r="B223" s="190"/>
      <c r="C223" s="93" t="s">
        <v>26</v>
      </c>
      <c r="D223" s="105" t="e">
        <f>VLOOKUP($C208,利用者一覧!$C$4:$AS$53,35,FALSE)</f>
        <v>#N/A</v>
      </c>
      <c r="E223" s="82" t="s">
        <v>30</v>
      </c>
      <c r="F223" s="43" t="s">
        <v>104</v>
      </c>
      <c r="G223" s="191" t="s">
        <v>23</v>
      </c>
      <c r="H223" s="192"/>
      <c r="I223" s="193"/>
      <c r="J223" s="93" t="s">
        <v>26</v>
      </c>
      <c r="K223" s="105" t="e">
        <f>VLOOKUP($C208,利用者一覧!$C$4:$AS$53,36,FALSE)</f>
        <v>#N/A</v>
      </c>
      <c r="L223" s="82" t="s">
        <v>30</v>
      </c>
      <c r="M223" s="43" t="s">
        <v>104</v>
      </c>
    </row>
    <row r="224" spans="1:20" ht="6" customHeight="1" thickBot="1"/>
    <row r="225" spans="1:20" ht="30" customHeight="1" thickBot="1">
      <c r="A225" s="263" t="s">
        <v>24</v>
      </c>
      <c r="B225" s="264"/>
      <c r="C225" s="265"/>
      <c r="D225" s="156" t="s">
        <v>28</v>
      </c>
      <c r="E225" s="157"/>
      <c r="F225" s="101" t="s">
        <v>103</v>
      </c>
      <c r="G225" s="262" t="s">
        <v>32</v>
      </c>
      <c r="H225" s="157"/>
      <c r="I225" s="101" t="s">
        <v>103</v>
      </c>
      <c r="J225" s="262" t="s">
        <v>34</v>
      </c>
      <c r="K225" s="157"/>
      <c r="L225" s="101" t="s">
        <v>103</v>
      </c>
      <c r="M225" s="140" t="s">
        <v>29</v>
      </c>
      <c r="N225" s="141"/>
      <c r="O225" s="102" t="s">
        <v>103</v>
      </c>
      <c r="P225" s="252" t="s">
        <v>244</v>
      </c>
      <c r="Q225" s="253"/>
      <c r="R225" s="253"/>
      <c r="S225" s="253"/>
      <c r="T225" s="253"/>
    </row>
    <row r="226" spans="1:20" ht="30" customHeight="1" thickTop="1" thickBot="1">
      <c r="A226" s="259" t="s">
        <v>162</v>
      </c>
      <c r="B226" s="260"/>
      <c r="C226" s="261"/>
      <c r="D226" s="258" t="s">
        <v>111</v>
      </c>
      <c r="E226" s="188"/>
      <c r="F226" s="107" t="s">
        <v>103</v>
      </c>
      <c r="G226" s="187" t="s">
        <v>35</v>
      </c>
      <c r="H226" s="188"/>
      <c r="I226" s="107" t="s">
        <v>103</v>
      </c>
      <c r="J226" s="187" t="s">
        <v>33</v>
      </c>
      <c r="K226" s="188"/>
      <c r="L226" s="91" t="s">
        <v>103</v>
      </c>
      <c r="M226" s="187" t="s">
        <v>101</v>
      </c>
      <c r="N226" s="188"/>
      <c r="O226" s="108" t="s">
        <v>103</v>
      </c>
      <c r="P226" s="252"/>
      <c r="Q226" s="253"/>
      <c r="R226" s="253"/>
      <c r="S226" s="253"/>
      <c r="T226" s="253"/>
    </row>
    <row r="227" spans="1:20" ht="6.6" customHeight="1" thickBot="1"/>
    <row r="228" spans="1:20" ht="30" customHeight="1" thickBot="1">
      <c r="A228" s="162" t="s">
        <v>227</v>
      </c>
      <c r="B228" s="163"/>
      <c r="C228" s="256" t="e">
        <f>VLOOKUP($C208,利用者一覧!$C$4:$AS$53,16,FALSE)</f>
        <v>#N/A</v>
      </c>
      <c r="D228" s="257"/>
      <c r="E228" s="257"/>
      <c r="F228" s="244" t="s">
        <v>232</v>
      </c>
      <c r="G228" s="245"/>
      <c r="H228" s="249" t="e">
        <f>VLOOKUP($C208,利用者一覧!$C$4:$AS$53,17,FALSE)</f>
        <v>#N/A</v>
      </c>
      <c r="I228" s="250"/>
      <c r="J228" s="250"/>
      <c r="K228" s="250"/>
      <c r="L228" s="250"/>
      <c r="M228" s="251"/>
      <c r="N228" s="210" t="s">
        <v>226</v>
      </c>
      <c r="O228" s="211"/>
      <c r="P228" s="211"/>
      <c r="Q228" s="211"/>
      <c r="R228" s="211"/>
      <c r="S228" s="211"/>
      <c r="T228" s="233"/>
    </row>
    <row r="229" spans="1:20" ht="30" customHeight="1">
      <c r="A229" s="158" t="s">
        <v>228</v>
      </c>
      <c r="B229" s="159"/>
      <c r="C229" s="229" t="e">
        <f>VLOOKUP($C208,利用者一覧!$C$4:$AS$53,18,FALSE)</f>
        <v>#N/A</v>
      </c>
      <c r="D229" s="230"/>
      <c r="E229" s="230"/>
      <c r="F229" s="240" t="s">
        <v>233</v>
      </c>
      <c r="G229" s="241"/>
      <c r="H229" s="246" t="e">
        <f>VLOOKUP($C208,利用者一覧!$C$4:$AS$53,19,FALSE)</f>
        <v>#N/A</v>
      </c>
      <c r="I229" s="247"/>
      <c r="J229" s="247"/>
      <c r="K229" s="247"/>
      <c r="L229" s="247"/>
      <c r="M229" s="248"/>
      <c r="N229" s="198" t="s">
        <v>102</v>
      </c>
      <c r="O229" s="234" t="e">
        <f>VLOOKUP($C208,利用者一覧!$C$4:$AS$53,37,FALSE)</f>
        <v>#N/A</v>
      </c>
      <c r="P229" s="235"/>
      <c r="Q229" s="235"/>
      <c r="R229" s="235"/>
      <c r="S229" s="235"/>
      <c r="T229" s="44" t="s">
        <v>103</v>
      </c>
    </row>
    <row r="230" spans="1:20" ht="30" customHeight="1">
      <c r="A230" s="158" t="s">
        <v>229</v>
      </c>
      <c r="B230" s="159"/>
      <c r="C230" s="229" t="e">
        <f>VLOOKUP($C208,利用者一覧!$C$4:$AS$53,20,FALSE)</f>
        <v>#N/A</v>
      </c>
      <c r="D230" s="230"/>
      <c r="E230" s="230"/>
      <c r="F230" s="240" t="s">
        <v>234</v>
      </c>
      <c r="G230" s="241"/>
      <c r="H230" s="246" t="e">
        <f>VLOOKUP($C208,利用者一覧!$C$4:$AS$53,21,FALSE)</f>
        <v>#N/A</v>
      </c>
      <c r="I230" s="247"/>
      <c r="J230" s="247"/>
      <c r="K230" s="247"/>
      <c r="L230" s="247"/>
      <c r="M230" s="248"/>
      <c r="N230" s="199"/>
      <c r="O230" s="236" t="e">
        <f>VLOOKUP($C208,利用者一覧!$C$4:$AS$53,38,FALSE)</f>
        <v>#N/A</v>
      </c>
      <c r="P230" s="237"/>
      <c r="Q230" s="237"/>
      <c r="R230" s="237"/>
      <c r="S230" s="237"/>
      <c r="T230" s="75" t="s">
        <v>103</v>
      </c>
    </row>
    <row r="231" spans="1:20" ht="30" customHeight="1" thickBot="1">
      <c r="A231" s="158" t="s">
        <v>230</v>
      </c>
      <c r="B231" s="159"/>
      <c r="C231" s="229" t="e">
        <f>VLOOKUP($C208,利用者一覧!$C$4:$AS$53,22,FALSE)</f>
        <v>#N/A</v>
      </c>
      <c r="D231" s="230"/>
      <c r="E231" s="230"/>
      <c r="F231" s="240" t="s">
        <v>235</v>
      </c>
      <c r="G231" s="241"/>
      <c r="H231" s="246" t="e">
        <f>VLOOKUP($C208,利用者一覧!$C$4:$AS$53,23,FALSE)</f>
        <v>#N/A</v>
      </c>
      <c r="I231" s="247"/>
      <c r="J231" s="247"/>
      <c r="K231" s="247"/>
      <c r="L231" s="247"/>
      <c r="M231" s="248"/>
      <c r="N231" s="200"/>
      <c r="O231" s="238" t="e">
        <f>VLOOKUP($C208,利用者一覧!$C$4:$AS$53,39,FALSE)</f>
        <v>#N/A</v>
      </c>
      <c r="P231" s="239"/>
      <c r="Q231" s="239"/>
      <c r="R231" s="239"/>
      <c r="S231" s="239"/>
      <c r="T231" s="45" t="s">
        <v>103</v>
      </c>
    </row>
    <row r="232" spans="1:20" ht="30" customHeight="1" thickBot="1">
      <c r="A232" s="160" t="s">
        <v>231</v>
      </c>
      <c r="B232" s="161"/>
      <c r="C232" s="231" t="e">
        <f>VLOOKUP($C208,利用者一覧!$C$4:$AS$53,24,FALSE)</f>
        <v>#N/A</v>
      </c>
      <c r="D232" s="232"/>
      <c r="E232" s="232"/>
      <c r="F232" s="242" t="s">
        <v>236</v>
      </c>
      <c r="G232" s="243"/>
      <c r="H232" s="290" t="e">
        <f>VLOOKUP($C208,利用者一覧!$C$4:$AS$53,25,FALSE)</f>
        <v>#N/A</v>
      </c>
      <c r="I232" s="291"/>
      <c r="J232" s="291"/>
      <c r="K232" s="291"/>
      <c r="L232" s="291"/>
      <c r="M232" s="292"/>
      <c r="N232" s="94"/>
    </row>
    <row r="233" spans="1:20" ht="6.6" customHeight="1" thickBot="1">
      <c r="A233" s="97"/>
      <c r="B233" s="98"/>
      <c r="C233" s="95"/>
      <c r="D233" s="95"/>
      <c r="E233" s="95"/>
      <c r="F233" s="99"/>
      <c r="G233" s="98"/>
      <c r="H233" s="106"/>
      <c r="I233" s="106"/>
      <c r="J233" s="106"/>
      <c r="K233" s="106"/>
      <c r="L233" s="106"/>
      <c r="M233" s="106"/>
      <c r="N233" s="100"/>
    </row>
    <row r="234" spans="1:20" ht="30" customHeight="1" thickBot="1">
      <c r="A234" s="135" t="e">
        <f>VLOOKUP($C208,利用者一覧!$C$4:$AS$53,42,FALSE)</f>
        <v>#N/A</v>
      </c>
      <c r="B234" s="136"/>
      <c r="C234" s="136"/>
      <c r="D234" s="136"/>
      <c r="E234" s="136"/>
      <c r="F234" s="136"/>
      <c r="G234" s="136"/>
      <c r="H234" s="136"/>
      <c r="I234" s="136"/>
      <c r="J234" s="136"/>
      <c r="K234" s="136"/>
      <c r="L234" s="136"/>
      <c r="M234" s="136"/>
      <c r="N234" s="136"/>
      <c r="O234" s="136"/>
      <c r="P234" s="136"/>
      <c r="Q234" s="136"/>
      <c r="R234" s="136"/>
      <c r="S234" s="136"/>
      <c r="T234" s="137"/>
    </row>
    <row r="235" spans="1:20" ht="6" customHeight="1"/>
    <row r="236" spans="1:20" ht="22.8" customHeight="1" thickBot="1">
      <c r="A236" s="138" t="s">
        <v>161</v>
      </c>
      <c r="B236" s="138"/>
      <c r="C236" s="138"/>
      <c r="D236" s="138"/>
      <c r="E236" s="138"/>
      <c r="F236" s="138"/>
      <c r="G236" s="138"/>
      <c r="H236" s="139"/>
      <c r="I236" s="76"/>
    </row>
    <row r="237" spans="1:20" ht="22.8" customHeight="1">
      <c r="A237" s="266"/>
      <c r="B237" s="267"/>
      <c r="C237" s="267"/>
      <c r="D237" s="267"/>
      <c r="E237" s="267"/>
      <c r="F237" s="267"/>
      <c r="G237" s="267"/>
      <c r="H237" s="267"/>
      <c r="I237" s="267"/>
      <c r="J237" s="267"/>
      <c r="K237" s="267"/>
      <c r="L237" s="267"/>
      <c r="M237" s="267"/>
      <c r="N237" s="267"/>
      <c r="O237" s="267"/>
      <c r="P237" s="267"/>
      <c r="Q237" s="267"/>
      <c r="R237" s="267"/>
      <c r="S237" s="267"/>
      <c r="T237" s="268"/>
    </row>
    <row r="238" spans="1:20" ht="22.8" customHeight="1">
      <c r="A238" s="254"/>
      <c r="B238" s="255"/>
      <c r="C238" s="255"/>
      <c r="D238" s="255"/>
      <c r="E238" s="255"/>
      <c r="F238" s="255"/>
      <c r="G238" s="255"/>
      <c r="H238" s="255"/>
      <c r="I238" s="255"/>
      <c r="J238" s="255"/>
      <c r="K238" s="255"/>
      <c r="L238" s="255"/>
      <c r="M238" s="255"/>
      <c r="N238" s="255"/>
      <c r="O238" s="255"/>
      <c r="P238" s="255"/>
      <c r="Q238" s="255"/>
      <c r="R238" s="255"/>
      <c r="S238" s="255"/>
      <c r="T238" s="269"/>
    </row>
    <row r="239" spans="1:20" ht="22.8" customHeight="1">
      <c r="A239" s="254"/>
      <c r="B239" s="255"/>
      <c r="C239" s="255"/>
      <c r="D239" s="255"/>
      <c r="E239" s="255"/>
      <c r="F239" s="255"/>
      <c r="G239" s="255"/>
      <c r="H239" s="255"/>
      <c r="I239" s="255"/>
      <c r="J239" s="255"/>
      <c r="K239" s="255"/>
      <c r="L239" s="255"/>
      <c r="M239" s="255"/>
      <c r="N239" s="255"/>
      <c r="O239" s="255"/>
      <c r="P239" s="255"/>
      <c r="Q239" s="255"/>
      <c r="R239" s="255"/>
      <c r="S239" s="255"/>
      <c r="T239" s="269"/>
    </row>
    <row r="240" spans="1:20" ht="22.8" customHeight="1" thickBot="1">
      <c r="A240" s="270"/>
      <c r="B240" s="271"/>
      <c r="C240" s="271"/>
      <c r="D240" s="271"/>
      <c r="E240" s="271"/>
      <c r="F240" s="271"/>
      <c r="G240" s="271"/>
      <c r="H240" s="271"/>
      <c r="I240" s="271"/>
      <c r="J240" s="271"/>
      <c r="K240" s="271"/>
      <c r="L240" s="271"/>
      <c r="M240" s="271"/>
      <c r="N240" s="271"/>
      <c r="O240" s="271"/>
      <c r="P240" s="271"/>
      <c r="Q240" s="271"/>
      <c r="R240" s="271"/>
      <c r="S240" s="271"/>
      <c r="T240" s="272"/>
    </row>
    <row r="241" spans="1:20" ht="22.8" customHeight="1"/>
    <row r="242" spans="1:20" ht="22.8" customHeight="1" thickBot="1"/>
    <row r="243" spans="1:20" ht="21" customHeight="1" thickBot="1">
      <c r="A243" s="168" t="s">
        <v>239</v>
      </c>
      <c r="B243" s="169"/>
      <c r="C243" s="169"/>
      <c r="D243" s="169"/>
      <c r="E243" s="169"/>
      <c r="F243" s="169"/>
      <c r="G243" s="169"/>
      <c r="H243" s="169"/>
      <c r="I243" s="169"/>
      <c r="J243" s="169"/>
      <c r="K243" s="170"/>
      <c r="L243" s="77"/>
      <c r="M243" s="77"/>
      <c r="N243" s="77"/>
    </row>
    <row r="244" spans="1:20" ht="5.25" customHeight="1" thickBot="1"/>
    <row r="245" spans="1:20" ht="13.8" customHeight="1" thickBot="1">
      <c r="A245" s="183" t="s">
        <v>240</v>
      </c>
      <c r="B245" s="184"/>
      <c r="C245" s="184"/>
      <c r="D245" s="184"/>
      <c r="E245" s="184"/>
      <c r="F245" s="181" t="s">
        <v>219</v>
      </c>
      <c r="G245" s="181"/>
      <c r="H245" s="179"/>
      <c r="I245" s="179"/>
      <c r="J245" s="179"/>
      <c r="K245" s="171" t="s">
        <v>220</v>
      </c>
      <c r="L245" s="172"/>
      <c r="M245" s="175" t="s">
        <v>237</v>
      </c>
      <c r="N245" s="176"/>
      <c r="O245" s="176" t="s">
        <v>238</v>
      </c>
      <c r="P245" s="176"/>
      <c r="Q245" s="176" t="s">
        <v>238</v>
      </c>
      <c r="R245" s="176"/>
      <c r="S245" s="176" t="s">
        <v>238</v>
      </c>
      <c r="T245" s="177"/>
    </row>
    <row r="246" spans="1:20" ht="41.4" customHeight="1" thickTop="1" thickBot="1">
      <c r="A246" s="185"/>
      <c r="B246" s="186"/>
      <c r="C246" s="186"/>
      <c r="D246" s="186"/>
      <c r="E246" s="186"/>
      <c r="F246" s="182"/>
      <c r="G246" s="182"/>
      <c r="H246" s="180"/>
      <c r="I246" s="180"/>
      <c r="J246" s="180"/>
      <c r="K246" s="173"/>
      <c r="L246" s="174"/>
      <c r="M246" s="178"/>
      <c r="N246" s="166"/>
      <c r="O246" s="166"/>
      <c r="P246" s="166"/>
      <c r="Q246" s="166"/>
      <c r="R246" s="166"/>
      <c r="S246" s="166"/>
      <c r="T246" s="167"/>
    </row>
    <row r="247" spans="1:20" ht="5.4" customHeight="1" thickBot="1">
      <c r="A247" s="85"/>
      <c r="B247" s="87"/>
      <c r="C247" s="88"/>
      <c r="D247" s="88"/>
      <c r="E247" s="88"/>
      <c r="F247" s="88"/>
      <c r="G247" s="88"/>
      <c r="H247" s="88"/>
      <c r="I247" s="88"/>
      <c r="J247" s="88"/>
      <c r="K247" s="88"/>
      <c r="L247" s="88"/>
      <c r="M247" s="88"/>
      <c r="N247" s="88"/>
      <c r="O247" s="88"/>
      <c r="P247" s="88"/>
      <c r="Q247" s="88"/>
      <c r="R247" s="88"/>
      <c r="S247" s="88"/>
      <c r="T247" s="293"/>
    </row>
    <row r="248" spans="1:20" ht="36" customHeight="1" thickBot="1">
      <c r="A248" s="208" t="s">
        <v>8</v>
      </c>
      <c r="B248" s="209"/>
      <c r="C248" s="206"/>
      <c r="D248" s="206"/>
      <c r="E248" s="206"/>
      <c r="F248" s="206"/>
      <c r="G248" s="206"/>
      <c r="H248" s="207"/>
      <c r="J248" s="210" t="s">
        <v>113</v>
      </c>
      <c r="K248" s="211"/>
      <c r="L248" s="211"/>
      <c r="M248" s="211"/>
      <c r="N248" s="142" t="e">
        <f>VLOOKUP($C248,利用者一覧!$C$4:$AS$53,41,FALSE)</f>
        <v>#N/A</v>
      </c>
      <c r="O248" s="142"/>
      <c r="P248" s="142"/>
      <c r="Q248" s="142"/>
      <c r="R248" s="142"/>
      <c r="S248" s="143"/>
    </row>
    <row r="249" spans="1:20" ht="6.6" customHeight="1" thickBot="1">
      <c r="D249" s="86"/>
      <c r="E249" s="86"/>
      <c r="F249" s="86"/>
    </row>
    <row r="250" spans="1:20" ht="26.4" customHeight="1">
      <c r="A250" s="224" t="s">
        <v>163</v>
      </c>
      <c r="B250" s="225"/>
      <c r="C250" s="163"/>
      <c r="D250" s="276" t="e">
        <f>VLOOKUP($C248,利用者一覧!$C$4:$AS$53,14,FALSE)</f>
        <v>#N/A</v>
      </c>
      <c r="E250" s="277"/>
      <c r="F250" s="277"/>
      <c r="G250" s="277"/>
      <c r="H250" s="277"/>
      <c r="I250" s="277"/>
      <c r="J250" s="277"/>
      <c r="K250" s="277"/>
      <c r="L250" s="277"/>
      <c r="M250" s="277"/>
      <c r="N250" s="277"/>
      <c r="O250" s="277"/>
      <c r="P250" s="277"/>
      <c r="Q250" s="277"/>
      <c r="R250" s="277"/>
      <c r="S250" s="277"/>
      <c r="T250" s="278"/>
    </row>
    <row r="251" spans="1:20" ht="26.4" customHeight="1" thickBot="1">
      <c r="A251" s="226" t="s">
        <v>164</v>
      </c>
      <c r="B251" s="227"/>
      <c r="C251" s="228"/>
      <c r="D251" s="273" t="e">
        <f>VLOOKUP($C248,利用者一覧!$C$4:$AS$53,15,FALSE)</f>
        <v>#N/A</v>
      </c>
      <c r="E251" s="274"/>
      <c r="F251" s="274"/>
      <c r="G251" s="274"/>
      <c r="H251" s="274"/>
      <c r="I251" s="274"/>
      <c r="J251" s="274"/>
      <c r="K251" s="274"/>
      <c r="L251" s="274"/>
      <c r="M251" s="274"/>
      <c r="N251" s="274"/>
      <c r="O251" s="274"/>
      <c r="P251" s="274"/>
      <c r="Q251" s="274"/>
      <c r="R251" s="274"/>
      <c r="S251" s="274"/>
      <c r="T251" s="275"/>
    </row>
    <row r="252" spans="1:20" ht="5.4" customHeight="1" thickBot="1">
      <c r="D252" s="86"/>
      <c r="E252" s="86"/>
      <c r="F252" s="86"/>
    </row>
    <row r="253" spans="1:20" ht="24" customHeight="1" thickBot="1">
      <c r="A253" s="212" t="s">
        <v>9</v>
      </c>
      <c r="B253" s="213"/>
      <c r="C253" s="213"/>
      <c r="D253" s="213"/>
      <c r="E253" s="213"/>
      <c r="F253" s="214"/>
      <c r="G253" s="212" t="s">
        <v>10</v>
      </c>
      <c r="H253" s="213"/>
      <c r="I253" s="213"/>
      <c r="J253" s="288"/>
      <c r="K253" s="212" t="s">
        <v>11</v>
      </c>
      <c r="L253" s="213"/>
      <c r="M253" s="213"/>
      <c r="N253" s="288"/>
      <c r="O253" s="144" t="s">
        <v>221</v>
      </c>
      <c r="P253" s="145"/>
      <c r="Q253" s="145"/>
      <c r="R253" s="145"/>
      <c r="S253" s="145"/>
      <c r="T253" s="146"/>
    </row>
    <row r="254" spans="1:20" ht="28.8" customHeight="1" thickTop="1">
      <c r="A254" s="218" t="s">
        <v>241</v>
      </c>
      <c r="B254" s="219"/>
      <c r="C254" s="219"/>
      <c r="D254" s="219"/>
      <c r="E254" s="219"/>
      <c r="F254" s="220"/>
      <c r="G254" s="285" t="s">
        <v>18</v>
      </c>
      <c r="H254" s="286"/>
      <c r="I254" s="286"/>
      <c r="J254" s="287"/>
      <c r="K254" s="285" t="s">
        <v>19</v>
      </c>
      <c r="L254" s="286"/>
      <c r="M254" s="286"/>
      <c r="N254" s="287"/>
      <c r="O254" s="84" t="s">
        <v>27</v>
      </c>
      <c r="P254" s="147" t="s">
        <v>245</v>
      </c>
      <c r="Q254" s="148"/>
      <c r="R254" s="148"/>
      <c r="S254" s="148"/>
      <c r="T254" s="149"/>
    </row>
    <row r="255" spans="1:20" ht="28.8" customHeight="1" thickBot="1">
      <c r="A255" s="221" t="s">
        <v>242</v>
      </c>
      <c r="B255" s="222"/>
      <c r="C255" s="222"/>
      <c r="D255" s="222"/>
      <c r="E255" s="222"/>
      <c r="F255" s="223"/>
      <c r="G255" s="282" t="s">
        <v>18</v>
      </c>
      <c r="H255" s="283"/>
      <c r="I255" s="283"/>
      <c r="J255" s="284"/>
      <c r="K255" s="282" t="s">
        <v>19</v>
      </c>
      <c r="L255" s="283"/>
      <c r="M255" s="283"/>
      <c r="N255" s="284"/>
      <c r="O255" s="89" t="s">
        <v>31</v>
      </c>
      <c r="P255" s="150"/>
      <c r="Q255" s="151"/>
      <c r="R255" s="151"/>
      <c r="S255" s="151"/>
      <c r="T255" s="152"/>
    </row>
    <row r="256" spans="1:20" ht="28.8" customHeight="1" thickBot="1">
      <c r="A256" s="215" t="s">
        <v>243</v>
      </c>
      <c r="B256" s="216"/>
      <c r="C256" s="216"/>
      <c r="D256" s="216"/>
      <c r="E256" s="216"/>
      <c r="F256" s="217"/>
      <c r="G256" s="279" t="s">
        <v>18</v>
      </c>
      <c r="H256" s="280"/>
      <c r="I256" s="280"/>
      <c r="J256" s="281"/>
      <c r="K256" s="279" t="s">
        <v>19</v>
      </c>
      <c r="L256" s="280"/>
      <c r="M256" s="280"/>
      <c r="N256" s="281"/>
      <c r="O256" s="153" t="e">
        <f>VLOOKUP($C248,利用者一覧!$C$4:$AS$53,32,FALSE)</f>
        <v>#N/A</v>
      </c>
      <c r="P256" s="154"/>
      <c r="Q256" s="154"/>
      <c r="R256" s="154"/>
      <c r="S256" s="154"/>
      <c r="T256" s="155"/>
    </row>
    <row r="257" spans="1:20" ht="8.4" customHeight="1" thickBot="1">
      <c r="D257" s="86"/>
      <c r="E257" s="86"/>
      <c r="F257" s="86"/>
    </row>
    <row r="258" spans="1:20" ht="24" customHeight="1" thickBot="1">
      <c r="A258" s="198" t="s">
        <v>99</v>
      </c>
      <c r="B258" s="203" t="s">
        <v>12</v>
      </c>
      <c r="C258" s="164"/>
      <c r="D258" s="140" t="s">
        <v>13</v>
      </c>
      <c r="E258" s="164"/>
      <c r="F258" s="140" t="s">
        <v>14</v>
      </c>
      <c r="G258" s="164"/>
      <c r="H258" s="140" t="s">
        <v>15</v>
      </c>
      <c r="I258" s="164"/>
      <c r="J258" s="140" t="s">
        <v>16</v>
      </c>
      <c r="K258" s="164"/>
      <c r="L258" s="140" t="s">
        <v>17</v>
      </c>
      <c r="M258" s="165"/>
      <c r="N258" s="212" t="s">
        <v>222</v>
      </c>
      <c r="O258" s="213"/>
      <c r="P258" s="213"/>
      <c r="Q258" s="213"/>
      <c r="R258" s="213"/>
      <c r="S258" s="213"/>
      <c r="T258" s="288"/>
    </row>
    <row r="259" spans="1:20" ht="21" customHeight="1" thickTop="1" thickBot="1">
      <c r="A259" s="199"/>
      <c r="B259" s="78" t="s">
        <v>20</v>
      </c>
      <c r="C259" s="79" t="s">
        <v>21</v>
      </c>
      <c r="D259" s="80" t="s">
        <v>20</v>
      </c>
      <c r="E259" s="79" t="s">
        <v>21</v>
      </c>
      <c r="F259" s="80" t="s">
        <v>20</v>
      </c>
      <c r="G259" s="79" t="s">
        <v>21</v>
      </c>
      <c r="H259" s="80" t="s">
        <v>20</v>
      </c>
      <c r="I259" s="79" t="s">
        <v>21</v>
      </c>
      <c r="J259" s="80" t="s">
        <v>20</v>
      </c>
      <c r="K259" s="79" t="s">
        <v>21</v>
      </c>
      <c r="L259" s="80" t="s">
        <v>20</v>
      </c>
      <c r="M259" s="81" t="s">
        <v>21</v>
      </c>
      <c r="N259" s="289" t="e">
        <f>VLOOKUP($C248,利用者一覧!$C$4:$AS$53,40,FALSE)</f>
        <v>#N/A</v>
      </c>
      <c r="O259" s="166"/>
      <c r="P259" s="166"/>
      <c r="Q259" s="166"/>
      <c r="R259" s="166"/>
      <c r="S259" s="166"/>
      <c r="T259" s="167"/>
    </row>
    <row r="260" spans="1:20" ht="21" customHeight="1">
      <c r="A260" s="199"/>
      <c r="B260" s="201" t="e">
        <f>VLOOKUP($C248,利用者一覧!$C$4:$AS$53,26,FALSE)</f>
        <v>#N/A</v>
      </c>
      <c r="C260" s="196" t="s">
        <v>103</v>
      </c>
      <c r="D260" s="194" t="e">
        <f>VLOOKUP($C248,利用者一覧!$C$4:$AS$53,27,FALSE)</f>
        <v>#N/A</v>
      </c>
      <c r="E260" s="196" t="s">
        <v>103</v>
      </c>
      <c r="F260" s="194" t="e">
        <f>VLOOKUP($C248,利用者一覧!$C$4:$AS$53,28,FALSE)</f>
        <v>#N/A</v>
      </c>
      <c r="G260" s="196" t="s">
        <v>103</v>
      </c>
      <c r="H260" s="194" t="e">
        <f>VLOOKUP($C248,利用者一覧!$C$4:$AS$53,29,FALSE)</f>
        <v>#N/A</v>
      </c>
      <c r="I260" s="196" t="s">
        <v>103</v>
      </c>
      <c r="J260" s="194" t="e">
        <f>VLOOKUP($C248,利用者一覧!$C$4:$AS$53,30,FALSE)</f>
        <v>#N/A</v>
      </c>
      <c r="K260" s="196" t="s">
        <v>103</v>
      </c>
      <c r="L260" s="194" t="e">
        <f>VLOOKUP($C248,利用者一覧!$C$4:$AS$53,31,FALSE)</f>
        <v>#N/A</v>
      </c>
      <c r="M260" s="204" t="s">
        <v>103</v>
      </c>
      <c r="N260" s="254" t="s">
        <v>225</v>
      </c>
      <c r="O260" s="255"/>
      <c r="P260" s="255"/>
      <c r="Q260" s="255"/>
      <c r="R260" s="255"/>
      <c r="S260" s="255"/>
    </row>
    <row r="261" spans="1:20" ht="21" customHeight="1" thickBot="1">
      <c r="A261" s="200"/>
      <c r="B261" s="202"/>
      <c r="C261" s="197"/>
      <c r="D261" s="195"/>
      <c r="E261" s="197"/>
      <c r="F261" s="195"/>
      <c r="G261" s="197"/>
      <c r="H261" s="195"/>
      <c r="I261" s="197"/>
      <c r="J261" s="195"/>
      <c r="K261" s="197"/>
      <c r="L261" s="195"/>
      <c r="M261" s="205"/>
    </row>
    <row r="262" spans="1:20" ht="6" customHeight="1" thickBot="1">
      <c r="A262" s="104"/>
      <c r="B262" s="103"/>
      <c r="C262" s="103"/>
      <c r="D262" s="103"/>
      <c r="E262" s="103"/>
      <c r="F262" s="103"/>
      <c r="G262" s="103"/>
      <c r="H262" s="103"/>
      <c r="I262" s="103"/>
      <c r="J262" s="103"/>
      <c r="K262" s="103"/>
      <c r="L262" s="103"/>
      <c r="M262" s="103"/>
      <c r="N262" s="83"/>
      <c r="O262" s="83"/>
      <c r="P262" s="83"/>
      <c r="Q262" s="83"/>
      <c r="R262" s="83"/>
      <c r="S262" s="83"/>
      <c r="T262" s="83"/>
    </row>
    <row r="263" spans="1:20" ht="29.4" customHeight="1" thickBot="1">
      <c r="A263" s="189" t="s">
        <v>22</v>
      </c>
      <c r="B263" s="190"/>
      <c r="C263" s="93" t="s">
        <v>26</v>
      </c>
      <c r="D263" s="105" t="e">
        <f>VLOOKUP($C248,利用者一覧!$C$4:$AS$53,35,FALSE)</f>
        <v>#N/A</v>
      </c>
      <c r="E263" s="82" t="s">
        <v>30</v>
      </c>
      <c r="F263" s="43" t="s">
        <v>104</v>
      </c>
      <c r="G263" s="191" t="s">
        <v>23</v>
      </c>
      <c r="H263" s="192"/>
      <c r="I263" s="193"/>
      <c r="J263" s="93" t="s">
        <v>26</v>
      </c>
      <c r="K263" s="105" t="e">
        <f>VLOOKUP($C248,利用者一覧!$C$4:$AS$53,36,FALSE)</f>
        <v>#N/A</v>
      </c>
      <c r="L263" s="82" t="s">
        <v>30</v>
      </c>
      <c r="M263" s="43" t="s">
        <v>104</v>
      </c>
    </row>
    <row r="264" spans="1:20" ht="6" customHeight="1" thickBot="1"/>
    <row r="265" spans="1:20" ht="30" customHeight="1" thickBot="1">
      <c r="A265" s="263" t="s">
        <v>24</v>
      </c>
      <c r="B265" s="264"/>
      <c r="C265" s="265"/>
      <c r="D265" s="156" t="s">
        <v>28</v>
      </c>
      <c r="E265" s="157"/>
      <c r="F265" s="101" t="s">
        <v>103</v>
      </c>
      <c r="G265" s="262" t="s">
        <v>32</v>
      </c>
      <c r="H265" s="157"/>
      <c r="I265" s="101" t="s">
        <v>103</v>
      </c>
      <c r="J265" s="262" t="s">
        <v>34</v>
      </c>
      <c r="K265" s="157"/>
      <c r="L265" s="101" t="s">
        <v>103</v>
      </c>
      <c r="M265" s="140" t="s">
        <v>29</v>
      </c>
      <c r="N265" s="141"/>
      <c r="O265" s="102" t="s">
        <v>103</v>
      </c>
      <c r="P265" s="252" t="s">
        <v>244</v>
      </c>
      <c r="Q265" s="253"/>
      <c r="R265" s="253"/>
      <c r="S265" s="253"/>
      <c r="T265" s="253"/>
    </row>
    <row r="266" spans="1:20" ht="30" customHeight="1" thickTop="1" thickBot="1">
      <c r="A266" s="259" t="s">
        <v>162</v>
      </c>
      <c r="B266" s="260"/>
      <c r="C266" s="261"/>
      <c r="D266" s="258" t="s">
        <v>111</v>
      </c>
      <c r="E266" s="188"/>
      <c r="F266" s="107" t="s">
        <v>103</v>
      </c>
      <c r="G266" s="187" t="s">
        <v>35</v>
      </c>
      <c r="H266" s="188"/>
      <c r="I266" s="107" t="s">
        <v>103</v>
      </c>
      <c r="J266" s="187" t="s">
        <v>33</v>
      </c>
      <c r="K266" s="188"/>
      <c r="L266" s="91" t="s">
        <v>103</v>
      </c>
      <c r="M266" s="187" t="s">
        <v>101</v>
      </c>
      <c r="N266" s="188"/>
      <c r="O266" s="108" t="s">
        <v>103</v>
      </c>
      <c r="P266" s="252"/>
      <c r="Q266" s="253"/>
      <c r="R266" s="253"/>
      <c r="S266" s="253"/>
      <c r="T266" s="253"/>
    </row>
    <row r="267" spans="1:20" ht="6.6" customHeight="1" thickBot="1"/>
    <row r="268" spans="1:20" ht="30" customHeight="1" thickBot="1">
      <c r="A268" s="162" t="s">
        <v>227</v>
      </c>
      <c r="B268" s="163"/>
      <c r="C268" s="256" t="e">
        <f>VLOOKUP($C248,利用者一覧!$C$4:$AS$53,16,FALSE)</f>
        <v>#N/A</v>
      </c>
      <c r="D268" s="257"/>
      <c r="E268" s="257"/>
      <c r="F268" s="244" t="s">
        <v>232</v>
      </c>
      <c r="G268" s="245"/>
      <c r="H268" s="249" t="e">
        <f>VLOOKUP($C248,利用者一覧!$C$4:$AS$53,17,FALSE)</f>
        <v>#N/A</v>
      </c>
      <c r="I268" s="250"/>
      <c r="J268" s="250"/>
      <c r="K268" s="250"/>
      <c r="L268" s="250"/>
      <c r="M268" s="251"/>
      <c r="N268" s="210" t="s">
        <v>226</v>
      </c>
      <c r="O268" s="211"/>
      <c r="P268" s="211"/>
      <c r="Q268" s="211"/>
      <c r="R268" s="211"/>
      <c r="S268" s="211"/>
      <c r="T268" s="233"/>
    </row>
    <row r="269" spans="1:20" ht="30" customHeight="1">
      <c r="A269" s="158" t="s">
        <v>228</v>
      </c>
      <c r="B269" s="159"/>
      <c r="C269" s="229" t="e">
        <f>VLOOKUP($C248,利用者一覧!$C$4:$AS$53,18,FALSE)</f>
        <v>#N/A</v>
      </c>
      <c r="D269" s="230"/>
      <c r="E269" s="230"/>
      <c r="F269" s="240" t="s">
        <v>233</v>
      </c>
      <c r="G269" s="241"/>
      <c r="H269" s="246" t="e">
        <f>VLOOKUP($C248,利用者一覧!$C$4:$AS$53,19,FALSE)</f>
        <v>#N/A</v>
      </c>
      <c r="I269" s="247"/>
      <c r="J269" s="247"/>
      <c r="K269" s="247"/>
      <c r="L269" s="247"/>
      <c r="M269" s="248"/>
      <c r="N269" s="198" t="s">
        <v>102</v>
      </c>
      <c r="O269" s="234" t="e">
        <f>VLOOKUP($C248,利用者一覧!$C$4:$AS$53,37,FALSE)</f>
        <v>#N/A</v>
      </c>
      <c r="P269" s="235"/>
      <c r="Q269" s="235"/>
      <c r="R269" s="235"/>
      <c r="S269" s="235"/>
      <c r="T269" s="44" t="s">
        <v>103</v>
      </c>
    </row>
    <row r="270" spans="1:20" ht="30" customHeight="1">
      <c r="A270" s="158" t="s">
        <v>229</v>
      </c>
      <c r="B270" s="159"/>
      <c r="C270" s="229" t="e">
        <f>VLOOKUP($C248,利用者一覧!$C$4:$AS$53,20,FALSE)</f>
        <v>#N/A</v>
      </c>
      <c r="D270" s="230"/>
      <c r="E270" s="230"/>
      <c r="F270" s="240" t="s">
        <v>234</v>
      </c>
      <c r="G270" s="241"/>
      <c r="H270" s="246" t="e">
        <f>VLOOKUP($C248,利用者一覧!$C$4:$AS$53,21,FALSE)</f>
        <v>#N/A</v>
      </c>
      <c r="I270" s="247"/>
      <c r="J270" s="247"/>
      <c r="K270" s="247"/>
      <c r="L270" s="247"/>
      <c r="M270" s="248"/>
      <c r="N270" s="199"/>
      <c r="O270" s="236" t="e">
        <f>VLOOKUP($C248,利用者一覧!$C$4:$AS$53,38,FALSE)</f>
        <v>#N/A</v>
      </c>
      <c r="P270" s="237"/>
      <c r="Q270" s="237"/>
      <c r="R270" s="237"/>
      <c r="S270" s="237"/>
      <c r="T270" s="75" t="s">
        <v>103</v>
      </c>
    </row>
    <row r="271" spans="1:20" ht="30" customHeight="1" thickBot="1">
      <c r="A271" s="158" t="s">
        <v>230</v>
      </c>
      <c r="B271" s="159"/>
      <c r="C271" s="229" t="e">
        <f>VLOOKUP($C248,利用者一覧!$C$4:$AS$53,22,FALSE)</f>
        <v>#N/A</v>
      </c>
      <c r="D271" s="230"/>
      <c r="E271" s="230"/>
      <c r="F271" s="240" t="s">
        <v>235</v>
      </c>
      <c r="G271" s="241"/>
      <c r="H271" s="246" t="e">
        <f>VLOOKUP($C248,利用者一覧!$C$4:$AS$53,23,FALSE)</f>
        <v>#N/A</v>
      </c>
      <c r="I271" s="247"/>
      <c r="J271" s="247"/>
      <c r="K271" s="247"/>
      <c r="L271" s="247"/>
      <c r="M271" s="248"/>
      <c r="N271" s="200"/>
      <c r="O271" s="238" t="e">
        <f>VLOOKUP($C248,利用者一覧!$C$4:$AS$53,39,FALSE)</f>
        <v>#N/A</v>
      </c>
      <c r="P271" s="239"/>
      <c r="Q271" s="239"/>
      <c r="R271" s="239"/>
      <c r="S271" s="239"/>
      <c r="T271" s="45" t="s">
        <v>103</v>
      </c>
    </row>
    <row r="272" spans="1:20" ht="30" customHeight="1" thickBot="1">
      <c r="A272" s="160" t="s">
        <v>231</v>
      </c>
      <c r="B272" s="161"/>
      <c r="C272" s="231" t="e">
        <f>VLOOKUP($C248,利用者一覧!$C$4:$AS$53,24,FALSE)</f>
        <v>#N/A</v>
      </c>
      <c r="D272" s="232"/>
      <c r="E272" s="232"/>
      <c r="F272" s="242" t="s">
        <v>236</v>
      </c>
      <c r="G272" s="243"/>
      <c r="H272" s="290" t="e">
        <f>VLOOKUP($C248,利用者一覧!$C$4:$AS$53,25,FALSE)</f>
        <v>#N/A</v>
      </c>
      <c r="I272" s="291"/>
      <c r="J272" s="291"/>
      <c r="K272" s="291"/>
      <c r="L272" s="291"/>
      <c r="M272" s="292"/>
      <c r="N272" s="94"/>
    </row>
    <row r="273" spans="1:20" ht="6.6" customHeight="1" thickBot="1">
      <c r="A273" s="97"/>
      <c r="B273" s="98"/>
      <c r="C273" s="95"/>
      <c r="D273" s="95"/>
      <c r="E273" s="95"/>
      <c r="F273" s="99"/>
      <c r="G273" s="98"/>
      <c r="H273" s="106"/>
      <c r="I273" s="106"/>
      <c r="J273" s="106"/>
      <c r="K273" s="106"/>
      <c r="L273" s="106"/>
      <c r="M273" s="106"/>
      <c r="N273" s="100"/>
    </row>
    <row r="274" spans="1:20" ht="30" customHeight="1" thickBot="1">
      <c r="A274" s="135" t="e">
        <f>VLOOKUP($C248,利用者一覧!$C$4:$AS$53,42,FALSE)</f>
        <v>#N/A</v>
      </c>
      <c r="B274" s="136"/>
      <c r="C274" s="136"/>
      <c r="D274" s="136"/>
      <c r="E274" s="136"/>
      <c r="F274" s="136"/>
      <c r="G274" s="136"/>
      <c r="H274" s="136"/>
      <c r="I274" s="136"/>
      <c r="J274" s="136"/>
      <c r="K274" s="136"/>
      <c r="L274" s="136"/>
      <c r="M274" s="136"/>
      <c r="N274" s="136"/>
      <c r="O274" s="136"/>
      <c r="P274" s="136"/>
      <c r="Q274" s="136"/>
      <c r="R274" s="136"/>
      <c r="S274" s="136"/>
      <c r="T274" s="137"/>
    </row>
    <row r="275" spans="1:20" ht="6" customHeight="1"/>
    <row r="276" spans="1:20" ht="22.8" customHeight="1" thickBot="1">
      <c r="A276" s="138" t="s">
        <v>161</v>
      </c>
      <c r="B276" s="138"/>
      <c r="C276" s="138"/>
      <c r="D276" s="138"/>
      <c r="E276" s="138"/>
      <c r="F276" s="138"/>
      <c r="G276" s="138"/>
      <c r="H276" s="139"/>
      <c r="I276" s="76"/>
    </row>
    <row r="277" spans="1:20" ht="22.8" customHeight="1">
      <c r="A277" s="266"/>
      <c r="B277" s="267"/>
      <c r="C277" s="267"/>
      <c r="D277" s="267"/>
      <c r="E277" s="267"/>
      <c r="F277" s="267"/>
      <c r="G277" s="267"/>
      <c r="H277" s="267"/>
      <c r="I277" s="267"/>
      <c r="J277" s="267"/>
      <c r="K277" s="267"/>
      <c r="L277" s="267"/>
      <c r="M277" s="267"/>
      <c r="N277" s="267"/>
      <c r="O277" s="267"/>
      <c r="P277" s="267"/>
      <c r="Q277" s="267"/>
      <c r="R277" s="267"/>
      <c r="S277" s="267"/>
      <c r="T277" s="268"/>
    </row>
    <row r="278" spans="1:20" ht="22.8" customHeight="1">
      <c r="A278" s="254"/>
      <c r="B278" s="255"/>
      <c r="C278" s="255"/>
      <c r="D278" s="255"/>
      <c r="E278" s="255"/>
      <c r="F278" s="255"/>
      <c r="G278" s="255"/>
      <c r="H278" s="255"/>
      <c r="I278" s="255"/>
      <c r="J278" s="255"/>
      <c r="K278" s="255"/>
      <c r="L278" s="255"/>
      <c r="M278" s="255"/>
      <c r="N278" s="255"/>
      <c r="O278" s="255"/>
      <c r="P278" s="255"/>
      <c r="Q278" s="255"/>
      <c r="R278" s="255"/>
      <c r="S278" s="255"/>
      <c r="T278" s="269"/>
    </row>
    <row r="279" spans="1:20" ht="22.8" customHeight="1">
      <c r="A279" s="254"/>
      <c r="B279" s="255"/>
      <c r="C279" s="255"/>
      <c r="D279" s="255"/>
      <c r="E279" s="255"/>
      <c r="F279" s="255"/>
      <c r="G279" s="255"/>
      <c r="H279" s="255"/>
      <c r="I279" s="255"/>
      <c r="J279" s="255"/>
      <c r="K279" s="255"/>
      <c r="L279" s="255"/>
      <c r="M279" s="255"/>
      <c r="N279" s="255"/>
      <c r="O279" s="255"/>
      <c r="P279" s="255"/>
      <c r="Q279" s="255"/>
      <c r="R279" s="255"/>
      <c r="S279" s="255"/>
      <c r="T279" s="269"/>
    </row>
    <row r="280" spans="1:20" ht="22.8" customHeight="1" thickBot="1">
      <c r="A280" s="270"/>
      <c r="B280" s="271"/>
      <c r="C280" s="271"/>
      <c r="D280" s="271"/>
      <c r="E280" s="271"/>
      <c r="F280" s="271"/>
      <c r="G280" s="271"/>
      <c r="H280" s="271"/>
      <c r="I280" s="271"/>
      <c r="J280" s="271"/>
      <c r="K280" s="271"/>
      <c r="L280" s="271"/>
      <c r="M280" s="271"/>
      <c r="N280" s="271"/>
      <c r="O280" s="271"/>
      <c r="P280" s="271"/>
      <c r="Q280" s="271"/>
      <c r="R280" s="271"/>
      <c r="S280" s="271"/>
      <c r="T280" s="272"/>
    </row>
    <row r="281" spans="1:20" ht="22.8" customHeight="1"/>
    <row r="282" spans="1:20" ht="22.8" customHeight="1" thickBot="1"/>
    <row r="283" spans="1:20" ht="21" customHeight="1" thickBot="1">
      <c r="A283" s="168" t="s">
        <v>239</v>
      </c>
      <c r="B283" s="169"/>
      <c r="C283" s="169"/>
      <c r="D283" s="169"/>
      <c r="E283" s="169"/>
      <c r="F283" s="169"/>
      <c r="G283" s="169"/>
      <c r="H283" s="169"/>
      <c r="I283" s="169"/>
      <c r="J283" s="169"/>
      <c r="K283" s="170"/>
      <c r="L283" s="77"/>
      <c r="M283" s="77"/>
      <c r="N283" s="77"/>
    </row>
    <row r="284" spans="1:20" ht="5.25" customHeight="1" thickBot="1"/>
    <row r="285" spans="1:20" ht="13.8" customHeight="1" thickBot="1">
      <c r="A285" s="183" t="s">
        <v>240</v>
      </c>
      <c r="B285" s="184"/>
      <c r="C285" s="184"/>
      <c r="D285" s="184"/>
      <c r="E285" s="184"/>
      <c r="F285" s="181" t="s">
        <v>219</v>
      </c>
      <c r="G285" s="181"/>
      <c r="H285" s="179"/>
      <c r="I285" s="179"/>
      <c r="J285" s="179"/>
      <c r="K285" s="171" t="s">
        <v>220</v>
      </c>
      <c r="L285" s="172"/>
      <c r="M285" s="175" t="s">
        <v>237</v>
      </c>
      <c r="N285" s="176"/>
      <c r="O285" s="176" t="s">
        <v>238</v>
      </c>
      <c r="P285" s="176"/>
      <c r="Q285" s="176" t="s">
        <v>238</v>
      </c>
      <c r="R285" s="176"/>
      <c r="S285" s="176" t="s">
        <v>238</v>
      </c>
      <c r="T285" s="177"/>
    </row>
    <row r="286" spans="1:20" ht="41.4" customHeight="1" thickTop="1" thickBot="1">
      <c r="A286" s="185"/>
      <c r="B286" s="186"/>
      <c r="C286" s="186"/>
      <c r="D286" s="186"/>
      <c r="E286" s="186"/>
      <c r="F286" s="182"/>
      <c r="G286" s="182"/>
      <c r="H286" s="180"/>
      <c r="I286" s="180"/>
      <c r="J286" s="180"/>
      <c r="K286" s="173"/>
      <c r="L286" s="174"/>
      <c r="M286" s="178"/>
      <c r="N286" s="166"/>
      <c r="O286" s="166"/>
      <c r="P286" s="166"/>
      <c r="Q286" s="166"/>
      <c r="R286" s="166"/>
      <c r="S286" s="166"/>
      <c r="T286" s="167"/>
    </row>
    <row r="287" spans="1:20" ht="5.4" customHeight="1" thickBot="1">
      <c r="A287" s="85"/>
      <c r="B287" s="87"/>
      <c r="C287" s="88"/>
      <c r="D287" s="88"/>
      <c r="E287" s="88"/>
      <c r="F287" s="88"/>
      <c r="G287" s="88"/>
      <c r="H287" s="88"/>
      <c r="I287" s="88"/>
      <c r="J287" s="88"/>
      <c r="K287" s="88"/>
      <c r="L287" s="88"/>
      <c r="M287" s="88"/>
      <c r="N287" s="88"/>
      <c r="O287" s="88"/>
      <c r="P287" s="88"/>
      <c r="Q287" s="88"/>
      <c r="R287" s="88"/>
      <c r="S287" s="88"/>
      <c r="T287" s="293"/>
    </row>
    <row r="288" spans="1:20" ht="36" customHeight="1" thickBot="1">
      <c r="A288" s="208" t="s">
        <v>8</v>
      </c>
      <c r="B288" s="209"/>
      <c r="C288" s="206"/>
      <c r="D288" s="206"/>
      <c r="E288" s="206"/>
      <c r="F288" s="206"/>
      <c r="G288" s="206"/>
      <c r="H288" s="207"/>
      <c r="J288" s="210" t="s">
        <v>113</v>
      </c>
      <c r="K288" s="211"/>
      <c r="L288" s="211"/>
      <c r="M288" s="211"/>
      <c r="N288" s="142" t="e">
        <f>VLOOKUP($C288,利用者一覧!$C$4:$AS$53,41,FALSE)</f>
        <v>#N/A</v>
      </c>
      <c r="O288" s="142"/>
      <c r="P288" s="142"/>
      <c r="Q288" s="142"/>
      <c r="R288" s="142"/>
      <c r="S288" s="143"/>
    </row>
    <row r="289" spans="1:20" ht="6.6" customHeight="1" thickBot="1">
      <c r="D289" s="86"/>
      <c r="E289" s="86"/>
      <c r="F289" s="86"/>
    </row>
    <row r="290" spans="1:20" ht="26.4" customHeight="1">
      <c r="A290" s="224" t="s">
        <v>163</v>
      </c>
      <c r="B290" s="225"/>
      <c r="C290" s="163"/>
      <c r="D290" s="276" t="e">
        <f>VLOOKUP($C288,利用者一覧!$C$4:$AS$53,14,FALSE)</f>
        <v>#N/A</v>
      </c>
      <c r="E290" s="277"/>
      <c r="F290" s="277"/>
      <c r="G290" s="277"/>
      <c r="H290" s="277"/>
      <c r="I290" s="277"/>
      <c r="J290" s="277"/>
      <c r="K290" s="277"/>
      <c r="L290" s="277"/>
      <c r="M290" s="277"/>
      <c r="N290" s="277"/>
      <c r="O290" s="277"/>
      <c r="P290" s="277"/>
      <c r="Q290" s="277"/>
      <c r="R290" s="277"/>
      <c r="S290" s="277"/>
      <c r="T290" s="278"/>
    </row>
    <row r="291" spans="1:20" ht="26.4" customHeight="1" thickBot="1">
      <c r="A291" s="226" t="s">
        <v>164</v>
      </c>
      <c r="B291" s="227"/>
      <c r="C291" s="228"/>
      <c r="D291" s="273" t="e">
        <f>VLOOKUP($C288,利用者一覧!$C$4:$AS$53,15,FALSE)</f>
        <v>#N/A</v>
      </c>
      <c r="E291" s="274"/>
      <c r="F291" s="274"/>
      <c r="G291" s="274"/>
      <c r="H291" s="274"/>
      <c r="I291" s="274"/>
      <c r="J291" s="274"/>
      <c r="K291" s="274"/>
      <c r="L291" s="274"/>
      <c r="M291" s="274"/>
      <c r="N291" s="274"/>
      <c r="O291" s="274"/>
      <c r="P291" s="274"/>
      <c r="Q291" s="274"/>
      <c r="R291" s="274"/>
      <c r="S291" s="274"/>
      <c r="T291" s="275"/>
    </row>
    <row r="292" spans="1:20" ht="5.4" customHeight="1" thickBot="1">
      <c r="D292" s="86"/>
      <c r="E292" s="86"/>
      <c r="F292" s="86"/>
    </row>
    <row r="293" spans="1:20" ht="24" customHeight="1" thickBot="1">
      <c r="A293" s="212" t="s">
        <v>9</v>
      </c>
      <c r="B293" s="213"/>
      <c r="C293" s="213"/>
      <c r="D293" s="213"/>
      <c r="E293" s="213"/>
      <c r="F293" s="214"/>
      <c r="G293" s="212" t="s">
        <v>10</v>
      </c>
      <c r="H293" s="213"/>
      <c r="I293" s="213"/>
      <c r="J293" s="288"/>
      <c r="K293" s="212" t="s">
        <v>11</v>
      </c>
      <c r="L293" s="213"/>
      <c r="M293" s="213"/>
      <c r="N293" s="288"/>
      <c r="O293" s="144" t="s">
        <v>221</v>
      </c>
      <c r="P293" s="145"/>
      <c r="Q293" s="145"/>
      <c r="R293" s="145"/>
      <c r="S293" s="145"/>
      <c r="T293" s="146"/>
    </row>
    <row r="294" spans="1:20" ht="28.8" customHeight="1" thickTop="1">
      <c r="A294" s="218" t="s">
        <v>241</v>
      </c>
      <c r="B294" s="219"/>
      <c r="C294" s="219"/>
      <c r="D294" s="219"/>
      <c r="E294" s="219"/>
      <c r="F294" s="220"/>
      <c r="G294" s="285" t="s">
        <v>18</v>
      </c>
      <c r="H294" s="286"/>
      <c r="I294" s="286"/>
      <c r="J294" s="287"/>
      <c r="K294" s="285" t="s">
        <v>19</v>
      </c>
      <c r="L294" s="286"/>
      <c r="M294" s="286"/>
      <c r="N294" s="287"/>
      <c r="O294" s="84" t="s">
        <v>27</v>
      </c>
      <c r="P294" s="147" t="s">
        <v>245</v>
      </c>
      <c r="Q294" s="148"/>
      <c r="R294" s="148"/>
      <c r="S294" s="148"/>
      <c r="T294" s="149"/>
    </row>
    <row r="295" spans="1:20" ht="28.8" customHeight="1" thickBot="1">
      <c r="A295" s="221" t="s">
        <v>242</v>
      </c>
      <c r="B295" s="222"/>
      <c r="C295" s="222"/>
      <c r="D295" s="222"/>
      <c r="E295" s="222"/>
      <c r="F295" s="223"/>
      <c r="G295" s="282" t="s">
        <v>18</v>
      </c>
      <c r="H295" s="283"/>
      <c r="I295" s="283"/>
      <c r="J295" s="284"/>
      <c r="K295" s="282" t="s">
        <v>19</v>
      </c>
      <c r="L295" s="283"/>
      <c r="M295" s="283"/>
      <c r="N295" s="284"/>
      <c r="O295" s="89" t="s">
        <v>31</v>
      </c>
      <c r="P295" s="150"/>
      <c r="Q295" s="151"/>
      <c r="R295" s="151"/>
      <c r="S295" s="151"/>
      <c r="T295" s="152"/>
    </row>
    <row r="296" spans="1:20" ht="28.8" customHeight="1" thickBot="1">
      <c r="A296" s="215" t="s">
        <v>243</v>
      </c>
      <c r="B296" s="216"/>
      <c r="C296" s="216"/>
      <c r="D296" s="216"/>
      <c r="E296" s="216"/>
      <c r="F296" s="217"/>
      <c r="G296" s="279" t="s">
        <v>18</v>
      </c>
      <c r="H296" s="280"/>
      <c r="I296" s="280"/>
      <c r="J296" s="281"/>
      <c r="K296" s="279" t="s">
        <v>19</v>
      </c>
      <c r="L296" s="280"/>
      <c r="M296" s="280"/>
      <c r="N296" s="281"/>
      <c r="O296" s="153" t="e">
        <f>VLOOKUP($C288,利用者一覧!$C$4:$AS$53,32,FALSE)</f>
        <v>#N/A</v>
      </c>
      <c r="P296" s="154"/>
      <c r="Q296" s="154"/>
      <c r="R296" s="154"/>
      <c r="S296" s="154"/>
      <c r="T296" s="155"/>
    </row>
    <row r="297" spans="1:20" ht="8.4" customHeight="1" thickBot="1">
      <c r="D297" s="86"/>
      <c r="E297" s="86"/>
      <c r="F297" s="86"/>
    </row>
    <row r="298" spans="1:20" ht="24" customHeight="1" thickBot="1">
      <c r="A298" s="198" t="s">
        <v>99</v>
      </c>
      <c r="B298" s="203" t="s">
        <v>12</v>
      </c>
      <c r="C298" s="164"/>
      <c r="D298" s="140" t="s">
        <v>13</v>
      </c>
      <c r="E298" s="164"/>
      <c r="F298" s="140" t="s">
        <v>14</v>
      </c>
      <c r="G298" s="164"/>
      <c r="H298" s="140" t="s">
        <v>15</v>
      </c>
      <c r="I298" s="164"/>
      <c r="J298" s="140" t="s">
        <v>16</v>
      </c>
      <c r="K298" s="164"/>
      <c r="L298" s="140" t="s">
        <v>17</v>
      </c>
      <c r="M298" s="165"/>
      <c r="N298" s="212" t="s">
        <v>222</v>
      </c>
      <c r="O298" s="213"/>
      <c r="P298" s="213"/>
      <c r="Q298" s="213"/>
      <c r="R298" s="213"/>
      <c r="S298" s="213"/>
      <c r="T298" s="288"/>
    </row>
    <row r="299" spans="1:20" ht="21" customHeight="1" thickTop="1" thickBot="1">
      <c r="A299" s="199"/>
      <c r="B299" s="78" t="s">
        <v>20</v>
      </c>
      <c r="C299" s="79" t="s">
        <v>21</v>
      </c>
      <c r="D299" s="80" t="s">
        <v>20</v>
      </c>
      <c r="E299" s="79" t="s">
        <v>21</v>
      </c>
      <c r="F299" s="80" t="s">
        <v>20</v>
      </c>
      <c r="G299" s="79" t="s">
        <v>21</v>
      </c>
      <c r="H299" s="80" t="s">
        <v>20</v>
      </c>
      <c r="I299" s="79" t="s">
        <v>21</v>
      </c>
      <c r="J299" s="80" t="s">
        <v>20</v>
      </c>
      <c r="K299" s="79" t="s">
        <v>21</v>
      </c>
      <c r="L299" s="80" t="s">
        <v>20</v>
      </c>
      <c r="M299" s="81" t="s">
        <v>21</v>
      </c>
      <c r="N299" s="289" t="e">
        <f>VLOOKUP($C288,利用者一覧!$C$4:$AS$53,40,FALSE)</f>
        <v>#N/A</v>
      </c>
      <c r="O299" s="166"/>
      <c r="P299" s="166"/>
      <c r="Q299" s="166"/>
      <c r="R299" s="166"/>
      <c r="S299" s="166"/>
      <c r="T299" s="167"/>
    </row>
    <row r="300" spans="1:20" ht="21" customHeight="1">
      <c r="A300" s="199"/>
      <c r="B300" s="201" t="e">
        <f>VLOOKUP($C288,利用者一覧!$C$4:$AS$53,26,FALSE)</f>
        <v>#N/A</v>
      </c>
      <c r="C300" s="196" t="s">
        <v>103</v>
      </c>
      <c r="D300" s="194" t="e">
        <f>VLOOKUP($C288,利用者一覧!$C$4:$AS$53,27,FALSE)</f>
        <v>#N/A</v>
      </c>
      <c r="E300" s="196" t="s">
        <v>103</v>
      </c>
      <c r="F300" s="194" t="e">
        <f>VLOOKUP($C288,利用者一覧!$C$4:$AS$53,28,FALSE)</f>
        <v>#N/A</v>
      </c>
      <c r="G300" s="196" t="s">
        <v>103</v>
      </c>
      <c r="H300" s="194" t="e">
        <f>VLOOKUP($C288,利用者一覧!$C$4:$AS$53,29,FALSE)</f>
        <v>#N/A</v>
      </c>
      <c r="I300" s="196" t="s">
        <v>103</v>
      </c>
      <c r="J300" s="194" t="e">
        <f>VLOOKUP($C288,利用者一覧!$C$4:$AS$53,30,FALSE)</f>
        <v>#N/A</v>
      </c>
      <c r="K300" s="196" t="s">
        <v>103</v>
      </c>
      <c r="L300" s="194" t="e">
        <f>VLOOKUP($C288,利用者一覧!$C$4:$AS$53,31,FALSE)</f>
        <v>#N/A</v>
      </c>
      <c r="M300" s="204" t="s">
        <v>103</v>
      </c>
      <c r="N300" s="254" t="s">
        <v>225</v>
      </c>
      <c r="O300" s="255"/>
      <c r="P300" s="255"/>
      <c r="Q300" s="255"/>
      <c r="R300" s="255"/>
      <c r="S300" s="255"/>
    </row>
    <row r="301" spans="1:20" ht="21" customHeight="1" thickBot="1">
      <c r="A301" s="200"/>
      <c r="B301" s="202"/>
      <c r="C301" s="197"/>
      <c r="D301" s="195"/>
      <c r="E301" s="197"/>
      <c r="F301" s="195"/>
      <c r="G301" s="197"/>
      <c r="H301" s="195"/>
      <c r="I301" s="197"/>
      <c r="J301" s="195"/>
      <c r="K301" s="197"/>
      <c r="L301" s="195"/>
      <c r="M301" s="205"/>
    </row>
    <row r="302" spans="1:20" ht="6" customHeight="1" thickBot="1">
      <c r="A302" s="104"/>
      <c r="B302" s="103"/>
      <c r="C302" s="103"/>
      <c r="D302" s="103"/>
      <c r="E302" s="103"/>
      <c r="F302" s="103"/>
      <c r="G302" s="103"/>
      <c r="H302" s="103"/>
      <c r="I302" s="103"/>
      <c r="J302" s="103"/>
      <c r="K302" s="103"/>
      <c r="L302" s="103"/>
      <c r="M302" s="103"/>
      <c r="N302" s="83"/>
      <c r="O302" s="83"/>
      <c r="P302" s="83"/>
      <c r="Q302" s="83"/>
      <c r="R302" s="83"/>
      <c r="S302" s="83"/>
      <c r="T302" s="83"/>
    </row>
    <row r="303" spans="1:20" ht="29.4" customHeight="1" thickBot="1">
      <c r="A303" s="189" t="s">
        <v>22</v>
      </c>
      <c r="B303" s="190"/>
      <c r="C303" s="93" t="s">
        <v>26</v>
      </c>
      <c r="D303" s="105" t="e">
        <f>VLOOKUP($C288,利用者一覧!$C$4:$AS$53,35,FALSE)</f>
        <v>#N/A</v>
      </c>
      <c r="E303" s="82" t="s">
        <v>30</v>
      </c>
      <c r="F303" s="43" t="s">
        <v>104</v>
      </c>
      <c r="G303" s="191" t="s">
        <v>23</v>
      </c>
      <c r="H303" s="192"/>
      <c r="I303" s="193"/>
      <c r="J303" s="93" t="s">
        <v>26</v>
      </c>
      <c r="K303" s="105" t="e">
        <f>VLOOKUP($C288,利用者一覧!$C$4:$AS$53,36,FALSE)</f>
        <v>#N/A</v>
      </c>
      <c r="L303" s="82" t="s">
        <v>30</v>
      </c>
      <c r="M303" s="43" t="s">
        <v>104</v>
      </c>
    </row>
    <row r="304" spans="1:20" ht="6" customHeight="1" thickBot="1"/>
    <row r="305" spans="1:20" ht="30" customHeight="1" thickBot="1">
      <c r="A305" s="263" t="s">
        <v>24</v>
      </c>
      <c r="B305" s="264"/>
      <c r="C305" s="265"/>
      <c r="D305" s="156" t="s">
        <v>28</v>
      </c>
      <c r="E305" s="157"/>
      <c r="F305" s="101" t="s">
        <v>103</v>
      </c>
      <c r="G305" s="262" t="s">
        <v>32</v>
      </c>
      <c r="H305" s="157"/>
      <c r="I305" s="101" t="s">
        <v>103</v>
      </c>
      <c r="J305" s="262" t="s">
        <v>34</v>
      </c>
      <c r="K305" s="157"/>
      <c r="L305" s="101" t="s">
        <v>103</v>
      </c>
      <c r="M305" s="140" t="s">
        <v>29</v>
      </c>
      <c r="N305" s="141"/>
      <c r="O305" s="102" t="s">
        <v>103</v>
      </c>
      <c r="P305" s="252" t="s">
        <v>244</v>
      </c>
      <c r="Q305" s="253"/>
      <c r="R305" s="253"/>
      <c r="S305" s="253"/>
      <c r="T305" s="253"/>
    </row>
    <row r="306" spans="1:20" ht="30" customHeight="1" thickTop="1" thickBot="1">
      <c r="A306" s="259" t="s">
        <v>162</v>
      </c>
      <c r="B306" s="260"/>
      <c r="C306" s="261"/>
      <c r="D306" s="258" t="s">
        <v>111</v>
      </c>
      <c r="E306" s="188"/>
      <c r="F306" s="107" t="s">
        <v>103</v>
      </c>
      <c r="G306" s="187" t="s">
        <v>35</v>
      </c>
      <c r="H306" s="188"/>
      <c r="I306" s="107" t="s">
        <v>103</v>
      </c>
      <c r="J306" s="187" t="s">
        <v>33</v>
      </c>
      <c r="K306" s="188"/>
      <c r="L306" s="91" t="s">
        <v>103</v>
      </c>
      <c r="M306" s="187" t="s">
        <v>101</v>
      </c>
      <c r="N306" s="188"/>
      <c r="O306" s="108" t="s">
        <v>103</v>
      </c>
      <c r="P306" s="252"/>
      <c r="Q306" s="253"/>
      <c r="R306" s="253"/>
      <c r="S306" s="253"/>
      <c r="T306" s="253"/>
    </row>
    <row r="307" spans="1:20" ht="6.6" customHeight="1" thickBot="1"/>
    <row r="308" spans="1:20" ht="30" customHeight="1" thickBot="1">
      <c r="A308" s="162" t="s">
        <v>227</v>
      </c>
      <c r="B308" s="163"/>
      <c r="C308" s="256" t="e">
        <f>VLOOKUP($C288,利用者一覧!$C$4:$AS$53,16,FALSE)</f>
        <v>#N/A</v>
      </c>
      <c r="D308" s="257"/>
      <c r="E308" s="257"/>
      <c r="F308" s="244" t="s">
        <v>232</v>
      </c>
      <c r="G308" s="245"/>
      <c r="H308" s="249" t="e">
        <f>VLOOKUP($C288,利用者一覧!$C$4:$AS$53,17,FALSE)</f>
        <v>#N/A</v>
      </c>
      <c r="I308" s="250"/>
      <c r="J308" s="250"/>
      <c r="K308" s="250"/>
      <c r="L308" s="250"/>
      <c r="M308" s="251"/>
      <c r="N308" s="210" t="s">
        <v>226</v>
      </c>
      <c r="O308" s="211"/>
      <c r="P308" s="211"/>
      <c r="Q308" s="211"/>
      <c r="R308" s="211"/>
      <c r="S308" s="211"/>
      <c r="T308" s="233"/>
    </row>
    <row r="309" spans="1:20" ht="30" customHeight="1">
      <c r="A309" s="158" t="s">
        <v>228</v>
      </c>
      <c r="B309" s="159"/>
      <c r="C309" s="229" t="e">
        <f>VLOOKUP($C288,利用者一覧!$C$4:$AS$53,18,FALSE)</f>
        <v>#N/A</v>
      </c>
      <c r="D309" s="230"/>
      <c r="E309" s="230"/>
      <c r="F309" s="240" t="s">
        <v>233</v>
      </c>
      <c r="G309" s="241"/>
      <c r="H309" s="246" t="e">
        <f>VLOOKUP($C288,利用者一覧!$C$4:$AS$53,19,FALSE)</f>
        <v>#N/A</v>
      </c>
      <c r="I309" s="247"/>
      <c r="J309" s="247"/>
      <c r="K309" s="247"/>
      <c r="L309" s="247"/>
      <c r="M309" s="248"/>
      <c r="N309" s="198" t="s">
        <v>102</v>
      </c>
      <c r="O309" s="234" t="e">
        <f>VLOOKUP($C288,利用者一覧!$C$4:$AS$53,37,FALSE)</f>
        <v>#N/A</v>
      </c>
      <c r="P309" s="235"/>
      <c r="Q309" s="235"/>
      <c r="R309" s="235"/>
      <c r="S309" s="235"/>
      <c r="T309" s="44" t="s">
        <v>103</v>
      </c>
    </row>
    <row r="310" spans="1:20" ht="30" customHeight="1">
      <c r="A310" s="158" t="s">
        <v>229</v>
      </c>
      <c r="B310" s="159"/>
      <c r="C310" s="229" t="e">
        <f>VLOOKUP($C288,利用者一覧!$C$4:$AS$53,20,FALSE)</f>
        <v>#N/A</v>
      </c>
      <c r="D310" s="230"/>
      <c r="E310" s="230"/>
      <c r="F310" s="240" t="s">
        <v>234</v>
      </c>
      <c r="G310" s="241"/>
      <c r="H310" s="246" t="e">
        <f>VLOOKUP($C288,利用者一覧!$C$4:$AS$53,21,FALSE)</f>
        <v>#N/A</v>
      </c>
      <c r="I310" s="247"/>
      <c r="J310" s="247"/>
      <c r="K310" s="247"/>
      <c r="L310" s="247"/>
      <c r="M310" s="248"/>
      <c r="N310" s="199"/>
      <c r="O310" s="236" t="e">
        <f>VLOOKUP($C288,利用者一覧!$C$4:$AS$53,38,FALSE)</f>
        <v>#N/A</v>
      </c>
      <c r="P310" s="237"/>
      <c r="Q310" s="237"/>
      <c r="R310" s="237"/>
      <c r="S310" s="237"/>
      <c r="T310" s="75" t="s">
        <v>103</v>
      </c>
    </row>
    <row r="311" spans="1:20" ht="30" customHeight="1" thickBot="1">
      <c r="A311" s="158" t="s">
        <v>230</v>
      </c>
      <c r="B311" s="159"/>
      <c r="C311" s="229" t="e">
        <f>VLOOKUP($C288,利用者一覧!$C$4:$AS$53,22,FALSE)</f>
        <v>#N/A</v>
      </c>
      <c r="D311" s="230"/>
      <c r="E311" s="230"/>
      <c r="F311" s="240" t="s">
        <v>235</v>
      </c>
      <c r="G311" s="241"/>
      <c r="H311" s="246" t="e">
        <f>VLOOKUP($C288,利用者一覧!$C$4:$AS$53,23,FALSE)</f>
        <v>#N/A</v>
      </c>
      <c r="I311" s="247"/>
      <c r="J311" s="247"/>
      <c r="K311" s="247"/>
      <c r="L311" s="247"/>
      <c r="M311" s="248"/>
      <c r="N311" s="200"/>
      <c r="O311" s="238" t="e">
        <f>VLOOKUP($C288,利用者一覧!$C$4:$AS$53,39,FALSE)</f>
        <v>#N/A</v>
      </c>
      <c r="P311" s="239"/>
      <c r="Q311" s="239"/>
      <c r="R311" s="239"/>
      <c r="S311" s="239"/>
      <c r="T311" s="45" t="s">
        <v>103</v>
      </c>
    </row>
    <row r="312" spans="1:20" ht="30" customHeight="1" thickBot="1">
      <c r="A312" s="160" t="s">
        <v>231</v>
      </c>
      <c r="B312" s="161"/>
      <c r="C312" s="231" t="e">
        <f>VLOOKUP($C288,利用者一覧!$C$4:$AS$53,24,FALSE)</f>
        <v>#N/A</v>
      </c>
      <c r="D312" s="232"/>
      <c r="E312" s="232"/>
      <c r="F312" s="242" t="s">
        <v>236</v>
      </c>
      <c r="G312" s="243"/>
      <c r="H312" s="290" t="e">
        <f>VLOOKUP($C288,利用者一覧!$C$4:$AS$53,25,FALSE)</f>
        <v>#N/A</v>
      </c>
      <c r="I312" s="291"/>
      <c r="J312" s="291"/>
      <c r="K312" s="291"/>
      <c r="L312" s="291"/>
      <c r="M312" s="292"/>
      <c r="N312" s="94"/>
    </row>
    <row r="313" spans="1:20" ht="6.6" customHeight="1" thickBot="1">
      <c r="A313" s="97"/>
      <c r="B313" s="98"/>
      <c r="C313" s="95"/>
      <c r="D313" s="95"/>
      <c r="E313" s="95"/>
      <c r="F313" s="99"/>
      <c r="G313" s="98"/>
      <c r="H313" s="106"/>
      <c r="I313" s="106"/>
      <c r="J313" s="106"/>
      <c r="K313" s="106"/>
      <c r="L313" s="106"/>
      <c r="M313" s="106"/>
      <c r="N313" s="100"/>
    </row>
    <row r="314" spans="1:20" ht="30" customHeight="1" thickBot="1">
      <c r="A314" s="135" t="e">
        <f>VLOOKUP($C288,利用者一覧!$C$4:$AS$53,42,FALSE)</f>
        <v>#N/A</v>
      </c>
      <c r="B314" s="136"/>
      <c r="C314" s="136"/>
      <c r="D314" s="136"/>
      <c r="E314" s="136"/>
      <c r="F314" s="136"/>
      <c r="G314" s="136"/>
      <c r="H314" s="136"/>
      <c r="I314" s="136"/>
      <c r="J314" s="136"/>
      <c r="K314" s="136"/>
      <c r="L314" s="136"/>
      <c r="M314" s="136"/>
      <c r="N314" s="136"/>
      <c r="O314" s="136"/>
      <c r="P314" s="136"/>
      <c r="Q314" s="136"/>
      <c r="R314" s="136"/>
      <c r="S314" s="136"/>
      <c r="T314" s="137"/>
    </row>
    <row r="315" spans="1:20" ht="6" customHeight="1"/>
    <row r="316" spans="1:20" ht="22.8" customHeight="1" thickBot="1">
      <c r="A316" s="138" t="s">
        <v>161</v>
      </c>
      <c r="B316" s="138"/>
      <c r="C316" s="138"/>
      <c r="D316" s="138"/>
      <c r="E316" s="138"/>
      <c r="F316" s="138"/>
      <c r="G316" s="138"/>
      <c r="H316" s="139"/>
      <c r="I316" s="76"/>
    </row>
    <row r="317" spans="1:20" ht="22.8" customHeight="1">
      <c r="A317" s="266"/>
      <c r="B317" s="267"/>
      <c r="C317" s="267"/>
      <c r="D317" s="267"/>
      <c r="E317" s="267"/>
      <c r="F317" s="267"/>
      <c r="G317" s="267"/>
      <c r="H317" s="267"/>
      <c r="I317" s="267"/>
      <c r="J317" s="267"/>
      <c r="K317" s="267"/>
      <c r="L317" s="267"/>
      <c r="M317" s="267"/>
      <c r="N317" s="267"/>
      <c r="O317" s="267"/>
      <c r="P317" s="267"/>
      <c r="Q317" s="267"/>
      <c r="R317" s="267"/>
      <c r="S317" s="267"/>
      <c r="T317" s="268"/>
    </row>
    <row r="318" spans="1:20" ht="22.8" customHeight="1">
      <c r="A318" s="254"/>
      <c r="B318" s="255"/>
      <c r="C318" s="255"/>
      <c r="D318" s="255"/>
      <c r="E318" s="255"/>
      <c r="F318" s="255"/>
      <c r="G318" s="255"/>
      <c r="H318" s="255"/>
      <c r="I318" s="255"/>
      <c r="J318" s="255"/>
      <c r="K318" s="255"/>
      <c r="L318" s="255"/>
      <c r="M318" s="255"/>
      <c r="N318" s="255"/>
      <c r="O318" s="255"/>
      <c r="P318" s="255"/>
      <c r="Q318" s="255"/>
      <c r="R318" s="255"/>
      <c r="S318" s="255"/>
      <c r="T318" s="269"/>
    </row>
    <row r="319" spans="1:20" ht="22.8" customHeight="1">
      <c r="A319" s="254"/>
      <c r="B319" s="255"/>
      <c r="C319" s="255"/>
      <c r="D319" s="255"/>
      <c r="E319" s="255"/>
      <c r="F319" s="255"/>
      <c r="G319" s="255"/>
      <c r="H319" s="255"/>
      <c r="I319" s="255"/>
      <c r="J319" s="255"/>
      <c r="K319" s="255"/>
      <c r="L319" s="255"/>
      <c r="M319" s="255"/>
      <c r="N319" s="255"/>
      <c r="O319" s="255"/>
      <c r="P319" s="255"/>
      <c r="Q319" s="255"/>
      <c r="R319" s="255"/>
      <c r="S319" s="255"/>
      <c r="T319" s="269"/>
    </row>
    <row r="320" spans="1:20" ht="22.8" customHeight="1" thickBot="1">
      <c r="A320" s="270"/>
      <c r="B320" s="271"/>
      <c r="C320" s="271"/>
      <c r="D320" s="271"/>
      <c r="E320" s="271"/>
      <c r="F320" s="271"/>
      <c r="G320" s="271"/>
      <c r="H320" s="271"/>
      <c r="I320" s="271"/>
      <c r="J320" s="271"/>
      <c r="K320" s="271"/>
      <c r="L320" s="271"/>
      <c r="M320" s="271"/>
      <c r="N320" s="271"/>
      <c r="O320" s="271"/>
      <c r="P320" s="271"/>
      <c r="Q320" s="271"/>
      <c r="R320" s="271"/>
      <c r="S320" s="271"/>
      <c r="T320" s="272"/>
    </row>
    <row r="321" spans="1:20" ht="22.8" customHeight="1"/>
    <row r="322" spans="1:20" ht="22.8" customHeight="1" thickBot="1"/>
    <row r="323" spans="1:20" ht="21" customHeight="1" thickBot="1">
      <c r="A323" s="168" t="s">
        <v>239</v>
      </c>
      <c r="B323" s="169"/>
      <c r="C323" s="169"/>
      <c r="D323" s="169"/>
      <c r="E323" s="169"/>
      <c r="F323" s="169"/>
      <c r="G323" s="169"/>
      <c r="H323" s="169"/>
      <c r="I323" s="169"/>
      <c r="J323" s="169"/>
      <c r="K323" s="170"/>
      <c r="L323" s="77"/>
      <c r="M323" s="77"/>
      <c r="N323" s="77"/>
    </row>
    <row r="324" spans="1:20" ht="5.25" customHeight="1" thickBot="1"/>
    <row r="325" spans="1:20" ht="13.8" customHeight="1" thickBot="1">
      <c r="A325" s="183" t="s">
        <v>240</v>
      </c>
      <c r="B325" s="184"/>
      <c r="C325" s="184"/>
      <c r="D325" s="184"/>
      <c r="E325" s="184"/>
      <c r="F325" s="181" t="s">
        <v>219</v>
      </c>
      <c r="G325" s="181"/>
      <c r="H325" s="179"/>
      <c r="I325" s="179"/>
      <c r="J325" s="179"/>
      <c r="K325" s="171" t="s">
        <v>220</v>
      </c>
      <c r="L325" s="172"/>
      <c r="M325" s="175" t="s">
        <v>237</v>
      </c>
      <c r="N325" s="176"/>
      <c r="O325" s="176" t="s">
        <v>238</v>
      </c>
      <c r="P325" s="176"/>
      <c r="Q325" s="176" t="s">
        <v>238</v>
      </c>
      <c r="R325" s="176"/>
      <c r="S325" s="176" t="s">
        <v>238</v>
      </c>
      <c r="T325" s="177"/>
    </row>
    <row r="326" spans="1:20" ht="41.4" customHeight="1" thickTop="1" thickBot="1">
      <c r="A326" s="185"/>
      <c r="B326" s="186"/>
      <c r="C326" s="186"/>
      <c r="D326" s="186"/>
      <c r="E326" s="186"/>
      <c r="F326" s="182"/>
      <c r="G326" s="182"/>
      <c r="H326" s="180"/>
      <c r="I326" s="180"/>
      <c r="J326" s="180"/>
      <c r="K326" s="173"/>
      <c r="L326" s="174"/>
      <c r="M326" s="178"/>
      <c r="N326" s="166"/>
      <c r="O326" s="166"/>
      <c r="P326" s="166"/>
      <c r="Q326" s="166"/>
      <c r="R326" s="166"/>
      <c r="S326" s="166"/>
      <c r="T326" s="167"/>
    </row>
    <row r="327" spans="1:20" ht="5.4" customHeight="1" thickBot="1">
      <c r="A327" s="85"/>
      <c r="B327" s="87"/>
      <c r="C327" s="88"/>
      <c r="D327" s="88"/>
      <c r="E327" s="88"/>
      <c r="F327" s="88"/>
      <c r="G327" s="88"/>
      <c r="H327" s="88"/>
      <c r="I327" s="88"/>
      <c r="J327" s="88"/>
      <c r="K327" s="88"/>
      <c r="L327" s="88"/>
      <c r="M327" s="88"/>
      <c r="N327" s="88"/>
      <c r="O327" s="88"/>
      <c r="P327" s="88"/>
      <c r="Q327" s="88"/>
      <c r="R327" s="88"/>
      <c r="S327" s="88"/>
      <c r="T327" s="293"/>
    </row>
    <row r="328" spans="1:20" ht="36" customHeight="1" thickBot="1">
      <c r="A328" s="208" t="s">
        <v>8</v>
      </c>
      <c r="B328" s="209"/>
      <c r="C328" s="206"/>
      <c r="D328" s="206"/>
      <c r="E328" s="206"/>
      <c r="F328" s="206"/>
      <c r="G328" s="206"/>
      <c r="H328" s="207"/>
      <c r="J328" s="210" t="s">
        <v>113</v>
      </c>
      <c r="K328" s="211"/>
      <c r="L328" s="211"/>
      <c r="M328" s="211"/>
      <c r="N328" s="142" t="e">
        <f>VLOOKUP($C328,利用者一覧!$C$4:$AS$53,41,FALSE)</f>
        <v>#N/A</v>
      </c>
      <c r="O328" s="142"/>
      <c r="P328" s="142"/>
      <c r="Q328" s="142"/>
      <c r="R328" s="142"/>
      <c r="S328" s="143"/>
    </row>
    <row r="329" spans="1:20" ht="6.6" customHeight="1" thickBot="1">
      <c r="D329" s="86"/>
      <c r="E329" s="86"/>
      <c r="F329" s="86"/>
    </row>
    <row r="330" spans="1:20" ht="26.4" customHeight="1">
      <c r="A330" s="224" t="s">
        <v>163</v>
      </c>
      <c r="B330" s="225"/>
      <c r="C330" s="163"/>
      <c r="D330" s="276" t="e">
        <f>VLOOKUP($C328,利用者一覧!$C$4:$AS$53,14,FALSE)</f>
        <v>#N/A</v>
      </c>
      <c r="E330" s="277"/>
      <c r="F330" s="277"/>
      <c r="G330" s="277"/>
      <c r="H330" s="277"/>
      <c r="I330" s="277"/>
      <c r="J330" s="277"/>
      <c r="K330" s="277"/>
      <c r="L330" s="277"/>
      <c r="M330" s="277"/>
      <c r="N330" s="277"/>
      <c r="O330" s="277"/>
      <c r="P330" s="277"/>
      <c r="Q330" s="277"/>
      <c r="R330" s="277"/>
      <c r="S330" s="277"/>
      <c r="T330" s="278"/>
    </row>
    <row r="331" spans="1:20" ht="26.4" customHeight="1" thickBot="1">
      <c r="A331" s="226" t="s">
        <v>164</v>
      </c>
      <c r="B331" s="227"/>
      <c r="C331" s="228"/>
      <c r="D331" s="273" t="e">
        <f>VLOOKUP($C328,利用者一覧!$C$4:$AS$53,15,FALSE)</f>
        <v>#N/A</v>
      </c>
      <c r="E331" s="274"/>
      <c r="F331" s="274"/>
      <c r="G331" s="274"/>
      <c r="H331" s="274"/>
      <c r="I331" s="274"/>
      <c r="J331" s="274"/>
      <c r="K331" s="274"/>
      <c r="L331" s="274"/>
      <c r="M331" s="274"/>
      <c r="N331" s="274"/>
      <c r="O331" s="274"/>
      <c r="P331" s="274"/>
      <c r="Q331" s="274"/>
      <c r="R331" s="274"/>
      <c r="S331" s="274"/>
      <c r="T331" s="275"/>
    </row>
    <row r="332" spans="1:20" ht="5.4" customHeight="1" thickBot="1">
      <c r="D332" s="86"/>
      <c r="E332" s="86"/>
      <c r="F332" s="86"/>
    </row>
    <row r="333" spans="1:20" ht="24" customHeight="1" thickBot="1">
      <c r="A333" s="212" t="s">
        <v>9</v>
      </c>
      <c r="B333" s="213"/>
      <c r="C333" s="213"/>
      <c r="D333" s="213"/>
      <c r="E333" s="213"/>
      <c r="F333" s="214"/>
      <c r="G333" s="212" t="s">
        <v>10</v>
      </c>
      <c r="H333" s="213"/>
      <c r="I333" s="213"/>
      <c r="J333" s="288"/>
      <c r="K333" s="212" t="s">
        <v>11</v>
      </c>
      <c r="L333" s="213"/>
      <c r="M333" s="213"/>
      <c r="N333" s="288"/>
      <c r="O333" s="144" t="s">
        <v>221</v>
      </c>
      <c r="P333" s="145"/>
      <c r="Q333" s="145"/>
      <c r="R333" s="145"/>
      <c r="S333" s="145"/>
      <c r="T333" s="146"/>
    </row>
    <row r="334" spans="1:20" ht="28.8" customHeight="1" thickTop="1">
      <c r="A334" s="218" t="s">
        <v>241</v>
      </c>
      <c r="B334" s="219"/>
      <c r="C334" s="219"/>
      <c r="D334" s="219"/>
      <c r="E334" s="219"/>
      <c r="F334" s="220"/>
      <c r="G334" s="285" t="s">
        <v>18</v>
      </c>
      <c r="H334" s="286"/>
      <c r="I334" s="286"/>
      <c r="J334" s="287"/>
      <c r="K334" s="285" t="s">
        <v>19</v>
      </c>
      <c r="L334" s="286"/>
      <c r="M334" s="286"/>
      <c r="N334" s="287"/>
      <c r="O334" s="84" t="s">
        <v>27</v>
      </c>
      <c r="P334" s="147" t="s">
        <v>245</v>
      </c>
      <c r="Q334" s="148"/>
      <c r="R334" s="148"/>
      <c r="S334" s="148"/>
      <c r="T334" s="149"/>
    </row>
    <row r="335" spans="1:20" ht="28.8" customHeight="1" thickBot="1">
      <c r="A335" s="221" t="s">
        <v>242</v>
      </c>
      <c r="B335" s="222"/>
      <c r="C335" s="222"/>
      <c r="D335" s="222"/>
      <c r="E335" s="222"/>
      <c r="F335" s="223"/>
      <c r="G335" s="282" t="s">
        <v>18</v>
      </c>
      <c r="H335" s="283"/>
      <c r="I335" s="283"/>
      <c r="J335" s="284"/>
      <c r="K335" s="282" t="s">
        <v>19</v>
      </c>
      <c r="L335" s="283"/>
      <c r="M335" s="283"/>
      <c r="N335" s="284"/>
      <c r="O335" s="89" t="s">
        <v>31</v>
      </c>
      <c r="P335" s="150"/>
      <c r="Q335" s="151"/>
      <c r="R335" s="151"/>
      <c r="S335" s="151"/>
      <c r="T335" s="152"/>
    </row>
    <row r="336" spans="1:20" ht="28.8" customHeight="1" thickBot="1">
      <c r="A336" s="215" t="s">
        <v>243</v>
      </c>
      <c r="B336" s="216"/>
      <c r="C336" s="216"/>
      <c r="D336" s="216"/>
      <c r="E336" s="216"/>
      <c r="F336" s="217"/>
      <c r="G336" s="279" t="s">
        <v>18</v>
      </c>
      <c r="H336" s="280"/>
      <c r="I336" s="280"/>
      <c r="J336" s="281"/>
      <c r="K336" s="279" t="s">
        <v>19</v>
      </c>
      <c r="L336" s="280"/>
      <c r="M336" s="280"/>
      <c r="N336" s="281"/>
      <c r="O336" s="153" t="e">
        <f>VLOOKUP($C328,利用者一覧!$C$4:$AS$53,32,FALSE)</f>
        <v>#N/A</v>
      </c>
      <c r="P336" s="154"/>
      <c r="Q336" s="154"/>
      <c r="R336" s="154"/>
      <c r="S336" s="154"/>
      <c r="T336" s="155"/>
    </row>
    <row r="337" spans="1:20" ht="8.4" customHeight="1" thickBot="1">
      <c r="D337" s="86"/>
      <c r="E337" s="86"/>
      <c r="F337" s="86"/>
    </row>
    <row r="338" spans="1:20" ht="24" customHeight="1" thickBot="1">
      <c r="A338" s="198" t="s">
        <v>99</v>
      </c>
      <c r="B338" s="203" t="s">
        <v>12</v>
      </c>
      <c r="C338" s="164"/>
      <c r="D338" s="140" t="s">
        <v>13</v>
      </c>
      <c r="E338" s="164"/>
      <c r="F338" s="140" t="s">
        <v>14</v>
      </c>
      <c r="G338" s="164"/>
      <c r="H338" s="140" t="s">
        <v>15</v>
      </c>
      <c r="I338" s="164"/>
      <c r="J338" s="140" t="s">
        <v>16</v>
      </c>
      <c r="K338" s="164"/>
      <c r="L338" s="140" t="s">
        <v>17</v>
      </c>
      <c r="M338" s="165"/>
      <c r="N338" s="212" t="s">
        <v>222</v>
      </c>
      <c r="O338" s="213"/>
      <c r="P338" s="213"/>
      <c r="Q338" s="213"/>
      <c r="R338" s="213"/>
      <c r="S338" s="213"/>
      <c r="T338" s="288"/>
    </row>
    <row r="339" spans="1:20" ht="21" customHeight="1" thickTop="1" thickBot="1">
      <c r="A339" s="199"/>
      <c r="B339" s="78" t="s">
        <v>20</v>
      </c>
      <c r="C339" s="79" t="s">
        <v>21</v>
      </c>
      <c r="D339" s="80" t="s">
        <v>20</v>
      </c>
      <c r="E339" s="79" t="s">
        <v>21</v>
      </c>
      <c r="F339" s="80" t="s">
        <v>20</v>
      </c>
      <c r="G339" s="79" t="s">
        <v>21</v>
      </c>
      <c r="H339" s="80" t="s">
        <v>20</v>
      </c>
      <c r="I339" s="79" t="s">
        <v>21</v>
      </c>
      <c r="J339" s="80" t="s">
        <v>20</v>
      </c>
      <c r="K339" s="79" t="s">
        <v>21</v>
      </c>
      <c r="L339" s="80" t="s">
        <v>20</v>
      </c>
      <c r="M339" s="81" t="s">
        <v>21</v>
      </c>
      <c r="N339" s="289" t="e">
        <f>VLOOKUP($C328,利用者一覧!$C$4:$AS$53,40,FALSE)</f>
        <v>#N/A</v>
      </c>
      <c r="O339" s="166"/>
      <c r="P339" s="166"/>
      <c r="Q339" s="166"/>
      <c r="R339" s="166"/>
      <c r="S339" s="166"/>
      <c r="T339" s="167"/>
    </row>
    <row r="340" spans="1:20" ht="21" customHeight="1">
      <c r="A340" s="199"/>
      <c r="B340" s="201" t="e">
        <f>VLOOKUP($C328,利用者一覧!$C$4:$AS$53,26,FALSE)</f>
        <v>#N/A</v>
      </c>
      <c r="C340" s="196" t="s">
        <v>103</v>
      </c>
      <c r="D340" s="194" t="e">
        <f>VLOOKUP($C328,利用者一覧!$C$4:$AS$53,27,FALSE)</f>
        <v>#N/A</v>
      </c>
      <c r="E340" s="196" t="s">
        <v>103</v>
      </c>
      <c r="F340" s="194" t="e">
        <f>VLOOKUP($C328,利用者一覧!$C$4:$AS$53,28,FALSE)</f>
        <v>#N/A</v>
      </c>
      <c r="G340" s="196" t="s">
        <v>103</v>
      </c>
      <c r="H340" s="194" t="e">
        <f>VLOOKUP($C328,利用者一覧!$C$4:$AS$53,29,FALSE)</f>
        <v>#N/A</v>
      </c>
      <c r="I340" s="196" t="s">
        <v>103</v>
      </c>
      <c r="J340" s="194" t="e">
        <f>VLOOKUP($C328,利用者一覧!$C$4:$AS$53,30,FALSE)</f>
        <v>#N/A</v>
      </c>
      <c r="K340" s="196" t="s">
        <v>103</v>
      </c>
      <c r="L340" s="194" t="e">
        <f>VLOOKUP($C328,利用者一覧!$C$4:$AS$53,31,FALSE)</f>
        <v>#N/A</v>
      </c>
      <c r="M340" s="204" t="s">
        <v>103</v>
      </c>
      <c r="N340" s="254" t="s">
        <v>225</v>
      </c>
      <c r="O340" s="255"/>
      <c r="P340" s="255"/>
      <c r="Q340" s="255"/>
      <c r="R340" s="255"/>
      <c r="S340" s="255"/>
    </row>
    <row r="341" spans="1:20" ht="21" customHeight="1" thickBot="1">
      <c r="A341" s="200"/>
      <c r="B341" s="202"/>
      <c r="C341" s="197"/>
      <c r="D341" s="195"/>
      <c r="E341" s="197"/>
      <c r="F341" s="195"/>
      <c r="G341" s="197"/>
      <c r="H341" s="195"/>
      <c r="I341" s="197"/>
      <c r="J341" s="195"/>
      <c r="K341" s="197"/>
      <c r="L341" s="195"/>
      <c r="M341" s="205"/>
    </row>
    <row r="342" spans="1:20" ht="6" customHeight="1" thickBot="1">
      <c r="A342" s="104"/>
      <c r="B342" s="103"/>
      <c r="C342" s="103"/>
      <c r="D342" s="103"/>
      <c r="E342" s="103"/>
      <c r="F342" s="103"/>
      <c r="G342" s="103"/>
      <c r="H342" s="103"/>
      <c r="I342" s="103"/>
      <c r="J342" s="103"/>
      <c r="K342" s="103"/>
      <c r="L342" s="103"/>
      <c r="M342" s="103"/>
      <c r="N342" s="83"/>
      <c r="O342" s="83"/>
      <c r="P342" s="83"/>
      <c r="Q342" s="83"/>
      <c r="R342" s="83"/>
      <c r="S342" s="83"/>
      <c r="T342" s="83"/>
    </row>
    <row r="343" spans="1:20" ht="29.4" customHeight="1" thickBot="1">
      <c r="A343" s="189" t="s">
        <v>22</v>
      </c>
      <c r="B343" s="190"/>
      <c r="C343" s="93" t="s">
        <v>26</v>
      </c>
      <c r="D343" s="105" t="e">
        <f>VLOOKUP($C328,利用者一覧!$C$4:$AS$53,35,FALSE)</f>
        <v>#N/A</v>
      </c>
      <c r="E343" s="82" t="s">
        <v>30</v>
      </c>
      <c r="F343" s="43" t="s">
        <v>104</v>
      </c>
      <c r="G343" s="191" t="s">
        <v>23</v>
      </c>
      <c r="H343" s="192"/>
      <c r="I343" s="193"/>
      <c r="J343" s="93" t="s">
        <v>26</v>
      </c>
      <c r="K343" s="105" t="e">
        <f>VLOOKUP($C328,利用者一覧!$C$4:$AS$53,36,FALSE)</f>
        <v>#N/A</v>
      </c>
      <c r="L343" s="82" t="s">
        <v>30</v>
      </c>
      <c r="M343" s="43" t="s">
        <v>104</v>
      </c>
    </row>
    <row r="344" spans="1:20" ht="6" customHeight="1" thickBot="1"/>
    <row r="345" spans="1:20" ht="30" customHeight="1" thickBot="1">
      <c r="A345" s="263" t="s">
        <v>24</v>
      </c>
      <c r="B345" s="264"/>
      <c r="C345" s="265"/>
      <c r="D345" s="156" t="s">
        <v>28</v>
      </c>
      <c r="E345" s="157"/>
      <c r="F345" s="101" t="s">
        <v>103</v>
      </c>
      <c r="G345" s="262" t="s">
        <v>32</v>
      </c>
      <c r="H345" s="157"/>
      <c r="I345" s="101" t="s">
        <v>103</v>
      </c>
      <c r="J345" s="262" t="s">
        <v>34</v>
      </c>
      <c r="K345" s="157"/>
      <c r="L345" s="101" t="s">
        <v>103</v>
      </c>
      <c r="M345" s="140" t="s">
        <v>29</v>
      </c>
      <c r="N345" s="141"/>
      <c r="O345" s="102" t="s">
        <v>103</v>
      </c>
      <c r="P345" s="252" t="s">
        <v>244</v>
      </c>
      <c r="Q345" s="253"/>
      <c r="R345" s="253"/>
      <c r="S345" s="253"/>
      <c r="T345" s="253"/>
    </row>
    <row r="346" spans="1:20" ht="30" customHeight="1" thickTop="1" thickBot="1">
      <c r="A346" s="259" t="s">
        <v>162</v>
      </c>
      <c r="B346" s="260"/>
      <c r="C346" s="261"/>
      <c r="D346" s="258" t="s">
        <v>111</v>
      </c>
      <c r="E346" s="188"/>
      <c r="F346" s="107" t="s">
        <v>103</v>
      </c>
      <c r="G346" s="187" t="s">
        <v>35</v>
      </c>
      <c r="H346" s="188"/>
      <c r="I346" s="107" t="s">
        <v>103</v>
      </c>
      <c r="J346" s="187" t="s">
        <v>33</v>
      </c>
      <c r="K346" s="188"/>
      <c r="L346" s="91" t="s">
        <v>103</v>
      </c>
      <c r="M346" s="187" t="s">
        <v>101</v>
      </c>
      <c r="N346" s="188"/>
      <c r="O346" s="108" t="s">
        <v>103</v>
      </c>
      <c r="P346" s="252"/>
      <c r="Q346" s="253"/>
      <c r="R346" s="253"/>
      <c r="S346" s="253"/>
      <c r="T346" s="253"/>
    </row>
    <row r="347" spans="1:20" ht="6.6" customHeight="1" thickBot="1"/>
    <row r="348" spans="1:20" ht="30" customHeight="1" thickBot="1">
      <c r="A348" s="162" t="s">
        <v>227</v>
      </c>
      <c r="B348" s="163"/>
      <c r="C348" s="256" t="e">
        <f>VLOOKUP($C328,利用者一覧!$C$4:$AS$53,16,FALSE)</f>
        <v>#N/A</v>
      </c>
      <c r="D348" s="257"/>
      <c r="E348" s="257"/>
      <c r="F348" s="244" t="s">
        <v>232</v>
      </c>
      <c r="G348" s="245"/>
      <c r="H348" s="249" t="e">
        <f>VLOOKUP($C328,利用者一覧!$C$4:$AS$53,17,FALSE)</f>
        <v>#N/A</v>
      </c>
      <c r="I348" s="250"/>
      <c r="J348" s="250"/>
      <c r="K348" s="250"/>
      <c r="L348" s="250"/>
      <c r="M348" s="251"/>
      <c r="N348" s="210" t="s">
        <v>226</v>
      </c>
      <c r="O348" s="211"/>
      <c r="P348" s="211"/>
      <c r="Q348" s="211"/>
      <c r="R348" s="211"/>
      <c r="S348" s="211"/>
      <c r="T348" s="233"/>
    </row>
    <row r="349" spans="1:20" ht="30" customHeight="1">
      <c r="A349" s="158" t="s">
        <v>228</v>
      </c>
      <c r="B349" s="159"/>
      <c r="C349" s="229" t="e">
        <f>VLOOKUP($C328,利用者一覧!$C$4:$AS$53,18,FALSE)</f>
        <v>#N/A</v>
      </c>
      <c r="D349" s="230"/>
      <c r="E349" s="230"/>
      <c r="F349" s="240" t="s">
        <v>233</v>
      </c>
      <c r="G349" s="241"/>
      <c r="H349" s="246" t="e">
        <f>VLOOKUP($C328,利用者一覧!$C$4:$AS$53,19,FALSE)</f>
        <v>#N/A</v>
      </c>
      <c r="I349" s="247"/>
      <c r="J349" s="247"/>
      <c r="K349" s="247"/>
      <c r="L349" s="247"/>
      <c r="M349" s="248"/>
      <c r="N349" s="198" t="s">
        <v>102</v>
      </c>
      <c r="O349" s="234" t="e">
        <f>VLOOKUP($C328,利用者一覧!$C$4:$AS$53,37,FALSE)</f>
        <v>#N/A</v>
      </c>
      <c r="P349" s="235"/>
      <c r="Q349" s="235"/>
      <c r="R349" s="235"/>
      <c r="S349" s="235"/>
      <c r="T349" s="44" t="s">
        <v>103</v>
      </c>
    </row>
    <row r="350" spans="1:20" ht="30" customHeight="1">
      <c r="A350" s="158" t="s">
        <v>229</v>
      </c>
      <c r="B350" s="159"/>
      <c r="C350" s="229" t="e">
        <f>VLOOKUP($C328,利用者一覧!$C$4:$AS$53,20,FALSE)</f>
        <v>#N/A</v>
      </c>
      <c r="D350" s="230"/>
      <c r="E350" s="230"/>
      <c r="F350" s="240" t="s">
        <v>234</v>
      </c>
      <c r="G350" s="241"/>
      <c r="H350" s="246" t="e">
        <f>VLOOKUP($C328,利用者一覧!$C$4:$AS$53,21,FALSE)</f>
        <v>#N/A</v>
      </c>
      <c r="I350" s="247"/>
      <c r="J350" s="247"/>
      <c r="K350" s="247"/>
      <c r="L350" s="247"/>
      <c r="M350" s="248"/>
      <c r="N350" s="199"/>
      <c r="O350" s="236" t="e">
        <f>VLOOKUP($C328,利用者一覧!$C$4:$AS$53,38,FALSE)</f>
        <v>#N/A</v>
      </c>
      <c r="P350" s="237"/>
      <c r="Q350" s="237"/>
      <c r="R350" s="237"/>
      <c r="S350" s="237"/>
      <c r="T350" s="75" t="s">
        <v>103</v>
      </c>
    </row>
    <row r="351" spans="1:20" ht="30" customHeight="1" thickBot="1">
      <c r="A351" s="158" t="s">
        <v>230</v>
      </c>
      <c r="B351" s="159"/>
      <c r="C351" s="229" t="e">
        <f>VLOOKUP($C328,利用者一覧!$C$4:$AS$53,22,FALSE)</f>
        <v>#N/A</v>
      </c>
      <c r="D351" s="230"/>
      <c r="E351" s="230"/>
      <c r="F351" s="240" t="s">
        <v>235</v>
      </c>
      <c r="G351" s="241"/>
      <c r="H351" s="246" t="e">
        <f>VLOOKUP($C328,利用者一覧!$C$4:$AS$53,23,FALSE)</f>
        <v>#N/A</v>
      </c>
      <c r="I351" s="247"/>
      <c r="J351" s="247"/>
      <c r="K351" s="247"/>
      <c r="L351" s="247"/>
      <c r="M351" s="248"/>
      <c r="N351" s="200"/>
      <c r="O351" s="238" t="e">
        <f>VLOOKUP($C328,利用者一覧!$C$4:$AS$53,39,FALSE)</f>
        <v>#N/A</v>
      </c>
      <c r="P351" s="239"/>
      <c r="Q351" s="239"/>
      <c r="R351" s="239"/>
      <c r="S351" s="239"/>
      <c r="T351" s="45" t="s">
        <v>103</v>
      </c>
    </row>
    <row r="352" spans="1:20" ht="30" customHeight="1" thickBot="1">
      <c r="A352" s="160" t="s">
        <v>231</v>
      </c>
      <c r="B352" s="161"/>
      <c r="C352" s="231" t="e">
        <f>VLOOKUP($C328,利用者一覧!$C$4:$AS$53,24,FALSE)</f>
        <v>#N/A</v>
      </c>
      <c r="D352" s="232"/>
      <c r="E352" s="232"/>
      <c r="F352" s="242" t="s">
        <v>236</v>
      </c>
      <c r="G352" s="243"/>
      <c r="H352" s="290" t="e">
        <f>VLOOKUP($C328,利用者一覧!$C$4:$AS$53,25,FALSE)</f>
        <v>#N/A</v>
      </c>
      <c r="I352" s="291"/>
      <c r="J352" s="291"/>
      <c r="K352" s="291"/>
      <c r="L352" s="291"/>
      <c r="M352" s="292"/>
      <c r="N352" s="94"/>
    </row>
    <row r="353" spans="1:20" ht="6.6" customHeight="1" thickBot="1">
      <c r="A353" s="97"/>
      <c r="B353" s="98"/>
      <c r="C353" s="95"/>
      <c r="D353" s="95"/>
      <c r="E353" s="95"/>
      <c r="F353" s="99"/>
      <c r="G353" s="98"/>
      <c r="H353" s="106"/>
      <c r="I353" s="106"/>
      <c r="J353" s="106"/>
      <c r="K353" s="106"/>
      <c r="L353" s="106"/>
      <c r="M353" s="106"/>
      <c r="N353" s="100"/>
    </row>
    <row r="354" spans="1:20" ht="30" customHeight="1" thickBot="1">
      <c r="A354" s="135" t="e">
        <f>VLOOKUP($C328,利用者一覧!$C$4:$AS$53,42,FALSE)</f>
        <v>#N/A</v>
      </c>
      <c r="B354" s="136"/>
      <c r="C354" s="136"/>
      <c r="D354" s="136"/>
      <c r="E354" s="136"/>
      <c r="F354" s="136"/>
      <c r="G354" s="136"/>
      <c r="H354" s="136"/>
      <c r="I354" s="136"/>
      <c r="J354" s="136"/>
      <c r="K354" s="136"/>
      <c r="L354" s="136"/>
      <c r="M354" s="136"/>
      <c r="N354" s="136"/>
      <c r="O354" s="136"/>
      <c r="P354" s="136"/>
      <c r="Q354" s="136"/>
      <c r="R354" s="136"/>
      <c r="S354" s="136"/>
      <c r="T354" s="137"/>
    </row>
    <row r="355" spans="1:20" ht="6" customHeight="1"/>
    <row r="356" spans="1:20" ht="22.8" customHeight="1" thickBot="1">
      <c r="A356" s="138" t="s">
        <v>161</v>
      </c>
      <c r="B356" s="138"/>
      <c r="C356" s="138"/>
      <c r="D356" s="138"/>
      <c r="E356" s="138"/>
      <c r="F356" s="138"/>
      <c r="G356" s="138"/>
      <c r="H356" s="139"/>
      <c r="I356" s="76"/>
    </row>
    <row r="357" spans="1:20" ht="22.8" customHeight="1">
      <c r="A357" s="266"/>
      <c r="B357" s="267"/>
      <c r="C357" s="267"/>
      <c r="D357" s="267"/>
      <c r="E357" s="267"/>
      <c r="F357" s="267"/>
      <c r="G357" s="267"/>
      <c r="H357" s="267"/>
      <c r="I357" s="267"/>
      <c r="J357" s="267"/>
      <c r="K357" s="267"/>
      <c r="L357" s="267"/>
      <c r="M357" s="267"/>
      <c r="N357" s="267"/>
      <c r="O357" s="267"/>
      <c r="P357" s="267"/>
      <c r="Q357" s="267"/>
      <c r="R357" s="267"/>
      <c r="S357" s="267"/>
      <c r="T357" s="268"/>
    </row>
    <row r="358" spans="1:20" ht="22.8" customHeight="1">
      <c r="A358" s="254"/>
      <c r="B358" s="255"/>
      <c r="C358" s="255"/>
      <c r="D358" s="255"/>
      <c r="E358" s="255"/>
      <c r="F358" s="255"/>
      <c r="G358" s="255"/>
      <c r="H358" s="255"/>
      <c r="I358" s="255"/>
      <c r="J358" s="255"/>
      <c r="K358" s="255"/>
      <c r="L358" s="255"/>
      <c r="M358" s="255"/>
      <c r="N358" s="255"/>
      <c r="O358" s="255"/>
      <c r="P358" s="255"/>
      <c r="Q358" s="255"/>
      <c r="R358" s="255"/>
      <c r="S358" s="255"/>
      <c r="T358" s="269"/>
    </row>
    <row r="359" spans="1:20" ht="22.8" customHeight="1">
      <c r="A359" s="254"/>
      <c r="B359" s="255"/>
      <c r="C359" s="255"/>
      <c r="D359" s="255"/>
      <c r="E359" s="255"/>
      <c r="F359" s="255"/>
      <c r="G359" s="255"/>
      <c r="H359" s="255"/>
      <c r="I359" s="255"/>
      <c r="J359" s="255"/>
      <c r="K359" s="255"/>
      <c r="L359" s="255"/>
      <c r="M359" s="255"/>
      <c r="N359" s="255"/>
      <c r="O359" s="255"/>
      <c r="P359" s="255"/>
      <c r="Q359" s="255"/>
      <c r="R359" s="255"/>
      <c r="S359" s="255"/>
      <c r="T359" s="269"/>
    </row>
    <row r="360" spans="1:20" ht="22.8" customHeight="1" thickBot="1">
      <c r="A360" s="270"/>
      <c r="B360" s="271"/>
      <c r="C360" s="271"/>
      <c r="D360" s="271"/>
      <c r="E360" s="271"/>
      <c r="F360" s="271"/>
      <c r="G360" s="271"/>
      <c r="H360" s="271"/>
      <c r="I360" s="271"/>
      <c r="J360" s="271"/>
      <c r="K360" s="271"/>
      <c r="L360" s="271"/>
      <c r="M360" s="271"/>
      <c r="N360" s="271"/>
      <c r="O360" s="271"/>
      <c r="P360" s="271"/>
      <c r="Q360" s="271"/>
      <c r="R360" s="271"/>
      <c r="S360" s="271"/>
      <c r="T360" s="272"/>
    </row>
    <row r="361" spans="1:20" ht="22.8" customHeight="1"/>
    <row r="362" spans="1:20" ht="22.8" customHeight="1"/>
  </sheetData>
  <mergeCells count="900">
    <mergeCell ref="A354:T354"/>
    <mergeCell ref="A356:H356"/>
    <mergeCell ref="A357:T360"/>
    <mergeCell ref="A351:B351"/>
    <mergeCell ref="C351:E351"/>
    <mergeCell ref="F351:G351"/>
    <mergeCell ref="H351:M351"/>
    <mergeCell ref="O351:S351"/>
    <mergeCell ref="A352:B352"/>
    <mergeCell ref="C352:E352"/>
    <mergeCell ref="F352:G352"/>
    <mergeCell ref="H352:M352"/>
    <mergeCell ref="O349:S349"/>
    <mergeCell ref="A350:B350"/>
    <mergeCell ref="C350:E350"/>
    <mergeCell ref="F350:G350"/>
    <mergeCell ref="H350:M350"/>
    <mergeCell ref="O350:S350"/>
    <mergeCell ref="A348:B348"/>
    <mergeCell ref="C348:E348"/>
    <mergeCell ref="F348:G348"/>
    <mergeCell ref="H348:M348"/>
    <mergeCell ref="N348:T348"/>
    <mergeCell ref="A349:B349"/>
    <mergeCell ref="C349:E349"/>
    <mergeCell ref="F349:G349"/>
    <mergeCell ref="H349:M349"/>
    <mergeCell ref="N349:N351"/>
    <mergeCell ref="M345:N345"/>
    <mergeCell ref="P345:T346"/>
    <mergeCell ref="A346:C346"/>
    <mergeCell ref="D346:E346"/>
    <mergeCell ref="G346:H346"/>
    <mergeCell ref="J346:K346"/>
    <mergeCell ref="M346:N346"/>
    <mergeCell ref="A343:B343"/>
    <mergeCell ref="G343:I343"/>
    <mergeCell ref="A345:C345"/>
    <mergeCell ref="D345:E345"/>
    <mergeCell ref="G345:H345"/>
    <mergeCell ref="J345:K345"/>
    <mergeCell ref="I340:I341"/>
    <mergeCell ref="J340:J341"/>
    <mergeCell ref="K340:K341"/>
    <mergeCell ref="L340:L341"/>
    <mergeCell ref="M340:M341"/>
    <mergeCell ref="N340:S340"/>
    <mergeCell ref="L338:M338"/>
    <mergeCell ref="N338:T338"/>
    <mergeCell ref="N339:T339"/>
    <mergeCell ref="B340:B341"/>
    <mergeCell ref="C340:C341"/>
    <mergeCell ref="D340:D341"/>
    <mergeCell ref="E340:E341"/>
    <mergeCell ref="F340:F341"/>
    <mergeCell ref="G340:G341"/>
    <mergeCell ref="H340:H341"/>
    <mergeCell ref="A336:F336"/>
    <mergeCell ref="G336:J336"/>
    <mergeCell ref="K336:N336"/>
    <mergeCell ref="O336:T336"/>
    <mergeCell ref="A338:A341"/>
    <mergeCell ref="B338:C338"/>
    <mergeCell ref="D338:E338"/>
    <mergeCell ref="F338:G338"/>
    <mergeCell ref="H338:I338"/>
    <mergeCell ref="J338:K338"/>
    <mergeCell ref="A334:F334"/>
    <mergeCell ref="G334:J334"/>
    <mergeCell ref="K334:N334"/>
    <mergeCell ref="P334:T334"/>
    <mergeCell ref="A335:F335"/>
    <mergeCell ref="G335:J335"/>
    <mergeCell ref="K335:N335"/>
    <mergeCell ref="P335:T335"/>
    <mergeCell ref="A331:C331"/>
    <mergeCell ref="D331:T331"/>
    <mergeCell ref="A333:F333"/>
    <mergeCell ref="G333:J333"/>
    <mergeCell ref="K333:N333"/>
    <mergeCell ref="O333:T333"/>
    <mergeCell ref="A328:B328"/>
    <mergeCell ref="C328:H328"/>
    <mergeCell ref="J328:M328"/>
    <mergeCell ref="N328:S328"/>
    <mergeCell ref="A330:C330"/>
    <mergeCell ref="D330:T330"/>
    <mergeCell ref="Q325:R325"/>
    <mergeCell ref="S325:T325"/>
    <mergeCell ref="M326:N326"/>
    <mergeCell ref="O326:P326"/>
    <mergeCell ref="Q326:R326"/>
    <mergeCell ref="S326:T326"/>
    <mergeCell ref="A314:T314"/>
    <mergeCell ref="A316:H316"/>
    <mergeCell ref="A317:T320"/>
    <mergeCell ref="A323:K323"/>
    <mergeCell ref="A325:E326"/>
    <mergeCell ref="F325:G326"/>
    <mergeCell ref="H325:J326"/>
    <mergeCell ref="K325:L326"/>
    <mergeCell ref="M325:N325"/>
    <mergeCell ref="O325:P325"/>
    <mergeCell ref="A311:B311"/>
    <mergeCell ref="C311:E311"/>
    <mergeCell ref="F311:G311"/>
    <mergeCell ref="H311:M311"/>
    <mergeCell ref="O311:S311"/>
    <mergeCell ref="A312:B312"/>
    <mergeCell ref="C312:E312"/>
    <mergeCell ref="F312:G312"/>
    <mergeCell ref="H312:M312"/>
    <mergeCell ref="O309:S309"/>
    <mergeCell ref="A310:B310"/>
    <mergeCell ref="C310:E310"/>
    <mergeCell ref="F310:G310"/>
    <mergeCell ref="H310:M310"/>
    <mergeCell ref="O310:S310"/>
    <mergeCell ref="A308:B308"/>
    <mergeCell ref="C308:E308"/>
    <mergeCell ref="F308:G308"/>
    <mergeCell ref="H308:M308"/>
    <mergeCell ref="N308:T308"/>
    <mergeCell ref="A309:B309"/>
    <mergeCell ref="C309:E309"/>
    <mergeCell ref="F309:G309"/>
    <mergeCell ref="H309:M309"/>
    <mergeCell ref="N309:N311"/>
    <mergeCell ref="M305:N305"/>
    <mergeCell ref="P305:T306"/>
    <mergeCell ref="A306:C306"/>
    <mergeCell ref="D306:E306"/>
    <mergeCell ref="G306:H306"/>
    <mergeCell ref="J306:K306"/>
    <mergeCell ref="M306:N306"/>
    <mergeCell ref="A303:B303"/>
    <mergeCell ref="G303:I303"/>
    <mergeCell ref="A305:C305"/>
    <mergeCell ref="D305:E305"/>
    <mergeCell ref="G305:H305"/>
    <mergeCell ref="J305:K305"/>
    <mergeCell ref="I300:I301"/>
    <mergeCell ref="J300:J301"/>
    <mergeCell ref="K300:K301"/>
    <mergeCell ref="L300:L301"/>
    <mergeCell ref="M300:M301"/>
    <mergeCell ref="N300:S300"/>
    <mergeCell ref="L298:M298"/>
    <mergeCell ref="N298:T298"/>
    <mergeCell ref="N299:T299"/>
    <mergeCell ref="B300:B301"/>
    <mergeCell ref="C300:C301"/>
    <mergeCell ref="D300:D301"/>
    <mergeCell ref="E300:E301"/>
    <mergeCell ref="F300:F301"/>
    <mergeCell ref="G300:G301"/>
    <mergeCell ref="H300:H301"/>
    <mergeCell ref="A296:F296"/>
    <mergeCell ref="G296:J296"/>
    <mergeCell ref="K296:N296"/>
    <mergeCell ref="O296:T296"/>
    <mergeCell ref="A298:A301"/>
    <mergeCell ref="B298:C298"/>
    <mergeCell ref="D298:E298"/>
    <mergeCell ref="F298:G298"/>
    <mergeCell ref="H298:I298"/>
    <mergeCell ref="J298:K298"/>
    <mergeCell ref="A294:F294"/>
    <mergeCell ref="G294:J294"/>
    <mergeCell ref="K294:N294"/>
    <mergeCell ref="P294:T294"/>
    <mergeCell ref="A295:F295"/>
    <mergeCell ref="G295:J295"/>
    <mergeCell ref="K295:N295"/>
    <mergeCell ref="P295:T295"/>
    <mergeCell ref="A291:C291"/>
    <mergeCell ref="D291:T291"/>
    <mergeCell ref="A293:F293"/>
    <mergeCell ref="G293:J293"/>
    <mergeCell ref="K293:N293"/>
    <mergeCell ref="O293:T293"/>
    <mergeCell ref="A288:B288"/>
    <mergeCell ref="C288:H288"/>
    <mergeCell ref="J288:M288"/>
    <mergeCell ref="N288:S288"/>
    <mergeCell ref="A290:C290"/>
    <mergeCell ref="D290:T290"/>
    <mergeCell ref="Q285:R285"/>
    <mergeCell ref="S285:T285"/>
    <mergeCell ref="M286:N286"/>
    <mergeCell ref="O286:P286"/>
    <mergeCell ref="Q286:R286"/>
    <mergeCell ref="S286:T286"/>
    <mergeCell ref="A274:T274"/>
    <mergeCell ref="A276:H276"/>
    <mergeCell ref="A277:T280"/>
    <mergeCell ref="A283:K283"/>
    <mergeCell ref="A285:E286"/>
    <mergeCell ref="F285:G286"/>
    <mergeCell ref="H285:J286"/>
    <mergeCell ref="K285:L286"/>
    <mergeCell ref="M285:N285"/>
    <mergeCell ref="O285:P285"/>
    <mergeCell ref="A271:B271"/>
    <mergeCell ref="C271:E271"/>
    <mergeCell ref="F271:G271"/>
    <mergeCell ref="H271:M271"/>
    <mergeCell ref="O271:S271"/>
    <mergeCell ref="A272:B272"/>
    <mergeCell ref="C272:E272"/>
    <mergeCell ref="F272:G272"/>
    <mergeCell ref="H272:M272"/>
    <mergeCell ref="O269:S269"/>
    <mergeCell ref="A270:B270"/>
    <mergeCell ref="C270:E270"/>
    <mergeCell ref="F270:G270"/>
    <mergeCell ref="H270:M270"/>
    <mergeCell ref="O270:S270"/>
    <mergeCell ref="A268:B268"/>
    <mergeCell ref="C268:E268"/>
    <mergeCell ref="F268:G268"/>
    <mergeCell ref="H268:M268"/>
    <mergeCell ref="N268:T268"/>
    <mergeCell ref="A269:B269"/>
    <mergeCell ref="C269:E269"/>
    <mergeCell ref="F269:G269"/>
    <mergeCell ref="H269:M269"/>
    <mergeCell ref="N269:N271"/>
    <mergeCell ref="M265:N265"/>
    <mergeCell ref="P265:T266"/>
    <mergeCell ref="A266:C266"/>
    <mergeCell ref="D266:E266"/>
    <mergeCell ref="G266:H266"/>
    <mergeCell ref="J266:K266"/>
    <mergeCell ref="M266:N266"/>
    <mergeCell ref="A263:B263"/>
    <mergeCell ref="G263:I263"/>
    <mergeCell ref="A265:C265"/>
    <mergeCell ref="D265:E265"/>
    <mergeCell ref="G265:H265"/>
    <mergeCell ref="J265:K265"/>
    <mergeCell ref="I260:I261"/>
    <mergeCell ref="J260:J261"/>
    <mergeCell ref="K260:K261"/>
    <mergeCell ref="L260:L261"/>
    <mergeCell ref="M260:M261"/>
    <mergeCell ref="N260:S260"/>
    <mergeCell ref="L258:M258"/>
    <mergeCell ref="N258:T258"/>
    <mergeCell ref="N259:T259"/>
    <mergeCell ref="B260:B261"/>
    <mergeCell ref="C260:C261"/>
    <mergeCell ref="D260:D261"/>
    <mergeCell ref="E260:E261"/>
    <mergeCell ref="F260:F261"/>
    <mergeCell ref="G260:G261"/>
    <mergeCell ref="H260:H261"/>
    <mergeCell ref="A256:F256"/>
    <mergeCell ref="G256:J256"/>
    <mergeCell ref="K256:N256"/>
    <mergeCell ref="O256:T256"/>
    <mergeCell ref="A258:A261"/>
    <mergeCell ref="B258:C258"/>
    <mergeCell ref="D258:E258"/>
    <mergeCell ref="F258:G258"/>
    <mergeCell ref="H258:I258"/>
    <mergeCell ref="J258:K258"/>
    <mergeCell ref="A254:F254"/>
    <mergeCell ref="G254:J254"/>
    <mergeCell ref="K254:N254"/>
    <mergeCell ref="P254:T254"/>
    <mergeCell ref="A255:F255"/>
    <mergeCell ref="G255:J255"/>
    <mergeCell ref="K255:N255"/>
    <mergeCell ref="P255:T255"/>
    <mergeCell ref="A251:C251"/>
    <mergeCell ref="D251:T251"/>
    <mergeCell ref="A253:F253"/>
    <mergeCell ref="G253:J253"/>
    <mergeCell ref="K253:N253"/>
    <mergeCell ref="O253:T253"/>
    <mergeCell ref="A248:B248"/>
    <mergeCell ref="C248:H248"/>
    <mergeCell ref="J248:M248"/>
    <mergeCell ref="N248:S248"/>
    <mergeCell ref="A250:C250"/>
    <mergeCell ref="D250:T250"/>
    <mergeCell ref="Q245:R245"/>
    <mergeCell ref="S245:T245"/>
    <mergeCell ref="M246:N246"/>
    <mergeCell ref="O246:P246"/>
    <mergeCell ref="Q246:R246"/>
    <mergeCell ref="S246:T246"/>
    <mergeCell ref="A234:T234"/>
    <mergeCell ref="A236:H236"/>
    <mergeCell ref="A237:T240"/>
    <mergeCell ref="A243:K243"/>
    <mergeCell ref="A245:E246"/>
    <mergeCell ref="F245:G246"/>
    <mergeCell ref="H245:J246"/>
    <mergeCell ref="K245:L246"/>
    <mergeCell ref="M245:N245"/>
    <mergeCell ref="O245:P245"/>
    <mergeCell ref="A231:B231"/>
    <mergeCell ref="C231:E231"/>
    <mergeCell ref="F231:G231"/>
    <mergeCell ref="H231:M231"/>
    <mergeCell ref="O231:S231"/>
    <mergeCell ref="A232:B232"/>
    <mergeCell ref="C232:E232"/>
    <mergeCell ref="F232:G232"/>
    <mergeCell ref="H232:M232"/>
    <mergeCell ref="O229:S229"/>
    <mergeCell ref="A230:B230"/>
    <mergeCell ref="C230:E230"/>
    <mergeCell ref="F230:G230"/>
    <mergeCell ref="H230:M230"/>
    <mergeCell ref="O230:S230"/>
    <mergeCell ref="A228:B228"/>
    <mergeCell ref="C228:E228"/>
    <mergeCell ref="F228:G228"/>
    <mergeCell ref="H228:M228"/>
    <mergeCell ref="N228:T228"/>
    <mergeCell ref="A229:B229"/>
    <mergeCell ref="C229:E229"/>
    <mergeCell ref="F229:G229"/>
    <mergeCell ref="H229:M229"/>
    <mergeCell ref="N229:N231"/>
    <mergeCell ref="M225:N225"/>
    <mergeCell ref="P225:T226"/>
    <mergeCell ref="A226:C226"/>
    <mergeCell ref="D226:E226"/>
    <mergeCell ref="G226:H226"/>
    <mergeCell ref="J226:K226"/>
    <mergeCell ref="M226:N226"/>
    <mergeCell ref="A223:B223"/>
    <mergeCell ref="G223:I223"/>
    <mergeCell ref="A225:C225"/>
    <mergeCell ref="D225:E225"/>
    <mergeCell ref="G225:H225"/>
    <mergeCell ref="J225:K225"/>
    <mergeCell ref="I220:I221"/>
    <mergeCell ref="J220:J221"/>
    <mergeCell ref="K220:K221"/>
    <mergeCell ref="L220:L221"/>
    <mergeCell ref="M220:M221"/>
    <mergeCell ref="N220:S220"/>
    <mergeCell ref="L218:M218"/>
    <mergeCell ref="N218:T218"/>
    <mergeCell ref="N219:T219"/>
    <mergeCell ref="B220:B221"/>
    <mergeCell ref="C220:C221"/>
    <mergeCell ref="D220:D221"/>
    <mergeCell ref="E220:E221"/>
    <mergeCell ref="F220:F221"/>
    <mergeCell ref="G220:G221"/>
    <mergeCell ref="H220:H221"/>
    <mergeCell ref="A216:F216"/>
    <mergeCell ref="G216:J216"/>
    <mergeCell ref="K216:N216"/>
    <mergeCell ref="O216:T216"/>
    <mergeCell ref="A218:A221"/>
    <mergeCell ref="B218:C218"/>
    <mergeCell ref="D218:E218"/>
    <mergeCell ref="F218:G218"/>
    <mergeCell ref="H218:I218"/>
    <mergeCell ref="J218:K218"/>
    <mergeCell ref="A214:F214"/>
    <mergeCell ref="G214:J214"/>
    <mergeCell ref="K214:N214"/>
    <mergeCell ref="P214:T214"/>
    <mergeCell ref="A215:F215"/>
    <mergeCell ref="G215:J215"/>
    <mergeCell ref="K215:N215"/>
    <mergeCell ref="P215:T215"/>
    <mergeCell ref="A211:C211"/>
    <mergeCell ref="D211:T211"/>
    <mergeCell ref="A213:F213"/>
    <mergeCell ref="G213:J213"/>
    <mergeCell ref="K213:N213"/>
    <mergeCell ref="O213:T213"/>
    <mergeCell ref="A208:B208"/>
    <mergeCell ref="C208:H208"/>
    <mergeCell ref="J208:M208"/>
    <mergeCell ref="N208:S208"/>
    <mergeCell ref="A210:C210"/>
    <mergeCell ref="D210:T210"/>
    <mergeCell ref="Q205:R205"/>
    <mergeCell ref="S205:T205"/>
    <mergeCell ref="M206:N206"/>
    <mergeCell ref="O206:P206"/>
    <mergeCell ref="Q206:R206"/>
    <mergeCell ref="S206:T206"/>
    <mergeCell ref="A194:T194"/>
    <mergeCell ref="A196:H196"/>
    <mergeCell ref="A197:T200"/>
    <mergeCell ref="A203:K203"/>
    <mergeCell ref="A205:E206"/>
    <mergeCell ref="F205:G206"/>
    <mergeCell ref="H205:J206"/>
    <mergeCell ref="K205:L206"/>
    <mergeCell ref="M205:N205"/>
    <mergeCell ref="O205:P205"/>
    <mergeCell ref="A191:B191"/>
    <mergeCell ref="C191:E191"/>
    <mergeCell ref="F191:G191"/>
    <mergeCell ref="H191:M191"/>
    <mergeCell ref="O191:S191"/>
    <mergeCell ref="A192:B192"/>
    <mergeCell ref="C192:E192"/>
    <mergeCell ref="F192:G192"/>
    <mergeCell ref="H192:M192"/>
    <mergeCell ref="O189:S189"/>
    <mergeCell ref="A190:B190"/>
    <mergeCell ref="C190:E190"/>
    <mergeCell ref="F190:G190"/>
    <mergeCell ref="H190:M190"/>
    <mergeCell ref="O190:S190"/>
    <mergeCell ref="A188:B188"/>
    <mergeCell ref="C188:E188"/>
    <mergeCell ref="F188:G188"/>
    <mergeCell ref="H188:M188"/>
    <mergeCell ref="N188:T188"/>
    <mergeCell ref="A189:B189"/>
    <mergeCell ref="C189:E189"/>
    <mergeCell ref="F189:G189"/>
    <mergeCell ref="H189:M189"/>
    <mergeCell ref="N189:N191"/>
    <mergeCell ref="M185:N185"/>
    <mergeCell ref="P185:T186"/>
    <mergeCell ref="A186:C186"/>
    <mergeCell ref="D186:E186"/>
    <mergeCell ref="G186:H186"/>
    <mergeCell ref="J186:K186"/>
    <mergeCell ref="M186:N186"/>
    <mergeCell ref="A183:B183"/>
    <mergeCell ref="G183:I183"/>
    <mergeCell ref="A185:C185"/>
    <mergeCell ref="D185:E185"/>
    <mergeCell ref="G185:H185"/>
    <mergeCell ref="J185:K185"/>
    <mergeCell ref="I180:I181"/>
    <mergeCell ref="J180:J181"/>
    <mergeCell ref="K180:K181"/>
    <mergeCell ref="L180:L181"/>
    <mergeCell ref="M180:M181"/>
    <mergeCell ref="N180:S180"/>
    <mergeCell ref="L178:M178"/>
    <mergeCell ref="N178:T178"/>
    <mergeCell ref="N179:T179"/>
    <mergeCell ref="B180:B181"/>
    <mergeCell ref="C180:C181"/>
    <mergeCell ref="D180:D181"/>
    <mergeCell ref="E180:E181"/>
    <mergeCell ref="F180:F181"/>
    <mergeCell ref="G180:G181"/>
    <mergeCell ref="H180:H181"/>
    <mergeCell ref="A176:F176"/>
    <mergeCell ref="G176:J176"/>
    <mergeCell ref="K176:N176"/>
    <mergeCell ref="O176:T176"/>
    <mergeCell ref="A178:A181"/>
    <mergeCell ref="B178:C178"/>
    <mergeCell ref="D178:E178"/>
    <mergeCell ref="F178:G178"/>
    <mergeCell ref="H178:I178"/>
    <mergeCell ref="J178:K178"/>
    <mergeCell ref="A174:F174"/>
    <mergeCell ref="G174:J174"/>
    <mergeCell ref="K174:N174"/>
    <mergeCell ref="P174:T174"/>
    <mergeCell ref="A175:F175"/>
    <mergeCell ref="G175:J175"/>
    <mergeCell ref="K175:N175"/>
    <mergeCell ref="P175:T175"/>
    <mergeCell ref="A171:C171"/>
    <mergeCell ref="D171:T171"/>
    <mergeCell ref="A173:F173"/>
    <mergeCell ref="G173:J173"/>
    <mergeCell ref="K173:N173"/>
    <mergeCell ref="O173:T173"/>
    <mergeCell ref="A168:B168"/>
    <mergeCell ref="C168:H168"/>
    <mergeCell ref="J168:M168"/>
    <mergeCell ref="N168:S168"/>
    <mergeCell ref="A170:C170"/>
    <mergeCell ref="D170:T170"/>
    <mergeCell ref="Q165:R165"/>
    <mergeCell ref="S165:T165"/>
    <mergeCell ref="M166:N166"/>
    <mergeCell ref="O166:P166"/>
    <mergeCell ref="Q166:R166"/>
    <mergeCell ref="S166:T166"/>
    <mergeCell ref="A154:T154"/>
    <mergeCell ref="A156:H156"/>
    <mergeCell ref="A157:T160"/>
    <mergeCell ref="A163:K163"/>
    <mergeCell ref="A165:E166"/>
    <mergeCell ref="F165:G166"/>
    <mergeCell ref="H165:J166"/>
    <mergeCell ref="K165:L166"/>
    <mergeCell ref="M165:N165"/>
    <mergeCell ref="O165:P165"/>
    <mergeCell ref="A151:B151"/>
    <mergeCell ref="C151:E151"/>
    <mergeCell ref="F151:G151"/>
    <mergeCell ref="H151:M151"/>
    <mergeCell ref="O151:S151"/>
    <mergeCell ref="A152:B152"/>
    <mergeCell ref="C152:E152"/>
    <mergeCell ref="F152:G152"/>
    <mergeCell ref="H152:M152"/>
    <mergeCell ref="O149:S149"/>
    <mergeCell ref="A150:B150"/>
    <mergeCell ref="C150:E150"/>
    <mergeCell ref="F150:G150"/>
    <mergeCell ref="H150:M150"/>
    <mergeCell ref="O150:S150"/>
    <mergeCell ref="A148:B148"/>
    <mergeCell ref="C148:E148"/>
    <mergeCell ref="F148:G148"/>
    <mergeCell ref="H148:M148"/>
    <mergeCell ref="N148:T148"/>
    <mergeCell ref="A149:B149"/>
    <mergeCell ref="C149:E149"/>
    <mergeCell ref="F149:G149"/>
    <mergeCell ref="H149:M149"/>
    <mergeCell ref="N149:N151"/>
    <mergeCell ref="M145:N145"/>
    <mergeCell ref="P145:T146"/>
    <mergeCell ref="A146:C146"/>
    <mergeCell ref="D146:E146"/>
    <mergeCell ref="G146:H146"/>
    <mergeCell ref="J146:K146"/>
    <mergeCell ref="M146:N146"/>
    <mergeCell ref="A143:B143"/>
    <mergeCell ref="G143:I143"/>
    <mergeCell ref="A145:C145"/>
    <mergeCell ref="D145:E145"/>
    <mergeCell ref="G145:H145"/>
    <mergeCell ref="J145:K145"/>
    <mergeCell ref="I140:I141"/>
    <mergeCell ref="J140:J141"/>
    <mergeCell ref="K140:K141"/>
    <mergeCell ref="L140:L141"/>
    <mergeCell ref="M140:M141"/>
    <mergeCell ref="N140:S140"/>
    <mergeCell ref="L138:M138"/>
    <mergeCell ref="N138:T138"/>
    <mergeCell ref="N139:T139"/>
    <mergeCell ref="B140:B141"/>
    <mergeCell ref="C140:C141"/>
    <mergeCell ref="D140:D141"/>
    <mergeCell ref="E140:E141"/>
    <mergeCell ref="F140:F141"/>
    <mergeCell ref="G140:G141"/>
    <mergeCell ref="H140:H141"/>
    <mergeCell ref="A136:F136"/>
    <mergeCell ref="G136:J136"/>
    <mergeCell ref="K136:N136"/>
    <mergeCell ref="O136:T136"/>
    <mergeCell ref="A138:A141"/>
    <mergeCell ref="B138:C138"/>
    <mergeCell ref="D138:E138"/>
    <mergeCell ref="F138:G138"/>
    <mergeCell ref="H138:I138"/>
    <mergeCell ref="J138:K138"/>
    <mergeCell ref="A134:F134"/>
    <mergeCell ref="G134:J134"/>
    <mergeCell ref="K134:N134"/>
    <mergeCell ref="P134:T134"/>
    <mergeCell ref="A135:F135"/>
    <mergeCell ref="G135:J135"/>
    <mergeCell ref="K135:N135"/>
    <mergeCell ref="P135:T135"/>
    <mergeCell ref="A131:C131"/>
    <mergeCell ref="D131:T131"/>
    <mergeCell ref="A133:F133"/>
    <mergeCell ref="G133:J133"/>
    <mergeCell ref="K133:N133"/>
    <mergeCell ref="O133:T133"/>
    <mergeCell ref="A128:B128"/>
    <mergeCell ref="C128:H128"/>
    <mergeCell ref="J128:M128"/>
    <mergeCell ref="N128:S128"/>
    <mergeCell ref="A130:C130"/>
    <mergeCell ref="D130:T130"/>
    <mergeCell ref="Q125:R125"/>
    <mergeCell ref="S125:T125"/>
    <mergeCell ref="M126:N126"/>
    <mergeCell ref="O126:P126"/>
    <mergeCell ref="Q126:R126"/>
    <mergeCell ref="S126:T126"/>
    <mergeCell ref="A114:T114"/>
    <mergeCell ref="A116:H116"/>
    <mergeCell ref="A117:T120"/>
    <mergeCell ref="A123:K123"/>
    <mergeCell ref="A125:E126"/>
    <mergeCell ref="F125:G126"/>
    <mergeCell ref="H125:J126"/>
    <mergeCell ref="K125:L126"/>
    <mergeCell ref="M125:N125"/>
    <mergeCell ref="O125:P125"/>
    <mergeCell ref="A111:B111"/>
    <mergeCell ref="C111:E111"/>
    <mergeCell ref="F111:G111"/>
    <mergeCell ref="H111:M111"/>
    <mergeCell ref="O111:S111"/>
    <mergeCell ref="A112:B112"/>
    <mergeCell ref="C112:E112"/>
    <mergeCell ref="F112:G112"/>
    <mergeCell ref="H112:M112"/>
    <mergeCell ref="O109:S109"/>
    <mergeCell ref="A110:B110"/>
    <mergeCell ref="C110:E110"/>
    <mergeCell ref="F110:G110"/>
    <mergeCell ref="H110:M110"/>
    <mergeCell ref="O110:S110"/>
    <mergeCell ref="A108:B108"/>
    <mergeCell ref="C108:E108"/>
    <mergeCell ref="F108:G108"/>
    <mergeCell ref="H108:M108"/>
    <mergeCell ref="N108:T108"/>
    <mergeCell ref="A109:B109"/>
    <mergeCell ref="C109:E109"/>
    <mergeCell ref="F109:G109"/>
    <mergeCell ref="H109:M109"/>
    <mergeCell ref="N109:N111"/>
    <mergeCell ref="M105:N105"/>
    <mergeCell ref="P105:T106"/>
    <mergeCell ref="A106:C106"/>
    <mergeCell ref="D106:E106"/>
    <mergeCell ref="G106:H106"/>
    <mergeCell ref="J106:K106"/>
    <mergeCell ref="M106:N106"/>
    <mergeCell ref="A103:B103"/>
    <mergeCell ref="G103:I103"/>
    <mergeCell ref="A105:C105"/>
    <mergeCell ref="D105:E105"/>
    <mergeCell ref="G105:H105"/>
    <mergeCell ref="J105:K105"/>
    <mergeCell ref="I100:I101"/>
    <mergeCell ref="J100:J101"/>
    <mergeCell ref="K100:K101"/>
    <mergeCell ref="L100:L101"/>
    <mergeCell ref="M100:M101"/>
    <mergeCell ref="N100:S100"/>
    <mergeCell ref="L98:M98"/>
    <mergeCell ref="N98:T98"/>
    <mergeCell ref="N99:T99"/>
    <mergeCell ref="B100:B101"/>
    <mergeCell ref="C100:C101"/>
    <mergeCell ref="D100:D101"/>
    <mergeCell ref="E100:E101"/>
    <mergeCell ref="F100:F101"/>
    <mergeCell ref="G100:G101"/>
    <mergeCell ref="H100:H101"/>
    <mergeCell ref="A96:F96"/>
    <mergeCell ref="G96:J96"/>
    <mergeCell ref="K96:N96"/>
    <mergeCell ref="O96:T96"/>
    <mergeCell ref="A98:A101"/>
    <mergeCell ref="B98:C98"/>
    <mergeCell ref="D98:E98"/>
    <mergeCell ref="F98:G98"/>
    <mergeCell ref="H98:I98"/>
    <mergeCell ref="J98:K98"/>
    <mergeCell ref="A94:F94"/>
    <mergeCell ref="G94:J94"/>
    <mergeCell ref="K94:N94"/>
    <mergeCell ref="P94:T94"/>
    <mergeCell ref="A95:F95"/>
    <mergeCell ref="G95:J95"/>
    <mergeCell ref="K95:N95"/>
    <mergeCell ref="P95:T95"/>
    <mergeCell ref="A91:C91"/>
    <mergeCell ref="D91:T91"/>
    <mergeCell ref="A93:F93"/>
    <mergeCell ref="G93:J93"/>
    <mergeCell ref="K93:N93"/>
    <mergeCell ref="O93:T93"/>
    <mergeCell ref="A88:B88"/>
    <mergeCell ref="C88:H88"/>
    <mergeCell ref="J88:M88"/>
    <mergeCell ref="N88:S88"/>
    <mergeCell ref="A90:C90"/>
    <mergeCell ref="D90:T90"/>
    <mergeCell ref="Q85:R85"/>
    <mergeCell ref="S85:T85"/>
    <mergeCell ref="M86:N86"/>
    <mergeCell ref="O86:P86"/>
    <mergeCell ref="Q86:R86"/>
    <mergeCell ref="S86:T86"/>
    <mergeCell ref="A74:T74"/>
    <mergeCell ref="A76:H76"/>
    <mergeCell ref="A77:T80"/>
    <mergeCell ref="A83:K83"/>
    <mergeCell ref="A85:E86"/>
    <mergeCell ref="F85:G86"/>
    <mergeCell ref="H85:J86"/>
    <mergeCell ref="K85:L86"/>
    <mergeCell ref="M85:N85"/>
    <mergeCell ref="O85:P85"/>
    <mergeCell ref="A71:B71"/>
    <mergeCell ref="C71:E71"/>
    <mergeCell ref="F71:G71"/>
    <mergeCell ref="H71:M71"/>
    <mergeCell ref="O71:S71"/>
    <mergeCell ref="A72:B72"/>
    <mergeCell ref="C72:E72"/>
    <mergeCell ref="F72:G72"/>
    <mergeCell ref="H72:M72"/>
    <mergeCell ref="O69:S69"/>
    <mergeCell ref="A70:B70"/>
    <mergeCell ref="C70:E70"/>
    <mergeCell ref="F70:G70"/>
    <mergeCell ref="H70:M70"/>
    <mergeCell ref="O70:S70"/>
    <mergeCell ref="A68:B68"/>
    <mergeCell ref="C68:E68"/>
    <mergeCell ref="F68:G68"/>
    <mergeCell ref="H68:M68"/>
    <mergeCell ref="N68:T68"/>
    <mergeCell ref="A69:B69"/>
    <mergeCell ref="C69:E69"/>
    <mergeCell ref="F69:G69"/>
    <mergeCell ref="H69:M69"/>
    <mergeCell ref="N69:N71"/>
    <mergeCell ref="M65:N65"/>
    <mergeCell ref="P65:T66"/>
    <mergeCell ref="A66:C66"/>
    <mergeCell ref="D66:E66"/>
    <mergeCell ref="G66:H66"/>
    <mergeCell ref="J66:K66"/>
    <mergeCell ref="M66:N66"/>
    <mergeCell ref="A63:B63"/>
    <mergeCell ref="G63:I63"/>
    <mergeCell ref="A65:C65"/>
    <mergeCell ref="D65:E65"/>
    <mergeCell ref="G65:H65"/>
    <mergeCell ref="J65:K65"/>
    <mergeCell ref="I60:I61"/>
    <mergeCell ref="J60:J61"/>
    <mergeCell ref="K60:K61"/>
    <mergeCell ref="L60:L61"/>
    <mergeCell ref="M60:M61"/>
    <mergeCell ref="N60:S60"/>
    <mergeCell ref="L58:M58"/>
    <mergeCell ref="N58:T58"/>
    <mergeCell ref="N59:T59"/>
    <mergeCell ref="B60:B61"/>
    <mergeCell ref="C60:C61"/>
    <mergeCell ref="D60:D61"/>
    <mergeCell ref="E60:E61"/>
    <mergeCell ref="F60:F61"/>
    <mergeCell ref="G60:G61"/>
    <mergeCell ref="H60:H61"/>
    <mergeCell ref="A56:F56"/>
    <mergeCell ref="G56:J56"/>
    <mergeCell ref="K56:N56"/>
    <mergeCell ref="O56:T56"/>
    <mergeCell ref="A58:A61"/>
    <mergeCell ref="B58:C58"/>
    <mergeCell ref="D58:E58"/>
    <mergeCell ref="F58:G58"/>
    <mergeCell ref="H58:I58"/>
    <mergeCell ref="J58:K58"/>
    <mergeCell ref="A54:F54"/>
    <mergeCell ref="G54:J54"/>
    <mergeCell ref="K54:N54"/>
    <mergeCell ref="P54:T54"/>
    <mergeCell ref="A55:F55"/>
    <mergeCell ref="G55:J55"/>
    <mergeCell ref="K55:N55"/>
    <mergeCell ref="P55:T55"/>
    <mergeCell ref="A51:C51"/>
    <mergeCell ref="D51:T51"/>
    <mergeCell ref="A53:F53"/>
    <mergeCell ref="G53:J53"/>
    <mergeCell ref="K53:N53"/>
    <mergeCell ref="O53:T53"/>
    <mergeCell ref="A48:B48"/>
    <mergeCell ref="C48:H48"/>
    <mergeCell ref="J48:M48"/>
    <mergeCell ref="N48:S48"/>
    <mergeCell ref="A50:C50"/>
    <mergeCell ref="D50:T50"/>
    <mergeCell ref="Q45:R45"/>
    <mergeCell ref="S45:T45"/>
    <mergeCell ref="M46:N46"/>
    <mergeCell ref="O46:P46"/>
    <mergeCell ref="Q46:R46"/>
    <mergeCell ref="S46:T46"/>
    <mergeCell ref="A32:T32"/>
    <mergeCell ref="A34:H34"/>
    <mergeCell ref="A35:T38"/>
    <mergeCell ref="A43:K43"/>
    <mergeCell ref="A45:E46"/>
    <mergeCell ref="F45:G46"/>
    <mergeCell ref="H45:J46"/>
    <mergeCell ref="K45:L46"/>
    <mergeCell ref="M45:N45"/>
    <mergeCell ref="O45:P45"/>
    <mergeCell ref="A29:B29"/>
    <mergeCell ref="C29:E29"/>
    <mergeCell ref="F29:G29"/>
    <mergeCell ref="H29:M29"/>
    <mergeCell ref="O29:S29"/>
    <mergeCell ref="A30:B30"/>
    <mergeCell ref="C30:E30"/>
    <mergeCell ref="F30:G30"/>
    <mergeCell ref="H30:M30"/>
    <mergeCell ref="O27:S27"/>
    <mergeCell ref="A28:B28"/>
    <mergeCell ref="C28:E28"/>
    <mergeCell ref="F28:G28"/>
    <mergeCell ref="H28:M28"/>
    <mergeCell ref="O28:S28"/>
    <mergeCell ref="A26:B26"/>
    <mergeCell ref="C26:E26"/>
    <mergeCell ref="F26:G26"/>
    <mergeCell ref="H26:M26"/>
    <mergeCell ref="N26:T26"/>
    <mergeCell ref="A27:B27"/>
    <mergeCell ref="C27:E27"/>
    <mergeCell ref="F27:G27"/>
    <mergeCell ref="H27:M27"/>
    <mergeCell ref="N27:N29"/>
    <mergeCell ref="M23:N23"/>
    <mergeCell ref="P23:T24"/>
    <mergeCell ref="A24:C24"/>
    <mergeCell ref="D24:E24"/>
    <mergeCell ref="G24:H24"/>
    <mergeCell ref="J24:K24"/>
    <mergeCell ref="M24:N24"/>
    <mergeCell ref="A21:B21"/>
    <mergeCell ref="G21:I21"/>
    <mergeCell ref="A23:C23"/>
    <mergeCell ref="D23:E23"/>
    <mergeCell ref="G23:H23"/>
    <mergeCell ref="J23:K23"/>
    <mergeCell ref="I18:I19"/>
    <mergeCell ref="J18:J19"/>
    <mergeCell ref="K18:K19"/>
    <mergeCell ref="L18:L19"/>
    <mergeCell ref="M18:M19"/>
    <mergeCell ref="N18:S18"/>
    <mergeCell ref="L16:M16"/>
    <mergeCell ref="N16:T16"/>
    <mergeCell ref="N17:T17"/>
    <mergeCell ref="B18:B19"/>
    <mergeCell ref="C18:C19"/>
    <mergeCell ref="D18:D19"/>
    <mergeCell ref="E18:E19"/>
    <mergeCell ref="F18:F19"/>
    <mergeCell ref="G18:G19"/>
    <mergeCell ref="H18:H19"/>
    <mergeCell ref="A14:F14"/>
    <mergeCell ref="G14:J14"/>
    <mergeCell ref="K14:N14"/>
    <mergeCell ref="O14:T14"/>
    <mergeCell ref="A16:A19"/>
    <mergeCell ref="B16:C16"/>
    <mergeCell ref="D16:E16"/>
    <mergeCell ref="F16:G16"/>
    <mergeCell ref="H16:I16"/>
    <mergeCell ref="J16:K16"/>
    <mergeCell ref="A12:F12"/>
    <mergeCell ref="G12:J12"/>
    <mergeCell ref="K12:N12"/>
    <mergeCell ref="P12:T12"/>
    <mergeCell ref="A13:F13"/>
    <mergeCell ref="G13:J13"/>
    <mergeCell ref="K13:N13"/>
    <mergeCell ref="P13:T13"/>
    <mergeCell ref="A9:C9"/>
    <mergeCell ref="D9:T9"/>
    <mergeCell ref="A11:F11"/>
    <mergeCell ref="G11:J11"/>
    <mergeCell ref="K11:N11"/>
    <mergeCell ref="O11:T11"/>
    <mergeCell ref="A6:B6"/>
    <mergeCell ref="C6:H6"/>
    <mergeCell ref="J6:M6"/>
    <mergeCell ref="N6:S6"/>
    <mergeCell ref="A8:C8"/>
    <mergeCell ref="D8:T8"/>
    <mergeCell ref="O3:P3"/>
    <mergeCell ref="Q3:R3"/>
    <mergeCell ref="S3:T3"/>
    <mergeCell ref="M4:N4"/>
    <mergeCell ref="O4:P4"/>
    <mergeCell ref="Q4:R4"/>
    <mergeCell ref="S4:T4"/>
    <mergeCell ref="A1:K1"/>
    <mergeCell ref="A3:E4"/>
    <mergeCell ref="F3:G4"/>
    <mergeCell ref="H3:J4"/>
    <mergeCell ref="K3:L4"/>
    <mergeCell ref="M3:N3"/>
  </mergeCells>
  <phoneticPr fontId="1"/>
  <pageMargins left="0.69" right="0.23622047244094491" top="0.42" bottom="0.21" header="0.31496062992125984" footer="0.17"/>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利用者曜日別抽出!$W$5:$W$104</xm:f>
          </x14:formula1>
          <xm:sqref>C6:H6 C48:H48 C88:H88 C128:H128 C168:H168 C208:H208 C248:H248 C288:H288 C328:H328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留意点</vt:lpstr>
      <vt:lpstr>機能訓練コンボリスト</vt:lpstr>
      <vt:lpstr>利用者一覧</vt:lpstr>
      <vt:lpstr>利用者曜日別抽出</vt:lpstr>
      <vt:lpstr>月曜利用者用</vt:lpstr>
      <vt:lpstr>火曜利用者用</vt:lpstr>
      <vt:lpstr>水曜利用者用</vt:lpstr>
      <vt:lpstr>木曜利用者用</vt:lpstr>
      <vt:lpstr>金曜利用者用</vt:lpstr>
      <vt:lpstr>土曜利用者用</vt:lpstr>
      <vt:lpstr>火曜利用者用!Print_Area</vt:lpstr>
      <vt:lpstr>金曜利用者用!Print_Area</vt:lpstr>
      <vt:lpstr>月曜利用者用!Print_Area</vt:lpstr>
      <vt:lpstr>水曜利用者用!Print_Area</vt:lpstr>
      <vt:lpstr>土曜利用者用!Print_Area</vt:lpstr>
      <vt:lpstr>木曜利用者用!Print_Area</vt:lpstr>
      <vt:lpstr>利用者一覧!Print_Area</vt:lpstr>
      <vt:lpstr>火曜利用者用!リスト１</vt:lpstr>
      <vt:lpstr>金曜利用者用!リスト１</vt:lpstr>
      <vt:lpstr>水曜利用者用!リスト１</vt:lpstr>
      <vt:lpstr>土曜利用者用!リスト１</vt:lpstr>
      <vt:lpstr>木曜利用者用!リスト１</vt:lpstr>
      <vt:lpstr>リスト１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高齢介護課　田村　隆明</dc:creator>
  <cp:lastModifiedBy>田村　隆明_高齢介護課</cp:lastModifiedBy>
  <cp:lastPrinted>2022-01-31T02:05:58Z</cp:lastPrinted>
  <dcterms:created xsi:type="dcterms:W3CDTF">2020-01-17T04:50:49Z</dcterms:created>
  <dcterms:modified xsi:type="dcterms:W3CDTF">2022-02-24T03:20:03Z</dcterms:modified>
</cp:coreProperties>
</file>