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d:\develop\bid_entry\07申請書\doc\ver8\reg_standard\"/>
    </mc:Choice>
  </mc:AlternateContent>
  <xr:revisionPtr revIDLastSave="0" documentId="13_ncr:1_{0285B5F2-F762-457A-ADB7-3263622779C5}" xr6:coauthVersionLast="47" xr6:coauthVersionMax="47" xr10:uidLastSave="{00000000-0000-0000-0000-000000000000}"/>
  <workbookProtection workbookAlgorithmName="SHA-512" workbookHashValue="9uTSFe/2d+GsA1Q/SxSVeY8zJAmiZHlLHCRkvaocK0k81VrN0ldHAxFrEjJcLA2JZuRtkIuz/uq1CXSXyxQtsA==" workbookSaltValue="HFyP6wTqWm5NlDTkD9obbQ=="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入力シート!$A$288</definedName>
    <definedName name="建設コンサルタント_登録">入力シート!$AB$307:$AB$327</definedName>
    <definedName name="都道府県3">settings!$A$1</definedName>
    <definedName name="都道府県4">settings!$A$2</definedName>
    <definedName name="日付例">settings!$A$3</definedName>
    <definedName name="日付例_s">settings!$A$4</definedName>
    <definedName name="補償コンサルタント_登録">入力シート!$AB$338:$AB$345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46" i="7" l="1"/>
  <c r="A338" i="7"/>
  <c r="A307" i="7"/>
  <c r="A292" i="7"/>
  <c r="A289" i="7"/>
  <c r="A288" i="7"/>
  <c r="A200" i="7"/>
  <c r="A198" i="7"/>
  <c r="A197" i="7"/>
  <c r="A196" i="7"/>
  <c r="A185" i="7"/>
  <c r="A182" i="7"/>
  <c r="A181" i="7"/>
  <c r="A180" i="7"/>
  <c r="A178"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I223" i="7"/>
  <c r="AB345" i="7" l="1"/>
  <c r="AB344" i="7"/>
  <c r="AB343" i="7"/>
  <c r="AB342" i="7"/>
  <c r="AB341" i="7"/>
  <c r="AB340" i="7"/>
  <c r="AB339" i="7"/>
  <c r="AB338" i="7"/>
  <c r="AB327" i="7"/>
  <c r="AB326" i="7"/>
  <c r="AB325" i="7"/>
  <c r="AB324" i="7"/>
  <c r="AB323" i="7"/>
  <c r="AB322" i="7"/>
  <c r="AB321" i="7"/>
  <c r="AB320" i="7"/>
  <c r="AB319" i="7"/>
  <c r="AB318" i="7"/>
  <c r="AB317" i="7"/>
  <c r="AB316" i="7"/>
  <c r="AB315" i="7"/>
  <c r="AB314" i="7"/>
  <c r="AB313" i="7"/>
  <c r="AB312" i="7"/>
  <c r="AB311" i="7"/>
  <c r="AB310" i="7"/>
  <c r="AB309" i="7"/>
  <c r="AB308" i="7"/>
  <c r="AB307" i="7"/>
  <c r="J190" i="7" l="1"/>
  <c r="J188" i="7" l="1"/>
  <c r="D290" i="7"/>
  <c r="D291" i="7" s="1"/>
  <c r="D292" i="7" s="1"/>
  <c r="D293" i="7" s="1"/>
  <c r="D294" i="7" s="1"/>
  <c r="D295" i="7" s="1"/>
  <c r="D296" i="7" s="1"/>
  <c r="D297" i="7" s="1"/>
  <c r="D298" i="7" s="1"/>
  <c r="D299" i="7" s="1"/>
  <c r="D300" i="7" s="1"/>
  <c r="D301" i="7" s="1"/>
  <c r="D302" i="7" s="1"/>
  <c r="D303" i="7" s="1"/>
  <c r="D304" i="7" s="1"/>
  <c r="D305" i="7" s="1"/>
  <c r="D306" i="7" s="1"/>
  <c r="D307" i="7" s="1"/>
  <c r="D308" i="7" s="1"/>
  <c r="D309" i="7" s="1"/>
  <c r="D310" i="7" s="1"/>
  <c r="D311" i="7" s="1"/>
  <c r="D312" i="7" s="1"/>
  <c r="D313" i="7" s="1"/>
  <c r="D314" i="7" s="1"/>
  <c r="D315" i="7" s="1"/>
  <c r="D316" i="7" s="1"/>
  <c r="D317" i="7" s="1"/>
  <c r="D318" i="7" s="1"/>
  <c r="D319" i="7" s="1"/>
  <c r="D320" i="7" s="1"/>
  <c r="D321" i="7" s="1"/>
  <c r="D322" i="7" s="1"/>
  <c r="D323" i="7" s="1"/>
  <c r="D324" i="7" s="1"/>
  <c r="D325" i="7" s="1"/>
  <c r="D326" i="7" s="1"/>
  <c r="D327" i="7" s="1"/>
  <c r="D328" i="7" s="1"/>
  <c r="D329" i="7" s="1"/>
  <c r="D330" i="7" s="1"/>
  <c r="D331" i="7" s="1"/>
  <c r="D332" i="7" s="1"/>
  <c r="D333" i="7" s="1"/>
  <c r="D334" i="7" s="1"/>
  <c r="D335" i="7" s="1"/>
  <c r="D336" i="7" s="1"/>
  <c r="D337" i="7" s="1"/>
  <c r="D338" i="7" s="1"/>
  <c r="D339" i="7" s="1"/>
  <c r="D340" i="7" s="1"/>
  <c r="D341" i="7" s="1"/>
  <c r="D342" i="7" s="1"/>
  <c r="D343" i="7" s="1"/>
  <c r="D344" i="7" s="1"/>
  <c r="D345" i="7" s="1"/>
  <c r="D346" i="7" s="1"/>
  <c r="D347" i="7" s="1"/>
  <c r="D348" i="7" s="1"/>
  <c r="D349" i="7" s="1"/>
  <c r="D350" i="7" s="1"/>
  <c r="D351" i="7" s="1"/>
  <c r="D352" i="7" s="1"/>
  <c r="T288" i="7"/>
  <c r="V241" i="7" l="1"/>
  <c r="T241" i="7"/>
  <c r="Q241" i="7"/>
  <c r="D185" i="7"/>
  <c r="D187" i="7" s="1"/>
  <c r="D189" i="7" s="1"/>
  <c r="D191" i="7" s="1"/>
  <c r="D193" i="7" s="1"/>
  <c r="D195" i="7" s="1"/>
  <c r="D202" i="7" s="1"/>
  <c r="D204" i="7" s="1"/>
  <c r="D212" i="7" s="1"/>
  <c r="D215" i="7" s="1"/>
  <c r="D221" i="7" s="1"/>
  <c r="I224" i="7" l="1"/>
  <c r="E242" i="7" l="1"/>
  <c r="K241" i="7" l="1"/>
  <c r="O241" i="7"/>
  <c r="I199" i="7" l="1"/>
  <c r="D114" i="7" l="1"/>
  <c r="D116" i="7" s="1"/>
  <c r="D118" i="7" s="1"/>
  <c r="D120" i="7" s="1"/>
  <c r="D122" i="7" s="1"/>
  <c r="D124" i="7" s="1"/>
  <c r="D126" i="7" s="1"/>
  <c r="J192" i="7" l="1"/>
  <c r="J194" i="7"/>
  <c r="I210" i="7" l="1"/>
  <c r="I225" i="7" s="1"/>
  <c r="A2" i="8" l="1"/>
  <c r="A1" i="8"/>
</calcChain>
</file>

<file path=xl/sharedStrings.xml><?xml version="1.0" encoding="utf-8"?>
<sst xmlns="http://schemas.openxmlformats.org/spreadsheetml/2006/main" count="305" uniqueCount="250">
  <si>
    <t>衛生</t>
  </si>
  <si>
    <t>電気</t>
  </si>
  <si>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</si>
  <si>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</si>
  <si>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</si>
  <si>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</si>
  <si>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</si>
  <si>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建築設備士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</si>
  <si>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</si>
  <si>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</si>
  <si>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</si>
  <si>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</si>
  <si>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</si>
  <si>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</si>
  <si>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コンサル</t>
  </si>
  <si>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</si>
  <si>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</si>
  <si>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</si>
  <si>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</si>
  <si>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</si>
  <si>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</si>
  <si>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</si>
  <si>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</si>
  <si>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</si>
  <si>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外資比率 (%)</t>
    <rPh sb="0" eb="2">
      <t>ガイシ</t>
    </rPh>
    <rPh sb="2" eb="4">
      <t>ヒリツ</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</si>
  <si>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</si>
  <si>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</si>
  <si>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</si>
  <si>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</si>
  <si>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</si>
  <si>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登録事業名</t>
    <phoneticPr fontId="4"/>
  </si>
  <si>
    <t>測量業者</t>
    <phoneticPr fontId="4"/>
  </si>
  <si>
    <t>建築士事務所</t>
    <phoneticPr fontId="4"/>
  </si>
  <si>
    <t>建設コンサルタント</t>
    <phoneticPr fontId="4"/>
  </si>
  <si>
    <t>地質調査業者</t>
    <phoneticPr fontId="4"/>
  </si>
  <si>
    <t>補償コンサルタント</t>
    <phoneticPr fontId="4"/>
  </si>
  <si>
    <t>不動産鑑定業者</t>
    <phoneticPr fontId="4"/>
  </si>
  <si>
    <t>計量証明事業者</t>
    <phoneticPr fontId="4"/>
  </si>
  <si>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</si>
  <si>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</si>
  <si>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</si>
  <si>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</si>
  <si>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</si>
  <si>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</si>
  <si>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</si>
  <si>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</si>
  <si>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測量</t>
    <phoneticPr fontId="4"/>
  </si>
  <si>
    <t>年</t>
    <rPh sb="0" eb="1">
      <t>ネン</t>
    </rPh>
    <phoneticPr fontId="4"/>
  </si>
  <si>
    <t>設立年月日</t>
    <rPh sb="0" eb="2">
      <t>セツリツ</t>
    </rPh>
    <rPh sb="2" eb="5">
      <t>ネンガッピ</t>
    </rPh>
    <phoneticPr fontId="5"/>
  </si>
  <si>
    <t>%</t>
    <phoneticPr fontId="4"/>
  </si>
  <si>
    <t>構造設計一級建築士</t>
  </si>
  <si>
    <t>設備設計一級建築士</t>
  </si>
  <si>
    <t>一級土木施工管理技士</t>
  </si>
  <si>
    <t>二級土木施工管理技士</t>
  </si>
  <si>
    <t>環境計量士</t>
  </si>
  <si>
    <t>不動産鑑定士補</t>
  </si>
  <si>
    <t>業種区分</t>
    <phoneticPr fontId="4"/>
  </si>
  <si>
    <t>登録番号
例)00-00000</t>
    <rPh sb="5" eb="6">
      <t>レイ</t>
    </rPh>
    <phoneticPr fontId="4"/>
  </si>
  <si>
    <t>測量一般</t>
  </si>
  <si>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</si>
  <si>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年月日</t>
    <rPh sb="0" eb="3">
      <t>ネンガッピ</t>
    </rPh>
    <phoneticPr fontId="4"/>
  </si>
  <si>
    <t>郵便番号</t>
    <rPh sb="0" eb="4">
      <t>ユウビンバンゴウ</t>
    </rPh>
    <phoneticPr fontId="5"/>
  </si>
  <si>
    <t>住所</t>
    <rPh sb="0" eb="2">
      <t>ジュウショ</t>
    </rPh>
    <phoneticPr fontId="5"/>
  </si>
  <si>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</si>
  <si>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</si>
  <si>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</si>
  <si>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</si>
  <si>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</si>
  <si>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</si>
  <si>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</si>
  <si>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</si>
  <si>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</si>
  <si>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</si>
  <si>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</si>
  <si>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</si>
  <si>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</si>
  <si>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</si>
  <si>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</si>
  <si>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</si>
  <si>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</si>
  <si>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</si>
  <si>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</si>
  <si>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</si>
  <si>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</si>
  <si>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</si>
  <si>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</si>
  <si>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</si>
  <si>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</si>
  <si>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</si>
  <si>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</si>
  <si>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</si>
  <si>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</si>
  <si>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</si>
  <si>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</si>
  <si>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</si>
  <si>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本社（店）と異なる場合のみ、半角の数字とハイフンで入力してください。</t>
    <phoneticPr fontId="4"/>
  </si>
  <si>
    <t>例)所長　正式名称で入力してください。</t>
    <rPh sb="10" eb="12">
      <t>ニュウリョク</t>
    </rPh>
    <phoneticPr fontId="4"/>
  </si>
  <si>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</si>
  <si>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</si>
  <si>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</si>
  <si>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</si>
  <si>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</si>
  <si>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千円</t>
    <rPh sb="0" eb="2">
      <t>センエン</t>
    </rPh>
    <phoneticPr fontId="4"/>
  </si>
  <si>
    <t>免許等の名称</t>
    <rPh sb="0" eb="3">
      <t>メンキョトウ</t>
    </rPh>
    <rPh sb="4" eb="6">
      <t>メイショウ</t>
    </rPh>
    <phoneticPr fontId="4"/>
  </si>
  <si>
    <t>合計</t>
    <rPh sb="0" eb="2">
      <t>ゴウケイ</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</si>
  <si>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</si>
  <si>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F.測量等実績高</t>
    <rPh sb="2" eb="4">
      <t>ソクリョウ</t>
    </rPh>
    <rPh sb="4" eb="5">
      <t>トウ</t>
    </rPh>
    <rPh sb="5" eb="7">
      <t>ジッセキ</t>
    </rPh>
    <rPh sb="7" eb="8">
      <t>ダカ</t>
    </rPh>
    <phoneticPr fontId="4"/>
  </si>
  <si>
    <t>G.有資格者数</t>
    <rPh sb="2" eb="6">
      <t>ユウシカクシャ</t>
    </rPh>
    <rPh sb="6" eb="7">
      <t>スウ</t>
    </rPh>
    <phoneticPr fontId="4"/>
  </si>
  <si>
    <t>H.業種情報</t>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</si>
  <si>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</si>
  <si>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</si>
  <si>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</si>
  <si>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</si>
  <si>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</si>
  <si>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登録</t>
    <rPh sb="0" eb="2">
      <t>トウロク</t>
    </rPh>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</si>
  <si>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</si>
  <si>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</si>
  <si>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</si>
  <si>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</si>
  <si>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</si>
  <si>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</si>
  <si>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</si>
  <si>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</si>
  <si>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</si>
  <si>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t>建築関係建設コンサルタント業務</t>
    <rPh sb="13" eb="15">
      <t>ギョウム</t>
    </rPh>
    <phoneticPr fontId="4"/>
  </si>
  <si>
    <t>土木関係建設コンサルタント業務</t>
    <rPh sb="13" eb="15">
      <t>ギョウム</t>
    </rPh>
    <phoneticPr fontId="4"/>
  </si>
  <si>
    <t>その他</t>
    <phoneticPr fontId="4"/>
  </si>
  <si>
    <t>直前2年度分決算(千円)</t>
    <rPh sb="0" eb="2">
      <t>チョクゼン</t>
    </rPh>
    <rPh sb="3" eb="5">
      <t>ネンド</t>
    </rPh>
    <rPh sb="5" eb="6">
      <t>ブン</t>
    </rPh>
    <rPh sb="6" eb="8">
      <t>ケッサン</t>
    </rPh>
    <rPh sb="9" eb="11">
      <t>センエン</t>
    </rPh>
    <phoneticPr fontId="5"/>
  </si>
  <si>
    <t>直前1年度分決算(千円)</t>
    <rPh sb="0" eb="2">
      <t>チョクゼン</t>
    </rPh>
    <rPh sb="3" eb="5">
      <t>ネンド</t>
    </rPh>
    <rPh sb="5" eb="6">
      <t>ブン</t>
    </rPh>
    <rPh sb="6" eb="8">
      <t>ケッサン</t>
    </rPh>
    <rPh sb="9" eb="10">
      <t>セン</t>
    </rPh>
    <rPh sb="10" eb="11">
      <t>エン</t>
    </rPh>
    <phoneticPr fontId="4"/>
  </si>
  <si>
    <t>技術士</t>
    <phoneticPr fontId="4"/>
  </si>
  <si>
    <t>貸借対照表</t>
    <rPh sb="0" eb="2">
      <t>タイシャク</t>
    </rPh>
    <rPh sb="2" eb="5">
      <t>タイショウヒョウ</t>
    </rPh>
    <phoneticPr fontId="4"/>
  </si>
  <si>
    <t>経営比率</t>
    <rPh sb="0" eb="2">
      <t>ケイエイ</t>
    </rPh>
    <rPh sb="2" eb="4">
      <t>ヒリツ</t>
    </rPh>
    <phoneticPr fontId="4"/>
  </si>
  <si>
    <t>自動計算されます。(小数点以下は四捨五入)</t>
  </si>
  <si>
    <t>総資本純利益率</t>
  </si>
  <si>
    <t>%</t>
  </si>
  <si>
    <t>　※S/R×100</t>
  </si>
  <si>
    <t>流動比率</t>
    <rPh sb="0" eb="2">
      <t>リュウドウ</t>
    </rPh>
    <rPh sb="2" eb="4">
      <t>ヒリツ</t>
    </rPh>
    <phoneticPr fontId="4"/>
  </si>
  <si>
    <t>　※m/n×100</t>
  </si>
  <si>
    <t>自己資本固定比率</t>
    <rPh sb="0" eb="2">
      <t>ジコ</t>
    </rPh>
    <rPh sb="2" eb="4">
      <t>シホン</t>
    </rPh>
    <rPh sb="4" eb="6">
      <t>コテイ</t>
    </rPh>
    <rPh sb="6" eb="8">
      <t>ヒリツ</t>
    </rPh>
    <phoneticPr fontId="4"/>
  </si>
  <si>
    <t>　※P/Q×100</t>
  </si>
  <si>
    <t>損益計算書</t>
    <rPh sb="0" eb="2">
      <t>ソンエキ</t>
    </rPh>
    <rPh sb="2" eb="5">
      <t>ケイサンショ</t>
    </rPh>
    <phoneticPr fontId="4"/>
  </si>
  <si>
    <t>税引前当期利益(S)</t>
    <phoneticPr fontId="5"/>
  </si>
  <si>
    <t>営業補償・特殊補償</t>
    <rPh sb="2" eb="4">
      <t>ホショウ</t>
    </rPh>
    <phoneticPr fontId="4"/>
  </si>
  <si>
    <r>
      <t xml:space="preserve">測
量
</t>
    </r>
    <r>
      <rPr>
        <sz val="11"/>
        <color rgb="FFFF0000"/>
        <rFont val="ＭＳ ゴシック"/>
        <family val="3"/>
        <charset val="128"/>
      </rPr>
      <t>*1</t>
    </r>
    <rPh sb="0" eb="1">
      <t>ハカ</t>
    </rPh>
    <rPh sb="2" eb="3">
      <t>リョウ</t>
    </rPh>
    <phoneticPr fontId="5"/>
  </si>
  <si>
    <t>計(P)</t>
    <phoneticPr fontId="5"/>
  </si>
  <si>
    <t>登録部門及び希望業務</t>
    <rPh sb="0" eb="2">
      <t>トウロク</t>
    </rPh>
    <rPh sb="2" eb="4">
      <t>ブモン</t>
    </rPh>
    <rPh sb="4" eb="5">
      <t>オヨ</t>
    </rPh>
    <rPh sb="6" eb="8">
      <t>キボウ</t>
    </rPh>
    <rPh sb="8" eb="10">
      <t>ギョウム</t>
    </rPh>
    <phoneticPr fontId="4"/>
  </si>
  <si>
    <t>地図の調整</t>
    <rPh sb="0" eb="2">
      <t>チズ</t>
    </rPh>
    <rPh sb="3" eb="5">
      <t>チョウセイ</t>
    </rPh>
    <phoneticPr fontId="5"/>
  </si>
  <si>
    <t>航空測量</t>
    <rPh sb="0" eb="2">
      <t>コウクウ</t>
    </rPh>
    <rPh sb="2" eb="4">
      <t>ソクリョウ</t>
    </rPh>
    <phoneticPr fontId="5"/>
  </si>
  <si>
    <t>建築関係建設コンサルタント業務</t>
    <rPh sb="0" eb="2">
      <t>ケンチク</t>
    </rPh>
    <rPh sb="2" eb="4">
      <t>カンケイ</t>
    </rPh>
    <rPh sb="4" eb="6">
      <t>ケンセツ</t>
    </rPh>
    <rPh sb="13" eb="15">
      <t>ギョウム</t>
    </rPh>
    <phoneticPr fontId="5"/>
  </si>
  <si>
    <r>
      <t>建築一般</t>
    </r>
    <r>
      <rPr>
        <sz val="11"/>
        <color rgb="FFFF0000"/>
        <rFont val="ＭＳ ゴシック"/>
        <family val="3"/>
        <charset val="128"/>
      </rPr>
      <t>*2</t>
    </r>
    <phoneticPr fontId="5"/>
  </si>
  <si>
    <t>意匠</t>
    <rPh sb="0" eb="2">
      <t>イショウ</t>
    </rPh>
    <phoneticPr fontId="5"/>
  </si>
  <si>
    <t>構造</t>
    <rPh sb="0" eb="2">
      <t>コウゾウ</t>
    </rPh>
    <phoneticPr fontId="5"/>
  </si>
  <si>
    <t>暖冷房</t>
    <rPh sb="0" eb="1">
      <t>ダン</t>
    </rPh>
    <rPh sb="1" eb="3">
      <t>レイボウ</t>
    </rPh>
    <phoneticPr fontId="5"/>
  </si>
  <si>
    <t>建築積算</t>
    <rPh sb="0" eb="2">
      <t>ケンチク</t>
    </rPh>
    <rPh sb="2" eb="4">
      <t>セキサン</t>
    </rPh>
    <phoneticPr fontId="5"/>
  </si>
  <si>
    <t>機械積算</t>
    <rPh sb="0" eb="2">
      <t>キカイ</t>
    </rPh>
    <rPh sb="2" eb="4">
      <t>セキサン</t>
    </rPh>
    <phoneticPr fontId="5"/>
  </si>
  <si>
    <t>電気積算</t>
    <rPh sb="0" eb="2">
      <t>デンキ</t>
    </rPh>
    <rPh sb="2" eb="4">
      <t>セキサン</t>
    </rPh>
    <phoneticPr fontId="5"/>
  </si>
  <si>
    <t>調査</t>
    <rPh sb="0" eb="2">
      <t>チョウサ</t>
    </rPh>
    <phoneticPr fontId="5"/>
  </si>
  <si>
    <t>耐震診断</t>
    <rPh sb="0" eb="2">
      <t>タイシン</t>
    </rPh>
    <rPh sb="2" eb="4">
      <t>シンダン</t>
    </rPh>
    <phoneticPr fontId="5"/>
  </si>
  <si>
    <t>地区計画及び地域計画</t>
    <rPh sb="0" eb="2">
      <t>チク</t>
    </rPh>
    <rPh sb="2" eb="4">
      <t>ケイカク</t>
    </rPh>
    <rPh sb="4" eb="5">
      <t>オヨ</t>
    </rPh>
    <rPh sb="6" eb="8">
      <t>チイキ</t>
    </rPh>
    <rPh sb="8" eb="10">
      <t>ケイカク</t>
    </rPh>
    <phoneticPr fontId="4"/>
  </si>
  <si>
    <t>土木関係建設コンサルタント業務</t>
    <rPh sb="0" eb="2">
      <t>ドボク</t>
    </rPh>
    <rPh sb="2" eb="4">
      <t>カンケイ</t>
    </rPh>
    <rPh sb="4" eb="6">
      <t>ケンセツ</t>
    </rPh>
    <rPh sb="13" eb="15">
      <t>ギョウム</t>
    </rPh>
    <phoneticPr fontId="4"/>
  </si>
  <si>
    <t>建設コンサルタント</t>
    <rPh sb="0" eb="2">
      <t>ケンセツ</t>
    </rPh>
    <phoneticPr fontId="5"/>
  </si>
  <si>
    <t>港湾及び空港</t>
    <rPh sb="0" eb="1">
      <t>ミナト</t>
    </rPh>
    <rPh sb="1" eb="2">
      <t>ワン</t>
    </rPh>
    <rPh sb="2" eb="3">
      <t>オヨ</t>
    </rPh>
    <rPh sb="4" eb="6">
      <t>クウコウ</t>
    </rPh>
    <phoneticPr fontId="5"/>
  </si>
  <si>
    <t>電力土木</t>
    <rPh sb="0" eb="2">
      <t>デンリョク</t>
    </rPh>
    <rPh sb="2" eb="4">
      <t>ドボク</t>
    </rPh>
    <phoneticPr fontId="5"/>
  </si>
  <si>
    <t>道路</t>
    <phoneticPr fontId="5"/>
  </si>
  <si>
    <t>鉄道</t>
    <phoneticPr fontId="5"/>
  </si>
  <si>
    <t>下水道</t>
    <phoneticPr fontId="5"/>
  </si>
  <si>
    <t>農業土木</t>
    <phoneticPr fontId="5"/>
  </si>
  <si>
    <t>森林土木</t>
    <rPh sb="0" eb="2">
      <t>シンリン</t>
    </rPh>
    <rPh sb="2" eb="4">
      <t>ドボク</t>
    </rPh>
    <phoneticPr fontId="5"/>
  </si>
  <si>
    <t>水産土木</t>
    <rPh sb="0" eb="2">
      <t>スイサン</t>
    </rPh>
    <rPh sb="2" eb="4">
      <t>ドボク</t>
    </rPh>
    <phoneticPr fontId="5"/>
  </si>
  <si>
    <t>廃棄物</t>
    <rPh sb="0" eb="3">
      <t>ハイキブツ</t>
    </rPh>
    <phoneticPr fontId="5"/>
  </si>
  <si>
    <t>造園</t>
    <phoneticPr fontId="5"/>
  </si>
  <si>
    <t>都市計画及び地方計画</t>
    <rPh sb="2" eb="4">
      <t>ケイカク</t>
    </rPh>
    <rPh sb="4" eb="5">
      <t>オヨ</t>
    </rPh>
    <phoneticPr fontId="5"/>
  </si>
  <si>
    <t>地質</t>
    <phoneticPr fontId="5"/>
  </si>
  <si>
    <t>土質及び基礎</t>
    <rPh sb="2" eb="3">
      <t>オヨ</t>
    </rPh>
    <phoneticPr fontId="5"/>
  </si>
  <si>
    <t>トンネル</t>
    <phoneticPr fontId="5"/>
  </si>
  <si>
    <t>施工計画・施工設備及び積算</t>
    <rPh sb="1" eb="2">
      <t>コウ</t>
    </rPh>
    <rPh sb="6" eb="7">
      <t>コウ</t>
    </rPh>
    <rPh sb="9" eb="10">
      <t>オヨ</t>
    </rPh>
    <phoneticPr fontId="5"/>
  </si>
  <si>
    <t>建設環境</t>
    <rPh sb="0" eb="2">
      <t>ケンセツ</t>
    </rPh>
    <rPh sb="2" eb="4">
      <t>カンキョウ</t>
    </rPh>
    <phoneticPr fontId="5"/>
  </si>
  <si>
    <t>電気電子</t>
    <rPh sb="0" eb="2">
      <t>デンキ</t>
    </rPh>
    <rPh sb="2" eb="4">
      <t>デンシ</t>
    </rPh>
    <phoneticPr fontId="5"/>
  </si>
  <si>
    <t>交通量調査</t>
    <rPh sb="0" eb="2">
      <t>コウツウ</t>
    </rPh>
    <rPh sb="2" eb="3">
      <t>リョウ</t>
    </rPh>
    <rPh sb="3" eb="5">
      <t>チョウサ</t>
    </rPh>
    <phoneticPr fontId="5"/>
  </si>
  <si>
    <t>環境調査</t>
    <rPh sb="0" eb="2">
      <t>カンキョウ</t>
    </rPh>
    <rPh sb="2" eb="4">
      <t>チョウサ</t>
    </rPh>
    <phoneticPr fontId="5"/>
  </si>
  <si>
    <t>経済調査</t>
    <rPh sb="0" eb="2">
      <t>ケイザイ</t>
    </rPh>
    <rPh sb="2" eb="4">
      <t>チョウサ</t>
    </rPh>
    <phoneticPr fontId="5"/>
  </si>
  <si>
    <t>分析・解析</t>
    <rPh sb="0" eb="2">
      <t>ブンセキ</t>
    </rPh>
    <rPh sb="3" eb="5">
      <t>カイセキ</t>
    </rPh>
    <phoneticPr fontId="5"/>
  </si>
  <si>
    <t>宅地造成</t>
    <rPh sb="0" eb="2">
      <t>タクチ</t>
    </rPh>
    <rPh sb="2" eb="4">
      <t>ゾウセイ</t>
    </rPh>
    <phoneticPr fontId="5"/>
  </si>
  <si>
    <t>電算関係</t>
    <rPh sb="0" eb="2">
      <t>デンサン</t>
    </rPh>
    <rPh sb="2" eb="4">
      <t>カンケイ</t>
    </rPh>
    <phoneticPr fontId="5"/>
  </si>
  <si>
    <t>計算業務</t>
    <rPh sb="0" eb="2">
      <t>ケイサン</t>
    </rPh>
    <rPh sb="2" eb="4">
      <t>ギョウム</t>
    </rPh>
    <phoneticPr fontId="5"/>
  </si>
  <si>
    <t>資料等整理</t>
    <rPh sb="0" eb="2">
      <t>シリョウ</t>
    </rPh>
    <rPh sb="2" eb="3">
      <t>トウ</t>
    </rPh>
    <rPh sb="3" eb="5">
      <t>セイリ</t>
    </rPh>
    <phoneticPr fontId="5"/>
  </si>
  <si>
    <t>施工管理</t>
    <rPh sb="0" eb="2">
      <t>セコウ</t>
    </rPh>
    <rPh sb="2" eb="4">
      <t>カンリ</t>
    </rPh>
    <phoneticPr fontId="5"/>
  </si>
  <si>
    <t>地質調査</t>
    <rPh sb="0" eb="2">
      <t>チシツ</t>
    </rPh>
    <rPh sb="2" eb="4">
      <t>チョウサ</t>
    </rPh>
    <phoneticPr fontId="11"/>
  </si>
  <si>
    <t>補償関係コンサルタント業務</t>
    <rPh sb="2" eb="4">
      <t>カンケイ</t>
    </rPh>
    <rPh sb="11" eb="13">
      <t>ギョウム</t>
    </rPh>
    <phoneticPr fontId="4"/>
  </si>
  <si>
    <t>補償コンサルタント</t>
    <rPh sb="0" eb="2">
      <t>ホショウ</t>
    </rPh>
    <phoneticPr fontId="5"/>
  </si>
  <si>
    <t>土地調査</t>
    <phoneticPr fontId="4"/>
  </si>
  <si>
    <t>土地評価</t>
    <phoneticPr fontId="4"/>
  </si>
  <si>
    <t>物件</t>
    <phoneticPr fontId="4"/>
  </si>
  <si>
    <t>機械工作物</t>
    <phoneticPr fontId="4"/>
  </si>
  <si>
    <t>事業損失</t>
    <phoneticPr fontId="4"/>
  </si>
  <si>
    <t>補償関連</t>
    <rPh sb="0" eb="2">
      <t>ホショウ</t>
    </rPh>
    <rPh sb="2" eb="4">
      <t>カンレン</t>
    </rPh>
    <phoneticPr fontId="4"/>
  </si>
  <si>
    <t>総合補償</t>
    <rPh sb="0" eb="2">
      <t>ソウゴウ</t>
    </rPh>
    <rPh sb="2" eb="4">
      <t>ホショウ</t>
    </rPh>
    <phoneticPr fontId="4"/>
  </si>
  <si>
    <r>
      <t>不動産鑑定</t>
    </r>
    <r>
      <rPr>
        <sz val="11"/>
        <color rgb="FFFF0000"/>
        <rFont val="ＭＳ ゴシック"/>
        <family val="3"/>
        <charset val="128"/>
      </rPr>
      <t>*4</t>
    </r>
    <rPh sb="0" eb="2">
      <t>フドウ</t>
    </rPh>
    <rPh sb="2" eb="3">
      <t>サン</t>
    </rPh>
    <rPh sb="3" eb="5">
      <t>カンテイ</t>
    </rPh>
    <phoneticPr fontId="4"/>
  </si>
  <si>
    <t>河川・砂防及び海岸・海洋</t>
    <phoneticPr fontId="5"/>
  </si>
  <si>
    <t>上水道及び工業用水</t>
    <rPh sb="3" eb="4">
      <t>オヨ</t>
    </rPh>
    <phoneticPr fontId="5"/>
  </si>
  <si>
    <t>鋼構造物及びコンクリート</t>
    <phoneticPr fontId="5"/>
  </si>
  <si>
    <t>機械</t>
    <rPh sb="0" eb="2">
      <t>キカイ</t>
    </rPh>
    <phoneticPr fontId="5"/>
  </si>
  <si>
    <r>
      <t>業務を希望する場合、希望、登録、登録番号、登録年月日欄を入力してください。
希望、登録欄はリストから「○」を選択してください。</t>
    </r>
    <r>
      <rPr>
        <sz val="10"/>
        <color theme="1" tint="4.9989318521683403E-2"/>
        <rFont val="ＭＳ ゴシック"/>
        <family val="3"/>
        <charset val="128"/>
      </rPr>
      <t xml:space="preserve">
これら以外の登録等を受けている場合は、空欄に登録事業名から入力してください。</t>
    </r>
    <r>
      <rPr>
        <sz val="10"/>
        <color rgb="FFFF0000"/>
        <rFont val="ＭＳ ゴシック"/>
        <family val="3"/>
        <charset val="128"/>
      </rPr>
      <t xml:space="preserve">
</t>
    </r>
    <r>
      <rPr>
        <sz val="10"/>
        <rFont val="ＭＳ ゴシック"/>
        <family val="3"/>
        <charset val="128"/>
      </rPr>
      <t>希望する業務と同一種類の業務を基準日（競争入札に参加しようとする年度開始の日の属する年の１月１日）の直前２年の各事業年度の期間において完成させた実績があり、かつ、基準日の直前に到来した事業年度の終了の日まで引き続き２年以上営業している必要があります。</t>
    </r>
    <rPh sb="13" eb="15">
      <t>トウロク</t>
    </rPh>
    <rPh sb="16" eb="18">
      <t>トウロク</t>
    </rPh>
    <rPh sb="18" eb="20">
      <t>バンゴウ</t>
    </rPh>
    <rPh sb="21" eb="23">
      <t>トウロク</t>
    </rPh>
    <rPh sb="23" eb="26">
      <t>ネンガッピ</t>
    </rPh>
    <rPh sb="28" eb="30">
      <t>ニュウリョク</t>
    </rPh>
    <rPh sb="38" eb="40">
      <t>キボウ</t>
    </rPh>
    <rPh sb="43" eb="44">
      <t>ラン</t>
    </rPh>
    <rPh sb="103" eb="105">
      <t>キボウ</t>
    </rPh>
    <rPh sb="107" eb="109">
      <t>ギョウム</t>
    </rPh>
    <rPh sb="220" eb="222">
      <t>ヒツヨウ</t>
    </rPh>
    <phoneticPr fontId="5"/>
  </si>
  <si>
    <t>創業年月日</t>
    <rPh sb="0" eb="2">
      <t>ソウギョウ</t>
    </rPh>
    <rPh sb="2" eb="5">
      <t>ネンガッピ</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</si>
  <si>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</si>
  <si>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r>
      <t>工事監理(建築)</t>
    </r>
    <r>
      <rPr>
        <sz val="11"/>
        <color rgb="FFFF0000"/>
        <rFont val="ＭＳ ゴシック"/>
        <family val="3"/>
        <charset val="128"/>
      </rPr>
      <t>*3</t>
    </r>
    <rPh sb="0" eb="2">
      <t>コウジ</t>
    </rPh>
    <rPh sb="5" eb="7">
      <t>ケンチク</t>
    </rPh>
    <phoneticPr fontId="5"/>
  </si>
  <si>
    <r>
      <t>工事監理(電気)</t>
    </r>
    <r>
      <rPr>
        <sz val="11"/>
        <color rgb="FFFF0000"/>
        <rFont val="ＭＳ ゴシック"/>
        <family val="3"/>
        <charset val="128"/>
      </rPr>
      <t>*3</t>
    </r>
    <rPh sb="0" eb="2">
      <t>コウジ</t>
    </rPh>
    <rPh sb="5" eb="7">
      <t>デンキ</t>
    </rPh>
    <phoneticPr fontId="5"/>
  </si>
  <si>
    <r>
      <t>工事監理(機械)</t>
    </r>
    <r>
      <rPr>
        <sz val="11"/>
        <color rgb="FFFF0000"/>
        <rFont val="ＭＳ ゴシック"/>
        <family val="3"/>
        <charset val="128"/>
      </rPr>
      <t>*3</t>
    </r>
    <rPh sb="0" eb="2">
      <t>コウジ</t>
    </rPh>
    <rPh sb="5" eb="7">
      <t>キカイ</t>
    </rPh>
    <phoneticPr fontId="5"/>
  </si>
  <si>
    <t>地質調査</t>
    <phoneticPr fontId="4"/>
  </si>
  <si>
    <t>土地家屋調査士</t>
    <phoneticPr fontId="4"/>
  </si>
  <si>
    <t>司法書士</t>
    <rPh sb="0" eb="4">
      <t>シホウショシ</t>
    </rPh>
    <phoneticPr fontId="4"/>
  </si>
  <si>
    <t>その他</t>
    <rPh sb="2" eb="3">
      <t>タ</t>
    </rPh>
    <phoneticPr fontId="4"/>
  </si>
  <si>
    <t>登記手続等</t>
    <rPh sb="0" eb="2">
      <t>トウキ</t>
    </rPh>
    <rPh sb="2" eb="4">
      <t>テツヅ</t>
    </rPh>
    <rPh sb="4" eb="5">
      <t>トウ</t>
    </rPh>
    <phoneticPr fontId="4"/>
  </si>
  <si>
    <t>土地家屋調査士</t>
  </si>
  <si>
    <t>司法書士</t>
  </si>
  <si>
    <t>RCCM</t>
  </si>
  <si>
    <t>総合技術監理部門</t>
  </si>
  <si>
    <t>建設部門</t>
  </si>
  <si>
    <t>農業部門</t>
  </si>
  <si>
    <t>森林部門</t>
  </si>
  <si>
    <t>上下水道部門</t>
  </si>
  <si>
    <t>電気・電子部門</t>
  </si>
  <si>
    <t>機械部門</t>
  </si>
  <si>
    <t>地質調査</t>
  </si>
  <si>
    <t>紀の川市 一般競争(指名競争)参加資格審査申請書【測量・建設コンサルタント等】</t>
    <rPh sb="0" eb="1">
      <t>キ</t>
    </rPh>
    <rPh sb="2" eb="4">
      <t>カワシ</t>
    </rPh>
    <rPh sb="5" eb="7">
      <t>イッパン</t>
    </rPh>
    <rPh sb="7" eb="9">
      <t>キョウソウ</t>
    </rPh>
    <rPh sb="10" eb="12">
      <t>シメイ</t>
    </rPh>
    <rPh sb="12" eb="14">
      <t>キョウソウ</t>
    </rPh>
    <rPh sb="15" eb="17">
      <t>サンカ</t>
    </rPh>
    <rPh sb="17" eb="19">
      <t>シカク</t>
    </rPh>
    <rPh sb="19" eb="21">
      <t>シンサ</t>
    </rPh>
    <rPh sb="21" eb="24">
      <t>シンセイショ</t>
    </rPh>
    <phoneticPr fontId="4"/>
  </si>
  <si>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4"/>
  </si>
  <si>
    <t>免許等の名称</t>
    <rPh sb="0" eb="2">
      <t>メンキョ</t>
    </rPh>
    <rPh sb="2" eb="3">
      <t>トウ</t>
    </rPh>
    <rPh sb="4" eb="6">
      <t>メイショウ</t>
    </rPh>
    <phoneticPr fontId="4"/>
  </si>
  <si>
    <t>建築積算資格者</t>
  </si>
  <si>
    <t>港湾海洋調査士</t>
  </si>
  <si>
    <t>30_紀の川市</t>
  </si>
  <si>
    <t>正式名称で入力してください。個人の場合で役職がない場合は「なし」と入力してください。</t>
  </si>
  <si>
    <t>直前決算時(千円)</t>
    <rPh sb="0" eb="2">
      <t>チョクゼン</t>
    </rPh>
    <rPh sb="2" eb="4">
      <t>ケッサン</t>
    </rPh>
    <rPh sb="4" eb="5">
      <t>ジ</t>
    </rPh>
    <rPh sb="6" eb="8">
      <t>センエン</t>
    </rPh>
    <phoneticPr fontId="5"/>
  </si>
  <si>
    <t>流動資産(千円) (m)</t>
    <rPh sb="0" eb="2">
      <t>リュウドウ</t>
    </rPh>
    <rPh sb="2" eb="4">
      <t>シサン</t>
    </rPh>
    <rPh sb="5" eb="7">
      <t>センエン</t>
    </rPh>
    <phoneticPr fontId="4"/>
  </si>
  <si>
    <t>流動負債(千円) (n)</t>
    <rPh sb="0" eb="2">
      <t>リュウドウ</t>
    </rPh>
    <rPh sb="2" eb="4">
      <t>フサイ</t>
    </rPh>
    <rPh sb="5" eb="7">
      <t>センエン</t>
    </rPh>
    <phoneticPr fontId="4"/>
  </si>
  <si>
    <t>固定資産(千円) (Q)</t>
    <rPh sb="0" eb="2">
      <t>コテイ</t>
    </rPh>
    <rPh sb="2" eb="4">
      <t>シサン</t>
    </rPh>
    <rPh sb="5" eb="7">
      <t>センエン</t>
    </rPh>
    <phoneticPr fontId="4"/>
  </si>
  <si>
    <t>直前2ヶ年間の
年間平均実績高
(千円)</t>
    <rPh sb="8" eb="10">
      <t>ネンカン</t>
    </rPh>
    <phoneticPr fontId="4"/>
  </si>
  <si>
    <t>登録を希望する業種の実績高を入力してください。
業種区分の詳細は、H.業種情報-登録部門及び希望業務を参照してください。
決算が１事業年度１回の場合には、「直前2年度分決算」及び「直前1年度分決算」の右欄のみに入力してください。</t>
    <rPh sb="0" eb="2">
      <t>トウロク</t>
    </rPh>
    <rPh sb="3" eb="5">
      <t>キボウ</t>
    </rPh>
    <rPh sb="7" eb="9">
      <t>ギョウシュ</t>
    </rPh>
    <rPh sb="10" eb="13">
      <t>ジッセキダカ</t>
    </rPh>
    <rPh sb="14" eb="16">
      <t>ニュウリョク</t>
    </rPh>
    <rPh sb="24" eb="26">
      <t>ギョウシュ</t>
    </rPh>
    <rPh sb="26" eb="28">
      <t>クブン</t>
    </rPh>
    <rPh sb="29" eb="31">
      <t>ショウサイ</t>
    </rPh>
    <rPh sb="42" eb="44">
      <t>ブモン</t>
    </rPh>
    <rPh sb="51" eb="53">
      <t>サンショウ</t>
    </rPh>
    <rPh sb="105" eb="107">
      <t>ニュウリョク</t>
    </rPh>
    <phoneticPr fontId="4"/>
  </si>
  <si>
    <t>*1 「測量」における「測量一般」、「地図の調整」及び「航空測量」を希望する方は、測量法第55条の登録がなければ希望することはできません。
*2 「建築関係建設コンサルタント業務」における「建築一般」を希望する方は、建築士法第23条の登録がなければ希望することはできません。
*3 工事監理（建築）、工事監理（電気）及び工事監理（機械）については、自社の設計した事案以外の工事監理業務についても希望する場合、入力してください。
*4 「その他」における「不動産鑑定」を希望する方は、不動産の鑑定評価に関する法律第22条による登録がなければ希望することはできません。</t>
    <rPh sb="204" eb="206">
      <t>ニュウリョク</t>
    </rPh>
    <rPh sb="220" eb="221">
      <t>タ</t>
    </rPh>
    <phoneticPr fontId="4"/>
  </si>
  <si>
    <t>紀の川市で行われる測量・建設コンサルタント等業務に係る入札等に参加する資格の審査を申請します。</t>
    <rPh sb="0" eb="1">
      <t>キ</t>
    </rPh>
    <rPh sb="2" eb="4">
      <t>カワシ</t>
    </rPh>
    <rPh sb="5" eb="6">
      <t>オコナ</t>
    </rPh>
    <rPh sb="9" eb="11">
      <t>ソクリョウ</t>
    </rPh>
    <rPh sb="12" eb="14">
      <t>ケンセツ</t>
    </rPh>
    <rPh sb="21" eb="22">
      <t>トウ</t>
    </rPh>
    <rPh sb="22" eb="24">
      <t>ギョウム</t>
    </rPh>
    <rPh sb="25" eb="26">
      <t>カカワ</t>
    </rPh>
    <rPh sb="27" eb="29">
      <t>ニュウサツ</t>
    </rPh>
    <rPh sb="29" eb="30">
      <t>トウ</t>
    </rPh>
    <rPh sb="31" eb="33">
      <t>サンカ</t>
    </rPh>
    <rPh sb="35" eb="37">
      <t>シカク</t>
    </rPh>
    <rPh sb="38" eb="40">
      <t>シンサ</t>
    </rPh>
    <rPh sb="41" eb="43">
      <t>シンセイ</t>
    </rPh>
    <phoneticPr fontId="4"/>
  </si>
  <si>
    <t>例)2025/4/1、R7/4/1</t>
    <phoneticPr fontId="4"/>
  </si>
  <si>
    <t>例)2025/4/1</t>
    <phoneticPr fontId="4"/>
  </si>
  <si>
    <t>都道府県から入力してください。アルファベットは全角で、数字は半角で入力してください。</t>
    <phoneticPr fontId="4"/>
  </si>
  <si>
    <t>例)カブシキガイシャスズキグミ　正式名称を全角カタカナで入力してください。
会社名と「カブシキガイシャ」「ユウゲンガイシャ」等の間にスペースは入れないでください。</t>
    <phoneticPr fontId="4"/>
  </si>
  <si>
    <t>例)株式会社鈴木組　正式名称で入力してください。
会社名と「株式会社」「有限会社」等の間にスペースは入れないでください。</t>
    <phoneticPr fontId="4"/>
  </si>
  <si>
    <t xml:space="preserve">例)カブシキガイシャスズキグミ　カンサイエイギョウショ
正式名称を全角カタカナで入力してください。支店・営業所名は、１文字空けて入力してください。
会社名と「カブシキガイシャ」「ユウゲンガイシャ」等の間にスペースは入れないでください。
</t>
    <phoneticPr fontId="4"/>
  </si>
  <si>
    <t>例)株式会社鈴木組　関西営業所
正式名称で入力してください。支店・営業所名は、１文字空けて入力してください。
会社名と「株式会社」「有限会社」等の間にスペースは入れないでください。</t>
    <phoneticPr fontId="4"/>
  </si>
  <si>
    <t>本社（店）と異なる場合のみ、都道府県から入力してください。アルファベットは全角で、数字は半角で入力してください。</t>
    <phoneticPr fontId="4"/>
  </si>
  <si>
    <t>総資本額(千円) (R)</t>
    <phoneticPr fontId="4"/>
  </si>
  <si>
    <t>Ver.8.0.1</t>
    <phoneticPr fontId="4"/>
  </si>
  <si>
    <t>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</si>
</sst>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000"/>
  </numFmts>
  <fonts count="26"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
      <sz val="11"/>
      <color rgb="FFFFFFFF"/>
      <name val="ＭＳ ゴシック"/>
      <family val="3"/>
      <charset val="128"/>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7" tint="0.79998168889431442"/>
        <bgColor indexed="64"/>
      </patternFill>
    </fill>
  </fills>
  <borders count="74">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hair">
        <color auto="1"/>
      </left>
      <right style="hair">
        <color auto="1"/>
      </right>
      <top/>
      <bottom style="hair">
        <color auto="1"/>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auto="1"/>
      </left>
      <right/>
      <top style="double">
        <color indexed="64"/>
      </top>
      <bottom style="thin">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right style="thin">
        <color indexed="64"/>
      </right>
      <top/>
      <bottom style="hair">
        <color indexed="64"/>
      </bottom>
      <diagonal/>
    </border>
    <border>
      <left style="hair">
        <color indexed="64"/>
      </left>
      <right style="hair">
        <color auto="1"/>
      </right>
      <top/>
      <bottom/>
      <diagonal/>
    </border>
    <border>
      <left style="hair">
        <color auto="1"/>
      </left>
      <right style="hair">
        <color auto="1"/>
      </right>
      <top style="thin">
        <color indexed="64"/>
      </top>
      <bottom/>
      <diagonal/>
    </border>
    <border>
      <left style="hair">
        <color auto="1"/>
      </left>
      <right style="hair">
        <color auto="1"/>
      </right>
      <top/>
      <bottom style="thin">
        <color indexed="64"/>
      </bottom>
      <diagonal/>
    </border>
    <border>
      <left/>
      <right style="hair">
        <color indexed="64"/>
      </right>
      <top style="thin">
        <color auto="1"/>
      </top>
      <bottom/>
      <diagonal/>
    </border>
    <border>
      <left style="hair">
        <color indexed="64"/>
      </left>
      <right/>
      <top style="thin">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style="hair">
        <color auto="1"/>
      </left>
      <right/>
      <top style="hair">
        <color auto="1"/>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auto="1"/>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auto="1"/>
      </top>
      <bottom style="hair">
        <color auto="1"/>
      </bottom>
      <diagonal/>
    </border>
  </borders>
  <cellStyleXfs count="19">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561">
    <xf numFmtId="0" fontId="0" fillId="0" borderId="0" xfId="0">
      <alignment vertical="center"/>
    </xf>
    <xf numFmtId="49" fontId="23" fillId="2" borderId="0" xfId="0" applyNumberFormat="1" applyFont="1" applyFill="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4" fontId="23" fillId="2" borderId="34" xfId="0" applyNumberFormat="1" applyFont="1" applyFill="1" applyBorder="1" applyAlignment="1" applyProtection="1">
      <alignment horizontal="left" vertical="center"/>
      <protection locked="0"/>
    </xf>
    <xf numFmtId="49" fontId="23" fillId="2" borderId="46" xfId="12" applyNumberFormat="1" applyFont="1" applyFill="1" applyBorder="1" applyAlignment="1" applyProtection="1">
      <alignment horizontal="center" vertical="center"/>
      <protection locked="0"/>
    </xf>
    <xf numFmtId="49" fontId="23" fillId="2" borderId="7" xfId="12" applyNumberFormat="1" applyFont="1" applyFill="1" applyBorder="1" applyAlignment="1" applyProtection="1">
      <alignment horizontal="center" vertical="center"/>
      <protection locked="0"/>
    </xf>
    <xf numFmtId="49" fontId="23" fillId="2" borderId="52" xfId="12" applyNumberFormat="1" applyFont="1" applyFill="1" applyBorder="1" applyAlignment="1" applyProtection="1">
      <alignment horizontal="center" vertical="center"/>
      <protection locked="0"/>
    </xf>
    <xf numFmtId="49" fontId="23" fillId="2" borderId="53" xfId="12" applyNumberFormat="1" applyFont="1" applyFill="1" applyBorder="1" applyAlignment="1" applyProtection="1">
      <alignment horizontal="center" vertical="center"/>
      <protection locked="0"/>
    </xf>
    <xf numFmtId="49" fontId="23" fillId="2" borderId="32" xfId="12" applyNumberFormat="1" applyFont="1" applyFill="1" applyBorder="1" applyAlignment="1" applyProtection="1">
      <alignment horizontal="center" vertical="center"/>
      <protection locked="0"/>
    </xf>
    <xf numFmtId="49" fontId="23" fillId="2" borderId="54" xfId="12" applyNumberFormat="1" applyFont="1" applyFill="1" applyBorder="1" applyAlignment="1" applyProtection="1">
      <alignment horizontal="center" vertical="center"/>
      <protection locked="0"/>
    </xf>
    <xf numFmtId="49" fontId="23" fillId="2" borderId="64" xfId="12" applyNumberFormat="1" applyFont="1" applyFill="1" applyBorder="1" applyAlignment="1" applyProtection="1">
      <alignment horizontal="center" vertical="center"/>
      <protection locked="0"/>
    </xf>
    <xf numFmtId="49" fontId="23" fillId="2" borderId="30" xfId="12" applyNumberFormat="1" applyFont="1" applyFill="1" applyBorder="1" applyAlignment="1" applyProtection="1">
      <alignment horizontal="center" vertical="center"/>
      <protection locked="0"/>
    </xf>
    <xf numFmtId="49" fontId="23" fillId="2" borderId="68" xfId="12" applyNumberFormat="1" applyFont="1" applyFill="1" applyBorder="1" applyAlignment="1" applyProtection="1">
      <alignment horizontal="center" vertical="center"/>
      <protection locked="0"/>
    </xf>
    <xf numFmtId="38" fontId="23" fillId="2" borderId="69" xfId="6" applyNumberFormat="1" applyFont="1" applyFill="1" applyBorder="1" applyAlignment="1" applyProtection="1">
      <alignment horizontal="right" vertical="center"/>
      <protection locked="0"/>
    </xf>
    <xf numFmtId="38" fontId="23" fillId="2" borderId="73" xfId="6" applyNumberFormat="1" applyFont="1" applyFill="1" applyBorder="1" applyAlignment="1" applyProtection="1">
      <alignment horizontal="right" vertical="center"/>
      <protection locked="0"/>
    </xf>
    <xf numFmtId="38" fontId="23" fillId="2" borderId="70" xfId="6" applyNumberFormat="1" applyFont="1" applyFill="1" applyBorder="1" applyAlignment="1" applyProtection="1">
      <alignment horizontal="right" vertical="center"/>
      <protection locked="0"/>
    </xf>
    <xf numFmtId="38" fontId="23" fillId="2" borderId="8" xfId="6" applyNumberFormat="1" applyFont="1" applyFill="1" applyBorder="1" applyAlignment="1" applyProtection="1">
      <alignment horizontal="right" vertical="center"/>
      <protection locked="0"/>
    </xf>
    <xf numFmtId="182" fontId="23" fillId="2" borderId="9" xfId="6" applyNumberFormat="1" applyFont="1" applyFill="1" applyBorder="1" applyAlignment="1" applyProtection="1">
      <alignment horizontal="right" vertical="center"/>
      <protection locked="0"/>
    </xf>
    <xf numFmtId="182" fontId="23" fillId="2" borderId="11" xfId="6" applyNumberFormat="1" applyFont="1" applyFill="1" applyBorder="1" applyAlignment="1" applyProtection="1">
      <alignment horizontal="right" vertical="center"/>
      <protection locked="0"/>
    </xf>
    <xf numFmtId="49" fontId="23" fillId="2" borderId="16"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49" fontId="23" fillId="2" borderId="12" xfId="6" applyNumberFormat="1" applyFont="1" applyFill="1" applyBorder="1" applyAlignment="1" applyProtection="1">
      <alignment horizontal="left" vertical="center"/>
      <protection locked="0"/>
    </xf>
    <xf numFmtId="0" fontId="23" fillId="2" borderId="13" xfId="6" applyFont="1" applyFill="1" applyBorder="1" applyAlignment="1" applyProtection="1">
      <alignment horizontal="left" vertical="center"/>
      <protection locked="0"/>
    </xf>
    <xf numFmtId="0" fontId="23" fillId="2" borderId="14" xfId="6" applyFont="1" applyFill="1" applyBorder="1" applyAlignment="1" applyProtection="1">
      <alignment horizontal="left" vertical="center"/>
      <protection locked="0"/>
    </xf>
    <xf numFmtId="38" fontId="23" fillId="2" borderId="12" xfId="6" applyNumberFormat="1" applyFont="1" applyFill="1" applyBorder="1" applyAlignment="1" applyProtection="1">
      <alignment horizontal="right" vertical="center"/>
      <protection locked="0"/>
    </xf>
    <xf numFmtId="182" fontId="23" fillId="2" borderId="13" xfId="6" applyNumberFormat="1" applyFont="1" applyFill="1" applyBorder="1" applyAlignment="1" applyProtection="1">
      <alignment horizontal="right" vertical="center"/>
      <protection locked="0"/>
    </xf>
    <xf numFmtId="182" fontId="23" fillId="2" borderId="36" xfId="6" applyNumberFormat="1" applyFont="1" applyFill="1" applyBorder="1" applyAlignment="1" applyProtection="1">
      <alignment horizontal="right" vertical="center"/>
      <protection locked="0"/>
    </xf>
    <xf numFmtId="49" fontId="23" fillId="2" borderId="37" xfId="6" applyNumberFormat="1" applyFont="1" applyFill="1" applyBorder="1" applyAlignment="1" applyProtection="1">
      <alignment horizontal="left" vertical="center"/>
      <protection locked="0"/>
    </xf>
    <xf numFmtId="38" fontId="23" fillId="2" borderId="3" xfId="6" applyNumberFormat="1" applyFont="1" applyFill="1" applyBorder="1" applyAlignment="1" applyProtection="1">
      <alignment horizontal="right" vertical="center"/>
      <protection locked="0"/>
    </xf>
    <xf numFmtId="182" fontId="23" fillId="2" borderId="4" xfId="6" applyNumberFormat="1" applyFont="1" applyFill="1" applyBorder="1" applyAlignment="1" applyProtection="1">
      <alignment horizontal="right" vertical="center"/>
      <protection locked="0"/>
    </xf>
    <xf numFmtId="182" fontId="23" fillId="2" borderId="6" xfId="6" applyNumberFormat="1" applyFont="1" applyFill="1" applyBorder="1" applyAlignment="1" applyProtection="1">
      <alignment horizontal="right" vertical="center"/>
      <protection locked="0"/>
    </xf>
    <xf numFmtId="49" fontId="23" fillId="2" borderId="15" xfId="6" applyNumberFormat="1" applyFont="1" applyFill="1" applyBorder="1" applyAlignment="1" applyProtection="1">
      <alignment horizontal="left" vertical="center"/>
      <protection locked="0"/>
    </xf>
    <xf numFmtId="0" fontId="23" fillId="2" borderId="4" xfId="6" applyFont="1" applyFill="1" applyBorder="1" applyAlignment="1" applyProtection="1">
      <alignment horizontal="left" vertical="center"/>
      <protection locked="0"/>
    </xf>
    <xf numFmtId="0" fontId="23" fillId="2" borderId="5" xfId="6" applyFont="1" applyFill="1" applyBorder="1" applyAlignment="1" applyProtection="1">
      <alignment horizontal="left" vertical="center"/>
      <protection locked="0"/>
    </xf>
    <xf numFmtId="49" fontId="23" fillId="2" borderId="0" xfId="0" applyNumberFormat="1" applyFont="1" applyFill="1" applyAlignment="1" applyProtection="1">
      <alignment horizontal="left" vertical="center"/>
      <protection locked="0"/>
    </xf>
    <xf numFmtId="178" fontId="23" fillId="2" borderId="0" xfId="0" applyNumberFormat="1" applyFont="1" applyFill="1" applyAlignment="1" applyProtection="1">
      <alignment horizontal="left" vertical="center"/>
      <protection locked="0"/>
    </xf>
    <xf numFmtId="182" fontId="23" fillId="2" borderId="0" xfId="0" applyNumberFormat="1" applyFont="1" applyFill="1" applyAlignment="1" applyProtection="1">
      <alignment horizontal="left" vertical="center"/>
      <protection locked="0"/>
    </xf>
    <xf numFmtId="38" fontId="23" fillId="2" borderId="37" xfId="1" applyNumberFormat="1" applyFont="1" applyFill="1" applyBorder="1" applyAlignment="1" applyProtection="1">
      <alignment horizontal="right" vertical="center"/>
      <protection locked="0"/>
    </xf>
    <xf numFmtId="178" fontId="23" fillId="2" borderId="13" xfId="1" applyNumberFormat="1" applyFont="1" applyFill="1" applyBorder="1" applyAlignment="1" applyProtection="1">
      <alignment horizontal="right" vertical="center"/>
      <protection locked="0"/>
    </xf>
    <xf numFmtId="178" fontId="23" fillId="2" borderId="36" xfId="1" applyNumberFormat="1" applyFont="1" applyFill="1" applyBorder="1" applyAlignment="1" applyProtection="1">
      <alignment horizontal="right" vertical="center"/>
      <protection locked="0"/>
    </xf>
    <xf numFmtId="38" fontId="23" fillId="2" borderId="16"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0" xfId="1" applyNumberFormat="1" applyFont="1" applyFill="1" applyBorder="1" applyAlignment="1" applyProtection="1">
      <alignment horizontal="right" vertical="center"/>
      <protection locked="0"/>
    </xf>
    <xf numFmtId="38" fontId="23" fillId="2" borderId="40" xfId="1" applyNumberFormat="1" applyFont="1" applyFill="1" applyBorder="1" applyAlignment="1" applyProtection="1">
      <alignment horizontal="right" vertical="center"/>
      <protection locked="0"/>
    </xf>
    <xf numFmtId="38" fontId="23" fillId="2" borderId="41" xfId="1" applyNumberFormat="1" applyFont="1" applyFill="1" applyBorder="1" applyAlignment="1" applyProtection="1">
      <alignment horizontal="right" vertical="center"/>
      <protection locked="0"/>
    </xf>
    <xf numFmtId="38" fontId="23" fillId="2" borderId="49" xfId="1" applyNumberFormat="1" applyFont="1" applyFill="1" applyBorder="1" applyAlignment="1" applyProtection="1">
      <alignment horizontal="right" vertical="center"/>
      <protection locked="0"/>
    </xf>
    <xf numFmtId="38" fontId="23" fillId="2" borderId="9" xfId="18" applyFont="1" applyFill="1" applyBorder="1" applyAlignment="1" applyProtection="1">
      <alignment horizontal="right" vertical="center"/>
      <protection locked="0"/>
    </xf>
    <xf numFmtId="38" fontId="23" fillId="2" borderId="11" xfId="18" applyFont="1" applyFill="1" applyBorder="1" applyAlignment="1" applyProtection="1">
      <alignment horizontal="right" vertical="center"/>
      <protection locked="0"/>
    </xf>
    <xf numFmtId="38" fontId="23" fillId="2" borderId="41" xfId="18" applyFont="1" applyFill="1" applyBorder="1" applyAlignment="1" applyProtection="1">
      <alignment horizontal="right" vertical="center"/>
      <protection locked="0"/>
    </xf>
    <xf numFmtId="38" fontId="23" fillId="2" borderId="42" xfId="18" applyFont="1" applyFill="1" applyBorder="1" applyAlignment="1" applyProtection="1">
      <alignment horizontal="right" vertical="center"/>
      <protection locked="0"/>
    </xf>
    <xf numFmtId="38" fontId="11" fillId="0" borderId="28" xfId="18" applyFont="1" applyBorder="1" applyAlignment="1" applyProtection="1">
      <alignment horizontal="right" vertical="center"/>
    </xf>
    <xf numFmtId="38" fontId="11" fillId="0" borderId="29" xfId="18" applyFont="1" applyBorder="1" applyAlignment="1" applyProtection="1">
      <alignment horizontal="right" vertical="center"/>
    </xf>
    <xf numFmtId="184"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0" fontId="23" fillId="2" borderId="0" xfId="0" applyFont="1" applyFill="1" applyAlignment="1" applyProtection="1">
      <alignment horizontal="left" vertical="center"/>
      <protection locked="0"/>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38" fontId="23" fillId="2" borderId="0" xfId="0" applyNumberFormat="1" applyFont="1" applyFill="1" applyAlignment="1" applyProtection="1">
      <alignment horizontal="right" vertical="center"/>
      <protection locked="0"/>
    </xf>
    <xf numFmtId="49" fontId="23" fillId="2" borderId="38"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39"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38" fontId="23" fillId="2" borderId="15" xfId="1" applyNumberFormat="1" applyFont="1" applyFill="1" applyBorder="1" applyAlignment="1" applyProtection="1">
      <alignment horizontal="right" vertical="center"/>
      <protection locked="0"/>
    </xf>
    <xf numFmtId="182" fontId="23" fillId="2" borderId="4" xfId="1" applyNumberFormat="1" applyFont="1" applyFill="1" applyBorder="1" applyAlignment="1" applyProtection="1">
      <alignment horizontal="right" vertical="center"/>
      <protection locked="0"/>
    </xf>
    <xf numFmtId="182" fontId="23" fillId="2" borderId="6" xfId="1" applyNumberFormat="1" applyFont="1" applyFill="1" applyBorder="1" applyAlignment="1" applyProtection="1">
      <alignment horizontal="right" vertical="center"/>
      <protection locked="0"/>
    </xf>
    <xf numFmtId="49" fontId="23" fillId="2" borderId="16"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14" fontId="23" fillId="2" borderId="0" xfId="0" applyNumberFormat="1" applyFont="1" applyFill="1" applyAlignment="1" applyProtection="1">
      <alignment horizontal="left" vertical="center"/>
      <protection locked="0"/>
    </xf>
    <xf numFmtId="38" fontId="23" fillId="2" borderId="37"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49" fontId="23" fillId="2" borderId="37"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49" fontId="23" fillId="2" borderId="36" xfId="0" applyNumberFormat="1" applyFont="1" applyFill="1" applyBorder="1" applyAlignment="1" applyProtection="1">
      <alignment horizontal="left" vertical="center"/>
      <protection locked="0"/>
    </xf>
    <xf numFmtId="38" fontId="23" fillId="2" borderId="0" xfId="0" applyNumberFormat="1" applyFont="1" applyFill="1" applyAlignment="1" applyProtection="1">
      <alignment horizontal="left" vertical="center"/>
      <protection locked="0"/>
    </xf>
    <xf numFmtId="177" fontId="23" fillId="2" borderId="0" xfId="0" applyNumberFormat="1" applyFont="1" applyFill="1" applyAlignment="1" applyProtection="1">
      <alignment horizontal="left" vertical="center"/>
      <protection locked="0"/>
    </xf>
    <xf numFmtId="182" fontId="23" fillId="2" borderId="9" xfId="1" applyNumberFormat="1" applyFont="1" applyFill="1" applyBorder="1" applyAlignment="1" applyProtection="1">
      <alignment horizontal="right" vertical="center"/>
      <protection locked="0"/>
    </xf>
    <xf numFmtId="182" fontId="23" fillId="2" borderId="11" xfId="1" applyNumberFormat="1" applyFont="1" applyFill="1" applyBorder="1" applyAlignment="1" applyProtection="1">
      <alignment horizontal="right" vertical="center"/>
      <protection locked="0"/>
    </xf>
    <xf numFmtId="182" fontId="23" fillId="2" borderId="13" xfId="1" applyNumberFormat="1" applyFont="1" applyFill="1" applyBorder="1" applyAlignment="1" applyProtection="1">
      <alignment horizontal="right" vertical="center"/>
      <protection locked="0"/>
    </xf>
    <xf numFmtId="182" fontId="23" fillId="2" borderId="36" xfId="1" applyNumberFormat="1" applyFont="1" applyFill="1" applyBorder="1" applyAlignment="1" applyProtection="1">
      <alignment horizontal="right" vertical="center"/>
      <protection locked="0"/>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178" fontId="23" fillId="2" borderId="41" xfId="1" applyNumberFormat="1" applyFont="1" applyFill="1" applyBorder="1" applyAlignment="1" applyProtection="1">
      <alignment horizontal="right" vertical="center"/>
      <protection locked="0"/>
    </xf>
    <xf numFmtId="178" fontId="23" fillId="2" borderId="42" xfId="1" applyNumberFormat="1" applyFont="1" applyFill="1" applyBorder="1" applyAlignment="1" applyProtection="1">
      <alignment horizontal="right" vertical="center"/>
      <protection locked="0"/>
    </xf>
    <xf numFmtId="49" fontId="23" fillId="2" borderId="0" xfId="0" applyNumberFormat="1" applyFont="1" applyFill="1" applyAlignment="1" applyProtection="1">
      <alignment horizontal="right" vertical="center"/>
      <protection locked="0"/>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38" fontId="23" fillId="2" borderId="8"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38" fontId="23" fillId="2" borderId="4" xfId="1" applyNumberFormat="1" applyFont="1" applyFill="1" applyBorder="1" applyAlignment="1" applyProtection="1">
      <alignment horizontal="right" vertical="center"/>
      <protection locked="0"/>
    </xf>
    <xf numFmtId="38" fontId="23" fillId="2" borderId="5" xfId="1" applyNumberFormat="1" applyFont="1" applyFill="1" applyBorder="1" applyAlignment="1" applyProtection="1">
      <alignment horizontal="right" vertical="center"/>
      <protection locked="0"/>
    </xf>
    <xf numFmtId="38" fontId="23" fillId="2" borderId="48" xfId="1" applyNumberFormat="1" applyFont="1" applyFill="1" applyBorder="1" applyAlignment="1" applyProtection="1">
      <alignment horizontal="right" vertical="center"/>
      <protection locked="0"/>
    </xf>
    <xf numFmtId="38" fontId="23" fillId="2" borderId="42" xfId="1" applyNumberFormat="1" applyFont="1" applyFill="1" applyBorder="1" applyAlignment="1" applyProtection="1">
      <alignment horizontal="right" vertical="center"/>
      <protection locked="0"/>
    </xf>
    <xf numFmtId="14" fontId="23" fillId="2" borderId="37"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38" fontId="23" fillId="2" borderId="6" xfId="18" applyFont="1" applyFill="1" applyBorder="1" applyAlignment="1" applyProtection="1">
      <alignment horizontal="right" vertical="center"/>
      <protection locked="0"/>
    </xf>
    <xf numFmtId="38" fontId="23" fillId="2" borderId="4" xfId="18" applyFont="1" applyFill="1" applyBorder="1" applyAlignment="1" applyProtection="1">
      <alignment horizontal="right" vertical="center"/>
      <protection locked="0"/>
    </xf>
    <xf numFmtId="38" fontId="23" fillId="2" borderId="3"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49" fontId="23" fillId="2" borderId="56" xfId="0" applyNumberFormat="1" applyFont="1" applyFill="1" applyBorder="1" applyAlignment="1" applyProtection="1">
      <alignment horizontal="left" vertical="center"/>
      <protection locked="0"/>
    </xf>
    <xf numFmtId="49" fontId="23" fillId="2" borderId="21" xfId="0" applyNumberFormat="1" applyFont="1" applyFill="1" applyBorder="1" applyAlignment="1" applyProtection="1">
      <alignment horizontal="left" vertical="center"/>
      <protection locked="0"/>
    </xf>
    <xf numFmtId="49" fontId="23" fillId="2" borderId="55" xfId="0" applyNumberFormat="1" applyFont="1" applyFill="1" applyBorder="1" applyAlignment="1" applyProtection="1">
      <alignment horizontal="left" vertical="center"/>
      <protection locked="0"/>
    </xf>
    <xf numFmtId="49" fontId="23" fillId="2" borderId="57" xfId="0" applyNumberFormat="1" applyFont="1" applyFill="1" applyBorder="1" applyAlignment="1" applyProtection="1">
      <alignment horizontal="left" vertical="center"/>
      <protection locked="0"/>
    </xf>
    <xf numFmtId="49" fontId="23" fillId="2" borderId="58" xfId="0" applyNumberFormat="1" applyFont="1" applyFill="1" applyBorder="1" applyAlignment="1" applyProtection="1">
      <alignment horizontal="left" vertical="center"/>
      <protection locked="0"/>
    </xf>
    <xf numFmtId="49" fontId="23" fillId="2" borderId="60" xfId="0" applyNumberFormat="1" applyFont="1" applyFill="1" applyBorder="1" applyAlignment="1" applyProtection="1">
      <alignment horizontal="left" vertical="center"/>
      <protection locked="0"/>
    </xf>
    <xf numFmtId="49" fontId="23" fillId="2" borderId="18" xfId="0" applyNumberFormat="1" applyFont="1" applyFill="1" applyBorder="1" applyAlignment="1" applyProtection="1">
      <alignment horizontal="left" vertical="center"/>
      <protection locked="0"/>
    </xf>
    <xf numFmtId="49" fontId="23" fillId="2" borderId="61" xfId="0" applyNumberFormat="1" applyFont="1" applyFill="1" applyBorder="1" applyAlignment="1" applyProtection="1">
      <alignment horizontal="left" vertical="center"/>
      <protection locked="0"/>
    </xf>
    <xf numFmtId="14" fontId="23" fillId="2" borderId="56" xfId="0" applyNumberFormat="1" applyFont="1" applyFill="1" applyBorder="1" applyAlignment="1" applyProtection="1">
      <alignment horizontal="left" vertical="center"/>
      <protection locked="0"/>
    </xf>
    <xf numFmtId="177" fontId="23" fillId="2" borderId="21" xfId="0" applyNumberFormat="1" applyFont="1" applyFill="1" applyBorder="1" applyAlignment="1" applyProtection="1">
      <alignment horizontal="left" vertical="center"/>
      <protection locked="0"/>
    </xf>
    <xf numFmtId="177" fontId="23" fillId="2" borderId="23" xfId="0" applyNumberFormat="1" applyFont="1" applyFill="1" applyBorder="1" applyAlignment="1" applyProtection="1">
      <alignment horizontal="left" vertical="center"/>
      <protection locked="0"/>
    </xf>
    <xf numFmtId="177" fontId="23" fillId="2" borderId="57" xfId="0" applyNumberFormat="1" applyFont="1" applyFill="1" applyBorder="1" applyAlignment="1" applyProtection="1">
      <alignment horizontal="left" vertical="center"/>
      <protection locked="0"/>
    </xf>
    <xf numFmtId="177" fontId="23" fillId="2" borderId="26" xfId="0" applyNumberFormat="1" applyFont="1" applyFill="1" applyBorder="1" applyAlignment="1" applyProtection="1">
      <alignment horizontal="left" vertical="center"/>
      <protection locked="0"/>
    </xf>
    <xf numFmtId="177" fontId="23" fillId="2" borderId="60" xfId="0" applyNumberFormat="1" applyFont="1" applyFill="1" applyBorder="1" applyAlignment="1" applyProtection="1">
      <alignment horizontal="left" vertical="center"/>
      <protection locked="0"/>
    </xf>
    <xf numFmtId="177" fontId="23" fillId="2" borderId="18" xfId="0" applyNumberFormat="1" applyFont="1" applyFill="1" applyBorder="1" applyAlignment="1" applyProtection="1">
      <alignment horizontal="left" vertical="center"/>
      <protection locked="0"/>
    </xf>
    <xf numFmtId="177" fontId="23" fillId="2" borderId="19" xfId="0" applyNumberFormat="1" applyFont="1" applyFill="1" applyBorder="1" applyAlignment="1" applyProtection="1">
      <alignment horizontal="left" vertical="center"/>
      <protection locked="0"/>
    </xf>
    <xf numFmtId="49" fontId="23" fillId="2" borderId="3" xfId="0" applyNumberFormat="1" applyFont="1" applyFill="1" applyBorder="1" applyAlignment="1" applyProtection="1">
      <alignment horizontal="left" vertical="center"/>
      <protection locked="0"/>
    </xf>
    <xf numFmtId="49" fontId="23" fillId="2" borderId="4" xfId="0" applyNumberFormat="1" applyFont="1" applyFill="1" applyBorder="1" applyAlignment="1" applyProtection="1">
      <alignment horizontal="left" vertical="center"/>
      <protection locked="0"/>
    </xf>
    <xf numFmtId="49" fontId="23" fillId="2" borderId="5"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77" fontId="23" fillId="2" borderId="4" xfId="0" applyNumberFormat="1" applyFont="1" applyFill="1" applyBorder="1" applyAlignment="1" applyProtection="1">
      <alignment horizontal="left" vertical="center"/>
      <protection locked="0"/>
    </xf>
    <xf numFmtId="177" fontId="23" fillId="2" borderId="6" xfId="0" applyNumberFormat="1" applyFont="1" applyFill="1" applyBorder="1" applyAlignment="1" applyProtection="1">
      <alignment horizontal="left" vertical="center"/>
      <protection locked="0"/>
    </xf>
    <xf numFmtId="14" fontId="23" fillId="2" borderId="57" xfId="0" applyNumberFormat="1" applyFont="1" applyFill="1" applyBorder="1" applyAlignment="1" applyProtection="1">
      <alignment horizontal="left" vertical="center"/>
      <protection locked="0"/>
    </xf>
    <xf numFmtId="49" fontId="23" fillId="2" borderId="34" xfId="0" applyNumberFormat="1" applyFont="1" applyFill="1" applyBorder="1" applyAlignment="1" applyProtection="1">
      <alignment horizontal="left" vertical="center"/>
      <protection locked="0"/>
    </xf>
    <xf numFmtId="49" fontId="23" fillId="2" borderId="35" xfId="0" applyNumberFormat="1" applyFont="1" applyFill="1" applyBorder="1" applyAlignment="1" applyProtection="1">
      <alignment horizontal="left" vertical="center"/>
      <protection locked="0"/>
    </xf>
    <xf numFmtId="49" fontId="23" fillId="2" borderId="62"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77" fontId="23" fillId="2" borderId="13" xfId="0" applyNumberFormat="1" applyFont="1" applyFill="1" applyBorder="1" applyAlignment="1" applyProtection="1">
      <alignment horizontal="left" vertical="center"/>
      <protection locked="0"/>
    </xf>
    <xf numFmtId="177" fontId="23" fillId="2" borderId="36" xfId="0" applyNumberFormat="1" applyFont="1" applyFill="1" applyBorder="1" applyAlignment="1" applyProtection="1">
      <alignment horizontal="left" vertical="center"/>
      <protection locked="0"/>
    </xf>
    <xf numFmtId="49" fontId="23" fillId="2" borderId="1" xfId="0" applyNumberFormat="1" applyFont="1" applyFill="1" applyBorder="1" applyAlignment="1" applyProtection="1">
      <alignment horizontal="left" vertical="center"/>
      <protection locked="0"/>
    </xf>
    <xf numFmtId="49" fontId="23" fillId="2" borderId="2" xfId="0" applyNumberFormat="1" applyFont="1" applyFill="1" applyBorder="1" applyAlignment="1" applyProtection="1">
      <alignment horizontal="left" vertical="center"/>
      <protection locked="0"/>
    </xf>
    <xf numFmtId="49" fontId="23" fillId="2" borderId="17" xfId="0" applyNumberFormat="1" applyFont="1" applyFill="1" applyBorder="1" applyAlignment="1" applyProtection="1">
      <alignment horizontal="left" vertical="center"/>
      <protection locked="0"/>
    </xf>
    <xf numFmtId="14" fontId="23" fillId="2" borderId="1" xfId="0" applyNumberFormat="1" applyFont="1" applyFill="1" applyBorder="1" applyAlignment="1" applyProtection="1">
      <alignment horizontal="left" vertical="center"/>
      <protection locked="0"/>
    </xf>
    <xf numFmtId="177" fontId="23" fillId="2" borderId="2" xfId="0" applyNumberFormat="1" applyFont="1" applyFill="1" applyBorder="1" applyAlignment="1" applyProtection="1">
      <alignment horizontal="left" vertical="center"/>
      <protection locked="0"/>
    </xf>
    <xf numFmtId="177" fontId="23" fillId="2" borderId="33" xfId="0" applyNumberFormat="1" applyFont="1" applyFill="1" applyBorder="1" applyAlignment="1" applyProtection="1">
      <alignment horizontal="left" vertical="center"/>
      <protection locked="0"/>
    </xf>
    <xf numFmtId="49" fontId="23" fillId="2" borderId="12" xfId="0" applyNumberFormat="1" applyFont="1" applyFill="1" applyBorder="1" applyAlignment="1" applyProtection="1">
      <alignment horizontal="left" vertical="center"/>
      <protection locked="0"/>
    </xf>
    <xf numFmtId="49" fontId="23" fillId="2" borderId="14" xfId="0" applyNumberFormat="1" applyFont="1" applyFill="1" applyBorder="1" applyAlignment="1" applyProtection="1">
      <alignment horizontal="left" vertical="center"/>
      <protection locked="0"/>
    </xf>
    <xf numFmtId="49" fontId="23" fillId="2" borderId="8" xfId="0" applyNumberFormat="1" applyFont="1" applyFill="1" applyBorder="1" applyAlignment="1" applyProtection="1">
      <alignment horizontal="left" vertical="center"/>
      <protection locked="0"/>
    </xf>
    <xf numFmtId="49" fontId="23" fillId="2" borderId="10" xfId="0" applyNumberFormat="1" applyFont="1" applyFill="1" applyBorder="1" applyAlignment="1" applyProtection="1">
      <alignment horizontal="left" vertical="center"/>
      <protection locked="0"/>
    </xf>
    <xf numFmtId="14" fontId="23" fillId="2" borderId="8" xfId="0" applyNumberFormat="1" applyFont="1" applyFill="1" applyBorder="1" applyAlignment="1" applyProtection="1">
      <alignment horizontal="left" vertical="center"/>
      <protection locked="0"/>
    </xf>
    <xf numFmtId="177" fontId="23" fillId="2" borderId="9" xfId="0" applyNumberFormat="1" applyFont="1" applyFill="1" applyBorder="1" applyAlignment="1" applyProtection="1">
      <alignment horizontal="left" vertical="center"/>
      <protection locked="0"/>
    </xf>
    <xf numFmtId="177" fontId="23" fillId="2" borderId="11" xfId="0" applyNumberFormat="1" applyFont="1" applyFill="1" applyBorder="1" applyAlignment="1" applyProtection="1">
      <alignment horizontal="left" vertical="center"/>
      <protection locked="0"/>
    </xf>
    <xf numFmtId="0" fontId="23" fillId="2" borderId="10" xfId="0" applyFont="1" applyFill="1" applyBorder="1" applyAlignment="1" applyProtection="1">
      <alignment horizontal="left" vertical="center"/>
      <protection locked="0"/>
    </xf>
    <xf numFmtId="0" fontId="23" fillId="2" borderId="14" xfId="0" applyFont="1" applyFill="1" applyBorder="1" applyAlignment="1" applyProtection="1">
      <alignment horizontal="left" vertical="center"/>
      <protection locked="0"/>
    </xf>
    <xf numFmtId="0" fontId="11"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6" fillId="0" borderId="0" xfId="1" applyNumberFormat="1" applyFont="1" applyAlignment="1" applyProtection="1">
      <alignment horizontal="right" vertical="top"/>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1" fillId="0" borderId="0" xfId="0" applyFont="1" applyProtection="1">
      <alignment vertical="center"/>
    </xf>
    <xf numFmtId="0" fontId="17" fillId="0" borderId="0" xfId="0" applyFont="1" applyAlignment="1" applyProtection="1">
      <alignment horizontal="right" vertical="top"/>
    </xf>
    <xf numFmtId="0" fontId="17" fillId="0" borderId="0" xfId="0" applyFont="1" applyAlignment="1" applyProtection="1">
      <alignmen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0" fontId="18" fillId="0" borderId="0" xfId="0" applyFont="1" applyAlignment="1" applyProtection="1">
      <alignment vertical="top" wrapText="1"/>
    </xf>
    <xf numFmtId="0" fontId="18" fillId="0" borderId="0" xfId="0"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0" fontId="18" fillId="0" borderId="0" xfId="0" applyFont="1" applyAlignment="1" applyProtection="1">
      <alignment horizontal="left" vertical="center" wrapText="1"/>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0" fontId="11" fillId="0" borderId="26" xfId="2" applyFont="1" applyBorder="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0" fontId="18" fillId="0" borderId="0" xfId="2" applyFont="1" applyAlignment="1" applyProtection="1">
      <alignment horizontal="left" vertical="center" wrapText="1"/>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3"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3" xfId="0" applyNumberFormat="1" applyFont="1" applyBorder="1" applyAlignment="1" applyProtection="1">
      <alignment horizontal="left" vertical="center"/>
    </xf>
    <xf numFmtId="0" fontId="11" fillId="0" borderId="20"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23" xfId="0" applyFont="1" applyBorder="1" applyAlignment="1" applyProtection="1">
      <alignment horizontal="left" vertical="center"/>
    </xf>
    <xf numFmtId="180" fontId="11" fillId="0" borderId="26" xfId="0" applyNumberFormat="1" applyFont="1" applyBorder="1" applyProtection="1">
      <alignmen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6" xfId="0"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1" xfId="0" applyFont="1" applyBorder="1" applyAlignment="1" applyProtection="1">
      <alignment horizontal="left" vertical="center"/>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38" fontId="11" fillId="0" borderId="43" xfId="0" applyNumberFormat="1" applyFont="1" applyBorder="1" applyAlignment="1" applyProtection="1">
      <alignment horizontal="right" vertical="center"/>
    </xf>
    <xf numFmtId="38" fontId="11" fillId="0" borderId="35" xfId="0" applyNumberFormat="1" applyFont="1" applyBorder="1" applyAlignment="1" applyProtection="1">
      <alignment horizontal="right" vertical="center"/>
    </xf>
    <xf numFmtId="0" fontId="22" fillId="0" borderId="26" xfId="0" applyFont="1" applyBorder="1" applyProtection="1">
      <alignment vertical="center"/>
    </xf>
    <xf numFmtId="0" fontId="11" fillId="0" borderId="38"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39" xfId="0" applyFont="1" applyBorder="1" applyAlignment="1" applyProtection="1">
      <alignment horizontal="left" vertical="center"/>
    </xf>
    <xf numFmtId="0" fontId="22" fillId="0" borderId="11" xfId="0" applyFont="1" applyBorder="1" applyProtection="1">
      <alignment vertical="center"/>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22" fillId="0" borderId="19" xfId="0" applyFont="1" applyBorder="1" applyProtection="1">
      <alignment vertical="center"/>
    </xf>
    <xf numFmtId="0" fontId="11" fillId="0" borderId="0" xfId="0" applyFont="1" applyAlignment="1" applyProtection="1">
      <alignment horizontal="left" vertical="top"/>
    </xf>
    <xf numFmtId="182" fontId="11" fillId="0" borderId="0" xfId="1" applyNumberFormat="1" applyFont="1" applyProtection="1">
      <alignment vertical="center"/>
    </xf>
    <xf numFmtId="178" fontId="11" fillId="0" borderId="0" xfId="1" applyNumberFormat="1" applyFont="1" applyProtection="1">
      <alignment vertical="center"/>
    </xf>
    <xf numFmtId="177" fontId="17" fillId="0" borderId="0" xfId="0" applyNumberFormat="1" applyFont="1" applyAlignment="1" applyProtection="1">
      <alignment horizontal="right" vertical="top"/>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78" fontId="11" fillId="0" borderId="0" xfId="1" applyNumberFormat="1" applyFont="1" applyAlignment="1" applyProtection="1">
      <alignment horizontal="left" vertical="center"/>
    </xf>
    <xf numFmtId="178" fontId="11" fillId="0" borderId="26" xfId="1" applyNumberFormat="1" applyFont="1" applyBorder="1" applyAlignment="1" applyProtection="1">
      <alignment horizontal="right" vertical="center"/>
    </xf>
    <xf numFmtId="0" fontId="11" fillId="0" borderId="0" xfId="0" applyFont="1" applyAlignment="1" applyProtection="1">
      <alignment horizontal="left" vertical="center"/>
    </xf>
    <xf numFmtId="182" fontId="17" fillId="0" borderId="0" xfId="0" applyNumberFormat="1" applyFont="1" applyAlignment="1" applyProtection="1">
      <alignment horizontal="right" vertical="top"/>
    </xf>
    <xf numFmtId="181" fontId="11" fillId="0" borderId="0" xfId="0" applyNumberFormat="1" applyFont="1" applyProtection="1">
      <alignment vertical="center"/>
    </xf>
    <xf numFmtId="178" fontId="11" fillId="0" borderId="15" xfId="1" applyNumberFormat="1" applyFont="1" applyBorder="1" applyAlignment="1" applyProtection="1">
      <alignment horizontal="left" vertical="center"/>
    </xf>
    <xf numFmtId="178" fontId="11" fillId="0" borderId="4" xfId="1" applyNumberFormat="1" applyFont="1" applyBorder="1" applyAlignment="1" applyProtection="1">
      <alignment horizontal="left" vertical="center"/>
    </xf>
    <xf numFmtId="178" fontId="11" fillId="0" borderId="6" xfId="1" applyNumberFormat="1" applyFont="1" applyBorder="1" applyAlignment="1" applyProtection="1">
      <alignment horizontal="left" vertical="center"/>
    </xf>
    <xf numFmtId="178" fontId="11" fillId="0" borderId="16" xfId="1" applyNumberFormat="1" applyFont="1" applyBorder="1" applyAlignment="1" applyProtection="1">
      <alignment horizontal="left" vertical="center"/>
    </xf>
    <xf numFmtId="178" fontId="11" fillId="0" borderId="9" xfId="1" applyNumberFormat="1" applyFont="1" applyBorder="1" applyAlignment="1" applyProtection="1">
      <alignment horizontal="left" vertical="center"/>
    </xf>
    <xf numFmtId="178" fontId="11" fillId="0" borderId="11" xfId="1" applyNumberFormat="1" applyFont="1" applyBorder="1" applyAlignment="1" applyProtection="1">
      <alignment horizontal="left" vertical="center"/>
    </xf>
    <xf numFmtId="182" fontId="11" fillId="0" borderId="16" xfId="1" applyNumberFormat="1" applyFont="1" applyBorder="1" applyAlignment="1" applyProtection="1">
      <alignment horizontal="left" vertical="center"/>
    </xf>
    <xf numFmtId="182" fontId="11" fillId="0" borderId="9" xfId="1" applyNumberFormat="1" applyFont="1" applyBorder="1" applyAlignment="1" applyProtection="1">
      <alignment horizontal="left" vertical="center"/>
    </xf>
    <xf numFmtId="182" fontId="11" fillId="0" borderId="11" xfId="1" applyNumberFormat="1" applyFont="1" applyBorder="1" applyAlignment="1" applyProtection="1">
      <alignment horizontal="left" vertical="center"/>
    </xf>
    <xf numFmtId="38" fontId="11" fillId="0" borderId="16" xfId="1" applyNumberFormat="1" applyFont="1" applyBorder="1" applyAlignment="1" applyProtection="1">
      <alignment horizontal="right" vertical="center"/>
    </xf>
    <xf numFmtId="182" fontId="11" fillId="0" borderId="9" xfId="1" applyNumberFormat="1" applyFont="1" applyBorder="1" applyAlignment="1" applyProtection="1">
      <alignment horizontal="right" vertical="center"/>
    </xf>
    <xf numFmtId="182" fontId="11" fillId="0" borderId="11" xfId="1" applyNumberFormat="1" applyFont="1" applyBorder="1" applyAlignment="1" applyProtection="1">
      <alignment horizontal="right" vertical="center"/>
    </xf>
    <xf numFmtId="178" fontId="23" fillId="0" borderId="37" xfId="1" applyNumberFormat="1" applyFont="1" applyBorder="1" applyAlignment="1" applyProtection="1">
      <alignment horizontal="left" vertical="center"/>
    </xf>
    <xf numFmtId="178" fontId="11" fillId="0" borderId="13" xfId="1" applyNumberFormat="1" applyFont="1" applyBorder="1" applyAlignment="1" applyProtection="1">
      <alignment horizontal="left" vertical="center"/>
    </xf>
    <xf numFmtId="178" fontId="11" fillId="0" borderId="36" xfId="1" applyNumberFormat="1" applyFont="1" applyBorder="1" applyAlignment="1" applyProtection="1">
      <alignment horizontal="left" vertical="center"/>
    </xf>
    <xf numFmtId="0" fontId="17" fillId="0" borderId="0" xfId="0" applyFont="1" applyAlignment="1" applyProtection="1">
      <alignment horizontal="left" vertical="top"/>
    </xf>
    <xf numFmtId="178" fontId="11" fillId="0" borderId="0" xfId="1" applyNumberFormat="1" applyFont="1" applyAlignment="1" applyProtection="1">
      <alignment vertical="top"/>
    </xf>
    <xf numFmtId="0" fontId="18" fillId="0" borderId="0" xfId="0" applyFont="1" applyAlignment="1" applyProtection="1">
      <alignment horizontal="left" vertical="top" wrapText="1"/>
    </xf>
    <xf numFmtId="0" fontId="11" fillId="0" borderId="25" xfId="0" applyFont="1" applyBorder="1" applyProtection="1">
      <alignment vertical="center"/>
    </xf>
    <xf numFmtId="0" fontId="11" fillId="0" borderId="2" xfId="0" applyFont="1" applyBorder="1" applyProtection="1">
      <alignment vertical="center"/>
    </xf>
    <xf numFmtId="0" fontId="11" fillId="0" borderId="33" xfId="0" applyFont="1" applyBorder="1" applyProtection="1">
      <alignment vertical="center"/>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3" xfId="1" applyNumberFormat="1"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0" fontId="11" fillId="0" borderId="40" xfId="2" applyFont="1" applyBorder="1" applyProtection="1">
      <alignment vertical="center"/>
    </xf>
    <xf numFmtId="0" fontId="11" fillId="0" borderId="41" xfId="2" applyFont="1" applyBorder="1" applyProtection="1">
      <alignment vertical="center"/>
    </xf>
    <xf numFmtId="0" fontId="11" fillId="0" borderId="42" xfId="2" applyFont="1" applyBorder="1" applyProtection="1">
      <alignmen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38" fontId="11" fillId="0" borderId="27" xfId="1" applyNumberFormat="1" applyFont="1" applyBorder="1" applyAlignment="1" applyProtection="1">
      <alignment horizontal="right" vertical="center"/>
    </xf>
    <xf numFmtId="178" fontId="11" fillId="0" borderId="28" xfId="1" applyNumberFormat="1" applyFont="1" applyBorder="1" applyAlignment="1" applyProtection="1">
      <alignment horizontal="right" vertical="center"/>
    </xf>
    <xf numFmtId="178" fontId="11" fillId="0" borderId="29" xfId="1" applyNumberFormat="1" applyFont="1" applyBorder="1" applyAlignment="1" applyProtection="1">
      <alignment horizontal="right" vertical="center"/>
    </xf>
    <xf numFmtId="178" fontId="11" fillId="0" borderId="37" xfId="1" applyNumberFormat="1" applyFont="1" applyBorder="1" applyAlignment="1" applyProtection="1">
      <alignment horizontal="left" vertical="center"/>
    </xf>
    <xf numFmtId="0" fontId="17" fillId="0" borderId="0" xfId="2" applyFont="1" applyProtection="1">
      <alignment vertical="center"/>
    </xf>
    <xf numFmtId="178" fontId="17" fillId="0" borderId="0" xfId="2" applyNumberFormat="1" applyFont="1" applyProtection="1">
      <alignment vertical="center"/>
    </xf>
    <xf numFmtId="38" fontId="23" fillId="0" borderId="15" xfId="1" applyNumberFormat="1" applyFont="1" applyBorder="1" applyAlignment="1" applyProtection="1">
      <alignment horizontal="right" vertical="center"/>
    </xf>
    <xf numFmtId="49" fontId="23" fillId="0" borderId="4" xfId="1" applyNumberFormat="1" applyFont="1" applyBorder="1" applyAlignment="1" applyProtection="1">
      <alignment horizontal="right" vertical="center"/>
    </xf>
    <xf numFmtId="40" fontId="11" fillId="0" borderId="6" xfId="1" applyNumberFormat="1" applyFont="1" applyBorder="1" applyProtection="1">
      <alignment vertical="center"/>
    </xf>
    <xf numFmtId="38" fontId="23" fillId="0" borderId="16" xfId="1" applyNumberFormat="1" applyFont="1" applyBorder="1" applyAlignment="1" applyProtection="1">
      <alignment horizontal="right" vertical="center"/>
    </xf>
    <xf numFmtId="49" fontId="23" fillId="0" borderId="9" xfId="1" applyNumberFormat="1" applyFont="1" applyBorder="1" applyAlignment="1" applyProtection="1">
      <alignment horizontal="right" vertical="center"/>
    </xf>
    <xf numFmtId="40" fontId="11" fillId="0" borderId="11" xfId="1" applyNumberFormat="1" applyFont="1" applyBorder="1" applyProtection="1">
      <alignment vertical="center"/>
    </xf>
    <xf numFmtId="0" fontId="24" fillId="0" borderId="37" xfId="0" applyFont="1" applyBorder="1" applyAlignment="1" applyProtection="1">
      <alignment horizontal="left" vertical="center"/>
    </xf>
    <xf numFmtId="0" fontId="24" fillId="0" borderId="13" xfId="0" applyFont="1" applyBorder="1" applyAlignment="1" applyProtection="1">
      <alignment horizontal="left" vertical="center"/>
    </xf>
    <xf numFmtId="0" fontId="24" fillId="0" borderId="36" xfId="0" applyFont="1" applyBorder="1" applyAlignment="1" applyProtection="1">
      <alignment horizontal="left" vertical="center"/>
    </xf>
    <xf numFmtId="38" fontId="23" fillId="0" borderId="37" xfId="1" applyNumberFormat="1" applyFont="1" applyBorder="1" applyAlignment="1" applyProtection="1">
      <alignment horizontal="right" vertical="center"/>
    </xf>
    <xf numFmtId="49" fontId="23" fillId="0" borderId="13" xfId="1" applyNumberFormat="1" applyFont="1" applyBorder="1" applyAlignment="1" applyProtection="1">
      <alignment horizontal="right" vertical="center"/>
    </xf>
    <xf numFmtId="40" fontId="11" fillId="0" borderId="36" xfId="1" applyNumberFormat="1" applyFont="1" applyBorder="1" applyProtection="1">
      <alignment vertical="center"/>
    </xf>
    <xf numFmtId="0" fontId="19" fillId="0" borderId="19" xfId="0" applyFont="1" applyBorder="1" applyAlignment="1" applyProtection="1">
      <alignment vertical="top"/>
    </xf>
    <xf numFmtId="0" fontId="23" fillId="0" borderId="0" xfId="0" applyFont="1" applyAlignment="1" applyProtection="1">
      <alignment horizontal="left" vertical="center"/>
    </xf>
    <xf numFmtId="0" fontId="14" fillId="0" borderId="24" xfId="0" applyFont="1" applyBorder="1" applyProtection="1">
      <alignment vertical="center"/>
    </xf>
    <xf numFmtId="0" fontId="18" fillId="0" borderId="18" xfId="0" applyFont="1" applyBorder="1" applyAlignment="1" applyProtection="1">
      <alignment horizontal="left" vertical="center" wrapText="1"/>
    </xf>
    <xf numFmtId="180" fontId="11" fillId="0" borderId="44" xfId="0" applyNumberFormat="1" applyFont="1" applyBorder="1" applyProtection="1">
      <alignment vertical="center"/>
    </xf>
    <xf numFmtId="0" fontId="11" fillId="0" borderId="20" xfId="1" applyFont="1" applyBorder="1" applyAlignment="1" applyProtection="1">
      <alignment horizontal="center" vertical="center"/>
    </xf>
    <xf numFmtId="0" fontId="11" fillId="0" borderId="21" xfId="1"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33" xfId="0" applyFont="1" applyBorder="1" applyAlignment="1" applyProtection="1">
      <alignment horizontal="center" vertical="center"/>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183" fontId="11" fillId="0" borderId="0" xfId="1" applyNumberFormat="1" applyFont="1" applyProtection="1">
      <alignment vertical="center"/>
    </xf>
    <xf numFmtId="0" fontId="16" fillId="0" borderId="44" xfId="0" applyFont="1" applyBorder="1" applyProtection="1">
      <alignment vertical="center"/>
    </xf>
    <xf numFmtId="0" fontId="11" fillId="0" borderId="24" xfId="0" applyFont="1" applyBorder="1" applyAlignment="1" applyProtection="1">
      <alignment horizontal="left" vertical="center"/>
    </xf>
    <xf numFmtId="0" fontId="11" fillId="0" borderId="0" xfId="0" applyFont="1" applyAlignment="1" applyProtection="1">
      <alignment horizontal="left" vertical="center"/>
    </xf>
    <xf numFmtId="14" fontId="11" fillId="0" borderId="0" xfId="0" applyNumberFormat="1" applyFont="1" applyAlignment="1" applyProtection="1">
      <alignment horizontal="left" vertical="center"/>
    </xf>
    <xf numFmtId="0" fontId="11" fillId="0" borderId="26" xfId="0" applyFont="1" applyBorder="1" applyAlignment="1" applyProtection="1">
      <alignment horizontal="left" vertical="center"/>
    </xf>
    <xf numFmtId="178" fontId="11" fillId="0" borderId="21" xfId="1" applyNumberFormat="1" applyFont="1" applyBorder="1" applyProtection="1">
      <alignment vertical="center"/>
    </xf>
    <xf numFmtId="178" fontId="11" fillId="0" borderId="23" xfId="1" applyNumberFormat="1" applyFont="1" applyBorder="1" applyProtection="1">
      <alignment vertical="center"/>
    </xf>
    <xf numFmtId="178" fontId="11" fillId="0" borderId="55" xfId="1" applyNumberFormat="1" applyFont="1" applyBorder="1" applyProtection="1">
      <alignment vertical="center"/>
    </xf>
    <xf numFmtId="178" fontId="11" fillId="0" borderId="6" xfId="1" applyNumberFormat="1" applyFont="1" applyBorder="1" applyProtection="1">
      <alignment vertical="center"/>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0" applyFont="1" applyBorder="1" applyAlignment="1" applyProtection="1">
      <alignment horizontal="left" vertical="center"/>
    </xf>
    <xf numFmtId="0" fontId="11" fillId="0" borderId="18" xfId="0" applyFont="1" applyBorder="1" applyAlignment="1" applyProtection="1">
      <alignment horizontal="left" vertical="center"/>
    </xf>
    <xf numFmtId="14" fontId="11" fillId="0" borderId="18" xfId="0" applyNumberFormat="1" applyFont="1" applyBorder="1" applyAlignment="1" applyProtection="1">
      <alignment horizontal="left" vertical="center"/>
    </xf>
    <xf numFmtId="0" fontId="11" fillId="0" borderId="19" xfId="0" applyFont="1" applyBorder="1" applyAlignment="1" applyProtection="1">
      <alignment horizontal="left" vertical="center"/>
    </xf>
    <xf numFmtId="178" fontId="11" fillId="0" borderId="13" xfId="1" applyNumberFormat="1" applyFont="1" applyBorder="1" applyProtection="1">
      <alignment vertical="center"/>
    </xf>
    <xf numFmtId="178" fontId="11" fillId="0" borderId="36" xfId="1" applyNumberFormat="1" applyFont="1" applyBorder="1" applyProtection="1">
      <alignment vertical="center"/>
    </xf>
    <xf numFmtId="178" fontId="11" fillId="0" borderId="14" xfId="1" applyNumberFormat="1" applyFont="1" applyBorder="1" applyProtection="1">
      <alignment vertical="center"/>
    </xf>
    <xf numFmtId="178" fontId="11" fillId="0" borderId="19" xfId="1" applyNumberFormat="1" applyFont="1" applyBorder="1" applyProtection="1">
      <alignment vertical="center"/>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0" fontId="11" fillId="0" borderId="15" xfId="2" applyFont="1" applyBorder="1" applyAlignment="1" applyProtection="1">
      <alignment horizontal="left" vertical="center"/>
    </xf>
    <xf numFmtId="0" fontId="11" fillId="0" borderId="4" xfId="2" applyFont="1" applyBorder="1" applyAlignment="1" applyProtection="1">
      <alignment horizontal="left" vertical="center"/>
    </xf>
    <xf numFmtId="38" fontId="11" fillId="0" borderId="4" xfId="2" applyNumberFormat="1" applyFont="1" applyBorder="1" applyAlignment="1" applyProtection="1">
      <alignment horizontal="left" vertical="center"/>
    </xf>
    <xf numFmtId="0" fontId="11" fillId="0" borderId="6" xfId="2" applyFont="1" applyBorder="1" applyAlignment="1" applyProtection="1">
      <alignment horizontal="left" vertical="center"/>
    </xf>
    <xf numFmtId="0" fontId="11" fillId="0" borderId="16" xfId="2" applyFont="1" applyBorder="1" applyAlignment="1" applyProtection="1">
      <alignment horizontal="left" vertical="center"/>
    </xf>
    <xf numFmtId="0" fontId="11" fillId="0" borderId="9" xfId="2" applyFont="1" applyBorder="1" applyAlignment="1" applyProtection="1">
      <alignment horizontal="left" vertical="center"/>
    </xf>
    <xf numFmtId="0" fontId="11" fillId="0" borderId="11" xfId="2" applyFont="1" applyBorder="1" applyAlignment="1" applyProtection="1">
      <alignment horizontal="left" vertical="center"/>
    </xf>
    <xf numFmtId="0" fontId="11" fillId="0" borderId="43" xfId="2" applyFont="1" applyBorder="1" applyAlignment="1" applyProtection="1">
      <alignment horizontal="left" vertical="center"/>
    </xf>
    <xf numFmtId="0" fontId="11" fillId="0" borderId="35" xfId="2" applyFont="1" applyBorder="1" applyAlignment="1" applyProtection="1">
      <alignment horizontal="left" vertical="center"/>
    </xf>
    <xf numFmtId="0" fontId="11" fillId="0" borderId="51" xfId="2" applyFont="1" applyBorder="1" applyAlignment="1" applyProtection="1">
      <alignment horizontal="left" vertical="center"/>
    </xf>
    <xf numFmtId="38" fontId="11" fillId="0" borderId="9" xfId="2" applyNumberFormat="1" applyFont="1" applyBorder="1" applyAlignment="1" applyProtection="1">
      <alignment horizontal="left" vertical="center"/>
    </xf>
    <xf numFmtId="0" fontId="11" fillId="0" borderId="27" xfId="0" applyFont="1" applyBorder="1" applyAlignment="1" applyProtection="1">
      <alignment horizontal="left" vertical="center"/>
    </xf>
    <xf numFmtId="0" fontId="11" fillId="0" borderId="28" xfId="0" applyFont="1" applyBorder="1" applyAlignment="1" applyProtection="1">
      <alignment horizontal="left" vertical="center"/>
    </xf>
    <xf numFmtId="38" fontId="11" fillId="0" borderId="28" xfId="0" applyNumberFormat="1" applyFont="1" applyBorder="1" applyAlignment="1" applyProtection="1">
      <alignment horizontal="left" vertical="center"/>
    </xf>
    <xf numFmtId="0" fontId="11" fillId="0" borderId="29" xfId="0" applyFont="1" applyBorder="1" applyAlignment="1" applyProtection="1">
      <alignment horizontal="left" vertical="center"/>
    </xf>
    <xf numFmtId="38" fontId="11" fillId="0" borderId="28" xfId="1" applyNumberFormat="1" applyFont="1" applyBorder="1" applyAlignment="1" applyProtection="1">
      <alignment horizontal="right" vertical="center"/>
    </xf>
    <xf numFmtId="38" fontId="11" fillId="0" borderId="50" xfId="1" applyNumberFormat="1" applyFont="1" applyBorder="1" applyAlignment="1" applyProtection="1">
      <alignment horizontal="right" vertical="center"/>
    </xf>
    <xf numFmtId="38" fontId="11" fillId="0" borderId="47" xfId="1" applyNumberFormat="1" applyFont="1" applyBorder="1" applyAlignment="1" applyProtection="1">
      <alignment horizontal="right" vertical="center"/>
    </xf>
    <xf numFmtId="38" fontId="11" fillId="0" borderId="29" xfId="1" applyNumberFormat="1" applyFont="1" applyBorder="1" applyAlignment="1" applyProtection="1">
      <alignment horizontal="right" vertical="center"/>
    </xf>
    <xf numFmtId="0" fontId="17" fillId="0" borderId="0" xfId="2" applyFont="1" applyAlignment="1" applyProtection="1">
      <alignment vertical="top"/>
    </xf>
    <xf numFmtId="0" fontId="11" fillId="0" borderId="21" xfId="0" applyFont="1" applyBorder="1" applyAlignment="1" applyProtection="1">
      <alignment horizontal="lef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180" fontId="11" fillId="0" borderId="22" xfId="0" applyNumberFormat="1" applyFont="1" applyBorder="1" applyProtection="1">
      <alignment vertical="center"/>
    </xf>
    <xf numFmtId="0" fontId="11" fillId="0" borderId="18" xfId="0" applyFont="1" applyBorder="1" applyAlignment="1" applyProtection="1">
      <alignment horizontal="lef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49" fontId="11" fillId="0" borderId="0" xfId="1" applyNumberFormat="1" applyFont="1" applyAlignment="1" applyProtection="1">
      <alignment horizontal="right" vertical="center"/>
    </xf>
    <xf numFmtId="0" fontId="17" fillId="0" borderId="26" xfId="0" applyFont="1" applyBorder="1" applyProtection="1">
      <alignment vertical="center"/>
    </xf>
    <xf numFmtId="0" fontId="11" fillId="0" borderId="71" xfId="12" applyFont="1" applyBorder="1" applyAlignment="1" applyProtection="1">
      <alignment horizontal="left" vertical="center"/>
    </xf>
    <xf numFmtId="0" fontId="11" fillId="0" borderId="30" xfId="12" applyFont="1" applyBorder="1" applyAlignment="1" applyProtection="1">
      <alignment horizontal="left" vertical="center"/>
    </xf>
    <xf numFmtId="182" fontId="11" fillId="0" borderId="1" xfId="12" applyNumberFormat="1" applyFont="1" applyBorder="1" applyAlignment="1" applyProtection="1">
      <alignment horizontal="center" vertical="center"/>
    </xf>
    <xf numFmtId="182" fontId="11" fillId="0" borderId="2" xfId="12" applyNumberFormat="1" applyFont="1" applyBorder="1" applyAlignment="1" applyProtection="1">
      <alignment horizontal="center" vertical="center"/>
    </xf>
    <xf numFmtId="182" fontId="11" fillId="0" borderId="33" xfId="12" applyNumberFormat="1" applyFont="1" applyBorder="1" applyAlignment="1" applyProtection="1">
      <alignment horizontal="center" vertical="center"/>
    </xf>
    <xf numFmtId="0" fontId="11" fillId="0" borderId="44" xfId="2" applyFont="1" applyBorder="1" applyProtection="1">
      <alignment vertical="center"/>
    </xf>
    <xf numFmtId="0" fontId="11" fillId="0" borderId="25" xfId="12" applyFont="1" applyBorder="1" applyAlignment="1" applyProtection="1">
      <alignment horizontal="left" vertical="center"/>
    </xf>
    <xf numFmtId="0" fontId="11" fillId="0" borderId="2" xfId="12" applyFont="1" applyBorder="1" applyAlignment="1" applyProtection="1">
      <alignment horizontal="left" vertical="center"/>
    </xf>
    <xf numFmtId="0" fontId="11" fillId="0" borderId="17" xfId="12" applyFont="1" applyBorder="1" applyAlignment="1" applyProtection="1">
      <alignment horizontal="left" vertical="center"/>
    </xf>
    <xf numFmtId="182" fontId="11" fillId="0" borderId="72" xfId="12" applyNumberFormat="1" applyFont="1" applyBorder="1" applyAlignment="1" applyProtection="1">
      <alignment horizontal="center" vertical="center"/>
    </xf>
    <xf numFmtId="0" fontId="11" fillId="0" borderId="45" xfId="6" applyFont="1" applyBorder="1" applyAlignment="1" applyProtection="1">
      <alignment horizontal="left" vertical="center"/>
    </xf>
    <xf numFmtId="0" fontId="11" fillId="0" borderId="46" xfId="6" applyFont="1" applyBorder="1" applyAlignment="1" applyProtection="1">
      <alignment horizontal="left" vertical="center"/>
    </xf>
    <xf numFmtId="0" fontId="11" fillId="0" borderId="10" xfId="6" applyFont="1" applyBorder="1" applyAlignment="1" applyProtection="1">
      <alignment horizontal="left" vertical="center"/>
    </xf>
    <xf numFmtId="0" fontId="11" fillId="0" borderId="7" xfId="6" applyFont="1" applyBorder="1" applyAlignment="1" applyProtection="1">
      <alignment horizontal="left" vertical="center"/>
    </xf>
    <xf numFmtId="0" fontId="11" fillId="0" borderId="10" xfId="6" applyFont="1" applyBorder="1" applyAlignment="1" applyProtection="1">
      <alignment horizontal="center" vertical="center" textRotation="255"/>
    </xf>
    <xf numFmtId="0" fontId="11" fillId="0" borderId="14" xfId="6" applyFont="1" applyBorder="1" applyAlignment="1" applyProtection="1">
      <alignment horizontal="center" vertical="center" textRotation="255"/>
    </xf>
    <xf numFmtId="0" fontId="11" fillId="0" borderId="21" xfId="2" applyFont="1" applyBorder="1" applyProtection="1">
      <alignment vertical="center"/>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18" xfId="0" applyFont="1" applyBorder="1" applyAlignment="1" applyProtection="1">
      <alignment horizontal="left" vertical="center" wrapText="1"/>
    </xf>
    <xf numFmtId="0" fontId="25" fillId="0" borderId="0" xfId="0" applyFont="1" applyProtection="1">
      <alignment vertical="center"/>
    </xf>
    <xf numFmtId="0" fontId="11" fillId="0" borderId="25" xfId="0" applyFont="1" applyBorder="1" applyAlignment="1" applyProtection="1">
      <alignment horizontal="left" vertical="center" indent="1"/>
    </xf>
    <xf numFmtId="0" fontId="11" fillId="0" borderId="17" xfId="0" applyFont="1" applyBorder="1" applyAlignment="1" applyProtection="1">
      <alignment horizontal="left" vertical="center"/>
    </xf>
    <xf numFmtId="177" fontId="11" fillId="0" borderId="30" xfId="0" applyNumberFormat="1" applyFont="1" applyBorder="1" applyAlignment="1" applyProtection="1">
      <alignment horizontal="center" vertical="center"/>
    </xf>
    <xf numFmtId="0" fontId="11" fillId="0" borderId="30" xfId="0" applyFont="1" applyBorder="1" applyAlignment="1" applyProtection="1">
      <alignment horizontal="center" vertical="center"/>
    </xf>
    <xf numFmtId="0" fontId="11" fillId="0" borderId="21" xfId="2" applyFont="1" applyBorder="1" applyAlignment="1" applyProtection="1">
      <alignment horizontal="left" vertical="center"/>
    </xf>
    <xf numFmtId="0" fontId="11" fillId="0" borderId="55" xfId="2" applyFont="1" applyBorder="1" applyAlignment="1" applyProtection="1">
      <alignment horizontal="left" vertical="center"/>
    </xf>
    <xf numFmtId="0" fontId="11" fillId="0" borderId="30" xfId="2" applyFont="1" applyBorder="1" applyAlignment="1" applyProtection="1">
      <alignment horizontal="left" vertical="center" wrapText="1"/>
    </xf>
    <xf numFmtId="0" fontId="11" fillId="0" borderId="30" xfId="2" applyFont="1" applyBorder="1" applyAlignment="1" applyProtection="1">
      <alignment horizontal="left" vertical="center"/>
    </xf>
    <xf numFmtId="0" fontId="11" fillId="0" borderId="1" xfId="2" applyFont="1" applyBorder="1" applyAlignment="1" applyProtection="1">
      <alignment horizontal="left" vertical="center" wrapText="1"/>
    </xf>
    <xf numFmtId="0" fontId="11" fillId="0" borderId="2" xfId="2" applyFont="1" applyBorder="1" applyAlignment="1" applyProtection="1">
      <alignment horizontal="left" vertical="center" wrapText="1"/>
    </xf>
    <xf numFmtId="0" fontId="11" fillId="0" borderId="33" xfId="2" applyFont="1" applyBorder="1" applyAlignment="1" applyProtection="1">
      <alignment horizontal="left" vertical="center" wrapText="1"/>
    </xf>
    <xf numFmtId="180" fontId="11" fillId="0" borderId="55" xfId="0" applyNumberFormat="1" applyFont="1" applyBorder="1" applyProtection="1">
      <alignment vertical="center"/>
    </xf>
    <xf numFmtId="0" fontId="11" fillId="0" borderId="56" xfId="12" applyFont="1" applyBorder="1" applyAlignment="1" applyProtection="1">
      <alignment horizontal="center" vertical="center" wrapText="1"/>
    </xf>
    <xf numFmtId="0" fontId="11" fillId="0" borderId="3" xfId="12" applyFont="1" applyBorder="1" applyAlignment="1" applyProtection="1">
      <alignment horizontal="left" vertical="center"/>
    </xf>
    <xf numFmtId="0" fontId="11" fillId="0" borderId="4" xfId="12" applyFont="1" applyBorder="1" applyAlignment="1" applyProtection="1">
      <alignment horizontal="left" vertical="center"/>
    </xf>
    <xf numFmtId="0" fontId="11" fillId="0" borderId="5" xfId="12" applyFont="1" applyBorder="1" applyAlignment="1" applyProtection="1">
      <alignment horizontal="left" vertical="center"/>
    </xf>
    <xf numFmtId="0" fontId="11" fillId="3" borderId="53" xfId="12" applyFont="1" applyFill="1" applyBorder="1" applyAlignment="1" applyProtection="1">
      <alignment horizontal="center" vertical="center"/>
    </xf>
    <xf numFmtId="0" fontId="11" fillId="0" borderId="55" xfId="0" applyFont="1" applyBorder="1" applyAlignment="1" applyProtection="1">
      <alignment horizontal="left" vertical="center"/>
    </xf>
    <xf numFmtId="0" fontId="11" fillId="0" borderId="44" xfId="0" applyFont="1" applyBorder="1" applyProtection="1">
      <alignment vertical="center"/>
    </xf>
    <xf numFmtId="180" fontId="11" fillId="0" borderId="10" xfId="0" applyNumberFormat="1" applyFont="1" applyBorder="1" applyProtection="1">
      <alignment vertical="center"/>
    </xf>
    <xf numFmtId="0" fontId="11" fillId="0" borderId="57" xfId="12" applyFont="1" applyBorder="1" applyAlignment="1" applyProtection="1">
      <alignment horizontal="center" vertical="center"/>
    </xf>
    <xf numFmtId="0" fontId="11" fillId="0" borderId="8" xfId="12" applyFont="1" applyBorder="1" applyAlignment="1" applyProtection="1">
      <alignment horizontal="left" vertical="center"/>
    </xf>
    <xf numFmtId="0" fontId="11" fillId="0" borderId="9" xfId="12" applyFont="1" applyBorder="1" applyAlignment="1" applyProtection="1">
      <alignment horizontal="left" vertical="center"/>
    </xf>
    <xf numFmtId="0" fontId="11" fillId="0" borderId="10" xfId="12" applyFont="1" applyBorder="1" applyAlignment="1" applyProtection="1">
      <alignment horizontal="left" vertical="center"/>
    </xf>
    <xf numFmtId="0" fontId="11" fillId="3" borderId="52" xfId="12" applyFont="1" applyFill="1" applyBorder="1" applyAlignment="1" applyProtection="1">
      <alignment horizontal="center" vertical="center"/>
    </xf>
    <xf numFmtId="0" fontId="11" fillId="0" borderId="58" xfId="0" applyFont="1" applyBorder="1" applyAlignment="1" applyProtection="1">
      <alignment horizontal="left" vertical="center"/>
    </xf>
    <xf numFmtId="180" fontId="11" fillId="0" borderId="59" xfId="0" applyNumberFormat="1" applyFont="1" applyBorder="1" applyProtection="1">
      <alignment vertical="center"/>
    </xf>
    <xf numFmtId="0" fontId="11" fillId="0" borderId="60" xfId="12" applyFont="1" applyBorder="1" applyAlignment="1" applyProtection="1">
      <alignment horizontal="center" vertical="center"/>
    </xf>
    <xf numFmtId="0" fontId="11" fillId="0" borderId="12" xfId="12" applyFont="1" applyBorder="1" applyAlignment="1" applyProtection="1">
      <alignment horizontal="left" vertical="center"/>
    </xf>
    <xf numFmtId="0" fontId="11" fillId="0" borderId="13" xfId="12" applyFont="1" applyBorder="1" applyAlignment="1" applyProtection="1">
      <alignment horizontal="left" vertical="center"/>
    </xf>
    <xf numFmtId="0" fontId="11" fillId="0" borderId="14" xfId="12" applyFont="1" applyBorder="1" applyAlignment="1" applyProtection="1">
      <alignment horizontal="left" vertical="center"/>
    </xf>
    <xf numFmtId="0" fontId="11" fillId="3" borderId="54" xfId="12" applyFont="1" applyFill="1" applyBorder="1" applyAlignment="1" applyProtection="1">
      <alignment horizontal="center" vertical="center"/>
    </xf>
    <xf numFmtId="0" fontId="11" fillId="0" borderId="61" xfId="0" applyFont="1" applyBorder="1" applyAlignment="1" applyProtection="1">
      <alignment horizontal="left" vertical="center"/>
    </xf>
    <xf numFmtId="180" fontId="11" fillId="0" borderId="45" xfId="0" applyNumberFormat="1" applyFont="1" applyBorder="1" applyProtection="1">
      <alignment vertical="center"/>
    </xf>
    <xf numFmtId="0" fontId="11" fillId="0" borderId="53" xfId="12" applyFont="1" applyBorder="1" applyAlignment="1" applyProtection="1">
      <alignment horizontal="center" vertical="center" textRotation="255" wrapText="1"/>
    </xf>
    <xf numFmtId="0" fontId="11" fillId="0" borderId="3" xfId="12" applyFont="1" applyBorder="1" applyProtection="1">
      <alignment vertical="center"/>
    </xf>
    <xf numFmtId="0" fontId="11" fillId="0" borderId="4" xfId="12" applyFont="1" applyBorder="1" applyProtection="1">
      <alignment vertical="center"/>
    </xf>
    <xf numFmtId="0" fontId="11" fillId="0" borderId="5" xfId="12" applyFont="1" applyBorder="1" applyProtection="1">
      <alignment vertical="center"/>
    </xf>
    <xf numFmtId="0" fontId="11" fillId="0" borderId="35" xfId="0" applyFont="1" applyBorder="1" applyAlignment="1" applyProtection="1">
      <alignment horizontal="left" vertical="center"/>
    </xf>
    <xf numFmtId="0" fontId="11" fillId="0" borderId="62" xfId="0" applyFont="1" applyBorder="1" applyAlignment="1" applyProtection="1">
      <alignment horizontal="left" vertical="center"/>
    </xf>
    <xf numFmtId="49" fontId="11" fillId="0" borderId="52" xfId="12" applyNumberFormat="1" applyFont="1" applyBorder="1" applyAlignment="1" applyProtection="1">
      <alignment horizontal="center" vertical="center" textRotation="255" wrapText="1"/>
    </xf>
    <xf numFmtId="0" fontId="11" fillId="0" borderId="8" xfId="12" applyFont="1" applyBorder="1" applyProtection="1">
      <alignment vertical="center"/>
    </xf>
    <xf numFmtId="0" fontId="11" fillId="0" borderId="9" xfId="12" applyFont="1" applyBorder="1" applyProtection="1">
      <alignment vertical="center"/>
    </xf>
    <xf numFmtId="0" fontId="11" fillId="0" borderId="10" xfId="12" applyFont="1" applyBorder="1" applyProtection="1">
      <alignment vertical="center"/>
    </xf>
    <xf numFmtId="0" fontId="11" fillId="3" borderId="57" xfId="12" applyFont="1" applyFill="1" applyBorder="1" applyAlignment="1" applyProtection="1">
      <alignment horizontal="center" vertical="center"/>
    </xf>
    <xf numFmtId="0" fontId="11" fillId="3" borderId="63" xfId="2" applyFont="1" applyFill="1" applyBorder="1" applyAlignment="1" applyProtection="1">
      <alignment horizontal="left" vertical="center"/>
    </xf>
    <xf numFmtId="0" fontId="11" fillId="3" borderId="31" xfId="2" applyFont="1" applyFill="1" applyBorder="1" applyAlignment="1" applyProtection="1">
      <alignment horizontal="left" vertical="center"/>
    </xf>
    <xf numFmtId="0" fontId="11" fillId="3" borderId="57" xfId="2" applyFont="1" applyFill="1" applyBorder="1" applyAlignment="1" applyProtection="1">
      <alignment horizontal="center" vertical="center"/>
    </xf>
    <xf numFmtId="0" fontId="11" fillId="3" borderId="0" xfId="2" applyFont="1" applyFill="1" applyAlignment="1" applyProtection="1">
      <alignment horizontal="center" vertical="center"/>
    </xf>
    <xf numFmtId="0" fontId="11" fillId="3" borderId="26" xfId="2" applyFont="1" applyFill="1" applyBorder="1" applyAlignment="1" applyProtection="1">
      <alignment horizontal="center" vertical="center"/>
    </xf>
    <xf numFmtId="0" fontId="11" fillId="3" borderId="57" xfId="2" applyFont="1" applyFill="1" applyBorder="1" applyAlignment="1" applyProtection="1">
      <alignment horizontal="left" vertical="center"/>
    </xf>
    <xf numFmtId="0" fontId="11" fillId="3" borderId="0" xfId="2" applyFont="1" applyFill="1" applyAlignment="1" applyProtection="1">
      <alignment horizontal="left" vertical="center"/>
    </xf>
    <xf numFmtId="0" fontId="11" fillId="0" borderId="52" xfId="12" applyFont="1" applyBorder="1" applyAlignment="1" applyProtection="1">
      <alignment horizontal="center" vertical="center" textRotation="255" wrapText="1"/>
    </xf>
    <xf numFmtId="0" fontId="11" fillId="0" borderId="54" xfId="12" applyFont="1" applyBorder="1" applyAlignment="1" applyProtection="1">
      <alignment horizontal="center" vertical="center" textRotation="255" wrapText="1"/>
    </xf>
    <xf numFmtId="0" fontId="11" fillId="3" borderId="60" xfId="12" applyFont="1" applyFill="1" applyBorder="1" applyAlignment="1" applyProtection="1">
      <alignment horizontal="center" vertical="center"/>
    </xf>
    <xf numFmtId="0" fontId="11" fillId="3" borderId="60" xfId="2" applyFont="1" applyFill="1" applyBorder="1" applyAlignment="1" applyProtection="1">
      <alignment horizontal="left" vertical="center"/>
    </xf>
    <xf numFmtId="0" fontId="11" fillId="3" borderId="18" xfId="2" applyFont="1" applyFill="1" applyBorder="1" applyAlignment="1" applyProtection="1">
      <alignment horizontal="left" vertical="center"/>
    </xf>
    <xf numFmtId="0" fontId="11" fillId="0" borderId="53" xfId="12" applyFont="1" applyBorder="1" applyAlignment="1" applyProtection="1">
      <alignment horizontal="center" vertical="center" textRotation="255"/>
    </xf>
    <xf numFmtId="0" fontId="11" fillId="0" borderId="56" xfId="0" applyFont="1" applyBorder="1" applyAlignment="1" applyProtection="1">
      <alignment horizontal="left" vertical="center"/>
    </xf>
    <xf numFmtId="0" fontId="11" fillId="4" borderId="0" xfId="2" applyFont="1" applyFill="1" applyProtection="1">
      <alignment vertical="center"/>
    </xf>
    <xf numFmtId="0" fontId="11" fillId="0" borderId="52" xfId="12" applyFont="1" applyBorder="1" applyAlignment="1" applyProtection="1">
      <alignment horizontal="center" vertical="center" textRotation="255"/>
    </xf>
    <xf numFmtId="0" fontId="11" fillId="0" borderId="57" xfId="0" applyFont="1" applyBorder="1" applyAlignment="1" applyProtection="1">
      <alignment horizontal="left" vertical="center"/>
    </xf>
    <xf numFmtId="0" fontId="11" fillId="0" borderId="32" xfId="12" applyFont="1" applyBorder="1" applyAlignment="1" applyProtection="1">
      <alignment horizontal="center" vertical="center" textRotation="255"/>
    </xf>
    <xf numFmtId="0" fontId="11" fillId="0" borderId="34" xfId="0" applyFont="1" applyBorder="1" applyAlignment="1" applyProtection="1">
      <alignment horizontal="left" vertical="center"/>
    </xf>
    <xf numFmtId="49" fontId="11" fillId="3" borderId="52" xfId="12" applyNumberFormat="1" applyFont="1" applyFill="1" applyBorder="1" applyAlignment="1" applyProtection="1">
      <alignment horizontal="center" vertical="center"/>
    </xf>
    <xf numFmtId="0" fontId="11" fillId="3" borderId="58" xfId="2" applyFont="1" applyFill="1" applyBorder="1" applyAlignment="1" applyProtection="1">
      <alignment horizontal="left" vertical="center"/>
    </xf>
    <xf numFmtId="0" fontId="11" fillId="0" borderId="54" xfId="12" applyFont="1" applyBorder="1" applyAlignment="1" applyProtection="1">
      <alignment horizontal="center" vertical="center" textRotation="255"/>
    </xf>
    <xf numFmtId="0" fontId="11" fillId="0" borderId="12" xfId="12" applyFont="1" applyBorder="1" applyProtection="1">
      <alignment vertical="center"/>
    </xf>
    <xf numFmtId="0" fontId="11" fillId="0" borderId="13" xfId="12" applyFont="1" applyBorder="1" applyProtection="1">
      <alignment vertical="center"/>
    </xf>
    <xf numFmtId="0" fontId="11" fillId="0" borderId="14" xfId="12" applyFont="1" applyBorder="1" applyProtection="1">
      <alignment vertical="center"/>
    </xf>
    <xf numFmtId="49" fontId="11" fillId="3" borderId="54" xfId="12" applyNumberFormat="1" applyFont="1" applyFill="1" applyBorder="1" applyAlignment="1" applyProtection="1">
      <alignment horizontal="center" vertical="center"/>
    </xf>
    <xf numFmtId="0" fontId="11" fillId="3" borderId="61" xfId="2" applyFont="1" applyFill="1" applyBorder="1" applyAlignment="1" applyProtection="1">
      <alignment horizontal="left" vertical="center"/>
    </xf>
    <xf numFmtId="180" fontId="11" fillId="0" borderId="65" xfId="0" applyNumberFormat="1" applyFont="1" applyBorder="1" applyProtection="1">
      <alignment vertical="center"/>
    </xf>
    <xf numFmtId="0" fontId="11" fillId="0" borderId="1" xfId="0" applyFont="1" applyBorder="1" applyProtection="1">
      <alignment vertical="center"/>
    </xf>
    <xf numFmtId="0" fontId="11" fillId="0" borderId="17" xfId="0" applyFont="1" applyBorder="1" applyProtection="1">
      <alignment vertical="center"/>
    </xf>
    <xf numFmtId="49" fontId="11" fillId="3" borderId="30" xfId="12" applyNumberFormat="1" applyFont="1" applyFill="1" applyBorder="1" applyAlignment="1" applyProtection="1">
      <alignment horizontal="center" vertical="center"/>
    </xf>
    <xf numFmtId="0" fontId="23" fillId="0" borderId="53" xfId="0" applyFont="1" applyBorder="1" applyAlignment="1" applyProtection="1">
      <alignment horizontal="center" vertical="center" textRotation="255" shrinkToFit="1"/>
    </xf>
    <xf numFmtId="0" fontId="24" fillId="0" borderId="46" xfId="2" applyFont="1" applyBorder="1" applyAlignment="1" applyProtection="1">
      <alignment horizontal="center" vertical="center" textRotation="255"/>
    </xf>
    <xf numFmtId="180" fontId="11" fillId="0" borderId="66" xfId="0" applyNumberFormat="1" applyFont="1" applyBorder="1" applyProtection="1">
      <alignment vertical="center"/>
    </xf>
    <xf numFmtId="0" fontId="23" fillId="0" borderId="52" xfId="0" applyFont="1" applyBorder="1" applyAlignment="1" applyProtection="1">
      <alignment horizontal="center" vertical="center" textRotation="255" shrinkToFit="1"/>
    </xf>
    <xf numFmtId="0" fontId="24" fillId="0" borderId="7" xfId="2" applyFont="1" applyBorder="1" applyAlignment="1" applyProtection="1">
      <alignment horizontal="center" vertical="center" textRotation="255"/>
    </xf>
    <xf numFmtId="180" fontId="11" fillId="0" borderId="67" xfId="0" applyNumberFormat="1" applyFont="1" applyBorder="1" applyProtection="1">
      <alignment vertical="center"/>
    </xf>
    <xf numFmtId="0" fontId="23" fillId="0" borderId="54" xfId="0" applyFont="1" applyBorder="1" applyAlignment="1" applyProtection="1">
      <alignment horizontal="center" vertical="center" textRotation="255" shrinkToFit="1"/>
    </xf>
    <xf numFmtId="0" fontId="24" fillId="0" borderId="68" xfId="2" applyFont="1" applyBorder="1" applyAlignment="1" applyProtection="1">
      <alignment horizontal="center" vertical="center" textRotation="255"/>
    </xf>
    <xf numFmtId="0" fontId="23" fillId="0" borderId="53" xfId="0" applyFont="1" applyBorder="1" applyAlignment="1" applyProtection="1">
      <alignment horizontal="center" vertical="center" textRotation="255" wrapText="1"/>
    </xf>
    <xf numFmtId="0" fontId="11" fillId="0" borderId="46" xfId="12" applyFont="1" applyBorder="1" applyProtection="1">
      <alignment vertical="center"/>
    </xf>
    <xf numFmtId="49" fontId="11" fillId="3" borderId="46" xfId="12" applyNumberFormat="1" applyFont="1" applyFill="1" applyBorder="1" applyAlignment="1" applyProtection="1">
      <alignment horizontal="center" vertical="center"/>
    </xf>
    <xf numFmtId="0" fontId="11" fillId="0" borderId="46" xfId="0" applyFont="1" applyBorder="1" applyAlignment="1" applyProtection="1">
      <alignment horizontal="left" vertical="center"/>
    </xf>
    <xf numFmtId="0" fontId="11" fillId="0" borderId="26" xfId="1" applyFont="1" applyBorder="1" applyProtection="1">
      <alignment vertical="center"/>
    </xf>
    <xf numFmtId="0" fontId="23" fillId="0" borderId="54" xfId="0" applyFont="1" applyBorder="1" applyAlignment="1" applyProtection="1">
      <alignment horizontal="center" vertical="center" textRotation="255" wrapText="1"/>
    </xf>
    <xf numFmtId="0" fontId="23" fillId="0" borderId="12" xfId="0" applyFont="1" applyBorder="1" applyAlignment="1" applyProtection="1">
      <alignment horizontal="left" vertical="center"/>
    </xf>
    <xf numFmtId="0" fontId="23" fillId="0" borderId="13" xfId="0" applyFont="1" applyBorder="1" applyAlignment="1" applyProtection="1">
      <alignment horizontal="left" vertical="center"/>
    </xf>
    <xf numFmtId="0" fontId="23" fillId="0" borderId="14" xfId="0" applyFont="1" applyBorder="1" applyAlignment="1" applyProtection="1">
      <alignment horizontal="left" vertical="center"/>
    </xf>
    <xf numFmtId="49" fontId="11" fillId="3" borderId="68" xfId="12" applyNumberFormat="1" applyFont="1" applyFill="1" applyBorder="1" applyAlignment="1" applyProtection="1">
      <alignment horizontal="center" vertical="center"/>
    </xf>
    <xf numFmtId="0" fontId="11" fillId="0" borderId="68" xfId="0" applyFont="1" applyBorder="1" applyAlignment="1" applyProtection="1">
      <alignment horizontal="left" vertical="center"/>
    </xf>
    <xf numFmtId="180" fontId="11" fillId="0" borderId="62" xfId="0" applyNumberFormat="1" applyFont="1" applyBorder="1" applyProtection="1">
      <alignment vertical="center"/>
    </xf>
    <xf numFmtId="0" fontId="11" fillId="0" borderId="56" xfId="0" applyFont="1" applyBorder="1" applyAlignment="1" applyProtection="1">
      <alignment horizontal="center" vertical="center" textRotation="255"/>
    </xf>
    <xf numFmtId="0" fontId="11" fillId="0" borderId="21" xfId="0" applyFont="1" applyBorder="1" applyAlignment="1" applyProtection="1">
      <alignment horizontal="center" vertical="center" textRotation="255"/>
    </xf>
    <xf numFmtId="0" fontId="11" fillId="0" borderId="55" xfId="0" applyFont="1" applyBorder="1" applyAlignment="1" applyProtection="1">
      <alignment horizontal="center" vertical="center" textRotation="255"/>
    </xf>
    <xf numFmtId="0" fontId="11" fillId="0" borderId="57" xfId="0" applyFont="1" applyBorder="1" applyAlignment="1" applyProtection="1">
      <alignment horizontal="center" vertical="center" textRotation="255"/>
    </xf>
    <xf numFmtId="0" fontId="11" fillId="0" borderId="0" xfId="0" applyFont="1" applyAlignment="1" applyProtection="1">
      <alignment horizontal="center" vertical="center" textRotation="255"/>
    </xf>
    <xf numFmtId="0" fontId="11" fillId="0" borderId="58" xfId="0" applyFont="1" applyBorder="1" applyAlignment="1" applyProtection="1">
      <alignment horizontal="center" vertical="center" textRotation="255"/>
    </xf>
    <xf numFmtId="0" fontId="11" fillId="0" borderId="8" xfId="0" applyFont="1" applyBorder="1" applyAlignment="1" applyProtection="1">
      <alignment horizontal="left" vertical="center"/>
    </xf>
    <xf numFmtId="0" fontId="11" fillId="0" borderId="10" xfId="0" applyFont="1" applyBorder="1" applyAlignment="1" applyProtection="1">
      <alignment horizontal="left" vertical="center"/>
    </xf>
    <xf numFmtId="180" fontId="11" fillId="0" borderId="14" xfId="0" applyNumberFormat="1" applyFont="1" applyBorder="1" applyProtection="1">
      <alignment vertical="center"/>
    </xf>
    <xf numFmtId="0" fontId="11" fillId="0" borderId="60" xfId="0" applyFont="1" applyBorder="1" applyAlignment="1" applyProtection="1">
      <alignment horizontal="center" vertical="center" textRotation="255"/>
    </xf>
    <xf numFmtId="0" fontId="11" fillId="0" borderId="18" xfId="0" applyFont="1" applyBorder="1" applyAlignment="1" applyProtection="1">
      <alignment horizontal="center" vertical="center" textRotation="255"/>
    </xf>
    <xf numFmtId="0" fontId="11" fillId="0" borderId="61" xfId="0" applyFont="1" applyBorder="1" applyAlignment="1" applyProtection="1">
      <alignment horizontal="center" vertical="center" textRotation="255"/>
    </xf>
    <xf numFmtId="0" fontId="17" fillId="0" borderId="21" xfId="2" applyFont="1" applyBorder="1" applyAlignment="1" applyProtection="1">
      <alignment vertical="top" wrapText="1"/>
    </xf>
    <xf numFmtId="0" fontId="17" fillId="0" borderId="26" xfId="2" applyFont="1" applyBorder="1" applyAlignment="1" applyProtection="1">
      <alignment vertical="top" wrapText="1"/>
    </xf>
    <xf numFmtId="0" fontId="11" fillId="0" borderId="19" xfId="2" applyFont="1" applyBorder="1" applyProtection="1">
      <alignment vertical="center"/>
    </xf>
    <xf numFmtId="0" fontId="6" fillId="0" borderId="0" xfId="1" applyNumberFormat="1" applyFont="1" applyAlignment="1" applyProtection="1">
      <alignment horizontal="right" vertical="top"/>
    </xf>
    <xf numFmtId="0" fontId="11"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xf numFmtId="38" fontId="23" fillId="2" borderId="3" xfId="18" applyNumberFormat="1" applyFont="1" applyFill="1" applyBorder="1" applyAlignment="1" applyProtection="1">
      <alignment horizontal="right" vertical="center"/>
      <protection locked="0"/>
    </xf>
    <xf numFmtId="38" fontId="23" fillId="2" borderId="15" xfId="18" applyNumberFormat="1" applyFont="1" applyFill="1" applyBorder="1" applyAlignment="1" applyProtection="1">
      <alignment horizontal="right" vertical="center"/>
      <protection locked="0"/>
    </xf>
    <xf numFmtId="38" fontId="23" fillId="2" borderId="8" xfId="18" applyNumberFormat="1" applyFont="1" applyFill="1" applyBorder="1" applyAlignment="1" applyProtection="1">
      <alignment horizontal="right" vertical="center"/>
      <protection locked="0"/>
    </xf>
    <xf numFmtId="38" fontId="23" fillId="2" borderId="16" xfId="18" applyNumberFormat="1" applyFont="1" applyFill="1" applyBorder="1" applyAlignment="1" applyProtection="1">
      <alignment horizontal="right" vertical="center"/>
      <protection locked="0"/>
    </xf>
    <xf numFmtId="38" fontId="23" fillId="2" borderId="48" xfId="18" applyNumberFormat="1" applyFont="1" applyFill="1" applyBorder="1" applyAlignment="1" applyProtection="1">
      <alignment horizontal="right" vertical="center"/>
      <protection locked="0"/>
    </xf>
    <xf numFmtId="38" fontId="23" fillId="2" borderId="40" xfId="18" applyNumberFormat="1" applyFont="1" applyFill="1" applyBorder="1" applyAlignment="1" applyProtection="1">
      <alignment horizontal="right" vertical="center"/>
      <protection locked="0"/>
    </xf>
    <xf numFmtId="38" fontId="11" fillId="0" borderId="27" xfId="18" applyNumberFormat="1" applyFont="1" applyBorder="1" applyAlignment="1" applyProtection="1">
      <alignment horizontal="right" vertical="center"/>
    </xf>
  </cellXfs>
  <cellStyles count="19">
    <cellStyle name="ハイパーリンク 2" xfId="15" xr:uid="{00000000-0005-0000-0000-000000000000}"/>
    <cellStyle name="桁区切り" xfId="18" builtinId="6"/>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179">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FF99"/>
      <color rgb="FFCCEDFC"/>
      <color rgb="FFEEAAFC"/>
      <color rgb="FF000000"/>
      <color rgb="FFFFE1FF"/>
      <color rgb="FFFF0000"/>
      <color rgb="FFA6A6A6"/>
      <color rgb="FFE2EFDA"/>
      <color rgb="FFFFE6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C355"/>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8.75" style="162" hidden="1" customWidth="1"/>
    <col min="2" max="3" width="1.625" style="162" customWidth="1"/>
    <col min="4" max="4" width="5.625" style="162" customWidth="1"/>
    <col min="5" max="5" width="5.125" style="162" customWidth="1"/>
    <col min="6" max="6" width="4.125" style="162" customWidth="1"/>
    <col min="7" max="7" width="4.5" style="162" customWidth="1"/>
    <col min="8" max="8" width="7.75" style="162" customWidth="1"/>
    <col min="9" max="9" width="1.625" style="162" customWidth="1"/>
    <col min="10" max="10" width="8.625" style="162" customWidth="1"/>
    <col min="11" max="11" width="4.625" style="162" customWidth="1"/>
    <col min="12" max="13" width="6.375" style="162" customWidth="1"/>
    <col min="14" max="14" width="7.125" style="162" customWidth="1"/>
    <col min="15" max="15" width="12.125" style="162" customWidth="1"/>
    <col min="16" max="16" width="6.875" style="162" customWidth="1"/>
    <col min="17" max="17" width="4.125" style="162" customWidth="1"/>
    <col min="18" max="18" width="12.5" style="162" customWidth="1"/>
    <col min="19" max="19" width="6.875" style="162" customWidth="1"/>
    <col min="20" max="20" width="16.5" style="162" customWidth="1"/>
    <col min="21" max="21" width="6.875" style="162" customWidth="1"/>
    <col min="22" max="22" width="5.5" style="162" customWidth="1"/>
    <col min="23" max="24" width="4.25" style="162" customWidth="1"/>
    <col min="25" max="25" width="4.5" style="162" customWidth="1"/>
    <col min="26" max="26" width="2.625" style="162" customWidth="1"/>
    <col min="27" max="27" width="3.625" style="162" customWidth="1"/>
    <col min="28" max="28" width="9" style="162" hidden="1" customWidth="1"/>
    <col min="29" max="16384" width="9" style="162"/>
  </cols>
  <sheetData>
    <row r="1" spans="1:28" ht="30" customHeight="1" x14ac:dyDescent="0.15">
      <c r="A1" s="551" t="s">
        <v>229</v>
      </c>
      <c r="B1" s="157"/>
      <c r="C1" s="158" t="s">
        <v>224</v>
      </c>
      <c r="D1" s="159"/>
      <c r="E1" s="159"/>
      <c r="F1" s="159"/>
      <c r="G1" s="159"/>
      <c r="H1" s="159"/>
      <c r="I1" s="159"/>
      <c r="J1" s="159"/>
      <c r="K1" s="159"/>
      <c r="L1" s="159"/>
      <c r="M1" s="159"/>
      <c r="N1" s="159"/>
      <c r="O1" s="159"/>
      <c r="P1" s="159"/>
      <c r="Q1" s="159"/>
      <c r="R1" s="159"/>
      <c r="S1" s="159"/>
      <c r="T1" s="159"/>
      <c r="U1" s="159"/>
      <c r="V1" s="159"/>
      <c r="W1" s="550" t="s">
        <v>248</v>
      </c>
      <c r="X1" s="160"/>
      <c r="Y1" s="160"/>
      <c r="Z1" s="160"/>
      <c r="AA1" s="161"/>
      <c r="AB1" s="161"/>
    </row>
    <row r="2" spans="1:28" ht="15.75" hidden="1" customHeight="1" x14ac:dyDescent="0.15">
      <c r="A2" s="551" t="s">
        <v>14</v>
      </c>
      <c r="B2" s="157"/>
      <c r="C2" s="163"/>
      <c r="D2" s="163"/>
      <c r="AA2" s="161"/>
      <c r="AB2" s="161"/>
    </row>
    <row r="3" spans="1:28" ht="30" customHeight="1" x14ac:dyDescent="0.15">
      <c r="A3" s="552" t="s">
        <v>249</v>
      </c>
      <c r="B3" s="164"/>
      <c r="C3" s="162" t="s">
        <v>238</v>
      </c>
      <c r="AA3" s="161"/>
      <c r="AB3" s="161"/>
    </row>
    <row r="4" spans="1:28" ht="5.25" customHeight="1" x14ac:dyDescent="0.15">
      <c r="A4" s="164"/>
      <c r="B4" s="164"/>
      <c r="C4" s="165"/>
      <c r="D4" s="166"/>
      <c r="E4" s="166"/>
      <c r="F4" s="166"/>
      <c r="G4" s="166"/>
      <c r="H4" s="166"/>
      <c r="I4" s="166"/>
      <c r="J4" s="166"/>
      <c r="K4" s="166"/>
      <c r="L4" s="166"/>
      <c r="M4" s="166"/>
      <c r="N4" s="166"/>
      <c r="O4" s="166"/>
      <c r="P4" s="166"/>
      <c r="Q4" s="166"/>
      <c r="R4" s="166"/>
      <c r="S4" s="166"/>
      <c r="T4" s="166"/>
      <c r="U4" s="166"/>
      <c r="V4" s="166"/>
      <c r="W4" s="166"/>
      <c r="X4" s="166"/>
      <c r="Y4" s="166"/>
      <c r="Z4" s="167"/>
    </row>
    <row r="5" spans="1:28" ht="15" customHeight="1" x14ac:dyDescent="0.15">
      <c r="A5" s="164"/>
      <c r="B5" s="164"/>
      <c r="C5" s="168" t="s">
        <v>204</v>
      </c>
      <c r="D5" s="169"/>
      <c r="E5" s="169"/>
      <c r="F5" s="169"/>
      <c r="G5" s="169"/>
      <c r="H5" s="169"/>
      <c r="I5" s="169"/>
      <c r="J5" s="169"/>
      <c r="K5" s="169"/>
      <c r="L5" s="169"/>
      <c r="M5" s="169"/>
      <c r="N5" s="169"/>
      <c r="O5" s="169"/>
      <c r="P5" s="169"/>
      <c r="Q5" s="169"/>
      <c r="R5" s="169"/>
      <c r="S5" s="169"/>
      <c r="T5" s="169"/>
      <c r="U5" s="169"/>
      <c r="V5" s="169"/>
      <c r="W5" s="169"/>
      <c r="X5" s="169"/>
      <c r="Y5" s="169"/>
      <c r="Z5" s="170"/>
    </row>
    <row r="6" spans="1:28" ht="15" customHeight="1" x14ac:dyDescent="0.15">
      <c r="A6" s="164"/>
      <c r="B6" s="164"/>
      <c r="C6" s="168" t="s">
        <v>2</v>
      </c>
      <c r="D6" s="169"/>
      <c r="E6" s="169"/>
      <c r="F6" s="169"/>
      <c r="G6" s="169"/>
      <c r="H6" s="169"/>
      <c r="I6" s="169"/>
      <c r="J6" s="169"/>
      <c r="K6" s="169"/>
      <c r="L6" s="169"/>
      <c r="M6" s="169"/>
      <c r="N6" s="169"/>
      <c r="O6" s="169"/>
      <c r="P6" s="169"/>
      <c r="Q6" s="169"/>
      <c r="R6" s="169"/>
      <c r="S6" s="169"/>
      <c r="T6" s="169"/>
      <c r="U6" s="169"/>
      <c r="V6" s="169"/>
      <c r="W6" s="169"/>
      <c r="X6" s="169"/>
      <c r="Y6" s="169"/>
      <c r="Z6" s="170"/>
    </row>
    <row r="7" spans="1:28" ht="15" customHeight="1" x14ac:dyDescent="0.15">
      <c r="A7" s="164"/>
      <c r="B7" s="164"/>
      <c r="C7" s="168" t="s">
        <v>3</v>
      </c>
      <c r="D7" s="169"/>
      <c r="E7" s="169"/>
      <c r="F7" s="169"/>
      <c r="G7" s="169"/>
      <c r="H7" s="169"/>
      <c r="I7" s="169"/>
      <c r="J7" s="169"/>
      <c r="K7" s="169"/>
      <c r="L7" s="169"/>
      <c r="M7" s="169"/>
      <c r="N7" s="169"/>
      <c r="O7" s="169"/>
      <c r="P7" s="169"/>
      <c r="Q7" s="169"/>
      <c r="R7" s="169"/>
      <c r="S7" s="169"/>
      <c r="T7" s="169"/>
      <c r="U7" s="169"/>
      <c r="V7" s="169"/>
      <c r="W7" s="169"/>
      <c r="X7" s="169"/>
      <c r="Y7" s="169"/>
      <c r="Z7" s="170"/>
    </row>
    <row r="8" spans="1:28" ht="13.5" hidden="1" x14ac:dyDescent="0.15">
      <c r="A8" s="164"/>
      <c r="B8" s="164"/>
      <c r="C8" s="168"/>
      <c r="D8" s="169"/>
      <c r="E8" s="169"/>
      <c r="F8" s="169"/>
      <c r="G8" s="169"/>
      <c r="H8" s="169"/>
      <c r="I8" s="169"/>
      <c r="J8" s="169"/>
      <c r="K8" s="169"/>
      <c r="L8" s="169"/>
      <c r="M8" s="169"/>
      <c r="N8" s="169"/>
      <c r="O8" s="169"/>
      <c r="P8" s="169"/>
      <c r="Q8" s="169"/>
      <c r="R8" s="169"/>
      <c r="S8" s="169"/>
      <c r="T8" s="169"/>
      <c r="U8" s="169"/>
      <c r="V8" s="169"/>
      <c r="W8" s="169"/>
      <c r="X8" s="169"/>
      <c r="Y8" s="169"/>
      <c r="Z8" s="170"/>
    </row>
    <row r="9" spans="1:28" ht="5.25" customHeight="1" x14ac:dyDescent="0.15">
      <c r="A9" s="164"/>
      <c r="B9" s="164"/>
      <c r="C9" s="171"/>
      <c r="D9" s="172"/>
      <c r="E9" s="172"/>
      <c r="F9" s="172"/>
      <c r="G9" s="172"/>
      <c r="H9" s="172"/>
      <c r="I9" s="172"/>
      <c r="J9" s="172"/>
      <c r="K9" s="172"/>
      <c r="L9" s="172"/>
      <c r="M9" s="172"/>
      <c r="N9" s="172"/>
      <c r="O9" s="172"/>
      <c r="P9" s="172"/>
      <c r="Q9" s="172"/>
      <c r="R9" s="172"/>
      <c r="S9" s="172"/>
      <c r="T9" s="172"/>
      <c r="U9" s="172"/>
      <c r="V9" s="172"/>
      <c r="W9" s="172"/>
      <c r="X9" s="172"/>
      <c r="Y9" s="172"/>
      <c r="Z9" s="173"/>
    </row>
    <row r="10" spans="1:28" ht="30" customHeight="1" x14ac:dyDescent="0.15">
      <c r="A10" s="164"/>
      <c r="B10" s="164"/>
    </row>
    <row r="11" spans="1:28" ht="15.75" hidden="1" customHeight="1" x14ac:dyDescent="0.15">
      <c r="A11" s="164"/>
      <c r="B11" s="164"/>
    </row>
    <row r="12" spans="1:28" ht="15.75" hidden="1" customHeight="1" x14ac:dyDescent="0.15">
      <c r="A12" s="164"/>
      <c r="B12" s="164"/>
    </row>
    <row r="13" spans="1:28" ht="20.100000000000001" customHeight="1" x14ac:dyDescent="0.15">
      <c r="A13" s="164"/>
      <c r="B13" s="164"/>
      <c r="C13" s="174" t="s">
        <v>89</v>
      </c>
      <c r="D13" s="175"/>
      <c r="E13" s="175"/>
      <c r="F13" s="175"/>
      <c r="G13" s="175"/>
      <c r="H13" s="176"/>
    </row>
    <row r="14" spans="1:28" ht="15" customHeight="1" x14ac:dyDescent="0.15">
      <c r="A14" s="164"/>
      <c r="B14" s="164"/>
      <c r="C14" s="177"/>
      <c r="D14" s="178"/>
      <c r="E14" s="178"/>
      <c r="F14" s="178"/>
      <c r="G14" s="178"/>
      <c r="H14" s="178"/>
      <c r="I14" s="179"/>
      <c r="J14" s="179"/>
      <c r="K14" s="179"/>
      <c r="L14" s="179"/>
      <c r="M14" s="179"/>
      <c r="N14" s="179"/>
      <c r="O14" s="179"/>
      <c r="P14" s="179"/>
      <c r="Q14" s="179"/>
      <c r="R14" s="179"/>
      <c r="S14" s="179"/>
      <c r="T14" s="179"/>
      <c r="U14" s="179"/>
      <c r="V14" s="179"/>
      <c r="W14" s="179"/>
      <c r="X14" s="179"/>
      <c r="Y14" s="179"/>
      <c r="Z14" s="180"/>
    </row>
    <row r="15" spans="1:28" ht="15.75" hidden="1" customHeight="1" x14ac:dyDescent="0.15">
      <c r="A15" s="164"/>
      <c r="B15" s="164"/>
      <c r="C15" s="181"/>
      <c r="D15" s="182"/>
      <c r="E15" s="183"/>
      <c r="F15" s="183"/>
      <c r="G15" s="183"/>
      <c r="H15" s="183"/>
      <c r="I15" s="184"/>
      <c r="J15" s="185"/>
      <c r="K15" s="185"/>
      <c r="L15" s="185"/>
      <c r="M15" s="185"/>
      <c r="N15" s="185"/>
      <c r="O15" s="185"/>
      <c r="P15" s="185"/>
      <c r="Q15" s="185"/>
      <c r="R15" s="185"/>
      <c r="S15" s="185"/>
      <c r="T15" s="185"/>
      <c r="U15" s="185"/>
      <c r="V15" s="185"/>
      <c r="W15" s="185"/>
      <c r="X15" s="185"/>
      <c r="Y15" s="185"/>
      <c r="Z15" s="186"/>
    </row>
    <row r="16" spans="1:28" ht="15.75" hidden="1" customHeight="1" x14ac:dyDescent="0.15">
      <c r="A16" s="164"/>
      <c r="B16" s="164"/>
      <c r="C16" s="181"/>
      <c r="D16" s="182"/>
      <c r="E16" s="187"/>
      <c r="F16" s="187"/>
      <c r="G16" s="187"/>
      <c r="H16" s="187"/>
      <c r="I16" s="184"/>
      <c r="J16" s="188"/>
      <c r="K16" s="188"/>
      <c r="L16" s="188"/>
      <c r="M16" s="188"/>
      <c r="N16" s="188"/>
      <c r="O16" s="188"/>
      <c r="P16" s="188"/>
      <c r="Q16" s="188"/>
      <c r="R16" s="188"/>
      <c r="S16" s="188"/>
      <c r="T16" s="188"/>
      <c r="U16" s="188"/>
      <c r="V16" s="188"/>
      <c r="W16" s="188"/>
      <c r="X16" s="188"/>
      <c r="Y16" s="188"/>
      <c r="Z16" s="186"/>
    </row>
    <row r="17" spans="1:26" ht="15.75" hidden="1" customHeight="1" x14ac:dyDescent="0.15">
      <c r="A17" s="164"/>
      <c r="B17" s="164"/>
      <c r="C17" s="181"/>
      <c r="D17" s="182"/>
      <c r="E17" s="187"/>
      <c r="F17" s="187"/>
      <c r="G17" s="187"/>
      <c r="H17" s="187"/>
      <c r="I17" s="184"/>
      <c r="J17" s="188"/>
      <c r="K17" s="188"/>
      <c r="L17" s="188"/>
      <c r="M17" s="188"/>
      <c r="N17" s="188"/>
      <c r="O17" s="188"/>
      <c r="P17" s="188"/>
      <c r="Q17" s="188"/>
      <c r="R17" s="188"/>
      <c r="S17" s="188"/>
      <c r="T17" s="188"/>
      <c r="U17" s="188"/>
      <c r="V17" s="188"/>
      <c r="W17" s="188"/>
      <c r="X17" s="188"/>
      <c r="Y17" s="188"/>
      <c r="Z17" s="186"/>
    </row>
    <row r="18" spans="1:26" ht="15.75" hidden="1" customHeight="1" x14ac:dyDescent="0.15">
      <c r="A18" s="164"/>
      <c r="B18" s="164"/>
      <c r="C18" s="181"/>
      <c r="D18" s="182"/>
      <c r="E18" s="187"/>
      <c r="F18" s="187"/>
      <c r="G18" s="187"/>
      <c r="H18" s="187"/>
      <c r="I18" s="184"/>
      <c r="J18" s="188"/>
      <c r="K18" s="188"/>
      <c r="L18" s="188"/>
      <c r="M18" s="188"/>
      <c r="N18" s="188"/>
      <c r="O18" s="188"/>
      <c r="P18" s="188"/>
      <c r="Q18" s="188"/>
      <c r="R18" s="188"/>
      <c r="S18" s="188"/>
      <c r="T18" s="188"/>
      <c r="U18" s="188"/>
      <c r="V18" s="188"/>
      <c r="W18" s="188"/>
      <c r="X18" s="188"/>
      <c r="Y18" s="188"/>
      <c r="Z18" s="186"/>
    </row>
    <row r="19" spans="1:26" ht="15.75" hidden="1" customHeight="1" x14ac:dyDescent="0.15">
      <c r="A19" s="164"/>
      <c r="B19" s="164"/>
      <c r="C19" s="181"/>
      <c r="D19" s="182"/>
      <c r="E19" s="187"/>
      <c r="F19" s="187"/>
      <c r="G19" s="187"/>
      <c r="H19" s="187"/>
      <c r="I19" s="184"/>
      <c r="J19" s="188"/>
      <c r="K19" s="188"/>
      <c r="L19" s="188"/>
      <c r="M19" s="188"/>
      <c r="N19" s="188"/>
      <c r="O19" s="188"/>
      <c r="P19" s="188"/>
      <c r="Q19" s="188"/>
      <c r="R19" s="188"/>
      <c r="S19" s="188"/>
      <c r="T19" s="188"/>
      <c r="U19" s="188"/>
      <c r="V19" s="188"/>
      <c r="W19" s="188"/>
      <c r="X19" s="188"/>
      <c r="Y19" s="188"/>
      <c r="Z19" s="186"/>
    </row>
    <row r="20" spans="1:26" ht="20.100000000000001" customHeight="1" x14ac:dyDescent="0.15">
      <c r="A20" s="164">
        <f>IFERROR(IF(TRIM($I20)="",1001,0),3)</f>
        <v>1001</v>
      </c>
      <c r="B20" s="164"/>
      <c r="C20" s="181"/>
      <c r="D20" s="182">
        <v>1</v>
      </c>
      <c r="E20" s="162" t="s">
        <v>61</v>
      </c>
      <c r="I20" s="54"/>
      <c r="J20" s="55"/>
      <c r="K20" s="55"/>
      <c r="L20" s="55"/>
      <c r="M20" s="55"/>
      <c r="N20" s="187"/>
      <c r="O20" s="187"/>
      <c r="P20" s="187"/>
      <c r="Q20" s="187"/>
      <c r="R20" s="187"/>
      <c r="S20" s="187"/>
      <c r="T20" s="187"/>
      <c r="U20" s="187"/>
      <c r="V20" s="187"/>
      <c r="W20" s="187"/>
      <c r="X20" s="187"/>
      <c r="Y20" s="187"/>
      <c r="Z20" s="186"/>
    </row>
    <row r="21" spans="1:26" ht="20.100000000000001" customHeight="1" x14ac:dyDescent="0.15">
      <c r="A21" s="164"/>
      <c r="B21" s="164"/>
      <c r="C21" s="181"/>
      <c r="D21" s="182"/>
      <c r="E21" s="187"/>
      <c r="F21" s="187"/>
      <c r="G21" s="187"/>
      <c r="H21" s="187"/>
      <c r="I21" s="184"/>
      <c r="J21" s="189" t="s">
        <v>119</v>
      </c>
      <c r="K21" s="188"/>
      <c r="L21" s="188"/>
      <c r="M21" s="188"/>
      <c r="N21" s="188"/>
      <c r="O21" s="188"/>
      <c r="P21" s="188"/>
      <c r="Q21" s="188"/>
      <c r="R21" s="188"/>
      <c r="S21" s="188"/>
      <c r="T21" s="188"/>
      <c r="U21" s="188"/>
      <c r="V21" s="188"/>
      <c r="W21" s="188"/>
      <c r="X21" s="188"/>
      <c r="Y21" s="188"/>
      <c r="Z21" s="186"/>
    </row>
    <row r="22" spans="1:26" ht="20.100000000000001" customHeight="1" x14ac:dyDescent="0.15">
      <c r="A22" s="164">
        <f>IFERROR(IF(AND(TRIM($I22)&lt;&gt;"", OR(ISERROR(FIND("@"&amp;LEFT($I22,3)&amp;"@", 都道府県3))=FALSE, ISERROR(FIND("@"&amp;LEFT($I22,4)&amp;"@",都道府県4))=FALSE))=FALSE,1001,0),3)</f>
        <v>1001</v>
      </c>
      <c r="B22" s="164"/>
      <c r="C22" s="181"/>
      <c r="D22" s="182">
        <v>2</v>
      </c>
      <c r="E22" s="162" t="s">
        <v>62</v>
      </c>
      <c r="I22" s="56"/>
      <c r="J22" s="56"/>
      <c r="K22" s="56"/>
      <c r="L22" s="56"/>
      <c r="M22" s="56"/>
      <c r="N22" s="56"/>
      <c r="O22" s="56"/>
      <c r="P22" s="56"/>
      <c r="Q22" s="57"/>
      <c r="R22" s="56"/>
      <c r="S22" s="56"/>
      <c r="T22" s="56"/>
      <c r="U22" s="56"/>
      <c r="V22" s="56"/>
      <c r="W22" s="56"/>
      <c r="X22" s="56"/>
      <c r="Y22" s="56"/>
      <c r="Z22" s="186"/>
    </row>
    <row r="23" spans="1:26" ht="20.100000000000001" customHeight="1" x14ac:dyDescent="0.15">
      <c r="A23" s="164"/>
      <c r="B23" s="164"/>
      <c r="C23" s="181"/>
      <c r="D23" s="182"/>
      <c r="E23" s="187"/>
      <c r="F23" s="187"/>
      <c r="G23" s="187"/>
      <c r="H23" s="187"/>
      <c r="I23" s="184"/>
      <c r="J23" s="189" t="s">
        <v>241</v>
      </c>
      <c r="K23" s="188"/>
      <c r="L23" s="188"/>
      <c r="M23" s="188"/>
      <c r="N23" s="188"/>
      <c r="O23" s="188"/>
      <c r="P23" s="188"/>
      <c r="Q23" s="188"/>
      <c r="R23" s="188"/>
      <c r="S23" s="188"/>
      <c r="T23" s="188"/>
      <c r="U23" s="188"/>
      <c r="V23" s="188"/>
      <c r="W23" s="188"/>
      <c r="X23" s="188"/>
      <c r="Y23" s="188"/>
      <c r="Z23" s="186"/>
    </row>
    <row r="24" spans="1:26" ht="20.100000000000001" customHeight="1" x14ac:dyDescent="0.15">
      <c r="A24" s="164">
        <f>IFERROR(IF(TRIM($I24)="",1001,0),3)</f>
        <v>1001</v>
      </c>
      <c r="B24" s="164"/>
      <c r="C24" s="181"/>
      <c r="D24" s="182">
        <v>3</v>
      </c>
      <c r="E24" s="162" t="s">
        <v>90</v>
      </c>
      <c r="I24" s="36"/>
      <c r="J24" s="36"/>
      <c r="K24" s="36"/>
      <c r="L24" s="36"/>
      <c r="M24" s="36"/>
      <c r="N24" s="36"/>
      <c r="O24" s="36"/>
      <c r="P24" s="36"/>
      <c r="Q24" s="58"/>
      <c r="R24" s="36"/>
      <c r="S24" s="36"/>
      <c r="T24" s="36"/>
      <c r="U24" s="36"/>
      <c r="V24" s="36"/>
      <c r="W24" s="36"/>
      <c r="X24" s="36"/>
      <c r="Y24" s="36"/>
      <c r="Z24" s="186"/>
    </row>
    <row r="25" spans="1:26" ht="30" customHeight="1" x14ac:dyDescent="0.15">
      <c r="A25" s="164"/>
      <c r="B25" s="164"/>
      <c r="C25" s="190"/>
      <c r="D25" s="187"/>
      <c r="E25" s="187"/>
      <c r="F25" s="187"/>
      <c r="G25" s="187"/>
      <c r="H25" s="187"/>
      <c r="I25" s="184"/>
      <c r="J25" s="191" t="s">
        <v>242</v>
      </c>
      <c r="K25" s="191"/>
      <c r="L25" s="191"/>
      <c r="M25" s="191"/>
      <c r="N25" s="191"/>
      <c r="O25" s="191"/>
      <c r="P25" s="191"/>
      <c r="Q25" s="191"/>
      <c r="R25" s="191"/>
      <c r="S25" s="191"/>
      <c r="T25" s="191"/>
      <c r="U25" s="191"/>
      <c r="V25" s="191"/>
      <c r="W25" s="191"/>
      <c r="X25" s="191"/>
      <c r="Y25" s="191"/>
      <c r="Z25" s="186"/>
    </row>
    <row r="26" spans="1:26" ht="20.100000000000001" customHeight="1" x14ac:dyDescent="0.15">
      <c r="A26" s="164">
        <f>IFERROR(IF(TRIM($I26)="",1001,0),3)</f>
        <v>1001</v>
      </c>
      <c r="B26" s="164"/>
      <c r="C26" s="181"/>
      <c r="D26" s="182">
        <v>4</v>
      </c>
      <c r="E26" s="162" t="s">
        <v>63</v>
      </c>
      <c r="I26" s="36"/>
      <c r="J26" s="36"/>
      <c r="K26" s="36"/>
      <c r="L26" s="36"/>
      <c r="M26" s="36"/>
      <c r="N26" s="36"/>
      <c r="O26" s="36"/>
      <c r="P26" s="36"/>
      <c r="Q26" s="58"/>
      <c r="R26" s="36"/>
      <c r="S26" s="36"/>
      <c r="T26" s="36"/>
      <c r="U26" s="36"/>
      <c r="V26" s="36"/>
      <c r="W26" s="36"/>
      <c r="X26" s="36"/>
      <c r="Y26" s="36"/>
      <c r="Z26" s="186"/>
    </row>
    <row r="27" spans="1:26" ht="30" customHeight="1" x14ac:dyDescent="0.15">
      <c r="A27" s="164"/>
      <c r="B27" s="164"/>
      <c r="C27" s="190"/>
      <c r="D27" s="187"/>
      <c r="E27" s="187"/>
      <c r="F27" s="187"/>
      <c r="G27" s="187"/>
      <c r="H27" s="187"/>
      <c r="I27" s="184"/>
      <c r="J27" s="191" t="s">
        <v>243</v>
      </c>
      <c r="K27" s="192"/>
      <c r="L27" s="192"/>
      <c r="M27" s="192"/>
      <c r="N27" s="192"/>
      <c r="O27" s="192"/>
      <c r="P27" s="192"/>
      <c r="Q27" s="192"/>
      <c r="R27" s="192"/>
      <c r="S27" s="192"/>
      <c r="T27" s="192"/>
      <c r="U27" s="192"/>
      <c r="V27" s="192"/>
      <c r="W27" s="192"/>
      <c r="X27" s="192"/>
      <c r="Y27" s="192"/>
      <c r="Z27" s="193"/>
    </row>
    <row r="28" spans="1:26" ht="20.100000000000001" customHeight="1" x14ac:dyDescent="0.15">
      <c r="A28" s="164">
        <f>IFERROR(IF(TRIM($I28)="",1001,0),3)</f>
        <v>1001</v>
      </c>
      <c r="B28" s="164"/>
      <c r="C28" s="181"/>
      <c r="D28" s="182">
        <v>5</v>
      </c>
      <c r="E28" s="162" t="s">
        <v>64</v>
      </c>
      <c r="I28" s="36"/>
      <c r="J28" s="36"/>
      <c r="K28" s="36"/>
      <c r="L28" s="36"/>
      <c r="M28" s="36"/>
      <c r="N28" s="36"/>
      <c r="O28" s="36"/>
      <c r="P28" s="36"/>
      <c r="Q28" s="36"/>
      <c r="R28" s="36"/>
      <c r="S28" s="36"/>
      <c r="T28" s="36"/>
      <c r="U28" s="36"/>
      <c r="V28" s="36"/>
      <c r="W28" s="36"/>
      <c r="X28" s="36"/>
      <c r="Y28" s="36"/>
      <c r="Z28" s="186"/>
    </row>
    <row r="29" spans="1:26" ht="20.100000000000001" customHeight="1" x14ac:dyDescent="0.15">
      <c r="A29" s="164"/>
      <c r="B29" s="164"/>
      <c r="C29" s="190"/>
      <c r="D29" s="187"/>
      <c r="E29" s="187"/>
      <c r="F29" s="187"/>
      <c r="G29" s="187"/>
      <c r="H29" s="187"/>
      <c r="I29" s="184"/>
      <c r="J29" s="189" t="s">
        <v>230</v>
      </c>
      <c r="K29" s="188"/>
      <c r="L29" s="188"/>
      <c r="M29" s="188"/>
      <c r="N29" s="188"/>
      <c r="O29" s="188"/>
      <c r="P29" s="188"/>
      <c r="Q29" s="188"/>
      <c r="R29" s="188"/>
      <c r="S29" s="188"/>
      <c r="T29" s="188"/>
      <c r="U29" s="188"/>
      <c r="V29" s="188"/>
      <c r="W29" s="188"/>
      <c r="X29" s="188"/>
      <c r="Y29" s="188"/>
      <c r="Z29" s="193"/>
    </row>
    <row r="30" spans="1:26" ht="20.100000000000001" customHeight="1" x14ac:dyDescent="0.15">
      <c r="A30" s="164">
        <f>IFERROR(IF(OR(TRIM($I30)="", NOT(OR(IFERROR(SEARCH(" ",$I30),0)&gt;0, IFERROR(SEARCH("　",$I30),0)&gt;0))),1001,0),3)</f>
        <v>1001</v>
      </c>
      <c r="B30" s="164"/>
      <c r="C30" s="181"/>
      <c r="D30" s="182">
        <v>6</v>
      </c>
      <c r="E30" s="162" t="s">
        <v>91</v>
      </c>
      <c r="I30" s="36"/>
      <c r="J30" s="36"/>
      <c r="K30" s="36"/>
      <c r="L30" s="36"/>
      <c r="M30" s="36"/>
      <c r="N30" s="36"/>
      <c r="O30" s="36"/>
      <c r="P30" s="36"/>
      <c r="Q30" s="36"/>
      <c r="R30" s="36"/>
      <c r="S30" s="36"/>
      <c r="T30" s="36"/>
      <c r="U30" s="36"/>
      <c r="V30" s="36"/>
      <c r="W30" s="36"/>
      <c r="X30" s="36"/>
      <c r="Y30" s="36"/>
      <c r="Z30" s="186"/>
    </row>
    <row r="31" spans="1:26" ht="20.100000000000001" customHeight="1" x14ac:dyDescent="0.15">
      <c r="A31" s="164"/>
      <c r="B31" s="164"/>
      <c r="C31" s="190"/>
      <c r="D31" s="187"/>
      <c r="E31" s="187"/>
      <c r="F31" s="187"/>
      <c r="G31" s="187"/>
      <c r="H31" s="187"/>
      <c r="I31" s="194"/>
      <c r="J31" s="189" t="s">
        <v>65</v>
      </c>
      <c r="K31" s="189"/>
      <c r="L31" s="189"/>
      <c r="M31" s="189"/>
      <c r="N31" s="189"/>
      <c r="O31" s="189"/>
      <c r="P31" s="189"/>
      <c r="Q31" s="189"/>
      <c r="R31" s="189"/>
      <c r="S31" s="189"/>
      <c r="T31" s="189"/>
      <c r="U31" s="189"/>
      <c r="V31" s="189"/>
      <c r="W31" s="189"/>
      <c r="X31" s="189"/>
      <c r="Y31" s="189"/>
      <c r="Z31" s="193"/>
    </row>
    <row r="32" spans="1:26" ht="20.100000000000001" customHeight="1" x14ac:dyDescent="0.15">
      <c r="A32" s="164">
        <f>IFERROR(IF(OR(TRIM($I32)="", NOT(OR(IFERROR(SEARCH(" ",$I32),0)&gt;0, IFERROR(SEARCH("　",$I32),0)&gt;0))),1001,0),3)</f>
        <v>1001</v>
      </c>
      <c r="B32" s="164"/>
      <c r="C32" s="181"/>
      <c r="D32" s="182">
        <v>7</v>
      </c>
      <c r="E32" s="162" t="s">
        <v>66</v>
      </c>
      <c r="I32" s="36"/>
      <c r="J32" s="36"/>
      <c r="K32" s="36"/>
      <c r="L32" s="36"/>
      <c r="M32" s="36"/>
      <c r="N32" s="36"/>
      <c r="O32" s="36"/>
      <c r="P32" s="36"/>
      <c r="Q32" s="36"/>
      <c r="R32" s="36"/>
      <c r="S32" s="36"/>
      <c r="T32" s="36"/>
      <c r="U32" s="36"/>
      <c r="V32" s="36"/>
      <c r="W32" s="36"/>
      <c r="X32" s="36"/>
      <c r="Y32" s="36"/>
      <c r="Z32" s="186"/>
    </row>
    <row r="33" spans="1:27" ht="20.100000000000001" customHeight="1" x14ac:dyDescent="0.15">
      <c r="A33" s="164"/>
      <c r="B33" s="164"/>
      <c r="C33" s="190"/>
      <c r="D33" s="187"/>
      <c r="E33" s="187"/>
      <c r="F33" s="187"/>
      <c r="G33" s="187"/>
      <c r="H33" s="187"/>
      <c r="I33" s="194"/>
      <c r="J33" s="189" t="s">
        <v>67</v>
      </c>
      <c r="K33" s="189"/>
      <c r="L33" s="189"/>
      <c r="M33" s="189"/>
      <c r="N33" s="189"/>
      <c r="O33" s="189"/>
      <c r="P33" s="189"/>
      <c r="Q33" s="189"/>
      <c r="R33" s="189"/>
      <c r="S33" s="189"/>
      <c r="T33" s="189"/>
      <c r="U33" s="189"/>
      <c r="V33" s="189"/>
      <c r="W33" s="189"/>
      <c r="X33" s="189"/>
      <c r="Y33" s="189"/>
      <c r="Z33" s="186"/>
    </row>
    <row r="34" spans="1:27" ht="20.100000000000001" customHeight="1" x14ac:dyDescent="0.15">
      <c r="A34" s="164">
        <f>IFERROR(IF(NOT(AND(TRIM($I34)&lt;&gt;"",ISNUMBER(VALUE(SUBSTITUTE($I34,"-",""))), IFERROR(SEARCH("-",$I34),0)&gt;0)),1001,0),3)</f>
        <v>1001</v>
      </c>
      <c r="B34" s="164"/>
      <c r="C34" s="181"/>
      <c r="D34" s="182">
        <v>8</v>
      </c>
      <c r="E34" s="162" t="s">
        <v>68</v>
      </c>
      <c r="I34" s="36"/>
      <c r="J34" s="36"/>
      <c r="K34" s="36"/>
      <c r="L34" s="36"/>
      <c r="M34" s="36"/>
      <c r="O34" s="195" t="s">
        <v>69</v>
      </c>
      <c r="P34" s="1"/>
      <c r="Q34" s="162" t="s">
        <v>70</v>
      </c>
      <c r="Y34" s="188"/>
      <c r="Z34" s="186"/>
    </row>
    <row r="35" spans="1:27" ht="20.100000000000001" customHeight="1" x14ac:dyDescent="0.15">
      <c r="A35" s="164"/>
      <c r="B35" s="164"/>
      <c r="C35" s="190"/>
      <c r="D35" s="187"/>
      <c r="E35" s="187"/>
      <c r="F35" s="187"/>
      <c r="G35" s="187"/>
      <c r="H35" s="187"/>
      <c r="I35" s="184"/>
      <c r="J35" s="189" t="s">
        <v>71</v>
      </c>
      <c r="K35" s="188"/>
      <c r="L35" s="188"/>
      <c r="M35" s="188"/>
      <c r="N35" s="188"/>
      <c r="O35" s="188"/>
      <c r="P35" s="188"/>
      <c r="Q35" s="188"/>
      <c r="R35" s="188"/>
      <c r="S35" s="188"/>
      <c r="T35" s="188"/>
      <c r="U35" s="188"/>
      <c r="V35" s="188"/>
      <c r="W35" s="188"/>
      <c r="X35" s="188"/>
      <c r="Y35" s="188"/>
      <c r="Z35" s="186"/>
    </row>
    <row r="36" spans="1:27" ht="20.100000000000001" customHeight="1" x14ac:dyDescent="0.15">
      <c r="A36" s="164">
        <f>IFERROR(IF(AND(TRIM($I36)&lt;&gt;"", NOT(AND(ISNUMBER(VALUE(SUBSTITUTE($I36,"-",""))), IFERROR(SEARCH("-",$I36),0)&gt;0))),1001,0),3)</f>
        <v>0</v>
      </c>
      <c r="B36" s="164"/>
      <c r="C36" s="181"/>
      <c r="D36" s="182">
        <v>9</v>
      </c>
      <c r="E36" s="162" t="s">
        <v>72</v>
      </c>
      <c r="I36" s="36"/>
      <c r="J36" s="36"/>
      <c r="K36" s="36"/>
      <c r="L36" s="36"/>
      <c r="M36" s="36"/>
      <c r="N36" s="188"/>
      <c r="O36" s="188"/>
      <c r="P36" s="188"/>
      <c r="Q36" s="188"/>
      <c r="R36" s="188"/>
      <c r="S36" s="188"/>
      <c r="T36" s="188"/>
      <c r="U36" s="188"/>
      <c r="V36" s="188"/>
      <c r="W36" s="188"/>
      <c r="X36" s="188"/>
      <c r="Y36" s="188"/>
      <c r="Z36" s="186"/>
    </row>
    <row r="37" spans="1:27" ht="20.100000000000001" customHeight="1" x14ac:dyDescent="0.15">
      <c r="A37" s="164"/>
      <c r="B37" s="164"/>
      <c r="C37" s="190"/>
      <c r="D37" s="187"/>
      <c r="E37" s="187"/>
      <c r="F37" s="187"/>
      <c r="G37" s="187"/>
      <c r="H37" s="187"/>
      <c r="I37" s="184"/>
      <c r="J37" s="189" t="s">
        <v>71</v>
      </c>
      <c r="K37" s="188"/>
      <c r="L37" s="188"/>
      <c r="M37" s="188"/>
      <c r="N37" s="188"/>
      <c r="O37" s="188"/>
      <c r="P37" s="188"/>
      <c r="Q37" s="188"/>
      <c r="R37" s="188"/>
      <c r="S37" s="188"/>
      <c r="T37" s="188"/>
      <c r="U37" s="188"/>
      <c r="V37" s="188"/>
      <c r="W37" s="188"/>
      <c r="X37" s="188"/>
      <c r="Y37" s="188"/>
      <c r="Z37" s="186"/>
    </row>
    <row r="38" spans="1:27" ht="20.100000000000001" customHeight="1" x14ac:dyDescent="0.15">
      <c r="A38" s="164">
        <f>IFERROR(IF(AND(TRIM($I38)&lt;&gt;"", NOT(IFERROR(SEARCH("@",$I38),0)&gt;0)),1001,0),3)</f>
        <v>0</v>
      </c>
      <c r="B38" s="164"/>
      <c r="C38" s="190"/>
      <c r="D38" s="182">
        <v>10</v>
      </c>
      <c r="E38" s="162" t="s">
        <v>73</v>
      </c>
      <c r="I38" s="36"/>
      <c r="J38" s="36"/>
      <c r="K38" s="36"/>
      <c r="L38" s="36"/>
      <c r="M38" s="36"/>
      <c r="N38" s="36"/>
      <c r="O38" s="36"/>
      <c r="P38" s="36"/>
      <c r="Q38" s="38"/>
      <c r="R38" s="36"/>
      <c r="S38" s="36"/>
      <c r="T38" s="36"/>
      <c r="U38" s="36"/>
      <c r="V38" s="36"/>
      <c r="W38" s="36"/>
      <c r="X38" s="36"/>
      <c r="Y38" s="36"/>
      <c r="Z38" s="186"/>
    </row>
    <row r="39" spans="1:27" ht="20.100000000000001" customHeight="1" x14ac:dyDescent="0.15">
      <c r="A39" s="164"/>
      <c r="B39" s="164"/>
      <c r="C39" s="190"/>
      <c r="D39" s="182"/>
      <c r="I39" s="184"/>
      <c r="J39" s="196" t="s">
        <v>117</v>
      </c>
      <c r="K39" s="197"/>
      <c r="L39" s="189"/>
      <c r="M39" s="189"/>
      <c r="N39" s="189"/>
      <c r="O39" s="189"/>
      <c r="P39" s="189"/>
      <c r="Q39" s="198"/>
      <c r="R39" s="189"/>
      <c r="S39" s="189"/>
      <c r="T39" s="189"/>
      <c r="U39" s="189"/>
      <c r="V39" s="189"/>
      <c r="W39" s="189"/>
      <c r="X39" s="189"/>
      <c r="Y39" s="189"/>
      <c r="Z39" s="187"/>
      <c r="AA39" s="199"/>
    </row>
    <row r="40" spans="1:27" ht="20.100000000000001" customHeight="1" x14ac:dyDescent="0.15">
      <c r="A40" s="164">
        <f>IFERROR(IF(AND($I40&lt;&gt;"一致する", $I40&lt;&gt;"一致しない"),1001,0),3)</f>
        <v>0</v>
      </c>
      <c r="B40" s="164"/>
      <c r="C40" s="181"/>
      <c r="D40" s="182">
        <v>11</v>
      </c>
      <c r="E40" s="162" t="s">
        <v>74</v>
      </c>
      <c r="I40" s="36" t="s">
        <v>75</v>
      </c>
      <c r="J40" s="36"/>
      <c r="K40" s="36"/>
      <c r="L40" s="36"/>
      <c r="M40" s="36"/>
      <c r="N40" s="187"/>
      <c r="O40" s="187"/>
      <c r="P40" s="187"/>
      <c r="Q40" s="187"/>
      <c r="R40" s="187"/>
      <c r="S40" s="187"/>
      <c r="T40" s="187"/>
      <c r="U40" s="187"/>
      <c r="V40" s="187"/>
      <c r="W40" s="187"/>
      <c r="X40" s="187"/>
      <c r="Y40" s="187"/>
      <c r="Z40" s="186"/>
      <c r="AA40" s="187"/>
    </row>
    <row r="41" spans="1:27" ht="20.100000000000001" customHeight="1" x14ac:dyDescent="0.15">
      <c r="A41" s="164"/>
      <c r="B41" s="164"/>
      <c r="C41" s="190"/>
      <c r="D41" s="187"/>
      <c r="E41" s="187"/>
      <c r="F41" s="187"/>
      <c r="G41" s="187"/>
      <c r="H41" s="187"/>
      <c r="I41" s="194"/>
      <c r="J41" s="200" t="s">
        <v>105</v>
      </c>
      <c r="K41" s="189"/>
      <c r="L41" s="189"/>
      <c r="M41" s="189"/>
      <c r="N41" s="189"/>
      <c r="O41" s="189"/>
      <c r="P41" s="189"/>
      <c r="Q41" s="189"/>
      <c r="R41" s="189"/>
      <c r="S41" s="189"/>
      <c r="T41" s="189"/>
      <c r="U41" s="189"/>
      <c r="V41" s="189"/>
      <c r="W41" s="189"/>
      <c r="X41" s="189"/>
      <c r="Y41" s="189"/>
      <c r="Z41" s="201"/>
      <c r="AA41" s="187"/>
    </row>
    <row r="42" spans="1:27" ht="20.100000000000001" customHeight="1" x14ac:dyDescent="0.15">
      <c r="A42" s="164"/>
      <c r="B42" s="164"/>
      <c r="C42" s="202"/>
      <c r="D42" s="203"/>
      <c r="E42" s="203"/>
      <c r="F42" s="203"/>
      <c r="G42" s="203"/>
      <c r="H42" s="203"/>
      <c r="I42" s="204"/>
      <c r="J42" s="204"/>
      <c r="K42" s="205"/>
      <c r="L42" s="204"/>
      <c r="M42" s="204"/>
      <c r="N42" s="204"/>
      <c r="O42" s="204"/>
      <c r="P42" s="204"/>
      <c r="Q42" s="204"/>
      <c r="R42" s="204"/>
      <c r="S42" s="204"/>
      <c r="T42" s="204"/>
      <c r="U42" s="204"/>
      <c r="V42" s="204"/>
      <c r="W42" s="204"/>
      <c r="X42" s="204"/>
      <c r="Y42" s="204"/>
      <c r="Z42" s="206"/>
    </row>
    <row r="43" spans="1:27" ht="15" customHeight="1" x14ac:dyDescent="0.15">
      <c r="A43" s="164"/>
      <c r="B43" s="164"/>
      <c r="C43" s="187"/>
      <c r="D43" s="187"/>
      <c r="E43" s="187"/>
      <c r="F43" s="187"/>
      <c r="G43" s="187"/>
      <c r="H43" s="187"/>
      <c r="I43" s="207"/>
      <c r="J43" s="208"/>
      <c r="K43" s="208"/>
      <c r="L43" s="208"/>
      <c r="M43" s="208"/>
      <c r="N43" s="208"/>
      <c r="O43" s="208"/>
      <c r="P43" s="208"/>
      <c r="Q43" s="208"/>
      <c r="R43" s="208"/>
      <c r="S43" s="208"/>
      <c r="T43" s="208"/>
      <c r="U43" s="208"/>
      <c r="V43" s="208"/>
      <c r="W43" s="208"/>
      <c r="X43" s="208"/>
      <c r="Y43" s="208"/>
      <c r="Z43" s="187"/>
    </row>
    <row r="44" spans="1:27" ht="15.75" hidden="1" customHeight="1" x14ac:dyDescent="0.15">
      <c r="A44" s="164"/>
      <c r="B44" s="164"/>
      <c r="C44" s="187"/>
      <c r="D44" s="187"/>
      <c r="E44" s="187"/>
      <c r="F44" s="187"/>
      <c r="G44" s="187"/>
      <c r="H44" s="187"/>
      <c r="I44" s="208"/>
      <c r="J44" s="187"/>
      <c r="K44" s="187"/>
      <c r="L44" s="187"/>
      <c r="M44" s="187"/>
      <c r="N44" s="187"/>
      <c r="O44" s="187"/>
      <c r="P44" s="187"/>
      <c r="Q44" s="187"/>
      <c r="R44" s="187"/>
      <c r="S44" s="187"/>
      <c r="T44" s="187"/>
      <c r="U44" s="187"/>
      <c r="V44" s="187"/>
      <c r="W44" s="187"/>
      <c r="X44" s="187"/>
      <c r="Y44" s="187"/>
      <c r="Z44" s="187"/>
    </row>
    <row r="45" spans="1:27" ht="15.75" hidden="1" customHeight="1" x14ac:dyDescent="0.15">
      <c r="A45" s="164"/>
      <c r="B45" s="164"/>
      <c r="C45" s="187"/>
      <c r="D45" s="187"/>
      <c r="E45" s="187"/>
      <c r="F45" s="187"/>
      <c r="G45" s="187"/>
      <c r="H45" s="187"/>
      <c r="I45" s="208"/>
      <c r="J45" s="187"/>
      <c r="K45" s="187"/>
      <c r="L45" s="187"/>
      <c r="M45" s="187"/>
      <c r="N45" s="187"/>
      <c r="O45" s="187"/>
      <c r="P45" s="187"/>
      <c r="Q45" s="187"/>
      <c r="R45" s="187"/>
      <c r="S45" s="187"/>
      <c r="T45" s="187"/>
      <c r="U45" s="187"/>
      <c r="V45" s="187"/>
      <c r="W45" s="187"/>
      <c r="X45" s="187"/>
      <c r="Y45" s="187"/>
      <c r="Z45" s="187"/>
    </row>
    <row r="46" spans="1:27" ht="15.75" hidden="1" customHeight="1" x14ac:dyDescent="0.15">
      <c r="A46" s="164"/>
      <c r="B46" s="164"/>
      <c r="C46" s="187"/>
      <c r="D46" s="187"/>
      <c r="E46" s="187"/>
      <c r="F46" s="187"/>
      <c r="G46" s="187"/>
      <c r="H46" s="187"/>
      <c r="I46" s="208"/>
      <c r="J46" s="187"/>
      <c r="K46" s="187"/>
      <c r="L46" s="187"/>
      <c r="M46" s="187"/>
      <c r="N46" s="187"/>
      <c r="O46" s="187"/>
      <c r="P46" s="187"/>
      <c r="Q46" s="187"/>
      <c r="R46" s="187"/>
      <c r="S46" s="187"/>
      <c r="T46" s="187"/>
      <c r="U46" s="187"/>
      <c r="V46" s="187"/>
      <c r="W46" s="187"/>
      <c r="X46" s="187"/>
      <c r="Y46" s="187"/>
      <c r="Z46" s="187"/>
    </row>
    <row r="47" spans="1:27" ht="15.75" hidden="1" customHeight="1" x14ac:dyDescent="0.15">
      <c r="A47" s="164"/>
      <c r="B47" s="164"/>
      <c r="C47" s="187"/>
      <c r="D47" s="187"/>
      <c r="E47" s="187"/>
      <c r="F47" s="187"/>
      <c r="G47" s="187"/>
      <c r="H47" s="187"/>
      <c r="I47" s="208"/>
      <c r="J47" s="187"/>
      <c r="K47" s="187"/>
      <c r="L47" s="187"/>
      <c r="M47" s="187"/>
      <c r="N47" s="187"/>
      <c r="O47" s="187"/>
      <c r="P47" s="187"/>
      <c r="Q47" s="187"/>
      <c r="R47" s="187"/>
      <c r="S47" s="187"/>
      <c r="T47" s="187"/>
      <c r="U47" s="187"/>
      <c r="V47" s="187"/>
      <c r="W47" s="187"/>
      <c r="X47" s="187"/>
      <c r="Y47" s="187"/>
      <c r="Z47" s="187"/>
    </row>
    <row r="48" spans="1:27" ht="15.75" hidden="1" customHeight="1" x14ac:dyDescent="0.15">
      <c r="A48" s="164"/>
      <c r="B48" s="164"/>
      <c r="C48" s="187"/>
      <c r="D48" s="187"/>
      <c r="E48" s="187"/>
      <c r="F48" s="187"/>
      <c r="G48" s="187"/>
      <c r="H48" s="187"/>
      <c r="I48" s="208"/>
      <c r="J48" s="187"/>
      <c r="K48" s="187"/>
      <c r="L48" s="187"/>
      <c r="M48" s="187"/>
      <c r="N48" s="187"/>
      <c r="O48" s="187"/>
      <c r="P48" s="187"/>
      <c r="Q48" s="187"/>
      <c r="R48" s="187"/>
      <c r="S48" s="187"/>
      <c r="T48" s="187"/>
      <c r="U48" s="187"/>
      <c r="V48" s="187"/>
      <c r="W48" s="187"/>
      <c r="X48" s="187"/>
      <c r="Y48" s="187"/>
      <c r="Z48" s="187"/>
    </row>
    <row r="49" spans="1:26" ht="15.75" hidden="1" customHeight="1" x14ac:dyDescent="0.15">
      <c r="A49" s="164"/>
      <c r="B49" s="164"/>
      <c r="C49" s="187"/>
      <c r="D49" s="187"/>
      <c r="E49" s="187"/>
      <c r="F49" s="187"/>
      <c r="G49" s="187"/>
      <c r="H49" s="187"/>
      <c r="I49" s="208"/>
      <c r="J49" s="187"/>
      <c r="K49" s="187"/>
      <c r="L49" s="187"/>
      <c r="M49" s="187"/>
      <c r="N49" s="187"/>
      <c r="O49" s="187"/>
      <c r="P49" s="187"/>
      <c r="Q49" s="187"/>
      <c r="R49" s="187"/>
      <c r="S49" s="187"/>
      <c r="T49" s="187"/>
      <c r="U49" s="187"/>
      <c r="V49" s="187"/>
      <c r="W49" s="187"/>
      <c r="X49" s="187"/>
      <c r="Y49" s="187"/>
      <c r="Z49" s="187"/>
    </row>
    <row r="50" spans="1:26" ht="15.75" hidden="1" customHeight="1" x14ac:dyDescent="0.15">
      <c r="A50" s="164"/>
      <c r="B50" s="164"/>
      <c r="C50" s="187"/>
      <c r="D50" s="187"/>
      <c r="E50" s="187"/>
      <c r="F50" s="187"/>
      <c r="G50" s="187"/>
      <c r="H50" s="187"/>
      <c r="I50" s="208"/>
      <c r="J50" s="187"/>
      <c r="K50" s="187"/>
      <c r="L50" s="187"/>
      <c r="M50" s="187"/>
      <c r="N50" s="187"/>
      <c r="O50" s="187"/>
      <c r="P50" s="187"/>
      <c r="Q50" s="187"/>
      <c r="R50" s="187"/>
      <c r="S50" s="187"/>
      <c r="T50" s="187"/>
      <c r="U50" s="187"/>
      <c r="V50" s="187"/>
      <c r="W50" s="187"/>
      <c r="X50" s="187"/>
      <c r="Y50" s="187"/>
      <c r="Z50" s="187"/>
    </row>
    <row r="51" spans="1:26" ht="15.75" hidden="1" customHeight="1" x14ac:dyDescent="0.15">
      <c r="A51" s="164"/>
      <c r="B51" s="164"/>
      <c r="C51" s="187"/>
      <c r="D51" s="187"/>
      <c r="E51" s="187"/>
      <c r="F51" s="187"/>
      <c r="G51" s="187"/>
      <c r="H51" s="187"/>
      <c r="I51" s="208"/>
      <c r="J51" s="187"/>
      <c r="K51" s="187"/>
      <c r="L51" s="187"/>
      <c r="M51" s="187"/>
      <c r="N51" s="187"/>
      <c r="O51" s="187"/>
      <c r="P51" s="187"/>
      <c r="Q51" s="187"/>
      <c r="R51" s="187"/>
      <c r="S51" s="187"/>
      <c r="T51" s="187"/>
      <c r="U51" s="187"/>
      <c r="V51" s="187"/>
      <c r="W51" s="187"/>
      <c r="X51" s="187"/>
      <c r="Y51" s="187"/>
      <c r="Z51" s="187"/>
    </row>
    <row r="52" spans="1:26" ht="15.75" hidden="1" customHeight="1" x14ac:dyDescent="0.15">
      <c r="A52" s="164"/>
      <c r="B52" s="164"/>
      <c r="C52" s="187"/>
      <c r="D52" s="187"/>
      <c r="E52" s="187"/>
      <c r="F52" s="187"/>
      <c r="G52" s="187"/>
      <c r="H52" s="187"/>
      <c r="I52" s="208"/>
      <c r="J52" s="187"/>
      <c r="K52" s="187"/>
      <c r="L52" s="187"/>
      <c r="M52" s="187"/>
      <c r="N52" s="187"/>
      <c r="O52" s="187"/>
      <c r="P52" s="187"/>
      <c r="Q52" s="187"/>
      <c r="R52" s="187"/>
      <c r="S52" s="187"/>
      <c r="T52" s="187"/>
      <c r="U52" s="187"/>
      <c r="V52" s="187"/>
      <c r="W52" s="187"/>
      <c r="X52" s="187"/>
      <c r="Y52" s="187"/>
      <c r="Z52" s="187"/>
    </row>
    <row r="53" spans="1:26" ht="15.75" hidden="1" customHeight="1" x14ac:dyDescent="0.15">
      <c r="A53" s="164"/>
      <c r="B53" s="164"/>
      <c r="C53" s="187"/>
      <c r="D53" s="187"/>
      <c r="E53" s="187"/>
      <c r="F53" s="187"/>
      <c r="G53" s="187"/>
      <c r="H53" s="187"/>
      <c r="I53" s="208"/>
      <c r="J53" s="187"/>
      <c r="K53" s="187"/>
      <c r="L53" s="187"/>
      <c r="M53" s="187"/>
      <c r="N53" s="187"/>
      <c r="O53" s="187"/>
      <c r="P53" s="187"/>
      <c r="Q53" s="187"/>
      <c r="R53" s="187"/>
      <c r="S53" s="187"/>
      <c r="T53" s="187"/>
      <c r="U53" s="187"/>
      <c r="V53" s="187"/>
      <c r="W53" s="187"/>
      <c r="X53" s="187"/>
      <c r="Y53" s="187"/>
      <c r="Z53" s="187"/>
    </row>
    <row r="54" spans="1:26" ht="15.75" hidden="1" customHeight="1" x14ac:dyDescent="0.15">
      <c r="A54" s="164"/>
      <c r="B54" s="164"/>
      <c r="C54" s="187"/>
      <c r="D54" s="187"/>
      <c r="E54" s="187"/>
      <c r="F54" s="187"/>
      <c r="G54" s="187"/>
      <c r="H54" s="187"/>
      <c r="I54" s="208"/>
      <c r="J54" s="187"/>
      <c r="K54" s="187"/>
      <c r="L54" s="187"/>
      <c r="M54" s="187"/>
      <c r="N54" s="187"/>
      <c r="O54" s="187"/>
      <c r="P54" s="187"/>
      <c r="Q54" s="187"/>
      <c r="R54" s="187"/>
      <c r="S54" s="187"/>
      <c r="T54" s="187"/>
      <c r="U54" s="187"/>
      <c r="V54" s="187"/>
      <c r="W54" s="187"/>
      <c r="X54" s="187"/>
      <c r="Y54" s="187"/>
      <c r="Z54" s="187"/>
    </row>
    <row r="55" spans="1:26" ht="15.75" hidden="1" customHeight="1" x14ac:dyDescent="0.15">
      <c r="A55" s="164"/>
      <c r="B55" s="164"/>
      <c r="C55" s="187"/>
      <c r="D55" s="187"/>
      <c r="E55" s="187"/>
      <c r="F55" s="187"/>
      <c r="G55" s="187"/>
      <c r="H55" s="187"/>
      <c r="I55" s="208"/>
      <c r="J55" s="187"/>
      <c r="K55" s="187"/>
      <c r="L55" s="187"/>
      <c r="M55" s="187"/>
      <c r="N55" s="187"/>
      <c r="O55" s="187"/>
      <c r="P55" s="187"/>
      <c r="Q55" s="187"/>
      <c r="R55" s="187"/>
      <c r="S55" s="187"/>
      <c r="T55" s="187"/>
      <c r="U55" s="187"/>
      <c r="V55" s="187"/>
      <c r="W55" s="187"/>
      <c r="X55" s="187"/>
      <c r="Y55" s="187"/>
      <c r="Z55" s="187"/>
    </row>
    <row r="56" spans="1:26" ht="15.75" hidden="1" customHeight="1" x14ac:dyDescent="0.15">
      <c r="A56" s="164"/>
      <c r="B56" s="164"/>
      <c r="C56" s="187"/>
      <c r="D56" s="187"/>
      <c r="E56" s="187"/>
      <c r="F56" s="187"/>
      <c r="G56" s="187"/>
      <c r="H56" s="187"/>
      <c r="I56" s="208"/>
      <c r="J56" s="187"/>
      <c r="K56" s="187"/>
      <c r="L56" s="187"/>
      <c r="M56" s="187"/>
      <c r="N56" s="187"/>
      <c r="O56" s="187"/>
      <c r="P56" s="187"/>
      <c r="Q56" s="187"/>
      <c r="R56" s="187"/>
      <c r="S56" s="187"/>
      <c r="T56" s="187"/>
      <c r="U56" s="187"/>
      <c r="V56" s="187"/>
      <c r="W56" s="187"/>
      <c r="X56" s="187"/>
      <c r="Y56" s="187"/>
      <c r="Z56" s="187"/>
    </row>
    <row r="57" spans="1:26" ht="15.75" hidden="1" customHeight="1" x14ac:dyDescent="0.15">
      <c r="A57" s="164"/>
      <c r="B57" s="164"/>
      <c r="C57" s="187"/>
      <c r="D57" s="187"/>
      <c r="E57" s="187"/>
      <c r="F57" s="187"/>
      <c r="G57" s="187"/>
      <c r="H57" s="187"/>
      <c r="I57" s="208"/>
      <c r="J57" s="187"/>
      <c r="K57" s="187"/>
      <c r="L57" s="187"/>
      <c r="M57" s="187"/>
      <c r="N57" s="187"/>
      <c r="O57" s="187"/>
      <c r="P57" s="187"/>
      <c r="Q57" s="187"/>
      <c r="R57" s="187"/>
      <c r="S57" s="187"/>
      <c r="T57" s="187"/>
      <c r="U57" s="187"/>
      <c r="V57" s="187"/>
      <c r="W57" s="187"/>
      <c r="X57" s="187"/>
      <c r="Y57" s="187"/>
      <c r="Z57" s="187"/>
    </row>
    <row r="58" spans="1:26" ht="15.75" hidden="1" customHeight="1" x14ac:dyDescent="0.15">
      <c r="A58" s="164"/>
      <c r="B58" s="164"/>
      <c r="C58" s="187"/>
      <c r="D58" s="187"/>
      <c r="E58" s="187"/>
      <c r="F58" s="187"/>
      <c r="G58" s="187"/>
      <c r="H58" s="187"/>
      <c r="I58" s="208"/>
      <c r="J58" s="187"/>
      <c r="K58" s="187"/>
      <c r="L58" s="187"/>
      <c r="M58" s="187"/>
      <c r="N58" s="187"/>
      <c r="O58" s="187"/>
      <c r="P58" s="187"/>
      <c r="Q58" s="187"/>
      <c r="R58" s="187"/>
      <c r="S58" s="187"/>
      <c r="T58" s="187"/>
      <c r="U58" s="187"/>
      <c r="V58" s="187"/>
      <c r="W58" s="187"/>
      <c r="X58" s="187"/>
      <c r="Y58" s="187"/>
      <c r="Z58" s="187"/>
    </row>
    <row r="59" spans="1:26" ht="15" customHeight="1" x14ac:dyDescent="0.15">
      <c r="A59" s="164"/>
      <c r="B59" s="164"/>
      <c r="C59" s="187"/>
      <c r="D59" s="187"/>
      <c r="E59" s="187"/>
      <c r="F59" s="187"/>
      <c r="G59" s="187"/>
      <c r="H59" s="187"/>
      <c r="I59" s="208"/>
      <c r="J59" s="187"/>
      <c r="K59" s="187"/>
      <c r="L59" s="187"/>
      <c r="M59" s="187"/>
      <c r="N59" s="187"/>
      <c r="O59" s="187"/>
      <c r="P59" s="187"/>
      <c r="Q59" s="187"/>
      <c r="R59" s="187"/>
      <c r="S59" s="187"/>
      <c r="T59" s="187"/>
      <c r="U59" s="187"/>
      <c r="V59" s="187"/>
      <c r="W59" s="187"/>
      <c r="X59" s="187"/>
      <c r="Y59" s="187"/>
      <c r="Z59" s="187"/>
    </row>
    <row r="60" spans="1:26" ht="20.100000000000001" customHeight="1" x14ac:dyDescent="0.15">
      <c r="A60" s="164"/>
      <c r="B60" s="164"/>
      <c r="C60" s="174" t="s">
        <v>76</v>
      </c>
      <c r="D60" s="175"/>
      <c r="E60" s="175"/>
      <c r="F60" s="175"/>
      <c r="G60" s="175"/>
      <c r="H60" s="176"/>
      <c r="I60" s="209"/>
    </row>
    <row r="61" spans="1:26" ht="15" customHeight="1" x14ac:dyDescent="0.15">
      <c r="A61" s="164"/>
      <c r="B61" s="164"/>
      <c r="C61" s="177"/>
      <c r="D61" s="178"/>
      <c r="E61" s="178"/>
      <c r="F61" s="178"/>
      <c r="G61" s="178"/>
      <c r="H61" s="178"/>
      <c r="I61" s="179"/>
      <c r="J61" s="179"/>
      <c r="K61" s="179"/>
      <c r="L61" s="179"/>
      <c r="M61" s="179"/>
      <c r="N61" s="179"/>
      <c r="O61" s="179"/>
      <c r="P61" s="179"/>
      <c r="Q61" s="179"/>
      <c r="R61" s="179"/>
      <c r="S61" s="179"/>
      <c r="T61" s="179"/>
      <c r="U61" s="179"/>
      <c r="V61" s="179"/>
      <c r="W61" s="179"/>
      <c r="X61" s="179"/>
      <c r="Y61" s="179"/>
      <c r="Z61" s="180"/>
    </row>
    <row r="62" spans="1:26" ht="20.100000000000001" customHeight="1" x14ac:dyDescent="0.15">
      <c r="A62" s="164"/>
      <c r="B62" s="164"/>
      <c r="C62" s="177"/>
      <c r="D62" s="210" t="s">
        <v>77</v>
      </c>
      <c r="E62" s="210"/>
      <c r="F62" s="210"/>
      <c r="G62" s="210"/>
      <c r="H62" s="210"/>
      <c r="I62" s="210"/>
      <c r="J62" s="210"/>
      <c r="K62" s="210"/>
      <c r="L62" s="210"/>
      <c r="M62" s="210"/>
      <c r="N62" s="210"/>
      <c r="O62" s="210"/>
      <c r="P62" s="210"/>
      <c r="Q62" s="210"/>
      <c r="R62" s="210"/>
      <c r="S62" s="210"/>
      <c r="T62" s="210"/>
      <c r="U62" s="210"/>
      <c r="V62" s="210"/>
      <c r="W62" s="210"/>
      <c r="X62" s="210"/>
      <c r="Y62" s="210"/>
      <c r="Z62" s="186"/>
    </row>
    <row r="63" spans="1:26" ht="20.100000000000001" customHeight="1" x14ac:dyDescent="0.15">
      <c r="A63" s="164">
        <f>IFERROR(IF(AND($I63&lt;&gt;"しない", $I63&lt;&gt;"する"),1001,0),3)</f>
        <v>1001</v>
      </c>
      <c r="B63" s="164"/>
      <c r="C63" s="181"/>
      <c r="D63" s="182">
        <v>1</v>
      </c>
      <c r="E63" s="187" t="s">
        <v>78</v>
      </c>
      <c r="F63" s="187"/>
      <c r="G63" s="187"/>
      <c r="H63" s="187"/>
      <c r="I63" s="36"/>
      <c r="J63" s="36"/>
      <c r="K63" s="36"/>
      <c r="L63" s="36"/>
      <c r="M63" s="36"/>
      <c r="N63" s="187"/>
      <c r="O63" s="187"/>
      <c r="P63" s="187"/>
      <c r="Q63" s="187"/>
      <c r="R63" s="187"/>
      <c r="S63" s="187"/>
      <c r="T63" s="187"/>
      <c r="U63" s="187"/>
      <c r="V63" s="187"/>
      <c r="W63" s="187"/>
      <c r="X63" s="187"/>
      <c r="Y63" s="187"/>
      <c r="Z63" s="186"/>
    </row>
    <row r="64" spans="1:26" ht="20.100000000000001" customHeight="1" x14ac:dyDescent="0.15">
      <c r="A64" s="164"/>
      <c r="B64" s="164"/>
      <c r="C64" s="181"/>
      <c r="D64" s="187"/>
      <c r="E64" s="187"/>
      <c r="F64" s="187"/>
      <c r="G64" s="187"/>
      <c r="H64" s="187"/>
      <c r="I64" s="194"/>
      <c r="J64" s="189" t="s">
        <v>43</v>
      </c>
      <c r="K64" s="188"/>
      <c r="L64" s="188"/>
      <c r="M64" s="188"/>
      <c r="N64" s="188"/>
      <c r="O64" s="188"/>
      <c r="P64" s="188"/>
      <c r="Q64" s="188"/>
      <c r="R64" s="188"/>
      <c r="S64" s="188"/>
      <c r="T64" s="188"/>
      <c r="U64" s="188"/>
      <c r="V64" s="188"/>
      <c r="W64" s="188"/>
      <c r="X64" s="188"/>
      <c r="Y64" s="188"/>
      <c r="Z64" s="186"/>
    </row>
    <row r="65" spans="1:26" ht="20.100000000000001" hidden="1" customHeight="1" x14ac:dyDescent="0.15">
      <c r="A65" s="164"/>
      <c r="B65" s="164"/>
      <c r="C65" s="181"/>
      <c r="D65" s="187"/>
      <c r="E65" s="187"/>
      <c r="F65" s="187"/>
      <c r="G65" s="187"/>
      <c r="H65" s="187"/>
      <c r="I65" s="194"/>
      <c r="J65" s="188"/>
      <c r="K65" s="188"/>
      <c r="L65" s="188"/>
      <c r="M65" s="188"/>
      <c r="N65" s="188"/>
      <c r="O65" s="188"/>
      <c r="P65" s="188"/>
      <c r="Q65" s="188"/>
      <c r="R65" s="188"/>
      <c r="S65" s="188"/>
      <c r="T65" s="188"/>
      <c r="U65" s="188"/>
      <c r="V65" s="188"/>
      <c r="W65" s="188"/>
      <c r="X65" s="188"/>
      <c r="Y65" s="188"/>
      <c r="Z65" s="186"/>
    </row>
    <row r="66" spans="1:26" ht="20.100000000000001" hidden="1" customHeight="1" x14ac:dyDescent="0.15">
      <c r="A66" s="164"/>
      <c r="B66" s="164"/>
      <c r="C66" s="181"/>
      <c r="D66" s="187"/>
      <c r="E66" s="187"/>
      <c r="F66" s="187"/>
      <c r="G66" s="187"/>
      <c r="H66" s="187"/>
      <c r="I66" s="194"/>
      <c r="J66" s="188"/>
      <c r="K66" s="188"/>
      <c r="L66" s="188"/>
      <c r="M66" s="188"/>
      <c r="N66" s="188"/>
      <c r="O66" s="188"/>
      <c r="P66" s="188"/>
      <c r="Q66" s="188"/>
      <c r="R66" s="188"/>
      <c r="S66" s="188"/>
      <c r="T66" s="188"/>
      <c r="U66" s="188"/>
      <c r="V66" s="188"/>
      <c r="W66" s="188"/>
      <c r="X66" s="188"/>
      <c r="Y66" s="188"/>
      <c r="Z66" s="186"/>
    </row>
    <row r="67" spans="1:26" ht="20.100000000000001" hidden="1" customHeight="1" x14ac:dyDescent="0.15">
      <c r="A67" s="164"/>
      <c r="B67" s="164"/>
      <c r="C67" s="181"/>
      <c r="D67" s="187"/>
      <c r="E67" s="187"/>
      <c r="F67" s="187"/>
      <c r="G67" s="187"/>
      <c r="H67" s="187"/>
      <c r="I67" s="194"/>
      <c r="J67" s="188"/>
      <c r="K67" s="188"/>
      <c r="L67" s="188"/>
      <c r="M67" s="188"/>
      <c r="N67" s="188"/>
      <c r="O67" s="188"/>
      <c r="P67" s="188"/>
      <c r="Q67" s="188"/>
      <c r="R67" s="188"/>
      <c r="S67" s="188"/>
      <c r="T67" s="188"/>
      <c r="U67" s="188"/>
      <c r="V67" s="188"/>
      <c r="W67" s="188"/>
      <c r="X67" s="188"/>
      <c r="Y67" s="188"/>
      <c r="Z67" s="186"/>
    </row>
    <row r="68" spans="1:26" ht="20.100000000000001" hidden="1" customHeight="1" x14ac:dyDescent="0.15">
      <c r="A68" s="164"/>
      <c r="B68" s="164"/>
      <c r="C68" s="181"/>
      <c r="D68" s="187"/>
      <c r="E68" s="187"/>
      <c r="F68" s="187"/>
      <c r="G68" s="187"/>
      <c r="H68" s="187"/>
      <c r="I68" s="194"/>
      <c r="J68" s="188"/>
      <c r="K68" s="188"/>
      <c r="L68" s="188"/>
      <c r="M68" s="188"/>
      <c r="N68" s="188"/>
      <c r="O68" s="188"/>
      <c r="P68" s="188"/>
      <c r="Q68" s="188"/>
      <c r="R68" s="188"/>
      <c r="S68" s="188"/>
      <c r="T68" s="188"/>
      <c r="U68" s="188"/>
      <c r="V68" s="188"/>
      <c r="W68" s="188"/>
      <c r="X68" s="188"/>
      <c r="Y68" s="188"/>
      <c r="Z68" s="186"/>
    </row>
    <row r="69" spans="1:26" ht="20.100000000000001" customHeight="1" x14ac:dyDescent="0.15">
      <c r="A69" s="164">
        <f>IFERROR(IF(OR(AND($I63="する",TRIM($I69)=""),AND($I63="しない",NOT(ISBLANK($I69)))),1001,0),3)</f>
        <v>0</v>
      </c>
      <c r="B69" s="164"/>
      <c r="C69" s="181"/>
      <c r="D69" s="182">
        <v>2</v>
      </c>
      <c r="E69" s="162" t="s">
        <v>61</v>
      </c>
      <c r="I69" s="54"/>
      <c r="J69" s="55"/>
      <c r="K69" s="55"/>
      <c r="L69" s="55"/>
      <c r="M69" s="55"/>
      <c r="N69" s="187"/>
      <c r="O69" s="187"/>
      <c r="P69" s="187"/>
      <c r="Q69" s="187"/>
      <c r="R69" s="187"/>
      <c r="S69" s="187"/>
      <c r="T69" s="187"/>
      <c r="U69" s="187"/>
      <c r="V69" s="187"/>
      <c r="W69" s="187"/>
      <c r="X69" s="187"/>
      <c r="Y69" s="187"/>
      <c r="Z69" s="186"/>
    </row>
    <row r="70" spans="1:26" ht="20.100000000000001" customHeight="1" x14ac:dyDescent="0.15">
      <c r="A70" s="164"/>
      <c r="B70" s="164"/>
      <c r="C70" s="181"/>
      <c r="D70" s="182"/>
      <c r="E70" s="187"/>
      <c r="F70" s="187"/>
      <c r="G70" s="187"/>
      <c r="H70" s="187"/>
      <c r="I70" s="184"/>
      <c r="J70" s="189" t="s">
        <v>119</v>
      </c>
      <c r="K70" s="188"/>
      <c r="L70" s="188"/>
      <c r="M70" s="188"/>
      <c r="N70" s="188"/>
      <c r="O70" s="188"/>
      <c r="P70" s="188"/>
      <c r="Q70" s="188"/>
      <c r="R70" s="188"/>
      <c r="S70" s="188"/>
      <c r="T70" s="188"/>
      <c r="U70" s="188"/>
      <c r="V70" s="188"/>
      <c r="W70" s="188"/>
      <c r="X70" s="188"/>
      <c r="Y70" s="188"/>
      <c r="Z70" s="186"/>
    </row>
    <row r="71" spans="1:26" ht="20.100000000000001" customHeight="1" x14ac:dyDescent="0.15">
      <c r="A71" s="164">
        <f>IFERROR(IF(OR(AND($I63="する",AND($I71&lt;&gt;"", OR(ISERROR(FIND("@"&amp;LEFT($I71,3)&amp;"@", 都道府県3))=FALSE, ISERROR(FIND("@"&amp;LEFT($I71,4)&amp;"@",都道府県4))=FALSE))=FALSE),AND($I63="しない",NOT(ISBLANK($I71)))),1001,0),3)</f>
        <v>0</v>
      </c>
      <c r="B71" s="164"/>
      <c r="C71" s="181"/>
      <c r="D71" s="182">
        <v>3</v>
      </c>
      <c r="E71" s="162" t="s">
        <v>62</v>
      </c>
      <c r="I71" s="56"/>
      <c r="J71" s="56"/>
      <c r="K71" s="56"/>
      <c r="L71" s="56"/>
      <c r="M71" s="56"/>
      <c r="N71" s="56"/>
      <c r="O71" s="56"/>
      <c r="P71" s="56"/>
      <c r="Q71" s="57"/>
      <c r="R71" s="56"/>
      <c r="S71" s="56"/>
      <c r="T71" s="56"/>
      <c r="U71" s="56"/>
      <c r="V71" s="56"/>
      <c r="W71" s="56"/>
      <c r="X71" s="56"/>
      <c r="Y71" s="56"/>
      <c r="Z71" s="186"/>
    </row>
    <row r="72" spans="1:26" ht="20.100000000000001" customHeight="1" x14ac:dyDescent="0.15">
      <c r="A72" s="164"/>
      <c r="B72" s="164"/>
      <c r="C72" s="181"/>
      <c r="D72" s="182"/>
      <c r="E72" s="187"/>
      <c r="F72" s="187"/>
      <c r="G72" s="187"/>
      <c r="H72" s="187"/>
      <c r="I72" s="184"/>
      <c r="J72" s="189" t="s">
        <v>241</v>
      </c>
      <c r="K72" s="188"/>
      <c r="L72" s="188"/>
      <c r="M72" s="188"/>
      <c r="N72" s="188"/>
      <c r="O72" s="188"/>
      <c r="P72" s="188"/>
      <c r="Q72" s="188"/>
      <c r="R72" s="188"/>
      <c r="S72" s="188"/>
      <c r="T72" s="188"/>
      <c r="U72" s="188"/>
      <c r="V72" s="188"/>
      <c r="W72" s="188"/>
      <c r="X72" s="188"/>
      <c r="Y72" s="188"/>
      <c r="Z72" s="186"/>
    </row>
    <row r="73" spans="1:26" ht="20.100000000000001" customHeight="1" x14ac:dyDescent="0.15">
      <c r="A73" s="164">
        <f>IFERROR(IF(OR(AND($I63="する",TRIM($I73)=""),AND($I63="しない",NOT(ISBLANK($I73)))),1001,0),3)</f>
        <v>0</v>
      </c>
      <c r="B73" s="164"/>
      <c r="C73" s="181"/>
      <c r="D73" s="182">
        <v>4</v>
      </c>
      <c r="E73" s="162" t="s">
        <v>90</v>
      </c>
      <c r="I73" s="36"/>
      <c r="J73" s="36"/>
      <c r="K73" s="36"/>
      <c r="L73" s="36"/>
      <c r="M73" s="36"/>
      <c r="N73" s="36"/>
      <c r="O73" s="36"/>
      <c r="P73" s="36"/>
      <c r="Q73" s="58"/>
      <c r="R73" s="36"/>
      <c r="S73" s="36"/>
      <c r="T73" s="36"/>
      <c r="U73" s="36"/>
      <c r="V73" s="36"/>
      <c r="W73" s="36"/>
      <c r="X73" s="36"/>
      <c r="Y73" s="36"/>
      <c r="Z73" s="186"/>
    </row>
    <row r="74" spans="1:26" ht="39.950000000000003" customHeight="1" x14ac:dyDescent="0.15">
      <c r="A74" s="164"/>
      <c r="B74" s="164"/>
      <c r="C74" s="190"/>
      <c r="D74" s="187"/>
      <c r="I74" s="184"/>
      <c r="J74" s="191" t="s">
        <v>244</v>
      </c>
      <c r="K74" s="191"/>
      <c r="L74" s="191"/>
      <c r="M74" s="191"/>
      <c r="N74" s="191"/>
      <c r="O74" s="191"/>
      <c r="P74" s="191"/>
      <c r="Q74" s="191"/>
      <c r="R74" s="191"/>
      <c r="S74" s="191"/>
      <c r="T74" s="191"/>
      <c r="U74" s="191"/>
      <c r="V74" s="191"/>
      <c r="W74" s="191"/>
      <c r="X74" s="191"/>
      <c r="Y74" s="191"/>
      <c r="Z74" s="186"/>
    </row>
    <row r="75" spans="1:26" ht="20.100000000000001" customHeight="1" x14ac:dyDescent="0.15">
      <c r="A75" s="164">
        <f>IFERROR(IF(OR(AND($I63="する",TRIM($I75)=""),AND($I63="しない",NOT(ISBLANK($I75)))),1001,0),3)</f>
        <v>0</v>
      </c>
      <c r="B75" s="164"/>
      <c r="C75" s="181"/>
      <c r="D75" s="182">
        <v>5</v>
      </c>
      <c r="E75" s="162" t="s">
        <v>63</v>
      </c>
      <c r="I75" s="36"/>
      <c r="J75" s="36"/>
      <c r="K75" s="36"/>
      <c r="L75" s="36"/>
      <c r="M75" s="36"/>
      <c r="N75" s="36"/>
      <c r="O75" s="36"/>
      <c r="P75" s="36"/>
      <c r="Q75" s="36"/>
      <c r="R75" s="36"/>
      <c r="S75" s="36"/>
      <c r="T75" s="36"/>
      <c r="U75" s="36"/>
      <c r="V75" s="36"/>
      <c r="W75" s="36"/>
      <c r="X75" s="36"/>
      <c r="Y75" s="36"/>
      <c r="Z75" s="186"/>
    </row>
    <row r="76" spans="1:26" ht="39.950000000000003" customHeight="1" x14ac:dyDescent="0.15">
      <c r="A76" s="164"/>
      <c r="B76" s="164"/>
      <c r="C76" s="190"/>
      <c r="D76" s="187"/>
      <c r="E76" s="187"/>
      <c r="F76" s="187"/>
      <c r="G76" s="187"/>
      <c r="H76" s="187"/>
      <c r="I76" s="184"/>
      <c r="J76" s="191" t="s">
        <v>245</v>
      </c>
      <c r="K76" s="191"/>
      <c r="L76" s="191"/>
      <c r="M76" s="191"/>
      <c r="N76" s="191"/>
      <c r="O76" s="191"/>
      <c r="P76" s="191"/>
      <c r="Q76" s="191"/>
      <c r="R76" s="191"/>
      <c r="S76" s="191"/>
      <c r="T76" s="191"/>
      <c r="U76" s="191"/>
      <c r="V76" s="191"/>
      <c r="W76" s="191"/>
      <c r="X76" s="191"/>
      <c r="Y76" s="191"/>
      <c r="Z76" s="186"/>
    </row>
    <row r="77" spans="1:26" ht="20.100000000000001" customHeight="1" x14ac:dyDescent="0.15">
      <c r="A77" s="164">
        <f>IFERROR(IF(OR(AND($I63="する",TRIM($I77)=""),AND($I63="しない",NOT(ISBLANK($I77)))),1001,0),3)</f>
        <v>0</v>
      </c>
      <c r="B77" s="164"/>
      <c r="C77" s="181"/>
      <c r="D77" s="182">
        <v>6</v>
      </c>
      <c r="E77" s="162" t="s">
        <v>79</v>
      </c>
      <c r="I77" s="36"/>
      <c r="J77" s="36"/>
      <c r="K77" s="36"/>
      <c r="L77" s="36"/>
      <c r="M77" s="36"/>
      <c r="N77" s="36"/>
      <c r="O77" s="36"/>
      <c r="P77" s="36"/>
      <c r="Q77" s="36"/>
      <c r="R77" s="36"/>
      <c r="S77" s="36"/>
      <c r="T77" s="36"/>
      <c r="U77" s="36"/>
      <c r="V77" s="36"/>
      <c r="W77" s="36"/>
      <c r="X77" s="36"/>
      <c r="Y77" s="36"/>
      <c r="Z77" s="186"/>
    </row>
    <row r="78" spans="1:26" ht="20.100000000000001" customHeight="1" x14ac:dyDescent="0.15">
      <c r="A78" s="164"/>
      <c r="B78" s="164"/>
      <c r="C78" s="190"/>
      <c r="D78" s="187"/>
      <c r="E78" s="187"/>
      <c r="F78" s="187"/>
      <c r="G78" s="187"/>
      <c r="H78" s="187"/>
      <c r="I78" s="184"/>
      <c r="J78" s="200" t="s">
        <v>96</v>
      </c>
      <c r="K78" s="188"/>
      <c r="L78" s="188"/>
      <c r="M78" s="188"/>
      <c r="N78" s="188"/>
      <c r="O78" s="188"/>
      <c r="P78" s="188"/>
      <c r="Q78" s="188"/>
      <c r="R78" s="188"/>
      <c r="S78" s="188"/>
      <c r="T78" s="188"/>
      <c r="U78" s="188"/>
      <c r="V78" s="188"/>
      <c r="W78" s="188"/>
      <c r="X78" s="188"/>
      <c r="Y78" s="188"/>
      <c r="Z78" s="186"/>
    </row>
    <row r="79" spans="1:26" ht="20.100000000000001" customHeight="1" x14ac:dyDescent="0.15">
      <c r="A79" s="164">
        <f>IFERROR(IF(OR(AND($I63="する",OR(TRIM($I79)="", NOT(OR(IFERROR(SEARCH(" ",$I79),0)&gt;0, IFERROR(SEARCH("　",$I79),0)&gt;0)))),AND($I63="しない",NOT(ISBLANK($I79)))),1001,0),3)</f>
        <v>0</v>
      </c>
      <c r="B79" s="164"/>
      <c r="C79" s="181"/>
      <c r="D79" s="182">
        <v>7</v>
      </c>
      <c r="E79" s="162" t="s">
        <v>80</v>
      </c>
      <c r="I79" s="36"/>
      <c r="J79" s="36"/>
      <c r="K79" s="36"/>
      <c r="L79" s="36"/>
      <c r="M79" s="36"/>
      <c r="N79" s="36"/>
      <c r="O79" s="36"/>
      <c r="P79" s="36"/>
      <c r="Q79" s="36"/>
      <c r="R79" s="36"/>
      <c r="S79" s="36"/>
      <c r="T79" s="36"/>
      <c r="U79" s="36"/>
      <c r="V79" s="36"/>
      <c r="W79" s="36"/>
      <c r="X79" s="36"/>
      <c r="Y79" s="36"/>
      <c r="Z79" s="186"/>
    </row>
    <row r="80" spans="1:26" ht="20.100000000000001" customHeight="1" x14ac:dyDescent="0.15">
      <c r="A80" s="164"/>
      <c r="B80" s="164"/>
      <c r="C80" s="190"/>
      <c r="D80" s="187"/>
      <c r="E80" s="211" t="s">
        <v>92</v>
      </c>
      <c r="F80" s="187"/>
      <c r="G80" s="187"/>
      <c r="H80" s="187"/>
      <c r="I80" s="194"/>
      <c r="J80" s="189" t="s">
        <v>65</v>
      </c>
      <c r="K80" s="189"/>
      <c r="L80" s="189"/>
      <c r="M80" s="189"/>
      <c r="N80" s="189"/>
      <c r="O80" s="189"/>
      <c r="P80" s="189"/>
      <c r="Q80" s="189"/>
      <c r="R80" s="189"/>
      <c r="S80" s="189"/>
      <c r="T80" s="189"/>
      <c r="U80" s="189"/>
      <c r="V80" s="189"/>
      <c r="W80" s="189"/>
      <c r="X80" s="189"/>
      <c r="Y80" s="189"/>
      <c r="Z80" s="186"/>
    </row>
    <row r="81" spans="1:27" ht="20.100000000000001" customHeight="1" x14ac:dyDescent="0.15">
      <c r="A81" s="164">
        <f>IFERROR(IF(OR(AND($I63="する",OR(TRIM($I81)="", NOT(OR(IFERROR(SEARCH(" ",$I81),0)&gt;0, IFERROR(SEARCH("　",$I81),0)&gt;0)))),AND($I63="しない",NOT(ISBLANK($I81)))),1001,0),3)</f>
        <v>0</v>
      </c>
      <c r="B81" s="164"/>
      <c r="C81" s="181"/>
      <c r="D81" s="182">
        <v>8</v>
      </c>
      <c r="E81" s="162" t="s">
        <v>80</v>
      </c>
      <c r="I81" s="36"/>
      <c r="J81" s="36"/>
      <c r="K81" s="36"/>
      <c r="L81" s="36"/>
      <c r="M81" s="36"/>
      <c r="N81" s="36"/>
      <c r="O81" s="36"/>
      <c r="P81" s="36"/>
      <c r="Q81" s="36"/>
      <c r="R81" s="36"/>
      <c r="S81" s="36"/>
      <c r="T81" s="36"/>
      <c r="U81" s="36"/>
      <c r="V81" s="36"/>
      <c r="W81" s="36"/>
      <c r="X81" s="36"/>
      <c r="Y81" s="36"/>
      <c r="Z81" s="186"/>
    </row>
    <row r="82" spans="1:27" ht="20.100000000000001" customHeight="1" x14ac:dyDescent="0.15">
      <c r="A82" s="164"/>
      <c r="B82" s="164"/>
      <c r="C82" s="190"/>
      <c r="D82" s="187"/>
      <c r="E82" s="187"/>
      <c r="F82" s="187"/>
      <c r="G82" s="187"/>
      <c r="H82" s="187"/>
      <c r="I82" s="194"/>
      <c r="J82" s="189" t="s">
        <v>67</v>
      </c>
      <c r="K82" s="189"/>
      <c r="L82" s="189"/>
      <c r="M82" s="189"/>
      <c r="N82" s="189"/>
      <c r="O82" s="189"/>
      <c r="P82" s="189"/>
      <c r="Q82" s="189"/>
      <c r="R82" s="189"/>
      <c r="S82" s="189"/>
      <c r="T82" s="189"/>
      <c r="U82" s="189"/>
      <c r="V82" s="189"/>
      <c r="W82" s="189"/>
      <c r="X82" s="189"/>
      <c r="Y82" s="189"/>
      <c r="Z82" s="186"/>
    </row>
    <row r="83" spans="1:27" ht="20.100000000000001" customHeight="1" x14ac:dyDescent="0.15">
      <c r="A83" s="164">
        <f>IFERROR(IF(OR(AND($I63="する",NOT(AND(TRIM($I83)&lt;&gt;"",ISNUMBER(VALUE(SUBSTITUTE($I83,"-",""))),IFERROR(SEARCH("-",$I83),0)&gt;0))), AND($I63="しない",NOT(ISBLANK($I83)))),1001,0),3)</f>
        <v>0</v>
      </c>
      <c r="B83" s="164"/>
      <c r="C83" s="181"/>
      <c r="D83" s="182">
        <v>9</v>
      </c>
      <c r="E83" s="162" t="s">
        <v>68</v>
      </c>
      <c r="I83" s="36"/>
      <c r="J83" s="36"/>
      <c r="K83" s="36"/>
      <c r="L83" s="36"/>
      <c r="M83" s="36"/>
      <c r="O83" s="195" t="s">
        <v>69</v>
      </c>
      <c r="P83" s="1"/>
      <c r="Q83" s="162" t="s">
        <v>70</v>
      </c>
      <c r="Y83" s="188"/>
      <c r="Z83" s="186"/>
    </row>
    <row r="84" spans="1:27" ht="20.100000000000001" customHeight="1" x14ac:dyDescent="0.15">
      <c r="A84" s="164">
        <f>IFERROR(IF(AND($I63="しない",NOT(ISBLANK($P83))),1001,0),3)</f>
        <v>0</v>
      </c>
      <c r="B84" s="164"/>
      <c r="C84" s="190"/>
      <c r="D84" s="187"/>
      <c r="E84" s="187"/>
      <c r="F84" s="187"/>
      <c r="G84" s="187"/>
      <c r="H84" s="187"/>
      <c r="I84" s="184"/>
      <c r="J84" s="189" t="s">
        <v>71</v>
      </c>
      <c r="K84" s="188"/>
      <c r="L84" s="188"/>
      <c r="M84" s="188"/>
      <c r="N84" s="188"/>
      <c r="O84" s="188"/>
      <c r="P84" s="188"/>
      <c r="Q84" s="188"/>
      <c r="R84" s="188"/>
      <c r="S84" s="188"/>
      <c r="T84" s="188"/>
      <c r="U84" s="188"/>
      <c r="V84" s="188"/>
      <c r="W84" s="188"/>
      <c r="X84" s="188"/>
      <c r="Y84" s="188"/>
      <c r="Z84" s="186"/>
    </row>
    <row r="85" spans="1:27" ht="20.100000000000001" customHeight="1" x14ac:dyDescent="0.15">
      <c r="A85" s="164">
        <f>IFERROR(IF(OR(AND($I63="する",AND(TRIM($I85)&lt;&gt;"",NOT(AND(ISNUMBER(VALUE(SUBSTITUTE($I85,"-",""))),IFERROR(SEARCH("-",$I85),0)&gt;0)))), AND($I63="しない",NOT(ISBLANK($I85)))),1001,0),3)</f>
        <v>0</v>
      </c>
      <c r="B85" s="164"/>
      <c r="C85" s="181"/>
      <c r="D85" s="182">
        <v>10</v>
      </c>
      <c r="E85" s="162" t="s">
        <v>72</v>
      </c>
      <c r="I85" s="36"/>
      <c r="J85" s="36"/>
      <c r="K85" s="36"/>
      <c r="L85" s="36"/>
      <c r="M85" s="36"/>
      <c r="N85" s="188"/>
      <c r="O85" s="188"/>
      <c r="P85" s="188"/>
      <c r="Q85" s="188"/>
      <c r="R85" s="188"/>
      <c r="S85" s="188"/>
      <c r="T85" s="188"/>
      <c r="U85" s="188"/>
      <c r="V85" s="188"/>
      <c r="W85" s="188"/>
      <c r="X85" s="188"/>
      <c r="Y85" s="188"/>
      <c r="Z85" s="186"/>
    </row>
    <row r="86" spans="1:27" ht="20.100000000000001" customHeight="1" x14ac:dyDescent="0.15">
      <c r="A86" s="164"/>
      <c r="B86" s="164"/>
      <c r="C86" s="190"/>
      <c r="D86" s="187"/>
      <c r="E86" s="187"/>
      <c r="F86" s="187"/>
      <c r="G86" s="187"/>
      <c r="H86" s="187"/>
      <c r="I86" s="184"/>
      <c r="J86" s="189" t="s">
        <v>71</v>
      </c>
      <c r="K86" s="188"/>
      <c r="L86" s="188"/>
      <c r="M86" s="188"/>
      <c r="N86" s="188"/>
      <c r="O86" s="188"/>
      <c r="P86" s="188"/>
      <c r="Q86" s="188"/>
      <c r="R86" s="188"/>
      <c r="S86" s="188"/>
      <c r="T86" s="188"/>
      <c r="U86" s="188"/>
      <c r="V86" s="188"/>
      <c r="W86" s="188"/>
      <c r="X86" s="188"/>
      <c r="Y86" s="188"/>
      <c r="Z86" s="186"/>
    </row>
    <row r="87" spans="1:27" ht="20.100000000000001" customHeight="1" x14ac:dyDescent="0.15">
      <c r="A87" s="164">
        <f>IFERROR(IF(OR(AND($I63="する",AND(TRIM($I87)&lt;&gt;"",NOT(IFERROR(SEARCH("@",$I87),0)&gt;0))),AND($I63="しない",NOT(ISBLANK($I87)))),1001,0),3)</f>
        <v>0</v>
      </c>
      <c r="B87" s="164"/>
      <c r="C87" s="190"/>
      <c r="D87" s="182">
        <v>11</v>
      </c>
      <c r="E87" s="162" t="s">
        <v>73</v>
      </c>
      <c r="I87" s="36"/>
      <c r="J87" s="36"/>
      <c r="K87" s="36"/>
      <c r="L87" s="36"/>
      <c r="M87" s="36"/>
      <c r="N87" s="36"/>
      <c r="O87" s="36"/>
      <c r="P87" s="36"/>
      <c r="Q87" s="38"/>
      <c r="R87" s="36"/>
      <c r="S87" s="36"/>
      <c r="T87" s="36"/>
      <c r="U87" s="36"/>
      <c r="V87" s="36"/>
      <c r="W87" s="36"/>
      <c r="X87" s="36"/>
      <c r="Y87" s="36"/>
      <c r="Z87" s="186"/>
    </row>
    <row r="88" spans="1:27" ht="20.100000000000001" customHeight="1" x14ac:dyDescent="0.15">
      <c r="A88" s="164"/>
      <c r="B88" s="164"/>
      <c r="C88" s="190"/>
      <c r="D88" s="182"/>
      <c r="I88" s="184"/>
      <c r="J88" s="196" t="s">
        <v>117</v>
      </c>
      <c r="K88" s="212"/>
      <c r="L88" s="188"/>
      <c r="M88" s="188"/>
      <c r="N88" s="188"/>
      <c r="O88" s="188"/>
      <c r="P88" s="188"/>
      <c r="Q88" s="213"/>
      <c r="R88" s="188"/>
      <c r="S88" s="188"/>
      <c r="T88" s="188"/>
      <c r="U88" s="188"/>
      <c r="V88" s="188"/>
      <c r="W88" s="188"/>
      <c r="X88" s="188"/>
      <c r="Y88" s="188"/>
      <c r="Z88" s="187"/>
      <c r="AA88" s="199"/>
    </row>
    <row r="89" spans="1:27" ht="20.100000000000001" customHeight="1" x14ac:dyDescent="0.15">
      <c r="A89" s="164"/>
      <c r="B89" s="164"/>
      <c r="C89" s="202"/>
      <c r="D89" s="203"/>
      <c r="E89" s="203"/>
      <c r="F89" s="203"/>
      <c r="G89" s="203"/>
      <c r="H89" s="203"/>
      <c r="I89" s="214"/>
      <c r="J89" s="215"/>
      <c r="K89" s="216"/>
      <c r="L89" s="215"/>
      <c r="M89" s="215"/>
      <c r="N89" s="215"/>
      <c r="O89" s="215"/>
      <c r="P89" s="215"/>
      <c r="Q89" s="217"/>
      <c r="R89" s="215"/>
      <c r="S89" s="215"/>
      <c r="T89" s="215"/>
      <c r="U89" s="215"/>
      <c r="V89" s="215"/>
      <c r="W89" s="215"/>
      <c r="X89" s="215"/>
      <c r="Y89" s="215"/>
      <c r="Z89" s="203"/>
      <c r="AA89" s="199"/>
    </row>
    <row r="90" spans="1:27" ht="20.100000000000001" customHeight="1" x14ac:dyDescent="0.15">
      <c r="A90" s="164"/>
      <c r="B90" s="164"/>
      <c r="C90" s="187"/>
      <c r="D90" s="187"/>
      <c r="E90" s="187"/>
      <c r="F90" s="187"/>
      <c r="G90" s="187"/>
      <c r="H90" s="187"/>
      <c r="I90" s="207"/>
      <c r="J90" s="187"/>
      <c r="K90" s="218"/>
      <c r="L90" s="187"/>
      <c r="M90" s="187"/>
      <c r="N90" s="187"/>
      <c r="O90" s="187"/>
      <c r="P90" s="187"/>
      <c r="Q90" s="187"/>
      <c r="R90" s="187"/>
      <c r="S90" s="187"/>
      <c r="T90" s="187"/>
      <c r="U90" s="187"/>
      <c r="V90" s="187"/>
      <c r="W90" s="187"/>
      <c r="X90" s="187"/>
      <c r="Y90" s="187"/>
      <c r="Z90" s="187"/>
    </row>
    <row r="91" spans="1:27" ht="15.75" hidden="1" customHeight="1" x14ac:dyDescent="0.15">
      <c r="A91" s="164"/>
      <c r="B91" s="164"/>
      <c r="C91" s="187"/>
      <c r="D91" s="187"/>
      <c r="E91" s="187"/>
      <c r="F91" s="187"/>
      <c r="G91" s="187"/>
      <c r="H91" s="187"/>
      <c r="I91" s="207"/>
      <c r="J91" s="187"/>
      <c r="K91" s="218"/>
      <c r="L91" s="187"/>
      <c r="M91" s="187"/>
      <c r="N91" s="187"/>
      <c r="O91" s="187"/>
      <c r="P91" s="187"/>
      <c r="Q91" s="187"/>
      <c r="R91" s="187"/>
      <c r="S91" s="187"/>
      <c r="T91" s="187"/>
      <c r="U91" s="187"/>
      <c r="V91" s="187"/>
      <c r="W91" s="187"/>
      <c r="X91" s="187"/>
      <c r="Y91" s="187"/>
      <c r="Z91" s="187"/>
    </row>
    <row r="92" spans="1:27" ht="15.75" hidden="1" customHeight="1" x14ac:dyDescent="0.15">
      <c r="A92" s="164"/>
      <c r="B92" s="164"/>
      <c r="C92" s="187"/>
      <c r="D92" s="187"/>
      <c r="E92" s="187"/>
      <c r="F92" s="187"/>
      <c r="G92" s="187"/>
      <c r="H92" s="187"/>
      <c r="I92" s="207"/>
      <c r="J92" s="187"/>
      <c r="K92" s="218"/>
      <c r="L92" s="187"/>
      <c r="M92" s="187"/>
      <c r="N92" s="187"/>
      <c r="O92" s="187"/>
      <c r="P92" s="187"/>
      <c r="Q92" s="187"/>
      <c r="R92" s="187"/>
      <c r="S92" s="187"/>
      <c r="T92" s="187"/>
      <c r="U92" s="187"/>
      <c r="V92" s="187"/>
      <c r="W92" s="187"/>
      <c r="X92" s="187"/>
      <c r="Y92" s="187"/>
      <c r="Z92" s="187"/>
    </row>
    <row r="93" spans="1:27" ht="15.75" hidden="1" customHeight="1" x14ac:dyDescent="0.15">
      <c r="A93" s="164"/>
      <c r="B93" s="164"/>
      <c r="C93" s="187"/>
      <c r="D93" s="187"/>
      <c r="E93" s="187"/>
      <c r="F93" s="187"/>
      <c r="G93" s="187"/>
      <c r="H93" s="187"/>
      <c r="I93" s="207"/>
      <c r="J93" s="187"/>
      <c r="K93" s="218"/>
      <c r="L93" s="187"/>
      <c r="M93" s="187"/>
      <c r="N93" s="187"/>
      <c r="O93" s="187"/>
      <c r="P93" s="187"/>
      <c r="Q93" s="187"/>
      <c r="R93" s="187"/>
      <c r="S93" s="187"/>
      <c r="T93" s="187"/>
      <c r="U93" s="187"/>
      <c r="V93" s="187"/>
      <c r="W93" s="187"/>
      <c r="X93" s="187"/>
      <c r="Y93" s="187"/>
      <c r="Z93" s="187"/>
    </row>
    <row r="94" spans="1:27" ht="15.75" hidden="1" customHeight="1" x14ac:dyDescent="0.15">
      <c r="A94" s="164"/>
      <c r="B94" s="164"/>
      <c r="C94" s="187"/>
      <c r="D94" s="187"/>
      <c r="E94" s="187"/>
      <c r="F94" s="187"/>
      <c r="G94" s="187"/>
      <c r="H94" s="187"/>
      <c r="I94" s="207"/>
      <c r="J94" s="187"/>
      <c r="K94" s="218"/>
      <c r="L94" s="187"/>
      <c r="M94" s="187"/>
      <c r="N94" s="187"/>
      <c r="O94" s="187"/>
      <c r="P94" s="187"/>
      <c r="Q94" s="187"/>
      <c r="R94" s="187"/>
      <c r="S94" s="187"/>
      <c r="T94" s="187"/>
      <c r="U94" s="187"/>
      <c r="V94" s="187"/>
      <c r="W94" s="187"/>
      <c r="X94" s="187"/>
      <c r="Y94" s="187"/>
      <c r="Z94" s="187"/>
    </row>
    <row r="95" spans="1:27" ht="15.75" hidden="1" customHeight="1" x14ac:dyDescent="0.15">
      <c r="A95" s="164"/>
      <c r="B95" s="164"/>
      <c r="C95" s="187"/>
      <c r="D95" s="187"/>
      <c r="E95" s="187"/>
      <c r="F95" s="187"/>
      <c r="G95" s="187"/>
      <c r="H95" s="187"/>
      <c r="I95" s="207"/>
      <c r="J95" s="187"/>
      <c r="K95" s="218"/>
      <c r="L95" s="187"/>
      <c r="M95" s="187"/>
      <c r="N95" s="187"/>
      <c r="O95" s="187"/>
      <c r="P95" s="187"/>
      <c r="Q95" s="187"/>
      <c r="R95" s="187"/>
      <c r="S95" s="187"/>
      <c r="T95" s="187"/>
      <c r="U95" s="187"/>
      <c r="V95" s="187"/>
      <c r="W95" s="187"/>
      <c r="X95" s="187"/>
      <c r="Y95" s="187"/>
      <c r="Z95" s="187"/>
    </row>
    <row r="96" spans="1:27" ht="15.75" hidden="1" customHeight="1" x14ac:dyDescent="0.15">
      <c r="A96" s="164"/>
      <c r="B96" s="164"/>
      <c r="C96" s="187"/>
      <c r="D96" s="187"/>
      <c r="E96" s="187"/>
      <c r="F96" s="187"/>
      <c r="G96" s="187"/>
      <c r="H96" s="187"/>
      <c r="I96" s="207"/>
      <c r="J96" s="187"/>
      <c r="K96" s="218"/>
      <c r="L96" s="187"/>
      <c r="M96" s="187"/>
      <c r="N96" s="187"/>
      <c r="O96" s="187"/>
      <c r="P96" s="187"/>
      <c r="Q96" s="187"/>
      <c r="R96" s="187"/>
      <c r="S96" s="187"/>
      <c r="T96" s="187"/>
      <c r="U96" s="187"/>
      <c r="V96" s="187"/>
      <c r="W96" s="187"/>
      <c r="X96" s="187"/>
      <c r="Y96" s="187"/>
      <c r="Z96" s="187"/>
    </row>
    <row r="97" spans="1:26" ht="15.75" hidden="1" customHeight="1" x14ac:dyDescent="0.15">
      <c r="A97" s="164"/>
      <c r="B97" s="164"/>
      <c r="C97" s="187"/>
      <c r="D97" s="187"/>
      <c r="E97" s="187"/>
      <c r="F97" s="187"/>
      <c r="G97" s="187"/>
      <c r="H97" s="187"/>
      <c r="I97" s="207"/>
      <c r="J97" s="187"/>
      <c r="K97" s="218"/>
      <c r="L97" s="187"/>
      <c r="M97" s="187"/>
      <c r="N97" s="187"/>
      <c r="O97" s="187"/>
      <c r="P97" s="187"/>
      <c r="Q97" s="187"/>
      <c r="R97" s="187"/>
      <c r="S97" s="187"/>
      <c r="T97" s="187"/>
      <c r="U97" s="187"/>
      <c r="V97" s="187"/>
      <c r="W97" s="187"/>
      <c r="X97" s="187"/>
      <c r="Y97" s="187"/>
      <c r="Z97" s="187"/>
    </row>
    <row r="98" spans="1:26" ht="15.75" hidden="1" customHeight="1" x14ac:dyDescent="0.15">
      <c r="A98" s="164"/>
      <c r="B98" s="164"/>
      <c r="C98" s="187"/>
      <c r="D98" s="187"/>
      <c r="E98" s="187"/>
      <c r="F98" s="187"/>
      <c r="G98" s="187"/>
      <c r="H98" s="187"/>
      <c r="I98" s="207"/>
      <c r="J98" s="187"/>
      <c r="K98" s="218"/>
      <c r="L98" s="187"/>
      <c r="M98" s="187"/>
      <c r="N98" s="187"/>
      <c r="O98" s="187"/>
      <c r="P98" s="187"/>
      <c r="Q98" s="187"/>
      <c r="R98" s="187"/>
      <c r="S98" s="187"/>
      <c r="T98" s="187"/>
      <c r="U98" s="187"/>
      <c r="V98" s="187"/>
      <c r="W98" s="187"/>
      <c r="X98" s="187"/>
      <c r="Y98" s="187"/>
      <c r="Z98" s="187"/>
    </row>
    <row r="99" spans="1:26" ht="15.75" hidden="1" customHeight="1" x14ac:dyDescent="0.15">
      <c r="A99" s="164"/>
      <c r="B99" s="164"/>
      <c r="C99" s="187"/>
      <c r="D99" s="187"/>
      <c r="E99" s="187"/>
      <c r="F99" s="187"/>
      <c r="G99" s="187"/>
      <c r="H99" s="187"/>
      <c r="I99" s="207"/>
      <c r="J99" s="187"/>
      <c r="K99" s="218"/>
      <c r="L99" s="187"/>
      <c r="M99" s="187"/>
      <c r="N99" s="187"/>
      <c r="O99" s="187"/>
      <c r="P99" s="187"/>
      <c r="Q99" s="187"/>
      <c r="R99" s="187"/>
      <c r="S99" s="187"/>
      <c r="T99" s="187"/>
      <c r="U99" s="187"/>
      <c r="V99" s="187"/>
      <c r="W99" s="187"/>
      <c r="X99" s="187"/>
      <c r="Y99" s="187"/>
      <c r="Z99" s="187"/>
    </row>
    <row r="100" spans="1:26" ht="15.75" hidden="1" customHeight="1" x14ac:dyDescent="0.15">
      <c r="A100" s="164"/>
      <c r="B100" s="164"/>
      <c r="C100" s="187"/>
      <c r="D100" s="187"/>
      <c r="E100" s="187"/>
      <c r="F100" s="187"/>
      <c r="G100" s="187"/>
      <c r="H100" s="187"/>
      <c r="I100" s="207"/>
      <c r="J100" s="187"/>
      <c r="K100" s="218"/>
      <c r="L100" s="187"/>
      <c r="M100" s="187"/>
      <c r="N100" s="187"/>
      <c r="O100" s="187"/>
      <c r="P100" s="187"/>
      <c r="Q100" s="187"/>
      <c r="R100" s="187"/>
      <c r="S100" s="187"/>
      <c r="T100" s="187"/>
      <c r="U100" s="187"/>
      <c r="V100" s="187"/>
      <c r="W100" s="187"/>
      <c r="X100" s="187"/>
      <c r="Y100" s="187"/>
      <c r="Z100" s="187"/>
    </row>
    <row r="101" spans="1:26" ht="15.75" hidden="1" customHeight="1" x14ac:dyDescent="0.15">
      <c r="A101" s="164"/>
      <c r="B101" s="164"/>
      <c r="C101" s="187"/>
      <c r="D101" s="187"/>
      <c r="E101" s="187"/>
      <c r="F101" s="187"/>
      <c r="G101" s="187"/>
      <c r="H101" s="187"/>
      <c r="I101" s="207"/>
      <c r="J101" s="187"/>
      <c r="K101" s="218"/>
      <c r="L101" s="187"/>
      <c r="M101" s="187"/>
      <c r="N101" s="187"/>
      <c r="O101" s="187"/>
      <c r="P101" s="187"/>
      <c r="Q101" s="187"/>
      <c r="R101" s="187"/>
      <c r="S101" s="187"/>
      <c r="T101" s="187"/>
      <c r="U101" s="187"/>
      <c r="V101" s="187"/>
      <c r="W101" s="187"/>
      <c r="X101" s="187"/>
      <c r="Y101" s="187"/>
      <c r="Z101" s="187"/>
    </row>
    <row r="102" spans="1:26" ht="15.75" hidden="1" customHeight="1" x14ac:dyDescent="0.15">
      <c r="A102" s="164"/>
      <c r="B102" s="164"/>
      <c r="C102" s="187"/>
      <c r="D102" s="187"/>
      <c r="E102" s="187"/>
      <c r="F102" s="187"/>
      <c r="G102" s="187"/>
      <c r="H102" s="187"/>
      <c r="I102" s="207"/>
      <c r="J102" s="187"/>
      <c r="K102" s="218"/>
      <c r="L102" s="187"/>
      <c r="M102" s="187"/>
      <c r="N102" s="187"/>
      <c r="O102" s="187"/>
      <c r="P102" s="187"/>
      <c r="Q102" s="187"/>
      <c r="R102" s="187"/>
      <c r="S102" s="187"/>
      <c r="T102" s="187"/>
      <c r="U102" s="187"/>
      <c r="V102" s="187"/>
      <c r="W102" s="187"/>
      <c r="X102" s="187"/>
      <c r="Y102" s="187"/>
      <c r="Z102" s="187"/>
    </row>
    <row r="103" spans="1:26" ht="15.75" hidden="1" customHeight="1" x14ac:dyDescent="0.15">
      <c r="A103" s="164"/>
      <c r="B103" s="164"/>
      <c r="C103" s="187"/>
      <c r="D103" s="187"/>
      <c r="E103" s="187"/>
      <c r="F103" s="187"/>
      <c r="G103" s="187"/>
      <c r="H103" s="187"/>
      <c r="I103" s="207"/>
      <c r="J103" s="187"/>
      <c r="K103" s="218"/>
      <c r="L103" s="187"/>
      <c r="M103" s="187"/>
      <c r="N103" s="187"/>
      <c r="O103" s="187"/>
      <c r="P103" s="187"/>
      <c r="Q103" s="187"/>
      <c r="R103" s="187"/>
      <c r="S103" s="187"/>
      <c r="T103" s="187"/>
      <c r="U103" s="187"/>
      <c r="V103" s="187"/>
      <c r="W103" s="187"/>
      <c r="X103" s="187"/>
      <c r="Y103" s="187"/>
      <c r="Z103" s="187"/>
    </row>
    <row r="104" spans="1:26" ht="15.75" hidden="1" customHeight="1" x14ac:dyDescent="0.15">
      <c r="A104" s="164"/>
      <c r="B104" s="164"/>
      <c r="C104" s="187"/>
      <c r="D104" s="187"/>
      <c r="E104" s="187"/>
      <c r="F104" s="187"/>
      <c r="G104" s="187"/>
      <c r="H104" s="187"/>
      <c r="I104" s="207"/>
      <c r="J104" s="187"/>
      <c r="K104" s="218"/>
      <c r="L104" s="187"/>
      <c r="M104" s="187"/>
      <c r="N104" s="187"/>
      <c r="O104" s="187"/>
      <c r="P104" s="187"/>
      <c r="Q104" s="187"/>
      <c r="R104" s="187"/>
      <c r="S104" s="187"/>
      <c r="T104" s="187"/>
      <c r="U104" s="187"/>
      <c r="V104" s="187"/>
      <c r="W104" s="187"/>
      <c r="X104" s="187"/>
      <c r="Y104" s="187"/>
      <c r="Z104" s="187"/>
    </row>
    <row r="105" spans="1:26" ht="15.75" hidden="1" customHeight="1" x14ac:dyDescent="0.15">
      <c r="A105" s="164"/>
      <c r="B105" s="164"/>
      <c r="C105" s="187"/>
      <c r="D105" s="187"/>
      <c r="E105" s="187"/>
      <c r="F105" s="187"/>
      <c r="G105" s="187"/>
      <c r="H105" s="187"/>
      <c r="I105" s="207"/>
      <c r="J105" s="187"/>
      <c r="K105" s="218"/>
      <c r="L105" s="187"/>
      <c r="M105" s="187"/>
      <c r="N105" s="187"/>
      <c r="O105" s="187"/>
      <c r="P105" s="187"/>
      <c r="Q105" s="187"/>
      <c r="R105" s="187"/>
      <c r="S105" s="187"/>
      <c r="T105" s="187"/>
      <c r="U105" s="187"/>
      <c r="V105" s="187"/>
      <c r="W105" s="187"/>
      <c r="X105" s="187"/>
      <c r="Y105" s="187"/>
      <c r="Z105" s="187"/>
    </row>
    <row r="106" spans="1:26" ht="15.75" hidden="1" customHeight="1" x14ac:dyDescent="0.15">
      <c r="A106" s="164"/>
      <c r="B106" s="164"/>
      <c r="C106" s="187"/>
      <c r="D106" s="187"/>
      <c r="E106" s="187"/>
      <c r="F106" s="187"/>
      <c r="G106" s="187"/>
      <c r="H106" s="187"/>
      <c r="I106" s="207"/>
      <c r="J106" s="187"/>
      <c r="K106" s="218"/>
      <c r="L106" s="187"/>
      <c r="M106" s="187"/>
      <c r="N106" s="187"/>
      <c r="O106" s="187"/>
      <c r="P106" s="187"/>
      <c r="Q106" s="187"/>
      <c r="R106" s="187"/>
      <c r="S106" s="187"/>
      <c r="T106" s="187"/>
      <c r="U106" s="187"/>
      <c r="V106" s="187"/>
      <c r="W106" s="187"/>
      <c r="X106" s="187"/>
      <c r="Y106" s="187"/>
      <c r="Z106" s="187"/>
    </row>
    <row r="107" spans="1:26" ht="15.75" hidden="1" customHeight="1" x14ac:dyDescent="0.15">
      <c r="A107" s="164"/>
      <c r="B107" s="164"/>
      <c r="C107" s="187"/>
      <c r="D107" s="187"/>
      <c r="E107" s="187"/>
      <c r="F107" s="187"/>
      <c r="G107" s="187"/>
      <c r="H107" s="187"/>
      <c r="I107" s="207"/>
      <c r="J107" s="187"/>
      <c r="K107" s="218"/>
      <c r="L107" s="187"/>
      <c r="M107" s="187"/>
      <c r="N107" s="187"/>
      <c r="O107" s="187"/>
      <c r="P107" s="187"/>
      <c r="Q107" s="187"/>
      <c r="R107" s="187"/>
      <c r="S107" s="187"/>
      <c r="T107" s="187"/>
      <c r="U107" s="187"/>
      <c r="V107" s="187"/>
      <c r="W107" s="187"/>
      <c r="X107" s="187"/>
      <c r="Y107" s="187"/>
      <c r="Z107" s="187"/>
    </row>
    <row r="108" spans="1:26" ht="20.100000000000001" customHeight="1" x14ac:dyDescent="0.15">
      <c r="A108" s="164"/>
      <c r="B108" s="164"/>
      <c r="C108" s="187"/>
      <c r="D108" s="187"/>
      <c r="E108" s="187"/>
      <c r="F108" s="187"/>
      <c r="G108" s="187"/>
      <c r="H108" s="187"/>
      <c r="I108" s="207"/>
      <c r="J108" s="187"/>
      <c r="K108" s="218"/>
      <c r="L108" s="187"/>
      <c r="M108" s="187"/>
      <c r="N108" s="187"/>
      <c r="O108" s="187"/>
      <c r="P108" s="187"/>
      <c r="Q108" s="187"/>
      <c r="R108" s="187"/>
      <c r="S108" s="187"/>
      <c r="T108" s="187"/>
      <c r="U108" s="187"/>
      <c r="V108" s="187"/>
      <c r="W108" s="187"/>
      <c r="X108" s="187"/>
      <c r="Y108" s="187"/>
      <c r="Z108" s="187"/>
    </row>
    <row r="109" spans="1:26" ht="20.100000000000001" customHeight="1" x14ac:dyDescent="0.15">
      <c r="A109" s="164"/>
      <c r="B109" s="164"/>
      <c r="C109" s="174" t="s">
        <v>81</v>
      </c>
      <c r="D109" s="175"/>
      <c r="E109" s="175"/>
      <c r="F109" s="175"/>
      <c r="G109" s="175"/>
      <c r="H109" s="176"/>
      <c r="Q109" s="219"/>
    </row>
    <row r="110" spans="1:26" ht="15" customHeight="1" x14ac:dyDescent="0.15">
      <c r="A110" s="164"/>
      <c r="B110" s="164"/>
      <c r="C110" s="220"/>
      <c r="D110" s="221"/>
      <c r="E110" s="221"/>
      <c r="F110" s="221"/>
      <c r="G110" s="221"/>
      <c r="H110" s="221"/>
      <c r="I110" s="222"/>
      <c r="J110" s="179"/>
      <c r="K110" s="222"/>
      <c r="L110" s="179"/>
      <c r="M110" s="179"/>
      <c r="N110" s="179"/>
      <c r="O110" s="179"/>
      <c r="P110" s="179"/>
      <c r="Q110" s="223"/>
      <c r="R110" s="179"/>
      <c r="S110" s="179"/>
      <c r="T110" s="179"/>
      <c r="U110" s="179"/>
      <c r="V110" s="179"/>
      <c r="W110" s="179"/>
      <c r="X110" s="179"/>
      <c r="Y110" s="179"/>
      <c r="Z110" s="180"/>
    </row>
    <row r="111" spans="1:26" ht="30" customHeight="1" x14ac:dyDescent="0.15">
      <c r="A111" s="164"/>
      <c r="B111" s="164"/>
      <c r="C111" s="220"/>
      <c r="D111" s="224" t="s">
        <v>110</v>
      </c>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186"/>
    </row>
    <row r="112" spans="1:26" ht="20.100000000000001" customHeight="1" x14ac:dyDescent="0.15">
      <c r="A112" s="164"/>
      <c r="B112" s="164"/>
      <c r="C112" s="181"/>
      <c r="D112" s="182">
        <v>1</v>
      </c>
      <c r="E112" s="162" t="s">
        <v>82</v>
      </c>
      <c r="I112" s="36"/>
      <c r="J112" s="36"/>
      <c r="K112" s="36"/>
      <c r="L112" s="36"/>
      <c r="M112" s="36"/>
      <c r="N112" s="36"/>
      <c r="O112" s="36"/>
      <c r="P112" s="36"/>
      <c r="Q112" s="37"/>
      <c r="R112" s="36"/>
      <c r="S112" s="36"/>
      <c r="T112" s="36"/>
      <c r="U112" s="36"/>
      <c r="V112" s="36"/>
      <c r="W112" s="36"/>
      <c r="X112" s="36"/>
      <c r="Y112" s="36"/>
      <c r="Z112" s="186"/>
    </row>
    <row r="113" spans="1:26" ht="20.100000000000001" customHeight="1" x14ac:dyDescent="0.15">
      <c r="A113" s="164"/>
      <c r="B113" s="164"/>
      <c r="C113" s="181"/>
      <c r="D113" s="182"/>
      <c r="E113" s="187"/>
      <c r="F113" s="187"/>
      <c r="G113" s="187"/>
      <c r="H113" s="187"/>
      <c r="I113" s="194"/>
      <c r="J113" s="189" t="s">
        <v>83</v>
      </c>
      <c r="K113" s="212"/>
      <c r="L113" s="188"/>
      <c r="M113" s="188"/>
      <c r="N113" s="188"/>
      <c r="O113" s="188"/>
      <c r="P113" s="188"/>
      <c r="Q113" s="225"/>
      <c r="R113" s="188"/>
      <c r="S113" s="188"/>
      <c r="T113" s="188"/>
      <c r="U113" s="188"/>
      <c r="V113" s="188"/>
      <c r="W113" s="188"/>
      <c r="X113" s="188"/>
      <c r="Y113" s="188"/>
      <c r="Z113" s="186"/>
    </row>
    <row r="114" spans="1:26" ht="20.100000000000001" customHeight="1" x14ac:dyDescent="0.15">
      <c r="A114" s="164">
        <f>IFERROR(IF(AND(TRIM($I114)&lt;&gt;"", NOT(OR(IFERROR(SEARCH(" ",$I114),0)&gt;0, IFERROR(SEARCH("　",$I114),0)&gt;0))),1001,0),3)</f>
        <v>0</v>
      </c>
      <c r="B114" s="164"/>
      <c r="C114" s="181"/>
      <c r="D114" s="182">
        <f>D112+1</f>
        <v>2</v>
      </c>
      <c r="E114" s="162" t="s">
        <v>93</v>
      </c>
      <c r="I114" s="36"/>
      <c r="J114" s="36"/>
      <c r="K114" s="36"/>
      <c r="L114" s="36"/>
      <c r="M114" s="36"/>
      <c r="N114" s="36"/>
      <c r="O114" s="36"/>
      <c r="P114" s="36"/>
      <c r="Q114" s="36"/>
      <c r="R114" s="36"/>
      <c r="S114" s="36"/>
      <c r="T114" s="36"/>
      <c r="U114" s="36"/>
      <c r="V114" s="36"/>
      <c r="W114" s="36"/>
      <c r="X114" s="36"/>
      <c r="Y114" s="36"/>
      <c r="Z114" s="186"/>
    </row>
    <row r="115" spans="1:26" ht="20.100000000000001" customHeight="1" x14ac:dyDescent="0.15">
      <c r="A115" s="164"/>
      <c r="B115" s="164"/>
      <c r="C115" s="181"/>
      <c r="D115" s="182"/>
      <c r="E115" s="187"/>
      <c r="F115" s="187"/>
      <c r="G115" s="187"/>
      <c r="H115" s="187"/>
      <c r="I115" s="194"/>
      <c r="J115" s="189" t="s">
        <v>65</v>
      </c>
      <c r="K115" s="189"/>
      <c r="L115" s="189"/>
      <c r="M115" s="189"/>
      <c r="N115" s="189"/>
      <c r="O115" s="189"/>
      <c r="P115" s="189"/>
      <c r="Q115" s="189"/>
      <c r="R115" s="189"/>
      <c r="S115" s="189"/>
      <c r="T115" s="189"/>
      <c r="U115" s="189"/>
      <c r="V115" s="189"/>
      <c r="W115" s="189"/>
      <c r="X115" s="189"/>
      <c r="Y115" s="189"/>
      <c r="Z115" s="186"/>
    </row>
    <row r="116" spans="1:26" ht="20.100000000000001" customHeight="1" x14ac:dyDescent="0.15">
      <c r="A116" s="164">
        <f>IFERROR(IF(AND(TRIM($I116)&lt;&gt;"", NOT(OR(IFERROR(SEARCH(" ",$I116),0)&gt;0, IFERROR(SEARCH("　",$I116),0)&gt;0))),1001,0),3)</f>
        <v>0</v>
      </c>
      <c r="B116" s="164"/>
      <c r="C116" s="181"/>
      <c r="D116" s="182">
        <f>D114+1</f>
        <v>3</v>
      </c>
      <c r="E116" s="162" t="s">
        <v>94</v>
      </c>
      <c r="I116" s="36"/>
      <c r="J116" s="36"/>
      <c r="K116" s="36"/>
      <c r="L116" s="36"/>
      <c r="M116" s="36"/>
      <c r="N116" s="36"/>
      <c r="O116" s="36"/>
      <c r="P116" s="36"/>
      <c r="Q116" s="36"/>
      <c r="R116" s="36"/>
      <c r="S116" s="36"/>
      <c r="T116" s="36"/>
      <c r="U116" s="36"/>
      <c r="V116" s="36"/>
      <c r="W116" s="36"/>
      <c r="X116" s="36"/>
      <c r="Y116" s="36"/>
      <c r="Z116" s="186"/>
    </row>
    <row r="117" spans="1:26" ht="20.100000000000001" customHeight="1" x14ac:dyDescent="0.15">
      <c r="A117" s="164"/>
      <c r="B117" s="164"/>
      <c r="C117" s="181"/>
      <c r="D117" s="187"/>
      <c r="E117" s="187"/>
      <c r="F117" s="187"/>
      <c r="G117" s="187"/>
      <c r="H117" s="187"/>
      <c r="I117" s="194"/>
      <c r="J117" s="189" t="s">
        <v>67</v>
      </c>
      <c r="K117" s="189"/>
      <c r="L117" s="189"/>
      <c r="M117" s="189"/>
      <c r="N117" s="189"/>
      <c r="O117" s="189"/>
      <c r="P117" s="189"/>
      <c r="Q117" s="189"/>
      <c r="R117" s="189"/>
      <c r="S117" s="189"/>
      <c r="T117" s="189"/>
      <c r="U117" s="189"/>
      <c r="V117" s="189"/>
      <c r="W117" s="189"/>
      <c r="X117" s="189"/>
      <c r="Y117" s="189"/>
      <c r="Z117" s="186"/>
    </row>
    <row r="118" spans="1:26" ht="20.100000000000001" customHeight="1" x14ac:dyDescent="0.15">
      <c r="A118" s="164"/>
      <c r="B118" s="164"/>
      <c r="C118" s="181"/>
      <c r="D118" s="182">
        <f>D116+1</f>
        <v>4</v>
      </c>
      <c r="E118" s="162" t="s">
        <v>61</v>
      </c>
      <c r="I118" s="54"/>
      <c r="J118" s="55"/>
      <c r="K118" s="55"/>
      <c r="L118" s="55"/>
      <c r="M118" s="55"/>
      <c r="N118" s="187"/>
      <c r="O118" s="187"/>
      <c r="P118" s="187"/>
      <c r="Q118" s="187"/>
      <c r="R118" s="187"/>
      <c r="S118" s="187"/>
      <c r="T118" s="187"/>
      <c r="U118" s="187"/>
      <c r="V118" s="187"/>
      <c r="W118" s="187"/>
      <c r="X118" s="187"/>
      <c r="Y118" s="187"/>
      <c r="Z118" s="186"/>
    </row>
    <row r="119" spans="1:26" ht="20.100000000000001" customHeight="1" x14ac:dyDescent="0.15">
      <c r="A119" s="164"/>
      <c r="B119" s="164"/>
      <c r="C119" s="181"/>
      <c r="D119" s="182"/>
      <c r="E119" s="187"/>
      <c r="F119" s="187"/>
      <c r="G119" s="187"/>
      <c r="H119" s="187"/>
      <c r="I119" s="184"/>
      <c r="J119" s="189" t="s">
        <v>120</v>
      </c>
      <c r="K119" s="188"/>
      <c r="L119" s="188"/>
      <c r="M119" s="188"/>
      <c r="N119" s="188"/>
      <c r="O119" s="188"/>
      <c r="P119" s="188"/>
      <c r="Q119" s="188"/>
      <c r="R119" s="188"/>
      <c r="S119" s="188"/>
      <c r="T119" s="188"/>
      <c r="U119" s="188"/>
      <c r="V119" s="188"/>
      <c r="W119" s="188"/>
      <c r="X119" s="188"/>
      <c r="Y119" s="188"/>
      <c r="Z119" s="186"/>
    </row>
    <row r="120" spans="1:26" ht="20.100000000000001" customHeight="1" x14ac:dyDescent="0.15">
      <c r="A120" s="164">
        <f>IFERROR(IF(AND(TRIM($I120)&lt;&gt;"", AND(OR(ISERROR(FIND("@"&amp;LEFT($I120,3)&amp;"@", 都道府県3))=FALSE, ISERROR(FIND("@"&amp;LEFT($I120,4)&amp;"@",都道府県4))=FALSE))=FALSE),1001,0),3)</f>
        <v>0</v>
      </c>
      <c r="B120" s="164"/>
      <c r="C120" s="181"/>
      <c r="D120" s="182">
        <f>D118+1</f>
        <v>5</v>
      </c>
      <c r="E120" s="162" t="s">
        <v>62</v>
      </c>
      <c r="I120" s="56"/>
      <c r="J120" s="56"/>
      <c r="K120" s="56"/>
      <c r="L120" s="56"/>
      <c r="M120" s="56"/>
      <c r="N120" s="56"/>
      <c r="O120" s="56"/>
      <c r="P120" s="56"/>
      <c r="Q120" s="57"/>
      <c r="R120" s="56"/>
      <c r="S120" s="56"/>
      <c r="T120" s="56"/>
      <c r="U120" s="56"/>
      <c r="V120" s="56"/>
      <c r="W120" s="56"/>
      <c r="X120" s="56"/>
      <c r="Y120" s="56"/>
      <c r="Z120" s="186"/>
    </row>
    <row r="121" spans="1:26" ht="30" customHeight="1" x14ac:dyDescent="0.15">
      <c r="A121" s="164"/>
      <c r="B121" s="164"/>
      <c r="C121" s="181"/>
      <c r="D121" s="182"/>
      <c r="E121" s="187"/>
      <c r="F121" s="187"/>
      <c r="G121" s="187"/>
      <c r="H121" s="187"/>
      <c r="I121" s="184"/>
      <c r="J121" s="191" t="s">
        <v>246</v>
      </c>
      <c r="K121" s="191"/>
      <c r="L121" s="191"/>
      <c r="M121" s="191"/>
      <c r="N121" s="191"/>
      <c r="O121" s="191"/>
      <c r="P121" s="191"/>
      <c r="Q121" s="191"/>
      <c r="R121" s="191"/>
      <c r="S121" s="191"/>
      <c r="T121" s="191"/>
      <c r="U121" s="191"/>
      <c r="V121" s="191"/>
      <c r="W121" s="191"/>
      <c r="X121" s="191"/>
      <c r="Y121" s="191"/>
      <c r="Z121" s="186"/>
    </row>
    <row r="122" spans="1:26" ht="20.100000000000001" customHeight="1" x14ac:dyDescent="0.15">
      <c r="A122" s="164">
        <f>IFERROR(IF(AND(TRIM($I122)&lt;&gt;"", NOT(AND(ISNUMBER(VALUE(SUBSTITUTE($I122,"-",""))), IFERROR(SEARCH("-",$I122),0)&gt;0))),1001,0),3)</f>
        <v>0</v>
      </c>
      <c r="B122" s="164"/>
      <c r="C122" s="181"/>
      <c r="D122" s="182">
        <f>D120+1</f>
        <v>6</v>
      </c>
      <c r="E122" s="162" t="s">
        <v>68</v>
      </c>
      <c r="I122" s="36"/>
      <c r="J122" s="36"/>
      <c r="K122" s="36"/>
      <c r="L122" s="36"/>
      <c r="M122" s="36"/>
      <c r="O122" s="195" t="s">
        <v>69</v>
      </c>
      <c r="P122" s="1"/>
      <c r="Q122" s="162" t="s">
        <v>70</v>
      </c>
      <c r="Y122" s="188"/>
      <c r="Z122" s="186"/>
    </row>
    <row r="123" spans="1:26" ht="20.100000000000001" customHeight="1" x14ac:dyDescent="0.15">
      <c r="A123" s="164"/>
      <c r="B123" s="164"/>
      <c r="C123" s="190"/>
      <c r="D123" s="187"/>
      <c r="E123" s="187"/>
      <c r="F123" s="187"/>
      <c r="G123" s="187"/>
      <c r="H123" s="187"/>
      <c r="I123" s="184"/>
      <c r="J123" s="189" t="s">
        <v>95</v>
      </c>
      <c r="K123" s="188"/>
      <c r="L123" s="188"/>
      <c r="M123" s="188"/>
      <c r="N123" s="188"/>
      <c r="O123" s="188"/>
      <c r="P123" s="188"/>
      <c r="Q123" s="188"/>
      <c r="R123" s="188"/>
      <c r="S123" s="188"/>
      <c r="T123" s="188"/>
      <c r="U123" s="188"/>
      <c r="V123" s="188"/>
      <c r="W123" s="188"/>
      <c r="X123" s="188"/>
      <c r="Y123" s="188"/>
      <c r="Z123" s="186"/>
    </row>
    <row r="124" spans="1:26" ht="20.100000000000001" customHeight="1" x14ac:dyDescent="0.15">
      <c r="A124" s="164">
        <f>IFERROR(IF(AND(TRIM($I124)&lt;&gt;"", NOT(AND(ISNUMBER(VALUE(SUBSTITUTE($I124,"-",""))), IFERROR(SEARCH("-",$I124),0)&gt;0))),1001,0),3)</f>
        <v>0</v>
      </c>
      <c r="B124" s="164"/>
      <c r="C124" s="181"/>
      <c r="D124" s="182">
        <f>D122+1</f>
        <v>7</v>
      </c>
      <c r="E124" s="162" t="s">
        <v>72</v>
      </c>
      <c r="I124" s="36"/>
      <c r="J124" s="36"/>
      <c r="K124" s="36"/>
      <c r="L124" s="36"/>
      <c r="M124" s="36"/>
      <c r="N124" s="188"/>
      <c r="O124" s="188"/>
      <c r="P124" s="188"/>
      <c r="Q124" s="188"/>
      <c r="R124" s="188"/>
      <c r="S124" s="188"/>
      <c r="T124" s="188"/>
      <c r="U124" s="188"/>
      <c r="V124" s="188"/>
      <c r="W124" s="188"/>
      <c r="X124" s="188"/>
      <c r="Y124" s="188"/>
      <c r="Z124" s="186"/>
    </row>
    <row r="125" spans="1:26" ht="20.100000000000001" customHeight="1" x14ac:dyDescent="0.15">
      <c r="A125" s="164"/>
      <c r="B125" s="164"/>
      <c r="C125" s="190"/>
      <c r="D125" s="187"/>
      <c r="E125" s="187"/>
      <c r="F125" s="187"/>
      <c r="G125" s="187"/>
      <c r="H125" s="187"/>
      <c r="I125" s="184"/>
      <c r="J125" s="189" t="s">
        <v>95</v>
      </c>
      <c r="K125" s="188"/>
      <c r="L125" s="188"/>
      <c r="M125" s="188"/>
      <c r="N125" s="188"/>
      <c r="O125" s="188"/>
      <c r="P125" s="188"/>
      <c r="Q125" s="188"/>
      <c r="R125" s="188"/>
      <c r="S125" s="188"/>
      <c r="T125" s="188"/>
      <c r="U125" s="188"/>
      <c r="V125" s="188"/>
      <c r="W125" s="188"/>
      <c r="X125" s="188"/>
      <c r="Y125" s="188"/>
      <c r="Z125" s="186"/>
    </row>
    <row r="126" spans="1:26" ht="20.100000000000001" customHeight="1" x14ac:dyDescent="0.15">
      <c r="A126" s="164">
        <f>IFERROR(IF(AND(TRIM($I126)&lt;&gt;"", NOT(IFERROR(SEARCH("@",$I126),0)&gt;0)),1001,0),3)</f>
        <v>0</v>
      </c>
      <c r="B126" s="164"/>
      <c r="C126" s="181"/>
      <c r="D126" s="182">
        <f>D124+1</f>
        <v>8</v>
      </c>
      <c r="E126" s="162" t="s">
        <v>73</v>
      </c>
      <c r="I126" s="36"/>
      <c r="J126" s="36"/>
      <c r="K126" s="36"/>
      <c r="L126" s="36"/>
      <c r="M126" s="36"/>
      <c r="N126" s="36"/>
      <c r="O126" s="36"/>
      <c r="P126" s="36"/>
      <c r="Q126" s="38"/>
      <c r="R126" s="36"/>
      <c r="S126" s="36"/>
      <c r="T126" s="36"/>
      <c r="U126" s="36"/>
      <c r="V126" s="36"/>
      <c r="W126" s="36"/>
      <c r="X126" s="36"/>
      <c r="Y126" s="36"/>
      <c r="Z126" s="186"/>
    </row>
    <row r="127" spans="1:26" ht="20.100000000000001" customHeight="1" x14ac:dyDescent="0.15">
      <c r="A127" s="164"/>
      <c r="B127" s="164"/>
      <c r="C127" s="190"/>
      <c r="D127" s="187"/>
      <c r="E127" s="187"/>
      <c r="F127" s="187"/>
      <c r="G127" s="187"/>
      <c r="H127" s="187"/>
      <c r="I127" s="184"/>
      <c r="J127" s="196" t="s">
        <v>118</v>
      </c>
      <c r="K127" s="212"/>
      <c r="L127" s="188"/>
      <c r="M127" s="188"/>
      <c r="N127" s="188"/>
      <c r="O127" s="188"/>
      <c r="P127" s="188"/>
      <c r="Q127" s="213"/>
      <c r="R127" s="188"/>
      <c r="S127" s="188"/>
      <c r="T127" s="188"/>
      <c r="U127" s="188"/>
      <c r="V127" s="188"/>
      <c r="W127" s="188"/>
      <c r="X127" s="188"/>
      <c r="Y127" s="188"/>
      <c r="Z127" s="186"/>
    </row>
    <row r="128" spans="1:26" ht="20.100000000000001" customHeight="1" x14ac:dyDescent="0.15">
      <c r="A128" s="164"/>
      <c r="B128" s="164"/>
      <c r="C128" s="202"/>
      <c r="D128" s="203"/>
      <c r="E128" s="203"/>
      <c r="F128" s="203"/>
      <c r="G128" s="203"/>
      <c r="H128" s="203"/>
      <c r="I128" s="205"/>
      <c r="J128" s="204"/>
      <c r="K128" s="205"/>
      <c r="L128" s="204"/>
      <c r="M128" s="204"/>
      <c r="N128" s="204"/>
      <c r="O128" s="204"/>
      <c r="P128" s="204"/>
      <c r="Q128" s="226"/>
      <c r="R128" s="204"/>
      <c r="S128" s="204"/>
      <c r="T128" s="204"/>
      <c r="U128" s="204"/>
      <c r="V128" s="204"/>
      <c r="W128" s="204"/>
      <c r="X128" s="204"/>
      <c r="Y128" s="204"/>
      <c r="Z128" s="206"/>
    </row>
    <row r="129" spans="1:26" ht="20.100000000000001" customHeight="1" x14ac:dyDescent="0.15">
      <c r="A129" s="164"/>
      <c r="B129" s="164"/>
      <c r="C129" s="187"/>
      <c r="D129" s="187"/>
      <c r="E129" s="187"/>
      <c r="F129" s="187"/>
      <c r="G129" s="187"/>
      <c r="H129" s="187"/>
      <c r="I129" s="208"/>
      <c r="J129" s="208"/>
      <c r="K129" s="208"/>
      <c r="L129" s="208"/>
      <c r="M129" s="208"/>
      <c r="N129" s="208"/>
      <c r="O129" s="208"/>
      <c r="P129" s="208"/>
      <c r="Q129" s="227"/>
      <c r="R129" s="208"/>
      <c r="S129" s="208"/>
      <c r="T129" s="208"/>
      <c r="U129" s="208"/>
      <c r="V129" s="208"/>
      <c r="W129" s="208"/>
      <c r="X129" s="208"/>
      <c r="Y129" s="208"/>
      <c r="Z129" s="187"/>
    </row>
    <row r="130" spans="1:26" ht="15.75" hidden="1" customHeight="1" x14ac:dyDescent="0.15">
      <c r="A130" s="164"/>
      <c r="B130" s="164"/>
      <c r="C130" s="187"/>
      <c r="D130" s="187"/>
      <c r="E130" s="187"/>
      <c r="F130" s="187"/>
      <c r="G130" s="187"/>
      <c r="H130" s="187"/>
      <c r="I130" s="208"/>
      <c r="J130" s="208"/>
      <c r="K130" s="208"/>
      <c r="L130" s="208"/>
      <c r="M130" s="208"/>
      <c r="N130" s="208"/>
      <c r="O130" s="208"/>
      <c r="P130" s="208"/>
      <c r="Q130" s="227"/>
      <c r="R130" s="208"/>
      <c r="S130" s="208"/>
      <c r="T130" s="208"/>
      <c r="U130" s="208"/>
      <c r="V130" s="208"/>
      <c r="W130" s="208"/>
      <c r="X130" s="208"/>
      <c r="Y130" s="208"/>
      <c r="Z130" s="187"/>
    </row>
    <row r="131" spans="1:26" ht="15.75" hidden="1" customHeight="1" x14ac:dyDescent="0.15">
      <c r="A131" s="164"/>
      <c r="B131" s="164"/>
      <c r="C131" s="187"/>
      <c r="D131" s="187"/>
      <c r="E131" s="187"/>
      <c r="F131" s="187"/>
      <c r="G131" s="187"/>
      <c r="H131" s="187"/>
      <c r="I131" s="208"/>
      <c r="J131" s="208"/>
      <c r="K131" s="208"/>
      <c r="L131" s="208"/>
      <c r="M131" s="208"/>
      <c r="N131" s="208"/>
      <c r="O131" s="208"/>
      <c r="P131" s="208"/>
      <c r="Q131" s="227"/>
      <c r="R131" s="208"/>
      <c r="S131" s="208"/>
      <c r="T131" s="208"/>
      <c r="U131" s="208"/>
      <c r="V131" s="208"/>
      <c r="W131" s="208"/>
      <c r="X131" s="208"/>
      <c r="Y131" s="208"/>
      <c r="Z131" s="187"/>
    </row>
    <row r="132" spans="1:26" ht="15.75" hidden="1" customHeight="1" x14ac:dyDescent="0.15">
      <c r="A132" s="164"/>
      <c r="B132" s="164"/>
      <c r="C132" s="187"/>
      <c r="D132" s="187"/>
      <c r="E132" s="187"/>
      <c r="F132" s="187"/>
      <c r="G132" s="187"/>
      <c r="H132" s="187"/>
      <c r="I132" s="208"/>
      <c r="J132" s="208"/>
      <c r="K132" s="208"/>
      <c r="L132" s="208"/>
      <c r="M132" s="208"/>
      <c r="N132" s="208"/>
      <c r="O132" s="208"/>
      <c r="P132" s="208"/>
      <c r="Q132" s="227"/>
      <c r="R132" s="208"/>
      <c r="S132" s="208"/>
      <c r="T132" s="208"/>
      <c r="U132" s="208"/>
      <c r="V132" s="208"/>
      <c r="W132" s="208"/>
      <c r="X132" s="208"/>
      <c r="Y132" s="208"/>
      <c r="Z132" s="187"/>
    </row>
    <row r="133" spans="1:26" ht="15.75" hidden="1" customHeight="1" x14ac:dyDescent="0.15">
      <c r="A133" s="164"/>
      <c r="B133" s="164"/>
      <c r="C133" s="187"/>
      <c r="D133" s="187"/>
      <c r="E133" s="187"/>
      <c r="F133" s="187"/>
      <c r="G133" s="187"/>
      <c r="H133" s="187"/>
      <c r="I133" s="208"/>
      <c r="J133" s="208"/>
      <c r="K133" s="208"/>
      <c r="L133" s="208"/>
      <c r="M133" s="208"/>
      <c r="N133" s="208"/>
      <c r="O133" s="208"/>
      <c r="P133" s="208"/>
      <c r="Q133" s="227"/>
      <c r="R133" s="208"/>
      <c r="S133" s="208"/>
      <c r="T133" s="208"/>
      <c r="U133" s="208"/>
      <c r="V133" s="208"/>
      <c r="W133" s="208"/>
      <c r="X133" s="208"/>
      <c r="Y133" s="208"/>
      <c r="Z133" s="187"/>
    </row>
    <row r="134" spans="1:26" ht="15.75" hidden="1" customHeight="1" x14ac:dyDescent="0.15">
      <c r="A134" s="164"/>
      <c r="B134" s="164"/>
      <c r="C134" s="187"/>
      <c r="D134" s="187"/>
      <c r="E134" s="187"/>
      <c r="F134" s="187"/>
      <c r="G134" s="187"/>
      <c r="H134" s="187"/>
      <c r="I134" s="208"/>
      <c r="J134" s="208"/>
      <c r="K134" s="208"/>
      <c r="L134" s="208"/>
      <c r="M134" s="208"/>
      <c r="N134" s="208"/>
      <c r="O134" s="208"/>
      <c r="P134" s="208"/>
      <c r="Q134" s="227"/>
      <c r="R134" s="208"/>
      <c r="S134" s="208"/>
      <c r="T134" s="208"/>
      <c r="U134" s="208"/>
      <c r="V134" s="208"/>
      <c r="W134" s="208"/>
      <c r="X134" s="208"/>
      <c r="Y134" s="208"/>
      <c r="Z134" s="187"/>
    </row>
    <row r="135" spans="1:26" ht="15.75" hidden="1" customHeight="1" x14ac:dyDescent="0.15">
      <c r="A135" s="164"/>
      <c r="B135" s="164"/>
      <c r="C135" s="187"/>
      <c r="D135" s="187"/>
      <c r="E135" s="187"/>
      <c r="F135" s="187"/>
      <c r="G135" s="187"/>
      <c r="H135" s="187"/>
      <c r="I135" s="208"/>
      <c r="J135" s="208"/>
      <c r="K135" s="208"/>
      <c r="L135" s="208"/>
      <c r="M135" s="208"/>
      <c r="N135" s="208"/>
      <c r="O135" s="208"/>
      <c r="P135" s="208"/>
      <c r="Q135" s="227"/>
      <c r="R135" s="208"/>
      <c r="S135" s="208"/>
      <c r="T135" s="208"/>
      <c r="U135" s="208"/>
      <c r="V135" s="208"/>
      <c r="W135" s="208"/>
      <c r="X135" s="208"/>
      <c r="Y135" s="208"/>
      <c r="Z135" s="187"/>
    </row>
    <row r="136" spans="1:26" ht="15.75" hidden="1" customHeight="1" x14ac:dyDescent="0.15">
      <c r="A136" s="164"/>
      <c r="B136" s="164"/>
      <c r="C136" s="187"/>
      <c r="D136" s="187"/>
      <c r="E136" s="187"/>
      <c r="F136" s="187"/>
      <c r="G136" s="187"/>
      <c r="H136" s="187"/>
      <c r="I136" s="208"/>
      <c r="J136" s="208"/>
      <c r="K136" s="208"/>
      <c r="L136" s="208"/>
      <c r="M136" s="208"/>
      <c r="N136" s="208"/>
      <c r="O136" s="208"/>
      <c r="P136" s="208"/>
      <c r="Q136" s="227"/>
      <c r="R136" s="208"/>
      <c r="S136" s="208"/>
      <c r="T136" s="208"/>
      <c r="U136" s="208"/>
      <c r="V136" s="208"/>
      <c r="W136" s="208"/>
      <c r="X136" s="208"/>
      <c r="Y136" s="208"/>
      <c r="Z136" s="187"/>
    </row>
    <row r="137" spans="1:26" ht="15.75" hidden="1" customHeight="1" x14ac:dyDescent="0.15">
      <c r="A137" s="164"/>
      <c r="B137" s="164"/>
      <c r="C137" s="187"/>
      <c r="D137" s="187"/>
      <c r="E137" s="187"/>
      <c r="F137" s="187"/>
      <c r="G137" s="187"/>
      <c r="H137" s="187"/>
      <c r="I137" s="208"/>
      <c r="J137" s="208"/>
      <c r="K137" s="208"/>
      <c r="L137" s="208"/>
      <c r="M137" s="208"/>
      <c r="N137" s="208"/>
      <c r="O137" s="208"/>
      <c r="P137" s="208"/>
      <c r="Q137" s="227"/>
      <c r="R137" s="208"/>
      <c r="S137" s="208"/>
      <c r="T137" s="208"/>
      <c r="U137" s="208"/>
      <c r="V137" s="208"/>
      <c r="W137" s="208"/>
      <c r="X137" s="208"/>
      <c r="Y137" s="208"/>
      <c r="Z137" s="187"/>
    </row>
    <row r="138" spans="1:26" ht="15.75" hidden="1" customHeight="1" x14ac:dyDescent="0.15">
      <c r="A138" s="164"/>
      <c r="B138" s="164"/>
      <c r="C138" s="187"/>
      <c r="D138" s="187"/>
      <c r="E138" s="187"/>
      <c r="F138" s="187"/>
      <c r="G138" s="187"/>
      <c r="H138" s="187"/>
      <c r="I138" s="208"/>
      <c r="J138" s="208"/>
      <c r="K138" s="208"/>
      <c r="L138" s="208"/>
      <c r="M138" s="208"/>
      <c r="N138" s="208"/>
      <c r="O138" s="208"/>
      <c r="P138" s="208"/>
      <c r="Q138" s="227"/>
      <c r="R138" s="208"/>
      <c r="S138" s="208"/>
      <c r="T138" s="208"/>
      <c r="U138" s="208"/>
      <c r="V138" s="208"/>
      <c r="W138" s="208"/>
      <c r="X138" s="208"/>
      <c r="Y138" s="208"/>
      <c r="Z138" s="187"/>
    </row>
    <row r="139" spans="1:26" ht="15.75" hidden="1" customHeight="1" x14ac:dyDescent="0.15">
      <c r="A139" s="164"/>
      <c r="B139" s="164"/>
      <c r="C139" s="187"/>
      <c r="D139" s="187"/>
      <c r="E139" s="187"/>
      <c r="F139" s="187"/>
      <c r="G139" s="187"/>
      <c r="H139" s="187"/>
      <c r="I139" s="208"/>
      <c r="J139" s="208"/>
      <c r="K139" s="208"/>
      <c r="L139" s="208"/>
      <c r="M139" s="208"/>
      <c r="N139" s="208"/>
      <c r="O139" s="208"/>
      <c r="P139" s="208"/>
      <c r="Q139" s="227"/>
      <c r="R139" s="208"/>
      <c r="S139" s="208"/>
      <c r="T139" s="208"/>
      <c r="U139" s="208"/>
      <c r="V139" s="208"/>
      <c r="W139" s="208"/>
      <c r="X139" s="208"/>
      <c r="Y139" s="208"/>
      <c r="Z139" s="187"/>
    </row>
    <row r="140" spans="1:26" ht="15.75" hidden="1" customHeight="1" x14ac:dyDescent="0.15">
      <c r="A140" s="164"/>
      <c r="B140" s="164"/>
      <c r="C140" s="187"/>
      <c r="D140" s="187"/>
      <c r="E140" s="187"/>
      <c r="F140" s="187"/>
      <c r="G140" s="187"/>
      <c r="H140" s="187"/>
      <c r="I140" s="208"/>
      <c r="J140" s="208"/>
      <c r="K140" s="208"/>
      <c r="L140" s="208"/>
      <c r="M140" s="208"/>
      <c r="N140" s="208"/>
      <c r="O140" s="208"/>
      <c r="P140" s="208"/>
      <c r="Q140" s="227"/>
      <c r="R140" s="208"/>
      <c r="S140" s="208"/>
      <c r="T140" s="208"/>
      <c r="U140" s="208"/>
      <c r="V140" s="208"/>
      <c r="W140" s="208"/>
      <c r="X140" s="208"/>
      <c r="Y140" s="208"/>
      <c r="Z140" s="187"/>
    </row>
    <row r="141" spans="1:26" ht="15.75" hidden="1" customHeight="1" x14ac:dyDescent="0.15">
      <c r="A141" s="164"/>
      <c r="B141" s="164"/>
      <c r="C141" s="187"/>
      <c r="D141" s="187"/>
      <c r="E141" s="187"/>
      <c r="F141" s="187"/>
      <c r="G141" s="187"/>
      <c r="H141" s="187"/>
      <c r="I141" s="208"/>
      <c r="J141" s="208"/>
      <c r="K141" s="208"/>
      <c r="L141" s="208"/>
      <c r="M141" s="208"/>
      <c r="N141" s="208"/>
      <c r="O141" s="208"/>
      <c r="P141" s="208"/>
      <c r="Q141" s="227"/>
      <c r="R141" s="208"/>
      <c r="S141" s="208"/>
      <c r="T141" s="208"/>
      <c r="U141" s="208"/>
      <c r="V141" s="208"/>
      <c r="W141" s="208"/>
      <c r="X141" s="208"/>
      <c r="Y141" s="208"/>
      <c r="Z141" s="187"/>
    </row>
    <row r="142" spans="1:26" ht="15.75" hidden="1" customHeight="1" x14ac:dyDescent="0.15">
      <c r="A142" s="164"/>
      <c r="B142" s="164"/>
      <c r="C142" s="187"/>
      <c r="D142" s="187"/>
      <c r="E142" s="187"/>
      <c r="F142" s="187"/>
      <c r="G142" s="187"/>
      <c r="H142" s="187"/>
      <c r="I142" s="208"/>
      <c r="J142" s="208"/>
      <c r="K142" s="208"/>
      <c r="L142" s="208"/>
      <c r="M142" s="208"/>
      <c r="N142" s="208"/>
      <c r="O142" s="208"/>
      <c r="P142" s="208"/>
      <c r="Q142" s="227"/>
      <c r="R142" s="208"/>
      <c r="S142" s="208"/>
      <c r="T142" s="208"/>
      <c r="U142" s="208"/>
      <c r="V142" s="208"/>
      <c r="W142" s="208"/>
      <c r="X142" s="208"/>
      <c r="Y142" s="208"/>
      <c r="Z142" s="187"/>
    </row>
    <row r="143" spans="1:26" ht="15.75" hidden="1" customHeight="1" x14ac:dyDescent="0.15">
      <c r="A143" s="164"/>
      <c r="B143" s="164"/>
      <c r="C143" s="187"/>
      <c r="D143" s="187"/>
      <c r="E143" s="187"/>
      <c r="F143" s="187"/>
      <c r="G143" s="187"/>
      <c r="H143" s="187"/>
      <c r="I143" s="208"/>
      <c r="J143" s="208"/>
      <c r="K143" s="208"/>
      <c r="L143" s="208"/>
      <c r="M143" s="208"/>
      <c r="N143" s="208"/>
      <c r="O143" s="208"/>
      <c r="P143" s="208"/>
      <c r="Q143" s="227"/>
      <c r="R143" s="208"/>
      <c r="S143" s="208"/>
      <c r="T143" s="208"/>
      <c r="U143" s="208"/>
      <c r="V143" s="208"/>
      <c r="W143" s="208"/>
      <c r="X143" s="208"/>
      <c r="Y143" s="208"/>
      <c r="Z143" s="187"/>
    </row>
    <row r="144" spans="1:26" ht="15.75" hidden="1" customHeight="1" x14ac:dyDescent="0.15">
      <c r="A144" s="164"/>
      <c r="B144" s="164"/>
      <c r="C144" s="187"/>
      <c r="D144" s="187"/>
      <c r="E144" s="187"/>
      <c r="F144" s="187"/>
      <c r="G144" s="187"/>
      <c r="H144" s="187"/>
      <c r="I144" s="208"/>
      <c r="J144" s="208"/>
      <c r="K144" s="208"/>
      <c r="L144" s="208"/>
      <c r="M144" s="208"/>
      <c r="N144" s="208"/>
      <c r="O144" s="208"/>
      <c r="P144" s="208"/>
      <c r="Q144" s="227"/>
      <c r="R144" s="208"/>
      <c r="S144" s="208"/>
      <c r="T144" s="208"/>
      <c r="U144" s="208"/>
      <c r="V144" s="208"/>
      <c r="W144" s="208"/>
      <c r="X144" s="208"/>
      <c r="Y144" s="208"/>
      <c r="Z144" s="187"/>
    </row>
    <row r="145" spans="1:26" ht="15.75" hidden="1" customHeight="1" x14ac:dyDescent="0.15">
      <c r="A145" s="164"/>
      <c r="B145" s="164"/>
      <c r="C145" s="187"/>
      <c r="D145" s="187"/>
      <c r="E145" s="187"/>
      <c r="F145" s="187"/>
      <c r="G145" s="187"/>
      <c r="H145" s="187"/>
      <c r="I145" s="208"/>
      <c r="J145" s="208"/>
      <c r="K145" s="208"/>
      <c r="L145" s="208"/>
      <c r="M145" s="208"/>
      <c r="N145" s="208"/>
      <c r="O145" s="208"/>
      <c r="P145" s="208"/>
      <c r="Q145" s="227"/>
      <c r="R145" s="208"/>
      <c r="S145" s="208"/>
      <c r="T145" s="208"/>
      <c r="U145" s="208"/>
      <c r="V145" s="208"/>
      <c r="W145" s="208"/>
      <c r="X145" s="208"/>
      <c r="Y145" s="208"/>
      <c r="Z145" s="187"/>
    </row>
    <row r="146" spans="1:26" ht="15.75" hidden="1" customHeight="1" x14ac:dyDescent="0.15">
      <c r="A146" s="164"/>
      <c r="B146" s="164"/>
      <c r="C146" s="187"/>
      <c r="D146" s="187"/>
      <c r="E146" s="187"/>
      <c r="F146" s="187"/>
      <c r="G146" s="187"/>
      <c r="H146" s="187"/>
      <c r="I146" s="208"/>
      <c r="J146" s="208"/>
      <c r="K146" s="208"/>
      <c r="L146" s="208"/>
      <c r="M146" s="208"/>
      <c r="N146" s="208"/>
      <c r="O146" s="208"/>
      <c r="P146" s="208"/>
      <c r="Q146" s="227"/>
      <c r="R146" s="208"/>
      <c r="S146" s="208"/>
      <c r="T146" s="208"/>
      <c r="U146" s="208"/>
      <c r="V146" s="208"/>
      <c r="W146" s="208"/>
      <c r="X146" s="208"/>
      <c r="Y146" s="208"/>
      <c r="Z146" s="187"/>
    </row>
    <row r="147" spans="1:26" ht="15.75" hidden="1" customHeight="1" x14ac:dyDescent="0.15">
      <c r="A147" s="164"/>
      <c r="B147" s="164"/>
      <c r="C147" s="187"/>
      <c r="D147" s="187"/>
      <c r="E147" s="187"/>
      <c r="F147" s="187"/>
      <c r="G147" s="187"/>
      <c r="H147" s="187"/>
      <c r="I147" s="208"/>
      <c r="J147" s="208"/>
      <c r="K147" s="208"/>
      <c r="L147" s="208"/>
      <c r="M147" s="208"/>
      <c r="N147" s="208"/>
      <c r="O147" s="208"/>
      <c r="P147" s="208"/>
      <c r="Q147" s="227"/>
      <c r="R147" s="208"/>
      <c r="S147" s="208"/>
      <c r="T147" s="208"/>
      <c r="U147" s="208"/>
      <c r="V147" s="208"/>
      <c r="W147" s="208"/>
      <c r="X147" s="208"/>
      <c r="Y147" s="208"/>
      <c r="Z147" s="187"/>
    </row>
    <row r="148" spans="1:26" ht="15.75" hidden="1" customHeight="1" x14ac:dyDescent="0.15">
      <c r="A148" s="164"/>
      <c r="B148" s="164"/>
      <c r="C148" s="187"/>
      <c r="D148" s="187"/>
      <c r="E148" s="187"/>
      <c r="F148" s="187"/>
      <c r="G148" s="187"/>
      <c r="H148" s="187"/>
      <c r="I148" s="208"/>
      <c r="J148" s="208"/>
      <c r="K148" s="208"/>
      <c r="L148" s="208"/>
      <c r="M148" s="208"/>
      <c r="N148" s="208"/>
      <c r="O148" s="208"/>
      <c r="P148" s="208"/>
      <c r="Q148" s="227"/>
      <c r="R148" s="208"/>
      <c r="S148" s="208"/>
      <c r="T148" s="208"/>
      <c r="U148" s="208"/>
      <c r="V148" s="208"/>
      <c r="W148" s="208"/>
      <c r="X148" s="208"/>
      <c r="Y148" s="208"/>
      <c r="Z148" s="187"/>
    </row>
    <row r="149" spans="1:26" ht="20.100000000000001" customHeight="1" x14ac:dyDescent="0.15">
      <c r="A149" s="164"/>
      <c r="B149" s="164"/>
      <c r="C149" s="187"/>
      <c r="D149" s="187"/>
      <c r="E149" s="187"/>
      <c r="F149" s="187"/>
      <c r="G149" s="187"/>
      <c r="H149" s="187"/>
      <c r="I149" s="208"/>
      <c r="J149" s="187"/>
      <c r="K149" s="187"/>
      <c r="L149" s="187"/>
      <c r="M149" s="187"/>
      <c r="N149" s="187"/>
      <c r="O149" s="187"/>
      <c r="P149" s="187"/>
      <c r="Q149" s="228"/>
      <c r="R149" s="187"/>
      <c r="S149" s="187"/>
      <c r="T149" s="187"/>
      <c r="U149" s="187"/>
      <c r="V149" s="187"/>
      <c r="W149" s="187"/>
      <c r="X149" s="187"/>
      <c r="Y149" s="187"/>
      <c r="Z149" s="187"/>
    </row>
    <row r="150" spans="1:26" ht="20.100000000000001" customHeight="1" x14ac:dyDescent="0.15">
      <c r="A150" s="164"/>
      <c r="B150" s="164"/>
      <c r="C150" s="174" t="s">
        <v>84</v>
      </c>
      <c r="D150" s="175"/>
      <c r="E150" s="175"/>
      <c r="F150" s="175"/>
      <c r="G150" s="175"/>
      <c r="H150" s="176"/>
      <c r="I150" s="209"/>
      <c r="K150" s="209"/>
    </row>
    <row r="151" spans="1:26" ht="20.100000000000001" customHeight="1" x14ac:dyDescent="0.15">
      <c r="A151" s="164"/>
      <c r="B151" s="164"/>
      <c r="C151" s="177"/>
      <c r="D151" s="178"/>
      <c r="E151" s="178"/>
      <c r="F151" s="178"/>
      <c r="G151" s="178"/>
      <c r="H151" s="178"/>
      <c r="I151" s="179"/>
      <c r="J151" s="179"/>
      <c r="K151" s="179"/>
      <c r="L151" s="179"/>
      <c r="M151" s="179"/>
      <c r="N151" s="179"/>
      <c r="O151" s="179"/>
      <c r="P151" s="179"/>
      <c r="Q151" s="179"/>
      <c r="R151" s="179"/>
      <c r="S151" s="179"/>
      <c r="T151" s="179"/>
      <c r="U151" s="179"/>
      <c r="V151" s="179"/>
      <c r="W151" s="179"/>
      <c r="X151" s="179"/>
      <c r="Y151" s="179"/>
      <c r="Z151" s="180"/>
    </row>
    <row r="152" spans="1:26" ht="20.100000000000001" customHeight="1" x14ac:dyDescent="0.15">
      <c r="A152" s="164"/>
      <c r="B152" s="164"/>
      <c r="C152" s="177"/>
      <c r="D152" s="229" t="s">
        <v>85</v>
      </c>
      <c r="E152" s="210"/>
      <c r="F152" s="210"/>
      <c r="G152" s="210"/>
      <c r="H152" s="210"/>
      <c r="I152" s="210"/>
      <c r="J152" s="210"/>
      <c r="K152" s="210"/>
      <c r="L152" s="210"/>
      <c r="M152" s="210"/>
      <c r="N152" s="210"/>
      <c r="O152" s="210"/>
      <c r="P152" s="210"/>
      <c r="Q152" s="210"/>
      <c r="R152" s="210"/>
      <c r="S152" s="210"/>
      <c r="T152" s="210"/>
      <c r="U152" s="210"/>
      <c r="V152" s="210"/>
      <c r="W152" s="210"/>
      <c r="X152" s="188"/>
      <c r="Y152" s="187"/>
      <c r="Z152" s="186"/>
    </row>
    <row r="153" spans="1:26" ht="20.100000000000001" customHeight="1" x14ac:dyDescent="0.15">
      <c r="A153" s="164">
        <f>IFERROR(IF(AND($I153&lt;&gt;"しない", $I153&lt;&gt;"する"),1001,0),3)</f>
        <v>0</v>
      </c>
      <c r="B153" s="164"/>
      <c r="C153" s="181"/>
      <c r="D153" s="182">
        <v>1</v>
      </c>
      <c r="E153" s="187" t="s">
        <v>86</v>
      </c>
      <c r="F153" s="187"/>
      <c r="G153" s="187"/>
      <c r="H153" s="187"/>
      <c r="I153" s="36" t="s">
        <v>87</v>
      </c>
      <c r="J153" s="58"/>
      <c r="K153" s="58"/>
      <c r="L153" s="58"/>
      <c r="M153" s="58"/>
      <c r="N153" s="187"/>
      <c r="O153" s="187"/>
      <c r="P153" s="187"/>
      <c r="Q153" s="187"/>
      <c r="R153" s="187"/>
      <c r="S153" s="187"/>
      <c r="T153" s="187"/>
      <c r="U153" s="187"/>
      <c r="Z153" s="230"/>
    </row>
    <row r="154" spans="1:26" ht="20.100000000000001" customHeight="1" x14ac:dyDescent="0.15">
      <c r="A154" s="164"/>
      <c r="B154" s="164"/>
      <c r="C154" s="190"/>
      <c r="D154" s="187"/>
      <c r="E154" s="187"/>
      <c r="F154" s="187"/>
      <c r="G154" s="187"/>
      <c r="H154" s="187"/>
      <c r="I154" s="231"/>
      <c r="J154" s="189" t="s">
        <v>43</v>
      </c>
      <c r="K154" s="189"/>
      <c r="L154" s="189"/>
      <c r="M154" s="189"/>
      <c r="N154" s="189"/>
      <c r="O154" s="189"/>
      <c r="P154" s="189"/>
      <c r="Q154" s="189"/>
      <c r="R154" s="189"/>
      <c r="S154" s="189"/>
      <c r="T154" s="189"/>
      <c r="U154" s="187"/>
      <c r="Z154" s="230"/>
    </row>
    <row r="155" spans="1:26" ht="20.100000000000001" customHeight="1" x14ac:dyDescent="0.15">
      <c r="A155" s="164">
        <f>IFERROR(IF(AND($I153="する",OR(TRIM($I155)="", NOT(OR(IFERROR(SEARCH(" ",$I155),0)&gt;0, IFERROR(SEARCH("　",$I155),0)&gt;0)))),1001,0),3)</f>
        <v>0</v>
      </c>
      <c r="B155" s="164"/>
      <c r="C155" s="181"/>
      <c r="D155" s="182">
        <v>2</v>
      </c>
      <c r="E155" s="162" t="s">
        <v>93</v>
      </c>
      <c r="I155" s="36"/>
      <c r="J155" s="36"/>
      <c r="K155" s="36"/>
      <c r="L155" s="36"/>
      <c r="M155" s="36"/>
      <c r="N155" s="36"/>
      <c r="O155" s="36"/>
      <c r="P155" s="36"/>
      <c r="Q155" s="36"/>
      <c r="R155" s="36"/>
      <c r="S155" s="36"/>
      <c r="T155" s="36"/>
      <c r="U155" s="36"/>
      <c r="V155" s="36"/>
      <c r="W155" s="36"/>
      <c r="X155" s="36"/>
      <c r="Y155" s="36"/>
      <c r="Z155" s="186"/>
    </row>
    <row r="156" spans="1:26" ht="20.100000000000001" customHeight="1" x14ac:dyDescent="0.15">
      <c r="A156" s="164"/>
      <c r="B156" s="164"/>
      <c r="C156" s="181"/>
      <c r="D156" s="182"/>
      <c r="E156" s="187"/>
      <c r="F156" s="187"/>
      <c r="G156" s="187"/>
      <c r="H156" s="187"/>
      <c r="I156" s="194"/>
      <c r="J156" s="189" t="s">
        <v>65</v>
      </c>
      <c r="K156" s="189"/>
      <c r="L156" s="189"/>
      <c r="M156" s="189"/>
      <c r="N156" s="189"/>
      <c r="O156" s="189"/>
      <c r="P156" s="189"/>
      <c r="Q156" s="189"/>
      <c r="R156" s="189"/>
      <c r="S156" s="189"/>
      <c r="T156" s="189"/>
      <c r="U156" s="189"/>
      <c r="V156" s="189"/>
      <c r="W156" s="189"/>
      <c r="X156" s="189"/>
      <c r="Y156" s="189"/>
      <c r="Z156" s="186"/>
    </row>
    <row r="157" spans="1:26" ht="20.100000000000001" customHeight="1" x14ac:dyDescent="0.15">
      <c r="A157" s="164">
        <f>IFERROR(IF(AND($I153="する",OR(TRIM($I157)="", NOT(OR(IFERROR(SEARCH(" ",$I157),0)&gt;0, IFERROR(SEARCH("　",$I157),0)&gt;0)))),1001,0),3)</f>
        <v>0</v>
      </c>
      <c r="B157" s="164"/>
      <c r="C157" s="181"/>
      <c r="D157" s="182">
        <v>3</v>
      </c>
      <c r="E157" s="162" t="s">
        <v>94</v>
      </c>
      <c r="I157" s="36"/>
      <c r="J157" s="36"/>
      <c r="K157" s="36"/>
      <c r="L157" s="36"/>
      <c r="M157" s="36"/>
      <c r="N157" s="36"/>
      <c r="O157" s="36"/>
      <c r="P157" s="36"/>
      <c r="Q157" s="36"/>
      <c r="R157" s="36"/>
      <c r="S157" s="36"/>
      <c r="T157" s="36"/>
      <c r="U157" s="36"/>
      <c r="V157" s="36"/>
      <c r="W157" s="36"/>
      <c r="X157" s="36"/>
      <c r="Y157" s="36"/>
      <c r="Z157" s="186"/>
    </row>
    <row r="158" spans="1:26" ht="20.100000000000001" customHeight="1" x14ac:dyDescent="0.15">
      <c r="A158" s="164"/>
      <c r="B158" s="164"/>
      <c r="C158" s="190"/>
      <c r="D158" s="187"/>
      <c r="E158" s="187"/>
      <c r="F158" s="187"/>
      <c r="G158" s="187"/>
      <c r="H158" s="187"/>
      <c r="I158" s="194"/>
      <c r="J158" s="189" t="s">
        <v>67</v>
      </c>
      <c r="K158" s="189"/>
      <c r="L158" s="189"/>
      <c r="M158" s="189"/>
      <c r="N158" s="189"/>
      <c r="O158" s="189"/>
      <c r="P158" s="189"/>
      <c r="Q158" s="189"/>
      <c r="R158" s="189"/>
      <c r="S158" s="189"/>
      <c r="T158" s="189"/>
      <c r="U158" s="189"/>
      <c r="V158" s="189"/>
      <c r="W158" s="189"/>
      <c r="X158" s="189"/>
      <c r="Y158" s="189"/>
      <c r="Z158" s="186"/>
    </row>
    <row r="159" spans="1:26" ht="20.100000000000001" customHeight="1" x14ac:dyDescent="0.15">
      <c r="A159" s="164">
        <f>IFERROR(IF(AND($I153="する",OR(TRIM($I159)="", LEN($I159)&lt;&gt;8, NOT(ISNUMBER(VALUE($I159))), IFERROR(SEARCH("-", $I159),0)&gt;0)),1001,0),3)</f>
        <v>0</v>
      </c>
      <c r="B159" s="164"/>
      <c r="C159" s="181"/>
      <c r="D159" s="182">
        <v>4</v>
      </c>
      <c r="E159" s="162" t="s">
        <v>88</v>
      </c>
      <c r="I159" s="36"/>
      <c r="J159" s="36"/>
      <c r="K159" s="36"/>
      <c r="L159" s="36"/>
      <c r="M159" s="36"/>
      <c r="N159" s="187"/>
      <c r="O159" s="187"/>
      <c r="P159" s="187"/>
      <c r="Q159" s="187"/>
      <c r="R159" s="187"/>
      <c r="S159" s="187"/>
      <c r="T159" s="187"/>
      <c r="U159" s="187"/>
      <c r="V159" s="187"/>
      <c r="W159" s="187"/>
      <c r="X159" s="187"/>
      <c r="Y159" s="187"/>
      <c r="Z159" s="186"/>
    </row>
    <row r="160" spans="1:26" ht="20.100000000000001" customHeight="1" x14ac:dyDescent="0.15">
      <c r="A160" s="164"/>
      <c r="B160" s="164"/>
      <c r="C160" s="190"/>
      <c r="D160" s="187"/>
      <c r="E160" s="187"/>
      <c r="F160" s="187"/>
      <c r="G160" s="187"/>
      <c r="H160" s="187"/>
      <c r="I160" s="184"/>
      <c r="J160" s="189" t="s">
        <v>109</v>
      </c>
      <c r="K160" s="188"/>
      <c r="L160" s="188"/>
      <c r="M160" s="188"/>
      <c r="N160" s="188"/>
      <c r="O160" s="188"/>
      <c r="P160" s="188"/>
      <c r="Q160" s="188"/>
      <c r="R160" s="188"/>
      <c r="S160" s="188"/>
      <c r="T160" s="188"/>
      <c r="U160" s="188"/>
      <c r="V160" s="188"/>
      <c r="W160" s="188"/>
      <c r="X160" s="188"/>
      <c r="Y160" s="188"/>
      <c r="Z160" s="186"/>
    </row>
    <row r="161" spans="1:27" ht="20.100000000000001" customHeight="1" x14ac:dyDescent="0.15">
      <c r="A161" s="164">
        <f>IFERROR(IF(AND($I153="する",TRIM($I161)=""),1001,0),3)</f>
        <v>0</v>
      </c>
      <c r="B161" s="164"/>
      <c r="C161" s="181"/>
      <c r="D161" s="182">
        <v>5</v>
      </c>
      <c r="E161" s="162" t="s">
        <v>61</v>
      </c>
      <c r="I161" s="54"/>
      <c r="J161" s="55"/>
      <c r="K161" s="55"/>
      <c r="L161" s="55"/>
      <c r="M161" s="55"/>
      <c r="N161" s="187"/>
      <c r="O161" s="187"/>
      <c r="P161" s="187"/>
      <c r="Q161" s="187"/>
      <c r="R161" s="187"/>
      <c r="S161" s="187"/>
      <c r="T161" s="187"/>
      <c r="U161" s="187"/>
      <c r="V161" s="187"/>
      <c r="W161" s="187"/>
      <c r="X161" s="187"/>
      <c r="Y161" s="187"/>
      <c r="Z161" s="186"/>
    </row>
    <row r="162" spans="1:27" ht="20.100000000000001" customHeight="1" x14ac:dyDescent="0.15">
      <c r="A162" s="164"/>
      <c r="B162" s="164"/>
      <c r="C162" s="181"/>
      <c r="D162" s="182"/>
      <c r="E162" s="187"/>
      <c r="F162" s="187"/>
      <c r="G162" s="187"/>
      <c r="H162" s="187"/>
      <c r="I162" s="184"/>
      <c r="J162" s="189" t="s">
        <v>119</v>
      </c>
      <c r="K162" s="188"/>
      <c r="L162" s="188"/>
      <c r="M162" s="188"/>
      <c r="N162" s="188"/>
      <c r="O162" s="188"/>
      <c r="P162" s="188"/>
      <c r="Q162" s="188"/>
      <c r="R162" s="188"/>
      <c r="S162" s="188"/>
      <c r="T162" s="188"/>
      <c r="U162" s="188"/>
      <c r="V162" s="188"/>
      <c r="W162" s="188"/>
      <c r="X162" s="188"/>
      <c r="Y162" s="188"/>
      <c r="Z162" s="186"/>
    </row>
    <row r="163" spans="1:27" ht="20.100000000000001" customHeight="1" x14ac:dyDescent="0.15">
      <c r="A163" s="164">
        <f>IFERROR(IF(AND($I153="する",AND($I163&lt;&gt;"", OR(ISERROR(FIND("@"&amp;LEFT($I163,3)&amp;"@", 都道府県3))=FALSE, ISERROR(FIND("@"&amp;LEFT($I163,4)&amp;"@",都道府県4))=FALSE))=FALSE),1001,0),3)</f>
        <v>0</v>
      </c>
      <c r="B163" s="164"/>
      <c r="C163" s="181"/>
      <c r="D163" s="182">
        <v>6</v>
      </c>
      <c r="E163" s="162" t="s">
        <v>62</v>
      </c>
      <c r="I163" s="56"/>
      <c r="J163" s="56"/>
      <c r="K163" s="56"/>
      <c r="L163" s="56"/>
      <c r="M163" s="56"/>
      <c r="N163" s="56"/>
      <c r="O163" s="56"/>
      <c r="P163" s="56"/>
      <c r="Q163" s="57"/>
      <c r="R163" s="56"/>
      <c r="S163" s="56"/>
      <c r="T163" s="56"/>
      <c r="U163" s="56"/>
      <c r="V163" s="56"/>
      <c r="W163" s="56"/>
      <c r="X163" s="56"/>
      <c r="Y163" s="56"/>
      <c r="Z163" s="186"/>
    </row>
    <row r="164" spans="1:27" ht="20.100000000000001" customHeight="1" x14ac:dyDescent="0.15">
      <c r="A164" s="164"/>
      <c r="B164" s="164"/>
      <c r="C164" s="181"/>
      <c r="D164" s="182"/>
      <c r="E164" s="187"/>
      <c r="F164" s="187"/>
      <c r="G164" s="187"/>
      <c r="H164" s="187"/>
      <c r="I164" s="184"/>
      <c r="J164" s="189" t="s">
        <v>241</v>
      </c>
      <c r="K164" s="188"/>
      <c r="L164" s="188"/>
      <c r="M164" s="188"/>
      <c r="N164" s="188"/>
      <c r="O164" s="188"/>
      <c r="P164" s="188"/>
      <c r="Q164" s="188"/>
      <c r="R164" s="188"/>
      <c r="S164" s="188"/>
      <c r="T164" s="188"/>
      <c r="U164" s="188"/>
      <c r="V164" s="188"/>
      <c r="W164" s="188"/>
      <c r="X164" s="188"/>
      <c r="Y164" s="188"/>
      <c r="Z164" s="186"/>
    </row>
    <row r="165" spans="1:27" ht="20.100000000000001" customHeight="1" x14ac:dyDescent="0.15">
      <c r="A165" s="164">
        <f>IFERROR(IF(AND($I153="する",NOT(AND(TRIM($I165)&lt;&gt;"",ISNUMBER(VALUE(SUBSTITUTE($I165,"-",""))),IFERROR(SEARCH("-",$I165),0)&gt;0))),1001,0),3)</f>
        <v>0</v>
      </c>
      <c r="B165" s="164"/>
      <c r="C165" s="181"/>
      <c r="D165" s="182">
        <v>7</v>
      </c>
      <c r="E165" s="162" t="s">
        <v>68</v>
      </c>
      <c r="I165" s="36"/>
      <c r="J165" s="36"/>
      <c r="K165" s="36"/>
      <c r="L165" s="36"/>
      <c r="M165" s="36"/>
      <c r="Y165" s="188"/>
      <c r="Z165" s="186"/>
    </row>
    <row r="166" spans="1:27" ht="20.100000000000001" customHeight="1" x14ac:dyDescent="0.15">
      <c r="A166" s="164"/>
      <c r="B166" s="164"/>
      <c r="C166" s="190"/>
      <c r="D166" s="187"/>
      <c r="E166" s="187"/>
      <c r="F166" s="187"/>
      <c r="G166" s="187"/>
      <c r="H166" s="187"/>
      <c r="I166" s="184"/>
      <c r="J166" s="189" t="s">
        <v>71</v>
      </c>
      <c r="K166" s="188"/>
      <c r="L166" s="188"/>
      <c r="M166" s="188"/>
      <c r="N166" s="188"/>
      <c r="O166" s="188"/>
      <c r="P166" s="188"/>
      <c r="Q166" s="188"/>
      <c r="R166" s="188"/>
      <c r="S166" s="188"/>
      <c r="T166" s="188"/>
      <c r="U166" s="188"/>
      <c r="V166" s="188"/>
      <c r="W166" s="188"/>
      <c r="X166" s="188"/>
      <c r="Y166" s="188"/>
      <c r="Z166" s="186"/>
    </row>
    <row r="167" spans="1:27" ht="20.100000000000001" customHeight="1" x14ac:dyDescent="0.15">
      <c r="A167" s="164">
        <f>IFERROR(IF(AND($I153="する",AND(TRIM($I167)&lt;&gt;"",NOT(AND(ISNUMBER(VALUE(SUBSTITUTE($I167,"-",""))),IFERROR(SEARCH("-",$I167),0)&gt;0)))),1001,0),3)</f>
        <v>0</v>
      </c>
      <c r="B167" s="164"/>
      <c r="C167" s="181"/>
      <c r="D167" s="182">
        <v>8</v>
      </c>
      <c r="E167" s="162" t="s">
        <v>72</v>
      </c>
      <c r="I167" s="36"/>
      <c r="J167" s="36"/>
      <c r="K167" s="36"/>
      <c r="L167" s="36"/>
      <c r="M167" s="36"/>
      <c r="N167" s="188"/>
      <c r="O167" s="188"/>
      <c r="P167" s="188"/>
      <c r="Q167" s="188"/>
      <c r="R167" s="188"/>
      <c r="S167" s="188"/>
      <c r="T167" s="188"/>
      <c r="U167" s="188"/>
      <c r="V167" s="188"/>
      <c r="W167" s="188"/>
      <c r="X167" s="188"/>
      <c r="Y167" s="188"/>
      <c r="Z167" s="186"/>
    </row>
    <row r="168" spans="1:27" ht="20.100000000000001" customHeight="1" x14ac:dyDescent="0.15">
      <c r="A168" s="164"/>
      <c r="B168" s="164"/>
      <c r="C168" s="190"/>
      <c r="D168" s="187"/>
      <c r="E168" s="187"/>
      <c r="F168" s="187"/>
      <c r="G168" s="187"/>
      <c r="H168" s="187"/>
      <c r="I168" s="184"/>
      <c r="J168" s="189" t="s">
        <v>71</v>
      </c>
      <c r="K168" s="188"/>
      <c r="L168" s="188"/>
      <c r="M168" s="188"/>
      <c r="N168" s="188"/>
      <c r="O168" s="188"/>
      <c r="P168" s="188"/>
      <c r="Q168" s="188"/>
      <c r="R168" s="188"/>
      <c r="S168" s="188"/>
      <c r="T168" s="188"/>
      <c r="U168" s="188"/>
      <c r="V168" s="188"/>
      <c r="W168" s="188"/>
      <c r="X168" s="188"/>
      <c r="Y168" s="188"/>
      <c r="Z168" s="186"/>
    </row>
    <row r="169" spans="1:27" ht="20.100000000000001" customHeight="1" x14ac:dyDescent="0.15">
      <c r="A169" s="164">
        <f>IFERROR(IF(AND($I153="する",AND(TRIM($I169)&lt;&gt;"", NOT(IFERROR(SEARCH("@",$I169),0)&gt;0))),1001,0),3)</f>
        <v>0</v>
      </c>
      <c r="B169" s="164"/>
      <c r="C169" s="181"/>
      <c r="D169" s="182">
        <v>9</v>
      </c>
      <c r="E169" s="162" t="s">
        <v>73</v>
      </c>
      <c r="I169" s="36"/>
      <c r="J169" s="36"/>
      <c r="K169" s="36"/>
      <c r="L169" s="36"/>
      <c r="M169" s="36"/>
      <c r="N169" s="36"/>
      <c r="O169" s="36"/>
      <c r="P169" s="36"/>
      <c r="Q169" s="38"/>
      <c r="R169" s="36"/>
      <c r="S169" s="36"/>
      <c r="T169" s="36"/>
      <c r="U169" s="36"/>
      <c r="V169" s="36"/>
      <c r="W169" s="36"/>
      <c r="X169" s="36"/>
      <c r="Y169" s="36"/>
      <c r="Z169" s="186"/>
    </row>
    <row r="170" spans="1:27" ht="20.100000000000001" customHeight="1" x14ac:dyDescent="0.15">
      <c r="A170" s="164"/>
      <c r="B170" s="164"/>
      <c r="C170" s="190"/>
      <c r="D170" s="187"/>
      <c r="E170" s="187"/>
      <c r="F170" s="187"/>
      <c r="G170" s="187"/>
      <c r="H170" s="187"/>
      <c r="I170" s="184"/>
      <c r="J170" s="196" t="s">
        <v>117</v>
      </c>
      <c r="K170" s="212"/>
      <c r="L170" s="188"/>
      <c r="M170" s="188"/>
      <c r="N170" s="188"/>
      <c r="O170" s="188"/>
      <c r="P170" s="188"/>
      <c r="Q170" s="213"/>
      <c r="R170" s="188"/>
      <c r="S170" s="188"/>
      <c r="T170" s="188"/>
      <c r="U170" s="188"/>
      <c r="V170" s="188"/>
      <c r="W170" s="188"/>
      <c r="X170" s="188"/>
      <c r="Y170" s="188"/>
      <c r="Z170" s="186"/>
    </row>
    <row r="171" spans="1:27" ht="20.100000000000001" customHeight="1" x14ac:dyDescent="0.15">
      <c r="A171" s="164"/>
      <c r="B171" s="164"/>
      <c r="C171" s="202"/>
      <c r="D171" s="203"/>
      <c r="E171" s="203"/>
      <c r="F171" s="203"/>
      <c r="G171" s="203"/>
      <c r="H171" s="203"/>
      <c r="I171" s="204"/>
      <c r="J171" s="204"/>
      <c r="K171" s="205"/>
      <c r="L171" s="204"/>
      <c r="M171" s="204"/>
      <c r="N171" s="204"/>
      <c r="O171" s="204"/>
      <c r="P171" s="204"/>
      <c r="Q171" s="204"/>
      <c r="R171" s="204"/>
      <c r="S171" s="204"/>
      <c r="T171" s="204"/>
      <c r="U171" s="204"/>
      <c r="V171" s="204"/>
      <c r="W171" s="204"/>
      <c r="X171" s="204"/>
      <c r="Y171" s="232"/>
      <c r="Z171" s="206"/>
      <c r="AA171" s="219"/>
    </row>
    <row r="172" spans="1:27" ht="20.100000000000001" customHeight="1" x14ac:dyDescent="0.15">
      <c r="A172" s="164"/>
      <c r="B172" s="164"/>
      <c r="C172" s="187"/>
      <c r="D172" s="187"/>
      <c r="E172" s="187"/>
      <c r="F172" s="187"/>
      <c r="G172" s="187"/>
      <c r="H172" s="187"/>
      <c r="I172" s="208"/>
      <c r="J172" s="208"/>
      <c r="K172" s="208"/>
      <c r="L172" s="208"/>
      <c r="M172" s="208"/>
      <c r="N172" s="208"/>
      <c r="O172" s="208"/>
      <c r="P172" s="208"/>
      <c r="Q172" s="208"/>
      <c r="R172" s="208"/>
      <c r="S172" s="208"/>
      <c r="T172" s="208"/>
      <c r="U172" s="208"/>
      <c r="V172" s="208"/>
      <c r="W172" s="208"/>
      <c r="X172" s="208"/>
      <c r="Y172" s="233"/>
      <c r="Z172" s="187"/>
      <c r="AA172" s="219"/>
    </row>
    <row r="173" spans="1:27" ht="20.100000000000001" customHeight="1" x14ac:dyDescent="0.15">
      <c r="A173" s="164"/>
      <c r="B173" s="164"/>
      <c r="C173" s="187"/>
      <c r="D173" s="187"/>
      <c r="E173" s="187"/>
      <c r="F173" s="187"/>
      <c r="G173" s="187"/>
      <c r="H173" s="187"/>
      <c r="I173" s="234"/>
      <c r="J173" s="208"/>
      <c r="K173" s="208"/>
      <c r="L173" s="208"/>
      <c r="M173" s="208"/>
      <c r="N173" s="233"/>
      <c r="O173" s="208"/>
      <c r="P173" s="208"/>
      <c r="Q173" s="208"/>
      <c r="R173" s="233"/>
      <c r="S173" s="208"/>
      <c r="T173" s="208"/>
      <c r="U173" s="208"/>
      <c r="V173" s="208"/>
      <c r="W173" s="208"/>
      <c r="X173" s="208"/>
      <c r="Y173" s="208"/>
      <c r="Z173" s="208"/>
      <c r="AA173" s="208"/>
    </row>
    <row r="174" spans="1:27" ht="20.100000000000001" customHeight="1" x14ac:dyDescent="0.15">
      <c r="A174" s="164"/>
      <c r="B174" s="164"/>
      <c r="C174" s="174" t="s">
        <v>45</v>
      </c>
      <c r="D174" s="175"/>
      <c r="E174" s="175"/>
      <c r="F174" s="175"/>
      <c r="G174" s="175"/>
      <c r="H174" s="176"/>
      <c r="I174" s="235"/>
      <c r="J174" s="236"/>
      <c r="K174" s="236"/>
      <c r="L174" s="236"/>
      <c r="M174" s="236"/>
      <c r="N174" s="236"/>
      <c r="O174" s="236"/>
      <c r="P174" s="236"/>
      <c r="Q174" s="236"/>
      <c r="R174" s="236"/>
      <c r="S174" s="236"/>
      <c r="T174" s="236"/>
      <c r="U174" s="236"/>
      <c r="V174" s="236"/>
      <c r="W174" s="236"/>
      <c r="X174" s="236"/>
      <c r="Y174" s="236"/>
      <c r="Z174" s="236"/>
    </row>
    <row r="175" spans="1:27" ht="20.100000000000001" customHeight="1" x14ac:dyDescent="0.15">
      <c r="A175" s="164"/>
      <c r="B175" s="164"/>
      <c r="C175" s="237"/>
      <c r="D175" s="238"/>
      <c r="E175" s="238"/>
      <c r="F175" s="238"/>
      <c r="G175" s="238"/>
      <c r="H175" s="238"/>
      <c r="Z175" s="230"/>
      <c r="AA175" s="199"/>
    </row>
    <row r="176" spans="1:27" ht="20.100000000000001" customHeight="1" x14ac:dyDescent="0.15">
      <c r="A176" s="164"/>
      <c r="B176" s="164"/>
      <c r="C176" s="181"/>
      <c r="D176" s="182">
        <v>1</v>
      </c>
      <c r="E176" s="187" t="s">
        <v>21</v>
      </c>
      <c r="F176" s="187"/>
      <c r="P176" s="239"/>
      <c r="Q176" s="240"/>
      <c r="R176" s="240"/>
      <c r="S176" s="240"/>
      <c r="T176" s="240"/>
      <c r="U176" s="240"/>
      <c r="V176" s="240"/>
      <c r="W176" s="240"/>
      <c r="X176" s="240"/>
      <c r="Y176" s="240"/>
      <c r="Z176" s="186"/>
    </row>
    <row r="177" spans="1:27" ht="45" customHeight="1" x14ac:dyDescent="0.15">
      <c r="A177" s="164"/>
      <c r="B177" s="164"/>
      <c r="C177" s="181"/>
      <c r="D177" s="182"/>
      <c r="E177" s="241" t="s">
        <v>59</v>
      </c>
      <c r="F177" s="241"/>
      <c r="G177" s="241"/>
      <c r="H177" s="241"/>
      <c r="I177" s="241"/>
      <c r="J177" s="241"/>
      <c r="K177" s="241"/>
      <c r="L177" s="241"/>
      <c r="M177" s="241"/>
      <c r="N177" s="241"/>
      <c r="O177" s="241"/>
      <c r="P177" s="241"/>
      <c r="Q177" s="241"/>
      <c r="R177" s="241"/>
      <c r="S177" s="241"/>
      <c r="T177" s="241"/>
      <c r="U177" s="241"/>
      <c r="V177" s="241"/>
      <c r="W177" s="241"/>
      <c r="X177" s="241"/>
      <c r="Y177" s="241"/>
      <c r="Z177" s="186"/>
    </row>
    <row r="178" spans="1:27" ht="20.100000000000001" customHeight="1" x14ac:dyDescent="0.15">
      <c r="A178" s="164">
        <f>IFERROR(IF(COUNTIF($K179:$K182,"○")&gt;1,1001,0),3)</f>
        <v>0</v>
      </c>
      <c r="B178" s="553"/>
      <c r="C178" s="181"/>
      <c r="D178" s="182"/>
      <c r="E178" s="242" t="s">
        <v>22</v>
      </c>
      <c r="F178" s="243"/>
      <c r="G178" s="243"/>
      <c r="H178" s="243"/>
      <c r="I178" s="243"/>
      <c r="J178" s="244"/>
      <c r="K178" s="245" t="s">
        <v>38</v>
      </c>
      <c r="L178" s="246"/>
      <c r="M178" s="247"/>
      <c r="N178" s="248" t="s">
        <v>23</v>
      </c>
      <c r="O178" s="249"/>
      <c r="P178" s="249"/>
      <c r="Q178" s="249"/>
      <c r="R178" s="249"/>
      <c r="S178" s="249"/>
      <c r="T178" s="249"/>
      <c r="U178" s="249"/>
      <c r="V178" s="250"/>
      <c r="W178" s="251" t="s">
        <v>24</v>
      </c>
      <c r="X178" s="252"/>
      <c r="Y178" s="253"/>
      <c r="Z178" s="186"/>
    </row>
    <row r="179" spans="1:27" ht="20.100000000000001" customHeight="1" x14ac:dyDescent="0.15">
      <c r="A179" s="164"/>
      <c r="B179" s="164"/>
      <c r="C179" s="181"/>
      <c r="D179" s="254"/>
      <c r="E179" s="255" t="s">
        <v>39</v>
      </c>
      <c r="F179" s="256"/>
      <c r="G179" s="256"/>
      <c r="H179" s="256"/>
      <c r="I179" s="256"/>
      <c r="J179" s="257"/>
      <c r="K179" s="91"/>
      <c r="L179" s="92"/>
      <c r="M179" s="93"/>
      <c r="N179" s="258"/>
      <c r="O179" s="259"/>
      <c r="P179" s="259"/>
      <c r="Q179" s="259"/>
      <c r="R179" s="259"/>
      <c r="S179" s="259"/>
      <c r="T179" s="259"/>
      <c r="U179" s="259"/>
      <c r="V179" s="260"/>
      <c r="W179" s="261"/>
      <c r="X179" s="262"/>
      <c r="Y179" s="263"/>
      <c r="Z179" s="186"/>
    </row>
    <row r="180" spans="1:27" ht="20.100000000000001" customHeight="1" x14ac:dyDescent="0.15">
      <c r="A180" s="164">
        <f>IFERROR(IF(AND($K180="○",TRIM($N180)=""),1001,0),3)</f>
        <v>0</v>
      </c>
      <c r="B180" s="164"/>
      <c r="C180" s="181"/>
      <c r="D180" s="254"/>
      <c r="E180" s="264" t="s">
        <v>40</v>
      </c>
      <c r="F180" s="265"/>
      <c r="G180" s="265"/>
      <c r="H180" s="265"/>
      <c r="I180" s="265"/>
      <c r="J180" s="266"/>
      <c r="K180" s="59"/>
      <c r="L180" s="60"/>
      <c r="M180" s="61"/>
      <c r="N180" s="72"/>
      <c r="O180" s="73"/>
      <c r="P180" s="73"/>
      <c r="Q180" s="73"/>
      <c r="R180" s="73"/>
      <c r="S180" s="73"/>
      <c r="T180" s="73"/>
      <c r="U180" s="73"/>
      <c r="V180" s="74"/>
      <c r="W180" s="267"/>
      <c r="X180" s="268"/>
      <c r="Y180" s="269"/>
      <c r="Z180" s="186"/>
    </row>
    <row r="181" spans="1:27" ht="20.100000000000001" customHeight="1" x14ac:dyDescent="0.15">
      <c r="A181" s="164">
        <f>IFERROR(IF(AND($K181="○",TRIM($N181)=""),1001,0),3)</f>
        <v>0</v>
      </c>
      <c r="B181" s="164"/>
      <c r="C181" s="181"/>
      <c r="D181" s="254"/>
      <c r="E181" s="264" t="s">
        <v>41</v>
      </c>
      <c r="F181" s="265"/>
      <c r="G181" s="265"/>
      <c r="H181" s="265"/>
      <c r="I181" s="265"/>
      <c r="J181" s="266"/>
      <c r="K181" s="59"/>
      <c r="L181" s="60"/>
      <c r="M181" s="61"/>
      <c r="N181" s="72"/>
      <c r="O181" s="73"/>
      <c r="P181" s="73"/>
      <c r="Q181" s="73"/>
      <c r="R181" s="73"/>
      <c r="S181" s="73"/>
      <c r="T181" s="73"/>
      <c r="U181" s="73"/>
      <c r="V181" s="74"/>
      <c r="W181" s="270">
        <v>100</v>
      </c>
      <c r="X181" s="271"/>
      <c r="Y181" s="272" t="s">
        <v>49</v>
      </c>
      <c r="Z181" s="186"/>
    </row>
    <row r="182" spans="1:27" ht="20.100000000000001" customHeight="1" x14ac:dyDescent="0.15">
      <c r="A182" s="164">
        <f>IFERROR(IF(AND($K182="○",OR(TRIM($N182)="",TRIM($W182)="")),1001,0),3)</f>
        <v>0</v>
      </c>
      <c r="B182" s="164"/>
      <c r="C182" s="181"/>
      <c r="D182" s="254"/>
      <c r="E182" s="273" t="s">
        <v>42</v>
      </c>
      <c r="F182" s="274"/>
      <c r="G182" s="274"/>
      <c r="H182" s="274"/>
      <c r="I182" s="274"/>
      <c r="J182" s="275"/>
      <c r="K182" s="63"/>
      <c r="L182" s="64"/>
      <c r="M182" s="65"/>
      <c r="N182" s="72"/>
      <c r="O182" s="73"/>
      <c r="P182" s="73"/>
      <c r="Q182" s="73"/>
      <c r="R182" s="73"/>
      <c r="S182" s="73"/>
      <c r="T182" s="73"/>
      <c r="U182" s="73"/>
      <c r="V182" s="74"/>
      <c r="W182" s="94"/>
      <c r="X182" s="95"/>
      <c r="Y182" s="276" t="s">
        <v>49</v>
      </c>
      <c r="Z182" s="186"/>
    </row>
    <row r="183" spans="1:27" ht="20.100000000000001" customHeight="1" x14ac:dyDescent="0.15">
      <c r="A183" s="164"/>
      <c r="B183" s="164"/>
      <c r="C183" s="181"/>
      <c r="D183" s="254"/>
      <c r="E183" s="277"/>
      <c r="F183" s="278"/>
      <c r="G183" s="278"/>
      <c r="H183" s="278"/>
      <c r="I183" s="278"/>
      <c r="J183" s="279"/>
      <c r="K183" s="66"/>
      <c r="L183" s="67"/>
      <c r="M183" s="68"/>
      <c r="N183" s="80"/>
      <c r="O183" s="81"/>
      <c r="P183" s="81"/>
      <c r="Q183" s="81"/>
      <c r="R183" s="81"/>
      <c r="S183" s="81"/>
      <c r="T183" s="81"/>
      <c r="U183" s="81"/>
      <c r="V183" s="82"/>
      <c r="W183" s="78"/>
      <c r="X183" s="79"/>
      <c r="Y183" s="280" t="s">
        <v>49</v>
      </c>
      <c r="Z183" s="186"/>
    </row>
    <row r="184" spans="1:27" ht="20.100000000000001" customHeight="1" x14ac:dyDescent="0.15">
      <c r="A184" s="164"/>
      <c r="B184" s="164"/>
      <c r="C184" s="181"/>
      <c r="D184" s="182"/>
      <c r="E184" s="281"/>
      <c r="F184" s="281"/>
      <c r="G184" s="281"/>
      <c r="H184" s="281"/>
      <c r="I184" s="281"/>
      <c r="J184" s="281"/>
      <c r="K184" s="188"/>
      <c r="L184" s="188"/>
      <c r="M184" s="188"/>
      <c r="N184" s="188"/>
      <c r="O184" s="188"/>
      <c r="P184" s="188"/>
      <c r="Q184" s="188"/>
      <c r="R184" s="188"/>
      <c r="S184" s="188"/>
      <c r="T184" s="188"/>
      <c r="U184" s="188"/>
      <c r="V184" s="188"/>
      <c r="W184" s="188"/>
      <c r="X184" s="188"/>
      <c r="Y184" s="188"/>
      <c r="Z184" s="186"/>
    </row>
    <row r="185" spans="1:27" ht="20.100000000000001" customHeight="1" x14ac:dyDescent="0.15">
      <c r="A185" s="164">
        <f>IFERROR(IF(TRIM($I185)="",1001,0),3)</f>
        <v>1001</v>
      </c>
      <c r="B185" s="164"/>
      <c r="C185" s="181"/>
      <c r="D185" s="182">
        <f>D176+1</f>
        <v>2</v>
      </c>
      <c r="E185" s="162" t="s">
        <v>29</v>
      </c>
      <c r="I185" s="62"/>
      <c r="J185" s="62"/>
      <c r="K185" s="62"/>
      <c r="L185" s="62"/>
      <c r="M185" s="62"/>
      <c r="N185" s="187" t="s">
        <v>47</v>
      </c>
      <c r="O185" s="187"/>
      <c r="P185" s="187"/>
      <c r="Q185" s="187"/>
      <c r="R185" s="187"/>
      <c r="S185" s="187"/>
      <c r="T185" s="187"/>
      <c r="U185" s="187"/>
      <c r="V185" s="187"/>
      <c r="W185" s="187"/>
      <c r="X185" s="187"/>
      <c r="Y185" s="187"/>
      <c r="Z185" s="186"/>
    </row>
    <row r="186" spans="1:27" ht="45" customHeight="1" x14ac:dyDescent="0.15">
      <c r="A186" s="164"/>
      <c r="B186" s="164"/>
      <c r="C186" s="190"/>
      <c r="D186" s="187"/>
      <c r="E186" s="187"/>
      <c r="F186" s="187"/>
      <c r="G186" s="187"/>
      <c r="H186" s="187"/>
      <c r="I186" s="184"/>
      <c r="J186" s="191" t="s">
        <v>112</v>
      </c>
      <c r="K186" s="192"/>
      <c r="L186" s="192"/>
      <c r="M186" s="192"/>
      <c r="N186" s="192"/>
      <c r="O186" s="192"/>
      <c r="P186" s="192"/>
      <c r="Q186" s="192"/>
      <c r="R186" s="192"/>
      <c r="S186" s="192"/>
      <c r="T186" s="192"/>
      <c r="U186" s="192"/>
      <c r="V186" s="192"/>
      <c r="W186" s="192"/>
      <c r="X186" s="192"/>
      <c r="Y186" s="192"/>
      <c r="Z186" s="186"/>
    </row>
    <row r="187" spans="1:27" ht="20.100000000000001" customHeight="1" x14ac:dyDescent="0.15">
      <c r="A187" s="164"/>
      <c r="B187" s="164"/>
      <c r="C187" s="181"/>
      <c r="D187" s="182">
        <f>D185+1</f>
        <v>3</v>
      </c>
      <c r="E187" s="162" t="s">
        <v>48</v>
      </c>
      <c r="I187" s="77"/>
      <c r="J187" s="83"/>
      <c r="K187" s="83"/>
      <c r="L187" s="83"/>
      <c r="M187" s="83"/>
      <c r="N187" s="187"/>
      <c r="O187" s="187"/>
      <c r="P187" s="187"/>
      <c r="Q187" s="187"/>
      <c r="R187" s="187"/>
      <c r="S187" s="187"/>
      <c r="T187" s="187"/>
      <c r="U187" s="187"/>
      <c r="V187" s="187"/>
      <c r="W187" s="187"/>
      <c r="X187" s="187"/>
      <c r="Y187" s="187"/>
      <c r="Z187" s="186"/>
    </row>
    <row r="188" spans="1:27" ht="20.100000000000001" customHeight="1" x14ac:dyDescent="0.15">
      <c r="A188" s="164"/>
      <c r="B188" s="164"/>
      <c r="C188" s="190"/>
      <c r="D188" s="187"/>
      <c r="E188" s="187"/>
      <c r="F188" s="187"/>
      <c r="G188" s="187"/>
      <c r="H188" s="187"/>
      <c r="I188" s="184"/>
      <c r="J188" s="189" t="str">
        <f>日付例&amp;"　年月日を入力してください。個人の場合や設立日が1900/3/31以前の場合は、入力不要です。"</f>
        <v>例)2025/4/1、R7/4/1　年月日を入力してください。個人の場合や設立日が1900/3/31以前の場合は、入力不要です。</v>
      </c>
      <c r="K188" s="188"/>
      <c r="L188" s="188"/>
      <c r="M188" s="188"/>
      <c r="N188" s="188"/>
      <c r="O188" s="188"/>
      <c r="P188" s="188"/>
      <c r="Q188" s="188"/>
      <c r="R188" s="188"/>
      <c r="S188" s="188"/>
      <c r="T188" s="188"/>
      <c r="U188" s="188"/>
      <c r="V188" s="188"/>
      <c r="W188" s="188"/>
      <c r="X188" s="188"/>
      <c r="Y188" s="188"/>
      <c r="Z188" s="186"/>
    </row>
    <row r="189" spans="1:27" ht="20.100000000000001" customHeight="1" x14ac:dyDescent="0.15">
      <c r="A189" s="164"/>
      <c r="B189" s="164"/>
      <c r="C189" s="181"/>
      <c r="D189" s="182">
        <f>D187+1</f>
        <v>4</v>
      </c>
      <c r="E189" s="187" t="s">
        <v>203</v>
      </c>
      <c r="F189" s="187"/>
      <c r="G189" s="187"/>
      <c r="H189" s="187"/>
      <c r="I189" s="77"/>
      <c r="J189" s="83"/>
      <c r="K189" s="83"/>
      <c r="L189" s="83"/>
      <c r="M189" s="83"/>
      <c r="N189" s="282"/>
      <c r="O189" s="283"/>
      <c r="P189" s="240"/>
      <c r="Q189" s="239"/>
      <c r="R189" s="240"/>
      <c r="S189" s="240"/>
      <c r="T189" s="240"/>
      <c r="U189" s="240"/>
      <c r="V189" s="240"/>
      <c r="W189" s="240"/>
      <c r="X189" s="240"/>
      <c r="Y189" s="240"/>
      <c r="Z189" s="186"/>
    </row>
    <row r="190" spans="1:27" ht="20.100000000000001" customHeight="1" x14ac:dyDescent="0.15">
      <c r="A190" s="164"/>
      <c r="B190" s="164"/>
      <c r="C190" s="181"/>
      <c r="D190" s="182"/>
      <c r="E190" s="187"/>
      <c r="F190" s="187"/>
      <c r="G190" s="187"/>
      <c r="H190" s="187"/>
      <c r="I190" s="284"/>
      <c r="J190" s="189" t="str">
        <f>日付例&amp;"　年月日を入力してください。創業日が1900/3/31以前の場合は、入力不要です。"</f>
        <v>例)2025/4/1、R7/4/1　年月日を入力してください。創業日が1900/3/31以前の場合は、入力不要です。</v>
      </c>
      <c r="K190" s="189"/>
      <c r="L190" s="189"/>
      <c r="M190" s="189"/>
      <c r="N190" s="198"/>
      <c r="O190" s="285"/>
      <c r="P190" s="189"/>
      <c r="Q190" s="198"/>
      <c r="R190" s="189"/>
      <c r="S190" s="189"/>
      <c r="T190" s="189"/>
      <c r="U190" s="189"/>
      <c r="V190" s="189"/>
      <c r="W190" s="189"/>
      <c r="X190" s="189"/>
      <c r="Y190" s="189"/>
      <c r="Z190" s="186"/>
    </row>
    <row r="191" spans="1:27" ht="20.100000000000001" customHeight="1" x14ac:dyDescent="0.15">
      <c r="A191" s="164"/>
      <c r="B191" s="164"/>
      <c r="C191" s="181"/>
      <c r="D191" s="182">
        <f>D189+1</f>
        <v>5</v>
      </c>
      <c r="E191" s="187" t="s">
        <v>25</v>
      </c>
      <c r="F191" s="187"/>
      <c r="G191" s="187"/>
      <c r="H191" s="187"/>
      <c r="I191" s="77"/>
      <c r="J191" s="84"/>
      <c r="K191" s="84"/>
      <c r="L191" s="84"/>
      <c r="M191" s="84"/>
      <c r="N191" s="286" t="s">
        <v>26</v>
      </c>
      <c r="O191" s="77"/>
      <c r="P191" s="38"/>
      <c r="Q191" s="38"/>
      <c r="R191" s="38"/>
      <c r="S191" s="287" t="s">
        <v>27</v>
      </c>
      <c r="T191" s="240"/>
      <c r="U191" s="240"/>
      <c r="V191" s="240"/>
      <c r="W191" s="240"/>
      <c r="X191" s="240"/>
      <c r="Y191" s="240"/>
      <c r="Z191" s="288"/>
      <c r="AA191" s="190"/>
    </row>
    <row r="192" spans="1:27" ht="20.100000000000001" customHeight="1" x14ac:dyDescent="0.15">
      <c r="A192" s="164"/>
      <c r="B192" s="164"/>
      <c r="C192" s="181"/>
      <c r="D192" s="182"/>
      <c r="E192" s="281" t="s">
        <v>28</v>
      </c>
      <c r="F192" s="187"/>
      <c r="G192" s="187"/>
      <c r="H192" s="187"/>
      <c r="I192" s="284"/>
      <c r="J192" s="189" t="str">
        <f>日付例&amp;"　年月日を入力してください。"</f>
        <v>例)2025/4/1、R7/4/1　年月日を入力してください。</v>
      </c>
      <c r="K192" s="189"/>
      <c r="L192" s="189"/>
      <c r="M192" s="198"/>
      <c r="N192" s="285"/>
      <c r="O192" s="189"/>
      <c r="P192" s="198"/>
      <c r="Q192" s="189"/>
      <c r="R192" s="189"/>
      <c r="S192" s="189"/>
      <c r="T192" s="189"/>
      <c r="U192" s="189"/>
      <c r="V192" s="189"/>
      <c r="W192" s="189"/>
      <c r="X192" s="189"/>
      <c r="Y192" s="189"/>
      <c r="Z192" s="201"/>
      <c r="AA192" s="190"/>
    </row>
    <row r="193" spans="1:27" ht="20.100000000000001" customHeight="1" x14ac:dyDescent="0.15">
      <c r="A193" s="164"/>
      <c r="B193" s="164"/>
      <c r="C193" s="181"/>
      <c r="D193" s="182">
        <f>D191+1</f>
        <v>6</v>
      </c>
      <c r="E193" s="289" t="s">
        <v>111</v>
      </c>
      <c r="F193" s="187"/>
      <c r="G193" s="187"/>
      <c r="H193" s="187"/>
      <c r="I193" s="77"/>
      <c r="J193" s="84"/>
      <c r="K193" s="84"/>
      <c r="L193" s="84"/>
      <c r="M193" s="84"/>
      <c r="N193" s="283"/>
      <c r="O193" s="240"/>
      <c r="P193" s="239"/>
      <c r="Q193" s="240"/>
      <c r="R193" s="240"/>
      <c r="S193" s="240"/>
      <c r="T193" s="240"/>
      <c r="U193" s="240"/>
      <c r="V193" s="240"/>
      <c r="W193" s="240"/>
      <c r="X193" s="240"/>
      <c r="Y193" s="240"/>
      <c r="Z193" s="288"/>
      <c r="AA193" s="190"/>
    </row>
    <row r="194" spans="1:27" ht="20.100000000000001" customHeight="1" x14ac:dyDescent="0.15">
      <c r="A194" s="164"/>
      <c r="B194" s="164"/>
      <c r="C194" s="181"/>
      <c r="D194" s="182"/>
      <c r="E194" s="281" t="s">
        <v>60</v>
      </c>
      <c r="F194" s="187"/>
      <c r="G194" s="187"/>
      <c r="H194" s="187"/>
      <c r="I194" s="290"/>
      <c r="J194" s="189" t="str">
        <f>日付例&amp;"　年月日を入力してください。"</f>
        <v>例)2025/4/1、R7/4/1　年月日を入力してください。</v>
      </c>
      <c r="K194" s="189"/>
      <c r="L194" s="189"/>
      <c r="M194" s="198"/>
      <c r="N194" s="285"/>
      <c r="O194" s="189"/>
      <c r="P194" s="198"/>
      <c r="Q194" s="189"/>
      <c r="R194" s="189"/>
      <c r="S194" s="189"/>
      <c r="T194" s="189"/>
      <c r="U194" s="189"/>
      <c r="V194" s="189"/>
      <c r="W194" s="189"/>
      <c r="X194" s="189"/>
      <c r="Y194" s="189"/>
      <c r="Z194" s="201"/>
      <c r="AA194" s="190"/>
    </row>
    <row r="195" spans="1:27" ht="20.100000000000001" customHeight="1" x14ac:dyDescent="0.15">
      <c r="A195" s="164"/>
      <c r="B195" s="164"/>
      <c r="C195" s="181"/>
      <c r="D195" s="182">
        <f>D193+1</f>
        <v>7</v>
      </c>
      <c r="E195" s="162" t="s">
        <v>121</v>
      </c>
      <c r="I195" s="291"/>
      <c r="J195" s="291"/>
      <c r="K195" s="291"/>
      <c r="L195" s="291"/>
      <c r="M195" s="187"/>
      <c r="N195" s="187"/>
      <c r="O195" s="187"/>
      <c r="P195" s="187"/>
      <c r="Q195" s="187"/>
      <c r="R195" s="187"/>
      <c r="S195" s="187"/>
      <c r="T195" s="187"/>
      <c r="U195" s="187"/>
      <c r="V195" s="187"/>
      <c r="W195" s="187"/>
      <c r="X195" s="187"/>
      <c r="Z195" s="230"/>
    </row>
    <row r="196" spans="1:27" ht="20.100000000000001" customHeight="1" x14ac:dyDescent="0.15">
      <c r="A196" s="164">
        <f>IFERROR(IF(TRIM($I196)="",1001,0),3)</f>
        <v>1001</v>
      </c>
      <c r="B196" s="164"/>
      <c r="C196" s="181"/>
      <c r="E196" s="292" t="s">
        <v>97</v>
      </c>
      <c r="F196" s="293"/>
      <c r="G196" s="293"/>
      <c r="H196" s="294"/>
      <c r="I196" s="69"/>
      <c r="J196" s="70"/>
      <c r="K196" s="70"/>
      <c r="L196" s="70"/>
      <c r="M196" s="71"/>
      <c r="Y196" s="187"/>
      <c r="Z196" s="230"/>
    </row>
    <row r="197" spans="1:27" ht="20.100000000000001" customHeight="1" x14ac:dyDescent="0.15">
      <c r="A197" s="164">
        <f>IFERROR(IF(TRIM($I197)="",1001,0),3)</f>
        <v>1001</v>
      </c>
      <c r="B197" s="164"/>
      <c r="C197" s="181"/>
      <c r="D197" s="182"/>
      <c r="E197" s="295" t="s">
        <v>98</v>
      </c>
      <c r="F197" s="296"/>
      <c r="G197" s="296"/>
      <c r="H197" s="297"/>
      <c r="I197" s="42"/>
      <c r="J197" s="85"/>
      <c r="K197" s="85"/>
      <c r="L197" s="85"/>
      <c r="M197" s="86"/>
      <c r="Y197" s="187"/>
      <c r="Z197" s="230"/>
    </row>
    <row r="198" spans="1:27" ht="20.100000000000001" customHeight="1" x14ac:dyDescent="0.15">
      <c r="A198" s="164">
        <f>IFERROR(IF(TRIM($I198)="",1001,0),3)</f>
        <v>1001</v>
      </c>
      <c r="B198" s="164"/>
      <c r="C198" s="181"/>
      <c r="D198" s="182"/>
      <c r="E198" s="298" t="s">
        <v>99</v>
      </c>
      <c r="F198" s="299"/>
      <c r="G198" s="299"/>
      <c r="H198" s="300"/>
      <c r="I198" s="42"/>
      <c r="J198" s="85"/>
      <c r="K198" s="85"/>
      <c r="L198" s="85"/>
      <c r="M198" s="86"/>
      <c r="Y198" s="187"/>
      <c r="Z198" s="230"/>
    </row>
    <row r="199" spans="1:27" ht="20.100000000000001" customHeight="1" x14ac:dyDescent="0.15">
      <c r="A199" s="164"/>
      <c r="B199" s="164"/>
      <c r="C199" s="181"/>
      <c r="D199" s="182"/>
      <c r="E199" s="295" t="s">
        <v>100</v>
      </c>
      <c r="F199" s="296"/>
      <c r="G199" s="296"/>
      <c r="H199" s="297"/>
      <c r="I199" s="301">
        <f>I196+I197+I198</f>
        <v>0</v>
      </c>
      <c r="J199" s="302"/>
      <c r="K199" s="302"/>
      <c r="L199" s="302"/>
      <c r="M199" s="303"/>
      <c r="Y199" s="187"/>
      <c r="Z199" s="230"/>
    </row>
    <row r="200" spans="1:27" ht="20.100000000000001" customHeight="1" x14ac:dyDescent="0.15">
      <c r="A200" s="164">
        <f>IFERROR(IF(TRIM($I200)="",1001,0),3)</f>
        <v>1001</v>
      </c>
      <c r="B200" s="164"/>
      <c r="C200" s="181"/>
      <c r="D200" s="182"/>
      <c r="E200" s="304" t="s">
        <v>101</v>
      </c>
      <c r="F200" s="305"/>
      <c r="G200" s="305"/>
      <c r="H200" s="306"/>
      <c r="I200" s="39"/>
      <c r="J200" s="87"/>
      <c r="K200" s="87"/>
      <c r="L200" s="87"/>
      <c r="M200" s="88"/>
      <c r="Y200" s="187"/>
      <c r="Z200" s="230"/>
    </row>
    <row r="201" spans="1:27" ht="20.100000000000001" customHeight="1" x14ac:dyDescent="0.15">
      <c r="A201" s="164"/>
      <c r="B201" s="164"/>
      <c r="C201" s="181"/>
      <c r="D201" s="182"/>
      <c r="E201" s="307"/>
      <c r="F201" s="308"/>
      <c r="G201" s="283"/>
      <c r="H201" s="283"/>
      <c r="I201" s="282"/>
      <c r="J201" s="283"/>
      <c r="K201" s="283"/>
      <c r="Y201" s="187"/>
      <c r="Z201" s="230"/>
    </row>
    <row r="202" spans="1:27" ht="20.100000000000001" customHeight="1" x14ac:dyDescent="0.15">
      <c r="A202" s="164"/>
      <c r="B202" s="164"/>
      <c r="C202" s="181"/>
      <c r="D202" s="182">
        <f>D195+1</f>
        <v>8</v>
      </c>
      <c r="E202" s="162" t="s">
        <v>44</v>
      </c>
      <c r="I202" s="36"/>
      <c r="J202" s="83"/>
      <c r="K202" s="83"/>
      <c r="L202" s="83"/>
      <c r="M202" s="83"/>
      <c r="N202" s="187"/>
      <c r="O202" s="187"/>
      <c r="P202" s="187"/>
      <c r="Q202" s="187"/>
      <c r="R202" s="187"/>
      <c r="S202" s="187"/>
      <c r="T202" s="187"/>
      <c r="U202" s="187"/>
      <c r="V202" s="187"/>
      <c r="W202" s="187"/>
      <c r="X202" s="187"/>
      <c r="Y202" s="187"/>
      <c r="Z202" s="186"/>
    </row>
    <row r="203" spans="1:27" ht="60" customHeight="1" x14ac:dyDescent="0.15">
      <c r="A203" s="164"/>
      <c r="B203" s="164"/>
      <c r="C203" s="190"/>
      <c r="D203" s="187"/>
      <c r="E203" s="187"/>
      <c r="F203" s="187"/>
      <c r="G203" s="187"/>
      <c r="H203" s="187"/>
      <c r="I203" s="184"/>
      <c r="J203" s="309" t="s">
        <v>113</v>
      </c>
      <c r="K203" s="309"/>
      <c r="L203" s="309"/>
      <c r="M203" s="309"/>
      <c r="N203" s="309"/>
      <c r="O203" s="309"/>
      <c r="P203" s="309"/>
      <c r="Q203" s="309"/>
      <c r="R203" s="309"/>
      <c r="S203" s="309"/>
      <c r="T203" s="309"/>
      <c r="U203" s="309"/>
      <c r="V203" s="309"/>
      <c r="W203" s="309"/>
      <c r="X203" s="309"/>
      <c r="Y203" s="309"/>
      <c r="Z203" s="186"/>
    </row>
    <row r="204" spans="1:27" ht="20.100000000000001" customHeight="1" x14ac:dyDescent="0.15">
      <c r="A204" s="164"/>
      <c r="B204" s="164"/>
      <c r="C204" s="177"/>
      <c r="D204" s="182">
        <f>D202+1</f>
        <v>9</v>
      </c>
      <c r="E204" s="187" t="s">
        <v>15</v>
      </c>
      <c r="F204" s="178"/>
      <c r="G204" s="178"/>
      <c r="H204" s="178"/>
      <c r="I204" s="187"/>
      <c r="J204" s="187"/>
      <c r="K204" s="187"/>
      <c r="L204" s="187"/>
      <c r="M204" s="187"/>
      <c r="N204" s="187"/>
      <c r="O204" s="187"/>
      <c r="P204" s="187"/>
      <c r="Q204" s="187"/>
      <c r="R204" s="187"/>
      <c r="S204" s="187"/>
      <c r="T204" s="187"/>
      <c r="U204" s="187"/>
      <c r="V204" s="187"/>
      <c r="W204" s="187"/>
      <c r="X204" s="187"/>
      <c r="Y204" s="187"/>
      <c r="Z204" s="186"/>
      <c r="AA204" s="190"/>
    </row>
    <row r="205" spans="1:27" ht="20.100000000000001" customHeight="1" x14ac:dyDescent="0.15">
      <c r="A205" s="164"/>
      <c r="B205" s="164"/>
      <c r="C205" s="181"/>
      <c r="D205" s="230"/>
      <c r="E205" s="310" t="s">
        <v>16</v>
      </c>
      <c r="F205" s="311"/>
      <c r="G205" s="311"/>
      <c r="H205" s="312"/>
      <c r="I205" s="313" t="s">
        <v>231</v>
      </c>
      <c r="J205" s="314"/>
      <c r="K205" s="314"/>
      <c r="L205" s="314"/>
      <c r="M205" s="315"/>
      <c r="Z205" s="230"/>
      <c r="AA205" s="190"/>
    </row>
    <row r="206" spans="1:27" ht="20.100000000000001" customHeight="1" x14ac:dyDescent="0.15">
      <c r="A206" s="164"/>
      <c r="B206" s="164"/>
      <c r="C206" s="181"/>
      <c r="D206" s="230"/>
      <c r="E206" s="316" t="s">
        <v>17</v>
      </c>
      <c r="F206" s="317"/>
      <c r="G206" s="317"/>
      <c r="H206" s="318"/>
      <c r="I206" s="69"/>
      <c r="J206" s="75"/>
      <c r="K206" s="75"/>
      <c r="L206" s="75"/>
      <c r="M206" s="76"/>
      <c r="Z206" s="230"/>
      <c r="AA206" s="190"/>
    </row>
    <row r="207" spans="1:27" ht="20.100000000000001" customHeight="1" x14ac:dyDescent="0.15">
      <c r="A207" s="164"/>
      <c r="B207" s="164"/>
      <c r="C207" s="181"/>
      <c r="D207" s="230"/>
      <c r="E207" s="319" t="s">
        <v>18</v>
      </c>
      <c r="F207" s="320"/>
      <c r="G207" s="320"/>
      <c r="H207" s="321"/>
      <c r="I207" s="42"/>
      <c r="J207" s="89"/>
      <c r="K207" s="89"/>
      <c r="L207" s="89"/>
      <c r="M207" s="90"/>
      <c r="Z207" s="230"/>
      <c r="AA207" s="190"/>
    </row>
    <row r="208" spans="1:27" ht="20.100000000000001" customHeight="1" x14ac:dyDescent="0.15">
      <c r="A208" s="164"/>
      <c r="B208" s="164"/>
      <c r="C208" s="181"/>
      <c r="D208" s="230"/>
      <c r="E208" s="319" t="s">
        <v>19</v>
      </c>
      <c r="F208" s="320"/>
      <c r="G208" s="320"/>
      <c r="H208" s="321"/>
      <c r="I208" s="42"/>
      <c r="J208" s="89"/>
      <c r="K208" s="89"/>
      <c r="L208" s="89"/>
      <c r="M208" s="90"/>
      <c r="Z208" s="230"/>
      <c r="AA208" s="190"/>
    </row>
    <row r="209" spans="1:27" ht="20.100000000000001" customHeight="1" thickBot="1" x14ac:dyDescent="0.2">
      <c r="A209" s="164"/>
      <c r="B209" s="164"/>
      <c r="C209" s="181"/>
      <c r="D209" s="230"/>
      <c r="E209" s="322" t="s">
        <v>20</v>
      </c>
      <c r="F209" s="323"/>
      <c r="G209" s="323"/>
      <c r="H209" s="324"/>
      <c r="I209" s="45"/>
      <c r="J209" s="96"/>
      <c r="K209" s="96"/>
      <c r="L209" s="96"/>
      <c r="M209" s="97"/>
      <c r="Z209" s="230"/>
      <c r="AA209" s="190"/>
    </row>
    <row r="210" spans="1:27" ht="20.100000000000001" customHeight="1" thickTop="1" x14ac:dyDescent="0.15">
      <c r="A210" s="164"/>
      <c r="B210" s="164"/>
      <c r="C210" s="181"/>
      <c r="E210" s="325" t="s">
        <v>144</v>
      </c>
      <c r="F210" s="326"/>
      <c r="G210" s="326"/>
      <c r="H210" s="327"/>
      <c r="I210" s="328">
        <f>I206+I208+I209</f>
        <v>0</v>
      </c>
      <c r="J210" s="329"/>
      <c r="K210" s="329"/>
      <c r="L210" s="329"/>
      <c r="M210" s="330"/>
      <c r="Z210" s="230"/>
      <c r="AA210" s="190"/>
    </row>
    <row r="211" spans="1:27" ht="20.100000000000001" customHeight="1" x14ac:dyDescent="0.15">
      <c r="A211" s="164"/>
      <c r="B211" s="164"/>
      <c r="C211" s="181"/>
      <c r="D211" s="182"/>
      <c r="E211" s="187"/>
      <c r="F211" s="187"/>
      <c r="G211" s="187"/>
      <c r="H211" s="187"/>
      <c r="I211" s="240"/>
      <c r="J211" s="240"/>
      <c r="K211" s="240"/>
      <c r="L211" s="283"/>
      <c r="M211" s="283"/>
      <c r="N211" s="283"/>
      <c r="O211" s="240"/>
      <c r="P211" s="240"/>
      <c r="Q211" s="240"/>
      <c r="R211" s="240"/>
      <c r="S211" s="240"/>
      <c r="T211" s="240"/>
      <c r="U211" s="240"/>
      <c r="V211" s="240"/>
      <c r="W211" s="240"/>
      <c r="X211" s="240"/>
      <c r="Y211" s="240"/>
      <c r="Z211" s="288"/>
      <c r="AA211" s="190"/>
    </row>
    <row r="212" spans="1:27" ht="20.100000000000001" customHeight="1" x14ac:dyDescent="0.15">
      <c r="A212" s="164"/>
      <c r="B212" s="164"/>
      <c r="C212" s="181"/>
      <c r="D212" s="182">
        <f>D204+1</f>
        <v>10</v>
      </c>
      <c r="E212" s="187" t="s">
        <v>140</v>
      </c>
      <c r="F212" s="187"/>
      <c r="G212" s="187"/>
      <c r="H212" s="187"/>
      <c r="I212" s="219"/>
      <c r="Z212" s="186"/>
    </row>
    <row r="213" spans="1:27" ht="20.100000000000001" customHeight="1" x14ac:dyDescent="0.15">
      <c r="A213" s="164"/>
      <c r="B213" s="164"/>
      <c r="C213" s="181"/>
      <c r="D213" s="182"/>
      <c r="E213" s="187" t="s">
        <v>141</v>
      </c>
      <c r="F213" s="187"/>
      <c r="G213" s="187"/>
      <c r="H213" s="187"/>
      <c r="I213" s="62"/>
      <c r="J213" s="98"/>
      <c r="K213" s="98"/>
      <c r="L213" s="98"/>
      <c r="M213" s="98"/>
      <c r="N213" s="187" t="s">
        <v>102</v>
      </c>
      <c r="O213" s="234"/>
      <c r="P213" s="187"/>
      <c r="Q213" s="187"/>
      <c r="R213" s="187"/>
      <c r="S213" s="234"/>
      <c r="T213" s="187"/>
      <c r="U213" s="187"/>
      <c r="V213" s="187"/>
      <c r="W213" s="187"/>
      <c r="X213" s="187"/>
      <c r="Y213" s="187"/>
      <c r="Z213" s="186"/>
    </row>
    <row r="214" spans="1:27" ht="20.100000000000001" customHeight="1" x14ac:dyDescent="0.15">
      <c r="A214" s="164"/>
      <c r="B214" s="164"/>
      <c r="C214" s="181"/>
      <c r="D214" s="182"/>
      <c r="E214" s="187"/>
      <c r="F214" s="187"/>
      <c r="G214" s="187"/>
      <c r="H214" s="187"/>
      <c r="I214" s="240"/>
      <c r="J214" s="240"/>
      <c r="K214" s="240"/>
      <c r="L214" s="283"/>
      <c r="M214" s="283"/>
      <c r="N214" s="283"/>
      <c r="O214" s="240"/>
      <c r="P214" s="240"/>
      <c r="Q214" s="240"/>
      <c r="R214" s="240"/>
      <c r="S214" s="240"/>
      <c r="T214" s="240"/>
      <c r="U214" s="240"/>
      <c r="V214" s="240"/>
      <c r="W214" s="240"/>
      <c r="X214" s="240"/>
      <c r="Y214" s="240"/>
      <c r="Z214" s="288"/>
      <c r="AA214" s="187"/>
    </row>
    <row r="215" spans="1:27" ht="20.100000000000001" customHeight="1" x14ac:dyDescent="0.15">
      <c r="A215" s="164"/>
      <c r="B215" s="164"/>
      <c r="C215" s="181"/>
      <c r="D215" s="182">
        <f>D212+1</f>
        <v>11</v>
      </c>
      <c r="E215" s="187" t="s">
        <v>130</v>
      </c>
      <c r="F215" s="187"/>
      <c r="G215" s="187"/>
      <c r="H215" s="187"/>
      <c r="I215" s="219"/>
      <c r="Z215" s="186"/>
    </row>
    <row r="216" spans="1:27" ht="20.100000000000001" customHeight="1" x14ac:dyDescent="0.15">
      <c r="A216" s="164"/>
      <c r="B216" s="164"/>
      <c r="C216" s="181"/>
      <c r="D216" s="182"/>
      <c r="E216" s="292" t="s">
        <v>232</v>
      </c>
      <c r="F216" s="293"/>
      <c r="G216" s="293"/>
      <c r="H216" s="294"/>
      <c r="I216" s="69"/>
      <c r="J216" s="75"/>
      <c r="K216" s="75"/>
      <c r="L216" s="75"/>
      <c r="M216" s="76"/>
      <c r="Z216" s="186"/>
    </row>
    <row r="217" spans="1:27" ht="20.100000000000001" customHeight="1" x14ac:dyDescent="0.15">
      <c r="A217" s="164"/>
      <c r="B217" s="164"/>
      <c r="C217" s="181"/>
      <c r="D217" s="182"/>
      <c r="E217" s="295" t="s">
        <v>233</v>
      </c>
      <c r="F217" s="296"/>
      <c r="G217" s="296"/>
      <c r="H217" s="297"/>
      <c r="I217" s="42"/>
      <c r="J217" s="89"/>
      <c r="K217" s="89"/>
      <c r="L217" s="89"/>
      <c r="M217" s="90"/>
      <c r="Z217" s="186"/>
    </row>
    <row r="218" spans="1:27" ht="20.100000000000001" customHeight="1" x14ac:dyDescent="0.15">
      <c r="A218" s="164"/>
      <c r="B218" s="164"/>
      <c r="C218" s="181"/>
      <c r="D218" s="182"/>
      <c r="E218" s="295" t="s">
        <v>234</v>
      </c>
      <c r="F218" s="296"/>
      <c r="G218" s="296"/>
      <c r="H218" s="297"/>
      <c r="I218" s="42"/>
      <c r="J218" s="89"/>
      <c r="K218" s="89"/>
      <c r="L218" s="89"/>
      <c r="M218" s="90"/>
      <c r="Z218" s="186"/>
    </row>
    <row r="219" spans="1:27" ht="20.100000000000001" customHeight="1" x14ac:dyDescent="0.15">
      <c r="A219" s="164"/>
      <c r="B219" s="164"/>
      <c r="C219" s="181"/>
      <c r="D219" s="182"/>
      <c r="E219" s="331" t="s">
        <v>247</v>
      </c>
      <c r="F219" s="305"/>
      <c r="G219" s="305"/>
      <c r="H219" s="306"/>
      <c r="I219" s="39"/>
      <c r="J219" s="40"/>
      <c r="K219" s="40"/>
      <c r="L219" s="40"/>
      <c r="M219" s="41"/>
      <c r="Z219" s="186"/>
    </row>
    <row r="220" spans="1:27" ht="20.100000000000001" customHeight="1" x14ac:dyDescent="0.15">
      <c r="A220" s="164"/>
      <c r="B220" s="164"/>
      <c r="C220" s="181"/>
      <c r="D220" s="182"/>
      <c r="E220" s="240"/>
      <c r="F220" s="240"/>
      <c r="G220" s="240"/>
      <c r="H220" s="240"/>
      <c r="I220" s="240"/>
      <c r="J220" s="240"/>
      <c r="K220" s="240"/>
      <c r="L220" s="240"/>
      <c r="M220" s="240"/>
      <c r="N220" s="240"/>
      <c r="O220" s="240"/>
      <c r="P220" s="240"/>
      <c r="Q220" s="240"/>
      <c r="R220" s="240"/>
      <c r="S220" s="240"/>
      <c r="T220" s="240"/>
      <c r="U220" s="240"/>
      <c r="V220" s="240"/>
      <c r="W220" s="240"/>
      <c r="X220" s="240"/>
      <c r="Y220" s="240"/>
      <c r="Z220" s="186"/>
    </row>
    <row r="221" spans="1:27" ht="20.100000000000001" customHeight="1" x14ac:dyDescent="0.15">
      <c r="A221" s="164"/>
      <c r="B221" s="164"/>
      <c r="C221" s="181"/>
      <c r="D221" s="182">
        <f>D215+1</f>
        <v>12</v>
      </c>
      <c r="E221" s="187" t="s">
        <v>131</v>
      </c>
      <c r="F221" s="187"/>
      <c r="G221" s="187"/>
      <c r="H221" s="187"/>
      <c r="I221" s="332"/>
      <c r="U221" s="240"/>
      <c r="V221" s="240"/>
      <c r="W221" s="240"/>
      <c r="X221" s="240"/>
      <c r="Y221" s="240"/>
      <c r="Z221" s="186"/>
    </row>
    <row r="222" spans="1:27" ht="20.100000000000001" customHeight="1" x14ac:dyDescent="0.15">
      <c r="A222" s="164"/>
      <c r="B222" s="164"/>
      <c r="C222" s="181"/>
      <c r="D222" s="182"/>
      <c r="E222" s="229" t="s">
        <v>132</v>
      </c>
      <c r="F222" s="187"/>
      <c r="G222" s="187"/>
      <c r="H222" s="187"/>
      <c r="I222" s="333"/>
      <c r="U222" s="240"/>
      <c r="V222" s="240"/>
      <c r="W222" s="240"/>
      <c r="X222" s="240"/>
      <c r="Y222" s="240"/>
      <c r="Z222" s="186"/>
    </row>
    <row r="223" spans="1:27" ht="20.100000000000001" customHeight="1" x14ac:dyDescent="0.15">
      <c r="A223" s="164"/>
      <c r="B223" s="164"/>
      <c r="C223" s="181"/>
      <c r="D223" s="182"/>
      <c r="E223" s="251" t="s">
        <v>133</v>
      </c>
      <c r="F223" s="252"/>
      <c r="G223" s="252"/>
      <c r="H223" s="252"/>
      <c r="I223" s="334" t="str">
        <f>IFERROR((ROUND(I213/I219*100,0)),"")</f>
        <v/>
      </c>
      <c r="J223" s="335"/>
      <c r="K223" s="335"/>
      <c r="L223" s="335"/>
      <c r="M223" s="336" t="s">
        <v>134</v>
      </c>
      <c r="N223" s="162" t="s">
        <v>135</v>
      </c>
      <c r="O223" s="283"/>
      <c r="T223" s="240"/>
      <c r="U223" s="240"/>
      <c r="V223" s="240"/>
      <c r="W223" s="240"/>
      <c r="X223" s="240"/>
      <c r="Y223" s="240"/>
      <c r="Z223" s="186"/>
    </row>
    <row r="224" spans="1:27" ht="20.100000000000001" customHeight="1" x14ac:dyDescent="0.15">
      <c r="A224" s="164"/>
      <c r="B224" s="164"/>
      <c r="C224" s="181"/>
      <c r="D224" s="182"/>
      <c r="E224" s="273" t="s">
        <v>136</v>
      </c>
      <c r="F224" s="274"/>
      <c r="G224" s="274"/>
      <c r="H224" s="275"/>
      <c r="I224" s="337" t="str">
        <f>IFERROR((ROUND(I216/I217*100,0)),"")</f>
        <v/>
      </c>
      <c r="J224" s="338"/>
      <c r="K224" s="338"/>
      <c r="L224" s="338"/>
      <c r="M224" s="339" t="s">
        <v>134</v>
      </c>
      <c r="N224" s="162" t="s">
        <v>137</v>
      </c>
      <c r="O224" s="283"/>
      <c r="T224" s="240"/>
      <c r="U224" s="240"/>
      <c r="V224" s="240"/>
      <c r="W224" s="240"/>
      <c r="X224" s="240"/>
      <c r="Y224" s="240"/>
      <c r="Z224" s="186"/>
    </row>
    <row r="225" spans="1:27" ht="20.100000000000001" customHeight="1" x14ac:dyDescent="0.15">
      <c r="A225" s="164"/>
      <c r="B225" s="164"/>
      <c r="C225" s="181"/>
      <c r="D225" s="182"/>
      <c r="E225" s="340" t="s">
        <v>138</v>
      </c>
      <c r="F225" s="341"/>
      <c r="G225" s="341"/>
      <c r="H225" s="342"/>
      <c r="I225" s="343" t="str">
        <f>IFERROR((ROUND(I210/I218*100,0)),"")</f>
        <v/>
      </c>
      <c r="J225" s="344"/>
      <c r="K225" s="344"/>
      <c r="L225" s="344"/>
      <c r="M225" s="345" t="s">
        <v>134</v>
      </c>
      <c r="N225" s="162" t="s">
        <v>139</v>
      </c>
      <c r="O225" s="283"/>
      <c r="T225" s="240"/>
      <c r="U225" s="240"/>
      <c r="V225" s="240"/>
      <c r="W225" s="240"/>
      <c r="X225" s="240"/>
      <c r="Y225" s="240"/>
      <c r="Z225" s="186"/>
    </row>
    <row r="226" spans="1:27" ht="20.100000000000001" customHeight="1" x14ac:dyDescent="0.15">
      <c r="A226" s="164"/>
      <c r="B226" s="164"/>
      <c r="C226" s="202"/>
      <c r="D226" s="203"/>
      <c r="E226" s="203"/>
      <c r="F226" s="203"/>
      <c r="G226" s="203"/>
      <c r="H226" s="203"/>
      <c r="I226" s="203"/>
      <c r="J226" s="204"/>
      <c r="K226" s="204"/>
      <c r="L226" s="204"/>
      <c r="M226" s="226"/>
      <c r="N226" s="204"/>
      <c r="O226" s="204"/>
      <c r="P226" s="226"/>
      <c r="Q226" s="204"/>
      <c r="R226" s="204"/>
      <c r="S226" s="204"/>
      <c r="T226" s="204"/>
      <c r="U226" s="204"/>
      <c r="V226" s="204"/>
      <c r="W226" s="204"/>
      <c r="X226" s="204"/>
      <c r="Y226" s="204"/>
      <c r="Z226" s="346"/>
      <c r="AA226" s="190"/>
    </row>
    <row r="227" spans="1:27" ht="20.100000000000001" customHeight="1" x14ac:dyDescent="0.15">
      <c r="A227" s="164"/>
      <c r="B227" s="164"/>
      <c r="C227" s="187"/>
      <c r="D227" s="187"/>
      <c r="E227" s="187"/>
      <c r="F227" s="187"/>
      <c r="G227" s="187"/>
      <c r="H227" s="187"/>
      <c r="I227" s="187"/>
      <c r="J227" s="208"/>
      <c r="K227" s="208"/>
      <c r="L227" s="208"/>
      <c r="M227" s="227"/>
      <c r="N227" s="208"/>
      <c r="O227" s="208"/>
      <c r="P227" s="227"/>
      <c r="Q227" s="208"/>
      <c r="R227" s="208"/>
      <c r="S227" s="208"/>
      <c r="T227" s="208"/>
      <c r="U227" s="208"/>
      <c r="V227" s="208"/>
      <c r="W227" s="208"/>
      <c r="X227" s="208"/>
      <c r="Y227" s="208"/>
      <c r="Z227" s="208"/>
      <c r="AA227" s="208"/>
    </row>
    <row r="228" spans="1:27" ht="20.100000000000001" customHeight="1" x14ac:dyDescent="0.15">
      <c r="A228" s="164"/>
      <c r="B228" s="164"/>
      <c r="C228" s="187"/>
      <c r="D228" s="187"/>
      <c r="E228" s="187"/>
      <c r="F228" s="187"/>
      <c r="G228" s="187"/>
      <c r="H228" s="187"/>
      <c r="I228" s="187"/>
      <c r="J228" s="208"/>
      <c r="K228" s="208"/>
      <c r="L228" s="208"/>
      <c r="M228" s="227"/>
      <c r="Y228" s="208"/>
      <c r="Z228" s="208"/>
      <c r="AA228" s="208"/>
    </row>
    <row r="229" spans="1:27" ht="20.100000000000001" customHeight="1" x14ac:dyDescent="0.15">
      <c r="A229" s="164"/>
      <c r="B229" s="164"/>
      <c r="C229" s="174" t="s">
        <v>106</v>
      </c>
      <c r="D229" s="175"/>
      <c r="E229" s="175"/>
      <c r="F229" s="175"/>
      <c r="G229" s="175"/>
      <c r="H229" s="176"/>
      <c r="I229" s="235"/>
      <c r="J229" s="236"/>
      <c r="K229" s="236"/>
      <c r="L229" s="236"/>
      <c r="M229" s="236"/>
      <c r="N229" s="236"/>
      <c r="O229" s="236"/>
      <c r="P229" s="236"/>
      <c r="Q229" s="236"/>
      <c r="R229" s="236"/>
      <c r="S229" s="236"/>
      <c r="T229" s="236"/>
      <c r="U229" s="236"/>
      <c r="V229" s="236"/>
      <c r="W229" s="236"/>
      <c r="X229" s="236"/>
      <c r="Y229" s="236"/>
      <c r="Z229" s="236"/>
    </row>
    <row r="230" spans="1:27" ht="20.100000000000001" customHeight="1" x14ac:dyDescent="0.15">
      <c r="A230" s="164"/>
      <c r="B230" s="164"/>
      <c r="C230" s="177"/>
      <c r="D230" s="182"/>
      <c r="E230" s="347"/>
      <c r="F230" s="178"/>
      <c r="G230" s="178"/>
      <c r="H230" s="178"/>
      <c r="I230" s="187"/>
      <c r="J230" s="187"/>
      <c r="K230" s="187"/>
      <c r="L230" s="187"/>
      <c r="M230" s="187"/>
      <c r="N230" s="187"/>
      <c r="O230" s="187"/>
      <c r="P230" s="187"/>
      <c r="Q230" s="187"/>
      <c r="R230" s="187"/>
      <c r="S230" s="187"/>
      <c r="T230" s="187"/>
      <c r="U230" s="187"/>
      <c r="V230" s="187"/>
      <c r="W230" s="187"/>
      <c r="X230" s="187"/>
      <c r="Y230" s="187"/>
      <c r="Z230" s="186"/>
    </row>
    <row r="231" spans="1:27" ht="45" customHeight="1" x14ac:dyDescent="0.15">
      <c r="A231" s="164"/>
      <c r="B231" s="164"/>
      <c r="C231" s="348"/>
      <c r="D231" s="349" t="s">
        <v>236</v>
      </c>
      <c r="E231" s="349"/>
      <c r="F231" s="349"/>
      <c r="G231" s="349"/>
      <c r="H231" s="349"/>
      <c r="I231" s="349"/>
      <c r="J231" s="349"/>
      <c r="K231" s="349"/>
      <c r="L231" s="349"/>
      <c r="M231" s="349"/>
      <c r="N231" s="349"/>
      <c r="O231" s="349"/>
      <c r="P231" s="349"/>
      <c r="Q231" s="349"/>
      <c r="R231" s="349"/>
      <c r="S231" s="349"/>
      <c r="T231" s="349"/>
      <c r="U231" s="349"/>
      <c r="V231" s="349"/>
      <c r="W231" s="349"/>
      <c r="X231" s="349"/>
      <c r="Y231" s="349"/>
      <c r="Z231" s="186"/>
    </row>
    <row r="232" spans="1:27" ht="20.100000000000001" customHeight="1" x14ac:dyDescent="0.15">
      <c r="A232" s="164"/>
      <c r="B232" s="164"/>
      <c r="C232" s="350"/>
      <c r="D232" s="251" t="s">
        <v>56</v>
      </c>
      <c r="E232" s="252"/>
      <c r="F232" s="252"/>
      <c r="G232" s="252"/>
      <c r="H232" s="252"/>
      <c r="I232" s="252"/>
      <c r="J232" s="253"/>
      <c r="K232" s="351" t="s">
        <v>127</v>
      </c>
      <c r="L232" s="352"/>
      <c r="M232" s="352"/>
      <c r="N232" s="352"/>
      <c r="O232" s="352"/>
      <c r="P232" s="352"/>
      <c r="Q232" s="353" t="s">
        <v>128</v>
      </c>
      <c r="R232" s="354"/>
      <c r="S232" s="354"/>
      <c r="T232" s="354"/>
      <c r="U232" s="355"/>
      <c r="V232" s="356" t="s">
        <v>235</v>
      </c>
      <c r="W232" s="357"/>
      <c r="X232" s="357"/>
      <c r="Y232" s="358"/>
      <c r="Z232" s="186"/>
    </row>
    <row r="233" spans="1:27" ht="20.100000000000001" customHeight="1" x14ac:dyDescent="0.15">
      <c r="A233" s="359"/>
      <c r="B233" s="164"/>
      <c r="C233" s="360"/>
      <c r="D233" s="361"/>
      <c r="E233" s="362"/>
      <c r="F233" s="362"/>
      <c r="G233" s="362"/>
      <c r="H233" s="362"/>
      <c r="I233" s="363"/>
      <c r="J233" s="364"/>
      <c r="K233" s="99"/>
      <c r="L233" s="100"/>
      <c r="M233" s="100"/>
      <c r="N233" s="365" t="s">
        <v>122</v>
      </c>
      <c r="O233" s="2"/>
      <c r="P233" s="366" t="s">
        <v>122</v>
      </c>
      <c r="Q233" s="99"/>
      <c r="R233" s="100"/>
      <c r="S233" s="367" t="s">
        <v>122</v>
      </c>
      <c r="T233" s="2"/>
      <c r="U233" s="368" t="s">
        <v>122</v>
      </c>
      <c r="V233" s="369"/>
      <c r="W233" s="370"/>
      <c r="X233" s="370"/>
      <c r="Y233" s="371"/>
      <c r="Z233" s="230"/>
    </row>
    <row r="234" spans="1:27" ht="20.100000000000001" customHeight="1" x14ac:dyDescent="0.15">
      <c r="A234" s="359"/>
      <c r="B234" s="164"/>
      <c r="C234" s="360"/>
      <c r="D234" s="372"/>
      <c r="E234" s="373"/>
      <c r="F234" s="373"/>
      <c r="G234" s="373"/>
      <c r="H234" s="373"/>
      <c r="I234" s="374"/>
      <c r="J234" s="375"/>
      <c r="K234" s="107"/>
      <c r="L234" s="108"/>
      <c r="M234" s="108"/>
      <c r="N234" s="376" t="s">
        <v>123</v>
      </c>
      <c r="O234" s="3"/>
      <c r="P234" s="377" t="s">
        <v>123</v>
      </c>
      <c r="Q234" s="107"/>
      <c r="R234" s="108"/>
      <c r="S234" s="378" t="s">
        <v>123</v>
      </c>
      <c r="T234" s="4"/>
      <c r="U234" s="379" t="s">
        <v>123</v>
      </c>
      <c r="V234" s="380"/>
      <c r="W234" s="381"/>
      <c r="X234" s="381"/>
      <c r="Y234" s="382"/>
      <c r="Z234" s="230"/>
    </row>
    <row r="235" spans="1:27" ht="20.100000000000001" customHeight="1" x14ac:dyDescent="0.15">
      <c r="A235" s="164"/>
      <c r="B235" s="164"/>
      <c r="C235" s="350"/>
      <c r="D235" s="383" t="s">
        <v>46</v>
      </c>
      <c r="E235" s="384"/>
      <c r="F235" s="384"/>
      <c r="G235" s="384"/>
      <c r="H235" s="384"/>
      <c r="I235" s="385"/>
      <c r="J235" s="386"/>
      <c r="K235" s="69"/>
      <c r="L235" s="103"/>
      <c r="M235" s="103"/>
      <c r="N235" s="104"/>
      <c r="O235" s="111"/>
      <c r="P235" s="112"/>
      <c r="Q235" s="69"/>
      <c r="R235" s="103"/>
      <c r="S235" s="104"/>
      <c r="T235" s="554"/>
      <c r="U235" s="109"/>
      <c r="V235" s="555"/>
      <c r="W235" s="110"/>
      <c r="X235" s="110"/>
      <c r="Y235" s="109"/>
      <c r="Z235" s="186"/>
    </row>
    <row r="236" spans="1:27" ht="20.100000000000001" customHeight="1" x14ac:dyDescent="0.15">
      <c r="A236" s="164"/>
      <c r="B236" s="164"/>
      <c r="C236" s="350"/>
      <c r="D236" s="387" t="s">
        <v>124</v>
      </c>
      <c r="E236" s="388"/>
      <c r="F236" s="388"/>
      <c r="G236" s="388"/>
      <c r="H236" s="388"/>
      <c r="I236" s="388"/>
      <c r="J236" s="389"/>
      <c r="K236" s="42"/>
      <c r="L236" s="43"/>
      <c r="M236" s="43"/>
      <c r="N236" s="44"/>
      <c r="O236" s="101"/>
      <c r="P236" s="102"/>
      <c r="Q236" s="42"/>
      <c r="R236" s="43"/>
      <c r="S236" s="44"/>
      <c r="T236" s="556"/>
      <c r="U236" s="49"/>
      <c r="V236" s="557"/>
      <c r="W236" s="48"/>
      <c r="X236" s="48"/>
      <c r="Y236" s="49"/>
      <c r="Z236" s="186"/>
    </row>
    <row r="237" spans="1:27" ht="20.100000000000001" customHeight="1" x14ac:dyDescent="0.15">
      <c r="A237" s="164"/>
      <c r="B237" s="164"/>
      <c r="C237" s="350"/>
      <c r="D237" s="390" t="s">
        <v>125</v>
      </c>
      <c r="E237" s="391"/>
      <c r="F237" s="391"/>
      <c r="G237" s="391"/>
      <c r="H237" s="391"/>
      <c r="I237" s="391"/>
      <c r="J237" s="392"/>
      <c r="K237" s="42"/>
      <c r="L237" s="43"/>
      <c r="M237" s="43"/>
      <c r="N237" s="44"/>
      <c r="O237" s="101"/>
      <c r="P237" s="102"/>
      <c r="Q237" s="42"/>
      <c r="R237" s="43"/>
      <c r="S237" s="44"/>
      <c r="T237" s="556"/>
      <c r="U237" s="49"/>
      <c r="V237" s="557"/>
      <c r="W237" s="48"/>
      <c r="X237" s="48"/>
      <c r="Y237" s="49"/>
      <c r="Z237" s="186"/>
    </row>
    <row r="238" spans="1:27" ht="20.100000000000001" customHeight="1" x14ac:dyDescent="0.15">
      <c r="A238" s="164"/>
      <c r="B238" s="164"/>
      <c r="C238" s="350"/>
      <c r="D238" s="387" t="s">
        <v>208</v>
      </c>
      <c r="E238" s="388"/>
      <c r="F238" s="388"/>
      <c r="G238" s="388"/>
      <c r="H238" s="388"/>
      <c r="I238" s="393"/>
      <c r="J238" s="389"/>
      <c r="K238" s="42"/>
      <c r="L238" s="43"/>
      <c r="M238" s="43"/>
      <c r="N238" s="44"/>
      <c r="O238" s="101"/>
      <c r="P238" s="102"/>
      <c r="Q238" s="42"/>
      <c r="R238" s="43"/>
      <c r="S238" s="44"/>
      <c r="T238" s="556"/>
      <c r="U238" s="49"/>
      <c r="V238" s="557"/>
      <c r="W238" s="48"/>
      <c r="X238" s="48"/>
      <c r="Y238" s="49"/>
      <c r="Z238" s="186"/>
    </row>
    <row r="239" spans="1:27" ht="20.100000000000001" customHeight="1" x14ac:dyDescent="0.15">
      <c r="A239" s="164"/>
      <c r="B239" s="164"/>
      <c r="C239" s="350"/>
      <c r="D239" s="387" t="s">
        <v>188</v>
      </c>
      <c r="E239" s="388"/>
      <c r="F239" s="388"/>
      <c r="G239" s="388"/>
      <c r="H239" s="388"/>
      <c r="I239" s="393"/>
      <c r="J239" s="389"/>
      <c r="K239" s="42"/>
      <c r="L239" s="43"/>
      <c r="M239" s="43"/>
      <c r="N239" s="44"/>
      <c r="O239" s="101"/>
      <c r="P239" s="102"/>
      <c r="Q239" s="42"/>
      <c r="R239" s="43"/>
      <c r="S239" s="44"/>
      <c r="T239" s="556"/>
      <c r="U239" s="49"/>
      <c r="V239" s="557"/>
      <c r="W239" s="48"/>
      <c r="X239" s="48"/>
      <c r="Y239" s="49"/>
      <c r="Z239" s="186"/>
    </row>
    <row r="240" spans="1:27" ht="20.100000000000001" customHeight="1" thickBot="1" x14ac:dyDescent="0.2">
      <c r="A240" s="164"/>
      <c r="B240" s="164"/>
      <c r="C240" s="350"/>
      <c r="D240" s="387" t="s">
        <v>126</v>
      </c>
      <c r="E240" s="388"/>
      <c r="F240" s="388"/>
      <c r="G240" s="388"/>
      <c r="H240" s="388"/>
      <c r="I240" s="393"/>
      <c r="J240" s="389"/>
      <c r="K240" s="45"/>
      <c r="L240" s="46"/>
      <c r="M240" s="46"/>
      <c r="N240" s="47"/>
      <c r="O240" s="105"/>
      <c r="P240" s="106"/>
      <c r="Q240" s="45"/>
      <c r="R240" s="46"/>
      <c r="S240" s="47"/>
      <c r="T240" s="558"/>
      <c r="U240" s="51"/>
      <c r="V240" s="559"/>
      <c r="W240" s="50"/>
      <c r="X240" s="50"/>
      <c r="Y240" s="51"/>
      <c r="Z240" s="186"/>
    </row>
    <row r="241" spans="1:27" ht="20.100000000000001" customHeight="1" thickTop="1" x14ac:dyDescent="0.15">
      <c r="A241" s="164"/>
      <c r="B241" s="164"/>
      <c r="C241" s="350"/>
      <c r="D241" s="394" t="s">
        <v>104</v>
      </c>
      <c r="E241" s="395"/>
      <c r="F241" s="395"/>
      <c r="G241" s="395"/>
      <c r="H241" s="395"/>
      <c r="I241" s="396"/>
      <c r="J241" s="397"/>
      <c r="K241" s="328">
        <f>SUM(K235:N240)</f>
        <v>0</v>
      </c>
      <c r="L241" s="398"/>
      <c r="M241" s="398"/>
      <c r="N241" s="399"/>
      <c r="O241" s="400">
        <f>SUM(O235:P240)</f>
        <v>0</v>
      </c>
      <c r="P241" s="401"/>
      <c r="Q241" s="328">
        <f>SUM(Q235:S240)</f>
        <v>0</v>
      </c>
      <c r="R241" s="398"/>
      <c r="S241" s="399"/>
      <c r="T241" s="400">
        <f>SUM(T235:U240)</f>
        <v>0</v>
      </c>
      <c r="U241" s="401"/>
      <c r="V241" s="560">
        <f>SUM(V235:Y240)</f>
        <v>0</v>
      </c>
      <c r="W241" s="52"/>
      <c r="X241" s="52"/>
      <c r="Y241" s="53"/>
      <c r="Z241" s="186"/>
    </row>
    <row r="242" spans="1:27" ht="20.100000000000001" customHeight="1" x14ac:dyDescent="0.15">
      <c r="A242" s="164"/>
      <c r="B242" s="164"/>
      <c r="C242" s="181"/>
      <c r="D242" s="289"/>
      <c r="E242" s="402" t="str">
        <f>"*1 "&amp;日付例&amp;"　年月日を入力してください。"</f>
        <v>*1 例)2025/4/1、R7/4/1　年月日を入力してください。</v>
      </c>
      <c r="F242" s="403"/>
      <c r="G242" s="403"/>
      <c r="H242" s="403"/>
      <c r="I242" s="403"/>
      <c r="J242" s="403"/>
      <c r="K242" s="404"/>
      <c r="L242" s="405"/>
      <c r="M242" s="405"/>
      <c r="N242" s="405"/>
      <c r="O242" s="404"/>
      <c r="P242" s="405"/>
      <c r="Q242" s="405"/>
      <c r="R242" s="405"/>
      <c r="S242" s="404"/>
      <c r="T242" s="405"/>
      <c r="U242" s="405"/>
      <c r="V242" s="405"/>
      <c r="W242" s="405"/>
      <c r="X242" s="405"/>
      <c r="Y242" s="405"/>
      <c r="Z242" s="186"/>
    </row>
    <row r="243" spans="1:27" ht="20.100000000000001" customHeight="1" x14ac:dyDescent="0.15">
      <c r="A243" s="164"/>
      <c r="B243" s="164"/>
      <c r="C243" s="406"/>
      <c r="D243" s="407"/>
      <c r="E243" s="408"/>
      <c r="F243" s="407"/>
      <c r="G243" s="407"/>
      <c r="H243" s="407"/>
      <c r="I243" s="407"/>
      <c r="J243" s="407"/>
      <c r="K243" s="409"/>
      <c r="L243" s="410"/>
      <c r="M243" s="410"/>
      <c r="N243" s="410"/>
      <c r="O243" s="409"/>
      <c r="P243" s="410"/>
      <c r="Q243" s="410"/>
      <c r="R243" s="410"/>
      <c r="S243" s="409"/>
      <c r="T243" s="410"/>
      <c r="U243" s="410"/>
      <c r="V243" s="410"/>
      <c r="W243" s="410"/>
      <c r="X243" s="410"/>
      <c r="Y243" s="410"/>
      <c r="Z243" s="203"/>
      <c r="AA243" s="199"/>
    </row>
    <row r="244" spans="1:27" ht="20.100000000000001" customHeight="1" x14ac:dyDescent="0.15">
      <c r="A244" s="164"/>
      <c r="B244" s="164"/>
      <c r="C244" s="411"/>
      <c r="D244" s="289"/>
      <c r="E244" s="402"/>
      <c r="F244" s="289"/>
      <c r="G244" s="289"/>
      <c r="H244" s="289"/>
      <c r="I244" s="289"/>
      <c r="J244" s="289"/>
      <c r="K244" s="412"/>
      <c r="L244" s="240"/>
      <c r="M244" s="240"/>
      <c r="N244" s="240"/>
      <c r="O244" s="412"/>
      <c r="P244" s="240"/>
      <c r="Q244" s="240"/>
      <c r="R244" s="240"/>
      <c r="S244" s="412"/>
      <c r="T244" s="240"/>
      <c r="U244" s="240"/>
      <c r="V244" s="240"/>
      <c r="W244" s="240"/>
      <c r="X244" s="240"/>
      <c r="Y244" s="240"/>
      <c r="Z244" s="187"/>
    </row>
    <row r="245" spans="1:27" ht="20.100000000000001" customHeight="1" x14ac:dyDescent="0.15">
      <c r="A245" s="164"/>
      <c r="B245" s="164"/>
      <c r="C245" s="182"/>
      <c r="D245" s="289"/>
      <c r="E245" s="402"/>
      <c r="F245" s="407"/>
      <c r="G245" s="289"/>
      <c r="H245" s="289"/>
      <c r="I245" s="289"/>
      <c r="J245" s="289"/>
      <c r="K245" s="412"/>
      <c r="L245" s="240"/>
      <c r="M245" s="240"/>
      <c r="N245" s="240"/>
      <c r="O245" s="412"/>
      <c r="P245" s="240"/>
      <c r="Q245" s="240"/>
      <c r="R245" s="240"/>
      <c r="S245" s="412"/>
      <c r="T245" s="240"/>
      <c r="U245" s="240"/>
      <c r="V245" s="240"/>
      <c r="W245" s="240"/>
      <c r="X245" s="240"/>
      <c r="Y245" s="240"/>
      <c r="Z245" s="187"/>
    </row>
    <row r="246" spans="1:27" ht="20.100000000000001" customHeight="1" x14ac:dyDescent="0.15">
      <c r="A246" s="164"/>
      <c r="B246" s="164"/>
      <c r="C246" s="174" t="s">
        <v>107</v>
      </c>
      <c r="D246" s="175"/>
      <c r="E246" s="175"/>
      <c r="F246" s="175"/>
      <c r="G246" s="175"/>
      <c r="H246" s="176"/>
      <c r="I246" s="235"/>
      <c r="J246" s="236"/>
      <c r="K246" s="236"/>
      <c r="L246" s="236"/>
      <c r="M246" s="236"/>
      <c r="N246" s="236"/>
      <c r="O246" s="236"/>
      <c r="P246" s="236"/>
      <c r="Q246" s="236"/>
      <c r="R246" s="236"/>
      <c r="S246" s="236"/>
      <c r="T246" s="236"/>
      <c r="U246" s="236"/>
      <c r="V246" s="236"/>
      <c r="W246" s="236"/>
      <c r="X246" s="236"/>
      <c r="Y246" s="236"/>
      <c r="Z246" s="236"/>
    </row>
    <row r="247" spans="1:27" ht="20.100000000000001" customHeight="1" x14ac:dyDescent="0.15">
      <c r="A247" s="164"/>
      <c r="B247" s="164"/>
      <c r="C247" s="177"/>
      <c r="D247" s="182"/>
      <c r="E247" s="347"/>
      <c r="F247" s="178"/>
      <c r="G247" s="178"/>
      <c r="H247" s="178"/>
      <c r="I247" s="187"/>
      <c r="J247" s="187"/>
      <c r="K247" s="187"/>
      <c r="L247" s="187"/>
      <c r="M247" s="187"/>
      <c r="N247" s="187"/>
      <c r="O247" s="187"/>
      <c r="P247" s="187"/>
      <c r="Q247" s="187"/>
      <c r="R247" s="187"/>
      <c r="S247" s="187"/>
      <c r="T247" s="187"/>
      <c r="U247" s="187"/>
      <c r="V247" s="187"/>
      <c r="W247" s="187"/>
      <c r="X247" s="187"/>
      <c r="Y247" s="187"/>
      <c r="Z247" s="186"/>
    </row>
    <row r="248" spans="1:27" ht="30" customHeight="1" x14ac:dyDescent="0.15">
      <c r="A248" s="164"/>
      <c r="B248" s="164"/>
      <c r="C248" s="177"/>
      <c r="D248" s="224" t="s">
        <v>225</v>
      </c>
      <c r="E248" s="224"/>
      <c r="F248" s="224"/>
      <c r="G248" s="224"/>
      <c r="H248" s="224"/>
      <c r="I248" s="224"/>
      <c r="J248" s="224"/>
      <c r="K248" s="224"/>
      <c r="L248" s="224"/>
      <c r="M248" s="224"/>
      <c r="N248" s="224"/>
      <c r="O248" s="224"/>
      <c r="P248" s="224"/>
      <c r="Q248" s="224"/>
      <c r="R248" s="224"/>
      <c r="S248" s="224"/>
      <c r="T248" s="224"/>
      <c r="U248" s="224"/>
      <c r="V248" s="224"/>
      <c r="W248" s="224"/>
      <c r="X248" s="224"/>
      <c r="Y248" s="224"/>
      <c r="Z248" s="413"/>
      <c r="AA248" s="210"/>
    </row>
    <row r="249" spans="1:27" ht="20.100000000000001" customHeight="1" x14ac:dyDescent="0.15">
      <c r="A249" s="164"/>
      <c r="B249" s="164"/>
      <c r="C249" s="360"/>
      <c r="D249" s="414" t="s">
        <v>103</v>
      </c>
      <c r="E249" s="415"/>
      <c r="F249" s="415"/>
      <c r="G249" s="415"/>
      <c r="H249" s="415"/>
      <c r="I249" s="415"/>
      <c r="J249" s="415"/>
      <c r="K249" s="416" t="s">
        <v>13</v>
      </c>
      <c r="L249" s="417"/>
      <c r="M249" s="418"/>
      <c r="N249" s="419"/>
      <c r="O249" s="420" t="s">
        <v>226</v>
      </c>
      <c r="P249" s="421"/>
      <c r="Q249" s="421"/>
      <c r="R249" s="422"/>
      <c r="S249" s="423" t="s">
        <v>13</v>
      </c>
      <c r="Z249" s="230"/>
    </row>
    <row r="250" spans="1:27" ht="20.100000000000001" customHeight="1" x14ac:dyDescent="0.15">
      <c r="A250" s="164"/>
      <c r="B250" s="164"/>
      <c r="C250" s="360"/>
      <c r="D250" s="424" t="s">
        <v>50</v>
      </c>
      <c r="E250" s="425"/>
      <c r="F250" s="425"/>
      <c r="G250" s="425"/>
      <c r="H250" s="425"/>
      <c r="I250" s="425"/>
      <c r="J250" s="425"/>
      <c r="K250" s="30"/>
      <c r="L250" s="31"/>
      <c r="M250" s="32"/>
      <c r="N250" s="419"/>
      <c r="O250" s="33"/>
      <c r="P250" s="34"/>
      <c r="Q250" s="34"/>
      <c r="R250" s="35"/>
      <c r="S250" s="14"/>
      <c r="Z250" s="230"/>
    </row>
    <row r="251" spans="1:27" ht="20.100000000000001" customHeight="1" x14ac:dyDescent="0.15">
      <c r="A251" s="164"/>
      <c r="B251" s="164"/>
      <c r="C251" s="360"/>
      <c r="D251" s="426" t="s">
        <v>51</v>
      </c>
      <c r="E251" s="427"/>
      <c r="F251" s="427"/>
      <c r="G251" s="427"/>
      <c r="H251" s="427"/>
      <c r="I251" s="427"/>
      <c r="J251" s="427"/>
      <c r="K251" s="17"/>
      <c r="L251" s="18"/>
      <c r="M251" s="19"/>
      <c r="N251" s="419"/>
      <c r="O251" s="20"/>
      <c r="P251" s="21"/>
      <c r="Q251" s="21"/>
      <c r="R251" s="22"/>
      <c r="S251" s="15"/>
      <c r="Z251" s="230"/>
    </row>
    <row r="252" spans="1:27" ht="20.100000000000001" customHeight="1" x14ac:dyDescent="0.15">
      <c r="A252" s="164"/>
      <c r="B252" s="164"/>
      <c r="C252" s="360"/>
      <c r="D252" s="426" t="s">
        <v>5</v>
      </c>
      <c r="E252" s="427"/>
      <c r="F252" s="427"/>
      <c r="G252" s="427"/>
      <c r="H252" s="427"/>
      <c r="I252" s="427"/>
      <c r="J252" s="427"/>
      <c r="K252" s="17"/>
      <c r="L252" s="18"/>
      <c r="M252" s="19"/>
      <c r="N252" s="419"/>
      <c r="O252" s="20"/>
      <c r="P252" s="21"/>
      <c r="Q252" s="21"/>
      <c r="R252" s="22"/>
      <c r="S252" s="15"/>
      <c r="Z252" s="230"/>
    </row>
    <row r="253" spans="1:27" ht="20.100000000000001" customHeight="1" x14ac:dyDescent="0.15">
      <c r="A253" s="164"/>
      <c r="B253" s="164"/>
      <c r="C253" s="360"/>
      <c r="D253" s="426" t="s">
        <v>6</v>
      </c>
      <c r="E253" s="427"/>
      <c r="F253" s="427"/>
      <c r="G253" s="427"/>
      <c r="H253" s="427"/>
      <c r="I253" s="427"/>
      <c r="J253" s="427"/>
      <c r="K253" s="17"/>
      <c r="L253" s="18"/>
      <c r="M253" s="19"/>
      <c r="N253" s="419"/>
      <c r="O253" s="20"/>
      <c r="P253" s="21"/>
      <c r="Q253" s="21"/>
      <c r="R253" s="22"/>
      <c r="S253" s="15"/>
      <c r="Z253" s="230"/>
    </row>
    <row r="254" spans="1:27" ht="20.100000000000001" customHeight="1" x14ac:dyDescent="0.15">
      <c r="A254" s="164"/>
      <c r="B254" s="164"/>
      <c r="C254" s="360"/>
      <c r="D254" s="426" t="s">
        <v>7</v>
      </c>
      <c r="E254" s="427"/>
      <c r="F254" s="427"/>
      <c r="G254" s="427"/>
      <c r="H254" s="427"/>
      <c r="I254" s="427"/>
      <c r="J254" s="427"/>
      <c r="K254" s="17"/>
      <c r="L254" s="18"/>
      <c r="M254" s="19"/>
      <c r="N254" s="419"/>
      <c r="O254" s="20"/>
      <c r="P254" s="21"/>
      <c r="Q254" s="21"/>
      <c r="R254" s="22"/>
      <c r="S254" s="15"/>
      <c r="Z254" s="230"/>
    </row>
    <row r="255" spans="1:27" ht="20.100000000000001" customHeight="1" x14ac:dyDescent="0.15">
      <c r="A255" s="164"/>
      <c r="B255" s="164"/>
      <c r="C255" s="360"/>
      <c r="D255" s="426" t="s">
        <v>227</v>
      </c>
      <c r="E255" s="427"/>
      <c r="F255" s="427"/>
      <c r="G255" s="427"/>
      <c r="H255" s="427"/>
      <c r="I255" s="427"/>
      <c r="J255" s="427"/>
      <c r="K255" s="17"/>
      <c r="L255" s="18"/>
      <c r="M255" s="19"/>
      <c r="N255" s="419"/>
      <c r="O255" s="20"/>
      <c r="P255" s="21"/>
      <c r="Q255" s="21"/>
      <c r="R255" s="22"/>
      <c r="S255" s="15"/>
      <c r="Z255" s="230"/>
    </row>
    <row r="256" spans="1:27" ht="20.100000000000001" customHeight="1" x14ac:dyDescent="0.15">
      <c r="A256" s="164"/>
      <c r="B256" s="164"/>
      <c r="C256" s="360"/>
      <c r="D256" s="426" t="s">
        <v>52</v>
      </c>
      <c r="E256" s="427"/>
      <c r="F256" s="427"/>
      <c r="G256" s="427"/>
      <c r="H256" s="427"/>
      <c r="I256" s="427"/>
      <c r="J256" s="427"/>
      <c r="K256" s="17"/>
      <c r="L256" s="18"/>
      <c r="M256" s="19"/>
      <c r="N256" s="419"/>
      <c r="O256" s="20"/>
      <c r="P256" s="21"/>
      <c r="Q256" s="21"/>
      <c r="R256" s="22"/>
      <c r="S256" s="15"/>
      <c r="Z256" s="230"/>
    </row>
    <row r="257" spans="1:26" ht="20.100000000000001" customHeight="1" x14ac:dyDescent="0.15">
      <c r="A257" s="164"/>
      <c r="B257" s="164"/>
      <c r="C257" s="360"/>
      <c r="D257" s="426" t="s">
        <v>53</v>
      </c>
      <c r="E257" s="427"/>
      <c r="F257" s="427"/>
      <c r="G257" s="427"/>
      <c r="H257" s="427"/>
      <c r="I257" s="427"/>
      <c r="J257" s="427"/>
      <c r="K257" s="17"/>
      <c r="L257" s="18"/>
      <c r="M257" s="19"/>
      <c r="N257" s="419"/>
      <c r="O257" s="20"/>
      <c r="P257" s="21"/>
      <c r="Q257" s="21"/>
      <c r="R257" s="22"/>
      <c r="S257" s="15"/>
      <c r="Z257" s="230"/>
    </row>
    <row r="258" spans="1:26" ht="20.100000000000001" customHeight="1" x14ac:dyDescent="0.15">
      <c r="A258" s="164"/>
      <c r="B258" s="164"/>
      <c r="C258" s="360"/>
      <c r="D258" s="426" t="s">
        <v>8</v>
      </c>
      <c r="E258" s="427"/>
      <c r="F258" s="427"/>
      <c r="G258" s="427"/>
      <c r="H258" s="427"/>
      <c r="I258" s="427"/>
      <c r="J258" s="427"/>
      <c r="K258" s="17"/>
      <c r="L258" s="18"/>
      <c r="M258" s="19"/>
      <c r="N258" s="419"/>
      <c r="O258" s="20"/>
      <c r="P258" s="21"/>
      <c r="Q258" s="21"/>
      <c r="R258" s="22"/>
      <c r="S258" s="15"/>
      <c r="Z258" s="230"/>
    </row>
    <row r="259" spans="1:26" ht="20.100000000000001" customHeight="1" x14ac:dyDescent="0.15">
      <c r="A259" s="164"/>
      <c r="B259" s="164"/>
      <c r="C259" s="360"/>
      <c r="D259" s="426" t="s">
        <v>9</v>
      </c>
      <c r="E259" s="427"/>
      <c r="F259" s="427"/>
      <c r="G259" s="427"/>
      <c r="H259" s="427"/>
      <c r="I259" s="427"/>
      <c r="J259" s="427"/>
      <c r="K259" s="17"/>
      <c r="L259" s="18"/>
      <c r="M259" s="19"/>
      <c r="N259" s="419"/>
      <c r="O259" s="20"/>
      <c r="P259" s="21"/>
      <c r="Q259" s="21"/>
      <c r="R259" s="22"/>
      <c r="S259" s="15"/>
      <c r="Z259" s="230"/>
    </row>
    <row r="260" spans="1:26" ht="20.100000000000001" customHeight="1" x14ac:dyDescent="0.15">
      <c r="A260" s="164"/>
      <c r="B260" s="164"/>
      <c r="C260" s="360"/>
      <c r="D260" s="426" t="s">
        <v>54</v>
      </c>
      <c r="E260" s="427"/>
      <c r="F260" s="427"/>
      <c r="G260" s="427"/>
      <c r="H260" s="427"/>
      <c r="I260" s="427"/>
      <c r="J260" s="427"/>
      <c r="K260" s="17"/>
      <c r="L260" s="18"/>
      <c r="M260" s="19"/>
      <c r="N260" s="419"/>
      <c r="O260" s="20"/>
      <c r="P260" s="21"/>
      <c r="Q260" s="21"/>
      <c r="R260" s="22"/>
      <c r="S260" s="15"/>
      <c r="Z260" s="230"/>
    </row>
    <row r="261" spans="1:26" ht="20.100000000000001" customHeight="1" x14ac:dyDescent="0.15">
      <c r="A261" s="164"/>
      <c r="B261" s="164"/>
      <c r="C261" s="360"/>
      <c r="D261" s="426" t="s">
        <v>228</v>
      </c>
      <c r="E261" s="427"/>
      <c r="F261" s="427"/>
      <c r="G261" s="427"/>
      <c r="H261" s="427"/>
      <c r="I261" s="427"/>
      <c r="J261" s="427"/>
      <c r="K261" s="17"/>
      <c r="L261" s="18"/>
      <c r="M261" s="19"/>
      <c r="N261" s="419"/>
      <c r="O261" s="20"/>
      <c r="P261" s="21"/>
      <c r="Q261" s="21"/>
      <c r="R261" s="22"/>
      <c r="S261" s="15"/>
      <c r="Z261" s="230"/>
    </row>
    <row r="262" spans="1:26" ht="20.100000000000001" customHeight="1" x14ac:dyDescent="0.15">
      <c r="A262" s="164"/>
      <c r="B262" s="164"/>
      <c r="C262" s="360"/>
      <c r="D262" s="426" t="s">
        <v>4</v>
      </c>
      <c r="E262" s="427"/>
      <c r="F262" s="427"/>
      <c r="G262" s="427"/>
      <c r="H262" s="427"/>
      <c r="I262" s="427"/>
      <c r="J262" s="427"/>
      <c r="K262" s="17"/>
      <c r="L262" s="18"/>
      <c r="M262" s="19"/>
      <c r="N262" s="419"/>
      <c r="O262" s="20"/>
      <c r="P262" s="21"/>
      <c r="Q262" s="21"/>
      <c r="R262" s="22"/>
      <c r="S262" s="15"/>
      <c r="Z262" s="230"/>
    </row>
    <row r="263" spans="1:26" ht="20.100000000000001" customHeight="1" x14ac:dyDescent="0.15">
      <c r="A263" s="164"/>
      <c r="B263" s="164"/>
      <c r="C263" s="360"/>
      <c r="D263" s="426" t="s">
        <v>55</v>
      </c>
      <c r="E263" s="427"/>
      <c r="F263" s="427"/>
      <c r="G263" s="427"/>
      <c r="H263" s="427"/>
      <c r="I263" s="427"/>
      <c r="J263" s="427"/>
      <c r="K263" s="17"/>
      <c r="L263" s="18"/>
      <c r="M263" s="19"/>
      <c r="N263" s="419"/>
      <c r="O263" s="20"/>
      <c r="P263" s="21"/>
      <c r="Q263" s="21"/>
      <c r="R263" s="22"/>
      <c r="S263" s="15"/>
      <c r="Z263" s="230"/>
    </row>
    <row r="264" spans="1:26" ht="20.100000000000001" customHeight="1" x14ac:dyDescent="0.15">
      <c r="A264" s="164"/>
      <c r="B264" s="164"/>
      <c r="C264" s="360"/>
      <c r="D264" s="426" t="s">
        <v>213</v>
      </c>
      <c r="E264" s="427"/>
      <c r="F264" s="427"/>
      <c r="G264" s="427"/>
      <c r="H264" s="427"/>
      <c r="I264" s="427"/>
      <c r="J264" s="427"/>
      <c r="K264" s="17"/>
      <c r="L264" s="18"/>
      <c r="M264" s="19"/>
      <c r="N264" s="419"/>
      <c r="O264" s="20"/>
      <c r="P264" s="21"/>
      <c r="Q264" s="21"/>
      <c r="R264" s="22"/>
      <c r="S264" s="15"/>
      <c r="Z264" s="230"/>
    </row>
    <row r="265" spans="1:26" ht="20.100000000000001" customHeight="1" x14ac:dyDescent="0.15">
      <c r="A265" s="164"/>
      <c r="B265" s="164"/>
      <c r="C265" s="360"/>
      <c r="D265" s="426" t="s">
        <v>214</v>
      </c>
      <c r="E265" s="427"/>
      <c r="F265" s="427"/>
      <c r="G265" s="427"/>
      <c r="H265" s="427"/>
      <c r="I265" s="427"/>
      <c r="J265" s="427"/>
      <c r="K265" s="17"/>
      <c r="L265" s="18"/>
      <c r="M265" s="19"/>
      <c r="N265" s="419"/>
      <c r="O265" s="20"/>
      <c r="P265" s="21"/>
      <c r="Q265" s="21"/>
      <c r="R265" s="22"/>
      <c r="S265" s="15"/>
      <c r="Z265" s="230"/>
    </row>
    <row r="266" spans="1:26" ht="20.100000000000001" customHeight="1" x14ac:dyDescent="0.15">
      <c r="A266" s="164"/>
      <c r="B266" s="164"/>
      <c r="C266" s="360"/>
      <c r="D266" s="426" t="s">
        <v>215</v>
      </c>
      <c r="E266" s="427"/>
      <c r="F266" s="427"/>
      <c r="G266" s="427"/>
      <c r="H266" s="427"/>
      <c r="I266" s="427"/>
      <c r="J266" s="427"/>
      <c r="K266" s="17"/>
      <c r="L266" s="18"/>
      <c r="M266" s="19"/>
      <c r="N266" s="419"/>
      <c r="O266" s="20"/>
      <c r="P266" s="21"/>
      <c r="Q266" s="21"/>
      <c r="R266" s="22"/>
      <c r="S266" s="15"/>
      <c r="Z266" s="230"/>
    </row>
    <row r="267" spans="1:26" ht="20.100000000000001" customHeight="1" x14ac:dyDescent="0.15">
      <c r="A267" s="164"/>
      <c r="B267" s="164"/>
      <c r="C267" s="360"/>
      <c r="D267" s="428" t="s">
        <v>129</v>
      </c>
      <c r="E267" s="427" t="s">
        <v>216</v>
      </c>
      <c r="F267" s="427"/>
      <c r="G267" s="427"/>
      <c r="H267" s="427"/>
      <c r="I267" s="427"/>
      <c r="J267" s="427"/>
      <c r="K267" s="17"/>
      <c r="L267" s="18"/>
      <c r="M267" s="19"/>
      <c r="N267" s="419"/>
      <c r="O267" s="20"/>
      <c r="P267" s="21"/>
      <c r="Q267" s="21"/>
      <c r="R267" s="22"/>
      <c r="S267" s="15"/>
      <c r="Z267" s="230"/>
    </row>
    <row r="268" spans="1:26" ht="20.100000000000001" customHeight="1" x14ac:dyDescent="0.15">
      <c r="A268" s="164"/>
      <c r="B268" s="164"/>
      <c r="C268" s="360"/>
      <c r="D268" s="428"/>
      <c r="E268" s="427" t="s">
        <v>217</v>
      </c>
      <c r="F268" s="427"/>
      <c r="G268" s="427"/>
      <c r="H268" s="427"/>
      <c r="I268" s="427"/>
      <c r="J268" s="427"/>
      <c r="K268" s="17"/>
      <c r="L268" s="18"/>
      <c r="M268" s="19"/>
      <c r="N268" s="419"/>
      <c r="O268" s="20"/>
      <c r="P268" s="21"/>
      <c r="Q268" s="21"/>
      <c r="R268" s="22"/>
      <c r="S268" s="15"/>
      <c r="Z268" s="230"/>
    </row>
    <row r="269" spans="1:26" ht="20.100000000000001" customHeight="1" x14ac:dyDescent="0.15">
      <c r="A269" s="164"/>
      <c r="B269" s="164"/>
      <c r="C269" s="360"/>
      <c r="D269" s="428"/>
      <c r="E269" s="427" t="s">
        <v>218</v>
      </c>
      <c r="F269" s="427"/>
      <c r="G269" s="427"/>
      <c r="H269" s="427"/>
      <c r="I269" s="427"/>
      <c r="J269" s="427"/>
      <c r="K269" s="17"/>
      <c r="L269" s="18"/>
      <c r="M269" s="19"/>
      <c r="N269" s="419"/>
      <c r="O269" s="20"/>
      <c r="P269" s="21"/>
      <c r="Q269" s="21"/>
      <c r="R269" s="22"/>
      <c r="S269" s="15"/>
      <c r="Z269" s="230"/>
    </row>
    <row r="270" spans="1:26" ht="20.100000000000001" customHeight="1" x14ac:dyDescent="0.15">
      <c r="A270" s="164"/>
      <c r="B270" s="164"/>
      <c r="C270" s="360"/>
      <c r="D270" s="428"/>
      <c r="E270" s="427" t="s">
        <v>219</v>
      </c>
      <c r="F270" s="427"/>
      <c r="G270" s="427"/>
      <c r="H270" s="427"/>
      <c r="I270" s="427"/>
      <c r="J270" s="427"/>
      <c r="K270" s="17"/>
      <c r="L270" s="18"/>
      <c r="M270" s="19"/>
      <c r="N270" s="419"/>
      <c r="O270" s="20"/>
      <c r="P270" s="21"/>
      <c r="Q270" s="21"/>
      <c r="R270" s="22"/>
      <c r="S270" s="15"/>
      <c r="Z270" s="230"/>
    </row>
    <row r="271" spans="1:26" ht="20.100000000000001" customHeight="1" x14ac:dyDescent="0.15">
      <c r="A271" s="164"/>
      <c r="B271" s="164"/>
      <c r="C271" s="360"/>
      <c r="D271" s="428"/>
      <c r="E271" s="427" t="s">
        <v>220</v>
      </c>
      <c r="F271" s="427"/>
      <c r="G271" s="427"/>
      <c r="H271" s="427"/>
      <c r="I271" s="427"/>
      <c r="J271" s="427"/>
      <c r="K271" s="17"/>
      <c r="L271" s="18"/>
      <c r="M271" s="19"/>
      <c r="N271" s="419"/>
      <c r="O271" s="20"/>
      <c r="P271" s="21"/>
      <c r="Q271" s="21"/>
      <c r="R271" s="22"/>
      <c r="S271" s="15"/>
      <c r="Z271" s="230"/>
    </row>
    <row r="272" spans="1:26" ht="20.100000000000001" customHeight="1" x14ac:dyDescent="0.15">
      <c r="A272" s="164"/>
      <c r="B272" s="164"/>
      <c r="C272" s="360"/>
      <c r="D272" s="428"/>
      <c r="E272" s="427" t="s">
        <v>221</v>
      </c>
      <c r="F272" s="427"/>
      <c r="G272" s="427"/>
      <c r="H272" s="427"/>
      <c r="I272" s="427"/>
      <c r="J272" s="427"/>
      <c r="K272" s="17"/>
      <c r="L272" s="18"/>
      <c r="M272" s="19"/>
      <c r="N272" s="419"/>
      <c r="O272" s="20"/>
      <c r="P272" s="21"/>
      <c r="Q272" s="21"/>
      <c r="R272" s="22"/>
      <c r="S272" s="15"/>
      <c r="Z272" s="230"/>
    </row>
    <row r="273" spans="1:29" ht="20.100000000000001" customHeight="1" x14ac:dyDescent="0.15">
      <c r="A273" s="164"/>
      <c r="B273" s="164"/>
      <c r="C273" s="360"/>
      <c r="D273" s="428"/>
      <c r="E273" s="427" t="s">
        <v>222</v>
      </c>
      <c r="F273" s="427"/>
      <c r="G273" s="427"/>
      <c r="H273" s="427"/>
      <c r="I273" s="427"/>
      <c r="J273" s="427"/>
      <c r="K273" s="17"/>
      <c r="L273" s="18"/>
      <c r="M273" s="19"/>
      <c r="N273" s="419"/>
      <c r="O273" s="20"/>
      <c r="P273" s="21"/>
      <c r="Q273" s="21"/>
      <c r="R273" s="22"/>
      <c r="S273" s="15"/>
      <c r="Z273" s="230"/>
    </row>
    <row r="274" spans="1:29" ht="20.100000000000001" customHeight="1" x14ac:dyDescent="0.15">
      <c r="A274" s="164"/>
      <c r="B274" s="164"/>
      <c r="C274" s="360"/>
      <c r="D274" s="428"/>
      <c r="E274" s="427" t="s">
        <v>223</v>
      </c>
      <c r="F274" s="427"/>
      <c r="G274" s="427"/>
      <c r="H274" s="427"/>
      <c r="I274" s="427"/>
      <c r="J274" s="427"/>
      <c r="K274" s="17"/>
      <c r="L274" s="18"/>
      <c r="M274" s="19"/>
      <c r="N274" s="419"/>
      <c r="O274" s="20"/>
      <c r="P274" s="21"/>
      <c r="Q274" s="21"/>
      <c r="R274" s="22"/>
      <c r="S274" s="15"/>
      <c r="Z274" s="230"/>
    </row>
    <row r="275" spans="1:29" ht="20.100000000000001" customHeight="1" x14ac:dyDescent="0.15">
      <c r="A275" s="164"/>
      <c r="B275" s="164"/>
      <c r="C275" s="360"/>
      <c r="D275" s="429"/>
      <c r="E275" s="23"/>
      <c r="F275" s="24"/>
      <c r="G275" s="24"/>
      <c r="H275" s="24"/>
      <c r="I275" s="24"/>
      <c r="J275" s="25"/>
      <c r="K275" s="26"/>
      <c r="L275" s="27"/>
      <c r="M275" s="28"/>
      <c r="N275" s="419"/>
      <c r="O275" s="29"/>
      <c r="P275" s="24"/>
      <c r="Q275" s="24"/>
      <c r="R275" s="25"/>
      <c r="S275" s="16"/>
      <c r="Z275" s="230"/>
    </row>
    <row r="276" spans="1:29" ht="20.100000000000001" customHeight="1" x14ac:dyDescent="0.15">
      <c r="A276" s="164"/>
      <c r="B276" s="164"/>
      <c r="C276" s="177"/>
      <c r="K276" s="430"/>
      <c r="L276" s="430"/>
      <c r="M276" s="430"/>
      <c r="Z276" s="230"/>
    </row>
    <row r="277" spans="1:29" ht="20.100000000000001" customHeight="1" x14ac:dyDescent="0.15">
      <c r="A277" s="164"/>
      <c r="B277" s="164"/>
      <c r="C277" s="406"/>
      <c r="D277" s="407"/>
      <c r="E277" s="408"/>
      <c r="F277" s="407"/>
      <c r="G277" s="407"/>
      <c r="H277" s="407"/>
      <c r="I277" s="407"/>
      <c r="J277" s="407"/>
      <c r="K277" s="409"/>
      <c r="L277" s="410"/>
      <c r="M277" s="410"/>
      <c r="N277" s="410"/>
      <c r="O277" s="409"/>
      <c r="P277" s="410"/>
      <c r="Q277" s="410"/>
      <c r="R277" s="410"/>
      <c r="S277" s="409"/>
      <c r="T277" s="410"/>
      <c r="U277" s="410"/>
      <c r="V277" s="410"/>
      <c r="W277" s="410"/>
      <c r="X277" s="410"/>
      <c r="Y277" s="410"/>
      <c r="Z277" s="203"/>
      <c r="AA277" s="199"/>
    </row>
    <row r="278" spans="1:29" ht="20.100000000000001" customHeight="1" x14ac:dyDescent="0.15">
      <c r="A278" s="164"/>
      <c r="B278" s="164"/>
      <c r="C278" s="182"/>
      <c r="D278" s="289"/>
      <c r="E278" s="402"/>
      <c r="F278" s="289"/>
      <c r="G278" s="289"/>
      <c r="H278" s="289"/>
      <c r="I278" s="289"/>
      <c r="J278" s="289"/>
      <c r="K278" s="412"/>
      <c r="L278" s="240"/>
      <c r="M278" s="240"/>
      <c r="N278" s="240"/>
      <c r="O278" s="412"/>
      <c r="P278" s="240"/>
      <c r="Q278" s="240"/>
      <c r="R278" s="240"/>
      <c r="S278" s="412"/>
      <c r="T278" s="240"/>
      <c r="U278" s="240"/>
      <c r="V278" s="240"/>
      <c r="W278" s="240"/>
      <c r="X278" s="240"/>
      <c r="Y278" s="240"/>
      <c r="Z278" s="187"/>
    </row>
    <row r="279" spans="1:29" ht="20.100000000000001" customHeight="1" x14ac:dyDescent="0.15">
      <c r="A279" s="164"/>
      <c r="B279" s="164"/>
      <c r="C279" s="178"/>
    </row>
    <row r="280" spans="1:29" ht="20.100000000000001" customHeight="1" x14ac:dyDescent="0.15">
      <c r="A280" s="164"/>
      <c r="B280" s="164"/>
      <c r="C280" s="174" t="s">
        <v>108</v>
      </c>
      <c r="D280" s="175"/>
      <c r="E280" s="175"/>
      <c r="F280" s="175"/>
      <c r="G280" s="175"/>
      <c r="H280" s="176"/>
    </row>
    <row r="281" spans="1:29" ht="20.100000000000001" customHeight="1" x14ac:dyDescent="0.15">
      <c r="A281" s="164"/>
      <c r="B281" s="164"/>
      <c r="C281" s="177"/>
      <c r="D281" s="178"/>
      <c r="E281" s="178"/>
      <c r="F281" s="178"/>
      <c r="G281" s="178"/>
      <c r="H281" s="178"/>
      <c r="I281" s="179"/>
      <c r="J281" s="179"/>
      <c r="K281" s="179"/>
      <c r="L281" s="179"/>
      <c r="M281" s="179"/>
      <c r="N281" s="179"/>
      <c r="O281" s="179"/>
      <c r="P281" s="179"/>
      <c r="Q281" s="179"/>
      <c r="R281" s="179"/>
      <c r="S281" s="179"/>
      <c r="T281" s="179"/>
      <c r="U281" s="179"/>
      <c r="V281" s="179"/>
      <c r="W281" s="179"/>
      <c r="X281" s="179"/>
      <c r="Y281" s="179"/>
      <c r="Z281" s="180"/>
    </row>
    <row r="282" spans="1:29" ht="20.100000000000001" customHeight="1" x14ac:dyDescent="0.15">
      <c r="A282" s="164"/>
      <c r="B282" s="164"/>
      <c r="C282" s="177"/>
      <c r="D282" s="182">
        <v>1</v>
      </c>
      <c r="E282" s="347" t="s">
        <v>10</v>
      </c>
      <c r="F282" s="347"/>
      <c r="G282" s="347"/>
      <c r="H282" s="347"/>
      <c r="I282" s="36"/>
      <c r="J282" s="36"/>
      <c r="K282" s="36"/>
      <c r="L282" s="36"/>
      <c r="M282" s="36"/>
      <c r="N282" s="431"/>
      <c r="O282" s="431"/>
      <c r="P282" s="431"/>
      <c r="Q282" s="431"/>
      <c r="R282" s="431"/>
      <c r="S282" s="431"/>
      <c r="T282" s="431"/>
      <c r="U282" s="431"/>
      <c r="V282" s="431"/>
      <c r="W282" s="431"/>
      <c r="X282" s="431"/>
      <c r="Y282" s="431"/>
      <c r="Z282" s="432"/>
      <c r="AA282" s="431"/>
    </row>
    <row r="283" spans="1:29" ht="20.100000000000001" customHeight="1" x14ac:dyDescent="0.15">
      <c r="A283" s="164"/>
      <c r="B283" s="164"/>
      <c r="C283" s="177"/>
      <c r="D283" s="182"/>
      <c r="E283" s="433"/>
      <c r="F283" s="433"/>
      <c r="G283" s="433"/>
      <c r="H283" s="433"/>
      <c r="I283" s="194"/>
      <c r="J283" s="434" t="s">
        <v>115</v>
      </c>
      <c r="K283" s="402"/>
      <c r="L283" s="402"/>
      <c r="M283" s="402"/>
      <c r="N283" s="402"/>
      <c r="O283" s="402"/>
      <c r="P283" s="402"/>
      <c r="Q283" s="402"/>
      <c r="R283" s="402"/>
      <c r="S283" s="402"/>
      <c r="T283" s="402"/>
      <c r="U283" s="402"/>
      <c r="V283" s="402"/>
      <c r="W283" s="402"/>
      <c r="X283" s="402"/>
      <c r="Y283" s="402"/>
      <c r="Z283" s="435"/>
      <c r="AA283" s="402"/>
    </row>
    <row r="284" spans="1:29" ht="20.100000000000001" customHeight="1" x14ac:dyDescent="0.15">
      <c r="A284" s="164"/>
      <c r="B284" s="164"/>
      <c r="C284" s="177"/>
      <c r="D284" s="182">
        <v>2</v>
      </c>
      <c r="E284" s="431" t="s">
        <v>11</v>
      </c>
      <c r="F284" s="431"/>
      <c r="G284" s="431"/>
      <c r="H284" s="431"/>
      <c r="I284" s="36"/>
      <c r="J284" s="36"/>
      <c r="K284" s="58"/>
      <c r="L284" s="36"/>
      <c r="M284" s="36"/>
      <c r="N284" s="208"/>
      <c r="O284" s="208"/>
      <c r="P284" s="208"/>
      <c r="Q284" s="208"/>
      <c r="R284" s="208"/>
      <c r="S284" s="208"/>
      <c r="T284" s="208"/>
      <c r="U284" s="208"/>
      <c r="V284" s="208"/>
      <c r="W284" s="208"/>
      <c r="X284" s="208"/>
      <c r="Y284" s="208"/>
      <c r="Z284" s="193"/>
      <c r="AA284" s="208"/>
    </row>
    <row r="285" spans="1:29" ht="20.100000000000001" customHeight="1" x14ac:dyDescent="0.15">
      <c r="A285" s="164"/>
      <c r="B285" s="164"/>
      <c r="C285" s="177"/>
      <c r="D285" s="182"/>
      <c r="E285" s="433"/>
      <c r="F285" s="433"/>
      <c r="G285" s="433"/>
      <c r="H285" s="433"/>
      <c r="I285" s="436"/>
      <c r="J285" s="434" t="s">
        <v>116</v>
      </c>
      <c r="K285" s="402"/>
      <c r="L285" s="402"/>
      <c r="M285" s="402"/>
      <c r="N285" s="402"/>
      <c r="O285" s="402"/>
      <c r="P285" s="402"/>
      <c r="Q285" s="402"/>
      <c r="R285" s="402"/>
      <c r="S285" s="402"/>
      <c r="T285" s="402"/>
      <c r="U285" s="402"/>
      <c r="V285" s="402"/>
      <c r="W285" s="402"/>
      <c r="X285" s="402"/>
      <c r="Y285" s="402"/>
      <c r="Z285" s="435"/>
      <c r="AA285" s="402"/>
    </row>
    <row r="286" spans="1:29" ht="20.100000000000001" customHeight="1" x14ac:dyDescent="0.15">
      <c r="A286" s="164"/>
      <c r="B286" s="164"/>
      <c r="C286" s="177"/>
      <c r="D286" s="182"/>
      <c r="E286" s="433"/>
      <c r="F286" s="433"/>
      <c r="G286" s="433"/>
      <c r="H286" s="433"/>
      <c r="I286" s="436"/>
      <c r="J286" s="434"/>
      <c r="K286" s="402"/>
      <c r="L286" s="402"/>
      <c r="M286" s="402"/>
      <c r="N286" s="402"/>
      <c r="O286" s="402"/>
      <c r="P286" s="402"/>
      <c r="Q286" s="402"/>
      <c r="R286" s="402"/>
      <c r="S286" s="402"/>
      <c r="T286" s="402"/>
      <c r="U286" s="402"/>
      <c r="V286" s="402"/>
      <c r="W286" s="402"/>
      <c r="X286" s="402"/>
      <c r="Y286" s="402"/>
      <c r="Z286" s="435"/>
      <c r="AA286" s="402"/>
    </row>
    <row r="287" spans="1:29" ht="65.099999999999994" customHeight="1" x14ac:dyDescent="0.15">
      <c r="A287" s="164"/>
      <c r="B287" s="164"/>
      <c r="C287" s="177"/>
      <c r="D287" s="437" t="s">
        <v>202</v>
      </c>
      <c r="E287" s="437"/>
      <c r="F287" s="437"/>
      <c r="G287" s="437"/>
      <c r="H287" s="437"/>
      <c r="I287" s="437"/>
      <c r="J287" s="437"/>
      <c r="K287" s="437"/>
      <c r="L287" s="437"/>
      <c r="M287" s="437"/>
      <c r="N287" s="437"/>
      <c r="O287" s="437"/>
      <c r="P287" s="437"/>
      <c r="Q287" s="437"/>
      <c r="R287" s="437"/>
      <c r="S287" s="437"/>
      <c r="T287" s="437"/>
      <c r="U287" s="437"/>
      <c r="V287" s="437"/>
      <c r="W287" s="437"/>
      <c r="X287" s="437"/>
      <c r="Y287" s="437"/>
      <c r="Z287" s="435"/>
      <c r="AA287" s="402"/>
      <c r="AC287" s="438"/>
    </row>
    <row r="288" spans="1:29" ht="30" customHeight="1" x14ac:dyDescent="0.15">
      <c r="A288" s="164">
        <f>IFERROR(IF(COUNTIF($L289:$L347,"○")&lt;1,1001,0),3)</f>
        <v>1001</v>
      </c>
      <c r="B288" s="553"/>
      <c r="C288" s="177"/>
      <c r="D288" s="439"/>
      <c r="E288" s="243" t="s">
        <v>145</v>
      </c>
      <c r="F288" s="243"/>
      <c r="G288" s="243"/>
      <c r="H288" s="243"/>
      <c r="I288" s="249"/>
      <c r="J288" s="243"/>
      <c r="K288" s="440"/>
      <c r="L288" s="441" t="s">
        <v>12</v>
      </c>
      <c r="M288" s="442" t="s">
        <v>114</v>
      </c>
      <c r="N288" s="443" t="s">
        <v>30</v>
      </c>
      <c r="O288" s="443"/>
      <c r="P288" s="444"/>
      <c r="Q288" s="445" t="s">
        <v>57</v>
      </c>
      <c r="R288" s="446"/>
      <c r="S288" s="446"/>
      <c r="T288" s="447" t="str">
        <f>"登録年月日
"&amp;日付例</f>
        <v>登録年月日
例)2025/4/1、R7/4/1</v>
      </c>
      <c r="U288" s="448"/>
      <c r="V288" s="448"/>
      <c r="W288" s="448"/>
      <c r="X288" s="448"/>
      <c r="Y288" s="449"/>
      <c r="Z288" s="419"/>
    </row>
    <row r="289" spans="1:27" ht="20.100000000000001" customHeight="1" x14ac:dyDescent="0.15">
      <c r="A289" s="164">
        <f>IFERROR(IF(AND(OR($L289="○",$L290="○",$L291="○"),OR(TRIM($Q289)="",TRIM($T289)="")),1001,0),3)</f>
        <v>0</v>
      </c>
      <c r="B289" s="553"/>
      <c r="C289" s="350"/>
      <c r="D289" s="450">
        <v>3</v>
      </c>
      <c r="E289" s="451" t="s">
        <v>143</v>
      </c>
      <c r="F289" s="452" t="s">
        <v>58</v>
      </c>
      <c r="G289" s="453"/>
      <c r="H289" s="453"/>
      <c r="I289" s="453"/>
      <c r="J289" s="453"/>
      <c r="K289" s="454"/>
      <c r="L289" s="5"/>
      <c r="M289" s="455"/>
      <c r="N289" s="252" t="s">
        <v>31</v>
      </c>
      <c r="O289" s="252"/>
      <c r="P289" s="456"/>
      <c r="Q289" s="113"/>
      <c r="R289" s="114"/>
      <c r="S289" s="115"/>
      <c r="T289" s="121"/>
      <c r="U289" s="122"/>
      <c r="V289" s="122"/>
      <c r="W289" s="122"/>
      <c r="X289" s="122"/>
      <c r="Y289" s="123"/>
      <c r="Z289" s="457"/>
      <c r="AA289" s="187"/>
    </row>
    <row r="290" spans="1:27" ht="20.100000000000001" customHeight="1" x14ac:dyDescent="0.15">
      <c r="A290" s="164"/>
      <c r="B290" s="164"/>
      <c r="C290" s="350"/>
      <c r="D290" s="458">
        <f>D289+1</f>
        <v>4</v>
      </c>
      <c r="E290" s="459"/>
      <c r="F290" s="460" t="s">
        <v>146</v>
      </c>
      <c r="G290" s="461"/>
      <c r="H290" s="461"/>
      <c r="I290" s="461"/>
      <c r="J290" s="461"/>
      <c r="K290" s="462"/>
      <c r="L290" s="6"/>
      <c r="M290" s="463"/>
      <c r="N290" s="362"/>
      <c r="O290" s="362"/>
      <c r="P290" s="464"/>
      <c r="Q290" s="116"/>
      <c r="R290" s="36"/>
      <c r="S290" s="117"/>
      <c r="T290" s="124"/>
      <c r="U290" s="84"/>
      <c r="V290" s="84"/>
      <c r="W290" s="84"/>
      <c r="X290" s="84"/>
      <c r="Y290" s="125"/>
      <c r="Z290" s="457"/>
      <c r="AA290" s="187"/>
    </row>
    <row r="291" spans="1:27" ht="20.100000000000001" customHeight="1" x14ac:dyDescent="0.15">
      <c r="A291" s="164"/>
      <c r="B291" s="164"/>
      <c r="C291" s="350"/>
      <c r="D291" s="465">
        <f t="shared" ref="D291:D352" si="0">D290+1</f>
        <v>5</v>
      </c>
      <c r="E291" s="466"/>
      <c r="F291" s="467" t="s">
        <v>147</v>
      </c>
      <c r="G291" s="468"/>
      <c r="H291" s="468"/>
      <c r="I291" s="468"/>
      <c r="J291" s="468"/>
      <c r="K291" s="469"/>
      <c r="L291" s="7"/>
      <c r="M291" s="470"/>
      <c r="N291" s="373"/>
      <c r="O291" s="373"/>
      <c r="P291" s="471"/>
      <c r="Q291" s="118"/>
      <c r="R291" s="119"/>
      <c r="S291" s="120"/>
      <c r="T291" s="126"/>
      <c r="U291" s="127"/>
      <c r="V291" s="127"/>
      <c r="W291" s="127"/>
      <c r="X291" s="127"/>
      <c r="Y291" s="128"/>
      <c r="Z291" s="457"/>
      <c r="AA291" s="187"/>
    </row>
    <row r="292" spans="1:27" ht="20.100000000000001" customHeight="1" x14ac:dyDescent="0.15">
      <c r="A292" s="164">
        <f>IFERROR(IF(AND($L292="○",OR(TRIM($Q292)="",TRIM($T292)="")),1001,0),3)</f>
        <v>0</v>
      </c>
      <c r="B292" s="553"/>
      <c r="C292" s="350"/>
      <c r="D292" s="472">
        <f t="shared" si="0"/>
        <v>6</v>
      </c>
      <c r="E292" s="473" t="s">
        <v>148</v>
      </c>
      <c r="F292" s="474" t="s">
        <v>149</v>
      </c>
      <c r="G292" s="475"/>
      <c r="H292" s="475"/>
      <c r="I292" s="475"/>
      <c r="J292" s="475"/>
      <c r="K292" s="476"/>
      <c r="L292" s="8"/>
      <c r="M292" s="455"/>
      <c r="N292" s="477" t="s">
        <v>32</v>
      </c>
      <c r="O292" s="477"/>
      <c r="P292" s="478"/>
      <c r="Q292" s="129"/>
      <c r="R292" s="130"/>
      <c r="S292" s="131"/>
      <c r="T292" s="132"/>
      <c r="U292" s="133"/>
      <c r="V292" s="133"/>
      <c r="W292" s="133"/>
      <c r="X292" s="133"/>
      <c r="Y292" s="134"/>
      <c r="Z292" s="457"/>
      <c r="AA292" s="187"/>
    </row>
    <row r="293" spans="1:27" ht="20.100000000000001" customHeight="1" x14ac:dyDescent="0.15">
      <c r="A293" s="164"/>
      <c r="B293" s="164"/>
      <c r="C293" s="350"/>
      <c r="D293" s="458">
        <f t="shared" si="0"/>
        <v>7</v>
      </c>
      <c r="E293" s="479"/>
      <c r="F293" s="480" t="s">
        <v>150</v>
      </c>
      <c r="G293" s="481"/>
      <c r="H293" s="481"/>
      <c r="I293" s="481"/>
      <c r="J293" s="481"/>
      <c r="K293" s="482"/>
      <c r="L293" s="6"/>
      <c r="M293" s="483"/>
      <c r="N293" s="484"/>
      <c r="O293" s="485"/>
      <c r="P293" s="485"/>
      <c r="Q293" s="486"/>
      <c r="R293" s="487"/>
      <c r="S293" s="487"/>
      <c r="T293" s="487"/>
      <c r="U293" s="487"/>
      <c r="V293" s="487"/>
      <c r="W293" s="487"/>
      <c r="X293" s="487"/>
      <c r="Y293" s="488"/>
      <c r="Z293" s="457"/>
      <c r="AA293" s="187"/>
    </row>
    <row r="294" spans="1:27" ht="20.100000000000001" customHeight="1" x14ac:dyDescent="0.15">
      <c r="A294" s="164"/>
      <c r="B294" s="164"/>
      <c r="C294" s="350"/>
      <c r="D294" s="458">
        <f t="shared" si="0"/>
        <v>8</v>
      </c>
      <c r="E294" s="479"/>
      <c r="F294" s="480" t="s">
        <v>151</v>
      </c>
      <c r="G294" s="481"/>
      <c r="H294" s="481"/>
      <c r="I294" s="481"/>
      <c r="J294" s="481"/>
      <c r="K294" s="482"/>
      <c r="L294" s="6"/>
      <c r="M294" s="483"/>
      <c r="N294" s="489"/>
      <c r="O294" s="490"/>
      <c r="P294" s="490"/>
      <c r="Q294" s="486"/>
      <c r="R294" s="487"/>
      <c r="S294" s="487"/>
      <c r="T294" s="487"/>
      <c r="U294" s="487"/>
      <c r="V294" s="487"/>
      <c r="W294" s="487"/>
      <c r="X294" s="487"/>
      <c r="Y294" s="488"/>
      <c r="Z294" s="457"/>
      <c r="AA294" s="187"/>
    </row>
    <row r="295" spans="1:27" ht="20.100000000000001" customHeight="1" x14ac:dyDescent="0.15">
      <c r="A295" s="164"/>
      <c r="B295" s="164"/>
      <c r="C295" s="350"/>
      <c r="D295" s="458">
        <f t="shared" si="0"/>
        <v>9</v>
      </c>
      <c r="E295" s="479"/>
      <c r="F295" s="480" t="s">
        <v>152</v>
      </c>
      <c r="G295" s="481"/>
      <c r="H295" s="481"/>
      <c r="I295" s="481"/>
      <c r="J295" s="481"/>
      <c r="K295" s="482"/>
      <c r="L295" s="9"/>
      <c r="M295" s="483"/>
      <c r="N295" s="489"/>
      <c r="O295" s="490"/>
      <c r="P295" s="490"/>
      <c r="Q295" s="486"/>
      <c r="R295" s="487"/>
      <c r="S295" s="487"/>
      <c r="T295" s="487"/>
      <c r="U295" s="487"/>
      <c r="V295" s="487"/>
      <c r="W295" s="487"/>
      <c r="X295" s="487"/>
      <c r="Y295" s="488"/>
      <c r="Z295" s="457"/>
      <c r="AA295" s="187"/>
    </row>
    <row r="296" spans="1:27" ht="20.100000000000001" customHeight="1" x14ac:dyDescent="0.15">
      <c r="A296" s="164"/>
      <c r="B296" s="164"/>
      <c r="C296" s="350"/>
      <c r="D296" s="458">
        <f t="shared" si="0"/>
        <v>10</v>
      </c>
      <c r="E296" s="491"/>
      <c r="F296" s="480" t="s">
        <v>0</v>
      </c>
      <c r="G296" s="481"/>
      <c r="H296" s="481"/>
      <c r="I296" s="481"/>
      <c r="J296" s="481"/>
      <c r="K296" s="482"/>
      <c r="L296" s="6"/>
      <c r="M296" s="483"/>
      <c r="N296" s="489"/>
      <c r="O296" s="490"/>
      <c r="P296" s="490"/>
      <c r="Q296" s="486"/>
      <c r="R296" s="487"/>
      <c r="S296" s="487"/>
      <c r="T296" s="487"/>
      <c r="U296" s="487"/>
      <c r="V296" s="487"/>
      <c r="W296" s="487"/>
      <c r="X296" s="487"/>
      <c r="Y296" s="488"/>
      <c r="Z296" s="457"/>
      <c r="AA296" s="187"/>
    </row>
    <row r="297" spans="1:27" ht="20.100000000000001" customHeight="1" x14ac:dyDescent="0.15">
      <c r="A297" s="164"/>
      <c r="B297" s="164"/>
      <c r="C297" s="350"/>
      <c r="D297" s="458">
        <f t="shared" si="0"/>
        <v>11</v>
      </c>
      <c r="E297" s="491"/>
      <c r="F297" s="480" t="s">
        <v>1</v>
      </c>
      <c r="G297" s="481"/>
      <c r="H297" s="481"/>
      <c r="I297" s="481"/>
      <c r="J297" s="481"/>
      <c r="K297" s="482"/>
      <c r="L297" s="6"/>
      <c r="M297" s="483"/>
      <c r="N297" s="489"/>
      <c r="O297" s="490"/>
      <c r="P297" s="490"/>
      <c r="Q297" s="486"/>
      <c r="R297" s="487"/>
      <c r="S297" s="487"/>
      <c r="T297" s="487"/>
      <c r="U297" s="487"/>
      <c r="V297" s="487"/>
      <c r="W297" s="487"/>
      <c r="X297" s="487"/>
      <c r="Y297" s="488"/>
      <c r="Z297" s="457"/>
      <c r="AA297" s="187"/>
    </row>
    <row r="298" spans="1:27" ht="20.100000000000001" customHeight="1" x14ac:dyDescent="0.15">
      <c r="A298" s="164"/>
      <c r="B298" s="164"/>
      <c r="C298" s="350"/>
      <c r="D298" s="458">
        <f t="shared" si="0"/>
        <v>12</v>
      </c>
      <c r="E298" s="491"/>
      <c r="F298" s="480" t="s">
        <v>153</v>
      </c>
      <c r="G298" s="481"/>
      <c r="H298" s="481"/>
      <c r="I298" s="481"/>
      <c r="J298" s="481"/>
      <c r="K298" s="482"/>
      <c r="L298" s="6"/>
      <c r="M298" s="483"/>
      <c r="N298" s="489"/>
      <c r="O298" s="490"/>
      <c r="P298" s="490"/>
      <c r="Q298" s="486"/>
      <c r="R298" s="487"/>
      <c r="S298" s="487"/>
      <c r="T298" s="487"/>
      <c r="U298" s="487"/>
      <c r="V298" s="487"/>
      <c r="W298" s="487"/>
      <c r="X298" s="487"/>
      <c r="Y298" s="488"/>
      <c r="Z298" s="457"/>
      <c r="AA298" s="187"/>
    </row>
    <row r="299" spans="1:27" ht="20.100000000000001" customHeight="1" x14ac:dyDescent="0.15">
      <c r="A299" s="164"/>
      <c r="B299" s="164"/>
      <c r="C299" s="350"/>
      <c r="D299" s="458">
        <f t="shared" si="0"/>
        <v>13</v>
      </c>
      <c r="E299" s="491"/>
      <c r="F299" s="480" t="s">
        <v>154</v>
      </c>
      <c r="G299" s="481"/>
      <c r="H299" s="481"/>
      <c r="I299" s="481"/>
      <c r="J299" s="481"/>
      <c r="K299" s="482"/>
      <c r="L299" s="6"/>
      <c r="M299" s="483"/>
      <c r="N299" s="489"/>
      <c r="O299" s="490"/>
      <c r="P299" s="490"/>
      <c r="Q299" s="486"/>
      <c r="R299" s="487"/>
      <c r="S299" s="487"/>
      <c r="T299" s="487"/>
      <c r="U299" s="487"/>
      <c r="V299" s="487"/>
      <c r="W299" s="487"/>
      <c r="X299" s="487"/>
      <c r="Y299" s="488"/>
      <c r="Z299" s="457"/>
      <c r="AA299" s="187"/>
    </row>
    <row r="300" spans="1:27" ht="20.100000000000001" customHeight="1" x14ac:dyDescent="0.15">
      <c r="A300" s="164"/>
      <c r="B300" s="164"/>
      <c r="C300" s="350"/>
      <c r="D300" s="458">
        <f t="shared" si="0"/>
        <v>14</v>
      </c>
      <c r="E300" s="491"/>
      <c r="F300" s="480" t="s">
        <v>155</v>
      </c>
      <c r="G300" s="481"/>
      <c r="H300" s="481"/>
      <c r="I300" s="481"/>
      <c r="J300" s="481"/>
      <c r="K300" s="482"/>
      <c r="L300" s="6"/>
      <c r="M300" s="483"/>
      <c r="N300" s="489"/>
      <c r="O300" s="490"/>
      <c r="P300" s="490"/>
      <c r="Q300" s="486"/>
      <c r="R300" s="487"/>
      <c r="S300" s="487"/>
      <c r="T300" s="487"/>
      <c r="U300" s="487"/>
      <c r="V300" s="487"/>
      <c r="W300" s="487"/>
      <c r="X300" s="487"/>
      <c r="Y300" s="488"/>
      <c r="Z300" s="457"/>
      <c r="AA300" s="187"/>
    </row>
    <row r="301" spans="1:27" ht="20.100000000000001" customHeight="1" x14ac:dyDescent="0.15">
      <c r="A301" s="164"/>
      <c r="B301" s="164"/>
      <c r="C301" s="350"/>
      <c r="D301" s="458">
        <f t="shared" si="0"/>
        <v>15</v>
      </c>
      <c r="E301" s="491"/>
      <c r="F301" s="480" t="s">
        <v>205</v>
      </c>
      <c r="G301" s="481"/>
      <c r="H301" s="481"/>
      <c r="I301" s="481"/>
      <c r="J301" s="481"/>
      <c r="K301" s="482"/>
      <c r="L301" s="6"/>
      <c r="M301" s="483"/>
      <c r="N301" s="489"/>
      <c r="O301" s="490"/>
      <c r="P301" s="490"/>
      <c r="Q301" s="486"/>
      <c r="R301" s="487"/>
      <c r="S301" s="487"/>
      <c r="T301" s="487"/>
      <c r="U301" s="487"/>
      <c r="V301" s="487"/>
      <c r="W301" s="487"/>
      <c r="X301" s="487"/>
      <c r="Y301" s="488"/>
      <c r="Z301" s="457"/>
      <c r="AA301" s="187"/>
    </row>
    <row r="302" spans="1:27" ht="20.100000000000001" customHeight="1" x14ac:dyDescent="0.15">
      <c r="A302" s="164"/>
      <c r="B302" s="164"/>
      <c r="C302" s="350"/>
      <c r="D302" s="458">
        <f t="shared" si="0"/>
        <v>16</v>
      </c>
      <c r="E302" s="491"/>
      <c r="F302" s="480" t="s">
        <v>206</v>
      </c>
      <c r="G302" s="481"/>
      <c r="H302" s="481"/>
      <c r="I302" s="481"/>
      <c r="J302" s="481"/>
      <c r="K302" s="482"/>
      <c r="L302" s="6"/>
      <c r="M302" s="483"/>
      <c r="N302" s="489"/>
      <c r="O302" s="490"/>
      <c r="P302" s="490"/>
      <c r="Q302" s="486"/>
      <c r="R302" s="487"/>
      <c r="S302" s="487"/>
      <c r="T302" s="487"/>
      <c r="U302" s="487"/>
      <c r="V302" s="487"/>
      <c r="W302" s="487"/>
      <c r="X302" s="487"/>
      <c r="Y302" s="488"/>
      <c r="Z302" s="457"/>
      <c r="AA302" s="187"/>
    </row>
    <row r="303" spans="1:27" ht="20.100000000000001" customHeight="1" x14ac:dyDescent="0.15">
      <c r="A303" s="164"/>
      <c r="B303" s="164"/>
      <c r="C303" s="350"/>
      <c r="D303" s="458">
        <f t="shared" si="0"/>
        <v>17</v>
      </c>
      <c r="E303" s="491"/>
      <c r="F303" s="480" t="s">
        <v>207</v>
      </c>
      <c r="G303" s="481"/>
      <c r="H303" s="481"/>
      <c r="I303" s="481"/>
      <c r="J303" s="481"/>
      <c r="K303" s="482"/>
      <c r="L303" s="6"/>
      <c r="M303" s="483"/>
      <c r="N303" s="489"/>
      <c r="O303" s="490"/>
      <c r="P303" s="490"/>
      <c r="Q303" s="486"/>
      <c r="R303" s="487"/>
      <c r="S303" s="487"/>
      <c r="T303" s="487"/>
      <c r="U303" s="487"/>
      <c r="V303" s="487"/>
      <c r="W303" s="487"/>
      <c r="X303" s="487"/>
      <c r="Y303" s="488"/>
      <c r="Z303" s="457"/>
      <c r="AA303" s="187"/>
    </row>
    <row r="304" spans="1:27" ht="20.100000000000001" customHeight="1" x14ac:dyDescent="0.15">
      <c r="A304" s="164"/>
      <c r="B304" s="164"/>
      <c r="C304" s="350"/>
      <c r="D304" s="458">
        <f t="shared" si="0"/>
        <v>18</v>
      </c>
      <c r="E304" s="491"/>
      <c r="F304" s="480" t="s">
        <v>156</v>
      </c>
      <c r="G304" s="481"/>
      <c r="H304" s="481"/>
      <c r="I304" s="481"/>
      <c r="J304" s="481"/>
      <c r="K304" s="482"/>
      <c r="L304" s="6"/>
      <c r="M304" s="483"/>
      <c r="N304" s="489"/>
      <c r="O304" s="490"/>
      <c r="P304" s="490"/>
      <c r="Q304" s="486"/>
      <c r="R304" s="487"/>
      <c r="S304" s="487"/>
      <c r="T304" s="487"/>
      <c r="U304" s="487"/>
      <c r="V304" s="487"/>
      <c r="W304" s="487"/>
      <c r="X304" s="487"/>
      <c r="Y304" s="488"/>
      <c r="Z304" s="457"/>
      <c r="AA304" s="187"/>
    </row>
    <row r="305" spans="1:28" ht="20.100000000000001" customHeight="1" x14ac:dyDescent="0.15">
      <c r="A305" s="164"/>
      <c r="B305" s="164"/>
      <c r="C305" s="350"/>
      <c r="D305" s="458">
        <f t="shared" si="0"/>
        <v>19</v>
      </c>
      <c r="E305" s="491"/>
      <c r="F305" s="480" t="s">
        <v>157</v>
      </c>
      <c r="G305" s="481"/>
      <c r="H305" s="481"/>
      <c r="I305" s="481"/>
      <c r="J305" s="481"/>
      <c r="K305" s="482"/>
      <c r="L305" s="6"/>
      <c r="M305" s="483"/>
      <c r="N305" s="489"/>
      <c r="O305" s="490"/>
      <c r="P305" s="490"/>
      <c r="Q305" s="486"/>
      <c r="R305" s="487"/>
      <c r="S305" s="487"/>
      <c r="T305" s="487"/>
      <c r="U305" s="487"/>
      <c r="V305" s="487"/>
      <c r="W305" s="487"/>
      <c r="X305" s="487"/>
      <c r="Y305" s="488"/>
      <c r="Z305" s="457"/>
      <c r="AA305" s="187"/>
    </row>
    <row r="306" spans="1:28" ht="20.100000000000001" customHeight="1" x14ac:dyDescent="0.15">
      <c r="A306" s="164"/>
      <c r="B306" s="164"/>
      <c r="C306" s="350"/>
      <c r="D306" s="465">
        <f t="shared" si="0"/>
        <v>20</v>
      </c>
      <c r="E306" s="492"/>
      <c r="F306" s="467" t="s">
        <v>158</v>
      </c>
      <c r="G306" s="468"/>
      <c r="H306" s="468"/>
      <c r="I306" s="468"/>
      <c r="J306" s="468"/>
      <c r="K306" s="469"/>
      <c r="L306" s="10"/>
      <c r="M306" s="493"/>
      <c r="N306" s="494"/>
      <c r="O306" s="495"/>
      <c r="P306" s="495"/>
      <c r="Q306" s="486"/>
      <c r="R306" s="487"/>
      <c r="S306" s="487"/>
      <c r="T306" s="487"/>
      <c r="U306" s="487"/>
      <c r="V306" s="487"/>
      <c r="W306" s="487"/>
      <c r="X306" s="487"/>
      <c r="Y306" s="488"/>
      <c r="Z306" s="457"/>
      <c r="AA306" s="187"/>
    </row>
    <row r="307" spans="1:28" ht="20.100000000000001" customHeight="1" x14ac:dyDescent="0.15">
      <c r="A307" s="164">
        <f>IFERROR(IF(AND(SUM(建設コンサルタント_登録)&gt;0,OR(TRIM($Q307)="",TRIM($T307)="")),1001,0),3)</f>
        <v>0</v>
      </c>
      <c r="B307" s="553"/>
      <c r="C307" s="350"/>
      <c r="D307" s="472">
        <f t="shared" si="0"/>
        <v>21</v>
      </c>
      <c r="E307" s="496" t="s">
        <v>159</v>
      </c>
      <c r="F307" s="496" t="s">
        <v>160</v>
      </c>
      <c r="G307" s="474" t="s">
        <v>198</v>
      </c>
      <c r="H307" s="475"/>
      <c r="I307" s="475"/>
      <c r="J307" s="475"/>
      <c r="K307" s="476"/>
      <c r="L307" s="5"/>
      <c r="M307" s="5"/>
      <c r="N307" s="497" t="s">
        <v>33</v>
      </c>
      <c r="O307" s="252"/>
      <c r="P307" s="456"/>
      <c r="Q307" s="113"/>
      <c r="R307" s="114"/>
      <c r="S307" s="115"/>
      <c r="T307" s="121"/>
      <c r="U307" s="122"/>
      <c r="V307" s="122"/>
      <c r="W307" s="122"/>
      <c r="X307" s="122"/>
      <c r="Y307" s="123"/>
      <c r="Z307" s="457"/>
      <c r="AA307" s="187"/>
      <c r="AB307" s="498">
        <f>IF(AND($L307="○",$M307="○"),1,0)</f>
        <v>0</v>
      </c>
    </row>
    <row r="308" spans="1:28" ht="20.100000000000001" customHeight="1" x14ac:dyDescent="0.15">
      <c r="A308" s="164"/>
      <c r="B308" s="164"/>
      <c r="C308" s="350"/>
      <c r="D308" s="458">
        <f t="shared" si="0"/>
        <v>22</v>
      </c>
      <c r="E308" s="499"/>
      <c r="F308" s="499"/>
      <c r="G308" s="480" t="s">
        <v>161</v>
      </c>
      <c r="H308" s="481"/>
      <c r="I308" s="481"/>
      <c r="J308" s="481"/>
      <c r="K308" s="482"/>
      <c r="L308" s="9"/>
      <c r="M308" s="9"/>
      <c r="N308" s="500"/>
      <c r="O308" s="362"/>
      <c r="P308" s="464"/>
      <c r="Q308" s="116"/>
      <c r="R308" s="36"/>
      <c r="S308" s="117"/>
      <c r="T308" s="135"/>
      <c r="U308" s="84"/>
      <c r="V308" s="84"/>
      <c r="W308" s="84"/>
      <c r="X308" s="84"/>
      <c r="Y308" s="125"/>
      <c r="Z308" s="457"/>
      <c r="AA308" s="187"/>
      <c r="AB308" s="498">
        <f t="shared" ref="AB308:AB327" si="1">IF(AND($L308="○",$M308="○"),1,0)</f>
        <v>0</v>
      </c>
    </row>
    <row r="309" spans="1:28" ht="20.100000000000001" customHeight="1" x14ac:dyDescent="0.15">
      <c r="A309" s="164"/>
      <c r="B309" s="164"/>
      <c r="C309" s="350"/>
      <c r="D309" s="458">
        <f t="shared" si="0"/>
        <v>23</v>
      </c>
      <c r="E309" s="499"/>
      <c r="F309" s="499"/>
      <c r="G309" s="480" t="s">
        <v>162</v>
      </c>
      <c r="H309" s="481"/>
      <c r="I309" s="481"/>
      <c r="J309" s="481"/>
      <c r="K309" s="482"/>
      <c r="L309" s="9"/>
      <c r="M309" s="6"/>
      <c r="N309" s="500"/>
      <c r="O309" s="362"/>
      <c r="P309" s="464"/>
      <c r="Q309" s="116"/>
      <c r="R309" s="36"/>
      <c r="S309" s="117"/>
      <c r="T309" s="124"/>
      <c r="U309" s="84"/>
      <c r="V309" s="84"/>
      <c r="W309" s="84"/>
      <c r="X309" s="84"/>
      <c r="Y309" s="125"/>
      <c r="Z309" s="457"/>
      <c r="AA309" s="187"/>
      <c r="AB309" s="498">
        <f t="shared" si="1"/>
        <v>0</v>
      </c>
    </row>
    <row r="310" spans="1:28" ht="20.100000000000001" customHeight="1" x14ac:dyDescent="0.15">
      <c r="A310" s="164"/>
      <c r="B310" s="164"/>
      <c r="C310" s="350"/>
      <c r="D310" s="458">
        <f t="shared" si="0"/>
        <v>24</v>
      </c>
      <c r="E310" s="499"/>
      <c r="F310" s="499"/>
      <c r="G310" s="480" t="s">
        <v>163</v>
      </c>
      <c r="H310" s="481"/>
      <c r="I310" s="481"/>
      <c r="J310" s="481"/>
      <c r="K310" s="482"/>
      <c r="L310" s="6"/>
      <c r="M310" s="6"/>
      <c r="N310" s="500"/>
      <c r="O310" s="362"/>
      <c r="P310" s="464"/>
      <c r="Q310" s="116"/>
      <c r="R310" s="36"/>
      <c r="S310" s="117"/>
      <c r="T310" s="124"/>
      <c r="U310" s="84"/>
      <c r="V310" s="84"/>
      <c r="W310" s="84"/>
      <c r="X310" s="84"/>
      <c r="Y310" s="125"/>
      <c r="Z310" s="457"/>
      <c r="AA310" s="187"/>
      <c r="AB310" s="498">
        <f t="shared" si="1"/>
        <v>0</v>
      </c>
    </row>
    <row r="311" spans="1:28" ht="20.100000000000001" customHeight="1" x14ac:dyDescent="0.15">
      <c r="A311" s="164"/>
      <c r="B311" s="164"/>
      <c r="C311" s="350"/>
      <c r="D311" s="458">
        <f t="shared" si="0"/>
        <v>25</v>
      </c>
      <c r="E311" s="499"/>
      <c r="F311" s="499"/>
      <c r="G311" s="480" t="s">
        <v>164</v>
      </c>
      <c r="H311" s="481"/>
      <c r="I311" s="481"/>
      <c r="J311" s="481"/>
      <c r="K311" s="482"/>
      <c r="L311" s="6"/>
      <c r="M311" s="6"/>
      <c r="N311" s="500"/>
      <c r="O311" s="362"/>
      <c r="P311" s="464"/>
      <c r="Q311" s="116"/>
      <c r="R311" s="36"/>
      <c r="S311" s="117"/>
      <c r="T311" s="124"/>
      <c r="U311" s="84"/>
      <c r="V311" s="84"/>
      <c r="W311" s="84"/>
      <c r="X311" s="84"/>
      <c r="Y311" s="125"/>
      <c r="Z311" s="457"/>
      <c r="AA311" s="187"/>
      <c r="AB311" s="498">
        <f t="shared" si="1"/>
        <v>0</v>
      </c>
    </row>
    <row r="312" spans="1:28" ht="20.100000000000001" customHeight="1" x14ac:dyDescent="0.15">
      <c r="A312" s="164"/>
      <c r="B312" s="164"/>
      <c r="C312" s="350"/>
      <c r="D312" s="458">
        <f t="shared" si="0"/>
        <v>26</v>
      </c>
      <c r="E312" s="499"/>
      <c r="F312" s="499"/>
      <c r="G312" s="480" t="s">
        <v>199</v>
      </c>
      <c r="H312" s="481"/>
      <c r="I312" s="481"/>
      <c r="J312" s="481"/>
      <c r="K312" s="482"/>
      <c r="L312" s="6"/>
      <c r="M312" s="6"/>
      <c r="N312" s="500"/>
      <c r="O312" s="362"/>
      <c r="P312" s="464"/>
      <c r="Q312" s="116"/>
      <c r="R312" s="36"/>
      <c r="S312" s="117"/>
      <c r="T312" s="124"/>
      <c r="U312" s="84"/>
      <c r="V312" s="84"/>
      <c r="W312" s="84"/>
      <c r="X312" s="84"/>
      <c r="Y312" s="125"/>
      <c r="Z312" s="457"/>
      <c r="AA312" s="187"/>
      <c r="AB312" s="498">
        <f t="shared" si="1"/>
        <v>0</v>
      </c>
    </row>
    <row r="313" spans="1:28" ht="20.100000000000001" customHeight="1" x14ac:dyDescent="0.15">
      <c r="A313" s="164"/>
      <c r="B313" s="164"/>
      <c r="C313" s="350"/>
      <c r="D313" s="458">
        <f t="shared" si="0"/>
        <v>27</v>
      </c>
      <c r="E313" s="499"/>
      <c r="F313" s="499"/>
      <c r="G313" s="480" t="s">
        <v>165</v>
      </c>
      <c r="H313" s="481"/>
      <c r="I313" s="481"/>
      <c r="J313" s="481"/>
      <c r="K313" s="482"/>
      <c r="L313" s="6"/>
      <c r="M313" s="6"/>
      <c r="N313" s="500"/>
      <c r="O313" s="362"/>
      <c r="P313" s="464"/>
      <c r="Q313" s="116"/>
      <c r="R313" s="36"/>
      <c r="S313" s="117"/>
      <c r="T313" s="124"/>
      <c r="U313" s="84"/>
      <c r="V313" s="84"/>
      <c r="W313" s="84"/>
      <c r="X313" s="84"/>
      <c r="Y313" s="125"/>
      <c r="Z313" s="457"/>
      <c r="AA313" s="187"/>
      <c r="AB313" s="498">
        <f t="shared" si="1"/>
        <v>0</v>
      </c>
    </row>
    <row r="314" spans="1:28" ht="20.100000000000001" customHeight="1" x14ac:dyDescent="0.15">
      <c r="A314" s="164"/>
      <c r="B314" s="164"/>
      <c r="C314" s="350"/>
      <c r="D314" s="458">
        <f t="shared" si="0"/>
        <v>28</v>
      </c>
      <c r="E314" s="499"/>
      <c r="F314" s="499"/>
      <c r="G314" s="480" t="s">
        <v>166</v>
      </c>
      <c r="H314" s="481"/>
      <c r="I314" s="481"/>
      <c r="J314" s="481"/>
      <c r="K314" s="482"/>
      <c r="L314" s="6"/>
      <c r="M314" s="6"/>
      <c r="N314" s="500"/>
      <c r="O314" s="362"/>
      <c r="P314" s="464"/>
      <c r="Q314" s="116"/>
      <c r="R314" s="36"/>
      <c r="S314" s="117"/>
      <c r="T314" s="124"/>
      <c r="U314" s="84"/>
      <c r="V314" s="84"/>
      <c r="W314" s="84"/>
      <c r="X314" s="84"/>
      <c r="Y314" s="125"/>
      <c r="Z314" s="457"/>
      <c r="AA314" s="187"/>
      <c r="AB314" s="498">
        <f t="shared" si="1"/>
        <v>0</v>
      </c>
    </row>
    <row r="315" spans="1:28" ht="20.100000000000001" customHeight="1" x14ac:dyDescent="0.15">
      <c r="A315" s="164"/>
      <c r="B315" s="164"/>
      <c r="C315" s="350"/>
      <c r="D315" s="458">
        <f t="shared" si="0"/>
        <v>29</v>
      </c>
      <c r="E315" s="499"/>
      <c r="F315" s="499"/>
      <c r="G315" s="480" t="s">
        <v>167</v>
      </c>
      <c r="H315" s="481"/>
      <c r="I315" s="481"/>
      <c r="J315" s="481"/>
      <c r="K315" s="482"/>
      <c r="L315" s="6"/>
      <c r="M315" s="6"/>
      <c r="N315" s="500"/>
      <c r="O315" s="362"/>
      <c r="P315" s="464"/>
      <c r="Q315" s="116"/>
      <c r="R315" s="36"/>
      <c r="S315" s="117"/>
      <c r="T315" s="124"/>
      <c r="U315" s="84"/>
      <c r="V315" s="84"/>
      <c r="W315" s="84"/>
      <c r="X315" s="84"/>
      <c r="Y315" s="125"/>
      <c r="Z315" s="457"/>
      <c r="AA315" s="187"/>
      <c r="AB315" s="498">
        <f t="shared" si="1"/>
        <v>0</v>
      </c>
    </row>
    <row r="316" spans="1:28" ht="20.100000000000001" customHeight="1" x14ac:dyDescent="0.15">
      <c r="A316" s="164"/>
      <c r="B316" s="164"/>
      <c r="C316" s="350"/>
      <c r="D316" s="458">
        <f t="shared" si="0"/>
        <v>30</v>
      </c>
      <c r="E316" s="499"/>
      <c r="F316" s="499"/>
      <c r="G316" s="480" t="s">
        <v>168</v>
      </c>
      <c r="H316" s="481"/>
      <c r="I316" s="481"/>
      <c r="J316" s="481"/>
      <c r="K316" s="482"/>
      <c r="L316" s="6"/>
      <c r="M316" s="6"/>
      <c r="N316" s="500"/>
      <c r="O316" s="362"/>
      <c r="P316" s="464"/>
      <c r="Q316" s="116"/>
      <c r="R316" s="36"/>
      <c r="S316" s="117"/>
      <c r="T316" s="124"/>
      <c r="U316" s="84"/>
      <c r="V316" s="84"/>
      <c r="W316" s="84"/>
      <c r="X316" s="84"/>
      <c r="Y316" s="125"/>
      <c r="Z316" s="457"/>
      <c r="AA316" s="187"/>
      <c r="AB316" s="498">
        <f t="shared" si="1"/>
        <v>0</v>
      </c>
    </row>
    <row r="317" spans="1:28" ht="20.100000000000001" customHeight="1" x14ac:dyDescent="0.15">
      <c r="A317" s="164"/>
      <c r="B317" s="164"/>
      <c r="C317" s="350"/>
      <c r="D317" s="458">
        <f t="shared" si="0"/>
        <v>31</v>
      </c>
      <c r="E317" s="499"/>
      <c r="F317" s="499"/>
      <c r="G317" s="480" t="s">
        <v>169</v>
      </c>
      <c r="H317" s="481"/>
      <c r="I317" s="481"/>
      <c r="J317" s="481"/>
      <c r="K317" s="482"/>
      <c r="L317" s="6"/>
      <c r="M317" s="6"/>
      <c r="N317" s="500"/>
      <c r="O317" s="362"/>
      <c r="P317" s="464"/>
      <c r="Q317" s="116"/>
      <c r="R317" s="36"/>
      <c r="S317" s="117"/>
      <c r="T317" s="124"/>
      <c r="U317" s="84"/>
      <c r="V317" s="84"/>
      <c r="W317" s="84"/>
      <c r="X317" s="84"/>
      <c r="Y317" s="125"/>
      <c r="Z317" s="457"/>
      <c r="AA317" s="187"/>
      <c r="AB317" s="498">
        <f t="shared" si="1"/>
        <v>0</v>
      </c>
    </row>
    <row r="318" spans="1:28" ht="20.100000000000001" customHeight="1" x14ac:dyDescent="0.15">
      <c r="A318" s="164"/>
      <c r="B318" s="164"/>
      <c r="C318" s="350"/>
      <c r="D318" s="458">
        <f t="shared" si="0"/>
        <v>32</v>
      </c>
      <c r="E318" s="499"/>
      <c r="F318" s="499"/>
      <c r="G318" s="480" t="s">
        <v>170</v>
      </c>
      <c r="H318" s="481"/>
      <c r="I318" s="481"/>
      <c r="J318" s="481"/>
      <c r="K318" s="482"/>
      <c r="L318" s="6"/>
      <c r="M318" s="6"/>
      <c r="N318" s="500"/>
      <c r="O318" s="362"/>
      <c r="P318" s="464"/>
      <c r="Q318" s="116"/>
      <c r="R318" s="36"/>
      <c r="S318" s="117"/>
      <c r="T318" s="124"/>
      <c r="U318" s="84"/>
      <c r="V318" s="84"/>
      <c r="W318" s="84"/>
      <c r="X318" s="84"/>
      <c r="Y318" s="125"/>
      <c r="Z318" s="457"/>
      <c r="AA318" s="187"/>
      <c r="AB318" s="498">
        <f t="shared" si="1"/>
        <v>0</v>
      </c>
    </row>
    <row r="319" spans="1:28" ht="20.100000000000001" customHeight="1" x14ac:dyDescent="0.15">
      <c r="A319" s="164"/>
      <c r="B319" s="164"/>
      <c r="C319" s="350"/>
      <c r="D319" s="458">
        <f t="shared" si="0"/>
        <v>33</v>
      </c>
      <c r="E319" s="499"/>
      <c r="F319" s="499"/>
      <c r="G319" s="480" t="s">
        <v>171</v>
      </c>
      <c r="H319" s="481"/>
      <c r="I319" s="481"/>
      <c r="J319" s="481"/>
      <c r="K319" s="482"/>
      <c r="L319" s="6"/>
      <c r="M319" s="6"/>
      <c r="N319" s="500"/>
      <c r="O319" s="362"/>
      <c r="P319" s="464"/>
      <c r="Q319" s="116"/>
      <c r="R319" s="36"/>
      <c r="S319" s="117"/>
      <c r="T319" s="124"/>
      <c r="U319" s="84"/>
      <c r="V319" s="84"/>
      <c r="W319" s="84"/>
      <c r="X319" s="84"/>
      <c r="Y319" s="125"/>
      <c r="Z319" s="457"/>
      <c r="AA319" s="187"/>
      <c r="AB319" s="498">
        <f t="shared" si="1"/>
        <v>0</v>
      </c>
    </row>
    <row r="320" spans="1:28" ht="20.100000000000001" customHeight="1" x14ac:dyDescent="0.15">
      <c r="A320" s="164"/>
      <c r="B320" s="164"/>
      <c r="C320" s="350"/>
      <c r="D320" s="458">
        <f t="shared" si="0"/>
        <v>34</v>
      </c>
      <c r="E320" s="499"/>
      <c r="F320" s="499"/>
      <c r="G320" s="480" t="s">
        <v>172</v>
      </c>
      <c r="H320" s="481"/>
      <c r="I320" s="481"/>
      <c r="J320" s="481"/>
      <c r="K320" s="482"/>
      <c r="L320" s="6"/>
      <c r="M320" s="6"/>
      <c r="N320" s="500"/>
      <c r="O320" s="362"/>
      <c r="P320" s="464"/>
      <c r="Q320" s="116"/>
      <c r="R320" s="36"/>
      <c r="S320" s="117"/>
      <c r="T320" s="124"/>
      <c r="U320" s="84"/>
      <c r="V320" s="84"/>
      <c r="W320" s="84"/>
      <c r="X320" s="84"/>
      <c r="Y320" s="125"/>
      <c r="Z320" s="457"/>
      <c r="AA320" s="187"/>
      <c r="AB320" s="498">
        <f t="shared" si="1"/>
        <v>0</v>
      </c>
    </row>
    <row r="321" spans="1:29" ht="20.100000000000001" customHeight="1" x14ac:dyDescent="0.15">
      <c r="A321" s="164"/>
      <c r="B321" s="164"/>
      <c r="C321" s="350"/>
      <c r="D321" s="458">
        <f t="shared" si="0"/>
        <v>35</v>
      </c>
      <c r="E321" s="499"/>
      <c r="F321" s="499"/>
      <c r="G321" s="480" t="s">
        <v>173</v>
      </c>
      <c r="H321" s="481"/>
      <c r="I321" s="481"/>
      <c r="J321" s="481"/>
      <c r="K321" s="482"/>
      <c r="L321" s="6"/>
      <c r="M321" s="6"/>
      <c r="N321" s="500"/>
      <c r="O321" s="362"/>
      <c r="P321" s="464"/>
      <c r="Q321" s="116"/>
      <c r="R321" s="36"/>
      <c r="S321" s="117"/>
      <c r="T321" s="124"/>
      <c r="U321" s="84"/>
      <c r="V321" s="84"/>
      <c r="W321" s="84"/>
      <c r="X321" s="84"/>
      <c r="Y321" s="125"/>
      <c r="Z321" s="457"/>
      <c r="AA321" s="187"/>
      <c r="AB321" s="498">
        <f t="shared" si="1"/>
        <v>0</v>
      </c>
    </row>
    <row r="322" spans="1:29" ht="20.100000000000001" customHeight="1" x14ac:dyDescent="0.15">
      <c r="A322" s="164"/>
      <c r="B322" s="164"/>
      <c r="C322" s="350"/>
      <c r="D322" s="458">
        <f t="shared" si="0"/>
        <v>36</v>
      </c>
      <c r="E322" s="499"/>
      <c r="F322" s="499"/>
      <c r="G322" s="480" t="s">
        <v>200</v>
      </c>
      <c r="H322" s="481"/>
      <c r="I322" s="481"/>
      <c r="J322" s="481"/>
      <c r="K322" s="482"/>
      <c r="L322" s="6"/>
      <c r="M322" s="6"/>
      <c r="N322" s="500"/>
      <c r="O322" s="362"/>
      <c r="P322" s="464"/>
      <c r="Q322" s="116"/>
      <c r="R322" s="36"/>
      <c r="S322" s="117"/>
      <c r="T322" s="124"/>
      <c r="U322" s="84"/>
      <c r="V322" s="84"/>
      <c r="W322" s="84"/>
      <c r="X322" s="84"/>
      <c r="Y322" s="125"/>
      <c r="Z322" s="457"/>
      <c r="AA322" s="187"/>
      <c r="AB322" s="498">
        <f t="shared" si="1"/>
        <v>0</v>
      </c>
    </row>
    <row r="323" spans="1:29" ht="20.100000000000001" customHeight="1" x14ac:dyDescent="0.15">
      <c r="A323" s="164"/>
      <c r="B323" s="164"/>
      <c r="C323" s="350"/>
      <c r="D323" s="458">
        <f t="shared" si="0"/>
        <v>37</v>
      </c>
      <c r="E323" s="499"/>
      <c r="F323" s="499"/>
      <c r="G323" s="480" t="s">
        <v>174</v>
      </c>
      <c r="H323" s="481"/>
      <c r="I323" s="481"/>
      <c r="J323" s="481"/>
      <c r="K323" s="482"/>
      <c r="L323" s="6"/>
      <c r="M323" s="6"/>
      <c r="N323" s="500"/>
      <c r="O323" s="362"/>
      <c r="P323" s="464"/>
      <c r="Q323" s="116"/>
      <c r="R323" s="36"/>
      <c r="S323" s="117"/>
      <c r="T323" s="124"/>
      <c r="U323" s="84"/>
      <c r="V323" s="84"/>
      <c r="W323" s="84"/>
      <c r="X323" s="84"/>
      <c r="Y323" s="125"/>
      <c r="Z323" s="457"/>
      <c r="AA323" s="187"/>
      <c r="AB323" s="498">
        <f t="shared" si="1"/>
        <v>0</v>
      </c>
    </row>
    <row r="324" spans="1:29" ht="20.100000000000001" customHeight="1" x14ac:dyDescent="0.15">
      <c r="A324" s="164"/>
      <c r="B324" s="164"/>
      <c r="C324" s="350"/>
      <c r="D324" s="458">
        <f t="shared" si="0"/>
        <v>38</v>
      </c>
      <c r="E324" s="499"/>
      <c r="F324" s="499"/>
      <c r="G324" s="480" t="s">
        <v>175</v>
      </c>
      <c r="H324" s="481"/>
      <c r="I324" s="481"/>
      <c r="J324" s="481"/>
      <c r="K324" s="482"/>
      <c r="L324" s="6"/>
      <c r="M324" s="6"/>
      <c r="N324" s="500"/>
      <c r="O324" s="362"/>
      <c r="P324" s="464"/>
      <c r="Q324" s="116"/>
      <c r="R324" s="36"/>
      <c r="S324" s="117"/>
      <c r="T324" s="124"/>
      <c r="U324" s="84"/>
      <c r="V324" s="84"/>
      <c r="W324" s="84"/>
      <c r="X324" s="84"/>
      <c r="Y324" s="125"/>
      <c r="Z324" s="457"/>
      <c r="AA324" s="187"/>
      <c r="AB324" s="498">
        <f t="shared" si="1"/>
        <v>0</v>
      </c>
    </row>
    <row r="325" spans="1:29" ht="20.100000000000001" customHeight="1" x14ac:dyDescent="0.15">
      <c r="A325" s="164"/>
      <c r="B325" s="164"/>
      <c r="C325" s="350"/>
      <c r="D325" s="458">
        <f t="shared" si="0"/>
        <v>39</v>
      </c>
      <c r="E325" s="499"/>
      <c r="F325" s="499"/>
      <c r="G325" s="480" t="s">
        <v>176</v>
      </c>
      <c r="H325" s="481"/>
      <c r="I325" s="481"/>
      <c r="J325" s="481"/>
      <c r="K325" s="482"/>
      <c r="L325" s="6"/>
      <c r="M325" s="6"/>
      <c r="N325" s="500"/>
      <c r="O325" s="362"/>
      <c r="P325" s="464"/>
      <c r="Q325" s="116"/>
      <c r="R325" s="36"/>
      <c r="S325" s="117"/>
      <c r="T325" s="124"/>
      <c r="U325" s="84"/>
      <c r="V325" s="84"/>
      <c r="W325" s="84"/>
      <c r="X325" s="84"/>
      <c r="Y325" s="125"/>
      <c r="Z325" s="457"/>
      <c r="AA325" s="187"/>
      <c r="AB325" s="498">
        <f t="shared" si="1"/>
        <v>0</v>
      </c>
    </row>
    <row r="326" spans="1:29" ht="20.100000000000001" customHeight="1" x14ac:dyDescent="0.15">
      <c r="A326" s="164"/>
      <c r="B326" s="164"/>
      <c r="C326" s="350"/>
      <c r="D326" s="458">
        <f t="shared" si="0"/>
        <v>40</v>
      </c>
      <c r="E326" s="499"/>
      <c r="F326" s="499"/>
      <c r="G326" s="480" t="s">
        <v>201</v>
      </c>
      <c r="H326" s="481"/>
      <c r="I326" s="481"/>
      <c r="J326" s="481"/>
      <c r="K326" s="482"/>
      <c r="L326" s="6"/>
      <c r="M326" s="6"/>
      <c r="N326" s="500"/>
      <c r="O326" s="362"/>
      <c r="P326" s="464"/>
      <c r="Q326" s="116"/>
      <c r="R326" s="36"/>
      <c r="S326" s="117"/>
      <c r="T326" s="124"/>
      <c r="U326" s="84"/>
      <c r="V326" s="84"/>
      <c r="W326" s="84"/>
      <c r="X326" s="84"/>
      <c r="Y326" s="125"/>
      <c r="Z326" s="457"/>
      <c r="AA326" s="187"/>
      <c r="AB326" s="498">
        <f t="shared" si="1"/>
        <v>0</v>
      </c>
    </row>
    <row r="327" spans="1:29" ht="20.100000000000001" customHeight="1" x14ac:dyDescent="0.15">
      <c r="A327" s="164"/>
      <c r="B327" s="164"/>
      <c r="C327" s="350"/>
      <c r="D327" s="458">
        <f t="shared" si="0"/>
        <v>41</v>
      </c>
      <c r="E327" s="499"/>
      <c r="F327" s="501"/>
      <c r="G327" s="480" t="s">
        <v>177</v>
      </c>
      <c r="H327" s="481"/>
      <c r="I327" s="481"/>
      <c r="J327" s="481"/>
      <c r="K327" s="482"/>
      <c r="L327" s="6"/>
      <c r="M327" s="6"/>
      <c r="N327" s="502"/>
      <c r="O327" s="477"/>
      <c r="P327" s="478"/>
      <c r="Q327" s="136"/>
      <c r="R327" s="137"/>
      <c r="S327" s="138"/>
      <c r="T327" s="124"/>
      <c r="U327" s="84"/>
      <c r="V327" s="84"/>
      <c r="W327" s="84"/>
      <c r="X327" s="84"/>
      <c r="Y327" s="125"/>
      <c r="Z327" s="457"/>
      <c r="AA327" s="187"/>
      <c r="AB327" s="498">
        <f t="shared" si="1"/>
        <v>0</v>
      </c>
    </row>
    <row r="328" spans="1:29" ht="20.100000000000001" customHeight="1" x14ac:dyDescent="0.15">
      <c r="A328" s="164"/>
      <c r="B328" s="164"/>
      <c r="C328" s="350"/>
      <c r="D328" s="458">
        <f t="shared" si="0"/>
        <v>42</v>
      </c>
      <c r="E328" s="499"/>
      <c r="F328" s="480" t="s">
        <v>178</v>
      </c>
      <c r="G328" s="481"/>
      <c r="H328" s="481"/>
      <c r="I328" s="481"/>
      <c r="J328" s="481"/>
      <c r="K328" s="482"/>
      <c r="L328" s="7"/>
      <c r="M328" s="503"/>
      <c r="N328" s="489"/>
      <c r="O328" s="490"/>
      <c r="P328" s="504"/>
      <c r="Q328" s="486"/>
      <c r="R328" s="487"/>
      <c r="S328" s="487"/>
      <c r="T328" s="487"/>
      <c r="U328" s="487"/>
      <c r="V328" s="487"/>
      <c r="W328" s="487"/>
      <c r="X328" s="487"/>
      <c r="Y328" s="488"/>
      <c r="Z328" s="457"/>
      <c r="AA328" s="187"/>
    </row>
    <row r="329" spans="1:29" ht="20.100000000000001" customHeight="1" x14ac:dyDescent="0.15">
      <c r="A329" s="164"/>
      <c r="B329" s="164"/>
      <c r="C329" s="350"/>
      <c r="D329" s="458">
        <f t="shared" si="0"/>
        <v>43</v>
      </c>
      <c r="E329" s="499"/>
      <c r="F329" s="480" t="s">
        <v>179</v>
      </c>
      <c r="G329" s="481"/>
      <c r="H329" s="481"/>
      <c r="I329" s="481"/>
      <c r="J329" s="481"/>
      <c r="K329" s="482"/>
      <c r="L329" s="6"/>
      <c r="M329" s="503"/>
      <c r="N329" s="489"/>
      <c r="O329" s="490"/>
      <c r="P329" s="504"/>
      <c r="Q329" s="486"/>
      <c r="R329" s="487"/>
      <c r="S329" s="487"/>
      <c r="T329" s="487"/>
      <c r="U329" s="487"/>
      <c r="V329" s="487"/>
      <c r="W329" s="487"/>
      <c r="X329" s="487"/>
      <c r="Y329" s="488"/>
      <c r="Z329" s="457"/>
      <c r="AA329" s="187"/>
    </row>
    <row r="330" spans="1:29" ht="20.100000000000001" customHeight="1" x14ac:dyDescent="0.15">
      <c r="A330" s="164"/>
      <c r="B330" s="164"/>
      <c r="C330" s="350"/>
      <c r="D330" s="458">
        <f t="shared" si="0"/>
        <v>44</v>
      </c>
      <c r="E330" s="499"/>
      <c r="F330" s="480" t="s">
        <v>180</v>
      </c>
      <c r="G330" s="481"/>
      <c r="H330" s="481"/>
      <c r="I330" s="481"/>
      <c r="J330" s="481"/>
      <c r="K330" s="482"/>
      <c r="L330" s="6"/>
      <c r="M330" s="503"/>
      <c r="N330" s="489"/>
      <c r="O330" s="490"/>
      <c r="P330" s="504"/>
      <c r="Q330" s="486"/>
      <c r="R330" s="487"/>
      <c r="S330" s="487"/>
      <c r="T330" s="487"/>
      <c r="U330" s="487"/>
      <c r="V330" s="487"/>
      <c r="W330" s="487"/>
      <c r="X330" s="487"/>
      <c r="Y330" s="488"/>
      <c r="Z330" s="457"/>
      <c r="AA330" s="187"/>
    </row>
    <row r="331" spans="1:29" ht="20.100000000000001" customHeight="1" x14ac:dyDescent="0.15">
      <c r="A331" s="164"/>
      <c r="B331" s="164"/>
      <c r="C331" s="350"/>
      <c r="D331" s="458">
        <f t="shared" si="0"/>
        <v>45</v>
      </c>
      <c r="E331" s="499"/>
      <c r="F331" s="480" t="s">
        <v>181</v>
      </c>
      <c r="G331" s="481"/>
      <c r="H331" s="481"/>
      <c r="I331" s="481"/>
      <c r="J331" s="481"/>
      <c r="K331" s="482"/>
      <c r="L331" s="6"/>
      <c r="M331" s="503"/>
      <c r="N331" s="489"/>
      <c r="O331" s="490"/>
      <c r="P331" s="504"/>
      <c r="Q331" s="486"/>
      <c r="R331" s="487"/>
      <c r="S331" s="487"/>
      <c r="T331" s="487"/>
      <c r="U331" s="487"/>
      <c r="V331" s="487"/>
      <c r="W331" s="487"/>
      <c r="X331" s="487"/>
      <c r="Y331" s="488"/>
      <c r="Z331" s="457"/>
      <c r="AA331" s="187"/>
      <c r="AC331" s="163"/>
    </row>
    <row r="332" spans="1:29" ht="20.100000000000001" customHeight="1" x14ac:dyDescent="0.15">
      <c r="A332" s="164"/>
      <c r="B332" s="164"/>
      <c r="C332" s="350"/>
      <c r="D332" s="458">
        <f t="shared" si="0"/>
        <v>46</v>
      </c>
      <c r="E332" s="499"/>
      <c r="F332" s="480" t="s">
        <v>182</v>
      </c>
      <c r="G332" s="481"/>
      <c r="H332" s="481"/>
      <c r="I332" s="481"/>
      <c r="J332" s="481"/>
      <c r="K332" s="482"/>
      <c r="L332" s="6"/>
      <c r="M332" s="503"/>
      <c r="N332" s="489"/>
      <c r="O332" s="490"/>
      <c r="P332" s="504"/>
      <c r="Q332" s="486"/>
      <c r="R332" s="487"/>
      <c r="S332" s="487"/>
      <c r="T332" s="487"/>
      <c r="U332" s="487"/>
      <c r="V332" s="487"/>
      <c r="W332" s="487"/>
      <c r="X332" s="487"/>
      <c r="Y332" s="488"/>
      <c r="Z332" s="457"/>
      <c r="AA332" s="187"/>
    </row>
    <row r="333" spans="1:29" ht="20.100000000000001" customHeight="1" x14ac:dyDescent="0.15">
      <c r="A333" s="164"/>
      <c r="B333" s="164"/>
      <c r="C333" s="350"/>
      <c r="D333" s="458">
        <f t="shared" si="0"/>
        <v>47</v>
      </c>
      <c r="E333" s="499"/>
      <c r="F333" s="480" t="s">
        <v>183</v>
      </c>
      <c r="G333" s="481"/>
      <c r="H333" s="481"/>
      <c r="I333" s="481"/>
      <c r="J333" s="481"/>
      <c r="K333" s="482"/>
      <c r="L333" s="6"/>
      <c r="M333" s="503"/>
      <c r="N333" s="489"/>
      <c r="O333" s="490"/>
      <c r="P333" s="504"/>
      <c r="Q333" s="486"/>
      <c r="R333" s="487"/>
      <c r="S333" s="487"/>
      <c r="T333" s="487"/>
      <c r="U333" s="487"/>
      <c r="V333" s="487"/>
      <c r="W333" s="487"/>
      <c r="X333" s="487"/>
      <c r="Y333" s="488"/>
      <c r="Z333" s="457"/>
      <c r="AA333" s="187"/>
    </row>
    <row r="334" spans="1:29" ht="20.100000000000001" customHeight="1" x14ac:dyDescent="0.15">
      <c r="A334" s="164"/>
      <c r="B334" s="164"/>
      <c r="C334" s="350"/>
      <c r="D334" s="458">
        <f t="shared" si="0"/>
        <v>48</v>
      </c>
      <c r="E334" s="499"/>
      <c r="F334" s="480" t="s">
        <v>184</v>
      </c>
      <c r="G334" s="481"/>
      <c r="H334" s="481"/>
      <c r="I334" s="481"/>
      <c r="J334" s="481"/>
      <c r="K334" s="482"/>
      <c r="L334" s="6"/>
      <c r="M334" s="503"/>
      <c r="N334" s="489"/>
      <c r="O334" s="490"/>
      <c r="P334" s="504"/>
      <c r="Q334" s="486"/>
      <c r="R334" s="487"/>
      <c r="S334" s="487"/>
      <c r="T334" s="487"/>
      <c r="U334" s="487"/>
      <c r="V334" s="487"/>
      <c r="W334" s="487"/>
      <c r="X334" s="487"/>
      <c r="Y334" s="488"/>
      <c r="Z334" s="457"/>
      <c r="AA334" s="187"/>
    </row>
    <row r="335" spans="1:29" ht="20.100000000000001" customHeight="1" x14ac:dyDescent="0.15">
      <c r="A335" s="164"/>
      <c r="B335" s="164"/>
      <c r="C335" s="350"/>
      <c r="D335" s="458">
        <f t="shared" si="0"/>
        <v>49</v>
      </c>
      <c r="E335" s="499"/>
      <c r="F335" s="480" t="s">
        <v>185</v>
      </c>
      <c r="G335" s="481"/>
      <c r="H335" s="481"/>
      <c r="I335" s="481"/>
      <c r="J335" s="481"/>
      <c r="K335" s="482"/>
      <c r="L335" s="6"/>
      <c r="M335" s="503"/>
      <c r="N335" s="489"/>
      <c r="O335" s="490"/>
      <c r="P335" s="504"/>
      <c r="Q335" s="486"/>
      <c r="R335" s="487"/>
      <c r="S335" s="487"/>
      <c r="T335" s="487"/>
      <c r="U335" s="487"/>
      <c r="V335" s="487"/>
      <c r="W335" s="487"/>
      <c r="X335" s="487"/>
      <c r="Y335" s="488"/>
      <c r="Z335" s="457"/>
      <c r="AA335" s="187"/>
    </row>
    <row r="336" spans="1:29" ht="20.100000000000001" customHeight="1" x14ac:dyDescent="0.15">
      <c r="A336" s="164"/>
      <c r="B336" s="164"/>
      <c r="C336" s="350"/>
      <c r="D336" s="465">
        <f t="shared" si="0"/>
        <v>50</v>
      </c>
      <c r="E336" s="505"/>
      <c r="F336" s="506" t="s">
        <v>186</v>
      </c>
      <c r="G336" s="507"/>
      <c r="H336" s="507"/>
      <c r="I336" s="507"/>
      <c r="J336" s="507"/>
      <c r="K336" s="508"/>
      <c r="L336" s="11"/>
      <c r="M336" s="509"/>
      <c r="N336" s="494"/>
      <c r="O336" s="495"/>
      <c r="P336" s="510"/>
      <c r="Q336" s="486"/>
      <c r="R336" s="487"/>
      <c r="S336" s="487"/>
      <c r="T336" s="487"/>
      <c r="U336" s="487"/>
      <c r="V336" s="487"/>
      <c r="W336" s="487"/>
      <c r="X336" s="487"/>
      <c r="Y336" s="488"/>
      <c r="Z336" s="457"/>
      <c r="AA336" s="187"/>
    </row>
    <row r="337" spans="1:28" ht="20.100000000000001" customHeight="1" x14ac:dyDescent="0.15">
      <c r="A337" s="164"/>
      <c r="B337" s="164"/>
      <c r="C337" s="350"/>
      <c r="D337" s="511">
        <f t="shared" si="0"/>
        <v>51</v>
      </c>
      <c r="E337" s="512" t="s">
        <v>187</v>
      </c>
      <c r="F337" s="311"/>
      <c r="G337" s="311"/>
      <c r="H337" s="311"/>
      <c r="I337" s="311"/>
      <c r="J337" s="311"/>
      <c r="K337" s="513"/>
      <c r="L337" s="12"/>
      <c r="M337" s="514"/>
      <c r="N337" s="243" t="s">
        <v>34</v>
      </c>
      <c r="O337" s="243"/>
      <c r="P337" s="440"/>
      <c r="Q337" s="142"/>
      <c r="R337" s="143"/>
      <c r="S337" s="144"/>
      <c r="T337" s="145"/>
      <c r="U337" s="146"/>
      <c r="V337" s="146"/>
      <c r="W337" s="146"/>
      <c r="X337" s="146"/>
      <c r="Y337" s="147"/>
      <c r="Z337" s="457"/>
      <c r="AA337" s="187"/>
    </row>
    <row r="338" spans="1:28" ht="20.100000000000001" customHeight="1" x14ac:dyDescent="0.15">
      <c r="A338" s="164">
        <f>IFERROR(IF(AND(SUM(補償コンサルタント_登録)&gt;0,OR(TRIM($Q338)="",TRIM($T338)="")),1001,0),3)</f>
        <v>0</v>
      </c>
      <c r="B338" s="553"/>
      <c r="C338" s="350"/>
      <c r="D338" s="472">
        <f t="shared" si="0"/>
        <v>52</v>
      </c>
      <c r="E338" s="515" t="s">
        <v>188</v>
      </c>
      <c r="F338" s="516" t="s">
        <v>189</v>
      </c>
      <c r="G338" s="474" t="s">
        <v>190</v>
      </c>
      <c r="H338" s="475"/>
      <c r="I338" s="475"/>
      <c r="J338" s="475"/>
      <c r="K338" s="476"/>
      <c r="L338" s="5"/>
      <c r="M338" s="5"/>
      <c r="N338" s="252" t="s">
        <v>35</v>
      </c>
      <c r="O338" s="252"/>
      <c r="P338" s="252"/>
      <c r="Q338" s="113"/>
      <c r="R338" s="114"/>
      <c r="S338" s="115"/>
      <c r="T338" s="121"/>
      <c r="U338" s="122"/>
      <c r="V338" s="114"/>
      <c r="W338" s="114"/>
      <c r="X338" s="114"/>
      <c r="Y338" s="123"/>
      <c r="Z338" s="457"/>
      <c r="AA338" s="187"/>
      <c r="AB338" s="498">
        <f t="shared" ref="AB338:AB345" si="2">IF(AND($L338="○",$M338="○"),1,0)</f>
        <v>0</v>
      </c>
    </row>
    <row r="339" spans="1:28" ht="20.100000000000001" customHeight="1" x14ac:dyDescent="0.15">
      <c r="A339" s="164"/>
      <c r="B339" s="164"/>
      <c r="C339" s="350"/>
      <c r="D339" s="517">
        <f t="shared" si="0"/>
        <v>53</v>
      </c>
      <c r="E339" s="518"/>
      <c r="F339" s="519"/>
      <c r="G339" s="480" t="s">
        <v>191</v>
      </c>
      <c r="H339" s="481"/>
      <c r="I339" s="481"/>
      <c r="J339" s="481"/>
      <c r="K339" s="482"/>
      <c r="L339" s="6"/>
      <c r="M339" s="6"/>
      <c r="N339" s="362"/>
      <c r="O339" s="362"/>
      <c r="P339" s="362"/>
      <c r="Q339" s="116"/>
      <c r="R339" s="36"/>
      <c r="S339" s="117"/>
      <c r="T339" s="124"/>
      <c r="U339" s="84"/>
      <c r="V339" s="36"/>
      <c r="W339" s="36"/>
      <c r="X339" s="36"/>
      <c r="Y339" s="125"/>
      <c r="Z339" s="457"/>
      <c r="AA339" s="187"/>
      <c r="AB339" s="498">
        <f t="shared" si="2"/>
        <v>0</v>
      </c>
    </row>
    <row r="340" spans="1:28" ht="20.100000000000001" customHeight="1" x14ac:dyDescent="0.15">
      <c r="A340" s="164"/>
      <c r="B340" s="164"/>
      <c r="C340" s="350"/>
      <c r="D340" s="517">
        <f t="shared" si="0"/>
        <v>54</v>
      </c>
      <c r="E340" s="518"/>
      <c r="F340" s="519"/>
      <c r="G340" s="480" t="s">
        <v>192</v>
      </c>
      <c r="H340" s="481"/>
      <c r="I340" s="481"/>
      <c r="J340" s="481"/>
      <c r="K340" s="482"/>
      <c r="L340" s="6"/>
      <c r="M340" s="6"/>
      <c r="N340" s="362"/>
      <c r="O340" s="362"/>
      <c r="P340" s="362"/>
      <c r="Q340" s="116"/>
      <c r="R340" s="36"/>
      <c r="S340" s="117"/>
      <c r="T340" s="124"/>
      <c r="U340" s="84"/>
      <c r="V340" s="36"/>
      <c r="W340" s="36"/>
      <c r="X340" s="36"/>
      <c r="Y340" s="125"/>
      <c r="Z340" s="457"/>
      <c r="AA340" s="187"/>
      <c r="AB340" s="498">
        <f t="shared" si="2"/>
        <v>0</v>
      </c>
    </row>
    <row r="341" spans="1:28" ht="20.100000000000001" customHeight="1" x14ac:dyDescent="0.15">
      <c r="A341" s="164"/>
      <c r="B341" s="164"/>
      <c r="C341" s="350"/>
      <c r="D341" s="517">
        <f t="shared" si="0"/>
        <v>55</v>
      </c>
      <c r="E341" s="518"/>
      <c r="F341" s="519"/>
      <c r="G341" s="480" t="s">
        <v>193</v>
      </c>
      <c r="H341" s="481"/>
      <c r="I341" s="481"/>
      <c r="J341" s="481"/>
      <c r="K341" s="482"/>
      <c r="L341" s="6"/>
      <c r="M341" s="6"/>
      <c r="N341" s="362"/>
      <c r="O341" s="362"/>
      <c r="P341" s="362"/>
      <c r="Q341" s="116"/>
      <c r="R341" s="36"/>
      <c r="S341" s="117"/>
      <c r="T341" s="124"/>
      <c r="U341" s="84"/>
      <c r="V341" s="36"/>
      <c r="W341" s="36"/>
      <c r="X341" s="36"/>
      <c r="Y341" s="125"/>
      <c r="Z341" s="457"/>
      <c r="AA341" s="187"/>
      <c r="AB341" s="498">
        <f t="shared" si="2"/>
        <v>0</v>
      </c>
    </row>
    <row r="342" spans="1:28" ht="20.100000000000001" customHeight="1" x14ac:dyDescent="0.15">
      <c r="A342" s="164"/>
      <c r="B342" s="164"/>
      <c r="C342" s="350"/>
      <c r="D342" s="517">
        <f t="shared" si="0"/>
        <v>56</v>
      </c>
      <c r="E342" s="518"/>
      <c r="F342" s="519"/>
      <c r="G342" s="480" t="s">
        <v>142</v>
      </c>
      <c r="H342" s="481"/>
      <c r="I342" s="481"/>
      <c r="J342" s="481"/>
      <c r="K342" s="482"/>
      <c r="L342" s="6"/>
      <c r="M342" s="6"/>
      <c r="N342" s="362"/>
      <c r="O342" s="362"/>
      <c r="P342" s="362"/>
      <c r="Q342" s="116"/>
      <c r="R342" s="36"/>
      <c r="S342" s="117"/>
      <c r="T342" s="124"/>
      <c r="U342" s="84"/>
      <c r="V342" s="36"/>
      <c r="W342" s="36"/>
      <c r="X342" s="36"/>
      <c r="Y342" s="125"/>
      <c r="Z342" s="457"/>
      <c r="AA342" s="187"/>
      <c r="AB342" s="498">
        <f t="shared" si="2"/>
        <v>0</v>
      </c>
    </row>
    <row r="343" spans="1:28" ht="20.100000000000001" customHeight="1" x14ac:dyDescent="0.15">
      <c r="A343" s="164"/>
      <c r="B343" s="164"/>
      <c r="C343" s="350"/>
      <c r="D343" s="517">
        <f t="shared" si="0"/>
        <v>57</v>
      </c>
      <c r="E343" s="518"/>
      <c r="F343" s="519"/>
      <c r="G343" s="480" t="s">
        <v>194</v>
      </c>
      <c r="H343" s="481"/>
      <c r="I343" s="481"/>
      <c r="J343" s="481"/>
      <c r="K343" s="482"/>
      <c r="L343" s="6"/>
      <c r="M343" s="6"/>
      <c r="N343" s="362"/>
      <c r="O343" s="362"/>
      <c r="P343" s="362"/>
      <c r="Q343" s="116"/>
      <c r="R343" s="36"/>
      <c r="S343" s="117"/>
      <c r="T343" s="124"/>
      <c r="U343" s="84"/>
      <c r="V343" s="36"/>
      <c r="W343" s="36"/>
      <c r="X343" s="36"/>
      <c r="Y343" s="125"/>
      <c r="Z343" s="457"/>
      <c r="AA343" s="187"/>
      <c r="AB343" s="498">
        <f t="shared" si="2"/>
        <v>0</v>
      </c>
    </row>
    <row r="344" spans="1:28" ht="20.100000000000001" customHeight="1" x14ac:dyDescent="0.15">
      <c r="A344" s="164"/>
      <c r="B344" s="164"/>
      <c r="C344" s="350"/>
      <c r="D344" s="517">
        <f t="shared" si="0"/>
        <v>58</v>
      </c>
      <c r="E344" s="518"/>
      <c r="F344" s="519"/>
      <c r="G344" s="480" t="s">
        <v>195</v>
      </c>
      <c r="H344" s="481"/>
      <c r="I344" s="481"/>
      <c r="J344" s="481"/>
      <c r="K344" s="482"/>
      <c r="L344" s="6"/>
      <c r="M344" s="6"/>
      <c r="N344" s="362"/>
      <c r="O344" s="362"/>
      <c r="P344" s="362"/>
      <c r="Q344" s="116"/>
      <c r="R344" s="36"/>
      <c r="S344" s="117"/>
      <c r="T344" s="124"/>
      <c r="U344" s="84"/>
      <c r="V344" s="36"/>
      <c r="W344" s="36"/>
      <c r="X344" s="36"/>
      <c r="Y344" s="125"/>
      <c r="Z344" s="457"/>
      <c r="AA344" s="187"/>
      <c r="AB344" s="498">
        <f t="shared" si="2"/>
        <v>0</v>
      </c>
    </row>
    <row r="345" spans="1:28" ht="20.100000000000001" customHeight="1" x14ac:dyDescent="0.15">
      <c r="A345" s="164"/>
      <c r="B345" s="164"/>
      <c r="C345" s="350"/>
      <c r="D345" s="520">
        <f t="shared" si="0"/>
        <v>59</v>
      </c>
      <c r="E345" s="521"/>
      <c r="F345" s="522"/>
      <c r="G345" s="506" t="s">
        <v>196</v>
      </c>
      <c r="H345" s="507"/>
      <c r="I345" s="507"/>
      <c r="J345" s="507"/>
      <c r="K345" s="508"/>
      <c r="L345" s="13"/>
      <c r="M345" s="13"/>
      <c r="N345" s="373"/>
      <c r="O345" s="373"/>
      <c r="P345" s="373"/>
      <c r="Q345" s="118"/>
      <c r="R345" s="119"/>
      <c r="S345" s="120"/>
      <c r="T345" s="126"/>
      <c r="U345" s="127"/>
      <c r="V345" s="119"/>
      <c r="W345" s="119"/>
      <c r="X345" s="119"/>
      <c r="Y345" s="128"/>
      <c r="Z345" s="457"/>
      <c r="AA345" s="187"/>
      <c r="AB345" s="498">
        <f t="shared" si="2"/>
        <v>0</v>
      </c>
    </row>
    <row r="346" spans="1:28" ht="20.100000000000001" customHeight="1" x14ac:dyDescent="0.15">
      <c r="A346" s="164">
        <f>IFERROR(IF(AND($L346="○",OR(TRIM($Q346)="",TRIM($T346)="")),1001,0),3)</f>
        <v>0</v>
      </c>
      <c r="B346" s="553"/>
      <c r="C346" s="350"/>
      <c r="D346" s="472">
        <f t="shared" si="0"/>
        <v>60</v>
      </c>
      <c r="E346" s="523" t="s">
        <v>211</v>
      </c>
      <c r="F346" s="524" t="s">
        <v>197</v>
      </c>
      <c r="G346" s="524"/>
      <c r="H346" s="524"/>
      <c r="I346" s="524"/>
      <c r="J346" s="524"/>
      <c r="K346" s="524"/>
      <c r="L346" s="5"/>
      <c r="M346" s="525"/>
      <c r="N346" s="526" t="s">
        <v>36</v>
      </c>
      <c r="O346" s="526"/>
      <c r="P346" s="526"/>
      <c r="Q346" s="129"/>
      <c r="R346" s="130"/>
      <c r="S346" s="131"/>
      <c r="T346" s="132"/>
      <c r="U346" s="133"/>
      <c r="V346" s="133"/>
      <c r="W346" s="133"/>
      <c r="X346" s="133"/>
      <c r="Y346" s="134"/>
      <c r="Z346" s="457"/>
      <c r="AA346" s="187"/>
    </row>
    <row r="347" spans="1:28" ht="20.100000000000001" customHeight="1" x14ac:dyDescent="0.15">
      <c r="A347" s="164"/>
      <c r="B347" s="527"/>
      <c r="C347" s="254"/>
      <c r="D347" s="520">
        <f t="shared" si="0"/>
        <v>61</v>
      </c>
      <c r="E347" s="528"/>
      <c r="F347" s="529" t="s">
        <v>212</v>
      </c>
      <c r="G347" s="530"/>
      <c r="H347" s="530"/>
      <c r="I347" s="530"/>
      <c r="J347" s="530"/>
      <c r="K347" s="531"/>
      <c r="L347" s="13"/>
      <c r="M347" s="532"/>
      <c r="N347" s="533" t="s">
        <v>210</v>
      </c>
      <c r="O347" s="533"/>
      <c r="P347" s="533"/>
      <c r="Q347" s="148"/>
      <c r="R347" s="81"/>
      <c r="S347" s="149"/>
      <c r="T347" s="139"/>
      <c r="U347" s="140"/>
      <c r="V347" s="140"/>
      <c r="W347" s="140"/>
      <c r="X347" s="140"/>
      <c r="Y347" s="141"/>
      <c r="Z347" s="457"/>
      <c r="AA347" s="187"/>
    </row>
    <row r="348" spans="1:28" ht="20.100000000000001" customHeight="1" x14ac:dyDescent="0.15">
      <c r="A348" s="164"/>
      <c r="B348" s="527"/>
      <c r="C348" s="254"/>
      <c r="D348" s="534">
        <f t="shared" si="0"/>
        <v>62</v>
      </c>
      <c r="E348" s="535"/>
      <c r="F348" s="536"/>
      <c r="G348" s="536"/>
      <c r="H348" s="536"/>
      <c r="I348" s="536"/>
      <c r="J348" s="536"/>
      <c r="K348" s="536"/>
      <c r="L348" s="536"/>
      <c r="M348" s="537"/>
      <c r="N348" s="502" t="s">
        <v>209</v>
      </c>
      <c r="O348" s="477"/>
      <c r="P348" s="478"/>
      <c r="Q348" s="129"/>
      <c r="R348" s="130"/>
      <c r="S348" s="131"/>
      <c r="T348" s="132"/>
      <c r="U348" s="133"/>
      <c r="V348" s="133"/>
      <c r="W348" s="133"/>
      <c r="X348" s="133"/>
      <c r="Y348" s="134"/>
      <c r="Z348" s="186"/>
      <c r="AA348" s="187"/>
    </row>
    <row r="349" spans="1:28" ht="20.100000000000001" customHeight="1" x14ac:dyDescent="0.15">
      <c r="A349" s="164"/>
      <c r="B349" s="527"/>
      <c r="C349" s="254"/>
      <c r="D349" s="458">
        <f t="shared" si="0"/>
        <v>63</v>
      </c>
      <c r="E349" s="538"/>
      <c r="F349" s="539"/>
      <c r="G349" s="539"/>
      <c r="H349" s="539"/>
      <c r="I349" s="539"/>
      <c r="J349" s="539"/>
      <c r="K349" s="539"/>
      <c r="L349" s="539"/>
      <c r="M349" s="540"/>
      <c r="N349" s="541" t="s">
        <v>37</v>
      </c>
      <c r="O349" s="265"/>
      <c r="P349" s="542"/>
      <c r="Q349" s="150"/>
      <c r="R349" s="73"/>
      <c r="S349" s="151"/>
      <c r="T349" s="152"/>
      <c r="U349" s="153"/>
      <c r="V349" s="153"/>
      <c r="W349" s="153"/>
      <c r="X349" s="153"/>
      <c r="Y349" s="154"/>
      <c r="Z349" s="186"/>
      <c r="AA349" s="187"/>
    </row>
    <row r="350" spans="1:28" ht="20.100000000000001" customHeight="1" x14ac:dyDescent="0.15">
      <c r="A350" s="164"/>
      <c r="B350" s="527"/>
      <c r="C350" s="254"/>
      <c r="D350" s="458">
        <f t="shared" si="0"/>
        <v>64</v>
      </c>
      <c r="E350" s="538"/>
      <c r="F350" s="539"/>
      <c r="G350" s="539"/>
      <c r="H350" s="539"/>
      <c r="I350" s="539"/>
      <c r="J350" s="539"/>
      <c r="K350" s="539"/>
      <c r="L350" s="539"/>
      <c r="M350" s="540"/>
      <c r="N350" s="150"/>
      <c r="O350" s="73"/>
      <c r="P350" s="151"/>
      <c r="Q350" s="150"/>
      <c r="R350" s="73"/>
      <c r="S350" s="151"/>
      <c r="T350" s="152"/>
      <c r="U350" s="153"/>
      <c r="V350" s="153"/>
      <c r="W350" s="153"/>
      <c r="X350" s="153"/>
      <c r="Y350" s="154"/>
      <c r="Z350" s="186"/>
      <c r="AA350" s="187"/>
    </row>
    <row r="351" spans="1:28" ht="20.100000000000001" customHeight="1" x14ac:dyDescent="0.15">
      <c r="A351" s="164"/>
      <c r="B351" s="527"/>
      <c r="C351" s="254"/>
      <c r="D351" s="458">
        <f t="shared" si="0"/>
        <v>65</v>
      </c>
      <c r="E351" s="538"/>
      <c r="F351" s="539"/>
      <c r="G351" s="539"/>
      <c r="H351" s="539"/>
      <c r="I351" s="539"/>
      <c r="J351" s="539"/>
      <c r="K351" s="539"/>
      <c r="L351" s="539"/>
      <c r="M351" s="540"/>
      <c r="N351" s="150"/>
      <c r="O351" s="73"/>
      <c r="P351" s="151"/>
      <c r="Q351" s="150"/>
      <c r="R351" s="73"/>
      <c r="S351" s="155"/>
      <c r="T351" s="152"/>
      <c r="U351" s="153"/>
      <c r="V351" s="153"/>
      <c r="W351" s="153"/>
      <c r="X351" s="153"/>
      <c r="Y351" s="154"/>
      <c r="Z351" s="186"/>
      <c r="AA351" s="187"/>
    </row>
    <row r="352" spans="1:28" ht="20.100000000000001" customHeight="1" x14ac:dyDescent="0.15">
      <c r="A352" s="164"/>
      <c r="B352" s="527"/>
      <c r="C352" s="254"/>
      <c r="D352" s="543">
        <f t="shared" si="0"/>
        <v>66</v>
      </c>
      <c r="E352" s="544"/>
      <c r="F352" s="545"/>
      <c r="G352" s="545"/>
      <c r="H352" s="545"/>
      <c r="I352" s="545"/>
      <c r="J352" s="545"/>
      <c r="K352" s="545"/>
      <c r="L352" s="545"/>
      <c r="M352" s="546"/>
      <c r="N352" s="148"/>
      <c r="O352" s="81"/>
      <c r="P352" s="149"/>
      <c r="Q352" s="148"/>
      <c r="R352" s="81"/>
      <c r="S352" s="156"/>
      <c r="T352" s="139"/>
      <c r="U352" s="140"/>
      <c r="V352" s="140"/>
      <c r="W352" s="140"/>
      <c r="X352" s="140"/>
      <c r="Y352" s="141"/>
      <c r="Z352" s="186"/>
      <c r="AA352" s="187"/>
    </row>
    <row r="353" spans="1:27" ht="60" customHeight="1" x14ac:dyDescent="0.15">
      <c r="A353" s="164"/>
      <c r="B353" s="527"/>
      <c r="C353" s="182"/>
      <c r="D353" s="547" t="s">
        <v>237</v>
      </c>
      <c r="E353" s="547"/>
      <c r="F353" s="547"/>
      <c r="G353" s="547"/>
      <c r="H353" s="547"/>
      <c r="I353" s="547"/>
      <c r="J353" s="547"/>
      <c r="K353" s="547"/>
      <c r="L353" s="547"/>
      <c r="M353" s="547"/>
      <c r="N353" s="547"/>
      <c r="O353" s="547"/>
      <c r="P353" s="547"/>
      <c r="Q353" s="547"/>
      <c r="R353" s="547"/>
      <c r="S353" s="547"/>
      <c r="T353" s="547"/>
      <c r="U353" s="547"/>
      <c r="V353" s="547"/>
      <c r="W353" s="547"/>
      <c r="X353" s="547"/>
      <c r="Y353" s="547"/>
      <c r="Z353" s="548"/>
      <c r="AA353" s="187"/>
    </row>
    <row r="354" spans="1:27" ht="20.100000000000001" customHeight="1" x14ac:dyDescent="0.15">
      <c r="B354" s="230"/>
      <c r="C354" s="235"/>
      <c r="D354" s="236"/>
      <c r="E354" s="236"/>
      <c r="F354" s="236"/>
      <c r="G354" s="236"/>
      <c r="H354" s="236"/>
      <c r="I354" s="236"/>
      <c r="J354" s="236"/>
      <c r="K354" s="236"/>
      <c r="L354" s="236"/>
      <c r="M354" s="236"/>
      <c r="N354" s="236"/>
      <c r="O354" s="236"/>
      <c r="P354" s="236"/>
      <c r="Q354" s="236"/>
      <c r="R354" s="236"/>
      <c r="S354" s="236"/>
      <c r="T354" s="236"/>
      <c r="U354" s="236"/>
      <c r="V354" s="236"/>
      <c r="W354" s="236"/>
      <c r="X354" s="236"/>
      <c r="Y354" s="236"/>
      <c r="Z354" s="549"/>
    </row>
    <row r="355" spans="1:27" ht="20.100000000000001" customHeight="1" x14ac:dyDescent="0.15"/>
  </sheetData>
  <sheetProtection algorithmName="SHA-512" hashValue="mKIv8dWKQnPJUfzdnOgIxZuKyafE1lGAIMGf5NO4D+YX3nqyfdzXrDRkAVjQbkvr3r4sCW04t1JA3dYRNlwsew==" saltValue="hYVT+VWevXKF//yzYtFuNQ==" spinCount="100000" sheet="1" objects="1" scenarios="1"/>
  <dataConsolidate/>
  <mergeCells count="378">
    <mergeCell ref="E348:M352"/>
    <mergeCell ref="N347:P347"/>
    <mergeCell ref="Q347:S347"/>
    <mergeCell ref="T347:Y347"/>
    <mergeCell ref="N348:P348"/>
    <mergeCell ref="Q348:S348"/>
    <mergeCell ref="T348:Y348"/>
    <mergeCell ref="N349:P349"/>
    <mergeCell ref="Q349:S349"/>
    <mergeCell ref="T349:Y349"/>
    <mergeCell ref="N350:P350"/>
    <mergeCell ref="Q350:S350"/>
    <mergeCell ref="T350:Y350"/>
    <mergeCell ref="N351:P351"/>
    <mergeCell ref="Q351:S351"/>
    <mergeCell ref="T351:Y351"/>
    <mergeCell ref="N352:P352"/>
    <mergeCell ref="Q352:S352"/>
    <mergeCell ref="G345:K345"/>
    <mergeCell ref="G326:K326"/>
    <mergeCell ref="G327:K327"/>
    <mergeCell ref="F328:K328"/>
    <mergeCell ref="F329:K329"/>
    <mergeCell ref="F330:K330"/>
    <mergeCell ref="F331:K331"/>
    <mergeCell ref="F332:K332"/>
    <mergeCell ref="F333:K333"/>
    <mergeCell ref="F334:K334"/>
    <mergeCell ref="F335:K335"/>
    <mergeCell ref="F336:K336"/>
    <mergeCell ref="D353:Y353"/>
    <mergeCell ref="F346:K346"/>
    <mergeCell ref="N346:P346"/>
    <mergeCell ref="Q346:S346"/>
    <mergeCell ref="T346:Y346"/>
    <mergeCell ref="T352:Y352"/>
    <mergeCell ref="E337:K337"/>
    <mergeCell ref="N337:P337"/>
    <mergeCell ref="E338:E345"/>
    <mergeCell ref="E346:E347"/>
    <mergeCell ref="F347:K347"/>
    <mergeCell ref="Q337:S337"/>
    <mergeCell ref="T337:Y337"/>
    <mergeCell ref="F338:F345"/>
    <mergeCell ref="G338:K338"/>
    <mergeCell ref="N338:P345"/>
    <mergeCell ref="Q338:S345"/>
    <mergeCell ref="T338:Y345"/>
    <mergeCell ref="G339:K339"/>
    <mergeCell ref="G340:K340"/>
    <mergeCell ref="G341:K341"/>
    <mergeCell ref="G342:K342"/>
    <mergeCell ref="G343:K343"/>
    <mergeCell ref="G344:K344"/>
    <mergeCell ref="T307:Y327"/>
    <mergeCell ref="G320:K320"/>
    <mergeCell ref="G321:K321"/>
    <mergeCell ref="G322:K322"/>
    <mergeCell ref="E307:E336"/>
    <mergeCell ref="F307:F327"/>
    <mergeCell ref="G307:K307"/>
    <mergeCell ref="G323:K323"/>
    <mergeCell ref="G324:K324"/>
    <mergeCell ref="G325:K325"/>
    <mergeCell ref="G311:K311"/>
    <mergeCell ref="G312:K312"/>
    <mergeCell ref="G313:K313"/>
    <mergeCell ref="G314:K314"/>
    <mergeCell ref="G315:K315"/>
    <mergeCell ref="G316:K316"/>
    <mergeCell ref="G317:K317"/>
    <mergeCell ref="G318:K318"/>
    <mergeCell ref="G319:K319"/>
    <mergeCell ref="M328:M336"/>
    <mergeCell ref="N328:P336"/>
    <mergeCell ref="Q328:Y336"/>
    <mergeCell ref="N307:P327"/>
    <mergeCell ref="Q307:S327"/>
    <mergeCell ref="F301:K301"/>
    <mergeCell ref="F302:K302"/>
    <mergeCell ref="F303:K303"/>
    <mergeCell ref="F304:K304"/>
    <mergeCell ref="F305:K305"/>
    <mergeCell ref="F306:K306"/>
    <mergeCell ref="G308:K308"/>
    <mergeCell ref="G309:K309"/>
    <mergeCell ref="G310:K310"/>
    <mergeCell ref="E289:E291"/>
    <mergeCell ref="F289:K289"/>
    <mergeCell ref="M289:M291"/>
    <mergeCell ref="N289:P291"/>
    <mergeCell ref="Q289:S291"/>
    <mergeCell ref="T289:Y291"/>
    <mergeCell ref="F290:K290"/>
    <mergeCell ref="F291:K291"/>
    <mergeCell ref="E292:E306"/>
    <mergeCell ref="F292:K292"/>
    <mergeCell ref="M292:M306"/>
    <mergeCell ref="N292:P292"/>
    <mergeCell ref="Q292:S292"/>
    <mergeCell ref="T292:Y292"/>
    <mergeCell ref="F293:K293"/>
    <mergeCell ref="N293:P306"/>
    <mergeCell ref="Q293:Y306"/>
    <mergeCell ref="F294:K294"/>
    <mergeCell ref="F295:K295"/>
    <mergeCell ref="F296:K296"/>
    <mergeCell ref="F297:K297"/>
    <mergeCell ref="F298:K298"/>
    <mergeCell ref="F299:K299"/>
    <mergeCell ref="F300:K300"/>
    <mergeCell ref="I223:L223"/>
    <mergeCell ref="I225:L225"/>
    <mergeCell ref="O238:P238"/>
    <mergeCell ref="K234:M234"/>
    <mergeCell ref="I218:M218"/>
    <mergeCell ref="D287:Y287"/>
    <mergeCell ref="I284:M284"/>
    <mergeCell ref="E288:K288"/>
    <mergeCell ref="N288:P288"/>
    <mergeCell ref="Q288:S288"/>
    <mergeCell ref="T288:Y288"/>
    <mergeCell ref="I282:M282"/>
    <mergeCell ref="D248:Y248"/>
    <mergeCell ref="Q233:R233"/>
    <mergeCell ref="Q234:R234"/>
    <mergeCell ref="T235:U235"/>
    <mergeCell ref="T236:U236"/>
    <mergeCell ref="T237:U237"/>
    <mergeCell ref="Q232:U232"/>
    <mergeCell ref="V232:Y234"/>
    <mergeCell ref="V235:Y235"/>
    <mergeCell ref="O239:P239"/>
    <mergeCell ref="K235:N235"/>
    <mergeCell ref="O235:P235"/>
    <mergeCell ref="C246:H246"/>
    <mergeCell ref="V238:Y238"/>
    <mergeCell ref="T238:U238"/>
    <mergeCell ref="Q235:S235"/>
    <mergeCell ref="Q236:S236"/>
    <mergeCell ref="Q237:S237"/>
    <mergeCell ref="Q238:S238"/>
    <mergeCell ref="Q239:S239"/>
    <mergeCell ref="Q240:S240"/>
    <mergeCell ref="Q241:S241"/>
    <mergeCell ref="T241:U241"/>
    <mergeCell ref="O240:P240"/>
    <mergeCell ref="D238:J238"/>
    <mergeCell ref="O241:P241"/>
    <mergeCell ref="E223:H223"/>
    <mergeCell ref="E224:H224"/>
    <mergeCell ref="I224:L224"/>
    <mergeCell ref="E225:H225"/>
    <mergeCell ref="E197:H197"/>
    <mergeCell ref="I197:M197"/>
    <mergeCell ref="K236:N236"/>
    <mergeCell ref="K237:N237"/>
    <mergeCell ref="K238:N238"/>
    <mergeCell ref="I213:M213"/>
    <mergeCell ref="D231:Y231"/>
    <mergeCell ref="K233:M233"/>
    <mergeCell ref="D232:J234"/>
    <mergeCell ref="K232:P232"/>
    <mergeCell ref="D236:J236"/>
    <mergeCell ref="D237:J237"/>
    <mergeCell ref="O236:P236"/>
    <mergeCell ref="O237:P237"/>
    <mergeCell ref="V236:Y236"/>
    <mergeCell ref="V237:Y237"/>
    <mergeCell ref="D235:J235"/>
    <mergeCell ref="E217:H217"/>
    <mergeCell ref="J203:Y203"/>
    <mergeCell ref="I205:M205"/>
    <mergeCell ref="E218:H218"/>
    <mergeCell ref="J186:Y186"/>
    <mergeCell ref="E177:Y177"/>
    <mergeCell ref="E178:J178"/>
    <mergeCell ref="K178:M178"/>
    <mergeCell ref="E206:H206"/>
    <mergeCell ref="I217:M217"/>
    <mergeCell ref="E207:H207"/>
    <mergeCell ref="E208:H208"/>
    <mergeCell ref="W178:Y178"/>
    <mergeCell ref="E179:J179"/>
    <mergeCell ref="K179:M179"/>
    <mergeCell ref="W179:Y179"/>
    <mergeCell ref="E180:J180"/>
    <mergeCell ref="K180:M180"/>
    <mergeCell ref="W182:X182"/>
    <mergeCell ref="I207:M207"/>
    <mergeCell ref="I209:M209"/>
    <mergeCell ref="I208:M208"/>
    <mergeCell ref="C229:H229"/>
    <mergeCell ref="I216:M216"/>
    <mergeCell ref="I206:M206"/>
    <mergeCell ref="E209:H209"/>
    <mergeCell ref="E216:H216"/>
    <mergeCell ref="E210:H210"/>
    <mergeCell ref="O191:R191"/>
    <mergeCell ref="W183:X183"/>
    <mergeCell ref="N180:V180"/>
    <mergeCell ref="N181:V181"/>
    <mergeCell ref="W180:Y180"/>
    <mergeCell ref="N183:V183"/>
    <mergeCell ref="I187:M187"/>
    <mergeCell ref="I202:M202"/>
    <mergeCell ref="I191:M191"/>
    <mergeCell ref="I193:M193"/>
    <mergeCell ref="E183:J183"/>
    <mergeCell ref="I210:M210"/>
    <mergeCell ref="I189:M189"/>
    <mergeCell ref="E196:H196"/>
    <mergeCell ref="I198:M198"/>
    <mergeCell ref="E199:H199"/>
    <mergeCell ref="E200:H200"/>
    <mergeCell ref="I200:M200"/>
    <mergeCell ref="I116:Y116"/>
    <mergeCell ref="I85:M85"/>
    <mergeCell ref="I126:Y126"/>
    <mergeCell ref="E181:J181"/>
    <mergeCell ref="K181:M181"/>
    <mergeCell ref="I185:M185"/>
    <mergeCell ref="K182:M183"/>
    <mergeCell ref="E182:J182"/>
    <mergeCell ref="I196:M196"/>
    <mergeCell ref="C150:H150"/>
    <mergeCell ref="W181:X181"/>
    <mergeCell ref="I157:Y157"/>
    <mergeCell ref="I159:M159"/>
    <mergeCell ref="C174:H174"/>
    <mergeCell ref="N178:V178"/>
    <mergeCell ref="N179:V179"/>
    <mergeCell ref="I163:Y163"/>
    <mergeCell ref="I165:M165"/>
    <mergeCell ref="I167:M167"/>
    <mergeCell ref="I120:Y120"/>
    <mergeCell ref="I122:M122"/>
    <mergeCell ref="N182:V182"/>
    <mergeCell ref="J121:Y121"/>
    <mergeCell ref="W1:Z1"/>
    <mergeCell ref="I20:M20"/>
    <mergeCell ref="I22:Y22"/>
    <mergeCell ref="I24:Y24"/>
    <mergeCell ref="I26:Y26"/>
    <mergeCell ref="I28:Y28"/>
    <mergeCell ref="I30:Y30"/>
    <mergeCell ref="I32:Y32"/>
    <mergeCell ref="I34:M34"/>
    <mergeCell ref="J25:Y25"/>
    <mergeCell ref="J27:Y27"/>
    <mergeCell ref="C13:H13"/>
    <mergeCell ref="E15:H15"/>
    <mergeCell ref="J15:Y15"/>
    <mergeCell ref="I161:M161"/>
    <mergeCell ref="I38:Y38"/>
    <mergeCell ref="I40:M40"/>
    <mergeCell ref="C60:H60"/>
    <mergeCell ref="I63:M63"/>
    <mergeCell ref="I69:M69"/>
    <mergeCell ref="I71:Y71"/>
    <mergeCell ref="I36:M36"/>
    <mergeCell ref="J74:Y74"/>
    <mergeCell ref="I75:Y75"/>
    <mergeCell ref="J76:Y76"/>
    <mergeCell ref="I77:Y77"/>
    <mergeCell ref="I79:Y79"/>
    <mergeCell ref="I81:Y81"/>
    <mergeCell ref="I153:M153"/>
    <mergeCell ref="I155:Y155"/>
    <mergeCell ref="I87:Y87"/>
    <mergeCell ref="D111:Y111"/>
    <mergeCell ref="I73:Y73"/>
    <mergeCell ref="C109:H109"/>
    <mergeCell ref="I118:M118"/>
    <mergeCell ref="I83:M83"/>
    <mergeCell ref="I112:Y112"/>
    <mergeCell ref="I114:Y114"/>
    <mergeCell ref="I169:Y169"/>
    <mergeCell ref="I124:M124"/>
    <mergeCell ref="C280:H280"/>
    <mergeCell ref="I219:M219"/>
    <mergeCell ref="D239:J239"/>
    <mergeCell ref="D240:J240"/>
    <mergeCell ref="D241:J241"/>
    <mergeCell ref="E219:H219"/>
    <mergeCell ref="K239:N239"/>
    <mergeCell ref="K240:N240"/>
    <mergeCell ref="K241:N241"/>
    <mergeCell ref="V239:Y239"/>
    <mergeCell ref="V240:Y240"/>
    <mergeCell ref="V241:Y241"/>
    <mergeCell ref="T239:U239"/>
    <mergeCell ref="T240:U240"/>
    <mergeCell ref="E198:H198"/>
    <mergeCell ref="E205:H205"/>
    <mergeCell ref="I199:M199"/>
    <mergeCell ref="D264:J264"/>
    <mergeCell ref="D265:J265"/>
    <mergeCell ref="D266:J266"/>
    <mergeCell ref="D267:D275"/>
    <mergeCell ref="E267:J267"/>
    <mergeCell ref="E268:J268"/>
    <mergeCell ref="E269:J269"/>
    <mergeCell ref="E270:J270"/>
    <mergeCell ref="E271:J271"/>
    <mergeCell ref="E272:J272"/>
    <mergeCell ref="E273:J273"/>
    <mergeCell ref="E274:J274"/>
    <mergeCell ref="D249:J249"/>
    <mergeCell ref="K249:M249"/>
    <mergeCell ref="O249:R249"/>
    <mergeCell ref="D250:J250"/>
    <mergeCell ref="K250:M250"/>
    <mergeCell ref="O250:R250"/>
    <mergeCell ref="D251:J251"/>
    <mergeCell ref="K251:M251"/>
    <mergeCell ref="O251:R251"/>
    <mergeCell ref="D252:J252"/>
    <mergeCell ref="K252:M252"/>
    <mergeCell ref="O252:R252"/>
    <mergeCell ref="D253:J253"/>
    <mergeCell ref="K253:M253"/>
    <mergeCell ref="O253:R253"/>
    <mergeCell ref="D254:J254"/>
    <mergeCell ref="K254:M254"/>
    <mergeCell ref="O254:R254"/>
    <mergeCell ref="D255:J255"/>
    <mergeCell ref="K255:M255"/>
    <mergeCell ref="O255:R255"/>
    <mergeCell ref="D256:J256"/>
    <mergeCell ref="K256:M256"/>
    <mergeCell ref="O256:R256"/>
    <mergeCell ref="D257:J257"/>
    <mergeCell ref="K257:M257"/>
    <mergeCell ref="O257:R257"/>
    <mergeCell ref="D258:J258"/>
    <mergeCell ref="K258:M258"/>
    <mergeCell ref="O258:R258"/>
    <mergeCell ref="D259:J259"/>
    <mergeCell ref="K259:M259"/>
    <mergeCell ref="O259:R259"/>
    <mergeCell ref="D260:J260"/>
    <mergeCell ref="K260:M260"/>
    <mergeCell ref="O260:R260"/>
    <mergeCell ref="D261:J261"/>
    <mergeCell ref="K261:M261"/>
    <mergeCell ref="O261:R261"/>
    <mergeCell ref="D262:J262"/>
    <mergeCell ref="K262:M262"/>
    <mergeCell ref="O262:R262"/>
    <mergeCell ref="D263:J263"/>
    <mergeCell ref="K263:M263"/>
    <mergeCell ref="O263:R263"/>
    <mergeCell ref="K264:M264"/>
    <mergeCell ref="O264:R264"/>
    <mergeCell ref="K265:M265"/>
    <mergeCell ref="O265:R265"/>
    <mergeCell ref="K266:M266"/>
    <mergeCell ref="O266:R266"/>
    <mergeCell ref="K267:M267"/>
    <mergeCell ref="O267:R267"/>
    <mergeCell ref="K268:M268"/>
    <mergeCell ref="O268:R268"/>
    <mergeCell ref="K274:M274"/>
    <mergeCell ref="O274:R274"/>
    <mergeCell ref="E275:J275"/>
    <mergeCell ref="K275:M275"/>
    <mergeCell ref="O275:R275"/>
    <mergeCell ref="K269:M269"/>
    <mergeCell ref="O269:R269"/>
    <mergeCell ref="K270:M270"/>
    <mergeCell ref="O270:R270"/>
    <mergeCell ref="K271:M271"/>
    <mergeCell ref="O271:R271"/>
    <mergeCell ref="K272:M272"/>
    <mergeCell ref="O272:R272"/>
    <mergeCell ref="K273:M273"/>
    <mergeCell ref="O273:R273"/>
  </mergeCells>
  <phoneticPr fontId="4"/>
  <conditionalFormatting sqref="I20:M20">
    <cfRule type="expression" dxfId="119" priority="120" stopIfTrue="1">
      <formula>$A20&lt;&gt;0</formula>
    </cfRule>
  </conditionalFormatting>
  <conditionalFormatting sqref="I22:Y22">
    <cfRule type="expression" dxfId="118" priority="119" stopIfTrue="1">
      <formula>$A22&lt;&gt;0</formula>
    </cfRule>
  </conditionalFormatting>
  <conditionalFormatting sqref="I24:Y24">
    <cfRule type="expression" dxfId="117" priority="118" stopIfTrue="1">
      <formula>$A24&lt;&gt;0</formula>
    </cfRule>
  </conditionalFormatting>
  <conditionalFormatting sqref="I26:Y26">
    <cfRule type="expression" dxfId="116" priority="117" stopIfTrue="1">
      <formula>$A26&lt;&gt;0</formula>
    </cfRule>
  </conditionalFormatting>
  <conditionalFormatting sqref="I28:Y28">
    <cfRule type="expression" dxfId="115" priority="116" stopIfTrue="1">
      <formula>$A28&lt;&gt;0</formula>
    </cfRule>
  </conditionalFormatting>
  <conditionalFormatting sqref="I30:Y30">
    <cfRule type="expression" dxfId="114" priority="115" stopIfTrue="1">
      <formula>$A30&lt;&gt;0</formula>
    </cfRule>
  </conditionalFormatting>
  <conditionalFormatting sqref="I32:Y32">
    <cfRule type="expression" dxfId="113" priority="114" stopIfTrue="1">
      <formula>$A32&lt;&gt;0</formula>
    </cfRule>
  </conditionalFormatting>
  <conditionalFormatting sqref="I34:M34">
    <cfRule type="expression" dxfId="112" priority="113" stopIfTrue="1">
      <formula>$A34&lt;&gt;0</formula>
    </cfRule>
  </conditionalFormatting>
  <conditionalFormatting sqref="I36:M36">
    <cfRule type="expression" dxfId="111" priority="112" stopIfTrue="1">
      <formula>$A36&lt;&gt;0</formula>
    </cfRule>
  </conditionalFormatting>
  <conditionalFormatting sqref="I38:Y38">
    <cfRule type="expression" dxfId="110" priority="111" stopIfTrue="1">
      <formula>$A38&lt;&gt;0</formula>
    </cfRule>
  </conditionalFormatting>
  <conditionalFormatting sqref="I40:M40">
    <cfRule type="expression" dxfId="109" priority="110" stopIfTrue="1">
      <formula>$A40&lt;&gt;0</formula>
    </cfRule>
  </conditionalFormatting>
  <conditionalFormatting sqref="I63:M63">
    <cfRule type="expression" dxfId="108" priority="109" stopIfTrue="1">
      <formula>$A63&lt;&gt;0</formula>
    </cfRule>
  </conditionalFormatting>
  <conditionalFormatting sqref="I69:M69">
    <cfRule type="expression" dxfId="107" priority="108" stopIfTrue="1">
      <formula>$A69&lt;&gt;0</formula>
    </cfRule>
  </conditionalFormatting>
  <conditionalFormatting sqref="I71:Y71">
    <cfRule type="expression" dxfId="106" priority="107" stopIfTrue="1">
      <formula>$A71&lt;&gt;0</formula>
    </cfRule>
  </conditionalFormatting>
  <conditionalFormatting sqref="I73:Y73">
    <cfRule type="expression" dxfId="105" priority="106" stopIfTrue="1">
      <formula>$A73&lt;&gt;0</formula>
    </cfRule>
  </conditionalFormatting>
  <conditionalFormatting sqref="I75:Y75">
    <cfRule type="expression" dxfId="104" priority="105" stopIfTrue="1">
      <formula>$A75&lt;&gt;0</formula>
    </cfRule>
  </conditionalFormatting>
  <conditionalFormatting sqref="I77:Y77">
    <cfRule type="expression" dxfId="103" priority="104" stopIfTrue="1">
      <formula>$A77&lt;&gt;0</formula>
    </cfRule>
  </conditionalFormatting>
  <conditionalFormatting sqref="I79:Y79">
    <cfRule type="expression" dxfId="102" priority="103" stopIfTrue="1">
      <formula>$A79&lt;&gt;0</formula>
    </cfRule>
  </conditionalFormatting>
  <conditionalFormatting sqref="I81:Y81">
    <cfRule type="expression" dxfId="101" priority="102" stopIfTrue="1">
      <formula>$A81&lt;&gt;0</formula>
    </cfRule>
  </conditionalFormatting>
  <conditionalFormatting sqref="I83:M83">
    <cfRule type="expression" dxfId="100" priority="101" stopIfTrue="1">
      <formula>$A83&lt;&gt;0</formula>
    </cfRule>
  </conditionalFormatting>
  <conditionalFormatting sqref="P83">
    <cfRule type="expression" dxfId="99" priority="100" stopIfTrue="1">
      <formula>$A84&lt;&gt;0</formula>
    </cfRule>
  </conditionalFormatting>
  <conditionalFormatting sqref="I85:M85">
    <cfRule type="expression" dxfId="98" priority="99" stopIfTrue="1">
      <formula>$A85&lt;&gt;0</formula>
    </cfRule>
  </conditionalFormatting>
  <conditionalFormatting sqref="I87:Y87">
    <cfRule type="expression" dxfId="97" priority="98" stopIfTrue="1">
      <formula>$A87&lt;&gt;0</formula>
    </cfRule>
  </conditionalFormatting>
  <conditionalFormatting sqref="I114:Y114">
    <cfRule type="expression" dxfId="96" priority="97" stopIfTrue="1">
      <formula>$A114&lt;&gt;0</formula>
    </cfRule>
  </conditionalFormatting>
  <conditionalFormatting sqref="I116:Y116">
    <cfRule type="expression" dxfId="95" priority="96" stopIfTrue="1">
      <formula>$A116&lt;&gt;0</formula>
    </cfRule>
  </conditionalFormatting>
  <conditionalFormatting sqref="I120:Y120">
    <cfRule type="expression" dxfId="94" priority="95" stopIfTrue="1">
      <formula>$A120&lt;&gt;0</formula>
    </cfRule>
  </conditionalFormatting>
  <conditionalFormatting sqref="I122:M122">
    <cfRule type="expression" dxfId="93" priority="94" stopIfTrue="1">
      <formula>$A122&lt;&gt;0</formula>
    </cfRule>
  </conditionalFormatting>
  <conditionalFormatting sqref="I124:M124">
    <cfRule type="expression" dxfId="92" priority="93" stopIfTrue="1">
      <formula>$A124&lt;&gt;0</formula>
    </cfRule>
  </conditionalFormatting>
  <conditionalFormatting sqref="I126:Y126">
    <cfRule type="expression" dxfId="91" priority="92" stopIfTrue="1">
      <formula>$A126&lt;&gt;0</formula>
    </cfRule>
  </conditionalFormatting>
  <conditionalFormatting sqref="I153:M153">
    <cfRule type="expression" dxfId="90" priority="91" stopIfTrue="1">
      <formula>$A153&lt;&gt;0</formula>
    </cfRule>
  </conditionalFormatting>
  <conditionalFormatting sqref="I155:Y155">
    <cfRule type="expression" dxfId="89" priority="90" stopIfTrue="1">
      <formula>$A155&lt;&gt;0</formula>
    </cfRule>
  </conditionalFormatting>
  <conditionalFormatting sqref="I157:Y157">
    <cfRule type="expression" dxfId="88" priority="89" stopIfTrue="1">
      <formula>$A157&lt;&gt;0</formula>
    </cfRule>
  </conditionalFormatting>
  <conditionalFormatting sqref="I159:M159">
    <cfRule type="expression" dxfId="87" priority="88" stopIfTrue="1">
      <formula>$A159&lt;&gt;0</formula>
    </cfRule>
  </conditionalFormatting>
  <conditionalFormatting sqref="I161:M161">
    <cfRule type="expression" dxfId="86" priority="87" stopIfTrue="1">
      <formula>$A161&lt;&gt;0</formula>
    </cfRule>
  </conditionalFormatting>
  <conditionalFormatting sqref="I163:Y163">
    <cfRule type="expression" dxfId="85" priority="86" stopIfTrue="1">
      <formula>$A163&lt;&gt;0</formula>
    </cfRule>
  </conditionalFormatting>
  <conditionalFormatting sqref="I165:M165">
    <cfRule type="expression" dxfId="84" priority="85" stopIfTrue="1">
      <formula>$A165&lt;&gt;0</formula>
    </cfRule>
  </conditionalFormatting>
  <conditionalFormatting sqref="I167:M167">
    <cfRule type="expression" dxfId="83" priority="84" stopIfTrue="1">
      <formula>$A167&lt;&gt;0</formula>
    </cfRule>
  </conditionalFormatting>
  <conditionalFormatting sqref="I169:Y169">
    <cfRule type="expression" dxfId="82" priority="83" stopIfTrue="1">
      <formula>$A169&lt;&gt;0</formula>
    </cfRule>
  </conditionalFormatting>
  <conditionalFormatting sqref="K179:M179">
    <cfRule type="expression" dxfId="81" priority="82" stopIfTrue="1">
      <formula>$A178&lt;&gt;0</formula>
    </cfRule>
  </conditionalFormatting>
  <conditionalFormatting sqref="K180:M180">
    <cfRule type="expression" dxfId="80" priority="81" stopIfTrue="1">
      <formula>$A178&lt;&gt;0</formula>
    </cfRule>
  </conditionalFormatting>
  <conditionalFormatting sqref="N180:V180">
    <cfRule type="expression" dxfId="79" priority="80" stopIfTrue="1">
      <formula>$A180&lt;&gt;0</formula>
    </cfRule>
  </conditionalFormatting>
  <conditionalFormatting sqref="K181:M181">
    <cfRule type="expression" dxfId="78" priority="79" stopIfTrue="1">
      <formula>$A178&lt;&gt;0</formula>
    </cfRule>
  </conditionalFormatting>
  <conditionalFormatting sqref="N181:V181">
    <cfRule type="expression" dxfId="77" priority="78" stopIfTrue="1">
      <formula>$A181&lt;&gt;0</formula>
    </cfRule>
  </conditionalFormatting>
  <conditionalFormatting sqref="K182:M183">
    <cfRule type="expression" dxfId="76" priority="77" stopIfTrue="1">
      <formula>$A178&lt;&gt;0</formula>
    </cfRule>
  </conditionalFormatting>
  <conditionalFormatting sqref="N182:V182">
    <cfRule type="expression" dxfId="75" priority="76" stopIfTrue="1">
      <formula>AND($A182&lt;&gt;0,TRIM($N182)="")</formula>
    </cfRule>
  </conditionalFormatting>
  <conditionalFormatting sqref="W182:X182">
    <cfRule type="expression" dxfId="74" priority="75" stopIfTrue="1">
      <formula>AND($A182&lt;&gt;0,TRIM($W182)="")</formula>
    </cfRule>
  </conditionalFormatting>
  <conditionalFormatting sqref="I185:M185">
    <cfRule type="expression" dxfId="73" priority="74" stopIfTrue="1">
      <formula>$A185&lt;&gt;0</formula>
    </cfRule>
  </conditionalFormatting>
  <conditionalFormatting sqref="I196:M196">
    <cfRule type="expression" dxfId="72" priority="73" stopIfTrue="1">
      <formula>$A196&lt;&gt;0</formula>
    </cfRule>
  </conditionalFormatting>
  <conditionalFormatting sqref="I197:M197">
    <cfRule type="expression" dxfId="71" priority="72" stopIfTrue="1">
      <formula>$A197&lt;&gt;0</formula>
    </cfRule>
  </conditionalFormatting>
  <conditionalFormatting sqref="I198:M198">
    <cfRule type="expression" dxfId="70" priority="71" stopIfTrue="1">
      <formula>$A198&lt;&gt;0</formula>
    </cfRule>
  </conditionalFormatting>
  <conditionalFormatting sqref="I200:M200">
    <cfRule type="expression" dxfId="69" priority="70" stopIfTrue="1">
      <formula>$A200&lt;&gt;0</formula>
    </cfRule>
  </conditionalFormatting>
  <conditionalFormatting sqref="L289">
    <cfRule type="expression" dxfId="68" priority="69" stopIfTrue="1">
      <formula>希望&lt;&gt;0</formula>
    </cfRule>
  </conditionalFormatting>
  <conditionalFormatting sqref="L290">
    <cfRule type="expression" dxfId="67" priority="68" stopIfTrue="1">
      <formula>希望&lt;&gt;0</formula>
    </cfRule>
  </conditionalFormatting>
  <conditionalFormatting sqref="L291">
    <cfRule type="expression" dxfId="66" priority="67" stopIfTrue="1">
      <formula>希望&lt;&gt;0</formula>
    </cfRule>
  </conditionalFormatting>
  <conditionalFormatting sqref="L292">
    <cfRule type="expression" dxfId="65" priority="66" stopIfTrue="1">
      <formula>希望&lt;&gt;0</formula>
    </cfRule>
  </conditionalFormatting>
  <conditionalFormatting sqref="L293">
    <cfRule type="expression" dxfId="64" priority="65" stopIfTrue="1">
      <formula>希望&lt;&gt;0</formula>
    </cfRule>
  </conditionalFormatting>
  <conditionalFormatting sqref="L294">
    <cfRule type="expression" dxfId="63" priority="64" stopIfTrue="1">
      <formula>希望&lt;&gt;0</formula>
    </cfRule>
  </conditionalFormatting>
  <conditionalFormatting sqref="L295">
    <cfRule type="expression" dxfId="62" priority="63" stopIfTrue="1">
      <formula>希望&lt;&gt;0</formula>
    </cfRule>
  </conditionalFormatting>
  <conditionalFormatting sqref="L296">
    <cfRule type="expression" dxfId="61" priority="62" stopIfTrue="1">
      <formula>希望&lt;&gt;0</formula>
    </cfRule>
  </conditionalFormatting>
  <conditionalFormatting sqref="L297">
    <cfRule type="expression" dxfId="60" priority="61" stopIfTrue="1">
      <formula>希望&lt;&gt;0</formula>
    </cfRule>
  </conditionalFormatting>
  <conditionalFormatting sqref="L298">
    <cfRule type="expression" dxfId="59" priority="60" stopIfTrue="1">
      <formula>希望&lt;&gt;0</formula>
    </cfRule>
  </conditionalFormatting>
  <conditionalFormatting sqref="L299">
    <cfRule type="expression" dxfId="58" priority="59" stopIfTrue="1">
      <formula>希望&lt;&gt;0</formula>
    </cfRule>
  </conditionalFormatting>
  <conditionalFormatting sqref="L300">
    <cfRule type="expression" dxfId="57" priority="58" stopIfTrue="1">
      <formula>希望&lt;&gt;0</formula>
    </cfRule>
  </conditionalFormatting>
  <conditionalFormatting sqref="L301">
    <cfRule type="expression" dxfId="56" priority="57" stopIfTrue="1">
      <formula>希望&lt;&gt;0</formula>
    </cfRule>
  </conditionalFormatting>
  <conditionalFormatting sqref="L302">
    <cfRule type="expression" dxfId="55" priority="56" stopIfTrue="1">
      <formula>希望&lt;&gt;0</formula>
    </cfRule>
  </conditionalFormatting>
  <conditionalFormatting sqref="L303">
    <cfRule type="expression" dxfId="54" priority="55" stopIfTrue="1">
      <formula>希望&lt;&gt;0</formula>
    </cfRule>
  </conditionalFormatting>
  <conditionalFormatting sqref="L304">
    <cfRule type="expression" dxfId="53" priority="54" stopIfTrue="1">
      <formula>希望&lt;&gt;0</formula>
    </cfRule>
  </conditionalFormatting>
  <conditionalFormatting sqref="L305">
    <cfRule type="expression" dxfId="52" priority="53" stopIfTrue="1">
      <formula>希望&lt;&gt;0</formula>
    </cfRule>
  </conditionalFormatting>
  <conditionalFormatting sqref="L306">
    <cfRule type="expression" dxfId="51" priority="52" stopIfTrue="1">
      <formula>希望&lt;&gt;0</formula>
    </cfRule>
  </conditionalFormatting>
  <conditionalFormatting sqref="L307">
    <cfRule type="expression" dxfId="50" priority="51" stopIfTrue="1">
      <formula>希望&lt;&gt;0</formula>
    </cfRule>
  </conditionalFormatting>
  <conditionalFormatting sqref="L308">
    <cfRule type="expression" dxfId="49" priority="50" stopIfTrue="1">
      <formula>希望&lt;&gt;0</formula>
    </cfRule>
  </conditionalFormatting>
  <conditionalFormatting sqref="L309">
    <cfRule type="expression" dxfId="48" priority="49" stopIfTrue="1">
      <formula>希望&lt;&gt;0</formula>
    </cfRule>
  </conditionalFormatting>
  <conditionalFormatting sqref="L310">
    <cfRule type="expression" dxfId="47" priority="48" stopIfTrue="1">
      <formula>希望&lt;&gt;0</formula>
    </cfRule>
  </conditionalFormatting>
  <conditionalFormatting sqref="L311">
    <cfRule type="expression" dxfId="46" priority="47" stopIfTrue="1">
      <formula>希望&lt;&gt;0</formula>
    </cfRule>
  </conditionalFormatting>
  <conditionalFormatting sqref="L312">
    <cfRule type="expression" dxfId="45" priority="46" stopIfTrue="1">
      <formula>希望&lt;&gt;0</formula>
    </cfRule>
  </conditionalFormatting>
  <conditionalFormatting sqref="L313">
    <cfRule type="expression" dxfId="44" priority="45" stopIfTrue="1">
      <formula>希望&lt;&gt;0</formula>
    </cfRule>
  </conditionalFormatting>
  <conditionalFormatting sqref="L314">
    <cfRule type="expression" dxfId="43" priority="44" stopIfTrue="1">
      <formula>希望&lt;&gt;0</formula>
    </cfRule>
  </conditionalFormatting>
  <conditionalFormatting sqref="L315">
    <cfRule type="expression" dxfId="42" priority="43" stopIfTrue="1">
      <formula>希望&lt;&gt;0</formula>
    </cfRule>
  </conditionalFormatting>
  <conditionalFormatting sqref="L316">
    <cfRule type="expression" dxfId="41" priority="42" stopIfTrue="1">
      <formula>希望&lt;&gt;0</formula>
    </cfRule>
  </conditionalFormatting>
  <conditionalFormatting sqref="L317">
    <cfRule type="expression" dxfId="40" priority="41" stopIfTrue="1">
      <formula>希望&lt;&gt;0</formula>
    </cfRule>
  </conditionalFormatting>
  <conditionalFormatting sqref="L318">
    <cfRule type="expression" dxfId="39" priority="40" stopIfTrue="1">
      <formula>希望&lt;&gt;0</formula>
    </cfRule>
  </conditionalFormatting>
  <conditionalFormatting sqref="L319">
    <cfRule type="expression" dxfId="38" priority="39" stopIfTrue="1">
      <formula>希望&lt;&gt;0</formula>
    </cfRule>
  </conditionalFormatting>
  <conditionalFormatting sqref="L320">
    <cfRule type="expression" dxfId="37" priority="38" stopIfTrue="1">
      <formula>希望&lt;&gt;0</formula>
    </cfRule>
  </conditionalFormatting>
  <conditionalFormatting sqref="L321">
    <cfRule type="expression" dxfId="36" priority="37" stopIfTrue="1">
      <formula>希望&lt;&gt;0</formula>
    </cfRule>
  </conditionalFormatting>
  <conditionalFormatting sqref="L322">
    <cfRule type="expression" dxfId="35" priority="36" stopIfTrue="1">
      <formula>希望&lt;&gt;0</formula>
    </cfRule>
  </conditionalFormatting>
  <conditionalFormatting sqref="L323">
    <cfRule type="expression" dxfId="34" priority="35" stopIfTrue="1">
      <formula>希望&lt;&gt;0</formula>
    </cfRule>
  </conditionalFormatting>
  <conditionalFormatting sqref="L324">
    <cfRule type="expression" dxfId="33" priority="34" stopIfTrue="1">
      <formula>希望&lt;&gt;0</formula>
    </cfRule>
  </conditionalFormatting>
  <conditionalFormatting sqref="L325">
    <cfRule type="expression" dxfId="32" priority="33" stopIfTrue="1">
      <formula>希望&lt;&gt;0</formula>
    </cfRule>
  </conditionalFormatting>
  <conditionalFormatting sqref="L326">
    <cfRule type="expression" dxfId="31" priority="32" stopIfTrue="1">
      <formula>希望&lt;&gt;0</formula>
    </cfRule>
  </conditionalFormatting>
  <conditionalFormatting sqref="L327">
    <cfRule type="expression" dxfId="30" priority="31" stopIfTrue="1">
      <formula>希望&lt;&gt;0</formula>
    </cfRule>
  </conditionalFormatting>
  <conditionalFormatting sqref="L328">
    <cfRule type="expression" dxfId="29" priority="30" stopIfTrue="1">
      <formula>希望&lt;&gt;0</formula>
    </cfRule>
  </conditionalFormatting>
  <conditionalFormatting sqref="L329">
    <cfRule type="expression" dxfId="28" priority="29" stopIfTrue="1">
      <formula>希望&lt;&gt;0</formula>
    </cfRule>
  </conditionalFormatting>
  <conditionalFormatting sqref="L330">
    <cfRule type="expression" dxfId="27" priority="28" stopIfTrue="1">
      <formula>希望&lt;&gt;0</formula>
    </cfRule>
  </conditionalFormatting>
  <conditionalFormatting sqref="L331">
    <cfRule type="expression" dxfId="26" priority="27" stopIfTrue="1">
      <formula>希望&lt;&gt;0</formula>
    </cfRule>
  </conditionalFormatting>
  <conditionalFormatting sqref="L332">
    <cfRule type="expression" dxfId="25" priority="26" stopIfTrue="1">
      <formula>希望&lt;&gt;0</formula>
    </cfRule>
  </conditionalFormatting>
  <conditionalFormatting sqref="L333">
    <cfRule type="expression" dxfId="24" priority="25" stopIfTrue="1">
      <formula>希望&lt;&gt;0</formula>
    </cfRule>
  </conditionalFormatting>
  <conditionalFormatting sqref="L334">
    <cfRule type="expression" dxfId="23" priority="24" stopIfTrue="1">
      <formula>希望&lt;&gt;0</formula>
    </cfRule>
  </conditionalFormatting>
  <conditionalFormatting sqref="L335">
    <cfRule type="expression" dxfId="22" priority="23" stopIfTrue="1">
      <formula>希望&lt;&gt;0</formula>
    </cfRule>
  </conditionalFormatting>
  <conditionalFormatting sqref="L336">
    <cfRule type="expression" dxfId="21" priority="22" stopIfTrue="1">
      <formula>希望&lt;&gt;0</formula>
    </cfRule>
  </conditionalFormatting>
  <conditionalFormatting sqref="L337">
    <cfRule type="expression" dxfId="20" priority="21" stopIfTrue="1">
      <formula>希望&lt;&gt;0</formula>
    </cfRule>
  </conditionalFormatting>
  <conditionalFormatting sqref="L338">
    <cfRule type="expression" dxfId="19" priority="20" stopIfTrue="1">
      <formula>希望&lt;&gt;0</formula>
    </cfRule>
  </conditionalFormatting>
  <conditionalFormatting sqref="L339">
    <cfRule type="expression" dxfId="18" priority="19" stopIfTrue="1">
      <formula>希望&lt;&gt;0</formula>
    </cfRule>
  </conditionalFormatting>
  <conditionalFormatting sqref="L340">
    <cfRule type="expression" dxfId="17" priority="18" stopIfTrue="1">
      <formula>希望&lt;&gt;0</formula>
    </cfRule>
  </conditionalFormatting>
  <conditionalFormatting sqref="L341">
    <cfRule type="expression" dxfId="16" priority="17" stopIfTrue="1">
      <formula>希望&lt;&gt;0</formula>
    </cfRule>
  </conditionalFormatting>
  <conditionalFormatting sqref="L342">
    <cfRule type="expression" dxfId="15" priority="16" stopIfTrue="1">
      <formula>希望&lt;&gt;0</formula>
    </cfRule>
  </conditionalFormatting>
  <conditionalFormatting sqref="L343">
    <cfRule type="expression" dxfId="14" priority="15" stopIfTrue="1">
      <formula>希望&lt;&gt;0</formula>
    </cfRule>
  </conditionalFormatting>
  <conditionalFormatting sqref="L344">
    <cfRule type="expression" dxfId="13" priority="14" stopIfTrue="1">
      <formula>希望&lt;&gt;0</formula>
    </cfRule>
  </conditionalFormatting>
  <conditionalFormatting sqref="L345">
    <cfRule type="expression" dxfId="12" priority="13" stopIfTrue="1">
      <formula>希望&lt;&gt;0</formula>
    </cfRule>
  </conditionalFormatting>
  <conditionalFormatting sqref="L346">
    <cfRule type="expression" dxfId="11" priority="12" stopIfTrue="1">
      <formula>希望&lt;&gt;0</formula>
    </cfRule>
  </conditionalFormatting>
  <conditionalFormatting sqref="L347">
    <cfRule type="expression" dxfId="10" priority="11" stopIfTrue="1">
      <formula>希望&lt;&gt;0</formula>
    </cfRule>
  </conditionalFormatting>
  <conditionalFormatting sqref="Q289:S291">
    <cfRule type="expression" dxfId="9" priority="10" stopIfTrue="1">
      <formula>AND(OR($L289="○",$L290="○",$L291="○"),TRIM($Q289)="")</formula>
    </cfRule>
  </conditionalFormatting>
  <conditionalFormatting sqref="T289:Y291">
    <cfRule type="expression" dxfId="8" priority="9" stopIfTrue="1">
      <formula>AND(OR($L289="○",$L290="○",$L291="○"),TRIM($T289)="")</formula>
    </cfRule>
  </conditionalFormatting>
  <conditionalFormatting sqref="Q292:S292">
    <cfRule type="expression" dxfId="7" priority="8" stopIfTrue="1">
      <formula>AND($L292="○",TRIM($Q292)="")</formula>
    </cfRule>
  </conditionalFormatting>
  <conditionalFormatting sqref="T292:Y292">
    <cfRule type="expression" dxfId="6" priority="7" stopIfTrue="1">
      <formula>AND($L292="○",TRIM($T292)="")</formula>
    </cfRule>
  </conditionalFormatting>
  <conditionalFormatting sqref="Q307:S327">
    <cfRule type="expression" dxfId="5" priority="6" stopIfTrue="1">
      <formula>AND(SUM(建設コンサルタント_登録)&gt;0,TRIM($Q307)="")</formula>
    </cfRule>
  </conditionalFormatting>
  <conditionalFormatting sqref="T307:Y327">
    <cfRule type="expression" dxfId="4" priority="5" stopIfTrue="1">
      <formula>AND(SUM(建設コンサルタント_登録)&gt;0,TRIM($T307)="")</formula>
    </cfRule>
  </conditionalFormatting>
  <conditionalFormatting sqref="Q338:S345">
    <cfRule type="expression" dxfId="3" priority="4" stopIfTrue="1">
      <formula>AND(SUM(補償コンサルタント_登録)&gt;0,TRIM($Q338)="")</formula>
    </cfRule>
  </conditionalFormatting>
  <conditionalFormatting sqref="T338:Y345">
    <cfRule type="expression" dxfId="2" priority="3" stopIfTrue="1">
      <formula>AND(SUM(補償コンサルタント_登録)&gt;0,TRIM($T338)="")</formula>
    </cfRule>
  </conditionalFormatting>
  <conditionalFormatting sqref="Q346:S346">
    <cfRule type="expression" dxfId="1" priority="2" stopIfTrue="1">
      <formula>AND($L346="○",TRIM($Q346)="")</formula>
    </cfRule>
  </conditionalFormatting>
  <conditionalFormatting sqref="T346:Y346">
    <cfRule type="expression" dxfId="0" priority="1" stopIfTrue="1">
      <formula>AND($L346="○",TRIM($T346)="")</formula>
    </cfRule>
  </conditionalFormatting>
  <dataValidations count="261">
    <dataValidation imeMode="hiragana" allowBlank="1" showInputMessage="1" showErrorMessage="1" sqref="N180:V180 N181:V181 N182:V182 N183:V183 E275:J275 O250:R250 O251:R251 O252:R252 O253:R253 O254:R254 O255:R255 O256:R256 O257:R257 O258:R258 O259:R259 O260:R260 O261:R261 O262:R262 O263:R263 O264:R264 O265:R265 O266:R266 O267:R267 O268:R268 O269:R269 O270:R270 O271:R271 O272:R272 O273:R273 O274:R274 O275:R275 N350:P350 N351:P351 N352:P352" xr:uid="{00000000-0002-0000-0000-000000000000}"/>
    <dataValidation imeMode="halfAlpha" allowBlank="1" showInputMessage="1" showErrorMessage="1" sqref="I282:M282 I284:M284 Q289:S291 Q292:S292 Q307:S327 Q337:S337 Q338:S345 Q346:S346 Q347:S347 Q348:S348 Q349:S349 Q350:S350 Q351:S351 Q352:S352" xr:uid="{00000000-0002-0000-0000-000001000000}"/>
    <dataValidation imeMode="hiragana" allowBlank="1" showInputMessage="1" showErrorMessage="1" sqref="I22:Y22" xr:uid="{381ACDED-BA99-4DCB-A1DE-BF1B05353667}"/>
    <dataValidation type="whole" imeMode="halfAlpha" allowBlank="1" showInputMessage="1" showErrorMessage="1" error="7桁の数字を入力してください" sqref="I20:M20" xr:uid="{C4510C31-A8DD-4BA0-9179-EDC164967239}">
      <formula1>0</formula1>
      <formula2>9999999</formula2>
    </dataValidation>
    <dataValidation imeMode="fullKatakana" allowBlank="1" showInputMessage="1" showErrorMessage="1" sqref="I24:Y24" xr:uid="{B7067259-49B9-4B7F-B47A-678BD52D8445}"/>
    <dataValidation imeMode="hiragana" allowBlank="1" showInputMessage="1" showErrorMessage="1" sqref="I26:Y26" xr:uid="{68236907-EAEE-4915-B9CB-5798565C3A90}"/>
    <dataValidation imeMode="hiragana" allowBlank="1" showInputMessage="1" showErrorMessage="1" sqref="I28:Y28" xr:uid="{A4B13195-D016-4A80-BDCC-52171109780B}"/>
    <dataValidation imeMode="fullKatakana" allowBlank="1" showInputMessage="1" showErrorMessage="1" sqref="I30:Y30" xr:uid="{70F89369-334C-4371-9702-920C5CB741F4}"/>
    <dataValidation imeMode="hiragana" allowBlank="1" showInputMessage="1" showErrorMessage="1" sqref="I32:Y32" xr:uid="{3EE0C2EC-9F8F-413E-9CB3-1D33ADF15466}"/>
    <dataValidation imeMode="halfAlpha" allowBlank="1" showInputMessage="1" showErrorMessage="1" sqref="I34:M34" xr:uid="{D926DA0F-036F-4FC2-A194-4F61C356DBEB}"/>
    <dataValidation imeMode="halfAlpha" allowBlank="1" showInputMessage="1" showErrorMessage="1" sqref="P34" xr:uid="{E984ED7A-8CE0-40B1-82E8-673EC64949B8}"/>
    <dataValidation imeMode="halfAlpha" allowBlank="1" showInputMessage="1" showErrorMessage="1" sqref="I36:M36" xr:uid="{4195D4D3-601F-42EB-B48B-8B03CCC6CD1F}"/>
    <dataValidation imeMode="halfAlpha" allowBlank="1" showInputMessage="1" showErrorMessage="1" sqref="I38:Y38" xr:uid="{8EE91BA2-9376-409A-A4EC-B575B9803C97}"/>
    <dataValidation type="list" imeMode="halfAlpha" allowBlank="1" showInputMessage="1" showErrorMessage="1" error="リストから選択してください" sqref="I40:M40" xr:uid="{06BFE0B6-11A8-4675-A0F7-474D0EE1FD42}">
      <formula1>"一致する,一致しない"</formula1>
    </dataValidation>
    <dataValidation type="list" imeMode="halfAlpha" allowBlank="1" showInputMessage="1" showErrorMessage="1" error="リストから選択してください" sqref="I63:M63" xr:uid="{5FB6D835-8869-41BF-A9B6-A91D30F95F6F}">
      <formula1>"しない,する"</formula1>
    </dataValidation>
    <dataValidation type="whole" imeMode="halfAlpha" allowBlank="1" showInputMessage="1" showErrorMessage="1" error="7桁の数字を入力してください" sqref="I69:M69" xr:uid="{D39D787E-A508-44F2-AFC0-CBA2BDBAC2A8}">
      <formula1>0</formula1>
      <formula2>9999999</formula2>
    </dataValidation>
    <dataValidation imeMode="hiragana" allowBlank="1" showInputMessage="1" showErrorMessage="1" sqref="I71:Y71" xr:uid="{1EE73891-EBDC-4D4E-ADBB-CF5FC0BCB572}"/>
    <dataValidation imeMode="fullKatakana" allowBlank="1" showInputMessage="1" showErrorMessage="1" sqref="I73:Y73" xr:uid="{239B4D81-43DA-46DF-B1BF-D199582C6F33}"/>
    <dataValidation imeMode="hiragana" allowBlank="1" showInputMessage="1" showErrorMessage="1" sqref="I75:Y75" xr:uid="{59074F70-96F5-4C20-9284-6ED566F26EAD}"/>
    <dataValidation imeMode="hiragana" allowBlank="1" showInputMessage="1" showErrorMessage="1" sqref="I77:Y77" xr:uid="{22ADD17F-FD44-4951-837A-4C51BC140670}"/>
    <dataValidation imeMode="fullKatakana" allowBlank="1" showInputMessage="1" showErrorMessage="1" sqref="I79:Y79" xr:uid="{0093B4C3-7CB1-452E-AC6E-4B5AB2D5E66B}"/>
    <dataValidation imeMode="hiragana" allowBlank="1" showInputMessage="1" showErrorMessage="1" sqref="I81:Y81" xr:uid="{19B8A7D9-DE39-47A1-B128-FFB700A43E67}"/>
    <dataValidation imeMode="halfAlpha" allowBlank="1" showInputMessage="1" showErrorMessage="1" sqref="I83:M83" xr:uid="{58DDC89E-07B3-4156-8DCA-9AC074D862D1}"/>
    <dataValidation imeMode="halfAlpha" allowBlank="1" showInputMessage="1" showErrorMessage="1" sqref="P83" xr:uid="{B68BCA16-3321-484A-9038-DC788F7741B7}"/>
    <dataValidation imeMode="halfAlpha" allowBlank="1" showInputMessage="1" showErrorMessage="1" sqref="I85:M85" xr:uid="{BA910D2C-4866-48D1-8FA7-F65FC8200DB6}"/>
    <dataValidation imeMode="halfAlpha" allowBlank="1" showInputMessage="1" showErrorMessage="1" sqref="I87:Y87" xr:uid="{20DD8D18-4BBA-4490-AB31-A4EDC3D199C7}"/>
    <dataValidation imeMode="hiragana" allowBlank="1" showInputMessage="1" showErrorMessage="1" sqref="I112:Y112" xr:uid="{7EC45FA5-ABB0-4C6A-BE46-985D6F890969}"/>
    <dataValidation imeMode="fullKatakana" allowBlank="1" showInputMessage="1" showErrorMessage="1" sqref="I114:Y114" xr:uid="{3313EE8B-A59A-482D-8402-F15FAF586DDC}"/>
    <dataValidation imeMode="hiragana" allowBlank="1" showInputMessage="1" showErrorMessage="1" sqref="I116:Y116" xr:uid="{C8410C9E-E39A-4105-84DC-5F51C93AF879}"/>
    <dataValidation type="whole" imeMode="halfAlpha" allowBlank="1" showInputMessage="1" showErrorMessage="1" error="7桁の数字を入力してください" sqref="I118:M118" xr:uid="{3849AFDA-A40F-4FB0-A6EC-9E165421F661}">
      <formula1>0</formula1>
      <formula2>9999999</formula2>
    </dataValidation>
    <dataValidation imeMode="hiragana" allowBlank="1" showInputMessage="1" showErrorMessage="1" sqref="I120:Y120" xr:uid="{091C5830-652E-4A05-807E-189E8E7DC7F8}"/>
    <dataValidation imeMode="halfAlpha" allowBlank="1" showInputMessage="1" showErrorMessage="1" sqref="I122:M122" xr:uid="{38675831-8DBC-40E1-8E5D-656E6243446D}"/>
    <dataValidation imeMode="halfAlpha" allowBlank="1" showInputMessage="1" showErrorMessage="1" sqref="P122" xr:uid="{86736F38-8CAF-48E0-A014-0535AA43DDE2}"/>
    <dataValidation imeMode="halfAlpha" allowBlank="1" showInputMessage="1" showErrorMessage="1" sqref="I124:M124" xr:uid="{B7A77285-B2A0-4EEB-8906-B89645FDF5E2}"/>
    <dataValidation imeMode="halfAlpha" allowBlank="1" showInputMessage="1" showErrorMessage="1" sqref="I126:Y126" xr:uid="{37D92908-E807-402D-8B82-028B0A28CA72}"/>
    <dataValidation type="list" imeMode="halfAlpha" allowBlank="1" showInputMessage="1" showErrorMessage="1" error="リストから選択してください" sqref="I153:M153" xr:uid="{D1FB9277-AE55-4EDF-A726-6A6D9F8EED5A}">
      <formula1>"しない,する"</formula1>
    </dataValidation>
    <dataValidation imeMode="fullKatakana" allowBlank="1" showInputMessage="1" showErrorMessage="1" sqref="I155:Y155" xr:uid="{4AD35861-7506-4994-8971-5D04F8E90BAE}"/>
    <dataValidation imeMode="hiragana" allowBlank="1" showInputMessage="1" showErrorMessage="1" sqref="I157:Y157" xr:uid="{9D969E47-081E-48AE-8D51-9D9CA1A92BA0}"/>
    <dataValidation imeMode="halfAlpha" allowBlank="1" showInputMessage="1" showErrorMessage="1" sqref="I159:M159" xr:uid="{0381E593-68AC-4D5C-8041-51702E57B5D7}"/>
    <dataValidation type="whole" imeMode="halfAlpha" allowBlank="1" showInputMessage="1" showErrorMessage="1" error="7桁の数字を入力してください" sqref="I161:M161" xr:uid="{21676A49-7140-40C2-BA9F-ABEA7965F604}">
      <formula1>0</formula1>
      <formula2>9999999</formula2>
    </dataValidation>
    <dataValidation imeMode="hiragana" allowBlank="1" showInputMessage="1" showErrorMessage="1" sqref="I163:Y163" xr:uid="{BD069C66-89CA-4146-9363-E0D5AD4BE58E}"/>
    <dataValidation imeMode="halfAlpha" allowBlank="1" showInputMessage="1" showErrorMessage="1" sqref="I165:M165" xr:uid="{97D21848-DF03-4B0D-9A3F-2E956174D8F3}"/>
    <dataValidation imeMode="halfAlpha" allowBlank="1" showInputMessage="1" showErrorMessage="1" sqref="I167:M167" xr:uid="{926693FB-0F93-44F9-B5A7-8F15C073B9B6}"/>
    <dataValidation imeMode="halfAlpha" allowBlank="1" showInputMessage="1" showErrorMessage="1" sqref="I169:Y169" xr:uid="{A571EBEA-DCCC-4E73-8396-1611A22CABD2}"/>
    <dataValidation allowBlank="1" showInputMessage="1" showErrorMessage="1" sqref="B178 I199:M199 I210:M210 I223:L223 I224:L224 I225:L225 K241:N241 O241:P241 Q241:S241 T241:U241 V241:Y241 B288 B289 B292 B307 B338 B346" xr:uid="{A70FBC99-7020-40F1-AF43-E3F164EFD485}"/>
    <dataValidation type="list" imeMode="halfAlpha" allowBlank="1" showInputMessage="1" showErrorMessage="1" error="リストから選択してください" sqref="K179:M179" xr:uid="{E9A9EDC5-F4E8-4887-B913-859DCDFECAA6}">
      <formula1>"○,　"</formula1>
    </dataValidation>
    <dataValidation type="list" imeMode="halfAlpha" allowBlank="1" showInputMessage="1" showErrorMessage="1" error="リストから選択してください" sqref="K180:M180" xr:uid="{3A5C8FBC-37E8-412C-A035-16B510944F8E}">
      <formula1>"○,　"</formula1>
    </dataValidation>
    <dataValidation type="list" imeMode="halfAlpha" allowBlank="1" showInputMessage="1" showErrorMessage="1" error="リストから選択してください" sqref="K181:M181" xr:uid="{290A8350-DBA9-4B82-BD6F-CF613BD54C2A}">
      <formula1>"○,　"</formula1>
    </dataValidation>
    <dataValidation type="list" imeMode="halfAlpha" allowBlank="1" showInputMessage="1" showErrorMessage="1" error="リストから選択してください" sqref="K182:M183" xr:uid="{25410709-D396-4E32-964E-B56A2C5FB4D6}">
      <formula1>"○,　"</formula1>
    </dataValidation>
    <dataValidation type="whole" imeMode="halfAlpha" allowBlank="1" showInputMessage="1" showErrorMessage="1" error="有効な数字を入力してください" sqref="W182:X182" xr:uid="{6612AD09-B38A-48F1-AD2D-2FE3F9569935}">
      <formula1>0</formula1>
      <formula2>100</formula2>
    </dataValidation>
    <dataValidation type="whole" imeMode="halfAlpha" allowBlank="1" showInputMessage="1" showErrorMessage="1" error="有効な数字を入力してください" sqref="W183:X183" xr:uid="{34B74CB2-CB55-4E67-BDB1-81064D443D5B}">
      <formula1>0</formula1>
      <formula2>100</formula2>
    </dataValidation>
    <dataValidation type="whole" imeMode="halfAlpha" allowBlank="1" showInputMessage="1" showErrorMessage="1" error="有効な数字を入力してください" sqref="I185:M185" xr:uid="{DE1743E8-6900-457B-B027-375E608C7F16}">
      <formula1>0</formula1>
      <formula2>9999999999</formula2>
    </dataValidation>
    <dataValidation type="date" imeMode="halfAlpha" allowBlank="1" showInputMessage="1" showErrorMessage="1" error="有効な日付を入力してください" sqref="I187:M187" xr:uid="{DD3D59B8-E347-4A99-8875-A957F072EC75}">
      <formula1>92</formula1>
      <formula2>73415</formula2>
    </dataValidation>
    <dataValidation type="date" imeMode="halfAlpha" allowBlank="1" showInputMessage="1" showErrorMessage="1" error="有効な日付を入力してください" sqref="I189:M189" xr:uid="{61AC46C5-A44B-4E69-8898-10EC18E64827}">
      <formula1>92</formula1>
      <formula2>73415</formula2>
    </dataValidation>
    <dataValidation type="date" imeMode="halfAlpha" allowBlank="1" showInputMessage="1" showErrorMessage="1" error="有効な日付を入力してください" sqref="I191:M191" xr:uid="{1CA43EBD-F03F-447A-8D20-7C36BA0BF161}">
      <formula1>92</formula1>
      <formula2>73415</formula2>
    </dataValidation>
    <dataValidation type="date" imeMode="halfAlpha" allowBlank="1" showInputMessage="1" showErrorMessage="1" error="有効な日付を入力してください" sqref="O191:R191" xr:uid="{869ED144-2883-4E30-82ED-EA56A85F0601}">
      <formula1>92</formula1>
      <formula2>73415</formula2>
    </dataValidation>
    <dataValidation type="date" imeMode="halfAlpha" allowBlank="1" showInputMessage="1" showErrorMessage="1" error="有効な日付を入力してください" sqref="I193:M193" xr:uid="{F85D1237-E9EF-4352-B0BC-5DF7CF6BB610}">
      <formula1>92</formula1>
      <formula2>73415</formula2>
    </dataValidation>
    <dataValidation type="whole" imeMode="halfAlpha" allowBlank="1" showInputMessage="1" showErrorMessage="1" error="有効な数字を入力してください" sqref="I196:M196" xr:uid="{0E7DFC74-E916-4F54-B519-725FED2569FC}">
      <formula1>0</formula1>
      <formula2>9999999999</formula2>
    </dataValidation>
    <dataValidation type="whole" imeMode="halfAlpha" allowBlank="1" showInputMessage="1" showErrorMessage="1" error="有効な数字を入力してください" sqref="I197:M197" xr:uid="{ADD62A58-E4DE-4495-964D-33801373433E}">
      <formula1>0</formula1>
      <formula2>9999999999</formula2>
    </dataValidation>
    <dataValidation type="whole" imeMode="halfAlpha" allowBlank="1" showInputMessage="1" showErrorMessage="1" error="有効な数字を入力してください" sqref="I198:M198" xr:uid="{12E26333-6732-497A-8E26-7FE5072065A9}">
      <formula1>0</formula1>
      <formula2>9999999999</formula2>
    </dataValidation>
    <dataValidation type="whole" imeMode="halfAlpha" allowBlank="1" showInputMessage="1" showErrorMessage="1" error="有効な数字を入力してください" sqref="I200:M200" xr:uid="{109118FB-80A6-4254-9013-BEFDD8B99FE6}">
      <formula1>0</formula1>
      <formula2>9999999999</formula2>
    </dataValidation>
    <dataValidation type="list" imeMode="halfAlpha" allowBlank="1" showInputMessage="1" showErrorMessage="1" error="リストから選択してください" sqref="I202:M202" xr:uid="{CD755A23-010F-4AA8-85F4-E01548F18EFD}">
      <formula1>"該当する,該当しない,　"</formula1>
    </dataValidation>
    <dataValidation type="whole" imeMode="halfAlpha" allowBlank="1" showInputMessage="1" showErrorMessage="1" error="有効な数字を入力してください。10兆円以上になる場合は、9,999,999,999と入力してください" sqref="I206:M206" xr:uid="{F21301F0-0DFE-448C-8981-0EC15608429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7:M207" xr:uid="{49807353-0AC0-401E-8AE3-BCAD38B868C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8:M208" xr:uid="{159247FF-8E9E-4B29-9262-AD3ED751B5C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9:M209" xr:uid="{22EC3071-9F72-4F22-9304-07EDD11DD55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AB6BFAC4-794B-4E37-AFB9-75BA4B0D54B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6:M216" xr:uid="{2E04DE57-647A-451E-B6C6-E9C8515B87C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7:M217" xr:uid="{196B3E8B-5AFC-41D4-9988-21C10C4C930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B4096CC1-D025-45DE-B063-CDFB652E767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4C3FDDC2-B7A7-46F4-89C2-E1C76E61165F}">
      <formula1>-9999999999</formula1>
      <formula2>9999999999</formula2>
    </dataValidation>
    <dataValidation type="date" imeMode="halfAlpha" allowBlank="1" showInputMessage="1" showErrorMessage="1" error="有効な日付を入力してください" sqref="K233:M233" xr:uid="{746B7E52-514C-4A93-85DD-C2BDDDC6C377}">
      <formula1>92</formula1>
      <formula2>73415</formula2>
    </dataValidation>
    <dataValidation type="date" imeMode="halfAlpha" allowBlank="1" showInputMessage="1" showErrorMessage="1" error="有効な日付を入力してください" sqref="K234:M234" xr:uid="{0AFC9EEE-9578-45FD-827D-011BFD29B6AD}">
      <formula1>92</formula1>
      <formula2>73415</formula2>
    </dataValidation>
    <dataValidation type="date" imeMode="halfAlpha" allowBlank="1" showInputMessage="1" showErrorMessage="1" error="有効な日付を入力してください" sqref="O233" xr:uid="{893D28A7-F559-4B99-BCAC-A097A8D9D985}">
      <formula1>92</formula1>
      <formula2>73415</formula2>
    </dataValidation>
    <dataValidation type="date" imeMode="halfAlpha" allowBlank="1" showInputMessage="1" showErrorMessage="1" error="有効な日付を入力してください" sqref="O234" xr:uid="{6E3109C3-7B2C-443A-A643-F35B63E64152}">
      <formula1>92</formula1>
      <formula2>73415</formula2>
    </dataValidation>
    <dataValidation type="date" imeMode="halfAlpha" allowBlank="1" showInputMessage="1" showErrorMessage="1" error="有効な日付を入力してください" sqref="Q233:R233" xr:uid="{BB555BEA-943A-4BB2-970C-AE09F51FDB34}">
      <formula1>92</formula1>
      <formula2>73415</formula2>
    </dataValidation>
    <dataValidation type="date" imeMode="halfAlpha" allowBlank="1" showInputMessage="1" showErrorMessage="1" error="有効な日付を入力してください" sqref="Q234:R234" xr:uid="{3063EBF3-E80D-4638-8F54-7C8C8D204BC4}">
      <formula1>92</formula1>
      <formula2>73415</formula2>
    </dataValidation>
    <dataValidation type="date" imeMode="halfAlpha" allowBlank="1" showInputMessage="1" showErrorMessage="1" error="有効な日付を入力してください" sqref="T233" xr:uid="{0E4CAF69-7286-4D58-B918-8FECF4598AD7}">
      <formula1>92</formula1>
      <formula2>73415</formula2>
    </dataValidation>
    <dataValidation type="date" imeMode="halfAlpha" allowBlank="1" showInputMessage="1" showErrorMessage="1" error="有効な日付を入力してください" sqref="T234" xr:uid="{A01EB2F7-9980-4464-8F63-83DCA8CEE992}">
      <formula1>92</formula1>
      <formula2>73415</formula2>
    </dataValidation>
    <dataValidation type="whole" imeMode="halfAlpha" allowBlank="1" showInputMessage="1" showErrorMessage="1" error="有効な数字を入力してください。10兆円以上になる場合は、9,999,999,999と入力してください" sqref="K235:N235" xr:uid="{2CF7143C-F51A-40FC-A2C1-26CCF46D24B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5:P235" xr:uid="{EE37A6CE-16B4-41E2-87D9-1E9C4233265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5:S235" xr:uid="{624ADCC0-AF2B-4227-998F-933EBC7301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5:U235" xr:uid="{C0FE16C4-4779-4186-A75C-5AE580BAC7D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5:Y235" xr:uid="{7DF7B82C-063C-45E4-A7D5-3E3E717914D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6:N236" xr:uid="{0EDC9B30-B406-4023-8BFA-BB4AE906D13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6:P236" xr:uid="{25089BCC-AF13-4678-A5FA-E7350D44870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6:S236" xr:uid="{10631B59-C099-413F-A972-2407ACCF522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6:U236" xr:uid="{343366FA-3447-4E36-8B6B-E2C52C74297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6:Y236" xr:uid="{CC80241C-C8AF-411A-B97C-F266E669846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7:N237" xr:uid="{AC92FDD0-91A6-4FA0-8B2A-8BF7D0A87B6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7:P237" xr:uid="{409BD2D9-9483-4CAA-8636-D9DE1C601BE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7:S237" xr:uid="{F37406C7-D353-4F02-B980-9044D3FDD0B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7:U237" xr:uid="{FBD75022-1F40-47FB-BE58-788CCAEF302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7:Y237" xr:uid="{EBC312D5-D360-4929-AB37-E227651E509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8:N238" xr:uid="{DE081487-4FED-42D4-87C3-CA455BCC394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8:P238" xr:uid="{3BA10A3D-5EB3-4B89-81D0-61F5FB01F1F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8:S238" xr:uid="{E058C8BB-4215-4D6E-BDF5-B470A403DCA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8:U238" xr:uid="{6685AFE9-20E7-4D0F-B2B4-89817552915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8:Y238" xr:uid="{88017F22-70D5-48D5-B45F-F5CBC252DC0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9:N239" xr:uid="{DB2E6F59-9DA5-4DF7-866F-21356B7DFA7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9:P239" xr:uid="{43D619E6-2927-4BC6-B967-677B1982470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9:S239" xr:uid="{FCED35F1-85AF-4D0B-8C03-B934447549F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9:U239" xr:uid="{B07B3CF1-40E2-4AAF-BFDB-F7B377C971F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9:Y239" xr:uid="{EFB7335F-E90E-4933-86DA-05C7A33DD75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40:N240" xr:uid="{D85899E6-B2D0-495E-BA0D-ACFBBAB4001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40:P240" xr:uid="{B7E94FE9-6142-4F8A-A774-0329D674DEC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0:S240" xr:uid="{88777CA5-5A7E-44FF-AEF3-8F5A848A98B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40:U240" xr:uid="{E5D93F33-16C2-44EB-9E1C-3946092CF1D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40:Y240" xr:uid="{6994B52B-CE2B-46FA-8472-283F51A28110}">
      <formula1>-9999999999</formula1>
      <formula2>9999999999</formula2>
    </dataValidation>
    <dataValidation type="whole" imeMode="halfAlpha" allowBlank="1" showInputMessage="1" showErrorMessage="1" error="有効な数字を入力してください" sqref="K250:M250" xr:uid="{61601D03-411E-414A-AA36-2154BBCE4D60}">
      <formula1>0</formula1>
      <formula2>9999999999</formula2>
    </dataValidation>
    <dataValidation type="whole" imeMode="halfAlpha" allowBlank="1" showInputMessage="1" showErrorMessage="1" error="有効な数字を入力してください" sqref="K251:M251" xr:uid="{34CC4FD5-981B-4008-8B8A-D06FDA225E07}">
      <formula1>0</formula1>
      <formula2>9999999999</formula2>
    </dataValidation>
    <dataValidation type="whole" imeMode="halfAlpha" allowBlank="1" showInputMessage="1" showErrorMessage="1" error="有効な数字を入力してください" sqref="K252:M252" xr:uid="{DF53D5A3-622A-4C6B-8A0F-2966323463E8}">
      <formula1>0</formula1>
      <formula2>9999999999</formula2>
    </dataValidation>
    <dataValidation type="whole" imeMode="halfAlpha" allowBlank="1" showInputMessage="1" showErrorMessage="1" error="有効な数字を入力してください" sqref="K253:M253" xr:uid="{51488291-BF69-41BB-8A1D-1CA4C2AEF067}">
      <formula1>0</formula1>
      <formula2>9999999999</formula2>
    </dataValidation>
    <dataValidation type="whole" imeMode="halfAlpha" allowBlank="1" showInputMessage="1" showErrorMessage="1" error="有効な数字を入力してください" sqref="K254:M254" xr:uid="{89274AC2-27EA-4F5F-A2C8-1FA4DF6449CF}">
      <formula1>0</formula1>
      <formula2>9999999999</formula2>
    </dataValidation>
    <dataValidation type="whole" imeMode="halfAlpha" allowBlank="1" showInputMessage="1" showErrorMessage="1" error="有効な数字を入力してください" sqref="K255:M255" xr:uid="{5552D818-963C-418B-9037-C5C46885F645}">
      <formula1>0</formula1>
      <formula2>9999999999</formula2>
    </dataValidation>
    <dataValidation type="whole" imeMode="halfAlpha" allowBlank="1" showInputMessage="1" showErrorMessage="1" error="有効な数字を入力してください" sqref="K256:M256" xr:uid="{DC67EB1A-C9B7-40E4-9701-1823CD3CE891}">
      <formula1>0</formula1>
      <formula2>9999999999</formula2>
    </dataValidation>
    <dataValidation type="whole" imeMode="halfAlpha" allowBlank="1" showInputMessage="1" showErrorMessage="1" error="有効な数字を入力してください" sqref="K257:M257" xr:uid="{DC4B898F-4CDF-4FAB-BABB-F6314BF94183}">
      <formula1>0</formula1>
      <formula2>9999999999</formula2>
    </dataValidation>
    <dataValidation type="whole" imeMode="halfAlpha" allowBlank="1" showInputMessage="1" showErrorMessage="1" error="有効な数字を入力してください" sqref="K258:M258" xr:uid="{E65C5B96-DC7B-4898-B09E-FDF6E02B5328}">
      <formula1>0</formula1>
      <formula2>9999999999</formula2>
    </dataValidation>
    <dataValidation type="whole" imeMode="halfAlpha" allowBlank="1" showInputMessage="1" showErrorMessage="1" error="有効な数字を入力してください" sqref="K259:M259" xr:uid="{5A24E36C-E48E-4482-909F-2D7446F8808F}">
      <formula1>0</formula1>
      <formula2>9999999999</formula2>
    </dataValidation>
    <dataValidation type="whole" imeMode="halfAlpha" allowBlank="1" showInputMessage="1" showErrorMessage="1" error="有効な数字を入力してください" sqref="K260:M260" xr:uid="{65669CBD-5131-4DC9-B4B4-017126C0B463}">
      <formula1>0</formula1>
      <formula2>9999999999</formula2>
    </dataValidation>
    <dataValidation type="whole" imeMode="halfAlpha" allowBlank="1" showInputMessage="1" showErrorMessage="1" error="有効な数字を入力してください" sqref="K261:M261" xr:uid="{8F379132-3D27-4D86-9413-2FACAE6F8BAD}">
      <formula1>0</formula1>
      <formula2>9999999999</formula2>
    </dataValidation>
    <dataValidation type="whole" imeMode="halfAlpha" allowBlank="1" showInputMessage="1" showErrorMessage="1" error="有効な数字を入力してください" sqref="K262:M262" xr:uid="{E3DC9AA2-293F-45FC-9A28-A52BBBCF6919}">
      <formula1>0</formula1>
      <formula2>9999999999</formula2>
    </dataValidation>
    <dataValidation type="whole" imeMode="halfAlpha" allowBlank="1" showInputMessage="1" showErrorMessage="1" error="有効な数字を入力してください" sqref="K263:M263" xr:uid="{200C8EF1-3B95-4A45-89F8-DFF509C0A591}">
      <formula1>0</formula1>
      <formula2>9999999999</formula2>
    </dataValidation>
    <dataValidation type="whole" imeMode="halfAlpha" allowBlank="1" showInputMessage="1" showErrorMessage="1" error="有効な数字を入力してください" sqref="K264:M264" xr:uid="{C564344D-914D-4367-996E-BB32AB411ED9}">
      <formula1>0</formula1>
      <formula2>9999999999</formula2>
    </dataValidation>
    <dataValidation type="whole" imeMode="halfAlpha" allowBlank="1" showInputMessage="1" showErrorMessage="1" error="有効な数字を入力してください" sqref="K265:M265" xr:uid="{57A32BED-D714-4FBA-BAB1-ECAC573164A2}">
      <formula1>0</formula1>
      <formula2>9999999999</formula2>
    </dataValidation>
    <dataValidation type="whole" imeMode="halfAlpha" allowBlank="1" showInputMessage="1" showErrorMessage="1" error="有効な数字を入力してください" sqref="K266:M266" xr:uid="{4E290AB6-04E9-4CBE-B6BD-1E01E9EAA5A8}">
      <formula1>0</formula1>
      <formula2>9999999999</formula2>
    </dataValidation>
    <dataValidation type="whole" imeMode="halfAlpha" allowBlank="1" showInputMessage="1" showErrorMessage="1" error="有効な数字を入力してください" sqref="K267:M267" xr:uid="{1408FB14-84E7-4A7F-9885-890B958EF591}">
      <formula1>0</formula1>
      <formula2>9999999999</formula2>
    </dataValidation>
    <dataValidation type="whole" imeMode="halfAlpha" allowBlank="1" showInputMessage="1" showErrorMessage="1" error="有効な数字を入力してください" sqref="K268:M268" xr:uid="{DC5CB032-D2C8-4351-B3D4-F08F53686028}">
      <formula1>0</formula1>
      <formula2>9999999999</formula2>
    </dataValidation>
    <dataValidation type="whole" imeMode="halfAlpha" allowBlank="1" showInputMessage="1" showErrorMessage="1" error="有効な数字を入力してください" sqref="K269:M269" xr:uid="{13955AEE-F264-482A-ACAB-A8BB2DAC979E}">
      <formula1>0</formula1>
      <formula2>9999999999</formula2>
    </dataValidation>
    <dataValidation type="whole" imeMode="halfAlpha" allowBlank="1" showInputMessage="1" showErrorMessage="1" error="有効な数字を入力してください" sqref="K270:M270" xr:uid="{1EA12F7C-6D53-46D0-A177-1D3C80BCEFD2}">
      <formula1>0</formula1>
      <formula2>9999999999</formula2>
    </dataValidation>
    <dataValidation type="whole" imeMode="halfAlpha" allowBlank="1" showInputMessage="1" showErrorMessage="1" error="有効な数字を入力してください" sqref="K271:M271" xr:uid="{11997DB5-32FA-4D0A-ACA9-C8BEA98D2258}">
      <formula1>0</formula1>
      <formula2>9999999999</formula2>
    </dataValidation>
    <dataValidation type="whole" imeMode="halfAlpha" allowBlank="1" showInputMessage="1" showErrorMessage="1" error="有効な数字を入力してください" sqref="K272:M272" xr:uid="{0542148B-689B-4E4A-B722-984EE6F6593A}">
      <formula1>0</formula1>
      <formula2>9999999999</formula2>
    </dataValidation>
    <dataValidation type="whole" imeMode="halfAlpha" allowBlank="1" showInputMessage="1" showErrorMessage="1" error="有効な数字を入力してください" sqref="K273:M273" xr:uid="{2714E037-1735-42EC-9FF1-C7CF4FF68509}">
      <formula1>0</formula1>
      <formula2>9999999999</formula2>
    </dataValidation>
    <dataValidation type="whole" imeMode="halfAlpha" allowBlank="1" showInputMessage="1" showErrorMessage="1" error="有効な数字を入力してください" sqref="K274:M274" xr:uid="{C1C308A3-2E00-4718-BA42-3940AC72065E}">
      <formula1>0</formula1>
      <formula2>9999999999</formula2>
    </dataValidation>
    <dataValidation type="whole" imeMode="halfAlpha" allowBlank="1" showInputMessage="1" showErrorMessage="1" error="有効な数字を入力してください" sqref="K275:M275" xr:uid="{37066ACE-8462-45E0-A421-992E829E4B8F}">
      <formula1>0</formula1>
      <formula2>9999999999</formula2>
    </dataValidation>
    <dataValidation type="whole" imeMode="halfAlpha" allowBlank="1" showInputMessage="1" showErrorMessage="1" error="有効な数字を入力してください" sqref="S250" xr:uid="{217C1E4C-41CF-4695-97A7-B28BEA574DFA}">
      <formula1>0</formula1>
      <formula2>9999999999</formula2>
    </dataValidation>
    <dataValidation type="whole" imeMode="halfAlpha" allowBlank="1" showInputMessage="1" showErrorMessage="1" error="有効な数字を入力してください" sqref="S251" xr:uid="{91B8642E-7B36-4057-9622-07BCFF02A2E0}">
      <formula1>0</formula1>
      <formula2>9999999999</formula2>
    </dataValidation>
    <dataValidation type="whole" imeMode="halfAlpha" allowBlank="1" showInputMessage="1" showErrorMessage="1" error="有効な数字を入力してください" sqref="S252" xr:uid="{99004330-DD3B-4F95-81ED-3A10A121E418}">
      <formula1>0</formula1>
      <formula2>9999999999</formula2>
    </dataValidation>
    <dataValidation type="whole" imeMode="halfAlpha" allowBlank="1" showInputMessage="1" showErrorMessage="1" error="有効な数字を入力してください" sqref="S253" xr:uid="{DCFBEC23-E099-4B16-887C-CFF508633B01}">
      <formula1>0</formula1>
      <formula2>9999999999</formula2>
    </dataValidation>
    <dataValidation type="whole" imeMode="halfAlpha" allowBlank="1" showInputMessage="1" showErrorMessage="1" error="有効な数字を入力してください" sqref="S254" xr:uid="{485249B0-0978-40BB-8CCC-2644D70B535F}">
      <formula1>0</formula1>
      <formula2>9999999999</formula2>
    </dataValidation>
    <dataValidation type="whole" imeMode="halfAlpha" allowBlank="1" showInputMessage="1" showErrorMessage="1" error="有効な数字を入力してください" sqref="S255" xr:uid="{57FE7DBA-904D-47DA-B559-2D5EA55A2C84}">
      <formula1>0</formula1>
      <formula2>9999999999</formula2>
    </dataValidation>
    <dataValidation type="whole" imeMode="halfAlpha" allowBlank="1" showInputMessage="1" showErrorMessage="1" error="有効な数字を入力してください" sqref="S256" xr:uid="{9EB7BDBE-8B90-4B4E-B257-86D1332ACCB6}">
      <formula1>0</formula1>
      <formula2>9999999999</formula2>
    </dataValidation>
    <dataValidation type="whole" imeMode="halfAlpha" allowBlank="1" showInputMessage="1" showErrorMessage="1" error="有効な数字を入力してください" sqref="S257" xr:uid="{8255C1F7-7E5C-4F8D-8D96-9EFC611BE73C}">
      <formula1>0</formula1>
      <formula2>9999999999</formula2>
    </dataValidation>
    <dataValidation type="whole" imeMode="halfAlpha" allowBlank="1" showInputMessage="1" showErrorMessage="1" error="有効な数字を入力してください" sqref="S258" xr:uid="{B47A386C-8B53-4FF2-933C-1B3BE3B0775B}">
      <formula1>0</formula1>
      <formula2>9999999999</formula2>
    </dataValidation>
    <dataValidation type="whole" imeMode="halfAlpha" allowBlank="1" showInputMessage="1" showErrorMessage="1" error="有効な数字を入力してください" sqref="S259" xr:uid="{5620D545-91E3-413C-81C8-C474098F9D22}">
      <formula1>0</formula1>
      <formula2>9999999999</formula2>
    </dataValidation>
    <dataValidation type="whole" imeMode="halfAlpha" allowBlank="1" showInputMessage="1" showErrorMessage="1" error="有効な数字を入力してください" sqref="S260" xr:uid="{F12D6732-5EC8-4E7B-B624-49D6CC77DD4C}">
      <formula1>0</formula1>
      <formula2>9999999999</formula2>
    </dataValidation>
    <dataValidation type="whole" imeMode="halfAlpha" allowBlank="1" showInputMessage="1" showErrorMessage="1" error="有効な数字を入力してください" sqref="S261" xr:uid="{CC032763-10F1-49FA-8626-9D673076E019}">
      <formula1>0</formula1>
      <formula2>9999999999</formula2>
    </dataValidation>
    <dataValidation type="whole" imeMode="halfAlpha" allowBlank="1" showInputMessage="1" showErrorMessage="1" error="有効な数字を入力してください" sqref="S262" xr:uid="{F47361CC-59EC-4F90-AF16-52A701878232}">
      <formula1>0</formula1>
      <formula2>9999999999</formula2>
    </dataValidation>
    <dataValidation type="whole" imeMode="halfAlpha" allowBlank="1" showInputMessage="1" showErrorMessage="1" error="有効な数字を入力してください" sqref="S263" xr:uid="{B41F05CA-1B16-4D06-9CC6-8BC8A5AE5C00}">
      <formula1>0</formula1>
      <formula2>9999999999</formula2>
    </dataValidation>
    <dataValidation type="whole" imeMode="halfAlpha" allowBlank="1" showInputMessage="1" showErrorMessage="1" error="有効な数字を入力してください" sqref="S264" xr:uid="{FFF5E51D-49FC-42E1-B471-05C80EF8B91D}">
      <formula1>0</formula1>
      <formula2>9999999999</formula2>
    </dataValidation>
    <dataValidation type="whole" imeMode="halfAlpha" allowBlank="1" showInputMessage="1" showErrorMessage="1" error="有効な数字を入力してください" sqref="S265" xr:uid="{60B0C4B4-EA67-4F33-9AE2-26549E427FB3}">
      <formula1>0</formula1>
      <formula2>9999999999</formula2>
    </dataValidation>
    <dataValidation type="whole" imeMode="halfAlpha" allowBlank="1" showInputMessage="1" showErrorMessage="1" error="有効な数字を入力してください" sqref="S266" xr:uid="{31222C68-014A-48AF-B0D1-2A82FFDE3D19}">
      <formula1>0</formula1>
      <formula2>9999999999</formula2>
    </dataValidation>
    <dataValidation type="whole" imeMode="halfAlpha" allowBlank="1" showInputMessage="1" showErrorMessage="1" error="有効な数字を入力してください" sqref="S267" xr:uid="{A3C07FEC-93B2-4B21-99C2-1156938279A4}">
      <formula1>0</formula1>
      <formula2>9999999999</formula2>
    </dataValidation>
    <dataValidation type="whole" imeMode="halfAlpha" allowBlank="1" showInputMessage="1" showErrorMessage="1" error="有効な数字を入力してください" sqref="S268" xr:uid="{CD5E0F8C-0F33-4745-875A-2F4FE9955351}">
      <formula1>0</formula1>
      <formula2>9999999999</formula2>
    </dataValidation>
    <dataValidation type="whole" imeMode="halfAlpha" allowBlank="1" showInputMessage="1" showErrorMessage="1" error="有効な数字を入力してください" sqref="S269" xr:uid="{7919E762-FEF8-4CD9-B319-62B30EF053CB}">
      <formula1>0</formula1>
      <formula2>9999999999</formula2>
    </dataValidation>
    <dataValidation type="whole" imeMode="halfAlpha" allowBlank="1" showInputMessage="1" showErrorMessage="1" error="有効な数字を入力してください" sqref="S270" xr:uid="{E0AB099A-C4F0-4DB6-8664-3417441B009C}">
      <formula1>0</formula1>
      <formula2>9999999999</formula2>
    </dataValidation>
    <dataValidation type="whole" imeMode="halfAlpha" allowBlank="1" showInputMessage="1" showErrorMessage="1" error="有効な数字を入力してください" sqref="S271" xr:uid="{63621CC5-1D15-4E02-BB71-745FD4216F9D}">
      <formula1>0</formula1>
      <formula2>9999999999</formula2>
    </dataValidation>
    <dataValidation type="whole" imeMode="halfAlpha" allowBlank="1" showInputMessage="1" showErrorMessage="1" error="有効な数字を入力してください" sqref="S272" xr:uid="{A90327BF-C4F5-4603-A54E-DE96B51DA964}">
      <formula1>0</formula1>
      <formula2>9999999999</formula2>
    </dataValidation>
    <dataValidation type="whole" imeMode="halfAlpha" allowBlank="1" showInputMessage="1" showErrorMessage="1" error="有効な数字を入力してください" sqref="S273" xr:uid="{C1B0C673-D034-4B3D-A5A7-2C362F7CC731}">
      <formula1>0</formula1>
      <formula2>9999999999</formula2>
    </dataValidation>
    <dataValidation type="whole" imeMode="halfAlpha" allowBlank="1" showInputMessage="1" showErrorMessage="1" error="有効な数字を入力してください" sqref="S274" xr:uid="{CF893114-BCC2-457A-AE74-488275EA39AE}">
      <formula1>0</formula1>
      <formula2>9999999999</formula2>
    </dataValidation>
    <dataValidation type="whole" imeMode="halfAlpha" allowBlank="1" showInputMessage="1" showErrorMessage="1" error="有効な数字を入力してください" sqref="S275" xr:uid="{BAFE7956-79C5-4DC6-848E-F77F2363D6DB}">
      <formula1>0</formula1>
      <formula2>9999999999</formula2>
    </dataValidation>
    <dataValidation type="list" imeMode="halfAlpha" allowBlank="1" showInputMessage="1" showErrorMessage="1" error="リストから選択してください" sqref="L289" xr:uid="{B52E92EB-0597-4B22-94AD-7086230A6F9A}">
      <formula1>"○,　"</formula1>
    </dataValidation>
    <dataValidation type="list" imeMode="halfAlpha" allowBlank="1" showInputMessage="1" showErrorMessage="1" error="リストから選択してください" sqref="L290" xr:uid="{0F76C9DD-BBCD-461C-8C8F-3DD56571E0AF}">
      <formula1>"○,　"</formula1>
    </dataValidation>
    <dataValidation type="list" imeMode="halfAlpha" allowBlank="1" showInputMessage="1" showErrorMessage="1" error="リストから選択してください" sqref="L291" xr:uid="{CE3E19A4-3189-4D6A-AEED-F9B87F838415}">
      <formula1>"○,　"</formula1>
    </dataValidation>
    <dataValidation type="list" imeMode="halfAlpha" allowBlank="1" showInputMessage="1" showErrorMessage="1" error="リストから選択してください" sqref="L292" xr:uid="{CA5EFD4E-275D-40A6-8E26-CA22A6F04009}">
      <formula1>"○,　"</formula1>
    </dataValidation>
    <dataValidation type="list" imeMode="halfAlpha" allowBlank="1" showInputMessage="1" showErrorMessage="1" error="リストから選択してください" sqref="L293" xr:uid="{A8BA474F-D379-4AA3-9D0F-6B4694616BF9}">
      <formula1>"○,　"</formula1>
    </dataValidation>
    <dataValidation type="list" imeMode="halfAlpha" allowBlank="1" showInputMessage="1" showErrorMessage="1" error="リストから選択してください" sqref="L294" xr:uid="{90C4CC7F-6807-4E28-B7B1-C400F1791231}">
      <formula1>"○,　"</formula1>
    </dataValidation>
    <dataValidation type="list" imeMode="halfAlpha" allowBlank="1" showInputMessage="1" showErrorMessage="1" error="リストから選択してください" sqref="L295" xr:uid="{9CD003BA-AB52-4D25-BE4B-18857DC41664}">
      <formula1>"○,　"</formula1>
    </dataValidation>
    <dataValidation type="list" imeMode="halfAlpha" allowBlank="1" showInputMessage="1" showErrorMessage="1" error="リストから選択してください" sqref="L296" xr:uid="{6A91F638-FD26-4CC1-9B7E-2E6D872B88FE}">
      <formula1>"○,　"</formula1>
    </dataValidation>
    <dataValidation type="list" imeMode="halfAlpha" allowBlank="1" showInputMessage="1" showErrorMessage="1" error="リストから選択してください" sqref="L297" xr:uid="{2331E871-844B-42DD-A2A4-94045B76997B}">
      <formula1>"○,　"</formula1>
    </dataValidation>
    <dataValidation type="list" imeMode="halfAlpha" allowBlank="1" showInputMessage="1" showErrorMessage="1" error="リストから選択してください" sqref="L298" xr:uid="{D0A8EA3F-5647-45E8-8768-19E804EFE664}">
      <formula1>"○,　"</formula1>
    </dataValidation>
    <dataValidation type="list" imeMode="halfAlpha" allowBlank="1" showInputMessage="1" showErrorMessage="1" error="リストから選択してください" sqref="L299" xr:uid="{B8BBB1E1-7BD7-470F-951C-C3146497C179}">
      <formula1>"○,　"</formula1>
    </dataValidation>
    <dataValidation type="list" imeMode="halfAlpha" allowBlank="1" showInputMessage="1" showErrorMessage="1" error="リストから選択してください" sqref="L300" xr:uid="{DC3DC058-1972-447E-80AA-D8B7BFFACAF8}">
      <formula1>"○,　"</formula1>
    </dataValidation>
    <dataValidation type="list" imeMode="halfAlpha" allowBlank="1" showInputMessage="1" showErrorMessage="1" error="リストから選択してください" sqref="L301" xr:uid="{F9DB6CDC-37FB-4932-B94E-8F9B9771B112}">
      <formula1>"○,　"</formula1>
    </dataValidation>
    <dataValidation type="list" imeMode="halfAlpha" allowBlank="1" showInputMessage="1" showErrorMessage="1" error="リストから選択してください" sqref="L302" xr:uid="{44C3177E-5FAE-4FA6-A1D6-80BD188F3AAB}">
      <formula1>"○,　"</formula1>
    </dataValidation>
    <dataValidation type="list" imeMode="halfAlpha" allowBlank="1" showInputMessage="1" showErrorMessage="1" error="リストから選択してください" sqref="L303" xr:uid="{AA3D771C-17AA-47A9-BC22-F72809AE2601}">
      <formula1>"○,　"</formula1>
    </dataValidation>
    <dataValidation type="list" imeMode="halfAlpha" allowBlank="1" showInputMessage="1" showErrorMessage="1" error="リストから選択してください" sqref="L304" xr:uid="{3ED2AC57-96A6-4DF5-A0B3-42C05C43A712}">
      <formula1>"○,　"</formula1>
    </dataValidation>
    <dataValidation type="list" imeMode="halfAlpha" allowBlank="1" showInputMessage="1" showErrorMessage="1" error="リストから選択してください" sqref="L305" xr:uid="{82F2868F-9360-453D-B1EB-9747F452832E}">
      <formula1>"○,　"</formula1>
    </dataValidation>
    <dataValidation type="list" imeMode="halfAlpha" allowBlank="1" showInputMessage="1" showErrorMessage="1" error="リストから選択してください" sqref="L306" xr:uid="{2A9247B7-43F5-47F1-9B77-94891C2E13D2}">
      <formula1>"○,　"</formula1>
    </dataValidation>
    <dataValidation type="list" imeMode="halfAlpha" allowBlank="1" showInputMessage="1" showErrorMessage="1" error="リストから選択してください" sqref="L307" xr:uid="{93D44D7A-5A3A-444C-9CB6-D1E8FC807E21}">
      <formula1>"○,　"</formula1>
    </dataValidation>
    <dataValidation type="list" imeMode="halfAlpha" allowBlank="1" showInputMessage="1" showErrorMessage="1" error="リストから選択してください" sqref="M307" xr:uid="{B62B51A3-C660-4658-B08F-8BD527A89395}">
      <formula1>"○,　"</formula1>
    </dataValidation>
    <dataValidation type="list" imeMode="halfAlpha" allowBlank="1" showInputMessage="1" showErrorMessage="1" error="リストから選択してください" sqref="L308" xr:uid="{F09EA35F-62FB-45C5-9CDF-D72568089303}">
      <formula1>"○,　"</formula1>
    </dataValidation>
    <dataValidation type="list" imeMode="halfAlpha" allowBlank="1" showInputMessage="1" showErrorMessage="1" error="リストから選択してください" sqref="M308" xr:uid="{D0A539D3-8172-453A-A75F-D99DF20A40D2}">
      <formula1>"○,　"</formula1>
    </dataValidation>
    <dataValidation type="list" imeMode="halfAlpha" allowBlank="1" showInputMessage="1" showErrorMessage="1" error="リストから選択してください" sqref="L309" xr:uid="{CDB54404-09D1-41F5-9ED8-CB8972731E48}">
      <formula1>"○,　"</formula1>
    </dataValidation>
    <dataValidation type="list" imeMode="halfAlpha" allowBlank="1" showInputMessage="1" showErrorMessage="1" error="リストから選択してください" sqref="M309" xr:uid="{C6BFAB45-8E88-4001-8666-B196792E0016}">
      <formula1>"○,　"</formula1>
    </dataValidation>
    <dataValidation type="list" imeMode="halfAlpha" allowBlank="1" showInputMessage="1" showErrorMessage="1" error="リストから選択してください" sqref="L310" xr:uid="{CCF623B1-8BC6-41ED-BD12-71FD7F40EBB7}">
      <formula1>"○,　"</formula1>
    </dataValidation>
    <dataValidation type="list" imeMode="halfAlpha" allowBlank="1" showInputMessage="1" showErrorMessage="1" error="リストから選択してください" sqref="M310" xr:uid="{0425749F-40A5-45F0-8F7D-03F019DC1169}">
      <formula1>"○,　"</formula1>
    </dataValidation>
    <dataValidation type="list" imeMode="halfAlpha" allowBlank="1" showInputMessage="1" showErrorMessage="1" error="リストから選択してください" sqref="L311" xr:uid="{2B4811EC-7783-4052-BA35-EA5B71413AD0}">
      <formula1>"○,　"</formula1>
    </dataValidation>
    <dataValidation type="list" imeMode="halfAlpha" allowBlank="1" showInputMessage="1" showErrorMessage="1" error="リストから選択してください" sqref="M311" xr:uid="{BCBD3186-1F59-4400-9505-E4DFAF50555B}">
      <formula1>"○,　"</formula1>
    </dataValidation>
    <dataValidation type="list" imeMode="halfAlpha" allowBlank="1" showInputMessage="1" showErrorMessage="1" error="リストから選択してください" sqref="L312" xr:uid="{415C0256-F067-42D1-BF35-4B996392417D}">
      <formula1>"○,　"</formula1>
    </dataValidation>
    <dataValidation type="list" imeMode="halfAlpha" allowBlank="1" showInputMessage="1" showErrorMessage="1" error="リストから選択してください" sqref="M312" xr:uid="{167470A2-D6CC-49E1-A1AA-94DAC137CC05}">
      <formula1>"○,　"</formula1>
    </dataValidation>
    <dataValidation type="list" imeMode="halfAlpha" allowBlank="1" showInputMessage="1" showErrorMessage="1" error="リストから選択してください" sqref="L313" xr:uid="{12B92991-AF91-4E0D-8AE3-849CBE8274D6}">
      <formula1>"○,　"</formula1>
    </dataValidation>
    <dataValidation type="list" imeMode="halfAlpha" allowBlank="1" showInputMessage="1" showErrorMessage="1" error="リストから選択してください" sqref="M313" xr:uid="{9CF9D224-68D1-46E0-83D3-8B1B35334C64}">
      <formula1>"○,　"</formula1>
    </dataValidation>
    <dataValidation type="list" imeMode="halfAlpha" allowBlank="1" showInputMessage="1" showErrorMessage="1" error="リストから選択してください" sqref="L314" xr:uid="{96A6BD01-F613-4144-A004-892B64AD1D5F}">
      <formula1>"○,　"</formula1>
    </dataValidation>
    <dataValidation type="list" imeMode="halfAlpha" allowBlank="1" showInputMessage="1" showErrorMessage="1" error="リストから選択してください" sqref="M314" xr:uid="{B0C42352-6DFD-48F5-9DED-4A36FDD65D3C}">
      <formula1>"○,　"</formula1>
    </dataValidation>
    <dataValidation type="list" imeMode="halfAlpha" allowBlank="1" showInputMessage="1" showErrorMessage="1" error="リストから選択してください" sqref="L315" xr:uid="{02904428-1367-47F0-94DB-E880756A3D94}">
      <formula1>"○,　"</formula1>
    </dataValidation>
    <dataValidation type="list" imeMode="halfAlpha" allowBlank="1" showInputMessage="1" showErrorMessage="1" error="リストから選択してください" sqref="M315" xr:uid="{7C6EE93C-2B12-4570-9EDE-DBF5B5680D3B}">
      <formula1>"○,　"</formula1>
    </dataValidation>
    <dataValidation type="list" imeMode="halfAlpha" allowBlank="1" showInputMessage="1" showErrorMessage="1" error="リストから選択してください" sqref="L316" xr:uid="{169D9BEB-6F28-4147-BD20-3BC5A718FA55}">
      <formula1>"○,　"</formula1>
    </dataValidation>
    <dataValidation type="list" imeMode="halfAlpha" allowBlank="1" showInputMessage="1" showErrorMessage="1" error="リストから選択してください" sqref="M316" xr:uid="{F7577216-1431-4F24-9603-8E4A23DF5955}">
      <formula1>"○,　"</formula1>
    </dataValidation>
    <dataValidation type="list" imeMode="halfAlpha" allowBlank="1" showInputMessage="1" showErrorMessage="1" error="リストから選択してください" sqref="L317" xr:uid="{11F6C54F-90B1-4111-914E-E362A7EA4D33}">
      <formula1>"○,　"</formula1>
    </dataValidation>
    <dataValidation type="list" imeMode="halfAlpha" allowBlank="1" showInputMessage="1" showErrorMessage="1" error="リストから選択してください" sqref="M317" xr:uid="{881BF92A-7951-446E-8D67-79F9ABC3D63F}">
      <formula1>"○,　"</formula1>
    </dataValidation>
    <dataValidation type="list" imeMode="halfAlpha" allowBlank="1" showInputMessage="1" showErrorMessage="1" error="リストから選択してください" sqref="L318" xr:uid="{BBB91A72-9879-4A13-B2D3-63055C42987D}">
      <formula1>"○,　"</formula1>
    </dataValidation>
    <dataValidation type="list" imeMode="halfAlpha" allowBlank="1" showInputMessage="1" showErrorMessage="1" error="リストから選択してください" sqref="M318" xr:uid="{23226A1B-E1C8-4B64-A832-C485736EF857}">
      <formula1>"○,　"</formula1>
    </dataValidation>
    <dataValidation type="list" imeMode="halfAlpha" allowBlank="1" showInputMessage="1" showErrorMessage="1" error="リストから選択してください" sqref="L319" xr:uid="{D7B3F983-7BA8-4D9B-8868-320F012A2673}">
      <formula1>"○,　"</formula1>
    </dataValidation>
    <dataValidation type="list" imeMode="halfAlpha" allowBlank="1" showInputMessage="1" showErrorMessage="1" error="リストから選択してください" sqref="M319" xr:uid="{3910A1C3-47CC-49C8-B7B7-25C661080A0E}">
      <formula1>"○,　"</formula1>
    </dataValidation>
    <dataValidation type="list" imeMode="halfAlpha" allowBlank="1" showInputMessage="1" showErrorMessage="1" error="リストから選択してください" sqref="L320" xr:uid="{0CDF38BB-8779-4DEE-9B22-4C065A6E0C47}">
      <formula1>"○,　"</formula1>
    </dataValidation>
    <dataValidation type="list" imeMode="halfAlpha" allowBlank="1" showInputMessage="1" showErrorMessage="1" error="リストから選択してください" sqref="M320" xr:uid="{1408F823-26BA-41E3-B767-D6898EDD57E3}">
      <formula1>"○,　"</formula1>
    </dataValidation>
    <dataValidation type="list" imeMode="halfAlpha" allowBlank="1" showInputMessage="1" showErrorMessage="1" error="リストから選択してください" sqref="L321" xr:uid="{A1863EE0-997F-4E1A-9CC4-10CBF8DF888B}">
      <formula1>"○,　"</formula1>
    </dataValidation>
    <dataValidation type="list" imeMode="halfAlpha" allowBlank="1" showInputMessage="1" showErrorMessage="1" error="リストから選択してください" sqref="M321" xr:uid="{3DF7F27E-FBA2-4322-B9D8-C3894F7D258B}">
      <formula1>"○,　"</formula1>
    </dataValidation>
    <dataValidation type="list" imeMode="halfAlpha" allowBlank="1" showInputMessage="1" showErrorMessage="1" error="リストから選択してください" sqref="L322" xr:uid="{CFABBEDC-E3C3-430A-B3A8-5A5586A8A81D}">
      <formula1>"○,　"</formula1>
    </dataValidation>
    <dataValidation type="list" imeMode="halfAlpha" allowBlank="1" showInputMessage="1" showErrorMessage="1" error="リストから選択してください" sqref="M322" xr:uid="{776EFA76-1A5A-4DD8-A075-0C445B4ECE2C}">
      <formula1>"○,　"</formula1>
    </dataValidation>
    <dataValidation type="list" imeMode="halfAlpha" allowBlank="1" showInputMessage="1" showErrorMessage="1" error="リストから選択してください" sqref="L323" xr:uid="{A243A026-4400-49DB-BF79-60242E5BE75B}">
      <formula1>"○,　"</formula1>
    </dataValidation>
    <dataValidation type="list" imeMode="halfAlpha" allowBlank="1" showInputMessage="1" showErrorMessage="1" error="リストから選択してください" sqref="M323" xr:uid="{94548114-063C-4605-AAA8-11AC3FA6B267}">
      <formula1>"○,　"</formula1>
    </dataValidation>
    <dataValidation type="list" imeMode="halfAlpha" allowBlank="1" showInputMessage="1" showErrorMessage="1" error="リストから選択してください" sqref="L324" xr:uid="{3F9B0D8E-AE98-441C-B3EE-03A06C028A1E}">
      <formula1>"○,　"</formula1>
    </dataValidation>
    <dataValidation type="list" imeMode="halfAlpha" allowBlank="1" showInputMessage="1" showErrorMessage="1" error="リストから選択してください" sqref="M324" xr:uid="{7E5C45A2-886B-4C8C-821C-9448EE393F4E}">
      <formula1>"○,　"</formula1>
    </dataValidation>
    <dataValidation type="list" imeMode="halfAlpha" allowBlank="1" showInputMessage="1" showErrorMessage="1" error="リストから選択してください" sqref="L325" xr:uid="{23710C83-0201-4E9C-A526-B95571560FFE}">
      <formula1>"○,　"</formula1>
    </dataValidation>
    <dataValidation type="list" imeMode="halfAlpha" allowBlank="1" showInputMessage="1" showErrorMessage="1" error="リストから選択してください" sqref="M325" xr:uid="{5908CD2C-7096-48BF-A4F6-F1D817CB639A}">
      <formula1>"○,　"</formula1>
    </dataValidation>
    <dataValidation type="list" imeMode="halfAlpha" allowBlank="1" showInputMessage="1" showErrorMessage="1" error="リストから選択してください" sqref="L326" xr:uid="{18D04870-458B-4AF6-B123-F30E3E77EACE}">
      <formula1>"○,　"</formula1>
    </dataValidation>
    <dataValidation type="list" imeMode="halfAlpha" allowBlank="1" showInputMessage="1" showErrorMessage="1" error="リストから選択してください" sqref="M326" xr:uid="{A9FCAB6A-7DC9-47C2-B101-5098B2F4C1F3}">
      <formula1>"○,　"</formula1>
    </dataValidation>
    <dataValidation type="list" imeMode="halfAlpha" allowBlank="1" showInputMessage="1" showErrorMessage="1" error="リストから選択してください" sqref="L327" xr:uid="{1E6C4999-5C64-4367-9473-17C41C083AD1}">
      <formula1>"○,　"</formula1>
    </dataValidation>
    <dataValidation type="list" imeMode="halfAlpha" allowBlank="1" showInputMessage="1" showErrorMessage="1" error="リストから選択してください" sqref="M327" xr:uid="{2CF1C4F1-C567-4FCB-84A7-9407A84389C3}">
      <formula1>"○,　"</formula1>
    </dataValidation>
    <dataValidation type="list" imeMode="halfAlpha" allowBlank="1" showInputMessage="1" showErrorMessage="1" error="リストから選択してください" sqref="L328" xr:uid="{2D584FAC-3D60-4761-A93A-A2149C375076}">
      <formula1>"○,　"</formula1>
    </dataValidation>
    <dataValidation type="list" imeMode="halfAlpha" allowBlank="1" showInputMessage="1" showErrorMessage="1" error="リストから選択してください" sqref="L329" xr:uid="{EE020B15-2732-4DA2-A467-4744ED7740D6}">
      <formula1>"○,　"</formula1>
    </dataValidation>
    <dataValidation type="list" imeMode="halfAlpha" allowBlank="1" showInputMessage="1" showErrorMessage="1" error="リストから選択してください" sqref="L330" xr:uid="{20973537-E07B-4C75-A90C-AE8BEAECA043}">
      <formula1>"○,　"</formula1>
    </dataValidation>
    <dataValidation type="list" imeMode="halfAlpha" allowBlank="1" showInputMessage="1" showErrorMessage="1" error="リストから選択してください" sqref="L331" xr:uid="{AC341BB2-36E5-4699-80AC-96EBDFFF9214}">
      <formula1>"○,　"</formula1>
    </dataValidation>
    <dataValidation type="list" imeMode="halfAlpha" allowBlank="1" showInputMessage="1" showErrorMessage="1" error="リストから選択してください" sqref="L332" xr:uid="{73FB4C2C-CB7F-4B6B-A663-82B7EF5F250D}">
      <formula1>"○,　"</formula1>
    </dataValidation>
    <dataValidation type="list" imeMode="halfAlpha" allowBlank="1" showInputMessage="1" showErrorMessage="1" error="リストから選択してください" sqref="L333" xr:uid="{2034A22D-1BEE-4E59-9340-934C2E89993F}">
      <formula1>"○,　"</formula1>
    </dataValidation>
    <dataValidation type="list" imeMode="halfAlpha" allowBlank="1" showInputMessage="1" showErrorMessage="1" error="リストから選択してください" sqref="L334" xr:uid="{151A3CEE-23CF-4630-983D-A35E91807A71}">
      <formula1>"○,　"</formula1>
    </dataValidation>
    <dataValidation type="list" imeMode="halfAlpha" allowBlank="1" showInputMessage="1" showErrorMessage="1" error="リストから選択してください" sqref="L335" xr:uid="{D2184CCD-CFA6-4B66-85FB-5696871E9DEE}">
      <formula1>"○,　"</formula1>
    </dataValidation>
    <dataValidation type="list" imeMode="halfAlpha" allowBlank="1" showInputMessage="1" showErrorMessage="1" error="リストから選択してください" sqref="L336" xr:uid="{619E5CBE-CA63-4985-B4E2-C7E050DF7825}">
      <formula1>"○,　"</formula1>
    </dataValidation>
    <dataValidation type="list" imeMode="halfAlpha" allowBlank="1" showInputMessage="1" showErrorMessage="1" error="リストから選択してください" sqref="L337" xr:uid="{5358B07E-B5DC-4252-A1E0-E53E95BA6B3F}">
      <formula1>"○,　"</formula1>
    </dataValidation>
    <dataValidation type="list" imeMode="halfAlpha" allowBlank="1" showInputMessage="1" showErrorMessage="1" error="リストから選択してください" sqref="L338" xr:uid="{A6234E1B-EC4F-4002-AD31-5CFEEA1CD86E}">
      <formula1>"○,　"</formula1>
    </dataValidation>
    <dataValidation type="list" imeMode="halfAlpha" allowBlank="1" showInputMessage="1" showErrorMessage="1" error="リストから選択してください" sqref="M338" xr:uid="{C4E28A93-D0EB-4FE6-AF70-0E930AC6B026}">
      <formula1>"○,　"</formula1>
    </dataValidation>
    <dataValidation type="list" imeMode="halfAlpha" allowBlank="1" showInputMessage="1" showErrorMessage="1" error="リストから選択してください" sqref="L339" xr:uid="{4CC24097-C10B-4C05-BB57-7A9DF00DB579}">
      <formula1>"○,　"</formula1>
    </dataValidation>
    <dataValidation type="list" imeMode="halfAlpha" allowBlank="1" showInputMessage="1" showErrorMessage="1" error="リストから選択してください" sqref="M339" xr:uid="{94A4773B-34EE-4A5C-9EE5-EC94315CB167}">
      <formula1>"○,　"</formula1>
    </dataValidation>
    <dataValidation type="list" imeMode="halfAlpha" allowBlank="1" showInputMessage="1" showErrorMessage="1" error="リストから選択してください" sqref="L340" xr:uid="{7896CB4E-FCB2-405C-AC42-C31FF80BBE2C}">
      <formula1>"○,　"</formula1>
    </dataValidation>
    <dataValidation type="list" imeMode="halfAlpha" allowBlank="1" showInputMessage="1" showErrorMessage="1" error="リストから選択してください" sqref="M340" xr:uid="{CAC8EE65-C192-4F49-8B58-DDED3A336FDF}">
      <formula1>"○,　"</formula1>
    </dataValidation>
    <dataValidation type="list" imeMode="halfAlpha" allowBlank="1" showInputMessage="1" showErrorMessage="1" error="リストから選択してください" sqref="L341" xr:uid="{41D541BB-5D88-4853-9572-F20090F03E50}">
      <formula1>"○,　"</formula1>
    </dataValidation>
    <dataValidation type="list" imeMode="halfAlpha" allowBlank="1" showInputMessage="1" showErrorMessage="1" error="リストから選択してください" sqref="M341" xr:uid="{BC8BB6B9-7324-4F8B-9891-E22BBD468301}">
      <formula1>"○,　"</formula1>
    </dataValidation>
    <dataValidation type="list" imeMode="halfAlpha" allowBlank="1" showInputMessage="1" showErrorMessage="1" error="リストから選択してください" sqref="L342" xr:uid="{0DB661DE-E5E3-4962-B1BB-DA7B108FF350}">
      <formula1>"○,　"</formula1>
    </dataValidation>
    <dataValidation type="list" imeMode="halfAlpha" allowBlank="1" showInputMessage="1" showErrorMessage="1" error="リストから選択してください" sqref="M342" xr:uid="{4EA77D09-25CC-4552-8BE1-91FDD61E6B88}">
      <formula1>"○,　"</formula1>
    </dataValidation>
    <dataValidation type="list" imeMode="halfAlpha" allowBlank="1" showInputMessage="1" showErrorMessage="1" error="リストから選択してください" sqref="L343" xr:uid="{5AFC7A7D-C70C-41E1-BD91-3926B8D4F88E}">
      <formula1>"○,　"</formula1>
    </dataValidation>
    <dataValidation type="list" imeMode="halfAlpha" allowBlank="1" showInputMessage="1" showErrorMessage="1" error="リストから選択してください" sqref="M343" xr:uid="{4A84A1C5-B088-411A-A297-00FAE69153F2}">
      <formula1>"○,　"</formula1>
    </dataValidation>
    <dataValidation type="list" imeMode="halfAlpha" allowBlank="1" showInputMessage="1" showErrorMessage="1" error="リストから選択してください" sqref="L344" xr:uid="{F88E6EEA-B42D-4845-BF89-14D518255B12}">
      <formula1>"○,　"</formula1>
    </dataValidation>
    <dataValidation type="list" imeMode="halfAlpha" allowBlank="1" showInputMessage="1" showErrorMessage="1" error="リストから選択してください" sqref="M344" xr:uid="{95A83465-5A1A-4E42-B997-F2486ACC2842}">
      <formula1>"○,　"</formula1>
    </dataValidation>
    <dataValidation type="list" imeMode="halfAlpha" allowBlank="1" showInputMessage="1" showErrorMessage="1" error="リストから選択してください" sqref="L345" xr:uid="{31B0ECDE-ACFB-4394-AD4A-FB9A961953ED}">
      <formula1>"○,　"</formula1>
    </dataValidation>
    <dataValidation type="list" imeMode="halfAlpha" allowBlank="1" showInputMessage="1" showErrorMessage="1" error="リストから選択してください" sqref="M345" xr:uid="{00D5AAAC-62DD-4AD9-9E19-85BB54647D60}">
      <formula1>"○,　"</formula1>
    </dataValidation>
    <dataValidation type="list" imeMode="halfAlpha" allowBlank="1" showInputMessage="1" showErrorMessage="1" error="リストから選択してください" sqref="L346" xr:uid="{3A8A9E1B-F034-40C6-BE6F-DF98C5A35FA6}">
      <formula1>"○,　"</formula1>
    </dataValidation>
    <dataValidation type="list" imeMode="halfAlpha" allowBlank="1" showInputMessage="1" showErrorMessage="1" error="リストから選択してください" sqref="L347" xr:uid="{88544BA7-E90E-4BFE-9C4B-404DB4DC67DD}">
      <formula1>"○,　"</formula1>
    </dataValidation>
    <dataValidation type="date" imeMode="halfAlpha" allowBlank="1" showInputMessage="1" showErrorMessage="1" error="有効な日付を入力してください" sqref="T289:Y291" xr:uid="{B6B4613C-1AFE-42DE-B245-A3E1491970D6}">
      <formula1>92</formula1>
      <formula2>73415</formula2>
    </dataValidation>
    <dataValidation type="date" imeMode="halfAlpha" allowBlank="1" showInputMessage="1" showErrorMessage="1" error="有効な日付を入力してください" sqref="T292:Y292" xr:uid="{616488AA-77EB-49BE-AF58-EAE70089B541}">
      <formula1>92</formula1>
      <formula2>73415</formula2>
    </dataValidation>
    <dataValidation type="date" imeMode="halfAlpha" allowBlank="1" showInputMessage="1" showErrorMessage="1" error="有効な日付を入力してください" sqref="T307:Y327" xr:uid="{03C9AF5C-921C-4AEA-8378-A9D3FFC75DFF}">
      <formula1>92</formula1>
      <formula2>73415</formula2>
    </dataValidation>
    <dataValidation type="date" imeMode="halfAlpha" allowBlank="1" showInputMessage="1" showErrorMessage="1" error="有効な日付を入力してください" sqref="T337:Y337" xr:uid="{8E4E781B-0739-40C6-96F9-21B35C11E774}">
      <formula1>92</formula1>
      <formula2>73415</formula2>
    </dataValidation>
    <dataValidation type="date" imeMode="halfAlpha" allowBlank="1" showInputMessage="1" showErrorMessage="1" error="有効な日付を入力してください" sqref="T338:Y345" xr:uid="{790BB92E-21A3-45C0-BC3C-D9501BC92786}">
      <formula1>92</formula1>
      <formula2>73415</formula2>
    </dataValidation>
    <dataValidation type="date" imeMode="halfAlpha" allowBlank="1" showInputMessage="1" showErrorMessage="1" error="有効な日付を入力してください" sqref="T346:Y346" xr:uid="{8E269599-8414-4FC9-8B2E-407F51A4EF5A}">
      <formula1>92</formula1>
      <formula2>73415</formula2>
    </dataValidation>
    <dataValidation type="date" imeMode="halfAlpha" allowBlank="1" showInputMessage="1" showErrorMessage="1" error="有効な日付を入力してください" sqref="T347:Y347" xr:uid="{48067762-45B4-458D-AE8C-4E7AC435FDD6}">
      <formula1>92</formula1>
      <formula2>73415</formula2>
    </dataValidation>
    <dataValidation type="date" imeMode="halfAlpha" allowBlank="1" showInputMessage="1" showErrorMessage="1" error="有効な日付を入力してください" sqref="T348:Y348" xr:uid="{DA1D88F3-2C41-4AA0-A88F-899C9020B241}">
      <formula1>92</formula1>
      <formula2>73415</formula2>
    </dataValidation>
    <dataValidation type="date" imeMode="halfAlpha" allowBlank="1" showInputMessage="1" showErrorMessage="1" error="有効な日付を入力してください" sqref="T349:Y349" xr:uid="{F3BBDDAC-7AB9-4722-880A-A860E298E801}">
      <formula1>92</formula1>
      <formula2>73415</formula2>
    </dataValidation>
    <dataValidation type="date" imeMode="halfAlpha" allowBlank="1" showInputMessage="1" showErrorMessage="1" error="有効な日付を入力してください" sqref="T350:Y350" xr:uid="{16739C4A-98CF-40CA-90C1-7295F2E2D38A}">
      <formula1>92</formula1>
      <formula2>73415</formula2>
    </dataValidation>
    <dataValidation type="date" imeMode="halfAlpha" allowBlank="1" showInputMessage="1" showErrorMessage="1" error="有効な日付を入力してください" sqref="T351:Y351" xr:uid="{0D3156B9-136A-4FA5-A1EC-87FD479370E8}">
      <formula1>92</formula1>
      <formula2>73415</formula2>
    </dataValidation>
    <dataValidation type="date" imeMode="halfAlpha" allowBlank="1" showInputMessage="1" showErrorMessage="1" error="有効な日付を入力してください" sqref="T352:Y352" xr:uid="{16AF107C-3E34-49EB-8017-5B3659F43A54}">
      <formula1>92</formula1>
      <formula2>73415</formula2>
    </dataValidation>
  </dataValidations>
  <pageMargins left="0.19685039370078741" right="0.19685039370078741" top="0.39370078740157483" bottom="0.19685039370078741" header="0.19685039370078741" footer="0.19685039370078741"/>
  <pageSetup paperSize="9" scale="65"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187"/>
  </cols>
  <sheetData>
    <row r="1" spans="1:1" x14ac:dyDescent="0.15">
      <c r="A1" s="18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87" t="str">
        <f>"@神奈川県@和歌山県@鹿児島県@"</f>
        <v>@神奈川県@和歌山県@鹿児島県@</v>
      </c>
    </row>
    <row r="3" spans="1:1" x14ac:dyDescent="0.15">
      <c r="A3" s="187" t="s">
        <v>239</v>
      </c>
    </row>
    <row r="4" spans="1:1" x14ac:dyDescent="0.15">
      <c r="A4" s="187" t="s">
        <v>240</v>
      </c>
    </row>
  </sheetData>
  <sheetProtection algorithmName="SHA-512" hashValue="a9uDHwXVMk0Jb1otbyfLEcHfn+GCcNlx4oA2PKKoNbHnRVmlHgvCmyoyia4tvNM3KGM7VfTP3XLLxM9VT8EBtQ==" saltValue="fd8x9Wzq/9pgj7BZl1ST+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8</vt:i4>
      </vt:variant>
    </vt:vector>
  </HeadingPairs>
  <TitlesOfParts>
    <vt:vector size="10" baseType="lpstr">
      <vt:lpstr>入力シート</vt:lpstr>
      <vt:lpstr>settings</vt:lpstr>
      <vt:lpstr>入力シート!Print_Titles</vt:lpstr>
      <vt:lpstr>希望</vt:lpstr>
      <vt:lpstr>建設コンサルタント_登録</vt:lpstr>
      <vt:lpstr>都道府県3</vt:lpstr>
      <vt:lpstr>都道府県4</vt:lpstr>
      <vt:lpstr>日付例</vt:lpstr>
      <vt:lpstr>日付例_s</vt:lpstr>
      <vt:lpstr>補償コンサルタント_登録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2024-06-17T06:09:52Z</cp:lastPrinted>
  <dcterms:created xsi:type="dcterms:W3CDTF">2018-07-20T07:50:20Z</dcterms:created>
  <dcterms:modified xsi:type="dcterms:W3CDTF">2025-09-09T01:22:37Z</dcterms:modified>
</cp:coreProperties>
</file>