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R:\07-福祉部\02-高齢介護課\03-総合事業班\1-13.地域支援事業改正関係\新しい総合事業導入関係\成功報酬関係\様式集\HP掲載様式\"/>
    </mc:Choice>
  </mc:AlternateContent>
  <bookViews>
    <workbookView xWindow="12" yWindow="348" windowWidth="19968" windowHeight="6228" tabRatio="873"/>
  </bookViews>
  <sheets>
    <sheet name="留意点" sheetId="23" r:id="rId1"/>
    <sheet name="機能訓練コンボリスト" sheetId="5" r:id="rId2"/>
    <sheet name="利用者一覧" sheetId="1" r:id="rId3"/>
    <sheet name="利用者曜日別抽出" sheetId="9" r:id="rId4"/>
    <sheet name="月曜看護用" sheetId="2" r:id="rId5"/>
    <sheet name="火曜看護用" sheetId="24" r:id="rId6"/>
    <sheet name="水曜看護用" sheetId="25" r:id="rId7"/>
    <sheet name="木曜看護用" sheetId="26" r:id="rId8"/>
    <sheet name="金曜看護用" sheetId="27" r:id="rId9"/>
    <sheet name="土曜看護用" sheetId="28" r:id="rId10"/>
    <sheet name="月曜介護用" sheetId="3" r:id="rId11"/>
    <sheet name="火曜介護用" sheetId="29" r:id="rId12"/>
    <sheet name="水曜介護用" sheetId="30" r:id="rId13"/>
    <sheet name="木曜介護用" sheetId="31" r:id="rId14"/>
    <sheet name="金曜介護用" sheetId="32" r:id="rId15"/>
    <sheet name="土曜介護用" sheetId="33" r:id="rId16"/>
  </sheets>
  <definedNames>
    <definedName name="_xlnm._FilterDatabase" localSheetId="2" hidden="1">利用者一覧!$J$3:$O$53</definedName>
    <definedName name="_xlnm.Print_Area" localSheetId="11">火曜介護用!$A$1:$AF$306</definedName>
    <definedName name="_xlnm.Print_Area" localSheetId="5">火曜看護用!$A$1:$AD$273</definedName>
    <definedName name="_xlnm.Print_Area" localSheetId="14">金曜介護用!$A$1:$AF$306</definedName>
    <definedName name="_xlnm.Print_Area" localSheetId="8">金曜看護用!$A$1:$AD$273</definedName>
    <definedName name="_xlnm.Print_Area" localSheetId="10">月曜介護用!$A$1:$AF$306</definedName>
    <definedName name="_xlnm.Print_Area" localSheetId="4">月曜看護用!$A$1:$AD$273</definedName>
    <definedName name="_xlnm.Print_Area" localSheetId="12">水曜介護用!$A$1:$AF$306</definedName>
    <definedName name="_xlnm.Print_Area" localSheetId="6">水曜看護用!$A$1:$AD$273</definedName>
    <definedName name="_xlnm.Print_Area" localSheetId="15">土曜介護用!$A$1:$AF$306</definedName>
    <definedName name="_xlnm.Print_Area" localSheetId="9">土曜看護用!$A$1:$AD$273</definedName>
    <definedName name="_xlnm.Print_Area" localSheetId="13">木曜介護用!$A$1:$AF$306</definedName>
    <definedName name="_xlnm.Print_Area" localSheetId="7">木曜看護用!$A$1:$AD$273</definedName>
    <definedName name="リスト１" localSheetId="11">利用者一覧[[#All],[氏名]:[特記事項]]</definedName>
    <definedName name="リスト１" localSheetId="5">利用者一覧[[#All],[氏名]:[特記事項]]</definedName>
    <definedName name="リスト１" localSheetId="14">利用者一覧[[#All],[氏名]:[特記事項]]</definedName>
    <definedName name="リスト１" localSheetId="8">利用者一覧[[#All],[氏名]:[特記事項]]</definedName>
    <definedName name="リスト１" localSheetId="12">利用者一覧[[#All],[氏名]:[特記事項]]</definedName>
    <definedName name="リスト１" localSheetId="6">利用者一覧[[#All],[氏名]:[特記事項]]</definedName>
    <definedName name="リスト１" localSheetId="15">利用者一覧[[#All],[氏名]:[特記事項]]</definedName>
    <definedName name="リスト１" localSheetId="9">利用者一覧[[#All],[氏名]:[特記事項]]</definedName>
    <definedName name="リスト１" localSheetId="13">利用者一覧[[#All],[氏名]:[特記事項]]</definedName>
    <definedName name="リスト１" localSheetId="7">利用者一覧[[#All],[氏名]:[特記事項]]</definedName>
    <definedName name="リスト１">利用者一覧[[#All],[氏名]:[特記事項]]</definedName>
  </definedNames>
  <calcPr calcId="162913"/>
  <pivotCaches>
    <pivotCache cacheId="10" r:id="rId17"/>
  </pivotCaches>
</workbook>
</file>

<file path=xl/calcChain.xml><?xml version="1.0" encoding="utf-8"?>
<calcChain xmlns="http://schemas.openxmlformats.org/spreadsheetml/2006/main">
  <c r="S305" i="33" l="1"/>
  <c r="V304" i="33"/>
  <c r="P304" i="33"/>
  <c r="C304" i="33"/>
  <c r="AA303" i="33"/>
  <c r="X303" i="33"/>
  <c r="P303" i="33"/>
  <c r="AA302" i="33"/>
  <c r="X302" i="33"/>
  <c r="P302" i="33"/>
  <c r="C302" i="33"/>
  <c r="AA301" i="33"/>
  <c r="X301" i="33"/>
  <c r="AA300" i="33"/>
  <c r="X300" i="33"/>
  <c r="AB299" i="33"/>
  <c r="AD297" i="33"/>
  <c r="V297" i="33"/>
  <c r="S295" i="33"/>
  <c r="V294" i="33"/>
  <c r="P294" i="33"/>
  <c r="C294" i="33"/>
  <c r="AA293" i="33"/>
  <c r="X293" i="33"/>
  <c r="P293" i="33"/>
  <c r="AA292" i="33"/>
  <c r="X292" i="33"/>
  <c r="P292" i="33"/>
  <c r="C292" i="33"/>
  <c r="AA291" i="33"/>
  <c r="X291" i="33"/>
  <c r="AA290" i="33"/>
  <c r="X290" i="33"/>
  <c r="AB289" i="33"/>
  <c r="AD287" i="33"/>
  <c r="V287" i="33"/>
  <c r="S285" i="33"/>
  <c r="V284" i="33"/>
  <c r="P284" i="33"/>
  <c r="C284" i="33"/>
  <c r="AA283" i="33"/>
  <c r="X283" i="33"/>
  <c r="P283" i="33"/>
  <c r="AA282" i="33"/>
  <c r="X282" i="33"/>
  <c r="P282" i="33"/>
  <c r="C282" i="33"/>
  <c r="AA281" i="33"/>
  <c r="X281" i="33"/>
  <c r="AA280" i="33"/>
  <c r="X280" i="33"/>
  <c r="AB279" i="33"/>
  <c r="AD277" i="33"/>
  <c r="V277" i="33"/>
  <c r="S275" i="33"/>
  <c r="V274" i="33"/>
  <c r="P274" i="33"/>
  <c r="C274" i="33"/>
  <c r="AA273" i="33"/>
  <c r="X273" i="33"/>
  <c r="P273" i="33"/>
  <c r="AA272" i="33"/>
  <c r="X272" i="33"/>
  <c r="P272" i="33"/>
  <c r="C272" i="33"/>
  <c r="AA271" i="33"/>
  <c r="X271" i="33"/>
  <c r="AA270" i="33"/>
  <c r="X270" i="33"/>
  <c r="AB269" i="33"/>
  <c r="AD267" i="33"/>
  <c r="V267" i="33"/>
  <c r="S265" i="33"/>
  <c r="V264" i="33"/>
  <c r="P264" i="33"/>
  <c r="C264" i="33"/>
  <c r="AA263" i="33"/>
  <c r="X263" i="33"/>
  <c r="P263" i="33"/>
  <c r="AA262" i="33"/>
  <c r="X262" i="33"/>
  <c r="P262" i="33"/>
  <c r="C262" i="33"/>
  <c r="AA261" i="33"/>
  <c r="X261" i="33"/>
  <c r="AA260" i="33"/>
  <c r="X260" i="33"/>
  <c r="AB259" i="33"/>
  <c r="AD257" i="33"/>
  <c r="V257" i="33"/>
  <c r="S255" i="33"/>
  <c r="V254" i="33"/>
  <c r="P254" i="33"/>
  <c r="C254" i="33"/>
  <c r="AA253" i="33"/>
  <c r="X253" i="33"/>
  <c r="P253" i="33"/>
  <c r="AA252" i="33"/>
  <c r="X252" i="33"/>
  <c r="P252" i="33"/>
  <c r="C252" i="33"/>
  <c r="AA251" i="33"/>
  <c r="X251" i="33"/>
  <c r="AA250" i="33"/>
  <c r="X250" i="33"/>
  <c r="AB249" i="33"/>
  <c r="AD247" i="33"/>
  <c r="V247" i="33"/>
  <c r="S245" i="33"/>
  <c r="V244" i="33"/>
  <c r="P244" i="33"/>
  <c r="C244" i="33"/>
  <c r="AA243" i="33"/>
  <c r="X243" i="33"/>
  <c r="P243" i="33"/>
  <c r="AA242" i="33"/>
  <c r="X242" i="33"/>
  <c r="P242" i="33"/>
  <c r="C242" i="33"/>
  <c r="AA241" i="33"/>
  <c r="X241" i="33"/>
  <c r="AA240" i="33"/>
  <c r="X240" i="33"/>
  <c r="AB239" i="33"/>
  <c r="AD237" i="33"/>
  <c r="V237" i="33"/>
  <c r="S235" i="33"/>
  <c r="V234" i="33"/>
  <c r="P234" i="33"/>
  <c r="C234" i="33"/>
  <c r="AA233" i="33"/>
  <c r="X233" i="33"/>
  <c r="P233" i="33"/>
  <c r="AA232" i="33"/>
  <c r="X232" i="33"/>
  <c r="P232" i="33"/>
  <c r="C232" i="33"/>
  <c r="AA231" i="33"/>
  <c r="X231" i="33"/>
  <c r="AA230" i="33"/>
  <c r="X230" i="33"/>
  <c r="AB229" i="33"/>
  <c r="AD227" i="33"/>
  <c r="V227" i="33"/>
  <c r="S225" i="33"/>
  <c r="V224" i="33"/>
  <c r="P224" i="33"/>
  <c r="C224" i="33"/>
  <c r="AA223" i="33"/>
  <c r="X223" i="33"/>
  <c r="P223" i="33"/>
  <c r="AA222" i="33"/>
  <c r="X222" i="33"/>
  <c r="P222" i="33"/>
  <c r="C222" i="33"/>
  <c r="AA221" i="33"/>
  <c r="X221" i="33"/>
  <c r="AA220" i="33"/>
  <c r="X220" i="33"/>
  <c r="AB219" i="33"/>
  <c r="AD217" i="33"/>
  <c r="V217" i="33"/>
  <c r="S215" i="33"/>
  <c r="V214" i="33"/>
  <c r="P214" i="33"/>
  <c r="C214" i="33"/>
  <c r="AA213" i="33"/>
  <c r="X213" i="33"/>
  <c r="P213" i="33"/>
  <c r="AA212" i="33"/>
  <c r="X212" i="33"/>
  <c r="P212" i="33"/>
  <c r="C212" i="33"/>
  <c r="AA211" i="33"/>
  <c r="X211" i="33"/>
  <c r="AA210" i="33"/>
  <c r="X210" i="33"/>
  <c r="AB209" i="33"/>
  <c r="AD207" i="33"/>
  <c r="V207" i="33"/>
  <c r="S205" i="33"/>
  <c r="V204" i="33"/>
  <c r="P204" i="33"/>
  <c r="C204" i="33"/>
  <c r="AA203" i="33"/>
  <c r="X203" i="33"/>
  <c r="P203" i="33"/>
  <c r="AA202" i="33"/>
  <c r="X202" i="33"/>
  <c r="P202" i="33"/>
  <c r="C202" i="33"/>
  <c r="AA201" i="33"/>
  <c r="X201" i="33"/>
  <c r="AA200" i="33"/>
  <c r="X200" i="33"/>
  <c r="AB199" i="33"/>
  <c r="AD197" i="33"/>
  <c r="V197" i="33"/>
  <c r="S195" i="33"/>
  <c r="V194" i="33"/>
  <c r="P194" i="33"/>
  <c r="C194" i="33"/>
  <c r="AA193" i="33"/>
  <c r="X193" i="33"/>
  <c r="P193" i="33"/>
  <c r="AA192" i="33"/>
  <c r="X192" i="33"/>
  <c r="P192" i="33"/>
  <c r="C192" i="33"/>
  <c r="AA191" i="33"/>
  <c r="X191" i="33"/>
  <c r="AA190" i="33"/>
  <c r="X190" i="33"/>
  <c r="AB189" i="33"/>
  <c r="AD187" i="33"/>
  <c r="V187" i="33"/>
  <c r="S185" i="33"/>
  <c r="V184" i="33"/>
  <c r="P184" i="33"/>
  <c r="C184" i="33"/>
  <c r="AA183" i="33"/>
  <c r="X183" i="33"/>
  <c r="P183" i="33"/>
  <c r="AA182" i="33"/>
  <c r="X182" i="33"/>
  <c r="P182" i="33"/>
  <c r="C182" i="33"/>
  <c r="AA181" i="33"/>
  <c r="X181" i="33"/>
  <c r="AA180" i="33"/>
  <c r="X180" i="33"/>
  <c r="AB179" i="33"/>
  <c r="AD177" i="33"/>
  <c r="V177" i="33"/>
  <c r="S175" i="33"/>
  <c r="V174" i="33"/>
  <c r="P174" i="33"/>
  <c r="C174" i="33"/>
  <c r="AA173" i="33"/>
  <c r="X173" i="33"/>
  <c r="P173" i="33"/>
  <c r="AA172" i="33"/>
  <c r="X172" i="33"/>
  <c r="P172" i="33"/>
  <c r="C172" i="33"/>
  <c r="AA171" i="33"/>
  <c r="X171" i="33"/>
  <c r="AA170" i="33"/>
  <c r="X170" i="33"/>
  <c r="AB169" i="33"/>
  <c r="AD167" i="33"/>
  <c r="V167" i="33"/>
  <c r="S165" i="33"/>
  <c r="V164" i="33"/>
  <c r="P164" i="33"/>
  <c r="C164" i="33"/>
  <c r="AA163" i="33"/>
  <c r="X163" i="33"/>
  <c r="P163" i="33"/>
  <c r="AA162" i="33"/>
  <c r="X162" i="33"/>
  <c r="P162" i="33"/>
  <c r="C162" i="33"/>
  <c r="AA161" i="33"/>
  <c r="X161" i="33"/>
  <c r="AA160" i="33"/>
  <c r="X160" i="33"/>
  <c r="AB159" i="33"/>
  <c r="AD157" i="33"/>
  <c r="V157" i="33"/>
  <c r="S155" i="33"/>
  <c r="V154" i="33"/>
  <c r="P154" i="33"/>
  <c r="C154" i="33"/>
  <c r="AA153" i="33"/>
  <c r="X153" i="33"/>
  <c r="P153" i="33"/>
  <c r="AA152" i="33"/>
  <c r="X152" i="33"/>
  <c r="P152" i="33"/>
  <c r="C152" i="33"/>
  <c r="AA151" i="33"/>
  <c r="X151" i="33"/>
  <c r="AA150" i="33"/>
  <c r="X150" i="33"/>
  <c r="AB149" i="33"/>
  <c r="AD147" i="33"/>
  <c r="V147" i="33"/>
  <c r="S145" i="33"/>
  <c r="V144" i="33"/>
  <c r="P144" i="33"/>
  <c r="C144" i="33"/>
  <c r="AA143" i="33"/>
  <c r="X143" i="33"/>
  <c r="P143" i="33"/>
  <c r="AA142" i="33"/>
  <c r="X142" i="33"/>
  <c r="P142" i="33"/>
  <c r="C142" i="33"/>
  <c r="AA141" i="33"/>
  <c r="X141" i="33"/>
  <c r="AA140" i="33"/>
  <c r="X140" i="33"/>
  <c r="AB139" i="33"/>
  <c r="AD137" i="33"/>
  <c r="V137" i="33"/>
  <c r="S135" i="33"/>
  <c r="V134" i="33"/>
  <c r="P134" i="33"/>
  <c r="C134" i="33"/>
  <c r="AA133" i="33"/>
  <c r="X133" i="33"/>
  <c r="P133" i="33"/>
  <c r="AA132" i="33"/>
  <c r="X132" i="33"/>
  <c r="P132" i="33"/>
  <c r="C132" i="33"/>
  <c r="AA131" i="33"/>
  <c r="X131" i="33"/>
  <c r="AA130" i="33"/>
  <c r="X130" i="33"/>
  <c r="AB129" i="33"/>
  <c r="AD127" i="33"/>
  <c r="V127" i="33"/>
  <c r="S125" i="33"/>
  <c r="V124" i="33"/>
  <c r="P124" i="33"/>
  <c r="C124" i="33"/>
  <c r="AA123" i="33"/>
  <c r="X123" i="33"/>
  <c r="P123" i="33"/>
  <c r="AA122" i="33"/>
  <c r="X122" i="33"/>
  <c r="P122" i="33"/>
  <c r="C122" i="33"/>
  <c r="AA121" i="33"/>
  <c r="X121" i="33"/>
  <c r="AA120" i="33"/>
  <c r="X120" i="33"/>
  <c r="AB119" i="33"/>
  <c r="AD117" i="33"/>
  <c r="V117" i="33"/>
  <c r="S115" i="33"/>
  <c r="V114" i="33"/>
  <c r="P114" i="33"/>
  <c r="C114" i="33"/>
  <c r="AA113" i="33"/>
  <c r="X113" i="33"/>
  <c r="P113" i="33"/>
  <c r="AA112" i="33"/>
  <c r="X112" i="33"/>
  <c r="P112" i="33"/>
  <c r="C112" i="33"/>
  <c r="AA111" i="33"/>
  <c r="X111" i="33"/>
  <c r="AA110" i="33"/>
  <c r="X110" i="33"/>
  <c r="AB109" i="33"/>
  <c r="AD107" i="33"/>
  <c r="V107" i="33"/>
  <c r="S105" i="33"/>
  <c r="V104" i="33"/>
  <c r="P104" i="33"/>
  <c r="C104" i="33"/>
  <c r="AA103" i="33"/>
  <c r="X103" i="33"/>
  <c r="P103" i="33"/>
  <c r="AA102" i="33"/>
  <c r="X102" i="33"/>
  <c r="P102" i="33"/>
  <c r="C102" i="33"/>
  <c r="AA101" i="33"/>
  <c r="X101" i="33"/>
  <c r="AA100" i="33"/>
  <c r="X100" i="33"/>
  <c r="AB99" i="33"/>
  <c r="AD97" i="33"/>
  <c r="V97" i="33"/>
  <c r="S95" i="33"/>
  <c r="V94" i="33"/>
  <c r="P94" i="33"/>
  <c r="C94" i="33"/>
  <c r="AA93" i="33"/>
  <c r="X93" i="33"/>
  <c r="P93" i="33"/>
  <c r="AA92" i="33"/>
  <c r="X92" i="33"/>
  <c r="P92" i="33"/>
  <c r="C92" i="33"/>
  <c r="AA91" i="33"/>
  <c r="X91" i="33"/>
  <c r="AA90" i="33"/>
  <c r="X90" i="33"/>
  <c r="AB89" i="33"/>
  <c r="AD87" i="33"/>
  <c r="V87" i="33"/>
  <c r="S85" i="33"/>
  <c r="V84" i="33"/>
  <c r="P84" i="33"/>
  <c r="C84" i="33"/>
  <c r="AA83" i="33"/>
  <c r="X83" i="33"/>
  <c r="P83" i="33"/>
  <c r="AA82" i="33"/>
  <c r="X82" i="33"/>
  <c r="P82" i="33"/>
  <c r="C82" i="33"/>
  <c r="AA81" i="33"/>
  <c r="X81" i="33"/>
  <c r="AA80" i="33"/>
  <c r="X80" i="33"/>
  <c r="AB79" i="33"/>
  <c r="AD77" i="33"/>
  <c r="V77" i="33"/>
  <c r="S75" i="33"/>
  <c r="V74" i="33"/>
  <c r="P74" i="33"/>
  <c r="C74" i="33"/>
  <c r="AA73" i="33"/>
  <c r="X73" i="33"/>
  <c r="P73" i="33"/>
  <c r="AA72" i="33"/>
  <c r="X72" i="33"/>
  <c r="P72" i="33"/>
  <c r="C72" i="33"/>
  <c r="AA71" i="33"/>
  <c r="X71" i="33"/>
  <c r="AA70" i="33"/>
  <c r="X70" i="33"/>
  <c r="AB69" i="33"/>
  <c r="AD67" i="33"/>
  <c r="V67" i="33"/>
  <c r="S65" i="33"/>
  <c r="V64" i="33"/>
  <c r="P64" i="33"/>
  <c r="C64" i="33"/>
  <c r="AA63" i="33"/>
  <c r="X63" i="33"/>
  <c r="P63" i="33"/>
  <c r="AA62" i="33"/>
  <c r="X62" i="33"/>
  <c r="P62" i="33"/>
  <c r="C62" i="33"/>
  <c r="AA61" i="33"/>
  <c r="X61" i="33"/>
  <c r="AA60" i="33"/>
  <c r="X60" i="33"/>
  <c r="AB59" i="33"/>
  <c r="AD57" i="33"/>
  <c r="V57" i="33"/>
  <c r="S55" i="33"/>
  <c r="V54" i="33"/>
  <c r="P54" i="33"/>
  <c r="C54" i="33"/>
  <c r="AA53" i="33"/>
  <c r="X53" i="33"/>
  <c r="P53" i="33"/>
  <c r="AA52" i="33"/>
  <c r="X52" i="33"/>
  <c r="P52" i="33"/>
  <c r="C52" i="33"/>
  <c r="AA51" i="33"/>
  <c r="X51" i="33"/>
  <c r="AA50" i="33"/>
  <c r="X50" i="33"/>
  <c r="AB49" i="33"/>
  <c r="AD47" i="33"/>
  <c r="V47" i="33"/>
  <c r="S45" i="33"/>
  <c r="V44" i="33"/>
  <c r="P44" i="33"/>
  <c r="C44" i="33"/>
  <c r="AA43" i="33"/>
  <c r="X43" i="33"/>
  <c r="P43" i="33"/>
  <c r="AA42" i="33"/>
  <c r="X42" i="33"/>
  <c r="P42" i="33"/>
  <c r="C42" i="33"/>
  <c r="AA41" i="33"/>
  <c r="X41" i="33"/>
  <c r="AA40" i="33"/>
  <c r="X40" i="33"/>
  <c r="AB39" i="33"/>
  <c r="AD37" i="33"/>
  <c r="V37" i="33"/>
  <c r="S35" i="33"/>
  <c r="V34" i="33"/>
  <c r="P34" i="33"/>
  <c r="C34" i="33"/>
  <c r="AA33" i="33"/>
  <c r="X33" i="33"/>
  <c r="P33" i="33"/>
  <c r="AA32" i="33"/>
  <c r="X32" i="33"/>
  <c r="P32" i="33"/>
  <c r="C32" i="33"/>
  <c r="AA31" i="33"/>
  <c r="X31" i="33"/>
  <c r="AA30" i="33"/>
  <c r="X30" i="33"/>
  <c r="AB29" i="33"/>
  <c r="AD27" i="33"/>
  <c r="V27" i="33"/>
  <c r="S25" i="33"/>
  <c r="V24" i="33"/>
  <c r="P24" i="33"/>
  <c r="C24" i="33"/>
  <c r="AA23" i="33"/>
  <c r="X23" i="33"/>
  <c r="P23" i="33"/>
  <c r="AA22" i="33"/>
  <c r="X22" i="33"/>
  <c r="P22" i="33"/>
  <c r="C22" i="33"/>
  <c r="AA21" i="33"/>
  <c r="X21" i="33"/>
  <c r="AA20" i="33"/>
  <c r="X20" i="33"/>
  <c r="AB19" i="33"/>
  <c r="AD17" i="33"/>
  <c r="V17" i="33"/>
  <c r="S305" i="32"/>
  <c r="V304" i="32"/>
  <c r="P304" i="32"/>
  <c r="C304" i="32"/>
  <c r="AA303" i="32"/>
  <c r="X303" i="32"/>
  <c r="P303" i="32"/>
  <c r="AA302" i="32"/>
  <c r="X302" i="32"/>
  <c r="P302" i="32"/>
  <c r="C302" i="32"/>
  <c r="AA301" i="32"/>
  <c r="X301" i="32"/>
  <c r="AA300" i="32"/>
  <c r="X300" i="32"/>
  <c r="AB299" i="32"/>
  <c r="AD297" i="32"/>
  <c r="V297" i="32"/>
  <c r="S295" i="32"/>
  <c r="V294" i="32"/>
  <c r="P294" i="32"/>
  <c r="C294" i="32"/>
  <c r="AA293" i="32"/>
  <c r="X293" i="32"/>
  <c r="P293" i="32"/>
  <c r="AA292" i="32"/>
  <c r="X292" i="32"/>
  <c r="P292" i="32"/>
  <c r="C292" i="32"/>
  <c r="AA291" i="32"/>
  <c r="X291" i="32"/>
  <c r="AA290" i="32"/>
  <c r="X290" i="32"/>
  <c r="AB289" i="32"/>
  <c r="AD287" i="32"/>
  <c r="V287" i="32"/>
  <c r="S285" i="32"/>
  <c r="V284" i="32"/>
  <c r="P284" i="32"/>
  <c r="C284" i="32"/>
  <c r="AA283" i="32"/>
  <c r="X283" i="32"/>
  <c r="P283" i="32"/>
  <c r="AA282" i="32"/>
  <c r="X282" i="32"/>
  <c r="P282" i="32"/>
  <c r="C282" i="32"/>
  <c r="AA281" i="32"/>
  <c r="X281" i="32"/>
  <c r="AA280" i="32"/>
  <c r="X280" i="32"/>
  <c r="AB279" i="32"/>
  <c r="AD277" i="32"/>
  <c r="V277" i="32"/>
  <c r="S275" i="32"/>
  <c r="V274" i="32"/>
  <c r="P274" i="32"/>
  <c r="C274" i="32"/>
  <c r="AA273" i="32"/>
  <c r="X273" i="32"/>
  <c r="P273" i="32"/>
  <c r="AA272" i="32"/>
  <c r="X272" i="32"/>
  <c r="P272" i="32"/>
  <c r="C272" i="32"/>
  <c r="AA271" i="32"/>
  <c r="X271" i="32"/>
  <c r="AA270" i="32"/>
  <c r="X270" i="32"/>
  <c r="AB269" i="32"/>
  <c r="AD267" i="32"/>
  <c r="V267" i="32"/>
  <c r="S265" i="32"/>
  <c r="V264" i="32"/>
  <c r="P264" i="32"/>
  <c r="C264" i="32"/>
  <c r="AA263" i="32"/>
  <c r="X263" i="32"/>
  <c r="P263" i="32"/>
  <c r="AA262" i="32"/>
  <c r="X262" i="32"/>
  <c r="P262" i="32"/>
  <c r="C262" i="32"/>
  <c r="AA261" i="32"/>
  <c r="X261" i="32"/>
  <c r="AA260" i="32"/>
  <c r="X260" i="32"/>
  <c r="AB259" i="32"/>
  <c r="AD257" i="32"/>
  <c r="V257" i="32"/>
  <c r="S255" i="32"/>
  <c r="V254" i="32"/>
  <c r="P254" i="32"/>
  <c r="C254" i="32"/>
  <c r="AA253" i="32"/>
  <c r="X253" i="32"/>
  <c r="P253" i="32"/>
  <c r="AA252" i="32"/>
  <c r="X252" i="32"/>
  <c r="P252" i="32"/>
  <c r="C252" i="32"/>
  <c r="AA251" i="32"/>
  <c r="X251" i="32"/>
  <c r="AA250" i="32"/>
  <c r="X250" i="32"/>
  <c r="AB249" i="32"/>
  <c r="AD247" i="32"/>
  <c r="V247" i="32"/>
  <c r="S245" i="32"/>
  <c r="V244" i="32"/>
  <c r="P244" i="32"/>
  <c r="C244" i="32"/>
  <c r="AA243" i="32"/>
  <c r="X243" i="32"/>
  <c r="P243" i="32"/>
  <c r="AA242" i="32"/>
  <c r="X242" i="32"/>
  <c r="P242" i="32"/>
  <c r="C242" i="32"/>
  <c r="AA241" i="32"/>
  <c r="X241" i="32"/>
  <c r="AA240" i="32"/>
  <c r="X240" i="32"/>
  <c r="AB239" i="32"/>
  <c r="AD237" i="32"/>
  <c r="V237" i="32"/>
  <c r="S235" i="32"/>
  <c r="V234" i="32"/>
  <c r="P234" i="32"/>
  <c r="C234" i="32"/>
  <c r="AA233" i="32"/>
  <c r="X233" i="32"/>
  <c r="P233" i="32"/>
  <c r="AA232" i="32"/>
  <c r="X232" i="32"/>
  <c r="P232" i="32"/>
  <c r="C232" i="32"/>
  <c r="AA231" i="32"/>
  <c r="X231" i="32"/>
  <c r="AA230" i="32"/>
  <c r="X230" i="32"/>
  <c r="AB229" i="32"/>
  <c r="AD227" i="32"/>
  <c r="V227" i="32"/>
  <c r="S225" i="32"/>
  <c r="V224" i="32"/>
  <c r="P224" i="32"/>
  <c r="C224" i="32"/>
  <c r="AA223" i="32"/>
  <c r="X223" i="32"/>
  <c r="P223" i="32"/>
  <c r="AA222" i="32"/>
  <c r="X222" i="32"/>
  <c r="P222" i="32"/>
  <c r="C222" i="32"/>
  <c r="AA221" i="32"/>
  <c r="X221" i="32"/>
  <c r="AA220" i="32"/>
  <c r="X220" i="32"/>
  <c r="AB219" i="32"/>
  <c r="AD217" i="32"/>
  <c r="V217" i="32"/>
  <c r="S215" i="32"/>
  <c r="V214" i="32"/>
  <c r="P214" i="32"/>
  <c r="C214" i="32"/>
  <c r="AA213" i="32"/>
  <c r="X213" i="32"/>
  <c r="P213" i="32"/>
  <c r="AA212" i="32"/>
  <c r="X212" i="32"/>
  <c r="P212" i="32"/>
  <c r="C212" i="32"/>
  <c r="AA211" i="32"/>
  <c r="X211" i="32"/>
  <c r="AA210" i="32"/>
  <c r="X210" i="32"/>
  <c r="AB209" i="32"/>
  <c r="AD207" i="32"/>
  <c r="V207" i="32"/>
  <c r="S205" i="32"/>
  <c r="V204" i="32"/>
  <c r="P204" i="32"/>
  <c r="C204" i="32"/>
  <c r="AA203" i="32"/>
  <c r="X203" i="32"/>
  <c r="P203" i="32"/>
  <c r="AA202" i="32"/>
  <c r="X202" i="32"/>
  <c r="P202" i="32"/>
  <c r="C202" i="32"/>
  <c r="AA201" i="32"/>
  <c r="X201" i="32"/>
  <c r="AA200" i="32"/>
  <c r="X200" i="32"/>
  <c r="AB199" i="32"/>
  <c r="AD197" i="32"/>
  <c r="V197" i="32"/>
  <c r="S195" i="32"/>
  <c r="V194" i="32"/>
  <c r="P194" i="32"/>
  <c r="C194" i="32"/>
  <c r="AA193" i="32"/>
  <c r="X193" i="32"/>
  <c r="P193" i="32"/>
  <c r="AA192" i="32"/>
  <c r="X192" i="32"/>
  <c r="P192" i="32"/>
  <c r="C192" i="32"/>
  <c r="AA191" i="32"/>
  <c r="X191" i="32"/>
  <c r="AA190" i="32"/>
  <c r="X190" i="32"/>
  <c r="AB189" i="32"/>
  <c r="AD187" i="32"/>
  <c r="V187" i="32"/>
  <c r="S185" i="32"/>
  <c r="V184" i="32"/>
  <c r="P184" i="32"/>
  <c r="C184" i="32"/>
  <c r="AA183" i="32"/>
  <c r="X183" i="32"/>
  <c r="P183" i="32"/>
  <c r="AA182" i="32"/>
  <c r="X182" i="32"/>
  <c r="P182" i="32"/>
  <c r="C182" i="32"/>
  <c r="AA181" i="32"/>
  <c r="X181" i="32"/>
  <c r="AA180" i="32"/>
  <c r="X180" i="32"/>
  <c r="AB179" i="32"/>
  <c r="AD177" i="32"/>
  <c r="V177" i="32"/>
  <c r="S175" i="32"/>
  <c r="V174" i="32"/>
  <c r="P174" i="32"/>
  <c r="C174" i="32"/>
  <c r="AA173" i="32"/>
  <c r="X173" i="32"/>
  <c r="P173" i="32"/>
  <c r="AA172" i="32"/>
  <c r="X172" i="32"/>
  <c r="P172" i="32"/>
  <c r="C172" i="32"/>
  <c r="AA171" i="32"/>
  <c r="X171" i="32"/>
  <c r="AA170" i="32"/>
  <c r="X170" i="32"/>
  <c r="AB169" i="32"/>
  <c r="AD167" i="32"/>
  <c r="V167" i="32"/>
  <c r="S165" i="32"/>
  <c r="V164" i="32"/>
  <c r="P164" i="32"/>
  <c r="C164" i="32"/>
  <c r="AA163" i="32"/>
  <c r="X163" i="32"/>
  <c r="P163" i="32"/>
  <c r="AA162" i="32"/>
  <c r="X162" i="32"/>
  <c r="P162" i="32"/>
  <c r="C162" i="32"/>
  <c r="AA161" i="32"/>
  <c r="X161" i="32"/>
  <c r="AA160" i="32"/>
  <c r="X160" i="32"/>
  <c r="AB159" i="32"/>
  <c r="AD157" i="32"/>
  <c r="V157" i="32"/>
  <c r="S155" i="32"/>
  <c r="V154" i="32"/>
  <c r="P154" i="32"/>
  <c r="C154" i="32"/>
  <c r="AA153" i="32"/>
  <c r="X153" i="32"/>
  <c r="P153" i="32"/>
  <c r="AA152" i="32"/>
  <c r="X152" i="32"/>
  <c r="P152" i="32"/>
  <c r="C152" i="32"/>
  <c r="AA151" i="32"/>
  <c r="X151" i="32"/>
  <c r="AA150" i="32"/>
  <c r="X150" i="32"/>
  <c r="AB149" i="32"/>
  <c r="AD147" i="32"/>
  <c r="V147" i="32"/>
  <c r="S145" i="32"/>
  <c r="V144" i="32"/>
  <c r="P144" i="32"/>
  <c r="C144" i="32"/>
  <c r="AA143" i="32"/>
  <c r="X143" i="32"/>
  <c r="P143" i="32"/>
  <c r="AA142" i="32"/>
  <c r="X142" i="32"/>
  <c r="P142" i="32"/>
  <c r="C142" i="32"/>
  <c r="AA141" i="32"/>
  <c r="X141" i="32"/>
  <c r="AA140" i="32"/>
  <c r="X140" i="32"/>
  <c r="AB139" i="32"/>
  <c r="AD137" i="32"/>
  <c r="V137" i="32"/>
  <c r="S135" i="32"/>
  <c r="V134" i="32"/>
  <c r="P134" i="32"/>
  <c r="C134" i="32"/>
  <c r="AA133" i="32"/>
  <c r="X133" i="32"/>
  <c r="P133" i="32"/>
  <c r="AA132" i="32"/>
  <c r="X132" i="32"/>
  <c r="P132" i="32"/>
  <c r="C132" i="32"/>
  <c r="AA131" i="32"/>
  <c r="X131" i="32"/>
  <c r="AA130" i="32"/>
  <c r="X130" i="32"/>
  <c r="AB129" i="32"/>
  <c r="AD127" i="32"/>
  <c r="V127" i="32"/>
  <c r="S125" i="32"/>
  <c r="V124" i="32"/>
  <c r="P124" i="32"/>
  <c r="C124" i="32"/>
  <c r="AA123" i="32"/>
  <c r="X123" i="32"/>
  <c r="P123" i="32"/>
  <c r="AA122" i="32"/>
  <c r="X122" i="32"/>
  <c r="P122" i="32"/>
  <c r="C122" i="32"/>
  <c r="AA121" i="32"/>
  <c r="X121" i="32"/>
  <c r="AA120" i="32"/>
  <c r="X120" i="32"/>
  <c r="AB119" i="32"/>
  <c r="AD117" i="32"/>
  <c r="V117" i="32"/>
  <c r="S115" i="32"/>
  <c r="V114" i="32"/>
  <c r="P114" i="32"/>
  <c r="C114" i="32"/>
  <c r="AA113" i="32"/>
  <c r="X113" i="32"/>
  <c r="P113" i="32"/>
  <c r="AA112" i="32"/>
  <c r="X112" i="32"/>
  <c r="P112" i="32"/>
  <c r="C112" i="32"/>
  <c r="AA111" i="32"/>
  <c r="X111" i="32"/>
  <c r="AA110" i="32"/>
  <c r="X110" i="32"/>
  <c r="AB109" i="32"/>
  <c r="AD107" i="32"/>
  <c r="V107" i="32"/>
  <c r="S105" i="32"/>
  <c r="V104" i="32"/>
  <c r="P104" i="32"/>
  <c r="C104" i="32"/>
  <c r="AA103" i="32"/>
  <c r="X103" i="32"/>
  <c r="P103" i="32"/>
  <c r="AA102" i="32"/>
  <c r="X102" i="32"/>
  <c r="P102" i="32"/>
  <c r="C102" i="32"/>
  <c r="AA101" i="32"/>
  <c r="X101" i="32"/>
  <c r="AA100" i="32"/>
  <c r="X100" i="32"/>
  <c r="AB99" i="32"/>
  <c r="AD97" i="32"/>
  <c r="V97" i="32"/>
  <c r="S95" i="32"/>
  <c r="V94" i="32"/>
  <c r="P94" i="32"/>
  <c r="C94" i="32"/>
  <c r="AA93" i="32"/>
  <c r="X93" i="32"/>
  <c r="P93" i="32"/>
  <c r="AA92" i="32"/>
  <c r="X92" i="32"/>
  <c r="P92" i="32"/>
  <c r="C92" i="32"/>
  <c r="AA91" i="32"/>
  <c r="X91" i="32"/>
  <c r="AA90" i="32"/>
  <c r="X90" i="32"/>
  <c r="AB89" i="32"/>
  <c r="AD87" i="32"/>
  <c r="V87" i="32"/>
  <c r="S85" i="32"/>
  <c r="V84" i="32"/>
  <c r="P84" i="32"/>
  <c r="C84" i="32"/>
  <c r="AA83" i="32"/>
  <c r="X83" i="32"/>
  <c r="P83" i="32"/>
  <c r="AA82" i="32"/>
  <c r="X82" i="32"/>
  <c r="P82" i="32"/>
  <c r="C82" i="32"/>
  <c r="AA81" i="32"/>
  <c r="X81" i="32"/>
  <c r="AA80" i="32"/>
  <c r="X80" i="32"/>
  <c r="AB79" i="32"/>
  <c r="AD77" i="32"/>
  <c r="V77" i="32"/>
  <c r="S75" i="32"/>
  <c r="V74" i="32"/>
  <c r="P74" i="32"/>
  <c r="C74" i="32"/>
  <c r="AA73" i="32"/>
  <c r="X73" i="32"/>
  <c r="P73" i="32"/>
  <c r="AA72" i="32"/>
  <c r="X72" i="32"/>
  <c r="P72" i="32"/>
  <c r="C72" i="32"/>
  <c r="AA71" i="32"/>
  <c r="X71" i="32"/>
  <c r="AA70" i="32"/>
  <c r="X70" i="32"/>
  <c r="AB69" i="32"/>
  <c r="AD67" i="32"/>
  <c r="V67" i="32"/>
  <c r="S65" i="32"/>
  <c r="V64" i="32"/>
  <c r="P64" i="32"/>
  <c r="C64" i="32"/>
  <c r="AA63" i="32"/>
  <c r="X63" i="32"/>
  <c r="P63" i="32"/>
  <c r="AA62" i="32"/>
  <c r="X62" i="32"/>
  <c r="P62" i="32"/>
  <c r="C62" i="32"/>
  <c r="AA61" i="32"/>
  <c r="X61" i="32"/>
  <c r="AA60" i="32"/>
  <c r="X60" i="32"/>
  <c r="AB59" i="32"/>
  <c r="AD57" i="32"/>
  <c r="V57" i="32"/>
  <c r="S55" i="32"/>
  <c r="V54" i="32"/>
  <c r="P54" i="32"/>
  <c r="C54" i="32"/>
  <c r="AA53" i="32"/>
  <c r="X53" i="32"/>
  <c r="P53" i="32"/>
  <c r="AA52" i="32"/>
  <c r="X52" i="32"/>
  <c r="P52" i="32"/>
  <c r="C52" i="32"/>
  <c r="AA51" i="32"/>
  <c r="X51" i="32"/>
  <c r="AA50" i="32"/>
  <c r="X50" i="32"/>
  <c r="AB49" i="32"/>
  <c r="AD47" i="32"/>
  <c r="V47" i="32"/>
  <c r="S45" i="32"/>
  <c r="V44" i="32"/>
  <c r="P44" i="32"/>
  <c r="C44" i="32"/>
  <c r="AA43" i="32"/>
  <c r="X43" i="32"/>
  <c r="P43" i="32"/>
  <c r="AA42" i="32"/>
  <c r="X42" i="32"/>
  <c r="P42" i="32"/>
  <c r="C42" i="32"/>
  <c r="AA41" i="32"/>
  <c r="X41" i="32"/>
  <c r="AA40" i="32"/>
  <c r="X40" i="32"/>
  <c r="AB39" i="32"/>
  <c r="AD37" i="32"/>
  <c r="V37" i="32"/>
  <c r="S35" i="32"/>
  <c r="V34" i="32"/>
  <c r="P34" i="32"/>
  <c r="C34" i="32"/>
  <c r="AA33" i="32"/>
  <c r="X33" i="32"/>
  <c r="P33" i="32"/>
  <c r="AA32" i="32"/>
  <c r="X32" i="32"/>
  <c r="P32" i="32"/>
  <c r="C32" i="32"/>
  <c r="AA31" i="32"/>
  <c r="X31" i="32"/>
  <c r="AA30" i="32"/>
  <c r="X30" i="32"/>
  <c r="AB29" i="32"/>
  <c r="AD27" i="32"/>
  <c r="V27" i="32"/>
  <c r="S25" i="32"/>
  <c r="V24" i="32"/>
  <c r="P24" i="32"/>
  <c r="C24" i="32"/>
  <c r="AA23" i="32"/>
  <c r="X23" i="32"/>
  <c r="P23" i="32"/>
  <c r="AA22" i="32"/>
  <c r="X22" i="32"/>
  <c r="P22" i="32"/>
  <c r="C22" i="32"/>
  <c r="AA21" i="32"/>
  <c r="X21" i="32"/>
  <c r="AA20" i="32"/>
  <c r="X20" i="32"/>
  <c r="AB19" i="32"/>
  <c r="AD17" i="32"/>
  <c r="V17" i="32"/>
  <c r="S305" i="31"/>
  <c r="V304" i="31"/>
  <c r="P304" i="31"/>
  <c r="C304" i="31"/>
  <c r="AA303" i="31"/>
  <c r="X303" i="31"/>
  <c r="P303" i="31"/>
  <c r="AA302" i="31"/>
  <c r="X302" i="31"/>
  <c r="P302" i="31"/>
  <c r="C302" i="31"/>
  <c r="AA301" i="31"/>
  <c r="X301" i="31"/>
  <c r="AA300" i="31"/>
  <c r="X300" i="31"/>
  <c r="AB299" i="31"/>
  <c r="AD297" i="31"/>
  <c r="V297" i="31"/>
  <c r="S295" i="31"/>
  <c r="V294" i="31"/>
  <c r="P294" i="31"/>
  <c r="C294" i="31"/>
  <c r="AA293" i="31"/>
  <c r="X293" i="31"/>
  <c r="P293" i="31"/>
  <c r="AA292" i="31"/>
  <c r="X292" i="31"/>
  <c r="P292" i="31"/>
  <c r="C292" i="31"/>
  <c r="AA291" i="31"/>
  <c r="X291" i="31"/>
  <c r="AA290" i="31"/>
  <c r="X290" i="31"/>
  <c r="AB289" i="31"/>
  <c r="AD287" i="31"/>
  <c r="V287" i="31"/>
  <c r="S285" i="31"/>
  <c r="V284" i="31"/>
  <c r="P284" i="31"/>
  <c r="C284" i="31"/>
  <c r="AA283" i="31"/>
  <c r="X283" i="31"/>
  <c r="P283" i="31"/>
  <c r="AA282" i="31"/>
  <c r="X282" i="31"/>
  <c r="P282" i="31"/>
  <c r="C282" i="31"/>
  <c r="AA281" i="31"/>
  <c r="X281" i="31"/>
  <c r="AA280" i="31"/>
  <c r="X280" i="31"/>
  <c r="AB279" i="31"/>
  <c r="AD277" i="31"/>
  <c r="V277" i="31"/>
  <c r="S275" i="31"/>
  <c r="V274" i="31"/>
  <c r="P274" i="31"/>
  <c r="C274" i="31"/>
  <c r="AA273" i="31"/>
  <c r="X273" i="31"/>
  <c r="P273" i="31"/>
  <c r="AA272" i="31"/>
  <c r="X272" i="31"/>
  <c r="P272" i="31"/>
  <c r="C272" i="31"/>
  <c r="AA271" i="31"/>
  <c r="X271" i="31"/>
  <c r="AA270" i="31"/>
  <c r="X270" i="31"/>
  <c r="AB269" i="31"/>
  <c r="AD267" i="31"/>
  <c r="V267" i="31"/>
  <c r="S265" i="31"/>
  <c r="V264" i="31"/>
  <c r="P264" i="31"/>
  <c r="C264" i="31"/>
  <c r="AA263" i="31"/>
  <c r="X263" i="31"/>
  <c r="P263" i="31"/>
  <c r="AA262" i="31"/>
  <c r="X262" i="31"/>
  <c r="P262" i="31"/>
  <c r="C262" i="31"/>
  <c r="AA261" i="31"/>
  <c r="X261" i="31"/>
  <c r="AA260" i="31"/>
  <c r="X260" i="31"/>
  <c r="AB259" i="31"/>
  <c r="AD257" i="31"/>
  <c r="V257" i="31"/>
  <c r="S255" i="31"/>
  <c r="V254" i="31"/>
  <c r="P254" i="31"/>
  <c r="C254" i="31"/>
  <c r="AA253" i="31"/>
  <c r="X253" i="31"/>
  <c r="P253" i="31"/>
  <c r="AA252" i="31"/>
  <c r="X252" i="31"/>
  <c r="P252" i="31"/>
  <c r="C252" i="31"/>
  <c r="AA251" i="31"/>
  <c r="X251" i="31"/>
  <c r="AA250" i="31"/>
  <c r="X250" i="31"/>
  <c r="AB249" i="31"/>
  <c r="AD247" i="31"/>
  <c r="V247" i="31"/>
  <c r="S245" i="31"/>
  <c r="V244" i="31"/>
  <c r="P244" i="31"/>
  <c r="C244" i="31"/>
  <c r="AA243" i="31"/>
  <c r="X243" i="31"/>
  <c r="P243" i="31"/>
  <c r="AA242" i="31"/>
  <c r="X242" i="31"/>
  <c r="P242" i="31"/>
  <c r="C242" i="31"/>
  <c r="AA241" i="31"/>
  <c r="X241" i="31"/>
  <c r="AA240" i="31"/>
  <c r="X240" i="31"/>
  <c r="AB239" i="31"/>
  <c r="AD237" i="31"/>
  <c r="V237" i="31"/>
  <c r="S235" i="31"/>
  <c r="V234" i="31"/>
  <c r="P234" i="31"/>
  <c r="C234" i="31"/>
  <c r="AA233" i="31"/>
  <c r="X233" i="31"/>
  <c r="P233" i="31"/>
  <c r="AA232" i="31"/>
  <c r="X232" i="31"/>
  <c r="P232" i="31"/>
  <c r="C232" i="31"/>
  <c r="AA231" i="31"/>
  <c r="X231" i="31"/>
  <c r="AA230" i="31"/>
  <c r="X230" i="31"/>
  <c r="AB229" i="31"/>
  <c r="AD227" i="31"/>
  <c r="V227" i="31"/>
  <c r="S225" i="31"/>
  <c r="V224" i="31"/>
  <c r="P224" i="31"/>
  <c r="C224" i="31"/>
  <c r="AA223" i="31"/>
  <c r="X223" i="31"/>
  <c r="P223" i="31"/>
  <c r="AA222" i="31"/>
  <c r="X222" i="31"/>
  <c r="P222" i="31"/>
  <c r="C222" i="31"/>
  <c r="AA221" i="31"/>
  <c r="X221" i="31"/>
  <c r="AA220" i="31"/>
  <c r="X220" i="31"/>
  <c r="AB219" i="31"/>
  <c r="AD217" i="31"/>
  <c r="V217" i="31"/>
  <c r="S215" i="31"/>
  <c r="V214" i="31"/>
  <c r="P214" i="31"/>
  <c r="C214" i="31"/>
  <c r="AA213" i="31"/>
  <c r="X213" i="31"/>
  <c r="P213" i="31"/>
  <c r="AA212" i="31"/>
  <c r="X212" i="31"/>
  <c r="P212" i="31"/>
  <c r="C212" i="31"/>
  <c r="AA211" i="31"/>
  <c r="X211" i="31"/>
  <c r="AA210" i="31"/>
  <c r="X210" i="31"/>
  <c r="AB209" i="31"/>
  <c r="AD207" i="31"/>
  <c r="V207" i="31"/>
  <c r="S205" i="31"/>
  <c r="V204" i="31"/>
  <c r="P204" i="31"/>
  <c r="C204" i="31"/>
  <c r="AA203" i="31"/>
  <c r="X203" i="31"/>
  <c r="P203" i="31"/>
  <c r="AA202" i="31"/>
  <c r="X202" i="31"/>
  <c r="P202" i="31"/>
  <c r="C202" i="31"/>
  <c r="AA201" i="31"/>
  <c r="X201" i="31"/>
  <c r="AA200" i="31"/>
  <c r="X200" i="31"/>
  <c r="AB199" i="31"/>
  <c r="AD197" i="31"/>
  <c r="V197" i="31"/>
  <c r="S195" i="31"/>
  <c r="V194" i="31"/>
  <c r="P194" i="31"/>
  <c r="C194" i="31"/>
  <c r="AA193" i="31"/>
  <c r="X193" i="31"/>
  <c r="P193" i="31"/>
  <c r="AA192" i="31"/>
  <c r="X192" i="31"/>
  <c r="P192" i="31"/>
  <c r="C192" i="31"/>
  <c r="AA191" i="31"/>
  <c r="X191" i="31"/>
  <c r="AA190" i="31"/>
  <c r="X190" i="31"/>
  <c r="AB189" i="31"/>
  <c r="AD187" i="31"/>
  <c r="V187" i="31"/>
  <c r="S185" i="31"/>
  <c r="V184" i="31"/>
  <c r="P184" i="31"/>
  <c r="C184" i="31"/>
  <c r="AA183" i="31"/>
  <c r="X183" i="31"/>
  <c r="P183" i="31"/>
  <c r="AA182" i="31"/>
  <c r="X182" i="31"/>
  <c r="P182" i="31"/>
  <c r="C182" i="31"/>
  <c r="AA181" i="31"/>
  <c r="X181" i="31"/>
  <c r="AA180" i="31"/>
  <c r="X180" i="31"/>
  <c r="AB179" i="31"/>
  <c r="AD177" i="31"/>
  <c r="V177" i="31"/>
  <c r="S175" i="31"/>
  <c r="V174" i="31"/>
  <c r="P174" i="31"/>
  <c r="C174" i="31"/>
  <c r="AA173" i="31"/>
  <c r="X173" i="31"/>
  <c r="P173" i="31"/>
  <c r="AA172" i="31"/>
  <c r="X172" i="31"/>
  <c r="P172" i="31"/>
  <c r="C172" i="31"/>
  <c r="AA171" i="31"/>
  <c r="X171" i="31"/>
  <c r="AA170" i="31"/>
  <c r="X170" i="31"/>
  <c r="AB169" i="31"/>
  <c r="AD167" i="31"/>
  <c r="V167" i="31"/>
  <c r="S165" i="31"/>
  <c r="V164" i="31"/>
  <c r="P164" i="31"/>
  <c r="C164" i="31"/>
  <c r="AA163" i="31"/>
  <c r="X163" i="31"/>
  <c r="P163" i="31"/>
  <c r="AA162" i="31"/>
  <c r="X162" i="31"/>
  <c r="P162" i="31"/>
  <c r="C162" i="31"/>
  <c r="AA161" i="31"/>
  <c r="X161" i="31"/>
  <c r="AA160" i="31"/>
  <c r="X160" i="31"/>
  <c r="AB159" i="31"/>
  <c r="AD157" i="31"/>
  <c r="V157" i="31"/>
  <c r="S155" i="31"/>
  <c r="V154" i="31"/>
  <c r="P154" i="31"/>
  <c r="C154" i="31"/>
  <c r="AA153" i="31"/>
  <c r="X153" i="31"/>
  <c r="P153" i="31"/>
  <c r="AA152" i="31"/>
  <c r="X152" i="31"/>
  <c r="P152" i="31"/>
  <c r="C152" i="31"/>
  <c r="AA151" i="31"/>
  <c r="X151" i="31"/>
  <c r="AA150" i="31"/>
  <c r="X150" i="31"/>
  <c r="AB149" i="31"/>
  <c r="AD147" i="31"/>
  <c r="V147" i="31"/>
  <c r="S145" i="31"/>
  <c r="V144" i="31"/>
  <c r="P144" i="31"/>
  <c r="C144" i="31"/>
  <c r="AA143" i="31"/>
  <c r="X143" i="31"/>
  <c r="P143" i="31"/>
  <c r="AA142" i="31"/>
  <c r="X142" i="31"/>
  <c r="P142" i="31"/>
  <c r="C142" i="31"/>
  <c r="AA141" i="31"/>
  <c r="X141" i="31"/>
  <c r="AA140" i="31"/>
  <c r="X140" i="31"/>
  <c r="AB139" i="31"/>
  <c r="AD137" i="31"/>
  <c r="V137" i="31"/>
  <c r="S135" i="31"/>
  <c r="V134" i="31"/>
  <c r="P134" i="31"/>
  <c r="C134" i="31"/>
  <c r="AA133" i="31"/>
  <c r="X133" i="31"/>
  <c r="P133" i="31"/>
  <c r="AA132" i="31"/>
  <c r="X132" i="31"/>
  <c r="P132" i="31"/>
  <c r="C132" i="31"/>
  <c r="AA131" i="31"/>
  <c r="X131" i="31"/>
  <c r="AA130" i="31"/>
  <c r="X130" i="31"/>
  <c r="AB129" i="31"/>
  <c r="AD127" i="31"/>
  <c r="V127" i="31"/>
  <c r="S125" i="31"/>
  <c r="V124" i="31"/>
  <c r="P124" i="31"/>
  <c r="C124" i="31"/>
  <c r="AA123" i="31"/>
  <c r="X123" i="31"/>
  <c r="P123" i="31"/>
  <c r="AA122" i="31"/>
  <c r="X122" i="31"/>
  <c r="P122" i="31"/>
  <c r="C122" i="31"/>
  <c r="AA121" i="31"/>
  <c r="X121" i="31"/>
  <c r="AA120" i="31"/>
  <c r="X120" i="31"/>
  <c r="AB119" i="31"/>
  <c r="AD117" i="31"/>
  <c r="V117" i="31"/>
  <c r="S115" i="31"/>
  <c r="V114" i="31"/>
  <c r="P114" i="31"/>
  <c r="C114" i="31"/>
  <c r="AA113" i="31"/>
  <c r="X113" i="31"/>
  <c r="P113" i="31"/>
  <c r="AA112" i="31"/>
  <c r="X112" i="31"/>
  <c r="P112" i="31"/>
  <c r="C112" i="31"/>
  <c r="AA111" i="31"/>
  <c r="X111" i="31"/>
  <c r="AA110" i="31"/>
  <c r="X110" i="31"/>
  <c r="AB109" i="31"/>
  <c r="AD107" i="31"/>
  <c r="V107" i="31"/>
  <c r="S105" i="31"/>
  <c r="V104" i="31"/>
  <c r="P104" i="31"/>
  <c r="C104" i="31"/>
  <c r="AA103" i="31"/>
  <c r="X103" i="31"/>
  <c r="P103" i="31"/>
  <c r="AA102" i="31"/>
  <c r="X102" i="31"/>
  <c r="P102" i="31"/>
  <c r="C102" i="31"/>
  <c r="AA101" i="31"/>
  <c r="X101" i="31"/>
  <c r="AA100" i="31"/>
  <c r="X100" i="31"/>
  <c r="AB99" i="31"/>
  <c r="AD97" i="31"/>
  <c r="V97" i="31"/>
  <c r="S95" i="31"/>
  <c r="V94" i="31"/>
  <c r="P94" i="31"/>
  <c r="C94" i="31"/>
  <c r="AA93" i="31"/>
  <c r="X93" i="31"/>
  <c r="P93" i="31"/>
  <c r="AA92" i="31"/>
  <c r="X92" i="31"/>
  <c r="P92" i="31"/>
  <c r="C92" i="31"/>
  <c r="AA91" i="31"/>
  <c r="X91" i="31"/>
  <c r="AA90" i="31"/>
  <c r="X90" i="31"/>
  <c r="AB89" i="31"/>
  <c r="AD87" i="31"/>
  <c r="V87" i="31"/>
  <c r="S85" i="31"/>
  <c r="V84" i="31"/>
  <c r="P84" i="31"/>
  <c r="C84" i="31"/>
  <c r="AA83" i="31"/>
  <c r="X83" i="31"/>
  <c r="P83" i="31"/>
  <c r="AA82" i="31"/>
  <c r="X82" i="31"/>
  <c r="P82" i="31"/>
  <c r="C82" i="31"/>
  <c r="AA81" i="31"/>
  <c r="X81" i="31"/>
  <c r="AA80" i="31"/>
  <c r="X80" i="31"/>
  <c r="AB79" i="31"/>
  <c r="AD77" i="31"/>
  <c r="V77" i="31"/>
  <c r="S75" i="31"/>
  <c r="V74" i="31"/>
  <c r="P74" i="31"/>
  <c r="C74" i="31"/>
  <c r="AA73" i="31"/>
  <c r="X73" i="31"/>
  <c r="P73" i="31"/>
  <c r="AA72" i="31"/>
  <c r="X72" i="31"/>
  <c r="P72" i="31"/>
  <c r="C72" i="31"/>
  <c r="AA71" i="31"/>
  <c r="X71" i="31"/>
  <c r="AA70" i="31"/>
  <c r="X70" i="31"/>
  <c r="AB69" i="31"/>
  <c r="AD67" i="31"/>
  <c r="V67" i="31"/>
  <c r="S65" i="31"/>
  <c r="V64" i="31"/>
  <c r="P64" i="31"/>
  <c r="C64" i="31"/>
  <c r="AA63" i="31"/>
  <c r="X63" i="31"/>
  <c r="P63" i="31"/>
  <c r="AA62" i="31"/>
  <c r="X62" i="31"/>
  <c r="P62" i="31"/>
  <c r="C62" i="31"/>
  <c r="AA61" i="31"/>
  <c r="X61" i="31"/>
  <c r="AA60" i="31"/>
  <c r="X60" i="31"/>
  <c r="AB59" i="31"/>
  <c r="AD57" i="31"/>
  <c r="V57" i="31"/>
  <c r="S55" i="31"/>
  <c r="V54" i="31"/>
  <c r="P54" i="31"/>
  <c r="C54" i="31"/>
  <c r="AA53" i="31"/>
  <c r="X53" i="31"/>
  <c r="P53" i="31"/>
  <c r="AA52" i="31"/>
  <c r="X52" i="31"/>
  <c r="P52" i="31"/>
  <c r="C52" i="31"/>
  <c r="AA51" i="31"/>
  <c r="X51" i="31"/>
  <c r="AA50" i="31"/>
  <c r="X50" i="31"/>
  <c r="AB49" i="31"/>
  <c r="AD47" i="31"/>
  <c r="V47" i="31"/>
  <c r="S45" i="31"/>
  <c r="V44" i="31"/>
  <c r="P44" i="31"/>
  <c r="C44" i="31"/>
  <c r="AA43" i="31"/>
  <c r="X43" i="31"/>
  <c r="P43" i="31"/>
  <c r="AA42" i="31"/>
  <c r="X42" i="31"/>
  <c r="P42" i="31"/>
  <c r="C42" i="31"/>
  <c r="AA41" i="31"/>
  <c r="X41" i="31"/>
  <c r="AA40" i="31"/>
  <c r="X40" i="31"/>
  <c r="AB39" i="31"/>
  <c r="AD37" i="31"/>
  <c r="V37" i="31"/>
  <c r="S35" i="31"/>
  <c r="V34" i="31"/>
  <c r="P34" i="31"/>
  <c r="C34" i="31"/>
  <c r="AA33" i="31"/>
  <c r="X33" i="31"/>
  <c r="P33" i="31"/>
  <c r="AA32" i="31"/>
  <c r="X32" i="31"/>
  <c r="P32" i="31"/>
  <c r="C32" i="31"/>
  <c r="AA31" i="31"/>
  <c r="X31" i="31"/>
  <c r="AA30" i="31"/>
  <c r="X30" i="31"/>
  <c r="AB29" i="31"/>
  <c r="AD27" i="31"/>
  <c r="V27" i="31"/>
  <c r="S25" i="31"/>
  <c r="V24" i="31"/>
  <c r="P24" i="31"/>
  <c r="C24" i="31"/>
  <c r="AA23" i="31"/>
  <c r="X23" i="31"/>
  <c r="P23" i="31"/>
  <c r="AA22" i="31"/>
  <c r="X22" i="31"/>
  <c r="P22" i="31"/>
  <c r="C22" i="31"/>
  <c r="AA21" i="31"/>
  <c r="X21" i="31"/>
  <c r="AA20" i="31"/>
  <c r="X20" i="31"/>
  <c r="AB19" i="31"/>
  <c r="AD17" i="31"/>
  <c r="V17" i="31"/>
  <c r="S305" i="30"/>
  <c r="V304" i="30"/>
  <c r="P304" i="30"/>
  <c r="C304" i="30"/>
  <c r="AA303" i="30"/>
  <c r="X303" i="30"/>
  <c r="P303" i="30"/>
  <c r="AA302" i="30"/>
  <c r="X302" i="30"/>
  <c r="P302" i="30"/>
  <c r="C302" i="30"/>
  <c r="AA301" i="30"/>
  <c r="X301" i="30"/>
  <c r="AA300" i="30"/>
  <c r="X300" i="30"/>
  <c r="AB299" i="30"/>
  <c r="AD297" i="30"/>
  <c r="V297" i="30"/>
  <c r="S295" i="30"/>
  <c r="V294" i="30"/>
  <c r="P294" i="30"/>
  <c r="C294" i="30"/>
  <c r="AA293" i="30"/>
  <c r="X293" i="30"/>
  <c r="P293" i="30"/>
  <c r="AA292" i="30"/>
  <c r="X292" i="30"/>
  <c r="P292" i="30"/>
  <c r="C292" i="30"/>
  <c r="AA291" i="30"/>
  <c r="X291" i="30"/>
  <c r="AA290" i="30"/>
  <c r="X290" i="30"/>
  <c r="AB289" i="30"/>
  <c r="AD287" i="30"/>
  <c r="V287" i="30"/>
  <c r="S285" i="30"/>
  <c r="V284" i="30"/>
  <c r="P284" i="30"/>
  <c r="C284" i="30"/>
  <c r="AA283" i="30"/>
  <c r="X283" i="30"/>
  <c r="P283" i="30"/>
  <c r="AA282" i="30"/>
  <c r="X282" i="30"/>
  <c r="P282" i="30"/>
  <c r="C282" i="30"/>
  <c r="AA281" i="30"/>
  <c r="X281" i="30"/>
  <c r="AA280" i="30"/>
  <c r="X280" i="30"/>
  <c r="AB279" i="30"/>
  <c r="AD277" i="30"/>
  <c r="V277" i="30"/>
  <c r="S275" i="30"/>
  <c r="V274" i="30"/>
  <c r="P274" i="30"/>
  <c r="C274" i="30"/>
  <c r="AA273" i="30"/>
  <c r="X273" i="30"/>
  <c r="P273" i="30"/>
  <c r="AA272" i="30"/>
  <c r="X272" i="30"/>
  <c r="P272" i="30"/>
  <c r="C272" i="30"/>
  <c r="AA271" i="30"/>
  <c r="X271" i="30"/>
  <c r="AA270" i="30"/>
  <c r="X270" i="30"/>
  <c r="AB269" i="30"/>
  <c r="AD267" i="30"/>
  <c r="V267" i="30"/>
  <c r="S265" i="30"/>
  <c r="V264" i="30"/>
  <c r="P264" i="30"/>
  <c r="C264" i="30"/>
  <c r="AA263" i="30"/>
  <c r="X263" i="30"/>
  <c r="P263" i="30"/>
  <c r="AA262" i="30"/>
  <c r="X262" i="30"/>
  <c r="P262" i="30"/>
  <c r="C262" i="30"/>
  <c r="AA261" i="30"/>
  <c r="X261" i="30"/>
  <c r="AA260" i="30"/>
  <c r="X260" i="30"/>
  <c r="AB259" i="30"/>
  <c r="AD257" i="30"/>
  <c r="V257" i="30"/>
  <c r="S255" i="30"/>
  <c r="V254" i="30"/>
  <c r="P254" i="30"/>
  <c r="C254" i="30"/>
  <c r="AA253" i="30"/>
  <c r="X253" i="30"/>
  <c r="P253" i="30"/>
  <c r="AA252" i="30"/>
  <c r="X252" i="30"/>
  <c r="P252" i="30"/>
  <c r="C252" i="30"/>
  <c r="AA251" i="30"/>
  <c r="X251" i="30"/>
  <c r="AA250" i="30"/>
  <c r="X250" i="30"/>
  <c r="AB249" i="30"/>
  <c r="AD247" i="30"/>
  <c r="V247" i="30"/>
  <c r="S245" i="30"/>
  <c r="V244" i="30"/>
  <c r="P244" i="30"/>
  <c r="C244" i="30"/>
  <c r="AA243" i="30"/>
  <c r="X243" i="30"/>
  <c r="P243" i="30"/>
  <c r="AA242" i="30"/>
  <c r="X242" i="30"/>
  <c r="P242" i="30"/>
  <c r="C242" i="30"/>
  <c r="AA241" i="30"/>
  <c r="X241" i="30"/>
  <c r="AA240" i="30"/>
  <c r="X240" i="30"/>
  <c r="AB239" i="30"/>
  <c r="AD237" i="30"/>
  <c r="V237" i="30"/>
  <c r="S235" i="30"/>
  <c r="V234" i="30"/>
  <c r="P234" i="30"/>
  <c r="C234" i="30"/>
  <c r="AA233" i="30"/>
  <c r="X233" i="30"/>
  <c r="P233" i="30"/>
  <c r="AA232" i="30"/>
  <c r="X232" i="30"/>
  <c r="P232" i="30"/>
  <c r="C232" i="30"/>
  <c r="AA231" i="30"/>
  <c r="X231" i="30"/>
  <c r="AA230" i="30"/>
  <c r="X230" i="30"/>
  <c r="AB229" i="30"/>
  <c r="AD227" i="30"/>
  <c r="V227" i="30"/>
  <c r="S225" i="30"/>
  <c r="V224" i="30"/>
  <c r="P224" i="30"/>
  <c r="C224" i="30"/>
  <c r="AA223" i="30"/>
  <c r="X223" i="30"/>
  <c r="P223" i="30"/>
  <c r="AA222" i="30"/>
  <c r="X222" i="30"/>
  <c r="P222" i="30"/>
  <c r="C222" i="30"/>
  <c r="AA221" i="30"/>
  <c r="X221" i="30"/>
  <c r="AA220" i="30"/>
  <c r="X220" i="30"/>
  <c r="AB219" i="30"/>
  <c r="AD217" i="30"/>
  <c r="V217" i="30"/>
  <c r="S215" i="30"/>
  <c r="V214" i="30"/>
  <c r="P214" i="30"/>
  <c r="C214" i="30"/>
  <c r="AA213" i="30"/>
  <c r="X213" i="30"/>
  <c r="P213" i="30"/>
  <c r="AA212" i="30"/>
  <c r="X212" i="30"/>
  <c r="P212" i="30"/>
  <c r="C212" i="30"/>
  <c r="AA211" i="30"/>
  <c r="X211" i="30"/>
  <c r="AA210" i="30"/>
  <c r="X210" i="30"/>
  <c r="AB209" i="30"/>
  <c r="AD207" i="30"/>
  <c r="V207" i="30"/>
  <c r="S205" i="30"/>
  <c r="V204" i="30"/>
  <c r="P204" i="30"/>
  <c r="C204" i="30"/>
  <c r="AA203" i="30"/>
  <c r="X203" i="30"/>
  <c r="P203" i="30"/>
  <c r="AA202" i="30"/>
  <c r="X202" i="30"/>
  <c r="P202" i="30"/>
  <c r="C202" i="30"/>
  <c r="AA201" i="30"/>
  <c r="X201" i="30"/>
  <c r="AA200" i="30"/>
  <c r="X200" i="30"/>
  <c r="AB199" i="30"/>
  <c r="AD197" i="30"/>
  <c r="V197" i="30"/>
  <c r="S195" i="30"/>
  <c r="V194" i="30"/>
  <c r="P194" i="30"/>
  <c r="C194" i="30"/>
  <c r="AA193" i="30"/>
  <c r="X193" i="30"/>
  <c r="P193" i="30"/>
  <c r="AA192" i="30"/>
  <c r="X192" i="30"/>
  <c r="P192" i="30"/>
  <c r="C192" i="30"/>
  <c r="AA191" i="30"/>
  <c r="X191" i="30"/>
  <c r="AA190" i="30"/>
  <c r="X190" i="30"/>
  <c r="AB189" i="30"/>
  <c r="AD187" i="30"/>
  <c r="V187" i="30"/>
  <c r="S185" i="30"/>
  <c r="V184" i="30"/>
  <c r="P184" i="30"/>
  <c r="C184" i="30"/>
  <c r="AA183" i="30"/>
  <c r="X183" i="30"/>
  <c r="P183" i="30"/>
  <c r="AA182" i="30"/>
  <c r="X182" i="30"/>
  <c r="P182" i="30"/>
  <c r="C182" i="30"/>
  <c r="AA181" i="30"/>
  <c r="X181" i="30"/>
  <c r="AA180" i="30"/>
  <c r="X180" i="30"/>
  <c r="AB179" i="30"/>
  <c r="AD177" i="30"/>
  <c r="V177" i="30"/>
  <c r="S175" i="30"/>
  <c r="V174" i="30"/>
  <c r="P174" i="30"/>
  <c r="C174" i="30"/>
  <c r="AA173" i="30"/>
  <c r="X173" i="30"/>
  <c r="P173" i="30"/>
  <c r="AA172" i="30"/>
  <c r="X172" i="30"/>
  <c r="P172" i="30"/>
  <c r="C172" i="30"/>
  <c r="AA171" i="30"/>
  <c r="X171" i="30"/>
  <c r="AA170" i="30"/>
  <c r="X170" i="30"/>
  <c r="AB169" i="30"/>
  <c r="AD167" i="30"/>
  <c r="V167" i="30"/>
  <c r="S165" i="30"/>
  <c r="V164" i="30"/>
  <c r="P164" i="30"/>
  <c r="C164" i="30"/>
  <c r="AA163" i="30"/>
  <c r="X163" i="30"/>
  <c r="P163" i="30"/>
  <c r="AA162" i="30"/>
  <c r="X162" i="30"/>
  <c r="P162" i="30"/>
  <c r="C162" i="30"/>
  <c r="AA161" i="30"/>
  <c r="X161" i="30"/>
  <c r="AA160" i="30"/>
  <c r="X160" i="30"/>
  <c r="AB159" i="30"/>
  <c r="AD157" i="30"/>
  <c r="V157" i="30"/>
  <c r="S155" i="30"/>
  <c r="V154" i="30"/>
  <c r="P154" i="30"/>
  <c r="C154" i="30"/>
  <c r="AA153" i="30"/>
  <c r="X153" i="30"/>
  <c r="P153" i="30"/>
  <c r="AA152" i="30"/>
  <c r="X152" i="30"/>
  <c r="P152" i="30"/>
  <c r="C152" i="30"/>
  <c r="AA151" i="30"/>
  <c r="X151" i="30"/>
  <c r="AA150" i="30"/>
  <c r="X150" i="30"/>
  <c r="AB149" i="30"/>
  <c r="AD147" i="30"/>
  <c r="V147" i="30"/>
  <c r="S145" i="30"/>
  <c r="V144" i="30"/>
  <c r="P144" i="30"/>
  <c r="C144" i="30"/>
  <c r="AA143" i="30"/>
  <c r="X143" i="30"/>
  <c r="P143" i="30"/>
  <c r="AA142" i="30"/>
  <c r="X142" i="30"/>
  <c r="P142" i="30"/>
  <c r="C142" i="30"/>
  <c r="AA141" i="30"/>
  <c r="X141" i="30"/>
  <c r="AA140" i="30"/>
  <c r="X140" i="30"/>
  <c r="AB139" i="30"/>
  <c r="AD137" i="30"/>
  <c r="V137" i="30"/>
  <c r="S135" i="30"/>
  <c r="V134" i="30"/>
  <c r="P134" i="30"/>
  <c r="C134" i="30"/>
  <c r="AA133" i="30"/>
  <c r="X133" i="30"/>
  <c r="P133" i="30"/>
  <c r="AA132" i="30"/>
  <c r="X132" i="30"/>
  <c r="P132" i="30"/>
  <c r="C132" i="30"/>
  <c r="AA131" i="30"/>
  <c r="X131" i="30"/>
  <c r="AA130" i="30"/>
  <c r="X130" i="30"/>
  <c r="AB129" i="30"/>
  <c r="AD127" i="30"/>
  <c r="V127" i="30"/>
  <c r="S125" i="30"/>
  <c r="V124" i="30"/>
  <c r="P124" i="30"/>
  <c r="C124" i="30"/>
  <c r="AA123" i="30"/>
  <c r="X123" i="30"/>
  <c r="P123" i="30"/>
  <c r="AA122" i="30"/>
  <c r="X122" i="30"/>
  <c r="P122" i="30"/>
  <c r="C122" i="30"/>
  <c r="AA121" i="30"/>
  <c r="X121" i="30"/>
  <c r="AA120" i="30"/>
  <c r="X120" i="30"/>
  <c r="AB119" i="30"/>
  <c r="AD117" i="30"/>
  <c r="V117" i="30"/>
  <c r="S115" i="30"/>
  <c r="V114" i="30"/>
  <c r="P114" i="30"/>
  <c r="C114" i="30"/>
  <c r="AA113" i="30"/>
  <c r="X113" i="30"/>
  <c r="P113" i="30"/>
  <c r="AA112" i="30"/>
  <c r="X112" i="30"/>
  <c r="P112" i="30"/>
  <c r="C112" i="30"/>
  <c r="AA111" i="30"/>
  <c r="X111" i="30"/>
  <c r="AA110" i="30"/>
  <c r="X110" i="30"/>
  <c r="AB109" i="30"/>
  <c r="AD107" i="30"/>
  <c r="V107" i="30"/>
  <c r="S105" i="30"/>
  <c r="V104" i="30"/>
  <c r="P104" i="30"/>
  <c r="C104" i="30"/>
  <c r="AA103" i="30"/>
  <c r="X103" i="30"/>
  <c r="P103" i="30"/>
  <c r="AA102" i="30"/>
  <c r="X102" i="30"/>
  <c r="P102" i="30"/>
  <c r="C102" i="30"/>
  <c r="AA101" i="30"/>
  <c r="X101" i="30"/>
  <c r="AA100" i="30"/>
  <c r="X100" i="30"/>
  <c r="AB99" i="30"/>
  <c r="AD97" i="30"/>
  <c r="V97" i="30"/>
  <c r="S95" i="30"/>
  <c r="V94" i="30"/>
  <c r="P94" i="30"/>
  <c r="C94" i="30"/>
  <c r="AA93" i="30"/>
  <c r="X93" i="30"/>
  <c r="P93" i="30"/>
  <c r="AA92" i="30"/>
  <c r="X92" i="30"/>
  <c r="P92" i="30"/>
  <c r="C92" i="30"/>
  <c r="AA91" i="30"/>
  <c r="X91" i="30"/>
  <c r="AA90" i="30"/>
  <c r="X90" i="30"/>
  <c r="AB89" i="30"/>
  <c r="AD87" i="30"/>
  <c r="V87" i="30"/>
  <c r="S85" i="30"/>
  <c r="V84" i="30"/>
  <c r="P84" i="30"/>
  <c r="C84" i="30"/>
  <c r="AA83" i="30"/>
  <c r="X83" i="30"/>
  <c r="P83" i="30"/>
  <c r="AA82" i="30"/>
  <c r="X82" i="30"/>
  <c r="P82" i="30"/>
  <c r="C82" i="30"/>
  <c r="AA81" i="30"/>
  <c r="X81" i="30"/>
  <c r="AA80" i="30"/>
  <c r="X80" i="30"/>
  <c r="AB79" i="30"/>
  <c r="AD77" i="30"/>
  <c r="V77" i="30"/>
  <c r="S75" i="30"/>
  <c r="V74" i="30"/>
  <c r="P74" i="30"/>
  <c r="C74" i="30"/>
  <c r="AA73" i="30"/>
  <c r="X73" i="30"/>
  <c r="P73" i="30"/>
  <c r="AA72" i="30"/>
  <c r="X72" i="30"/>
  <c r="P72" i="30"/>
  <c r="C72" i="30"/>
  <c r="AA71" i="30"/>
  <c r="X71" i="30"/>
  <c r="AA70" i="30"/>
  <c r="X70" i="30"/>
  <c r="AB69" i="30"/>
  <c r="AD67" i="30"/>
  <c r="V67" i="30"/>
  <c r="S65" i="30"/>
  <c r="V64" i="30"/>
  <c r="P64" i="30"/>
  <c r="C64" i="30"/>
  <c r="AA63" i="30"/>
  <c r="X63" i="30"/>
  <c r="P63" i="30"/>
  <c r="AA62" i="30"/>
  <c r="X62" i="30"/>
  <c r="P62" i="30"/>
  <c r="C62" i="30"/>
  <c r="AA61" i="30"/>
  <c r="X61" i="30"/>
  <c r="AA60" i="30"/>
  <c r="X60" i="30"/>
  <c r="AB59" i="30"/>
  <c r="AD57" i="30"/>
  <c r="V57" i="30"/>
  <c r="S55" i="30"/>
  <c r="V54" i="30"/>
  <c r="P54" i="30"/>
  <c r="C54" i="30"/>
  <c r="AA53" i="30"/>
  <c r="X53" i="30"/>
  <c r="P53" i="30"/>
  <c r="AA52" i="30"/>
  <c r="X52" i="30"/>
  <c r="P52" i="30"/>
  <c r="C52" i="30"/>
  <c r="AA51" i="30"/>
  <c r="X51" i="30"/>
  <c r="AA50" i="30"/>
  <c r="X50" i="30"/>
  <c r="AB49" i="30"/>
  <c r="AD47" i="30"/>
  <c r="V47" i="30"/>
  <c r="S45" i="30"/>
  <c r="V44" i="30"/>
  <c r="P44" i="30"/>
  <c r="C44" i="30"/>
  <c r="AA43" i="30"/>
  <c r="X43" i="30"/>
  <c r="P43" i="30"/>
  <c r="AA42" i="30"/>
  <c r="X42" i="30"/>
  <c r="P42" i="30"/>
  <c r="C42" i="30"/>
  <c r="AA41" i="30"/>
  <c r="X41" i="30"/>
  <c r="AA40" i="30"/>
  <c r="X40" i="30"/>
  <c r="AB39" i="30"/>
  <c r="AD37" i="30"/>
  <c r="V37" i="30"/>
  <c r="S35" i="30"/>
  <c r="V34" i="30"/>
  <c r="P34" i="30"/>
  <c r="C34" i="30"/>
  <c r="AA33" i="30"/>
  <c r="X33" i="30"/>
  <c r="P33" i="30"/>
  <c r="AA32" i="30"/>
  <c r="X32" i="30"/>
  <c r="P32" i="30"/>
  <c r="C32" i="30"/>
  <c r="AA31" i="30"/>
  <c r="X31" i="30"/>
  <c r="AA30" i="30"/>
  <c r="X30" i="30"/>
  <c r="AB29" i="30"/>
  <c r="AD27" i="30"/>
  <c r="V27" i="30"/>
  <c r="S25" i="30"/>
  <c r="V24" i="30"/>
  <c r="P24" i="30"/>
  <c r="C24" i="30"/>
  <c r="AA23" i="30"/>
  <c r="X23" i="30"/>
  <c r="P23" i="30"/>
  <c r="AA22" i="30"/>
  <c r="X22" i="30"/>
  <c r="P22" i="30"/>
  <c r="C22" i="30"/>
  <c r="AA21" i="30"/>
  <c r="X21" i="30"/>
  <c r="AA20" i="30"/>
  <c r="X20" i="30"/>
  <c r="AB19" i="30"/>
  <c r="AD17" i="30"/>
  <c r="V17" i="30"/>
  <c r="S305" i="29"/>
  <c r="V304" i="29"/>
  <c r="P304" i="29"/>
  <c r="C304" i="29"/>
  <c r="AA303" i="29"/>
  <c r="X303" i="29"/>
  <c r="P303" i="29"/>
  <c r="AA302" i="29"/>
  <c r="X302" i="29"/>
  <c r="P302" i="29"/>
  <c r="C302" i="29"/>
  <c r="AA301" i="29"/>
  <c r="X301" i="29"/>
  <c r="AA300" i="29"/>
  <c r="X300" i="29"/>
  <c r="AB299" i="29"/>
  <c r="AD297" i="29"/>
  <c r="V297" i="29"/>
  <c r="S295" i="29"/>
  <c r="V294" i="29"/>
  <c r="P294" i="29"/>
  <c r="C294" i="29"/>
  <c r="AA293" i="29"/>
  <c r="X293" i="29"/>
  <c r="P293" i="29"/>
  <c r="AA292" i="29"/>
  <c r="X292" i="29"/>
  <c r="P292" i="29"/>
  <c r="C292" i="29"/>
  <c r="AA291" i="29"/>
  <c r="X291" i="29"/>
  <c r="AA290" i="29"/>
  <c r="X290" i="29"/>
  <c r="AB289" i="29"/>
  <c r="AD287" i="29"/>
  <c r="V287" i="29"/>
  <c r="S285" i="29"/>
  <c r="V284" i="29"/>
  <c r="P284" i="29"/>
  <c r="C284" i="29"/>
  <c r="AA283" i="29"/>
  <c r="X283" i="29"/>
  <c r="P283" i="29"/>
  <c r="AA282" i="29"/>
  <c r="X282" i="29"/>
  <c r="P282" i="29"/>
  <c r="C282" i="29"/>
  <c r="AA281" i="29"/>
  <c r="X281" i="29"/>
  <c r="AA280" i="29"/>
  <c r="X280" i="29"/>
  <c r="AB279" i="29"/>
  <c r="AD277" i="29"/>
  <c r="V277" i="29"/>
  <c r="S275" i="29"/>
  <c r="V274" i="29"/>
  <c r="P274" i="29"/>
  <c r="C274" i="29"/>
  <c r="AA273" i="29"/>
  <c r="X273" i="29"/>
  <c r="P273" i="29"/>
  <c r="AA272" i="29"/>
  <c r="X272" i="29"/>
  <c r="P272" i="29"/>
  <c r="C272" i="29"/>
  <c r="AA271" i="29"/>
  <c r="X271" i="29"/>
  <c r="AA270" i="29"/>
  <c r="X270" i="29"/>
  <c r="AB269" i="29"/>
  <c r="AD267" i="29"/>
  <c r="V267" i="29"/>
  <c r="S265" i="29"/>
  <c r="V264" i="29"/>
  <c r="P264" i="29"/>
  <c r="C264" i="29"/>
  <c r="AA263" i="29"/>
  <c r="X263" i="29"/>
  <c r="P263" i="29"/>
  <c r="AA262" i="29"/>
  <c r="X262" i="29"/>
  <c r="P262" i="29"/>
  <c r="C262" i="29"/>
  <c r="AA261" i="29"/>
  <c r="X261" i="29"/>
  <c r="AA260" i="29"/>
  <c r="X260" i="29"/>
  <c r="AB259" i="29"/>
  <c r="AD257" i="29"/>
  <c r="V257" i="29"/>
  <c r="S255" i="29"/>
  <c r="V254" i="29"/>
  <c r="P254" i="29"/>
  <c r="C254" i="29"/>
  <c r="AA253" i="29"/>
  <c r="X253" i="29"/>
  <c r="P253" i="29"/>
  <c r="AA252" i="29"/>
  <c r="X252" i="29"/>
  <c r="P252" i="29"/>
  <c r="C252" i="29"/>
  <c r="AA251" i="29"/>
  <c r="X251" i="29"/>
  <c r="AA250" i="29"/>
  <c r="X250" i="29"/>
  <c r="AB249" i="29"/>
  <c r="AD247" i="29"/>
  <c r="V247" i="29"/>
  <c r="S245" i="29"/>
  <c r="V244" i="29"/>
  <c r="P244" i="29"/>
  <c r="C244" i="29"/>
  <c r="AA243" i="29"/>
  <c r="X243" i="29"/>
  <c r="P243" i="29"/>
  <c r="AA242" i="29"/>
  <c r="X242" i="29"/>
  <c r="P242" i="29"/>
  <c r="C242" i="29"/>
  <c r="AA241" i="29"/>
  <c r="X241" i="29"/>
  <c r="AA240" i="29"/>
  <c r="X240" i="29"/>
  <c r="AB239" i="29"/>
  <c r="AD237" i="29"/>
  <c r="V237" i="29"/>
  <c r="S235" i="29"/>
  <c r="V234" i="29"/>
  <c r="P234" i="29"/>
  <c r="C234" i="29"/>
  <c r="AA233" i="29"/>
  <c r="X233" i="29"/>
  <c r="P233" i="29"/>
  <c r="AA232" i="29"/>
  <c r="X232" i="29"/>
  <c r="P232" i="29"/>
  <c r="C232" i="29"/>
  <c r="AA231" i="29"/>
  <c r="X231" i="29"/>
  <c r="AA230" i="29"/>
  <c r="X230" i="29"/>
  <c r="AB229" i="29"/>
  <c r="AD227" i="29"/>
  <c r="V227" i="29"/>
  <c r="S225" i="29"/>
  <c r="V224" i="29"/>
  <c r="P224" i="29"/>
  <c r="C224" i="29"/>
  <c r="AA223" i="29"/>
  <c r="X223" i="29"/>
  <c r="P223" i="29"/>
  <c r="AA222" i="29"/>
  <c r="X222" i="29"/>
  <c r="P222" i="29"/>
  <c r="C222" i="29"/>
  <c r="AA221" i="29"/>
  <c r="X221" i="29"/>
  <c r="AA220" i="29"/>
  <c r="X220" i="29"/>
  <c r="AB219" i="29"/>
  <c r="AD217" i="29"/>
  <c r="V217" i="29"/>
  <c r="S215" i="29"/>
  <c r="V214" i="29"/>
  <c r="P214" i="29"/>
  <c r="C214" i="29"/>
  <c r="AA213" i="29"/>
  <c r="X213" i="29"/>
  <c r="P213" i="29"/>
  <c r="AA212" i="29"/>
  <c r="X212" i="29"/>
  <c r="P212" i="29"/>
  <c r="C212" i="29"/>
  <c r="AA211" i="29"/>
  <c r="X211" i="29"/>
  <c r="AA210" i="29"/>
  <c r="X210" i="29"/>
  <c r="AB209" i="29"/>
  <c r="AD207" i="29"/>
  <c r="V207" i="29"/>
  <c r="S205" i="29"/>
  <c r="V204" i="29"/>
  <c r="P204" i="29"/>
  <c r="C204" i="29"/>
  <c r="AA203" i="29"/>
  <c r="X203" i="29"/>
  <c r="P203" i="29"/>
  <c r="AA202" i="29"/>
  <c r="X202" i="29"/>
  <c r="P202" i="29"/>
  <c r="C202" i="29"/>
  <c r="AA201" i="29"/>
  <c r="X201" i="29"/>
  <c r="AA200" i="29"/>
  <c r="X200" i="29"/>
  <c r="AB199" i="29"/>
  <c r="AD197" i="29"/>
  <c r="V197" i="29"/>
  <c r="S195" i="29"/>
  <c r="V194" i="29"/>
  <c r="P194" i="29"/>
  <c r="C194" i="29"/>
  <c r="AA193" i="29"/>
  <c r="X193" i="29"/>
  <c r="P193" i="29"/>
  <c r="AA192" i="29"/>
  <c r="X192" i="29"/>
  <c r="P192" i="29"/>
  <c r="C192" i="29"/>
  <c r="AA191" i="29"/>
  <c r="X191" i="29"/>
  <c r="AA190" i="29"/>
  <c r="X190" i="29"/>
  <c r="AB189" i="29"/>
  <c r="AD187" i="29"/>
  <c r="V187" i="29"/>
  <c r="S185" i="29"/>
  <c r="V184" i="29"/>
  <c r="P184" i="29"/>
  <c r="C184" i="29"/>
  <c r="AA183" i="29"/>
  <c r="X183" i="29"/>
  <c r="P183" i="29"/>
  <c r="AA182" i="29"/>
  <c r="X182" i="29"/>
  <c r="P182" i="29"/>
  <c r="C182" i="29"/>
  <c r="AA181" i="29"/>
  <c r="X181" i="29"/>
  <c r="AA180" i="29"/>
  <c r="X180" i="29"/>
  <c r="AB179" i="29"/>
  <c r="AD177" i="29"/>
  <c r="V177" i="29"/>
  <c r="S175" i="29"/>
  <c r="V174" i="29"/>
  <c r="P174" i="29"/>
  <c r="C174" i="29"/>
  <c r="AA173" i="29"/>
  <c r="X173" i="29"/>
  <c r="P173" i="29"/>
  <c r="AA172" i="29"/>
  <c r="X172" i="29"/>
  <c r="P172" i="29"/>
  <c r="C172" i="29"/>
  <c r="AA171" i="29"/>
  <c r="X171" i="29"/>
  <c r="AA170" i="29"/>
  <c r="X170" i="29"/>
  <c r="AB169" i="29"/>
  <c r="AD167" i="29"/>
  <c r="V167" i="29"/>
  <c r="S165" i="29"/>
  <c r="V164" i="29"/>
  <c r="P164" i="29"/>
  <c r="C164" i="29"/>
  <c r="AA163" i="29"/>
  <c r="X163" i="29"/>
  <c r="P163" i="29"/>
  <c r="AA162" i="29"/>
  <c r="X162" i="29"/>
  <c r="P162" i="29"/>
  <c r="C162" i="29"/>
  <c r="AA161" i="29"/>
  <c r="X161" i="29"/>
  <c r="AA160" i="29"/>
  <c r="X160" i="29"/>
  <c r="AB159" i="29"/>
  <c r="AD157" i="29"/>
  <c r="V157" i="29"/>
  <c r="S155" i="29"/>
  <c r="V154" i="29"/>
  <c r="P154" i="29"/>
  <c r="C154" i="29"/>
  <c r="AA153" i="29"/>
  <c r="X153" i="29"/>
  <c r="P153" i="29"/>
  <c r="AA152" i="29"/>
  <c r="X152" i="29"/>
  <c r="P152" i="29"/>
  <c r="C152" i="29"/>
  <c r="AA151" i="29"/>
  <c r="X151" i="29"/>
  <c r="AA150" i="29"/>
  <c r="X150" i="29"/>
  <c r="AB149" i="29"/>
  <c r="AD147" i="29"/>
  <c r="V147" i="29"/>
  <c r="S145" i="29"/>
  <c r="V144" i="29"/>
  <c r="P144" i="29"/>
  <c r="C144" i="29"/>
  <c r="AA143" i="29"/>
  <c r="X143" i="29"/>
  <c r="P143" i="29"/>
  <c r="AA142" i="29"/>
  <c r="X142" i="29"/>
  <c r="P142" i="29"/>
  <c r="C142" i="29"/>
  <c r="AA141" i="29"/>
  <c r="X141" i="29"/>
  <c r="AA140" i="29"/>
  <c r="X140" i="29"/>
  <c r="AB139" i="29"/>
  <c r="AD137" i="29"/>
  <c r="V137" i="29"/>
  <c r="S135" i="29"/>
  <c r="V134" i="29"/>
  <c r="P134" i="29"/>
  <c r="C134" i="29"/>
  <c r="AA133" i="29"/>
  <c r="X133" i="29"/>
  <c r="P133" i="29"/>
  <c r="AA132" i="29"/>
  <c r="X132" i="29"/>
  <c r="P132" i="29"/>
  <c r="C132" i="29"/>
  <c r="AA131" i="29"/>
  <c r="X131" i="29"/>
  <c r="AA130" i="29"/>
  <c r="X130" i="29"/>
  <c r="AB129" i="29"/>
  <c r="AD127" i="29"/>
  <c r="V127" i="29"/>
  <c r="S125" i="29"/>
  <c r="V124" i="29"/>
  <c r="P124" i="29"/>
  <c r="C124" i="29"/>
  <c r="AA123" i="29"/>
  <c r="X123" i="29"/>
  <c r="P123" i="29"/>
  <c r="AA122" i="29"/>
  <c r="X122" i="29"/>
  <c r="P122" i="29"/>
  <c r="C122" i="29"/>
  <c r="AA121" i="29"/>
  <c r="X121" i="29"/>
  <c r="AA120" i="29"/>
  <c r="X120" i="29"/>
  <c r="AB119" i="29"/>
  <c r="AD117" i="29"/>
  <c r="V117" i="29"/>
  <c r="S115" i="29"/>
  <c r="V114" i="29"/>
  <c r="P114" i="29"/>
  <c r="C114" i="29"/>
  <c r="AA113" i="29"/>
  <c r="X113" i="29"/>
  <c r="P113" i="29"/>
  <c r="AA112" i="29"/>
  <c r="X112" i="29"/>
  <c r="P112" i="29"/>
  <c r="C112" i="29"/>
  <c r="AA111" i="29"/>
  <c r="X111" i="29"/>
  <c r="AA110" i="29"/>
  <c r="X110" i="29"/>
  <c r="AB109" i="29"/>
  <c r="AD107" i="29"/>
  <c r="V107" i="29"/>
  <c r="S105" i="29"/>
  <c r="V104" i="29"/>
  <c r="P104" i="29"/>
  <c r="C104" i="29"/>
  <c r="AA103" i="29"/>
  <c r="X103" i="29"/>
  <c r="P103" i="29"/>
  <c r="AA102" i="29"/>
  <c r="X102" i="29"/>
  <c r="P102" i="29"/>
  <c r="C102" i="29"/>
  <c r="AA101" i="29"/>
  <c r="X101" i="29"/>
  <c r="AA100" i="29"/>
  <c r="X100" i="29"/>
  <c r="AB99" i="29"/>
  <c r="AD97" i="29"/>
  <c r="V97" i="29"/>
  <c r="S95" i="29"/>
  <c r="V94" i="29"/>
  <c r="P94" i="29"/>
  <c r="C94" i="29"/>
  <c r="AA93" i="29"/>
  <c r="X93" i="29"/>
  <c r="P93" i="29"/>
  <c r="AA92" i="29"/>
  <c r="X92" i="29"/>
  <c r="P92" i="29"/>
  <c r="C92" i="29"/>
  <c r="AA91" i="29"/>
  <c r="X91" i="29"/>
  <c r="AA90" i="29"/>
  <c r="X90" i="29"/>
  <c r="AB89" i="29"/>
  <c r="AD87" i="29"/>
  <c r="V87" i="29"/>
  <c r="S85" i="29"/>
  <c r="V84" i="29"/>
  <c r="P84" i="29"/>
  <c r="C84" i="29"/>
  <c r="AA83" i="29"/>
  <c r="X83" i="29"/>
  <c r="P83" i="29"/>
  <c r="AA82" i="29"/>
  <c r="X82" i="29"/>
  <c r="P82" i="29"/>
  <c r="C82" i="29"/>
  <c r="AA81" i="29"/>
  <c r="X81" i="29"/>
  <c r="AA80" i="29"/>
  <c r="X80" i="29"/>
  <c r="AB79" i="29"/>
  <c r="AD77" i="29"/>
  <c r="V77" i="29"/>
  <c r="S75" i="29"/>
  <c r="V74" i="29"/>
  <c r="P74" i="29"/>
  <c r="C74" i="29"/>
  <c r="AA73" i="29"/>
  <c r="X73" i="29"/>
  <c r="P73" i="29"/>
  <c r="AA72" i="29"/>
  <c r="X72" i="29"/>
  <c r="P72" i="29"/>
  <c r="C72" i="29"/>
  <c r="AA71" i="29"/>
  <c r="X71" i="29"/>
  <c r="AA70" i="29"/>
  <c r="X70" i="29"/>
  <c r="AB69" i="29"/>
  <c r="AD67" i="29"/>
  <c r="V67" i="29"/>
  <c r="S65" i="29"/>
  <c r="V64" i="29"/>
  <c r="P64" i="29"/>
  <c r="C64" i="29"/>
  <c r="AA63" i="29"/>
  <c r="X63" i="29"/>
  <c r="P63" i="29"/>
  <c r="AA62" i="29"/>
  <c r="X62" i="29"/>
  <c r="P62" i="29"/>
  <c r="C62" i="29"/>
  <c r="AA61" i="29"/>
  <c r="X61" i="29"/>
  <c r="AA60" i="29"/>
  <c r="X60" i="29"/>
  <c r="AB59" i="29"/>
  <c r="AD57" i="29"/>
  <c r="V57" i="29"/>
  <c r="S55" i="29"/>
  <c r="V54" i="29"/>
  <c r="P54" i="29"/>
  <c r="C54" i="29"/>
  <c r="AA53" i="29"/>
  <c r="X53" i="29"/>
  <c r="P53" i="29"/>
  <c r="AA52" i="29"/>
  <c r="X52" i="29"/>
  <c r="P52" i="29"/>
  <c r="C52" i="29"/>
  <c r="AA51" i="29"/>
  <c r="X51" i="29"/>
  <c r="AA50" i="29"/>
  <c r="X50" i="29"/>
  <c r="AB49" i="29"/>
  <c r="AD47" i="29"/>
  <c r="V47" i="29"/>
  <c r="S45" i="29"/>
  <c r="V44" i="29"/>
  <c r="P44" i="29"/>
  <c r="C44" i="29"/>
  <c r="AA43" i="29"/>
  <c r="X43" i="29"/>
  <c r="P43" i="29"/>
  <c r="AA42" i="29"/>
  <c r="X42" i="29"/>
  <c r="P42" i="29"/>
  <c r="C42" i="29"/>
  <c r="AA41" i="29"/>
  <c r="X41" i="29"/>
  <c r="AA40" i="29"/>
  <c r="X40" i="29"/>
  <c r="AB39" i="29"/>
  <c r="AD37" i="29"/>
  <c r="V37" i="29"/>
  <c r="S35" i="29"/>
  <c r="V34" i="29"/>
  <c r="P34" i="29"/>
  <c r="C34" i="29"/>
  <c r="AA33" i="29"/>
  <c r="X33" i="29"/>
  <c r="P33" i="29"/>
  <c r="AA32" i="29"/>
  <c r="X32" i="29"/>
  <c r="P32" i="29"/>
  <c r="C32" i="29"/>
  <c r="AA31" i="29"/>
  <c r="X31" i="29"/>
  <c r="AA30" i="29"/>
  <c r="X30" i="29"/>
  <c r="AB29" i="29"/>
  <c r="AD27" i="29"/>
  <c r="V27" i="29"/>
  <c r="S25" i="29"/>
  <c r="V24" i="29"/>
  <c r="P24" i="29"/>
  <c r="C24" i="29"/>
  <c r="AA23" i="29"/>
  <c r="X23" i="29"/>
  <c r="P23" i="29"/>
  <c r="AA22" i="29"/>
  <c r="X22" i="29"/>
  <c r="P22" i="29"/>
  <c r="C22" i="29"/>
  <c r="AA21" i="29"/>
  <c r="X21" i="29"/>
  <c r="AA20" i="29"/>
  <c r="X20" i="29"/>
  <c r="AB19" i="29"/>
  <c r="AD17" i="29"/>
  <c r="V17" i="29"/>
  <c r="S305" i="3"/>
  <c r="V304" i="3"/>
  <c r="P304" i="3"/>
  <c r="C304" i="3"/>
  <c r="AA303" i="3"/>
  <c r="X303" i="3"/>
  <c r="P303" i="3"/>
  <c r="AA302" i="3"/>
  <c r="X302" i="3"/>
  <c r="P302" i="3"/>
  <c r="C302" i="3"/>
  <c r="AA301" i="3"/>
  <c r="X301" i="3"/>
  <c r="AA300" i="3"/>
  <c r="X300" i="3"/>
  <c r="AB299" i="3"/>
  <c r="AD297" i="3"/>
  <c r="V297" i="3"/>
  <c r="S295" i="3"/>
  <c r="V294" i="3"/>
  <c r="P294" i="3"/>
  <c r="C294" i="3"/>
  <c r="AA293" i="3"/>
  <c r="X293" i="3"/>
  <c r="P293" i="3"/>
  <c r="AA292" i="3"/>
  <c r="X292" i="3"/>
  <c r="P292" i="3"/>
  <c r="C292" i="3"/>
  <c r="AA291" i="3"/>
  <c r="X291" i="3"/>
  <c r="AA290" i="3"/>
  <c r="X290" i="3"/>
  <c r="AB289" i="3"/>
  <c r="AD287" i="3"/>
  <c r="V287" i="3"/>
  <c r="S285" i="3"/>
  <c r="V284" i="3"/>
  <c r="P284" i="3"/>
  <c r="C284" i="3"/>
  <c r="AA283" i="3"/>
  <c r="X283" i="3"/>
  <c r="P283" i="3"/>
  <c r="AA282" i="3"/>
  <c r="X282" i="3"/>
  <c r="P282" i="3"/>
  <c r="C282" i="3"/>
  <c r="AA281" i="3"/>
  <c r="X281" i="3"/>
  <c r="AA280" i="3"/>
  <c r="X280" i="3"/>
  <c r="AB279" i="3"/>
  <c r="AD277" i="3"/>
  <c r="V277" i="3"/>
  <c r="S275" i="3"/>
  <c r="V274" i="3"/>
  <c r="P274" i="3"/>
  <c r="C274" i="3"/>
  <c r="AA273" i="3"/>
  <c r="X273" i="3"/>
  <c r="P273" i="3"/>
  <c r="AA272" i="3"/>
  <c r="X272" i="3"/>
  <c r="P272" i="3"/>
  <c r="C272" i="3"/>
  <c r="AA271" i="3"/>
  <c r="X271" i="3"/>
  <c r="AA270" i="3"/>
  <c r="X270" i="3"/>
  <c r="AB269" i="3"/>
  <c r="AD267" i="3"/>
  <c r="V267" i="3"/>
  <c r="S265" i="3"/>
  <c r="V264" i="3"/>
  <c r="P264" i="3"/>
  <c r="C264" i="3"/>
  <c r="AA263" i="3"/>
  <c r="X263" i="3"/>
  <c r="P263" i="3"/>
  <c r="AA262" i="3"/>
  <c r="X262" i="3"/>
  <c r="P262" i="3"/>
  <c r="C262" i="3"/>
  <c r="AA261" i="3"/>
  <c r="X261" i="3"/>
  <c r="AA260" i="3"/>
  <c r="X260" i="3"/>
  <c r="AB259" i="3"/>
  <c r="AD257" i="3"/>
  <c r="V257" i="3"/>
  <c r="S255" i="3"/>
  <c r="V254" i="3"/>
  <c r="P254" i="3"/>
  <c r="C254" i="3"/>
  <c r="AA253" i="3"/>
  <c r="X253" i="3"/>
  <c r="P253" i="3"/>
  <c r="AA252" i="3"/>
  <c r="X252" i="3"/>
  <c r="P252" i="3"/>
  <c r="C252" i="3"/>
  <c r="AA251" i="3"/>
  <c r="X251" i="3"/>
  <c r="AA250" i="3"/>
  <c r="X250" i="3"/>
  <c r="AB249" i="3"/>
  <c r="AD247" i="3"/>
  <c r="V247" i="3"/>
  <c r="S245" i="3"/>
  <c r="V244" i="3"/>
  <c r="P244" i="3"/>
  <c r="C244" i="3"/>
  <c r="AA243" i="3"/>
  <c r="X243" i="3"/>
  <c r="P243" i="3"/>
  <c r="AA242" i="3"/>
  <c r="X242" i="3"/>
  <c r="P242" i="3"/>
  <c r="C242" i="3"/>
  <c r="AA241" i="3"/>
  <c r="X241" i="3"/>
  <c r="AA240" i="3"/>
  <c r="X240" i="3"/>
  <c r="AB239" i="3"/>
  <c r="AD237" i="3"/>
  <c r="V237" i="3"/>
  <c r="S235" i="3"/>
  <c r="V234" i="3"/>
  <c r="P234" i="3"/>
  <c r="C234" i="3"/>
  <c r="AA233" i="3"/>
  <c r="X233" i="3"/>
  <c r="P233" i="3"/>
  <c r="AA232" i="3"/>
  <c r="X232" i="3"/>
  <c r="P232" i="3"/>
  <c r="C232" i="3"/>
  <c r="AA231" i="3"/>
  <c r="X231" i="3"/>
  <c r="AA230" i="3"/>
  <c r="X230" i="3"/>
  <c r="AB229" i="3"/>
  <c r="AD227" i="3"/>
  <c r="V227" i="3"/>
  <c r="S225" i="3"/>
  <c r="V224" i="3"/>
  <c r="P224" i="3"/>
  <c r="C224" i="3"/>
  <c r="AA223" i="3"/>
  <c r="X223" i="3"/>
  <c r="P223" i="3"/>
  <c r="AA222" i="3"/>
  <c r="X222" i="3"/>
  <c r="P222" i="3"/>
  <c r="C222" i="3"/>
  <c r="AA221" i="3"/>
  <c r="X221" i="3"/>
  <c r="AA220" i="3"/>
  <c r="X220" i="3"/>
  <c r="AB219" i="3"/>
  <c r="AD217" i="3"/>
  <c r="V217" i="3"/>
  <c r="S215" i="3"/>
  <c r="V214" i="3"/>
  <c r="P214" i="3"/>
  <c r="C214" i="3"/>
  <c r="AA213" i="3"/>
  <c r="X213" i="3"/>
  <c r="P213" i="3"/>
  <c r="AA212" i="3"/>
  <c r="X212" i="3"/>
  <c r="P212" i="3"/>
  <c r="C212" i="3"/>
  <c r="AA211" i="3"/>
  <c r="X211" i="3"/>
  <c r="AA210" i="3"/>
  <c r="X210" i="3"/>
  <c r="AB209" i="3"/>
  <c r="AD207" i="3"/>
  <c r="V207" i="3"/>
  <c r="S205" i="3"/>
  <c r="V204" i="3"/>
  <c r="P204" i="3"/>
  <c r="C204" i="3"/>
  <c r="AA203" i="3"/>
  <c r="X203" i="3"/>
  <c r="P203" i="3"/>
  <c r="AA202" i="3"/>
  <c r="X202" i="3"/>
  <c r="P202" i="3"/>
  <c r="C202" i="3"/>
  <c r="AA201" i="3"/>
  <c r="X201" i="3"/>
  <c r="AA200" i="3"/>
  <c r="X200" i="3"/>
  <c r="AB199" i="3"/>
  <c r="AD197" i="3"/>
  <c r="V197" i="3"/>
  <c r="S195" i="3"/>
  <c r="V194" i="3"/>
  <c r="P194" i="3"/>
  <c r="C194" i="3"/>
  <c r="AA193" i="3"/>
  <c r="X193" i="3"/>
  <c r="P193" i="3"/>
  <c r="AA192" i="3"/>
  <c r="X192" i="3"/>
  <c r="P192" i="3"/>
  <c r="C192" i="3"/>
  <c r="AA191" i="3"/>
  <c r="X191" i="3"/>
  <c r="AA190" i="3"/>
  <c r="X190" i="3"/>
  <c r="AB189" i="3"/>
  <c r="AD187" i="3"/>
  <c r="V187" i="3"/>
  <c r="S185" i="3"/>
  <c r="V184" i="3"/>
  <c r="P184" i="3"/>
  <c r="C184" i="3"/>
  <c r="AA183" i="3"/>
  <c r="X183" i="3"/>
  <c r="P183" i="3"/>
  <c r="AA182" i="3"/>
  <c r="X182" i="3"/>
  <c r="P182" i="3"/>
  <c r="C182" i="3"/>
  <c r="AA181" i="3"/>
  <c r="X181" i="3"/>
  <c r="AA180" i="3"/>
  <c r="X180" i="3"/>
  <c r="AB179" i="3"/>
  <c r="AD177" i="3"/>
  <c r="V177" i="3"/>
  <c r="S175" i="3"/>
  <c r="V174" i="3"/>
  <c r="P174" i="3"/>
  <c r="C174" i="3"/>
  <c r="AA173" i="3"/>
  <c r="X173" i="3"/>
  <c r="P173" i="3"/>
  <c r="AA172" i="3"/>
  <c r="X172" i="3"/>
  <c r="P172" i="3"/>
  <c r="C172" i="3"/>
  <c r="AA171" i="3"/>
  <c r="X171" i="3"/>
  <c r="AA170" i="3"/>
  <c r="X170" i="3"/>
  <c r="AB169" i="3"/>
  <c r="AD167" i="3"/>
  <c r="V167" i="3"/>
  <c r="S165" i="3"/>
  <c r="V164" i="3"/>
  <c r="P164" i="3"/>
  <c r="C164" i="3"/>
  <c r="AA163" i="3"/>
  <c r="X163" i="3"/>
  <c r="P163" i="3"/>
  <c r="AA162" i="3"/>
  <c r="X162" i="3"/>
  <c r="P162" i="3"/>
  <c r="C162" i="3"/>
  <c r="AA161" i="3"/>
  <c r="X161" i="3"/>
  <c r="AA160" i="3"/>
  <c r="X160" i="3"/>
  <c r="AB159" i="3"/>
  <c r="AD157" i="3"/>
  <c r="V157" i="3"/>
  <c r="S155" i="3"/>
  <c r="V154" i="3"/>
  <c r="P154" i="3"/>
  <c r="C154" i="3"/>
  <c r="AA153" i="3"/>
  <c r="X153" i="3"/>
  <c r="P153" i="3"/>
  <c r="AA152" i="3"/>
  <c r="X152" i="3"/>
  <c r="P152" i="3"/>
  <c r="C152" i="3"/>
  <c r="AA151" i="3"/>
  <c r="X151" i="3"/>
  <c r="AA150" i="3"/>
  <c r="X150" i="3"/>
  <c r="AB149" i="3"/>
  <c r="AD147" i="3"/>
  <c r="V147" i="3"/>
  <c r="S145" i="3"/>
  <c r="V144" i="3"/>
  <c r="P144" i="3"/>
  <c r="C144" i="3"/>
  <c r="AA143" i="3"/>
  <c r="X143" i="3"/>
  <c r="P143" i="3"/>
  <c r="AA142" i="3"/>
  <c r="X142" i="3"/>
  <c r="P142" i="3"/>
  <c r="C142" i="3"/>
  <c r="AA141" i="3"/>
  <c r="X141" i="3"/>
  <c r="AA140" i="3"/>
  <c r="X140" i="3"/>
  <c r="AB139" i="3"/>
  <c r="AD137" i="3"/>
  <c r="V137" i="3"/>
  <c r="S135" i="3"/>
  <c r="V134" i="3"/>
  <c r="P134" i="3"/>
  <c r="C134" i="3"/>
  <c r="AA133" i="3"/>
  <c r="X133" i="3"/>
  <c r="P133" i="3"/>
  <c r="AA132" i="3"/>
  <c r="X132" i="3"/>
  <c r="P132" i="3"/>
  <c r="C132" i="3"/>
  <c r="AA131" i="3"/>
  <c r="X131" i="3"/>
  <c r="AA130" i="3"/>
  <c r="X130" i="3"/>
  <c r="AB129" i="3"/>
  <c r="AD127" i="3"/>
  <c r="V127" i="3"/>
  <c r="S125" i="3"/>
  <c r="V124" i="3"/>
  <c r="P124" i="3"/>
  <c r="C124" i="3"/>
  <c r="AA123" i="3"/>
  <c r="X123" i="3"/>
  <c r="P123" i="3"/>
  <c r="AA122" i="3"/>
  <c r="X122" i="3"/>
  <c r="P122" i="3"/>
  <c r="C122" i="3"/>
  <c r="AA121" i="3"/>
  <c r="X121" i="3"/>
  <c r="AA120" i="3"/>
  <c r="X120" i="3"/>
  <c r="AB119" i="3"/>
  <c r="AD117" i="3"/>
  <c r="V117" i="3"/>
  <c r="S115" i="3"/>
  <c r="V114" i="3"/>
  <c r="P114" i="3"/>
  <c r="C114" i="3"/>
  <c r="AA113" i="3"/>
  <c r="X113" i="3"/>
  <c r="P113" i="3"/>
  <c r="AA112" i="3"/>
  <c r="X112" i="3"/>
  <c r="P112" i="3"/>
  <c r="C112" i="3"/>
  <c r="AA111" i="3"/>
  <c r="X111" i="3"/>
  <c r="AA110" i="3"/>
  <c r="X110" i="3"/>
  <c r="AB109" i="3"/>
  <c r="AD107" i="3"/>
  <c r="V107" i="3"/>
  <c r="S105" i="3"/>
  <c r="V104" i="3"/>
  <c r="P104" i="3"/>
  <c r="C104" i="3"/>
  <c r="AA103" i="3"/>
  <c r="X103" i="3"/>
  <c r="P103" i="3"/>
  <c r="AA102" i="3"/>
  <c r="X102" i="3"/>
  <c r="P102" i="3"/>
  <c r="C102" i="3"/>
  <c r="AA101" i="3"/>
  <c r="X101" i="3"/>
  <c r="AA100" i="3"/>
  <c r="X100" i="3"/>
  <c r="AB99" i="3"/>
  <c r="AD97" i="3"/>
  <c r="V97" i="3"/>
  <c r="S95" i="3"/>
  <c r="V94" i="3"/>
  <c r="P94" i="3"/>
  <c r="C94" i="3"/>
  <c r="AA93" i="3"/>
  <c r="X93" i="3"/>
  <c r="P93" i="3"/>
  <c r="AA92" i="3"/>
  <c r="X92" i="3"/>
  <c r="P92" i="3"/>
  <c r="C92" i="3"/>
  <c r="AA91" i="3"/>
  <c r="X91" i="3"/>
  <c r="AA90" i="3"/>
  <c r="X90" i="3"/>
  <c r="AB89" i="3"/>
  <c r="AD87" i="3"/>
  <c r="V87" i="3"/>
  <c r="S85" i="3"/>
  <c r="V84" i="3"/>
  <c r="P84" i="3"/>
  <c r="C84" i="3"/>
  <c r="AA83" i="3"/>
  <c r="X83" i="3"/>
  <c r="P83" i="3"/>
  <c r="AA82" i="3"/>
  <c r="X82" i="3"/>
  <c r="P82" i="3"/>
  <c r="C82" i="3"/>
  <c r="AA81" i="3"/>
  <c r="X81" i="3"/>
  <c r="AA80" i="3"/>
  <c r="X80" i="3"/>
  <c r="AB79" i="3"/>
  <c r="AD77" i="3"/>
  <c r="V77" i="3"/>
  <c r="S75" i="3"/>
  <c r="V74" i="3"/>
  <c r="P74" i="3"/>
  <c r="C74" i="3"/>
  <c r="AA73" i="3"/>
  <c r="X73" i="3"/>
  <c r="P73" i="3"/>
  <c r="AA72" i="3"/>
  <c r="X72" i="3"/>
  <c r="P72" i="3"/>
  <c r="C72" i="3"/>
  <c r="AA71" i="3"/>
  <c r="X71" i="3"/>
  <c r="AA70" i="3"/>
  <c r="X70" i="3"/>
  <c r="AB69" i="3"/>
  <c r="AD67" i="3"/>
  <c r="V67" i="3"/>
  <c r="S65" i="3"/>
  <c r="V64" i="3"/>
  <c r="P64" i="3"/>
  <c r="C64" i="3"/>
  <c r="AA63" i="3"/>
  <c r="X63" i="3"/>
  <c r="P63" i="3"/>
  <c r="AA62" i="3"/>
  <c r="X62" i="3"/>
  <c r="P62" i="3"/>
  <c r="C62" i="3"/>
  <c r="AA61" i="3"/>
  <c r="X61" i="3"/>
  <c r="AA60" i="3"/>
  <c r="X60" i="3"/>
  <c r="AB59" i="3"/>
  <c r="AD57" i="3"/>
  <c r="V57" i="3"/>
  <c r="S55" i="3"/>
  <c r="V54" i="3"/>
  <c r="P54" i="3"/>
  <c r="C54" i="3"/>
  <c r="AA53" i="3"/>
  <c r="X53" i="3"/>
  <c r="P53" i="3"/>
  <c r="AA52" i="3"/>
  <c r="X52" i="3"/>
  <c r="P52" i="3"/>
  <c r="C52" i="3"/>
  <c r="AA51" i="3"/>
  <c r="X51" i="3"/>
  <c r="AA50" i="3"/>
  <c r="X50" i="3"/>
  <c r="AB49" i="3"/>
  <c r="AD47" i="3"/>
  <c r="V47" i="3"/>
  <c r="S45" i="3"/>
  <c r="V44" i="3"/>
  <c r="P44" i="3"/>
  <c r="C44" i="3"/>
  <c r="AA43" i="3"/>
  <c r="X43" i="3"/>
  <c r="P43" i="3"/>
  <c r="AA42" i="3"/>
  <c r="X42" i="3"/>
  <c r="P42" i="3"/>
  <c r="C42" i="3"/>
  <c r="AA41" i="3"/>
  <c r="X41" i="3"/>
  <c r="AA40" i="3"/>
  <c r="X40" i="3"/>
  <c r="AB39" i="3"/>
  <c r="AD37" i="3"/>
  <c r="V37" i="3"/>
  <c r="S35" i="3"/>
  <c r="V34" i="3"/>
  <c r="P34" i="3"/>
  <c r="C34" i="3"/>
  <c r="AA33" i="3"/>
  <c r="X33" i="3"/>
  <c r="P33" i="3"/>
  <c r="AA32" i="3"/>
  <c r="X32" i="3"/>
  <c r="P32" i="3"/>
  <c r="C32" i="3"/>
  <c r="AA31" i="3"/>
  <c r="X31" i="3"/>
  <c r="AA30" i="3"/>
  <c r="X30" i="3"/>
  <c r="AB29" i="3"/>
  <c r="AD27" i="3"/>
  <c r="V27" i="3"/>
  <c r="S25" i="3"/>
  <c r="V24" i="3"/>
  <c r="P24" i="3"/>
  <c r="C24" i="3"/>
  <c r="AA23" i="3"/>
  <c r="X23" i="3"/>
  <c r="P23" i="3"/>
  <c r="AA22" i="3"/>
  <c r="X22" i="3"/>
  <c r="P22" i="3"/>
  <c r="C22" i="3"/>
  <c r="AA21" i="3"/>
  <c r="X21" i="3"/>
  <c r="AA20" i="3"/>
  <c r="X20" i="3"/>
  <c r="AD17" i="3"/>
  <c r="V17" i="3"/>
  <c r="U272" i="28"/>
  <c r="S272" i="28"/>
  <c r="Q272" i="28"/>
  <c r="O272" i="28"/>
  <c r="M271" i="28"/>
  <c r="K271" i="28"/>
  <c r="I271" i="28"/>
  <c r="G271" i="28"/>
  <c r="E271" i="28"/>
  <c r="C271" i="28"/>
  <c r="W270" i="28"/>
  <c r="U270" i="28"/>
  <c r="S270" i="28"/>
  <c r="Q270" i="28"/>
  <c r="O270" i="28"/>
  <c r="P268" i="28"/>
  <c r="P267" i="28"/>
  <c r="W266" i="28"/>
  <c r="P266" i="28"/>
  <c r="AA265" i="28"/>
  <c r="U263" i="28"/>
  <c r="S263" i="28"/>
  <c r="Q263" i="28"/>
  <c r="O263" i="28"/>
  <c r="M262" i="28"/>
  <c r="K262" i="28"/>
  <c r="I262" i="28"/>
  <c r="G262" i="28"/>
  <c r="E262" i="28"/>
  <c r="C262" i="28"/>
  <c r="W261" i="28"/>
  <c r="U261" i="28"/>
  <c r="S261" i="28"/>
  <c r="Q261" i="28"/>
  <c r="O261" i="28"/>
  <c r="P259" i="28"/>
  <c r="P258" i="28"/>
  <c r="W257" i="28"/>
  <c r="P257" i="28"/>
  <c r="AA256" i="28"/>
  <c r="U254" i="28"/>
  <c r="S254" i="28"/>
  <c r="Q254" i="28"/>
  <c r="O254" i="28"/>
  <c r="M253" i="28"/>
  <c r="K253" i="28"/>
  <c r="I253" i="28"/>
  <c r="G253" i="28"/>
  <c r="E253" i="28"/>
  <c r="C253" i="28"/>
  <c r="W252" i="28"/>
  <c r="U252" i="28"/>
  <c r="S252" i="28"/>
  <c r="Q252" i="28"/>
  <c r="O252" i="28"/>
  <c r="P250" i="28"/>
  <c r="P249" i="28"/>
  <c r="W248" i="28"/>
  <c r="P248" i="28"/>
  <c r="AA247" i="28"/>
  <c r="U245" i="28"/>
  <c r="S245" i="28"/>
  <c r="Q245" i="28"/>
  <c r="O245" i="28"/>
  <c r="M244" i="28"/>
  <c r="K244" i="28"/>
  <c r="I244" i="28"/>
  <c r="G244" i="28"/>
  <c r="E244" i="28"/>
  <c r="C244" i="28"/>
  <c r="W243" i="28"/>
  <c r="U243" i="28"/>
  <c r="S243" i="28"/>
  <c r="Q243" i="28"/>
  <c r="O243" i="28"/>
  <c r="P241" i="28"/>
  <c r="P240" i="28"/>
  <c r="W239" i="28"/>
  <c r="P239" i="28"/>
  <c r="AA238" i="28"/>
  <c r="U236" i="28"/>
  <c r="S236" i="28"/>
  <c r="Q236" i="28"/>
  <c r="O236" i="28"/>
  <c r="M235" i="28"/>
  <c r="K235" i="28"/>
  <c r="I235" i="28"/>
  <c r="G235" i="28"/>
  <c r="E235" i="28"/>
  <c r="C235" i="28"/>
  <c r="W234" i="28"/>
  <c r="U234" i="28"/>
  <c r="S234" i="28"/>
  <c r="Q234" i="28"/>
  <c r="O234" i="28"/>
  <c r="P232" i="28"/>
  <c r="P231" i="28"/>
  <c r="W230" i="28"/>
  <c r="P230" i="28"/>
  <c r="AA229" i="28"/>
  <c r="U227" i="28"/>
  <c r="S227" i="28"/>
  <c r="Q227" i="28"/>
  <c r="O227" i="28"/>
  <c r="M226" i="28"/>
  <c r="K226" i="28"/>
  <c r="I226" i="28"/>
  <c r="G226" i="28"/>
  <c r="E226" i="28"/>
  <c r="C226" i="28"/>
  <c r="W225" i="28"/>
  <c r="U225" i="28"/>
  <c r="S225" i="28"/>
  <c r="Q225" i="28"/>
  <c r="O225" i="28"/>
  <c r="P223" i="28"/>
  <c r="P222" i="28"/>
  <c r="W221" i="28"/>
  <c r="P221" i="28"/>
  <c r="AA220" i="28"/>
  <c r="U218" i="28"/>
  <c r="S218" i="28"/>
  <c r="Q218" i="28"/>
  <c r="O218" i="28"/>
  <c r="M217" i="28"/>
  <c r="K217" i="28"/>
  <c r="I217" i="28"/>
  <c r="G217" i="28"/>
  <c r="E217" i="28"/>
  <c r="C217" i="28"/>
  <c r="W216" i="28"/>
  <c r="U216" i="28"/>
  <c r="S216" i="28"/>
  <c r="Q216" i="28"/>
  <c r="O216" i="28"/>
  <c r="P214" i="28"/>
  <c r="P213" i="28"/>
  <c r="W212" i="28"/>
  <c r="P212" i="28"/>
  <c r="AA211" i="28"/>
  <c r="U209" i="28"/>
  <c r="S209" i="28"/>
  <c r="Q209" i="28"/>
  <c r="O209" i="28"/>
  <c r="M208" i="28"/>
  <c r="K208" i="28"/>
  <c r="I208" i="28"/>
  <c r="G208" i="28"/>
  <c r="E208" i="28"/>
  <c r="C208" i="28"/>
  <c r="W207" i="28"/>
  <c r="U207" i="28"/>
  <c r="S207" i="28"/>
  <c r="Q207" i="28"/>
  <c r="O207" i="28"/>
  <c r="P205" i="28"/>
  <c r="P204" i="28"/>
  <c r="W203" i="28"/>
  <c r="P203" i="28"/>
  <c r="AA202" i="28"/>
  <c r="U200" i="28"/>
  <c r="S200" i="28"/>
  <c r="Q200" i="28"/>
  <c r="O200" i="28"/>
  <c r="M199" i="28"/>
  <c r="K199" i="28"/>
  <c r="I199" i="28"/>
  <c r="G199" i="28"/>
  <c r="E199" i="28"/>
  <c r="C199" i="28"/>
  <c r="W198" i="28"/>
  <c r="U198" i="28"/>
  <c r="S198" i="28"/>
  <c r="Q198" i="28"/>
  <c r="O198" i="28"/>
  <c r="P196" i="28"/>
  <c r="P195" i="28"/>
  <c r="W194" i="28"/>
  <c r="P194" i="28"/>
  <c r="AA193" i="28"/>
  <c r="U191" i="28"/>
  <c r="S191" i="28"/>
  <c r="Q191" i="28"/>
  <c r="O191" i="28"/>
  <c r="M190" i="28"/>
  <c r="K190" i="28"/>
  <c r="I190" i="28"/>
  <c r="G190" i="28"/>
  <c r="E190" i="28"/>
  <c r="C190" i="28"/>
  <c r="W189" i="28"/>
  <c r="U189" i="28"/>
  <c r="S189" i="28"/>
  <c r="Q189" i="28"/>
  <c r="O189" i="28"/>
  <c r="P187" i="28"/>
  <c r="P186" i="28"/>
  <c r="W185" i="28"/>
  <c r="P185" i="28"/>
  <c r="AA184" i="28"/>
  <c r="U182" i="28"/>
  <c r="S182" i="28"/>
  <c r="Q182" i="28"/>
  <c r="O182" i="28"/>
  <c r="M181" i="28"/>
  <c r="K181" i="28"/>
  <c r="I181" i="28"/>
  <c r="G181" i="28"/>
  <c r="E181" i="28"/>
  <c r="C181" i="28"/>
  <c r="W180" i="28"/>
  <c r="U180" i="28"/>
  <c r="S180" i="28"/>
  <c r="Q180" i="28"/>
  <c r="O180" i="28"/>
  <c r="P178" i="28"/>
  <c r="P177" i="28"/>
  <c r="W176" i="28"/>
  <c r="P176" i="28"/>
  <c r="AA175" i="28"/>
  <c r="U173" i="28"/>
  <c r="S173" i="28"/>
  <c r="Q173" i="28"/>
  <c r="O173" i="28"/>
  <c r="M172" i="28"/>
  <c r="K172" i="28"/>
  <c r="I172" i="28"/>
  <c r="G172" i="28"/>
  <c r="E172" i="28"/>
  <c r="C172" i="28"/>
  <c r="W171" i="28"/>
  <c r="U171" i="28"/>
  <c r="S171" i="28"/>
  <c r="Q171" i="28"/>
  <c r="O171" i="28"/>
  <c r="P169" i="28"/>
  <c r="P168" i="28"/>
  <c r="W167" i="28"/>
  <c r="P167" i="28"/>
  <c r="AA166" i="28"/>
  <c r="U164" i="28"/>
  <c r="S164" i="28"/>
  <c r="Q164" i="28"/>
  <c r="O164" i="28"/>
  <c r="M163" i="28"/>
  <c r="K163" i="28"/>
  <c r="I163" i="28"/>
  <c r="G163" i="28"/>
  <c r="E163" i="28"/>
  <c r="C163" i="28"/>
  <c r="W162" i="28"/>
  <c r="U162" i="28"/>
  <c r="S162" i="28"/>
  <c r="Q162" i="28"/>
  <c r="O162" i="28"/>
  <c r="P160" i="28"/>
  <c r="P159" i="28"/>
  <c r="W158" i="28"/>
  <c r="P158" i="28"/>
  <c r="AA157" i="28"/>
  <c r="U155" i="28"/>
  <c r="S155" i="28"/>
  <c r="Q155" i="28"/>
  <c r="O155" i="28"/>
  <c r="M154" i="28"/>
  <c r="K154" i="28"/>
  <c r="I154" i="28"/>
  <c r="G154" i="28"/>
  <c r="E154" i="28"/>
  <c r="C154" i="28"/>
  <c r="W153" i="28"/>
  <c r="U153" i="28"/>
  <c r="S153" i="28"/>
  <c r="Q153" i="28"/>
  <c r="O153" i="28"/>
  <c r="P151" i="28"/>
  <c r="P150" i="28"/>
  <c r="W149" i="28"/>
  <c r="P149" i="28"/>
  <c r="AA148" i="28"/>
  <c r="U146" i="28"/>
  <c r="S146" i="28"/>
  <c r="Q146" i="28"/>
  <c r="O146" i="28"/>
  <c r="M145" i="28"/>
  <c r="K145" i="28"/>
  <c r="I145" i="28"/>
  <c r="G145" i="28"/>
  <c r="E145" i="28"/>
  <c r="C145" i="28"/>
  <c r="W144" i="28"/>
  <c r="U144" i="28"/>
  <c r="S144" i="28"/>
  <c r="Q144" i="28"/>
  <c r="O144" i="28"/>
  <c r="P142" i="28"/>
  <c r="P141" i="28"/>
  <c r="W140" i="28"/>
  <c r="P140" i="28"/>
  <c r="AA139" i="28"/>
  <c r="U137" i="28"/>
  <c r="S137" i="28"/>
  <c r="Q137" i="28"/>
  <c r="O137" i="28"/>
  <c r="M136" i="28"/>
  <c r="K136" i="28"/>
  <c r="I136" i="28"/>
  <c r="G136" i="28"/>
  <c r="E136" i="28"/>
  <c r="C136" i="28"/>
  <c r="W135" i="28"/>
  <c r="U135" i="28"/>
  <c r="S135" i="28"/>
  <c r="Q135" i="28"/>
  <c r="O135" i="28"/>
  <c r="P133" i="28"/>
  <c r="P132" i="28"/>
  <c r="W131" i="28"/>
  <c r="P131" i="28"/>
  <c r="AA130" i="28"/>
  <c r="U128" i="28"/>
  <c r="S128" i="28"/>
  <c r="Q128" i="28"/>
  <c r="O128" i="28"/>
  <c r="M127" i="28"/>
  <c r="K127" i="28"/>
  <c r="I127" i="28"/>
  <c r="G127" i="28"/>
  <c r="E127" i="28"/>
  <c r="C127" i="28"/>
  <c r="W126" i="28"/>
  <c r="U126" i="28"/>
  <c r="S126" i="28"/>
  <c r="Q126" i="28"/>
  <c r="O126" i="28"/>
  <c r="P124" i="28"/>
  <c r="P123" i="28"/>
  <c r="W122" i="28"/>
  <c r="P122" i="28"/>
  <c r="AA121" i="28"/>
  <c r="U119" i="28"/>
  <c r="S119" i="28"/>
  <c r="Q119" i="28"/>
  <c r="O119" i="28"/>
  <c r="M118" i="28"/>
  <c r="K118" i="28"/>
  <c r="I118" i="28"/>
  <c r="G118" i="28"/>
  <c r="E118" i="28"/>
  <c r="C118" i="28"/>
  <c r="W117" i="28"/>
  <c r="U117" i="28"/>
  <c r="S117" i="28"/>
  <c r="Q117" i="28"/>
  <c r="O117" i="28"/>
  <c r="P115" i="28"/>
  <c r="P114" i="28"/>
  <c r="W113" i="28"/>
  <c r="P113" i="28"/>
  <c r="AA112" i="28"/>
  <c r="U110" i="28"/>
  <c r="S110" i="28"/>
  <c r="Q110" i="28"/>
  <c r="O110" i="28"/>
  <c r="M109" i="28"/>
  <c r="K109" i="28"/>
  <c r="I109" i="28"/>
  <c r="G109" i="28"/>
  <c r="E109" i="28"/>
  <c r="C109" i="28"/>
  <c r="W108" i="28"/>
  <c r="U108" i="28"/>
  <c r="S108" i="28"/>
  <c r="Q108" i="28"/>
  <c r="O108" i="28"/>
  <c r="P106" i="28"/>
  <c r="P105" i="28"/>
  <c r="W104" i="28"/>
  <c r="P104" i="28"/>
  <c r="AA103" i="28"/>
  <c r="U101" i="28"/>
  <c r="S101" i="28"/>
  <c r="Q101" i="28"/>
  <c r="O101" i="28"/>
  <c r="M100" i="28"/>
  <c r="K100" i="28"/>
  <c r="I100" i="28"/>
  <c r="G100" i="28"/>
  <c r="E100" i="28"/>
  <c r="C100" i="28"/>
  <c r="W99" i="28"/>
  <c r="U99" i="28"/>
  <c r="S99" i="28"/>
  <c r="Q99" i="28"/>
  <c r="O99" i="28"/>
  <c r="P97" i="28"/>
  <c r="P96" i="28"/>
  <c r="W95" i="28"/>
  <c r="P95" i="28"/>
  <c r="AA94" i="28"/>
  <c r="U92" i="28"/>
  <c r="S92" i="28"/>
  <c r="Q92" i="28"/>
  <c r="O92" i="28"/>
  <c r="M91" i="28"/>
  <c r="K91" i="28"/>
  <c r="I91" i="28"/>
  <c r="G91" i="28"/>
  <c r="E91" i="28"/>
  <c r="C91" i="28"/>
  <c r="W90" i="28"/>
  <c r="U90" i="28"/>
  <c r="S90" i="28"/>
  <c r="Q90" i="28"/>
  <c r="O90" i="28"/>
  <c r="P88" i="28"/>
  <c r="P87" i="28"/>
  <c r="W86" i="28"/>
  <c r="P86" i="28"/>
  <c r="AA85" i="28"/>
  <c r="U83" i="28"/>
  <c r="S83" i="28"/>
  <c r="Q83" i="28"/>
  <c r="O83" i="28"/>
  <c r="M82" i="28"/>
  <c r="K82" i="28"/>
  <c r="I82" i="28"/>
  <c r="G82" i="28"/>
  <c r="E82" i="28"/>
  <c r="C82" i="28"/>
  <c r="W81" i="28"/>
  <c r="U81" i="28"/>
  <c r="S81" i="28"/>
  <c r="Q81" i="28"/>
  <c r="O81" i="28"/>
  <c r="P79" i="28"/>
  <c r="P78" i="28"/>
  <c r="W77" i="28"/>
  <c r="P77" i="28"/>
  <c r="AA76" i="28"/>
  <c r="U74" i="28"/>
  <c r="S74" i="28"/>
  <c r="Q74" i="28"/>
  <c r="O74" i="28"/>
  <c r="M73" i="28"/>
  <c r="K73" i="28"/>
  <c r="I73" i="28"/>
  <c r="G73" i="28"/>
  <c r="E73" i="28"/>
  <c r="C73" i="28"/>
  <c r="W72" i="28"/>
  <c r="U72" i="28"/>
  <c r="S72" i="28"/>
  <c r="Q72" i="28"/>
  <c r="O72" i="28"/>
  <c r="P70" i="28"/>
  <c r="P69" i="28"/>
  <c r="W68" i="28"/>
  <c r="P68" i="28"/>
  <c r="AA67" i="28"/>
  <c r="U65" i="28"/>
  <c r="S65" i="28"/>
  <c r="Q65" i="28"/>
  <c r="O65" i="28"/>
  <c r="M64" i="28"/>
  <c r="K64" i="28"/>
  <c r="I64" i="28"/>
  <c r="G64" i="28"/>
  <c r="E64" i="28"/>
  <c r="C64" i="28"/>
  <c r="W63" i="28"/>
  <c r="U63" i="28"/>
  <c r="S63" i="28"/>
  <c r="Q63" i="28"/>
  <c r="O63" i="28"/>
  <c r="P61" i="28"/>
  <c r="P60" i="28"/>
  <c r="W59" i="28"/>
  <c r="P59" i="28"/>
  <c r="AA58" i="28"/>
  <c r="U56" i="28"/>
  <c r="S56" i="28"/>
  <c r="Q56" i="28"/>
  <c r="O56" i="28"/>
  <c r="M55" i="28"/>
  <c r="K55" i="28"/>
  <c r="I55" i="28"/>
  <c r="G55" i="28"/>
  <c r="E55" i="28"/>
  <c r="C55" i="28"/>
  <c r="W54" i="28"/>
  <c r="U54" i="28"/>
  <c r="S54" i="28"/>
  <c r="Q54" i="28"/>
  <c r="O54" i="28"/>
  <c r="P52" i="28"/>
  <c r="P51" i="28"/>
  <c r="W50" i="28"/>
  <c r="P50" i="28"/>
  <c r="AA49" i="28"/>
  <c r="U47" i="28"/>
  <c r="S47" i="28"/>
  <c r="Q47" i="28"/>
  <c r="O47" i="28"/>
  <c r="M46" i="28"/>
  <c r="K46" i="28"/>
  <c r="I46" i="28"/>
  <c r="G46" i="28"/>
  <c r="E46" i="28"/>
  <c r="C46" i="28"/>
  <c r="W45" i="28"/>
  <c r="U45" i="28"/>
  <c r="S45" i="28"/>
  <c r="Q45" i="28"/>
  <c r="O45" i="28"/>
  <c r="P43" i="28"/>
  <c r="P42" i="28"/>
  <c r="W41" i="28"/>
  <c r="P41" i="28"/>
  <c r="AA40" i="28"/>
  <c r="U38" i="28"/>
  <c r="S38" i="28"/>
  <c r="Q38" i="28"/>
  <c r="O38" i="28"/>
  <c r="M37" i="28"/>
  <c r="K37" i="28"/>
  <c r="I37" i="28"/>
  <c r="G37" i="28"/>
  <c r="E37" i="28"/>
  <c r="C37" i="28"/>
  <c r="W36" i="28"/>
  <c r="U36" i="28"/>
  <c r="S36" i="28"/>
  <c r="Q36" i="28"/>
  <c r="O36" i="28"/>
  <c r="P34" i="28"/>
  <c r="P33" i="28"/>
  <c r="W32" i="28"/>
  <c r="P32" i="28"/>
  <c r="AA31" i="28"/>
  <c r="U29" i="28"/>
  <c r="S29" i="28"/>
  <c r="Q29" i="28"/>
  <c r="O29" i="28"/>
  <c r="M28" i="28"/>
  <c r="K28" i="28"/>
  <c r="I28" i="28"/>
  <c r="G28" i="28"/>
  <c r="E28" i="28"/>
  <c r="C28" i="28"/>
  <c r="W27" i="28"/>
  <c r="U27" i="28"/>
  <c r="S27" i="28"/>
  <c r="Q27" i="28"/>
  <c r="O27" i="28"/>
  <c r="P25" i="28"/>
  <c r="P24" i="28"/>
  <c r="W23" i="28"/>
  <c r="P23" i="28"/>
  <c r="AA22" i="28"/>
  <c r="U20" i="28"/>
  <c r="S20" i="28"/>
  <c r="Q20" i="28"/>
  <c r="O20" i="28"/>
  <c r="M19" i="28"/>
  <c r="K19" i="28"/>
  <c r="I19" i="28"/>
  <c r="G19" i="28"/>
  <c r="E19" i="28"/>
  <c r="C19" i="28"/>
  <c r="W18" i="28"/>
  <c r="U18" i="28"/>
  <c r="S18" i="28"/>
  <c r="Q18" i="28"/>
  <c r="O18" i="28"/>
  <c r="P16" i="28"/>
  <c r="P15" i="28"/>
  <c r="W14" i="28"/>
  <c r="P14" i="28"/>
  <c r="AA13" i="28"/>
  <c r="U272" i="27"/>
  <c r="S272" i="27"/>
  <c r="Q272" i="27"/>
  <c r="O272" i="27"/>
  <c r="M271" i="27"/>
  <c r="K271" i="27"/>
  <c r="I271" i="27"/>
  <c r="G271" i="27"/>
  <c r="E271" i="27"/>
  <c r="C271" i="27"/>
  <c r="W270" i="27"/>
  <c r="U270" i="27"/>
  <c r="S270" i="27"/>
  <c r="Q270" i="27"/>
  <c r="O270" i="27"/>
  <c r="P268" i="27"/>
  <c r="P267" i="27"/>
  <c r="W266" i="27"/>
  <c r="P266" i="27"/>
  <c r="AA265" i="27"/>
  <c r="U263" i="27"/>
  <c r="S263" i="27"/>
  <c r="Q263" i="27"/>
  <c r="O263" i="27"/>
  <c r="M262" i="27"/>
  <c r="K262" i="27"/>
  <c r="I262" i="27"/>
  <c r="G262" i="27"/>
  <c r="E262" i="27"/>
  <c r="C262" i="27"/>
  <c r="W261" i="27"/>
  <c r="U261" i="27"/>
  <c r="S261" i="27"/>
  <c r="Q261" i="27"/>
  <c r="O261" i="27"/>
  <c r="P259" i="27"/>
  <c r="P258" i="27"/>
  <c r="W257" i="27"/>
  <c r="P257" i="27"/>
  <c r="AA256" i="27"/>
  <c r="U254" i="27"/>
  <c r="S254" i="27"/>
  <c r="Q254" i="27"/>
  <c r="O254" i="27"/>
  <c r="M253" i="27"/>
  <c r="K253" i="27"/>
  <c r="I253" i="27"/>
  <c r="G253" i="27"/>
  <c r="E253" i="27"/>
  <c r="C253" i="27"/>
  <c r="W252" i="27"/>
  <c r="U252" i="27"/>
  <c r="S252" i="27"/>
  <c r="Q252" i="27"/>
  <c r="O252" i="27"/>
  <c r="P250" i="27"/>
  <c r="P249" i="27"/>
  <c r="W248" i="27"/>
  <c r="P248" i="27"/>
  <c r="AA247" i="27"/>
  <c r="U245" i="27"/>
  <c r="S245" i="27"/>
  <c r="Q245" i="27"/>
  <c r="O245" i="27"/>
  <c r="M244" i="27"/>
  <c r="K244" i="27"/>
  <c r="I244" i="27"/>
  <c r="G244" i="27"/>
  <c r="E244" i="27"/>
  <c r="C244" i="27"/>
  <c r="W243" i="27"/>
  <c r="U243" i="27"/>
  <c r="S243" i="27"/>
  <c r="Q243" i="27"/>
  <c r="O243" i="27"/>
  <c r="P241" i="27"/>
  <c r="P240" i="27"/>
  <c r="W239" i="27"/>
  <c r="P239" i="27"/>
  <c r="AA238" i="27"/>
  <c r="U236" i="27"/>
  <c r="S236" i="27"/>
  <c r="Q236" i="27"/>
  <c r="O236" i="27"/>
  <c r="M235" i="27"/>
  <c r="K235" i="27"/>
  <c r="I235" i="27"/>
  <c r="G235" i="27"/>
  <c r="E235" i="27"/>
  <c r="C235" i="27"/>
  <c r="W234" i="27"/>
  <c r="U234" i="27"/>
  <c r="S234" i="27"/>
  <c r="Q234" i="27"/>
  <c r="O234" i="27"/>
  <c r="P232" i="27"/>
  <c r="P231" i="27"/>
  <c r="W230" i="27"/>
  <c r="P230" i="27"/>
  <c r="AA229" i="27"/>
  <c r="U227" i="27"/>
  <c r="S227" i="27"/>
  <c r="Q227" i="27"/>
  <c r="O227" i="27"/>
  <c r="M226" i="27"/>
  <c r="K226" i="27"/>
  <c r="I226" i="27"/>
  <c r="G226" i="27"/>
  <c r="E226" i="27"/>
  <c r="C226" i="27"/>
  <c r="W225" i="27"/>
  <c r="U225" i="27"/>
  <c r="S225" i="27"/>
  <c r="Q225" i="27"/>
  <c r="O225" i="27"/>
  <c r="P223" i="27"/>
  <c r="P222" i="27"/>
  <c r="W221" i="27"/>
  <c r="P221" i="27"/>
  <c r="AA220" i="27"/>
  <c r="U218" i="27"/>
  <c r="S218" i="27"/>
  <c r="Q218" i="27"/>
  <c r="O218" i="27"/>
  <c r="M217" i="27"/>
  <c r="K217" i="27"/>
  <c r="I217" i="27"/>
  <c r="G217" i="27"/>
  <c r="E217" i="27"/>
  <c r="C217" i="27"/>
  <c r="W216" i="27"/>
  <c r="U216" i="27"/>
  <c r="S216" i="27"/>
  <c r="Q216" i="27"/>
  <c r="O216" i="27"/>
  <c r="P214" i="27"/>
  <c r="P213" i="27"/>
  <c r="W212" i="27"/>
  <c r="P212" i="27"/>
  <c r="AA211" i="27"/>
  <c r="U209" i="27"/>
  <c r="S209" i="27"/>
  <c r="Q209" i="27"/>
  <c r="O209" i="27"/>
  <c r="M208" i="27"/>
  <c r="K208" i="27"/>
  <c r="I208" i="27"/>
  <c r="G208" i="27"/>
  <c r="E208" i="27"/>
  <c r="C208" i="27"/>
  <c r="W207" i="27"/>
  <c r="U207" i="27"/>
  <c r="S207" i="27"/>
  <c r="Q207" i="27"/>
  <c r="O207" i="27"/>
  <c r="P205" i="27"/>
  <c r="P204" i="27"/>
  <c r="W203" i="27"/>
  <c r="P203" i="27"/>
  <c r="AA202" i="27"/>
  <c r="U200" i="27"/>
  <c r="S200" i="27"/>
  <c r="Q200" i="27"/>
  <c r="O200" i="27"/>
  <c r="M199" i="27"/>
  <c r="K199" i="27"/>
  <c r="I199" i="27"/>
  <c r="G199" i="27"/>
  <c r="E199" i="27"/>
  <c r="C199" i="27"/>
  <c r="W198" i="27"/>
  <c r="U198" i="27"/>
  <c r="S198" i="27"/>
  <c r="Q198" i="27"/>
  <c r="O198" i="27"/>
  <c r="P196" i="27"/>
  <c r="P195" i="27"/>
  <c r="W194" i="27"/>
  <c r="P194" i="27"/>
  <c r="AA193" i="27"/>
  <c r="U191" i="27"/>
  <c r="S191" i="27"/>
  <c r="Q191" i="27"/>
  <c r="O191" i="27"/>
  <c r="M190" i="27"/>
  <c r="K190" i="27"/>
  <c r="I190" i="27"/>
  <c r="G190" i="27"/>
  <c r="E190" i="27"/>
  <c r="C190" i="27"/>
  <c r="W189" i="27"/>
  <c r="U189" i="27"/>
  <c r="S189" i="27"/>
  <c r="Q189" i="27"/>
  <c r="O189" i="27"/>
  <c r="P187" i="27"/>
  <c r="P186" i="27"/>
  <c r="W185" i="27"/>
  <c r="P185" i="27"/>
  <c r="AA184" i="27"/>
  <c r="U182" i="27"/>
  <c r="S182" i="27"/>
  <c r="Q182" i="27"/>
  <c r="O182" i="27"/>
  <c r="M181" i="27"/>
  <c r="K181" i="27"/>
  <c r="I181" i="27"/>
  <c r="G181" i="27"/>
  <c r="E181" i="27"/>
  <c r="C181" i="27"/>
  <c r="W180" i="27"/>
  <c r="U180" i="27"/>
  <c r="S180" i="27"/>
  <c r="Q180" i="27"/>
  <c r="O180" i="27"/>
  <c r="P178" i="27"/>
  <c r="P177" i="27"/>
  <c r="W176" i="27"/>
  <c r="P176" i="27"/>
  <c r="AA175" i="27"/>
  <c r="U173" i="27"/>
  <c r="S173" i="27"/>
  <c r="Q173" i="27"/>
  <c r="O173" i="27"/>
  <c r="M172" i="27"/>
  <c r="K172" i="27"/>
  <c r="I172" i="27"/>
  <c r="G172" i="27"/>
  <c r="E172" i="27"/>
  <c r="C172" i="27"/>
  <c r="W171" i="27"/>
  <c r="U171" i="27"/>
  <c r="S171" i="27"/>
  <c r="Q171" i="27"/>
  <c r="O171" i="27"/>
  <c r="P169" i="27"/>
  <c r="P168" i="27"/>
  <c r="W167" i="27"/>
  <c r="P167" i="27"/>
  <c r="AA166" i="27"/>
  <c r="U164" i="27"/>
  <c r="S164" i="27"/>
  <c r="Q164" i="27"/>
  <c r="O164" i="27"/>
  <c r="M163" i="27"/>
  <c r="K163" i="27"/>
  <c r="I163" i="27"/>
  <c r="G163" i="27"/>
  <c r="E163" i="27"/>
  <c r="C163" i="27"/>
  <c r="W162" i="27"/>
  <c r="U162" i="27"/>
  <c r="S162" i="27"/>
  <c r="Q162" i="27"/>
  <c r="O162" i="27"/>
  <c r="P160" i="27"/>
  <c r="P159" i="27"/>
  <c r="W158" i="27"/>
  <c r="P158" i="27"/>
  <c r="AA157" i="27"/>
  <c r="U155" i="27"/>
  <c r="S155" i="27"/>
  <c r="Q155" i="27"/>
  <c r="O155" i="27"/>
  <c r="M154" i="27"/>
  <c r="K154" i="27"/>
  <c r="I154" i="27"/>
  <c r="G154" i="27"/>
  <c r="E154" i="27"/>
  <c r="C154" i="27"/>
  <c r="W153" i="27"/>
  <c r="U153" i="27"/>
  <c r="S153" i="27"/>
  <c r="Q153" i="27"/>
  <c r="O153" i="27"/>
  <c r="P151" i="27"/>
  <c r="P150" i="27"/>
  <c r="W149" i="27"/>
  <c r="P149" i="27"/>
  <c r="AA148" i="27"/>
  <c r="U146" i="27"/>
  <c r="S146" i="27"/>
  <c r="Q146" i="27"/>
  <c r="O146" i="27"/>
  <c r="M145" i="27"/>
  <c r="K145" i="27"/>
  <c r="I145" i="27"/>
  <c r="G145" i="27"/>
  <c r="E145" i="27"/>
  <c r="C145" i="27"/>
  <c r="W144" i="27"/>
  <c r="U144" i="27"/>
  <c r="S144" i="27"/>
  <c r="Q144" i="27"/>
  <c r="O144" i="27"/>
  <c r="P142" i="27"/>
  <c r="P141" i="27"/>
  <c r="W140" i="27"/>
  <c r="P140" i="27"/>
  <c r="AA139" i="27"/>
  <c r="U137" i="27"/>
  <c r="S137" i="27"/>
  <c r="Q137" i="27"/>
  <c r="O137" i="27"/>
  <c r="M136" i="27"/>
  <c r="K136" i="27"/>
  <c r="I136" i="27"/>
  <c r="G136" i="27"/>
  <c r="E136" i="27"/>
  <c r="C136" i="27"/>
  <c r="W135" i="27"/>
  <c r="U135" i="27"/>
  <c r="S135" i="27"/>
  <c r="Q135" i="27"/>
  <c r="O135" i="27"/>
  <c r="P133" i="27"/>
  <c r="P132" i="27"/>
  <c r="W131" i="27"/>
  <c r="P131" i="27"/>
  <c r="AA130" i="27"/>
  <c r="U128" i="27"/>
  <c r="S128" i="27"/>
  <c r="Q128" i="27"/>
  <c r="O128" i="27"/>
  <c r="M127" i="27"/>
  <c r="K127" i="27"/>
  <c r="I127" i="27"/>
  <c r="G127" i="27"/>
  <c r="E127" i="27"/>
  <c r="C127" i="27"/>
  <c r="W126" i="27"/>
  <c r="U126" i="27"/>
  <c r="S126" i="27"/>
  <c r="Q126" i="27"/>
  <c r="O126" i="27"/>
  <c r="P124" i="27"/>
  <c r="P123" i="27"/>
  <c r="W122" i="27"/>
  <c r="P122" i="27"/>
  <c r="AA121" i="27"/>
  <c r="U119" i="27"/>
  <c r="S119" i="27"/>
  <c r="Q119" i="27"/>
  <c r="O119" i="27"/>
  <c r="M118" i="27"/>
  <c r="K118" i="27"/>
  <c r="I118" i="27"/>
  <c r="G118" i="27"/>
  <c r="E118" i="27"/>
  <c r="C118" i="27"/>
  <c r="W117" i="27"/>
  <c r="U117" i="27"/>
  <c r="S117" i="27"/>
  <c r="Q117" i="27"/>
  <c r="O117" i="27"/>
  <c r="P115" i="27"/>
  <c r="P114" i="27"/>
  <c r="W113" i="27"/>
  <c r="P113" i="27"/>
  <c r="AA112" i="27"/>
  <c r="U110" i="27"/>
  <c r="S110" i="27"/>
  <c r="Q110" i="27"/>
  <c r="O110" i="27"/>
  <c r="M109" i="27"/>
  <c r="K109" i="27"/>
  <c r="I109" i="27"/>
  <c r="G109" i="27"/>
  <c r="E109" i="27"/>
  <c r="C109" i="27"/>
  <c r="W108" i="27"/>
  <c r="U108" i="27"/>
  <c r="S108" i="27"/>
  <c r="Q108" i="27"/>
  <c r="O108" i="27"/>
  <c r="P106" i="27"/>
  <c r="P105" i="27"/>
  <c r="W104" i="27"/>
  <c r="P104" i="27"/>
  <c r="AA103" i="27"/>
  <c r="U101" i="27"/>
  <c r="S101" i="27"/>
  <c r="Q101" i="27"/>
  <c r="O101" i="27"/>
  <c r="M100" i="27"/>
  <c r="K100" i="27"/>
  <c r="I100" i="27"/>
  <c r="G100" i="27"/>
  <c r="E100" i="27"/>
  <c r="C100" i="27"/>
  <c r="W99" i="27"/>
  <c r="U99" i="27"/>
  <c r="S99" i="27"/>
  <c r="Q99" i="27"/>
  <c r="O99" i="27"/>
  <c r="P97" i="27"/>
  <c r="P96" i="27"/>
  <c r="W95" i="27"/>
  <c r="P95" i="27"/>
  <c r="AA94" i="27"/>
  <c r="U92" i="27"/>
  <c r="S92" i="27"/>
  <c r="Q92" i="27"/>
  <c r="O92" i="27"/>
  <c r="M91" i="27"/>
  <c r="K91" i="27"/>
  <c r="I91" i="27"/>
  <c r="G91" i="27"/>
  <c r="E91" i="27"/>
  <c r="C91" i="27"/>
  <c r="W90" i="27"/>
  <c r="U90" i="27"/>
  <c r="S90" i="27"/>
  <c r="Q90" i="27"/>
  <c r="O90" i="27"/>
  <c r="P88" i="27"/>
  <c r="P87" i="27"/>
  <c r="W86" i="27"/>
  <c r="P86" i="27"/>
  <c r="AA85" i="27"/>
  <c r="U83" i="27"/>
  <c r="S83" i="27"/>
  <c r="Q83" i="27"/>
  <c r="O83" i="27"/>
  <c r="M82" i="27"/>
  <c r="K82" i="27"/>
  <c r="I82" i="27"/>
  <c r="G82" i="27"/>
  <c r="E82" i="27"/>
  <c r="C82" i="27"/>
  <c r="W81" i="27"/>
  <c r="U81" i="27"/>
  <c r="S81" i="27"/>
  <c r="Q81" i="27"/>
  <c r="O81" i="27"/>
  <c r="P79" i="27"/>
  <c r="P78" i="27"/>
  <c r="W77" i="27"/>
  <c r="P77" i="27"/>
  <c r="AA76" i="27"/>
  <c r="U74" i="27"/>
  <c r="S74" i="27"/>
  <c r="Q74" i="27"/>
  <c r="O74" i="27"/>
  <c r="M73" i="27"/>
  <c r="K73" i="27"/>
  <c r="I73" i="27"/>
  <c r="G73" i="27"/>
  <c r="E73" i="27"/>
  <c r="C73" i="27"/>
  <c r="W72" i="27"/>
  <c r="U72" i="27"/>
  <c r="S72" i="27"/>
  <c r="Q72" i="27"/>
  <c r="O72" i="27"/>
  <c r="P70" i="27"/>
  <c r="P69" i="27"/>
  <c r="W68" i="27"/>
  <c r="P68" i="27"/>
  <c r="AA67" i="27"/>
  <c r="U65" i="27"/>
  <c r="S65" i="27"/>
  <c r="Q65" i="27"/>
  <c r="O65" i="27"/>
  <c r="M64" i="27"/>
  <c r="K64" i="27"/>
  <c r="I64" i="27"/>
  <c r="G64" i="27"/>
  <c r="E64" i="27"/>
  <c r="C64" i="27"/>
  <c r="W63" i="27"/>
  <c r="U63" i="27"/>
  <c r="S63" i="27"/>
  <c r="Q63" i="27"/>
  <c r="O63" i="27"/>
  <c r="P61" i="27"/>
  <c r="P60" i="27"/>
  <c r="W59" i="27"/>
  <c r="P59" i="27"/>
  <c r="AA58" i="27"/>
  <c r="U56" i="27"/>
  <c r="S56" i="27"/>
  <c r="Q56" i="27"/>
  <c r="O56" i="27"/>
  <c r="M55" i="27"/>
  <c r="K55" i="27"/>
  <c r="I55" i="27"/>
  <c r="G55" i="27"/>
  <c r="E55" i="27"/>
  <c r="C55" i="27"/>
  <c r="W54" i="27"/>
  <c r="U54" i="27"/>
  <c r="S54" i="27"/>
  <c r="Q54" i="27"/>
  <c r="O54" i="27"/>
  <c r="P52" i="27"/>
  <c r="P51" i="27"/>
  <c r="W50" i="27"/>
  <c r="P50" i="27"/>
  <c r="AA49" i="27"/>
  <c r="AA40" i="27"/>
  <c r="P41" i="27"/>
  <c r="W41" i="27"/>
  <c r="P42" i="27"/>
  <c r="P43" i="27"/>
  <c r="O45" i="27"/>
  <c r="Q45" i="27"/>
  <c r="S45" i="27"/>
  <c r="U45" i="27"/>
  <c r="W45" i="27"/>
  <c r="C46" i="27"/>
  <c r="E46" i="27"/>
  <c r="G46" i="27"/>
  <c r="I46" i="27"/>
  <c r="K46" i="27"/>
  <c r="M46" i="27"/>
  <c r="O47" i="27"/>
  <c r="Q47" i="27"/>
  <c r="S47" i="27"/>
  <c r="U47" i="27"/>
  <c r="U38" i="27"/>
  <c r="S38" i="27"/>
  <c r="Q38" i="27"/>
  <c r="O38" i="27"/>
  <c r="M37" i="27"/>
  <c r="K37" i="27"/>
  <c r="I37" i="27"/>
  <c r="G37" i="27"/>
  <c r="E37" i="27"/>
  <c r="C37" i="27"/>
  <c r="W36" i="27"/>
  <c r="U36" i="27"/>
  <c r="S36" i="27"/>
  <c r="Q36" i="27"/>
  <c r="O36" i="27"/>
  <c r="P34" i="27"/>
  <c r="P33" i="27"/>
  <c r="W32" i="27"/>
  <c r="P32" i="27"/>
  <c r="AA31" i="27"/>
  <c r="U29" i="27"/>
  <c r="S29" i="27"/>
  <c r="Q29" i="27"/>
  <c r="O29" i="27"/>
  <c r="M28" i="27"/>
  <c r="K28" i="27"/>
  <c r="I28" i="27"/>
  <c r="G28" i="27"/>
  <c r="E28" i="27"/>
  <c r="C28" i="27"/>
  <c r="W27" i="27"/>
  <c r="U27" i="27"/>
  <c r="S27" i="27"/>
  <c r="Q27" i="27"/>
  <c r="O27" i="27"/>
  <c r="P25" i="27"/>
  <c r="P24" i="27"/>
  <c r="W23" i="27"/>
  <c r="P23" i="27"/>
  <c r="AA22" i="27"/>
  <c r="U20" i="27"/>
  <c r="S20" i="27"/>
  <c r="Q20" i="27"/>
  <c r="O20" i="27"/>
  <c r="M19" i="27"/>
  <c r="K19" i="27"/>
  <c r="I19" i="27"/>
  <c r="G19" i="27"/>
  <c r="E19" i="27"/>
  <c r="C19" i="27"/>
  <c r="W18" i="27"/>
  <c r="U18" i="27"/>
  <c r="S18" i="27"/>
  <c r="Q18" i="27"/>
  <c r="O18" i="27"/>
  <c r="P16" i="27"/>
  <c r="P15" i="27"/>
  <c r="W14" i="27"/>
  <c r="P14" i="27"/>
  <c r="AA13" i="27"/>
  <c r="U272" i="26"/>
  <c r="S272" i="26"/>
  <c r="Q272" i="26"/>
  <c r="O272" i="26"/>
  <c r="M271" i="26"/>
  <c r="K271" i="26"/>
  <c r="I271" i="26"/>
  <c r="G271" i="26"/>
  <c r="E271" i="26"/>
  <c r="C271" i="26"/>
  <c r="W270" i="26"/>
  <c r="U270" i="26"/>
  <c r="S270" i="26"/>
  <c r="Q270" i="26"/>
  <c r="O270" i="26"/>
  <c r="P268" i="26"/>
  <c r="P267" i="26"/>
  <c r="W266" i="26"/>
  <c r="P266" i="26"/>
  <c r="AA265" i="26"/>
  <c r="U263" i="26"/>
  <c r="S263" i="26"/>
  <c r="Q263" i="26"/>
  <c r="O263" i="26"/>
  <c r="M262" i="26"/>
  <c r="K262" i="26"/>
  <c r="I262" i="26"/>
  <c r="G262" i="26"/>
  <c r="E262" i="26"/>
  <c r="C262" i="26"/>
  <c r="W261" i="26"/>
  <c r="U261" i="26"/>
  <c r="S261" i="26"/>
  <c r="Q261" i="26"/>
  <c r="O261" i="26"/>
  <c r="P259" i="26"/>
  <c r="P258" i="26"/>
  <c r="W257" i="26"/>
  <c r="P257" i="26"/>
  <c r="AA256" i="26"/>
  <c r="U254" i="26"/>
  <c r="S254" i="26"/>
  <c r="Q254" i="26"/>
  <c r="O254" i="26"/>
  <c r="M253" i="26"/>
  <c r="K253" i="26"/>
  <c r="I253" i="26"/>
  <c r="G253" i="26"/>
  <c r="E253" i="26"/>
  <c r="C253" i="26"/>
  <c r="W252" i="26"/>
  <c r="U252" i="26"/>
  <c r="S252" i="26"/>
  <c r="Q252" i="26"/>
  <c r="O252" i="26"/>
  <c r="P250" i="26"/>
  <c r="P249" i="26"/>
  <c r="W248" i="26"/>
  <c r="P248" i="26"/>
  <c r="AA247" i="26"/>
  <c r="U245" i="26"/>
  <c r="S245" i="26"/>
  <c r="Q245" i="26"/>
  <c r="O245" i="26"/>
  <c r="M244" i="26"/>
  <c r="K244" i="26"/>
  <c r="I244" i="26"/>
  <c r="G244" i="26"/>
  <c r="E244" i="26"/>
  <c r="C244" i="26"/>
  <c r="W243" i="26"/>
  <c r="U243" i="26"/>
  <c r="S243" i="26"/>
  <c r="Q243" i="26"/>
  <c r="O243" i="26"/>
  <c r="P241" i="26"/>
  <c r="P240" i="26"/>
  <c r="W239" i="26"/>
  <c r="P239" i="26"/>
  <c r="AA238" i="26"/>
  <c r="U236" i="26"/>
  <c r="S236" i="26"/>
  <c r="Q236" i="26"/>
  <c r="O236" i="26"/>
  <c r="M235" i="26"/>
  <c r="K235" i="26"/>
  <c r="I235" i="26"/>
  <c r="G235" i="26"/>
  <c r="E235" i="26"/>
  <c r="C235" i="26"/>
  <c r="W234" i="26"/>
  <c r="U234" i="26"/>
  <c r="S234" i="26"/>
  <c r="Q234" i="26"/>
  <c r="O234" i="26"/>
  <c r="P232" i="26"/>
  <c r="P231" i="26"/>
  <c r="W230" i="26"/>
  <c r="P230" i="26"/>
  <c r="AA229" i="26"/>
  <c r="U227" i="26"/>
  <c r="S227" i="26"/>
  <c r="Q227" i="26"/>
  <c r="O227" i="26"/>
  <c r="M226" i="26"/>
  <c r="K226" i="26"/>
  <c r="I226" i="26"/>
  <c r="G226" i="26"/>
  <c r="E226" i="26"/>
  <c r="C226" i="26"/>
  <c r="W225" i="26"/>
  <c r="U225" i="26"/>
  <c r="S225" i="26"/>
  <c r="Q225" i="26"/>
  <c r="O225" i="26"/>
  <c r="P223" i="26"/>
  <c r="P222" i="26"/>
  <c r="W221" i="26"/>
  <c r="P221" i="26"/>
  <c r="AA220" i="26"/>
  <c r="U218" i="26"/>
  <c r="S218" i="26"/>
  <c r="Q218" i="26"/>
  <c r="O218" i="26"/>
  <c r="M217" i="26"/>
  <c r="K217" i="26"/>
  <c r="I217" i="26"/>
  <c r="G217" i="26"/>
  <c r="E217" i="26"/>
  <c r="C217" i="26"/>
  <c r="W216" i="26"/>
  <c r="U216" i="26"/>
  <c r="S216" i="26"/>
  <c r="Q216" i="26"/>
  <c r="O216" i="26"/>
  <c r="P214" i="26"/>
  <c r="P213" i="26"/>
  <c r="W212" i="26"/>
  <c r="P212" i="26"/>
  <c r="AA211" i="26"/>
  <c r="U209" i="26"/>
  <c r="S209" i="26"/>
  <c r="Q209" i="26"/>
  <c r="O209" i="26"/>
  <c r="M208" i="26"/>
  <c r="K208" i="26"/>
  <c r="I208" i="26"/>
  <c r="G208" i="26"/>
  <c r="E208" i="26"/>
  <c r="C208" i="26"/>
  <c r="W207" i="26"/>
  <c r="U207" i="26"/>
  <c r="S207" i="26"/>
  <c r="Q207" i="26"/>
  <c r="O207" i="26"/>
  <c r="P205" i="26"/>
  <c r="P204" i="26"/>
  <c r="W203" i="26"/>
  <c r="P203" i="26"/>
  <c r="AA202" i="26"/>
  <c r="U200" i="26"/>
  <c r="S200" i="26"/>
  <c r="Q200" i="26"/>
  <c r="O200" i="26"/>
  <c r="M199" i="26"/>
  <c r="K199" i="26"/>
  <c r="I199" i="26"/>
  <c r="G199" i="26"/>
  <c r="E199" i="26"/>
  <c r="C199" i="26"/>
  <c r="W198" i="26"/>
  <c r="U198" i="26"/>
  <c r="S198" i="26"/>
  <c r="Q198" i="26"/>
  <c r="O198" i="26"/>
  <c r="P196" i="26"/>
  <c r="P195" i="26"/>
  <c r="W194" i="26"/>
  <c r="P194" i="26"/>
  <c r="AA193" i="26"/>
  <c r="U191" i="26"/>
  <c r="S191" i="26"/>
  <c r="Q191" i="26"/>
  <c r="O191" i="26"/>
  <c r="M190" i="26"/>
  <c r="K190" i="26"/>
  <c r="I190" i="26"/>
  <c r="G190" i="26"/>
  <c r="E190" i="26"/>
  <c r="C190" i="26"/>
  <c r="W189" i="26"/>
  <c r="U189" i="26"/>
  <c r="S189" i="26"/>
  <c r="Q189" i="26"/>
  <c r="O189" i="26"/>
  <c r="P187" i="26"/>
  <c r="P186" i="26"/>
  <c r="W185" i="26"/>
  <c r="P185" i="26"/>
  <c r="AA184" i="26"/>
  <c r="U182" i="26"/>
  <c r="S182" i="26"/>
  <c r="Q182" i="26"/>
  <c r="O182" i="26"/>
  <c r="M181" i="26"/>
  <c r="K181" i="26"/>
  <c r="I181" i="26"/>
  <c r="G181" i="26"/>
  <c r="E181" i="26"/>
  <c r="C181" i="26"/>
  <c r="W180" i="26"/>
  <c r="U180" i="26"/>
  <c r="S180" i="26"/>
  <c r="Q180" i="26"/>
  <c r="O180" i="26"/>
  <c r="P178" i="26"/>
  <c r="P177" i="26"/>
  <c r="W176" i="26"/>
  <c r="P176" i="26"/>
  <c r="AA175" i="26"/>
  <c r="U173" i="26"/>
  <c r="S173" i="26"/>
  <c r="Q173" i="26"/>
  <c r="O173" i="26"/>
  <c r="M172" i="26"/>
  <c r="K172" i="26"/>
  <c r="I172" i="26"/>
  <c r="G172" i="26"/>
  <c r="E172" i="26"/>
  <c r="C172" i="26"/>
  <c r="W171" i="26"/>
  <c r="U171" i="26"/>
  <c r="S171" i="26"/>
  <c r="Q171" i="26"/>
  <c r="O171" i="26"/>
  <c r="P169" i="26"/>
  <c r="P168" i="26"/>
  <c r="W167" i="26"/>
  <c r="P167" i="26"/>
  <c r="AA166" i="26"/>
  <c r="U164" i="26"/>
  <c r="S164" i="26"/>
  <c r="Q164" i="26"/>
  <c r="O164" i="26"/>
  <c r="M163" i="26"/>
  <c r="K163" i="26"/>
  <c r="I163" i="26"/>
  <c r="G163" i="26"/>
  <c r="E163" i="26"/>
  <c r="C163" i="26"/>
  <c r="W162" i="26"/>
  <c r="U162" i="26"/>
  <c r="S162" i="26"/>
  <c r="Q162" i="26"/>
  <c r="O162" i="26"/>
  <c r="P160" i="26"/>
  <c r="P159" i="26"/>
  <c r="W158" i="26"/>
  <c r="P158" i="26"/>
  <c r="AA157" i="26"/>
  <c r="U155" i="26"/>
  <c r="S155" i="26"/>
  <c r="Q155" i="26"/>
  <c r="O155" i="26"/>
  <c r="M154" i="26"/>
  <c r="K154" i="26"/>
  <c r="I154" i="26"/>
  <c r="G154" i="26"/>
  <c r="E154" i="26"/>
  <c r="C154" i="26"/>
  <c r="W153" i="26"/>
  <c r="U153" i="26"/>
  <c r="S153" i="26"/>
  <c r="Q153" i="26"/>
  <c r="O153" i="26"/>
  <c r="P151" i="26"/>
  <c r="P150" i="26"/>
  <c r="W149" i="26"/>
  <c r="P149" i="26"/>
  <c r="AA148" i="26"/>
  <c r="U146" i="26"/>
  <c r="S146" i="26"/>
  <c r="Q146" i="26"/>
  <c r="O146" i="26"/>
  <c r="M145" i="26"/>
  <c r="K145" i="26"/>
  <c r="I145" i="26"/>
  <c r="G145" i="26"/>
  <c r="E145" i="26"/>
  <c r="C145" i="26"/>
  <c r="W144" i="26"/>
  <c r="U144" i="26"/>
  <c r="S144" i="26"/>
  <c r="Q144" i="26"/>
  <c r="O144" i="26"/>
  <c r="P142" i="26"/>
  <c r="P141" i="26"/>
  <c r="W140" i="26"/>
  <c r="P140" i="26"/>
  <c r="AA139" i="26"/>
  <c r="U137" i="26"/>
  <c r="S137" i="26"/>
  <c r="Q137" i="26"/>
  <c r="O137" i="26"/>
  <c r="M136" i="26"/>
  <c r="K136" i="26"/>
  <c r="I136" i="26"/>
  <c r="G136" i="26"/>
  <c r="E136" i="26"/>
  <c r="C136" i="26"/>
  <c r="W135" i="26"/>
  <c r="U135" i="26"/>
  <c r="S135" i="26"/>
  <c r="Q135" i="26"/>
  <c r="O135" i="26"/>
  <c r="P133" i="26"/>
  <c r="P132" i="26"/>
  <c r="W131" i="26"/>
  <c r="P131" i="26"/>
  <c r="AA130" i="26"/>
  <c r="U128" i="26"/>
  <c r="S128" i="26"/>
  <c r="Q128" i="26"/>
  <c r="O128" i="26"/>
  <c r="M127" i="26"/>
  <c r="K127" i="26"/>
  <c r="I127" i="26"/>
  <c r="G127" i="26"/>
  <c r="E127" i="26"/>
  <c r="C127" i="26"/>
  <c r="W126" i="26"/>
  <c r="U126" i="26"/>
  <c r="S126" i="26"/>
  <c r="Q126" i="26"/>
  <c r="O126" i="26"/>
  <c r="P124" i="26"/>
  <c r="P123" i="26"/>
  <c r="W122" i="26"/>
  <c r="P122" i="26"/>
  <c r="AA121" i="26"/>
  <c r="U119" i="26"/>
  <c r="S119" i="26"/>
  <c r="Q119" i="26"/>
  <c r="O119" i="26"/>
  <c r="M118" i="26"/>
  <c r="K118" i="26"/>
  <c r="I118" i="26"/>
  <c r="G118" i="26"/>
  <c r="E118" i="26"/>
  <c r="C118" i="26"/>
  <c r="W117" i="26"/>
  <c r="U117" i="26"/>
  <c r="S117" i="26"/>
  <c r="Q117" i="26"/>
  <c r="O117" i="26"/>
  <c r="P115" i="26"/>
  <c r="P114" i="26"/>
  <c r="W113" i="26"/>
  <c r="P113" i="26"/>
  <c r="AA112" i="26"/>
  <c r="U110" i="26"/>
  <c r="S110" i="26"/>
  <c r="Q110" i="26"/>
  <c r="O110" i="26"/>
  <c r="M109" i="26"/>
  <c r="K109" i="26"/>
  <c r="I109" i="26"/>
  <c r="G109" i="26"/>
  <c r="E109" i="26"/>
  <c r="C109" i="26"/>
  <c r="W108" i="26"/>
  <c r="U108" i="26"/>
  <c r="S108" i="26"/>
  <c r="Q108" i="26"/>
  <c r="O108" i="26"/>
  <c r="P106" i="26"/>
  <c r="P105" i="26"/>
  <c r="W104" i="26"/>
  <c r="P104" i="26"/>
  <c r="AA103" i="26"/>
  <c r="U101" i="26"/>
  <c r="S101" i="26"/>
  <c r="Q101" i="26"/>
  <c r="O101" i="26"/>
  <c r="M100" i="26"/>
  <c r="K100" i="26"/>
  <c r="I100" i="26"/>
  <c r="G100" i="26"/>
  <c r="E100" i="26"/>
  <c r="C100" i="26"/>
  <c r="W99" i="26"/>
  <c r="U99" i="26"/>
  <c r="S99" i="26"/>
  <c r="Q99" i="26"/>
  <c r="O99" i="26"/>
  <c r="P97" i="26"/>
  <c r="P96" i="26"/>
  <c r="W95" i="26"/>
  <c r="P95" i="26"/>
  <c r="AA94" i="26"/>
  <c r="U92" i="26"/>
  <c r="S92" i="26"/>
  <c r="Q92" i="26"/>
  <c r="O92" i="26"/>
  <c r="M91" i="26"/>
  <c r="K91" i="26"/>
  <c r="I91" i="26"/>
  <c r="G91" i="26"/>
  <c r="E91" i="26"/>
  <c r="C91" i="26"/>
  <c r="W90" i="26"/>
  <c r="U90" i="26"/>
  <c r="S90" i="26"/>
  <c r="Q90" i="26"/>
  <c r="O90" i="26"/>
  <c r="P88" i="26"/>
  <c r="P87" i="26"/>
  <c r="W86" i="26"/>
  <c r="P86" i="26"/>
  <c r="AA85" i="26"/>
  <c r="U83" i="26"/>
  <c r="S83" i="26"/>
  <c r="Q83" i="26"/>
  <c r="O83" i="26"/>
  <c r="M82" i="26"/>
  <c r="K82" i="26"/>
  <c r="I82" i="26"/>
  <c r="G82" i="26"/>
  <c r="E82" i="26"/>
  <c r="C82" i="26"/>
  <c r="W81" i="26"/>
  <c r="U81" i="26"/>
  <c r="S81" i="26"/>
  <c r="Q81" i="26"/>
  <c r="O81" i="26"/>
  <c r="P79" i="26"/>
  <c r="P78" i="26"/>
  <c r="W77" i="26"/>
  <c r="P77" i="26"/>
  <c r="AA76" i="26"/>
  <c r="U74" i="26"/>
  <c r="S74" i="26"/>
  <c r="Q74" i="26"/>
  <c r="O74" i="26"/>
  <c r="M73" i="26"/>
  <c r="K73" i="26"/>
  <c r="I73" i="26"/>
  <c r="G73" i="26"/>
  <c r="E73" i="26"/>
  <c r="C73" i="26"/>
  <c r="W72" i="26"/>
  <c r="U72" i="26"/>
  <c r="S72" i="26"/>
  <c r="Q72" i="26"/>
  <c r="O72" i="26"/>
  <c r="P70" i="26"/>
  <c r="P69" i="26"/>
  <c r="W68" i="26"/>
  <c r="P68" i="26"/>
  <c r="AA67" i="26"/>
  <c r="U65" i="26"/>
  <c r="S65" i="26"/>
  <c r="Q65" i="26"/>
  <c r="O65" i="26"/>
  <c r="M64" i="26"/>
  <c r="K64" i="26"/>
  <c r="I64" i="26"/>
  <c r="G64" i="26"/>
  <c r="E64" i="26"/>
  <c r="C64" i="26"/>
  <c r="W63" i="26"/>
  <c r="U63" i="26"/>
  <c r="S63" i="26"/>
  <c r="Q63" i="26"/>
  <c r="O63" i="26"/>
  <c r="P61" i="26"/>
  <c r="P60" i="26"/>
  <c r="W59" i="26"/>
  <c r="P59" i="26"/>
  <c r="AA58" i="26"/>
  <c r="U56" i="26"/>
  <c r="S56" i="26"/>
  <c r="Q56" i="26"/>
  <c r="O56" i="26"/>
  <c r="M55" i="26"/>
  <c r="K55" i="26"/>
  <c r="I55" i="26"/>
  <c r="G55" i="26"/>
  <c r="E55" i="26"/>
  <c r="C55" i="26"/>
  <c r="W54" i="26"/>
  <c r="U54" i="26"/>
  <c r="S54" i="26"/>
  <c r="Q54" i="26"/>
  <c r="O54" i="26"/>
  <c r="P52" i="26"/>
  <c r="P51" i="26"/>
  <c r="W50" i="26"/>
  <c r="P50" i="26"/>
  <c r="AA49" i="26"/>
  <c r="U47" i="26"/>
  <c r="S47" i="26"/>
  <c r="Q47" i="26"/>
  <c r="O47" i="26"/>
  <c r="M46" i="26"/>
  <c r="K46" i="26"/>
  <c r="I46" i="26"/>
  <c r="G46" i="26"/>
  <c r="E46" i="26"/>
  <c r="C46" i="26"/>
  <c r="W45" i="26"/>
  <c r="U45" i="26"/>
  <c r="S45" i="26"/>
  <c r="Q45" i="26"/>
  <c r="O45" i="26"/>
  <c r="P43" i="26"/>
  <c r="P42" i="26"/>
  <c r="W41" i="26"/>
  <c r="P41" i="26"/>
  <c r="AA40" i="26"/>
  <c r="U38" i="26"/>
  <c r="S38" i="26"/>
  <c r="Q38" i="26"/>
  <c r="O38" i="26"/>
  <c r="M37" i="26"/>
  <c r="K37" i="26"/>
  <c r="I37" i="26"/>
  <c r="G37" i="26"/>
  <c r="E37" i="26"/>
  <c r="C37" i="26"/>
  <c r="W36" i="26"/>
  <c r="U36" i="26"/>
  <c r="S36" i="26"/>
  <c r="Q36" i="26"/>
  <c r="O36" i="26"/>
  <c r="P34" i="26"/>
  <c r="P33" i="26"/>
  <c r="W32" i="26"/>
  <c r="P32" i="26"/>
  <c r="AA31" i="26"/>
  <c r="U29" i="26"/>
  <c r="S29" i="26"/>
  <c r="Q29" i="26"/>
  <c r="O29" i="26"/>
  <c r="M28" i="26"/>
  <c r="K28" i="26"/>
  <c r="I28" i="26"/>
  <c r="G28" i="26"/>
  <c r="E28" i="26"/>
  <c r="C28" i="26"/>
  <c r="W27" i="26"/>
  <c r="U27" i="26"/>
  <c r="S27" i="26"/>
  <c r="Q27" i="26"/>
  <c r="O27" i="26"/>
  <c r="P25" i="26"/>
  <c r="P24" i="26"/>
  <c r="W23" i="26"/>
  <c r="P23" i="26"/>
  <c r="AA22" i="26"/>
  <c r="U20" i="26"/>
  <c r="S20" i="26"/>
  <c r="Q20" i="26"/>
  <c r="O20" i="26"/>
  <c r="M19" i="26"/>
  <c r="K19" i="26"/>
  <c r="I19" i="26"/>
  <c r="G19" i="26"/>
  <c r="E19" i="26"/>
  <c r="C19" i="26"/>
  <c r="W18" i="26"/>
  <c r="U18" i="26"/>
  <c r="S18" i="26"/>
  <c r="Q18" i="26"/>
  <c r="O18" i="26"/>
  <c r="P16" i="26"/>
  <c r="P15" i="26"/>
  <c r="W14" i="26"/>
  <c r="P14" i="26"/>
  <c r="AA13" i="26"/>
  <c r="U272" i="25"/>
  <c r="S272" i="25"/>
  <c r="Q272" i="25"/>
  <c r="O272" i="25"/>
  <c r="M271" i="25"/>
  <c r="K271" i="25"/>
  <c r="I271" i="25"/>
  <c r="G271" i="25"/>
  <c r="E271" i="25"/>
  <c r="C271" i="25"/>
  <c r="W270" i="25"/>
  <c r="U270" i="25"/>
  <c r="S270" i="25"/>
  <c r="Q270" i="25"/>
  <c r="O270" i="25"/>
  <c r="P268" i="25"/>
  <c r="P267" i="25"/>
  <c r="W266" i="25"/>
  <c r="P266" i="25"/>
  <c r="AA265" i="25"/>
  <c r="U263" i="25"/>
  <c r="S263" i="25"/>
  <c r="Q263" i="25"/>
  <c r="O263" i="25"/>
  <c r="M262" i="25"/>
  <c r="K262" i="25"/>
  <c r="I262" i="25"/>
  <c r="G262" i="25"/>
  <c r="E262" i="25"/>
  <c r="C262" i="25"/>
  <c r="W261" i="25"/>
  <c r="U261" i="25"/>
  <c r="S261" i="25"/>
  <c r="Q261" i="25"/>
  <c r="O261" i="25"/>
  <c r="P259" i="25"/>
  <c r="P258" i="25"/>
  <c r="W257" i="25"/>
  <c r="P257" i="25"/>
  <c r="AA256" i="25"/>
  <c r="U254" i="25"/>
  <c r="S254" i="25"/>
  <c r="Q254" i="25"/>
  <c r="O254" i="25"/>
  <c r="M253" i="25"/>
  <c r="K253" i="25"/>
  <c r="I253" i="25"/>
  <c r="G253" i="25"/>
  <c r="E253" i="25"/>
  <c r="C253" i="25"/>
  <c r="W252" i="25"/>
  <c r="U252" i="25"/>
  <c r="S252" i="25"/>
  <c r="Q252" i="25"/>
  <c r="O252" i="25"/>
  <c r="P250" i="25"/>
  <c r="P249" i="25"/>
  <c r="W248" i="25"/>
  <c r="P248" i="25"/>
  <c r="AA247" i="25"/>
  <c r="U245" i="25"/>
  <c r="S245" i="25"/>
  <c r="Q245" i="25"/>
  <c r="O245" i="25"/>
  <c r="M244" i="25"/>
  <c r="K244" i="25"/>
  <c r="I244" i="25"/>
  <c r="G244" i="25"/>
  <c r="E244" i="25"/>
  <c r="C244" i="25"/>
  <c r="W243" i="25"/>
  <c r="U243" i="25"/>
  <c r="S243" i="25"/>
  <c r="Q243" i="25"/>
  <c r="O243" i="25"/>
  <c r="P241" i="25"/>
  <c r="P240" i="25"/>
  <c r="W239" i="25"/>
  <c r="P239" i="25"/>
  <c r="AA238" i="25"/>
  <c r="U236" i="25"/>
  <c r="S236" i="25"/>
  <c r="Q236" i="25"/>
  <c r="O236" i="25"/>
  <c r="M235" i="25"/>
  <c r="K235" i="25"/>
  <c r="I235" i="25"/>
  <c r="G235" i="25"/>
  <c r="E235" i="25"/>
  <c r="C235" i="25"/>
  <c r="W234" i="25"/>
  <c r="U234" i="25"/>
  <c r="S234" i="25"/>
  <c r="Q234" i="25"/>
  <c r="O234" i="25"/>
  <c r="P232" i="25"/>
  <c r="P231" i="25"/>
  <c r="W230" i="25"/>
  <c r="P230" i="25"/>
  <c r="AA229" i="25"/>
  <c r="U227" i="25"/>
  <c r="S227" i="25"/>
  <c r="Q227" i="25"/>
  <c r="O227" i="25"/>
  <c r="M226" i="25"/>
  <c r="K226" i="25"/>
  <c r="I226" i="25"/>
  <c r="G226" i="25"/>
  <c r="E226" i="25"/>
  <c r="C226" i="25"/>
  <c r="W225" i="25"/>
  <c r="U225" i="25"/>
  <c r="S225" i="25"/>
  <c r="Q225" i="25"/>
  <c r="O225" i="25"/>
  <c r="P223" i="25"/>
  <c r="P222" i="25"/>
  <c r="W221" i="25"/>
  <c r="P221" i="25"/>
  <c r="AA220" i="25"/>
  <c r="U218" i="25"/>
  <c r="S218" i="25"/>
  <c r="Q218" i="25"/>
  <c r="O218" i="25"/>
  <c r="M217" i="25"/>
  <c r="K217" i="25"/>
  <c r="I217" i="25"/>
  <c r="G217" i="25"/>
  <c r="E217" i="25"/>
  <c r="C217" i="25"/>
  <c r="W216" i="25"/>
  <c r="U216" i="25"/>
  <c r="S216" i="25"/>
  <c r="Q216" i="25"/>
  <c r="O216" i="25"/>
  <c r="P214" i="25"/>
  <c r="P213" i="25"/>
  <c r="W212" i="25"/>
  <c r="P212" i="25"/>
  <c r="AA211" i="25"/>
  <c r="U209" i="25"/>
  <c r="S209" i="25"/>
  <c r="Q209" i="25"/>
  <c r="O209" i="25"/>
  <c r="M208" i="25"/>
  <c r="K208" i="25"/>
  <c r="I208" i="25"/>
  <c r="G208" i="25"/>
  <c r="E208" i="25"/>
  <c r="C208" i="25"/>
  <c r="W207" i="25"/>
  <c r="U207" i="25"/>
  <c r="S207" i="25"/>
  <c r="Q207" i="25"/>
  <c r="O207" i="25"/>
  <c r="P205" i="25"/>
  <c r="P204" i="25"/>
  <c r="W203" i="25"/>
  <c r="P203" i="25"/>
  <c r="AA202" i="25"/>
  <c r="U200" i="25"/>
  <c r="S200" i="25"/>
  <c r="Q200" i="25"/>
  <c r="O200" i="25"/>
  <c r="M199" i="25"/>
  <c r="K199" i="25"/>
  <c r="I199" i="25"/>
  <c r="G199" i="25"/>
  <c r="E199" i="25"/>
  <c r="C199" i="25"/>
  <c r="W198" i="25"/>
  <c r="U198" i="25"/>
  <c r="S198" i="25"/>
  <c r="Q198" i="25"/>
  <c r="O198" i="25"/>
  <c r="P196" i="25"/>
  <c r="P195" i="25"/>
  <c r="W194" i="25"/>
  <c r="P194" i="25"/>
  <c r="AA193" i="25"/>
  <c r="U191" i="25"/>
  <c r="S191" i="25"/>
  <c r="Q191" i="25"/>
  <c r="O191" i="25"/>
  <c r="M190" i="25"/>
  <c r="K190" i="25"/>
  <c r="I190" i="25"/>
  <c r="G190" i="25"/>
  <c r="E190" i="25"/>
  <c r="C190" i="25"/>
  <c r="W189" i="25"/>
  <c r="U189" i="25"/>
  <c r="S189" i="25"/>
  <c r="Q189" i="25"/>
  <c r="O189" i="25"/>
  <c r="P187" i="25"/>
  <c r="P186" i="25"/>
  <c r="W185" i="25"/>
  <c r="P185" i="25"/>
  <c r="AA184" i="25"/>
  <c r="U182" i="25"/>
  <c r="S182" i="25"/>
  <c r="Q182" i="25"/>
  <c r="O182" i="25"/>
  <c r="M181" i="25"/>
  <c r="K181" i="25"/>
  <c r="I181" i="25"/>
  <c r="G181" i="25"/>
  <c r="E181" i="25"/>
  <c r="C181" i="25"/>
  <c r="W180" i="25"/>
  <c r="U180" i="25"/>
  <c r="S180" i="25"/>
  <c r="Q180" i="25"/>
  <c r="O180" i="25"/>
  <c r="P178" i="25"/>
  <c r="P177" i="25"/>
  <c r="W176" i="25"/>
  <c r="P176" i="25"/>
  <c r="AA175" i="25"/>
  <c r="U173" i="25"/>
  <c r="S173" i="25"/>
  <c r="Q173" i="25"/>
  <c r="O173" i="25"/>
  <c r="M172" i="25"/>
  <c r="K172" i="25"/>
  <c r="I172" i="25"/>
  <c r="G172" i="25"/>
  <c r="E172" i="25"/>
  <c r="C172" i="25"/>
  <c r="W171" i="25"/>
  <c r="U171" i="25"/>
  <c r="S171" i="25"/>
  <c r="Q171" i="25"/>
  <c r="O171" i="25"/>
  <c r="P169" i="25"/>
  <c r="P168" i="25"/>
  <c r="W167" i="25"/>
  <c r="P167" i="25"/>
  <c r="AA166" i="25"/>
  <c r="U164" i="25"/>
  <c r="S164" i="25"/>
  <c r="Q164" i="25"/>
  <c r="O164" i="25"/>
  <c r="M163" i="25"/>
  <c r="K163" i="25"/>
  <c r="I163" i="25"/>
  <c r="G163" i="25"/>
  <c r="E163" i="25"/>
  <c r="C163" i="25"/>
  <c r="W162" i="25"/>
  <c r="U162" i="25"/>
  <c r="S162" i="25"/>
  <c r="Q162" i="25"/>
  <c r="O162" i="25"/>
  <c r="P160" i="25"/>
  <c r="P159" i="25"/>
  <c r="W158" i="25"/>
  <c r="P158" i="25"/>
  <c r="AA157" i="25"/>
  <c r="U155" i="25"/>
  <c r="S155" i="25"/>
  <c r="Q155" i="25"/>
  <c r="O155" i="25"/>
  <c r="M154" i="25"/>
  <c r="K154" i="25"/>
  <c r="I154" i="25"/>
  <c r="G154" i="25"/>
  <c r="E154" i="25"/>
  <c r="C154" i="25"/>
  <c r="W153" i="25"/>
  <c r="U153" i="25"/>
  <c r="S153" i="25"/>
  <c r="Q153" i="25"/>
  <c r="O153" i="25"/>
  <c r="P151" i="25"/>
  <c r="P150" i="25"/>
  <c r="W149" i="25"/>
  <c r="P149" i="25"/>
  <c r="AA148" i="25"/>
  <c r="U146" i="25"/>
  <c r="S146" i="25"/>
  <c r="Q146" i="25"/>
  <c r="O146" i="25"/>
  <c r="M145" i="25"/>
  <c r="K145" i="25"/>
  <c r="I145" i="25"/>
  <c r="G145" i="25"/>
  <c r="E145" i="25"/>
  <c r="C145" i="25"/>
  <c r="W144" i="25"/>
  <c r="U144" i="25"/>
  <c r="S144" i="25"/>
  <c r="Q144" i="25"/>
  <c r="O144" i="25"/>
  <c r="P142" i="25"/>
  <c r="P141" i="25"/>
  <c r="W140" i="25"/>
  <c r="P140" i="25"/>
  <c r="AA139" i="25"/>
  <c r="U137" i="25"/>
  <c r="S137" i="25"/>
  <c r="Q137" i="25"/>
  <c r="O137" i="25"/>
  <c r="M136" i="25"/>
  <c r="K136" i="25"/>
  <c r="I136" i="25"/>
  <c r="G136" i="25"/>
  <c r="E136" i="25"/>
  <c r="C136" i="25"/>
  <c r="W135" i="25"/>
  <c r="U135" i="25"/>
  <c r="S135" i="25"/>
  <c r="Q135" i="25"/>
  <c r="O135" i="25"/>
  <c r="P133" i="25"/>
  <c r="P132" i="25"/>
  <c r="W131" i="25"/>
  <c r="P131" i="25"/>
  <c r="AA130" i="25"/>
  <c r="U128" i="25"/>
  <c r="S128" i="25"/>
  <c r="Q128" i="25"/>
  <c r="O128" i="25"/>
  <c r="M127" i="25"/>
  <c r="K127" i="25"/>
  <c r="I127" i="25"/>
  <c r="G127" i="25"/>
  <c r="E127" i="25"/>
  <c r="C127" i="25"/>
  <c r="W126" i="25"/>
  <c r="U126" i="25"/>
  <c r="S126" i="25"/>
  <c r="Q126" i="25"/>
  <c r="O126" i="25"/>
  <c r="P124" i="25"/>
  <c r="P123" i="25"/>
  <c r="W122" i="25"/>
  <c r="P122" i="25"/>
  <c r="AA121" i="25"/>
  <c r="U119" i="25"/>
  <c r="S119" i="25"/>
  <c r="Q119" i="25"/>
  <c r="O119" i="25"/>
  <c r="M118" i="25"/>
  <c r="K118" i="25"/>
  <c r="I118" i="25"/>
  <c r="G118" i="25"/>
  <c r="E118" i="25"/>
  <c r="C118" i="25"/>
  <c r="W117" i="25"/>
  <c r="U117" i="25"/>
  <c r="S117" i="25"/>
  <c r="Q117" i="25"/>
  <c r="O117" i="25"/>
  <c r="P115" i="25"/>
  <c r="P114" i="25"/>
  <c r="W113" i="25"/>
  <c r="P113" i="25"/>
  <c r="AA112" i="25"/>
  <c r="U110" i="25"/>
  <c r="S110" i="25"/>
  <c r="Q110" i="25"/>
  <c r="O110" i="25"/>
  <c r="M109" i="25"/>
  <c r="K109" i="25"/>
  <c r="I109" i="25"/>
  <c r="G109" i="25"/>
  <c r="E109" i="25"/>
  <c r="C109" i="25"/>
  <c r="W108" i="25"/>
  <c r="U108" i="25"/>
  <c r="S108" i="25"/>
  <c r="Q108" i="25"/>
  <c r="O108" i="25"/>
  <c r="P106" i="25"/>
  <c r="P105" i="25"/>
  <c r="W104" i="25"/>
  <c r="P104" i="25"/>
  <c r="AA103" i="25"/>
  <c r="U101" i="25"/>
  <c r="S101" i="25"/>
  <c r="Q101" i="25"/>
  <c r="O101" i="25"/>
  <c r="M100" i="25"/>
  <c r="K100" i="25"/>
  <c r="I100" i="25"/>
  <c r="G100" i="25"/>
  <c r="E100" i="25"/>
  <c r="C100" i="25"/>
  <c r="W99" i="25"/>
  <c r="U99" i="25"/>
  <c r="S99" i="25"/>
  <c r="Q99" i="25"/>
  <c r="O99" i="25"/>
  <c r="P97" i="25"/>
  <c r="P96" i="25"/>
  <c r="W95" i="25"/>
  <c r="P95" i="25"/>
  <c r="AA94" i="25"/>
  <c r="U92" i="25"/>
  <c r="S92" i="25"/>
  <c r="Q92" i="25"/>
  <c r="O92" i="25"/>
  <c r="M91" i="25"/>
  <c r="K91" i="25"/>
  <c r="I91" i="25"/>
  <c r="G91" i="25"/>
  <c r="E91" i="25"/>
  <c r="C91" i="25"/>
  <c r="W90" i="25"/>
  <c r="U90" i="25"/>
  <c r="S90" i="25"/>
  <c r="Q90" i="25"/>
  <c r="O90" i="25"/>
  <c r="P88" i="25"/>
  <c r="P87" i="25"/>
  <c r="W86" i="25"/>
  <c r="P86" i="25"/>
  <c r="AA85" i="25"/>
  <c r="U83" i="25"/>
  <c r="S83" i="25"/>
  <c r="Q83" i="25"/>
  <c r="O83" i="25"/>
  <c r="M82" i="25"/>
  <c r="K82" i="25"/>
  <c r="I82" i="25"/>
  <c r="G82" i="25"/>
  <c r="E82" i="25"/>
  <c r="C82" i="25"/>
  <c r="W81" i="25"/>
  <c r="U81" i="25"/>
  <c r="S81" i="25"/>
  <c r="Q81" i="25"/>
  <c r="O81" i="25"/>
  <c r="P79" i="25"/>
  <c r="P78" i="25"/>
  <c r="W77" i="25"/>
  <c r="P77" i="25"/>
  <c r="AA76" i="25"/>
  <c r="U74" i="25"/>
  <c r="S74" i="25"/>
  <c r="Q74" i="25"/>
  <c r="O74" i="25"/>
  <c r="M73" i="25"/>
  <c r="K73" i="25"/>
  <c r="I73" i="25"/>
  <c r="G73" i="25"/>
  <c r="E73" i="25"/>
  <c r="C73" i="25"/>
  <c r="W72" i="25"/>
  <c r="U72" i="25"/>
  <c r="S72" i="25"/>
  <c r="Q72" i="25"/>
  <c r="O72" i="25"/>
  <c r="P70" i="25"/>
  <c r="P69" i="25"/>
  <c r="W68" i="25"/>
  <c r="P68" i="25"/>
  <c r="AA67" i="25"/>
  <c r="U65" i="25"/>
  <c r="S65" i="25"/>
  <c r="Q65" i="25"/>
  <c r="O65" i="25"/>
  <c r="M64" i="25"/>
  <c r="K64" i="25"/>
  <c r="I64" i="25"/>
  <c r="G64" i="25"/>
  <c r="E64" i="25"/>
  <c r="C64" i="25"/>
  <c r="W63" i="25"/>
  <c r="U63" i="25"/>
  <c r="S63" i="25"/>
  <c r="Q63" i="25"/>
  <c r="O63" i="25"/>
  <c r="P61" i="25"/>
  <c r="P60" i="25"/>
  <c r="W59" i="25"/>
  <c r="P59" i="25"/>
  <c r="AA58" i="25"/>
  <c r="U56" i="25"/>
  <c r="S56" i="25"/>
  <c r="Q56" i="25"/>
  <c r="O56" i="25"/>
  <c r="M55" i="25"/>
  <c r="K55" i="25"/>
  <c r="I55" i="25"/>
  <c r="G55" i="25"/>
  <c r="E55" i="25"/>
  <c r="C55" i="25"/>
  <c r="W54" i="25"/>
  <c r="U54" i="25"/>
  <c r="S54" i="25"/>
  <c r="Q54" i="25"/>
  <c r="O54" i="25"/>
  <c r="P52" i="25"/>
  <c r="P51" i="25"/>
  <c r="W50" i="25"/>
  <c r="P50" i="25"/>
  <c r="AA49" i="25"/>
  <c r="U47" i="25"/>
  <c r="S47" i="25"/>
  <c r="Q47" i="25"/>
  <c r="O47" i="25"/>
  <c r="M46" i="25"/>
  <c r="K46" i="25"/>
  <c r="I46" i="25"/>
  <c r="G46" i="25"/>
  <c r="E46" i="25"/>
  <c r="C46" i="25"/>
  <c r="W45" i="25"/>
  <c r="U45" i="25"/>
  <c r="S45" i="25"/>
  <c r="Q45" i="25"/>
  <c r="O45" i="25"/>
  <c r="P43" i="25"/>
  <c r="P42" i="25"/>
  <c r="W41" i="25"/>
  <c r="P41" i="25"/>
  <c r="AA40" i="25"/>
  <c r="U38" i="25"/>
  <c r="S38" i="25"/>
  <c r="Q38" i="25"/>
  <c r="O38" i="25"/>
  <c r="M37" i="25"/>
  <c r="K37" i="25"/>
  <c r="I37" i="25"/>
  <c r="G37" i="25"/>
  <c r="E37" i="25"/>
  <c r="C37" i="25"/>
  <c r="W36" i="25"/>
  <c r="U36" i="25"/>
  <c r="S36" i="25"/>
  <c r="Q36" i="25"/>
  <c r="O36" i="25"/>
  <c r="P34" i="25"/>
  <c r="P33" i="25"/>
  <c r="W32" i="25"/>
  <c r="P32" i="25"/>
  <c r="AA31" i="25"/>
  <c r="U29" i="25"/>
  <c r="S29" i="25"/>
  <c r="Q29" i="25"/>
  <c r="O29" i="25"/>
  <c r="M28" i="25"/>
  <c r="K28" i="25"/>
  <c r="I28" i="25"/>
  <c r="G28" i="25"/>
  <c r="E28" i="25"/>
  <c r="C28" i="25"/>
  <c r="W27" i="25"/>
  <c r="U27" i="25"/>
  <c r="S27" i="25"/>
  <c r="Q27" i="25"/>
  <c r="O27" i="25"/>
  <c r="P25" i="25"/>
  <c r="P24" i="25"/>
  <c r="W23" i="25"/>
  <c r="P23" i="25"/>
  <c r="AA22" i="25"/>
  <c r="U20" i="25"/>
  <c r="S20" i="25"/>
  <c r="Q20" i="25"/>
  <c r="O20" i="25"/>
  <c r="M19" i="25"/>
  <c r="K19" i="25"/>
  <c r="I19" i="25"/>
  <c r="G19" i="25"/>
  <c r="E19" i="25"/>
  <c r="C19" i="25"/>
  <c r="W18" i="25"/>
  <c r="U18" i="25"/>
  <c r="S18" i="25"/>
  <c r="Q18" i="25"/>
  <c r="O18" i="25"/>
  <c r="P16" i="25"/>
  <c r="P15" i="25"/>
  <c r="W14" i="25"/>
  <c r="P14" i="25"/>
  <c r="AA13" i="25"/>
  <c r="U272" i="24"/>
  <c r="S272" i="24"/>
  <c r="Q272" i="24"/>
  <c r="O272" i="24"/>
  <c r="M271" i="24"/>
  <c r="K271" i="24"/>
  <c r="I271" i="24"/>
  <c r="G271" i="24"/>
  <c r="E271" i="24"/>
  <c r="C271" i="24"/>
  <c r="W270" i="24"/>
  <c r="U270" i="24"/>
  <c r="S270" i="24"/>
  <c r="Q270" i="24"/>
  <c r="O270" i="24"/>
  <c r="P268" i="24"/>
  <c r="P267" i="24"/>
  <c r="W266" i="24"/>
  <c r="P266" i="24"/>
  <c r="AA265" i="24"/>
  <c r="U263" i="24"/>
  <c r="S263" i="24"/>
  <c r="Q263" i="24"/>
  <c r="O263" i="24"/>
  <c r="M262" i="24"/>
  <c r="K262" i="24"/>
  <c r="I262" i="24"/>
  <c r="G262" i="24"/>
  <c r="E262" i="24"/>
  <c r="C262" i="24"/>
  <c r="W261" i="24"/>
  <c r="U261" i="24"/>
  <c r="S261" i="24"/>
  <c r="Q261" i="24"/>
  <c r="O261" i="24"/>
  <c r="P259" i="24"/>
  <c r="P258" i="24"/>
  <c r="W257" i="24"/>
  <c r="P257" i="24"/>
  <c r="AA256" i="24"/>
  <c r="U254" i="24"/>
  <c r="S254" i="24"/>
  <c r="Q254" i="24"/>
  <c r="O254" i="24"/>
  <c r="M253" i="24"/>
  <c r="K253" i="24"/>
  <c r="I253" i="24"/>
  <c r="G253" i="24"/>
  <c r="E253" i="24"/>
  <c r="C253" i="24"/>
  <c r="W252" i="24"/>
  <c r="U252" i="24"/>
  <c r="S252" i="24"/>
  <c r="Q252" i="24"/>
  <c r="O252" i="24"/>
  <c r="P250" i="24"/>
  <c r="P249" i="24"/>
  <c r="W248" i="24"/>
  <c r="P248" i="24"/>
  <c r="AA247" i="24"/>
  <c r="U245" i="24"/>
  <c r="S245" i="24"/>
  <c r="Q245" i="24"/>
  <c r="O245" i="24"/>
  <c r="M244" i="24"/>
  <c r="K244" i="24"/>
  <c r="I244" i="24"/>
  <c r="G244" i="24"/>
  <c r="E244" i="24"/>
  <c r="C244" i="24"/>
  <c r="W243" i="24"/>
  <c r="U243" i="24"/>
  <c r="S243" i="24"/>
  <c r="Q243" i="24"/>
  <c r="O243" i="24"/>
  <c r="P241" i="24"/>
  <c r="P240" i="24"/>
  <c r="W239" i="24"/>
  <c r="P239" i="24"/>
  <c r="AA238" i="24"/>
  <c r="U236" i="24"/>
  <c r="S236" i="24"/>
  <c r="Q236" i="24"/>
  <c r="O236" i="24"/>
  <c r="M235" i="24"/>
  <c r="K235" i="24"/>
  <c r="I235" i="24"/>
  <c r="G235" i="24"/>
  <c r="E235" i="24"/>
  <c r="C235" i="24"/>
  <c r="W234" i="24"/>
  <c r="U234" i="24"/>
  <c r="S234" i="24"/>
  <c r="Q234" i="24"/>
  <c r="O234" i="24"/>
  <c r="P232" i="24"/>
  <c r="P231" i="24"/>
  <c r="W230" i="24"/>
  <c r="P230" i="24"/>
  <c r="AA229" i="24"/>
  <c r="U227" i="24"/>
  <c r="S227" i="24"/>
  <c r="Q227" i="24"/>
  <c r="O227" i="24"/>
  <c r="M226" i="24"/>
  <c r="K226" i="24"/>
  <c r="I226" i="24"/>
  <c r="G226" i="24"/>
  <c r="E226" i="24"/>
  <c r="C226" i="24"/>
  <c r="W225" i="24"/>
  <c r="U225" i="24"/>
  <c r="S225" i="24"/>
  <c r="Q225" i="24"/>
  <c r="O225" i="24"/>
  <c r="P223" i="24"/>
  <c r="P222" i="24"/>
  <c r="W221" i="24"/>
  <c r="P221" i="24"/>
  <c r="AA220" i="24"/>
  <c r="U218" i="24"/>
  <c r="S218" i="24"/>
  <c r="Q218" i="24"/>
  <c r="O218" i="24"/>
  <c r="M217" i="24"/>
  <c r="K217" i="24"/>
  <c r="I217" i="24"/>
  <c r="G217" i="24"/>
  <c r="E217" i="24"/>
  <c r="C217" i="24"/>
  <c r="W216" i="24"/>
  <c r="U216" i="24"/>
  <c r="S216" i="24"/>
  <c r="Q216" i="24"/>
  <c r="O216" i="24"/>
  <c r="P214" i="24"/>
  <c r="P213" i="24"/>
  <c r="W212" i="24"/>
  <c r="P212" i="24"/>
  <c r="AA211" i="24"/>
  <c r="U209" i="24"/>
  <c r="S209" i="24"/>
  <c r="Q209" i="24"/>
  <c r="O209" i="24"/>
  <c r="M208" i="24"/>
  <c r="K208" i="24"/>
  <c r="I208" i="24"/>
  <c r="G208" i="24"/>
  <c r="E208" i="24"/>
  <c r="C208" i="24"/>
  <c r="W207" i="24"/>
  <c r="U207" i="24"/>
  <c r="S207" i="24"/>
  <c r="Q207" i="24"/>
  <c r="O207" i="24"/>
  <c r="P205" i="24"/>
  <c r="P204" i="24"/>
  <c r="W203" i="24"/>
  <c r="P203" i="24"/>
  <c r="AA202" i="24"/>
  <c r="U200" i="24"/>
  <c r="S200" i="24"/>
  <c r="Q200" i="24"/>
  <c r="O200" i="24"/>
  <c r="M199" i="24"/>
  <c r="K199" i="24"/>
  <c r="I199" i="24"/>
  <c r="G199" i="24"/>
  <c r="E199" i="24"/>
  <c r="C199" i="24"/>
  <c r="W198" i="24"/>
  <c r="U198" i="24"/>
  <c r="S198" i="24"/>
  <c r="Q198" i="24"/>
  <c r="O198" i="24"/>
  <c r="P196" i="24"/>
  <c r="P195" i="24"/>
  <c r="W194" i="24"/>
  <c r="P194" i="24"/>
  <c r="AA193" i="24"/>
  <c r="U191" i="24"/>
  <c r="S191" i="24"/>
  <c r="Q191" i="24"/>
  <c r="O191" i="24"/>
  <c r="M190" i="24"/>
  <c r="K190" i="24"/>
  <c r="I190" i="24"/>
  <c r="G190" i="24"/>
  <c r="E190" i="24"/>
  <c r="C190" i="24"/>
  <c r="W189" i="24"/>
  <c r="U189" i="24"/>
  <c r="S189" i="24"/>
  <c r="Q189" i="24"/>
  <c r="O189" i="24"/>
  <c r="P187" i="24"/>
  <c r="P186" i="24"/>
  <c r="W185" i="24"/>
  <c r="P185" i="24"/>
  <c r="AA184" i="24"/>
  <c r="U182" i="24"/>
  <c r="S182" i="24"/>
  <c r="Q182" i="24"/>
  <c r="O182" i="24"/>
  <c r="M181" i="24"/>
  <c r="K181" i="24"/>
  <c r="I181" i="24"/>
  <c r="G181" i="24"/>
  <c r="E181" i="24"/>
  <c r="C181" i="24"/>
  <c r="W180" i="24"/>
  <c r="U180" i="24"/>
  <c r="S180" i="24"/>
  <c r="Q180" i="24"/>
  <c r="O180" i="24"/>
  <c r="P178" i="24"/>
  <c r="P177" i="24"/>
  <c r="W176" i="24"/>
  <c r="P176" i="24"/>
  <c r="AA175" i="24"/>
  <c r="U173" i="24"/>
  <c r="S173" i="24"/>
  <c r="Q173" i="24"/>
  <c r="O173" i="24"/>
  <c r="M172" i="24"/>
  <c r="K172" i="24"/>
  <c r="I172" i="24"/>
  <c r="G172" i="24"/>
  <c r="E172" i="24"/>
  <c r="C172" i="24"/>
  <c r="W171" i="24"/>
  <c r="U171" i="24"/>
  <c r="S171" i="24"/>
  <c r="Q171" i="24"/>
  <c r="O171" i="24"/>
  <c r="P169" i="24"/>
  <c r="P168" i="24"/>
  <c r="W167" i="24"/>
  <c r="P167" i="24"/>
  <c r="AA166" i="24"/>
  <c r="U164" i="24"/>
  <c r="S164" i="24"/>
  <c r="Q164" i="24"/>
  <c r="O164" i="24"/>
  <c r="M163" i="24"/>
  <c r="K163" i="24"/>
  <c r="I163" i="24"/>
  <c r="G163" i="24"/>
  <c r="E163" i="24"/>
  <c r="C163" i="24"/>
  <c r="W162" i="24"/>
  <c r="U162" i="24"/>
  <c r="S162" i="24"/>
  <c r="Q162" i="24"/>
  <c r="O162" i="24"/>
  <c r="P160" i="24"/>
  <c r="P159" i="24"/>
  <c r="W158" i="24"/>
  <c r="P158" i="24"/>
  <c r="AA157" i="24"/>
  <c r="U155" i="24"/>
  <c r="S155" i="24"/>
  <c r="Q155" i="24"/>
  <c r="O155" i="24"/>
  <c r="M154" i="24"/>
  <c r="K154" i="24"/>
  <c r="I154" i="24"/>
  <c r="G154" i="24"/>
  <c r="E154" i="24"/>
  <c r="C154" i="24"/>
  <c r="W153" i="24"/>
  <c r="U153" i="24"/>
  <c r="S153" i="24"/>
  <c r="Q153" i="24"/>
  <c r="O153" i="24"/>
  <c r="P151" i="24"/>
  <c r="P150" i="24"/>
  <c r="W149" i="24"/>
  <c r="P149" i="24"/>
  <c r="AA148" i="24"/>
  <c r="U146" i="24"/>
  <c r="S146" i="24"/>
  <c r="Q146" i="24"/>
  <c r="O146" i="24"/>
  <c r="M145" i="24"/>
  <c r="K145" i="24"/>
  <c r="I145" i="24"/>
  <c r="G145" i="24"/>
  <c r="E145" i="24"/>
  <c r="C145" i="24"/>
  <c r="W144" i="24"/>
  <c r="U144" i="24"/>
  <c r="S144" i="24"/>
  <c r="Q144" i="24"/>
  <c r="O144" i="24"/>
  <c r="P142" i="24"/>
  <c r="P141" i="24"/>
  <c r="W140" i="24"/>
  <c r="P140" i="24"/>
  <c r="AA139" i="24"/>
  <c r="U137" i="24"/>
  <c r="S137" i="24"/>
  <c r="Q137" i="24"/>
  <c r="O137" i="24"/>
  <c r="M136" i="24"/>
  <c r="K136" i="24"/>
  <c r="I136" i="24"/>
  <c r="G136" i="24"/>
  <c r="E136" i="24"/>
  <c r="C136" i="24"/>
  <c r="W135" i="24"/>
  <c r="U135" i="24"/>
  <c r="S135" i="24"/>
  <c r="Q135" i="24"/>
  <c r="O135" i="24"/>
  <c r="P133" i="24"/>
  <c r="P132" i="24"/>
  <c r="W131" i="24"/>
  <c r="P131" i="24"/>
  <c r="AA130" i="24"/>
  <c r="U128" i="24"/>
  <c r="S128" i="24"/>
  <c r="Q128" i="24"/>
  <c r="O128" i="24"/>
  <c r="M127" i="24"/>
  <c r="K127" i="24"/>
  <c r="I127" i="24"/>
  <c r="G127" i="24"/>
  <c r="E127" i="24"/>
  <c r="C127" i="24"/>
  <c r="W126" i="24"/>
  <c r="U126" i="24"/>
  <c r="S126" i="24"/>
  <c r="Q126" i="24"/>
  <c r="O126" i="24"/>
  <c r="P124" i="24"/>
  <c r="P123" i="24"/>
  <c r="W122" i="24"/>
  <c r="P122" i="24"/>
  <c r="AA121" i="24"/>
  <c r="U119" i="24"/>
  <c r="S119" i="24"/>
  <c r="Q119" i="24"/>
  <c r="O119" i="24"/>
  <c r="M118" i="24"/>
  <c r="K118" i="24"/>
  <c r="I118" i="24"/>
  <c r="G118" i="24"/>
  <c r="E118" i="24"/>
  <c r="C118" i="24"/>
  <c r="W117" i="24"/>
  <c r="U117" i="24"/>
  <c r="S117" i="24"/>
  <c r="Q117" i="24"/>
  <c r="O117" i="24"/>
  <c r="P115" i="24"/>
  <c r="P114" i="24"/>
  <c r="W113" i="24"/>
  <c r="P113" i="24"/>
  <c r="AA112" i="24"/>
  <c r="U110" i="24"/>
  <c r="S110" i="24"/>
  <c r="Q110" i="24"/>
  <c r="O110" i="24"/>
  <c r="M109" i="24"/>
  <c r="K109" i="24"/>
  <c r="I109" i="24"/>
  <c r="G109" i="24"/>
  <c r="E109" i="24"/>
  <c r="C109" i="24"/>
  <c r="W108" i="24"/>
  <c r="U108" i="24"/>
  <c r="S108" i="24"/>
  <c r="Q108" i="24"/>
  <c r="O108" i="24"/>
  <c r="P106" i="24"/>
  <c r="P105" i="24"/>
  <c r="W104" i="24"/>
  <c r="P104" i="24"/>
  <c r="AA103" i="24"/>
  <c r="U101" i="24"/>
  <c r="S101" i="24"/>
  <c r="Q101" i="24"/>
  <c r="O101" i="24"/>
  <c r="M100" i="24"/>
  <c r="K100" i="24"/>
  <c r="I100" i="24"/>
  <c r="G100" i="24"/>
  <c r="E100" i="24"/>
  <c r="C100" i="24"/>
  <c r="W99" i="24"/>
  <c r="U99" i="24"/>
  <c r="S99" i="24"/>
  <c r="Q99" i="24"/>
  <c r="O99" i="24"/>
  <c r="P97" i="24"/>
  <c r="P96" i="24"/>
  <c r="W95" i="24"/>
  <c r="P95" i="24"/>
  <c r="AA94" i="24"/>
  <c r="U92" i="24"/>
  <c r="S92" i="24"/>
  <c r="Q92" i="24"/>
  <c r="O92" i="24"/>
  <c r="M91" i="24"/>
  <c r="K91" i="24"/>
  <c r="I91" i="24"/>
  <c r="G91" i="24"/>
  <c r="E91" i="24"/>
  <c r="C91" i="24"/>
  <c r="W90" i="24"/>
  <c r="U90" i="24"/>
  <c r="S90" i="24"/>
  <c r="Q90" i="24"/>
  <c r="O90" i="24"/>
  <c r="P88" i="24"/>
  <c r="P87" i="24"/>
  <c r="W86" i="24"/>
  <c r="P86" i="24"/>
  <c r="AA85" i="24"/>
  <c r="U83" i="24"/>
  <c r="S83" i="24"/>
  <c r="Q83" i="24"/>
  <c r="O83" i="24"/>
  <c r="M82" i="24"/>
  <c r="K82" i="24"/>
  <c r="I82" i="24"/>
  <c r="G82" i="24"/>
  <c r="E82" i="24"/>
  <c r="C82" i="24"/>
  <c r="W81" i="24"/>
  <c r="U81" i="24"/>
  <c r="S81" i="24"/>
  <c r="Q81" i="24"/>
  <c r="O81" i="24"/>
  <c r="P79" i="24"/>
  <c r="P78" i="24"/>
  <c r="W77" i="24"/>
  <c r="P77" i="24"/>
  <c r="AA76" i="24"/>
  <c r="U74" i="24"/>
  <c r="S74" i="24"/>
  <c r="Q74" i="24"/>
  <c r="O74" i="24"/>
  <c r="M73" i="24"/>
  <c r="K73" i="24"/>
  <c r="I73" i="24"/>
  <c r="G73" i="24"/>
  <c r="E73" i="24"/>
  <c r="C73" i="24"/>
  <c r="W72" i="24"/>
  <c r="U72" i="24"/>
  <c r="S72" i="24"/>
  <c r="Q72" i="24"/>
  <c r="O72" i="24"/>
  <c r="P70" i="24"/>
  <c r="P69" i="24"/>
  <c r="W68" i="24"/>
  <c r="P68" i="24"/>
  <c r="AA67" i="24"/>
  <c r="U65" i="24"/>
  <c r="S65" i="24"/>
  <c r="Q65" i="24"/>
  <c r="O65" i="24"/>
  <c r="M64" i="24"/>
  <c r="K64" i="24"/>
  <c r="I64" i="24"/>
  <c r="G64" i="24"/>
  <c r="E64" i="24"/>
  <c r="C64" i="24"/>
  <c r="W63" i="24"/>
  <c r="U63" i="24"/>
  <c r="S63" i="24"/>
  <c r="Q63" i="24"/>
  <c r="O63" i="24"/>
  <c r="P61" i="24"/>
  <c r="P60" i="24"/>
  <c r="W59" i="24"/>
  <c r="P59" i="24"/>
  <c r="AA58" i="24"/>
  <c r="U56" i="24"/>
  <c r="S56" i="24"/>
  <c r="Q56" i="24"/>
  <c r="O56" i="24"/>
  <c r="M55" i="24"/>
  <c r="K55" i="24"/>
  <c r="I55" i="24"/>
  <c r="G55" i="24"/>
  <c r="E55" i="24"/>
  <c r="C55" i="24"/>
  <c r="W54" i="24"/>
  <c r="U54" i="24"/>
  <c r="S54" i="24"/>
  <c r="Q54" i="24"/>
  <c r="O54" i="24"/>
  <c r="P52" i="24"/>
  <c r="P51" i="24"/>
  <c r="W50" i="24"/>
  <c r="P50" i="24"/>
  <c r="AA49" i="24"/>
  <c r="U47" i="24"/>
  <c r="S47" i="24"/>
  <c r="Q47" i="24"/>
  <c r="O47" i="24"/>
  <c r="M46" i="24"/>
  <c r="K46" i="24"/>
  <c r="I46" i="24"/>
  <c r="G46" i="24"/>
  <c r="E46" i="24"/>
  <c r="C46" i="24"/>
  <c r="W45" i="24"/>
  <c r="U45" i="24"/>
  <c r="S45" i="24"/>
  <c r="Q45" i="24"/>
  <c r="O45" i="24"/>
  <c r="P43" i="24"/>
  <c r="P42" i="24"/>
  <c r="W41" i="24"/>
  <c r="P41" i="24"/>
  <c r="AA40" i="24"/>
  <c r="U38" i="24"/>
  <c r="S38" i="24"/>
  <c r="Q38" i="24"/>
  <c r="O38" i="24"/>
  <c r="M37" i="24"/>
  <c r="K37" i="24"/>
  <c r="I37" i="24"/>
  <c r="G37" i="24"/>
  <c r="E37" i="24"/>
  <c r="C37" i="24"/>
  <c r="W36" i="24"/>
  <c r="U36" i="24"/>
  <c r="S36" i="24"/>
  <c r="Q36" i="24"/>
  <c r="O36" i="24"/>
  <c r="P34" i="24"/>
  <c r="P33" i="24"/>
  <c r="W32" i="24"/>
  <c r="P32" i="24"/>
  <c r="AA31" i="24"/>
  <c r="U29" i="24"/>
  <c r="S29" i="24"/>
  <c r="Q29" i="24"/>
  <c r="O29" i="24"/>
  <c r="M28" i="24"/>
  <c r="K28" i="24"/>
  <c r="I28" i="24"/>
  <c r="G28" i="24"/>
  <c r="E28" i="24"/>
  <c r="C28" i="24"/>
  <c r="W27" i="24"/>
  <c r="U27" i="24"/>
  <c r="S27" i="24"/>
  <c r="Q27" i="24"/>
  <c r="O27" i="24"/>
  <c r="P25" i="24"/>
  <c r="P24" i="24"/>
  <c r="W23" i="24"/>
  <c r="P23" i="24"/>
  <c r="AA22" i="24"/>
  <c r="U20" i="24"/>
  <c r="S20" i="24"/>
  <c r="Q20" i="24"/>
  <c r="O20" i="24"/>
  <c r="M19" i="24"/>
  <c r="K19" i="24"/>
  <c r="I19" i="24"/>
  <c r="G19" i="24"/>
  <c r="E19" i="24"/>
  <c r="C19" i="24"/>
  <c r="W18" i="24"/>
  <c r="U18" i="24"/>
  <c r="S18" i="24"/>
  <c r="Q18" i="24"/>
  <c r="O18" i="24"/>
  <c r="P16" i="24"/>
  <c r="P15" i="24"/>
  <c r="W14" i="24"/>
  <c r="P14" i="24"/>
  <c r="AA13" i="24"/>
  <c r="U272" i="2"/>
  <c r="S272" i="2"/>
  <c r="Q272" i="2"/>
  <c r="O272" i="2"/>
  <c r="M271" i="2"/>
  <c r="K271" i="2"/>
  <c r="I271" i="2"/>
  <c r="G271" i="2"/>
  <c r="E271" i="2"/>
  <c r="C271" i="2"/>
  <c r="W270" i="2"/>
  <c r="U270" i="2"/>
  <c r="S270" i="2"/>
  <c r="Q270" i="2"/>
  <c r="O270" i="2"/>
  <c r="P268" i="2"/>
  <c r="P267" i="2"/>
  <c r="W266" i="2"/>
  <c r="P266" i="2"/>
  <c r="AA265" i="2"/>
  <c r="U263" i="2"/>
  <c r="S263" i="2"/>
  <c r="Q263" i="2"/>
  <c r="O263" i="2"/>
  <c r="M262" i="2"/>
  <c r="K262" i="2"/>
  <c r="I262" i="2"/>
  <c r="G262" i="2"/>
  <c r="E262" i="2"/>
  <c r="C262" i="2"/>
  <c r="W261" i="2"/>
  <c r="U261" i="2"/>
  <c r="S261" i="2"/>
  <c r="Q261" i="2"/>
  <c r="O261" i="2"/>
  <c r="P259" i="2"/>
  <c r="P258" i="2"/>
  <c r="W257" i="2"/>
  <c r="P257" i="2"/>
  <c r="AA256" i="2"/>
  <c r="U254" i="2"/>
  <c r="S254" i="2"/>
  <c r="Q254" i="2"/>
  <c r="O254" i="2"/>
  <c r="M253" i="2"/>
  <c r="K253" i="2"/>
  <c r="I253" i="2"/>
  <c r="G253" i="2"/>
  <c r="E253" i="2"/>
  <c r="C253" i="2"/>
  <c r="W252" i="2"/>
  <c r="U252" i="2"/>
  <c r="S252" i="2"/>
  <c r="Q252" i="2"/>
  <c r="O252" i="2"/>
  <c r="P250" i="2"/>
  <c r="P249" i="2"/>
  <c r="W248" i="2"/>
  <c r="P248" i="2"/>
  <c r="AA247" i="2"/>
  <c r="U245" i="2"/>
  <c r="S245" i="2"/>
  <c r="Q245" i="2"/>
  <c r="O245" i="2"/>
  <c r="M244" i="2"/>
  <c r="K244" i="2"/>
  <c r="I244" i="2"/>
  <c r="G244" i="2"/>
  <c r="E244" i="2"/>
  <c r="C244" i="2"/>
  <c r="W243" i="2"/>
  <c r="U243" i="2"/>
  <c r="S243" i="2"/>
  <c r="Q243" i="2"/>
  <c r="O243" i="2"/>
  <c r="P241" i="2"/>
  <c r="P240" i="2"/>
  <c r="W239" i="2"/>
  <c r="P239" i="2"/>
  <c r="AA238" i="2"/>
  <c r="U236" i="2"/>
  <c r="S236" i="2"/>
  <c r="Q236" i="2"/>
  <c r="O236" i="2"/>
  <c r="M235" i="2"/>
  <c r="K235" i="2"/>
  <c r="I235" i="2"/>
  <c r="G235" i="2"/>
  <c r="E235" i="2"/>
  <c r="C235" i="2"/>
  <c r="W234" i="2"/>
  <c r="U234" i="2"/>
  <c r="S234" i="2"/>
  <c r="Q234" i="2"/>
  <c r="O234" i="2"/>
  <c r="P232" i="2"/>
  <c r="P231" i="2"/>
  <c r="W230" i="2"/>
  <c r="P230" i="2"/>
  <c r="AA229" i="2"/>
  <c r="U227" i="2"/>
  <c r="S227" i="2"/>
  <c r="Q227" i="2"/>
  <c r="O227" i="2"/>
  <c r="M226" i="2"/>
  <c r="K226" i="2"/>
  <c r="I226" i="2"/>
  <c r="G226" i="2"/>
  <c r="E226" i="2"/>
  <c r="C226" i="2"/>
  <c r="W225" i="2"/>
  <c r="U225" i="2"/>
  <c r="S225" i="2"/>
  <c r="Q225" i="2"/>
  <c r="O225" i="2"/>
  <c r="P223" i="2"/>
  <c r="P222" i="2"/>
  <c r="W221" i="2"/>
  <c r="P221" i="2"/>
  <c r="AA220" i="2"/>
  <c r="U218" i="2"/>
  <c r="S218" i="2"/>
  <c r="Q218" i="2"/>
  <c r="O218" i="2"/>
  <c r="M217" i="2"/>
  <c r="K217" i="2"/>
  <c r="I217" i="2"/>
  <c r="G217" i="2"/>
  <c r="E217" i="2"/>
  <c r="C217" i="2"/>
  <c r="W216" i="2"/>
  <c r="U216" i="2"/>
  <c r="S216" i="2"/>
  <c r="Q216" i="2"/>
  <c r="O216" i="2"/>
  <c r="P214" i="2"/>
  <c r="P213" i="2"/>
  <c r="W212" i="2"/>
  <c r="P212" i="2"/>
  <c r="AA211" i="2"/>
  <c r="U209" i="2"/>
  <c r="S209" i="2"/>
  <c r="Q209" i="2"/>
  <c r="O209" i="2"/>
  <c r="M208" i="2"/>
  <c r="K208" i="2"/>
  <c r="I208" i="2"/>
  <c r="G208" i="2"/>
  <c r="E208" i="2"/>
  <c r="C208" i="2"/>
  <c r="W207" i="2"/>
  <c r="U207" i="2"/>
  <c r="S207" i="2"/>
  <c r="Q207" i="2"/>
  <c r="O207" i="2"/>
  <c r="P205" i="2"/>
  <c r="P204" i="2"/>
  <c r="W203" i="2"/>
  <c r="P203" i="2"/>
  <c r="AA202" i="2"/>
  <c r="U200" i="2"/>
  <c r="S200" i="2"/>
  <c r="Q200" i="2"/>
  <c r="O200" i="2"/>
  <c r="M199" i="2"/>
  <c r="K199" i="2"/>
  <c r="I199" i="2"/>
  <c r="G199" i="2"/>
  <c r="E199" i="2"/>
  <c r="C199" i="2"/>
  <c r="W198" i="2"/>
  <c r="U198" i="2"/>
  <c r="S198" i="2"/>
  <c r="Q198" i="2"/>
  <c r="O198" i="2"/>
  <c r="P196" i="2"/>
  <c r="P195" i="2"/>
  <c r="W194" i="2"/>
  <c r="P194" i="2"/>
  <c r="AA193" i="2"/>
  <c r="U191" i="2"/>
  <c r="S191" i="2"/>
  <c r="Q191" i="2"/>
  <c r="O191" i="2"/>
  <c r="M190" i="2"/>
  <c r="K190" i="2"/>
  <c r="I190" i="2"/>
  <c r="G190" i="2"/>
  <c r="E190" i="2"/>
  <c r="C190" i="2"/>
  <c r="W189" i="2"/>
  <c r="U189" i="2"/>
  <c r="S189" i="2"/>
  <c r="Q189" i="2"/>
  <c r="O189" i="2"/>
  <c r="P187" i="2"/>
  <c r="P186" i="2"/>
  <c r="W185" i="2"/>
  <c r="P185" i="2"/>
  <c r="AA184" i="2"/>
  <c r="U182" i="2"/>
  <c r="S182" i="2"/>
  <c r="Q182" i="2"/>
  <c r="O182" i="2"/>
  <c r="M181" i="2"/>
  <c r="K181" i="2"/>
  <c r="I181" i="2"/>
  <c r="G181" i="2"/>
  <c r="E181" i="2"/>
  <c r="C181" i="2"/>
  <c r="W180" i="2"/>
  <c r="U180" i="2"/>
  <c r="S180" i="2"/>
  <c r="Q180" i="2"/>
  <c r="O180" i="2"/>
  <c r="P178" i="2"/>
  <c r="P177" i="2"/>
  <c r="W176" i="2"/>
  <c r="P176" i="2"/>
  <c r="AA175" i="2"/>
  <c r="U173" i="2"/>
  <c r="S173" i="2"/>
  <c r="Q173" i="2"/>
  <c r="O173" i="2"/>
  <c r="M172" i="2"/>
  <c r="K172" i="2"/>
  <c r="I172" i="2"/>
  <c r="G172" i="2"/>
  <c r="E172" i="2"/>
  <c r="C172" i="2"/>
  <c r="W171" i="2"/>
  <c r="U171" i="2"/>
  <c r="S171" i="2"/>
  <c r="Q171" i="2"/>
  <c r="O171" i="2"/>
  <c r="P169" i="2"/>
  <c r="P168" i="2"/>
  <c r="W167" i="2"/>
  <c r="P167" i="2"/>
  <c r="AA166" i="2"/>
  <c r="U164" i="2"/>
  <c r="S164" i="2"/>
  <c r="Q164" i="2"/>
  <c r="O164" i="2"/>
  <c r="M163" i="2"/>
  <c r="K163" i="2"/>
  <c r="I163" i="2"/>
  <c r="G163" i="2"/>
  <c r="E163" i="2"/>
  <c r="C163" i="2"/>
  <c r="W162" i="2"/>
  <c r="U162" i="2"/>
  <c r="S162" i="2"/>
  <c r="Q162" i="2"/>
  <c r="O162" i="2"/>
  <c r="P160" i="2"/>
  <c r="P159" i="2"/>
  <c r="W158" i="2"/>
  <c r="P158" i="2"/>
  <c r="AA157" i="2"/>
  <c r="U155" i="2"/>
  <c r="S155" i="2"/>
  <c r="Q155" i="2"/>
  <c r="O155" i="2"/>
  <c r="M154" i="2"/>
  <c r="K154" i="2"/>
  <c r="I154" i="2"/>
  <c r="G154" i="2"/>
  <c r="E154" i="2"/>
  <c r="C154" i="2"/>
  <c r="W153" i="2"/>
  <c r="U153" i="2"/>
  <c r="S153" i="2"/>
  <c r="Q153" i="2"/>
  <c r="O153" i="2"/>
  <c r="P151" i="2"/>
  <c r="P150" i="2"/>
  <c r="W149" i="2"/>
  <c r="P149" i="2"/>
  <c r="AA148" i="2"/>
  <c r="U146" i="2"/>
  <c r="S146" i="2"/>
  <c r="Q146" i="2"/>
  <c r="O146" i="2"/>
  <c r="M145" i="2"/>
  <c r="K145" i="2"/>
  <c r="I145" i="2"/>
  <c r="G145" i="2"/>
  <c r="E145" i="2"/>
  <c r="C145" i="2"/>
  <c r="W144" i="2"/>
  <c r="U144" i="2"/>
  <c r="S144" i="2"/>
  <c r="Q144" i="2"/>
  <c r="O144" i="2"/>
  <c r="P142" i="2"/>
  <c r="P141" i="2"/>
  <c r="W140" i="2"/>
  <c r="P140" i="2"/>
  <c r="AA139" i="2"/>
  <c r="U137" i="2"/>
  <c r="S137" i="2"/>
  <c r="Q137" i="2"/>
  <c r="O137" i="2"/>
  <c r="M136" i="2"/>
  <c r="K136" i="2"/>
  <c r="I136" i="2"/>
  <c r="G136" i="2"/>
  <c r="E136" i="2"/>
  <c r="C136" i="2"/>
  <c r="W135" i="2"/>
  <c r="U135" i="2"/>
  <c r="S135" i="2"/>
  <c r="Q135" i="2"/>
  <c r="O135" i="2"/>
  <c r="P133" i="2"/>
  <c r="P132" i="2"/>
  <c r="W131" i="2"/>
  <c r="P131" i="2"/>
  <c r="AA130" i="2"/>
  <c r="U128" i="2"/>
  <c r="S128" i="2"/>
  <c r="Q128" i="2"/>
  <c r="O128" i="2"/>
  <c r="M127" i="2"/>
  <c r="K127" i="2"/>
  <c r="I127" i="2"/>
  <c r="G127" i="2"/>
  <c r="E127" i="2"/>
  <c r="C127" i="2"/>
  <c r="W126" i="2"/>
  <c r="U126" i="2"/>
  <c r="S126" i="2"/>
  <c r="Q126" i="2"/>
  <c r="O126" i="2"/>
  <c r="P124" i="2"/>
  <c r="P123" i="2"/>
  <c r="W122" i="2"/>
  <c r="P122" i="2"/>
  <c r="AA121" i="2"/>
  <c r="U119" i="2"/>
  <c r="S119" i="2"/>
  <c r="Q119" i="2"/>
  <c r="O119" i="2"/>
  <c r="M118" i="2"/>
  <c r="K118" i="2"/>
  <c r="I118" i="2"/>
  <c r="G118" i="2"/>
  <c r="E118" i="2"/>
  <c r="C118" i="2"/>
  <c r="W117" i="2"/>
  <c r="U117" i="2"/>
  <c r="S117" i="2"/>
  <c r="Q117" i="2"/>
  <c r="O117" i="2"/>
  <c r="P115" i="2"/>
  <c r="P114" i="2"/>
  <c r="W113" i="2"/>
  <c r="P113" i="2"/>
  <c r="AA112" i="2"/>
  <c r="U110" i="2"/>
  <c r="S110" i="2"/>
  <c r="Q110" i="2"/>
  <c r="O110" i="2"/>
  <c r="M109" i="2"/>
  <c r="K109" i="2"/>
  <c r="I109" i="2"/>
  <c r="G109" i="2"/>
  <c r="E109" i="2"/>
  <c r="C109" i="2"/>
  <c r="W108" i="2"/>
  <c r="U108" i="2"/>
  <c r="S108" i="2"/>
  <c r="Q108" i="2"/>
  <c r="O108" i="2"/>
  <c r="P106" i="2"/>
  <c r="P105" i="2"/>
  <c r="W104" i="2"/>
  <c r="P104" i="2"/>
  <c r="AA103" i="2"/>
  <c r="U101" i="2"/>
  <c r="S101" i="2"/>
  <c r="Q101" i="2"/>
  <c r="O101" i="2"/>
  <c r="M100" i="2"/>
  <c r="K100" i="2"/>
  <c r="I100" i="2"/>
  <c r="G100" i="2"/>
  <c r="E100" i="2"/>
  <c r="C100" i="2"/>
  <c r="W99" i="2"/>
  <c r="U99" i="2"/>
  <c r="S99" i="2"/>
  <c r="Q99" i="2"/>
  <c r="O99" i="2"/>
  <c r="P97" i="2"/>
  <c r="P96" i="2"/>
  <c r="W95" i="2"/>
  <c r="P95" i="2"/>
  <c r="AA94" i="2"/>
  <c r="U92" i="2"/>
  <c r="S92" i="2"/>
  <c r="Q92" i="2"/>
  <c r="O92" i="2"/>
  <c r="M91" i="2"/>
  <c r="K91" i="2"/>
  <c r="I91" i="2"/>
  <c r="G91" i="2"/>
  <c r="E91" i="2"/>
  <c r="C91" i="2"/>
  <c r="W90" i="2"/>
  <c r="U90" i="2"/>
  <c r="S90" i="2"/>
  <c r="Q90" i="2"/>
  <c r="O90" i="2"/>
  <c r="P88" i="2"/>
  <c r="P87" i="2"/>
  <c r="W86" i="2"/>
  <c r="P86" i="2"/>
  <c r="AA85" i="2"/>
  <c r="U83" i="2"/>
  <c r="S83" i="2"/>
  <c r="Q83" i="2"/>
  <c r="O83" i="2"/>
  <c r="M82" i="2"/>
  <c r="K82" i="2"/>
  <c r="I82" i="2"/>
  <c r="G82" i="2"/>
  <c r="E82" i="2"/>
  <c r="C82" i="2"/>
  <c r="W81" i="2"/>
  <c r="U81" i="2"/>
  <c r="S81" i="2"/>
  <c r="Q81" i="2"/>
  <c r="O81" i="2"/>
  <c r="P79" i="2"/>
  <c r="P78" i="2"/>
  <c r="W77" i="2"/>
  <c r="P77" i="2"/>
  <c r="AA76" i="2"/>
  <c r="U74" i="2"/>
  <c r="S74" i="2"/>
  <c r="Q74" i="2"/>
  <c r="O74" i="2"/>
  <c r="M73" i="2"/>
  <c r="K73" i="2"/>
  <c r="I73" i="2"/>
  <c r="G73" i="2"/>
  <c r="E73" i="2"/>
  <c r="C73" i="2"/>
  <c r="W72" i="2"/>
  <c r="U72" i="2"/>
  <c r="S72" i="2"/>
  <c r="Q72" i="2"/>
  <c r="O72" i="2"/>
  <c r="P70" i="2"/>
  <c r="P69" i="2"/>
  <c r="W68" i="2"/>
  <c r="P68" i="2"/>
  <c r="AA67" i="2"/>
  <c r="U65" i="2"/>
  <c r="S65" i="2"/>
  <c r="Q65" i="2"/>
  <c r="O65" i="2"/>
  <c r="M64" i="2"/>
  <c r="K64" i="2"/>
  <c r="I64" i="2"/>
  <c r="G64" i="2"/>
  <c r="E64" i="2"/>
  <c r="C64" i="2"/>
  <c r="W63" i="2"/>
  <c r="U63" i="2"/>
  <c r="S63" i="2"/>
  <c r="Q63" i="2"/>
  <c r="O63" i="2"/>
  <c r="P61" i="2"/>
  <c r="P60" i="2"/>
  <c r="W59" i="2"/>
  <c r="P59" i="2"/>
  <c r="AA58" i="2"/>
  <c r="U56" i="2"/>
  <c r="S56" i="2"/>
  <c r="Q56" i="2"/>
  <c r="O56" i="2"/>
  <c r="M55" i="2"/>
  <c r="K55" i="2"/>
  <c r="I55" i="2"/>
  <c r="G55" i="2"/>
  <c r="E55" i="2"/>
  <c r="C55" i="2"/>
  <c r="W54" i="2"/>
  <c r="U54" i="2"/>
  <c r="S54" i="2"/>
  <c r="Q54" i="2"/>
  <c r="O54" i="2"/>
  <c r="P52" i="2"/>
  <c r="P51" i="2"/>
  <c r="W50" i="2"/>
  <c r="P50" i="2"/>
  <c r="AA49" i="2"/>
  <c r="U47" i="2"/>
  <c r="S47" i="2"/>
  <c r="Q47" i="2"/>
  <c r="O47" i="2"/>
  <c r="M46" i="2"/>
  <c r="K46" i="2"/>
  <c r="I46" i="2"/>
  <c r="G46" i="2"/>
  <c r="E46" i="2"/>
  <c r="C46" i="2"/>
  <c r="W45" i="2"/>
  <c r="U45" i="2"/>
  <c r="S45" i="2"/>
  <c r="Q45" i="2"/>
  <c r="O45" i="2"/>
  <c r="P43" i="2"/>
  <c r="P42" i="2"/>
  <c r="W41" i="2"/>
  <c r="P41" i="2"/>
  <c r="AA40" i="2"/>
  <c r="U38" i="2"/>
  <c r="S38" i="2"/>
  <c r="Q38" i="2"/>
  <c r="O38" i="2"/>
  <c r="M37" i="2"/>
  <c r="K37" i="2"/>
  <c r="I37" i="2"/>
  <c r="G37" i="2"/>
  <c r="E37" i="2"/>
  <c r="C37" i="2"/>
  <c r="W36" i="2"/>
  <c r="U36" i="2"/>
  <c r="S36" i="2"/>
  <c r="Q36" i="2"/>
  <c r="O36" i="2"/>
  <c r="P34" i="2"/>
  <c r="P33" i="2"/>
  <c r="W32" i="2"/>
  <c r="P32" i="2"/>
  <c r="AA31" i="2"/>
  <c r="U29" i="2"/>
  <c r="S29" i="2"/>
  <c r="Q29" i="2"/>
  <c r="O29" i="2"/>
  <c r="M28" i="2"/>
  <c r="K28" i="2"/>
  <c r="I28" i="2"/>
  <c r="G28" i="2"/>
  <c r="E28" i="2"/>
  <c r="C28" i="2"/>
  <c r="W27" i="2"/>
  <c r="U27" i="2"/>
  <c r="S27" i="2"/>
  <c r="Q27" i="2"/>
  <c r="O27" i="2"/>
  <c r="P25" i="2"/>
  <c r="P24" i="2"/>
  <c r="W23" i="2"/>
  <c r="P23" i="2"/>
  <c r="AA22" i="2"/>
  <c r="U20" i="2"/>
  <c r="S20" i="2"/>
  <c r="Q20" i="2"/>
  <c r="O20" i="2"/>
  <c r="M19" i="2"/>
  <c r="K19" i="2"/>
  <c r="I19" i="2"/>
  <c r="G19" i="2"/>
  <c r="E19" i="2"/>
  <c r="C19" i="2"/>
  <c r="W18" i="2"/>
  <c r="U18" i="2"/>
  <c r="S18" i="2"/>
  <c r="Q18" i="2"/>
  <c r="O18" i="2"/>
  <c r="P16" i="2"/>
  <c r="P15" i="2"/>
  <c r="W14" i="2"/>
  <c r="P14" i="2"/>
  <c r="AA13" i="2"/>
  <c r="S15" i="33"/>
  <c r="V14" i="33"/>
  <c r="P14" i="33"/>
  <c r="C14" i="33"/>
  <c r="AA13" i="33"/>
  <c r="X13" i="33"/>
  <c r="P13" i="33"/>
  <c r="AA12" i="33"/>
  <c r="X12" i="33"/>
  <c r="P12" i="33"/>
  <c r="C12" i="33"/>
  <c r="AA11" i="33"/>
  <c r="X11" i="33"/>
  <c r="AA10" i="33"/>
  <c r="X10" i="33"/>
  <c r="AD7" i="33"/>
  <c r="V7" i="33"/>
  <c r="S15" i="32"/>
  <c r="V14" i="32"/>
  <c r="P14" i="32"/>
  <c r="C14" i="32"/>
  <c r="AA13" i="32"/>
  <c r="X13" i="32"/>
  <c r="P13" i="32"/>
  <c r="AA12" i="32"/>
  <c r="X12" i="32"/>
  <c r="P12" i="32"/>
  <c r="C12" i="32"/>
  <c r="AA11" i="32"/>
  <c r="X11" i="32"/>
  <c r="AA10" i="32"/>
  <c r="X10" i="32"/>
  <c r="AD7" i="32"/>
  <c r="V7" i="32"/>
  <c r="S15" i="31"/>
  <c r="V14" i="31"/>
  <c r="P14" i="31"/>
  <c r="C14" i="31"/>
  <c r="AA13" i="31"/>
  <c r="X13" i="31"/>
  <c r="P13" i="31"/>
  <c r="AA12" i="31"/>
  <c r="X12" i="31"/>
  <c r="P12" i="31"/>
  <c r="C12" i="31"/>
  <c r="AA11" i="31"/>
  <c r="X11" i="31"/>
  <c r="AA10" i="31"/>
  <c r="X10" i="31"/>
  <c r="AD7" i="31"/>
  <c r="V7" i="31"/>
  <c r="S15" i="30"/>
  <c r="V14" i="30"/>
  <c r="P14" i="30"/>
  <c r="C14" i="30"/>
  <c r="AA13" i="30"/>
  <c r="X13" i="30"/>
  <c r="P13" i="30"/>
  <c r="AA12" i="30"/>
  <c r="X12" i="30"/>
  <c r="P12" i="30"/>
  <c r="C12" i="30"/>
  <c r="AA11" i="30"/>
  <c r="X11" i="30"/>
  <c r="AA10" i="30"/>
  <c r="X10" i="30"/>
  <c r="AD7" i="30"/>
  <c r="V7" i="30"/>
  <c r="S15" i="29"/>
  <c r="V14" i="29"/>
  <c r="P14" i="29"/>
  <c r="C14" i="29"/>
  <c r="AA13" i="29"/>
  <c r="X13" i="29"/>
  <c r="P13" i="29"/>
  <c r="AA12" i="29"/>
  <c r="X12" i="29"/>
  <c r="P12" i="29"/>
  <c r="C12" i="29"/>
  <c r="AA11" i="29"/>
  <c r="X11" i="29"/>
  <c r="AA10" i="29"/>
  <c r="X10" i="29"/>
  <c r="AD7" i="29"/>
  <c r="V7" i="29"/>
  <c r="U11" i="28"/>
  <c r="S11" i="28"/>
  <c r="Q11" i="28"/>
  <c r="O11" i="28"/>
  <c r="M10" i="28"/>
  <c r="K10" i="28"/>
  <c r="I10" i="28"/>
  <c r="G10" i="28"/>
  <c r="E10" i="28"/>
  <c r="C10" i="28"/>
  <c r="W9" i="28"/>
  <c r="U9" i="28"/>
  <c r="S9" i="28"/>
  <c r="Q9" i="28"/>
  <c r="O9" i="28"/>
  <c r="P7" i="28"/>
  <c r="P6" i="28"/>
  <c r="P5" i="28"/>
  <c r="AA4" i="28"/>
  <c r="U11" i="27"/>
  <c r="S11" i="27"/>
  <c r="Q11" i="27"/>
  <c r="O11" i="27"/>
  <c r="M10" i="27"/>
  <c r="K10" i="27"/>
  <c r="I10" i="27"/>
  <c r="G10" i="27"/>
  <c r="E10" i="27"/>
  <c r="C10" i="27"/>
  <c r="W9" i="27"/>
  <c r="U9" i="27"/>
  <c r="S9" i="27"/>
  <c r="Q9" i="27"/>
  <c r="O9" i="27"/>
  <c r="P7" i="27"/>
  <c r="P6" i="27"/>
  <c r="P5" i="27"/>
  <c r="AA4" i="27"/>
  <c r="U11" i="26"/>
  <c r="S11" i="26"/>
  <c r="Q11" i="26"/>
  <c r="O11" i="26"/>
  <c r="M10" i="26"/>
  <c r="K10" i="26"/>
  <c r="I10" i="26"/>
  <c r="G10" i="26"/>
  <c r="E10" i="26"/>
  <c r="C10" i="26"/>
  <c r="W9" i="26"/>
  <c r="U9" i="26"/>
  <c r="S9" i="26"/>
  <c r="Q9" i="26"/>
  <c r="O9" i="26"/>
  <c r="P7" i="26"/>
  <c r="P6" i="26"/>
  <c r="P5" i="26"/>
  <c r="AA4" i="26"/>
  <c r="U11" i="25"/>
  <c r="S11" i="25"/>
  <c r="Q11" i="25"/>
  <c r="O11" i="25"/>
  <c r="M10" i="25"/>
  <c r="K10" i="25"/>
  <c r="I10" i="25"/>
  <c r="G10" i="25"/>
  <c r="E10" i="25"/>
  <c r="C10" i="25"/>
  <c r="W9" i="25"/>
  <c r="U9" i="25"/>
  <c r="S9" i="25"/>
  <c r="Q9" i="25"/>
  <c r="O9" i="25"/>
  <c r="P7" i="25"/>
  <c r="P6" i="25"/>
  <c r="P5" i="25"/>
  <c r="AA4" i="25"/>
  <c r="U11" i="24"/>
  <c r="S11" i="24"/>
  <c r="Q11" i="24"/>
  <c r="O11" i="24"/>
  <c r="M10" i="24"/>
  <c r="K10" i="24"/>
  <c r="I10" i="24"/>
  <c r="G10" i="24"/>
  <c r="E10" i="24"/>
  <c r="C10" i="24"/>
  <c r="W9" i="24"/>
  <c r="U9" i="24"/>
  <c r="S9" i="24"/>
  <c r="Q9" i="24"/>
  <c r="O9" i="24"/>
  <c r="P7" i="24"/>
  <c r="P6" i="24"/>
  <c r="P5" i="24"/>
  <c r="AA4" i="24"/>
  <c r="D13" i="1"/>
  <c r="D9" i="1"/>
  <c r="D5" i="1"/>
  <c r="D11" i="1"/>
  <c r="D10" i="1"/>
  <c r="D12" i="1"/>
  <c r="D8" i="1"/>
  <c r="D7" i="1"/>
  <c r="D6" i="1"/>
  <c r="D4" i="1"/>
  <c r="D45" i="1"/>
  <c r="D29" i="1"/>
  <c r="D35" i="1"/>
  <c r="D50" i="1"/>
  <c r="D26" i="1"/>
  <c r="D48" i="1"/>
  <c r="D32" i="1"/>
  <c r="D16" i="1"/>
  <c r="D43" i="1"/>
  <c r="D15" i="1"/>
  <c r="D22" i="1"/>
  <c r="D25" i="1"/>
  <c r="D27" i="1"/>
  <c r="D42" i="1"/>
  <c r="D18" i="1"/>
  <c r="D44" i="1"/>
  <c r="D39" i="1"/>
  <c r="D14" i="1"/>
  <c r="D40" i="1"/>
  <c r="D46" i="1"/>
  <c r="D47" i="1"/>
  <c r="D23" i="1"/>
  <c r="D41" i="1"/>
  <c r="D28" i="1"/>
  <c r="D37" i="1"/>
  <c r="D21" i="1"/>
  <c r="D19" i="1"/>
  <c r="D24" i="1"/>
  <c r="D49" i="1"/>
  <c r="D17" i="1"/>
  <c r="D52" i="1"/>
  <c r="D51" i="1"/>
  <c r="D53" i="1"/>
  <c r="D38" i="1"/>
  <c r="D31" i="1"/>
  <c r="D33" i="1"/>
  <c r="D34" i="1"/>
  <c r="D20" i="1"/>
  <c r="D30" i="1"/>
  <c r="D36" i="1"/>
  <c r="S15" i="3" l="1"/>
  <c r="V14" i="3"/>
  <c r="AA4" i="2"/>
  <c r="W9" i="2"/>
  <c r="AA13" i="3" l="1"/>
  <c r="AA12" i="3"/>
  <c r="AA11" i="3"/>
  <c r="AA10" i="3"/>
  <c r="X13" i="3"/>
  <c r="X12" i="3"/>
  <c r="X11" i="3"/>
  <c r="X10" i="3"/>
  <c r="P14" i="3"/>
  <c r="P13" i="3"/>
  <c r="P12" i="3"/>
  <c r="AD7" i="3"/>
  <c r="V7" i="3"/>
  <c r="C12" i="3"/>
  <c r="C14" i="3"/>
  <c r="P7" i="2"/>
  <c r="P6" i="2"/>
  <c r="P5" i="2"/>
  <c r="M10" i="2"/>
  <c r="K10" i="2"/>
  <c r="I10" i="2"/>
  <c r="G10" i="2"/>
  <c r="E10" i="2"/>
  <c r="C10" i="2"/>
  <c r="U11" i="2"/>
  <c r="U9" i="2"/>
  <c r="S11" i="2"/>
  <c r="Q11" i="2"/>
  <c r="O11" i="2"/>
  <c r="S9" i="2"/>
  <c r="Q9" i="2"/>
  <c r="O9" i="2"/>
  <c r="AU5" i="1"/>
  <c r="W5" i="25" s="1"/>
  <c r="AU6" i="1"/>
  <c r="AB9" i="30" s="1"/>
  <c r="AU7" i="1"/>
  <c r="AU8" i="1"/>
  <c r="AU9" i="1"/>
  <c r="AB9" i="31" s="1"/>
  <c r="AU10" i="1"/>
  <c r="W5" i="27" s="1"/>
  <c r="AU11" i="1"/>
  <c r="AU12" i="1"/>
  <c r="AB9" i="33" s="1"/>
  <c r="AU13" i="1"/>
  <c r="W5" i="28" s="1"/>
  <c r="AU14" i="1"/>
  <c r="AU15" i="1"/>
  <c r="AU16" i="1"/>
  <c r="AU17" i="1"/>
  <c r="AU18" i="1"/>
  <c r="AU19" i="1"/>
  <c r="AU20" i="1"/>
  <c r="AU21" i="1"/>
  <c r="AU22" i="1"/>
  <c r="AU23" i="1"/>
  <c r="AU24" i="1"/>
  <c r="AU25" i="1"/>
  <c r="AU26" i="1"/>
  <c r="AU27" i="1"/>
  <c r="AU28" i="1"/>
  <c r="AU29" i="1"/>
  <c r="AU30" i="1"/>
  <c r="AU31" i="1"/>
  <c r="AU32" i="1"/>
  <c r="AU33" i="1"/>
  <c r="AU34" i="1"/>
  <c r="AU35" i="1"/>
  <c r="AU36" i="1"/>
  <c r="AU37" i="1"/>
  <c r="AU38" i="1"/>
  <c r="AU39" i="1"/>
  <c r="AU40" i="1"/>
  <c r="AU41" i="1"/>
  <c r="AU42" i="1"/>
  <c r="AU43" i="1"/>
  <c r="AU44" i="1"/>
  <c r="AU45" i="1"/>
  <c r="AU46" i="1"/>
  <c r="AU47" i="1"/>
  <c r="AU48" i="1"/>
  <c r="AU49" i="1"/>
  <c r="AU50" i="1"/>
  <c r="AU51" i="1"/>
  <c r="AU52" i="1"/>
  <c r="AU53" i="1"/>
  <c r="AU4" i="1"/>
  <c r="AB9" i="3" s="1"/>
  <c r="W5" i="24" l="1"/>
  <c r="W5" i="26"/>
  <c r="AB9" i="29"/>
  <c r="AB19" i="3"/>
  <c r="AB9" i="32"/>
  <c r="W5" i="2"/>
  <c r="F52" i="1"/>
  <c r="F28" i="1"/>
  <c r="F29" i="1"/>
  <c r="F30" i="1"/>
  <c r="F31" i="1"/>
  <c r="F32" i="1"/>
  <c r="F33" i="1"/>
  <c r="F34" i="1"/>
  <c r="F35" i="1"/>
  <c r="F36" i="1"/>
  <c r="F37" i="1"/>
  <c r="F38" i="1"/>
  <c r="F39" i="1"/>
  <c r="F40" i="1"/>
  <c r="F41" i="1"/>
  <c r="F42" i="1"/>
  <c r="F43" i="1"/>
  <c r="F44" i="1"/>
  <c r="F45" i="1"/>
  <c r="F46" i="1"/>
  <c r="F47" i="1"/>
  <c r="F48" i="1"/>
  <c r="F49" i="1"/>
  <c r="F50" i="1"/>
  <c r="F51" i="1"/>
  <c r="F4" i="1"/>
  <c r="F5" i="1"/>
  <c r="F6" i="1"/>
  <c r="F7" i="1"/>
  <c r="F8" i="1"/>
  <c r="F9" i="1"/>
  <c r="F10" i="1"/>
  <c r="F11" i="1"/>
  <c r="F12" i="1"/>
  <c r="F13" i="1"/>
  <c r="F14" i="1"/>
  <c r="F15" i="1"/>
  <c r="F16" i="1"/>
  <c r="F17" i="1"/>
  <c r="F18" i="1"/>
  <c r="F19" i="1"/>
  <c r="F20" i="1"/>
  <c r="F21" i="1"/>
  <c r="F22" i="1"/>
  <c r="F23" i="1"/>
  <c r="F24" i="1"/>
  <c r="F25" i="1"/>
  <c r="F26" i="1"/>
  <c r="F27" i="1"/>
  <c r="F53" i="1"/>
</calcChain>
</file>

<file path=xl/comments1.xml><?xml version="1.0" encoding="utf-8"?>
<comments xmlns="http://schemas.openxmlformats.org/spreadsheetml/2006/main">
  <authors>
    <author>高齢介護課　田村　隆明</author>
  </authors>
  <commentList>
    <comment ref="A14" authorId="0" shapeId="0">
      <text>
        <r>
          <rPr>
            <b/>
            <sz val="9"/>
            <color indexed="81"/>
            <rFont val="ＭＳ Ｐゴシック"/>
            <family val="3"/>
            <charset val="128"/>
          </rPr>
          <t>この上に行挿入をして項目を追加</t>
        </r>
      </text>
    </comment>
  </commentList>
</comments>
</file>

<file path=xl/comments10.xml><?xml version="1.0" encoding="utf-8"?>
<comments xmlns="http://schemas.openxmlformats.org/spreadsheetml/2006/main">
  <authors>
    <author>田村　隆明_高齢介護課</author>
    <author>田村隆明</author>
  </authors>
  <commentList>
    <comment ref="B7" authorId="0" shapeId="0">
      <text>
        <r>
          <rPr>
            <b/>
            <sz val="9"/>
            <color indexed="81"/>
            <rFont val="MS P ゴシック"/>
            <family val="3"/>
            <charset val="128"/>
          </rPr>
          <t>漢字氏名を選択</t>
        </r>
      </text>
    </comment>
    <comment ref="S8" authorId="1" shapeId="0">
      <text>
        <r>
          <rPr>
            <b/>
            <sz val="9"/>
            <color indexed="81"/>
            <rFont val="MS P ゴシック"/>
            <family val="3"/>
            <charset val="128"/>
          </rPr>
          <t>上記10品目より記載</t>
        </r>
      </text>
    </comment>
    <comment ref="F10" authorId="0" shapeId="0">
      <text>
        <r>
          <rPr>
            <b/>
            <sz val="9"/>
            <color indexed="81"/>
            <rFont val="MS P ゴシック"/>
            <family val="3"/>
            <charset val="128"/>
          </rPr>
          <t>何分に排泄したか記入</t>
        </r>
      </text>
    </comment>
    <comment ref="P11" authorId="1" shapeId="0">
      <text>
        <r>
          <rPr>
            <b/>
            <sz val="9"/>
            <color indexed="81"/>
            <rFont val="MS P ゴシック"/>
            <family val="3"/>
            <charset val="128"/>
          </rPr>
          <t>機能訓練指導員と相談の上で記入します。</t>
        </r>
      </text>
    </comment>
    <comment ref="S18" authorId="1" shapeId="0">
      <text>
        <r>
          <rPr>
            <b/>
            <sz val="9"/>
            <color indexed="81"/>
            <rFont val="MS P ゴシック"/>
            <family val="3"/>
            <charset val="128"/>
          </rPr>
          <t>上記10品目より記載</t>
        </r>
      </text>
    </comment>
    <comment ref="F20" authorId="0" shapeId="0">
      <text>
        <r>
          <rPr>
            <b/>
            <sz val="9"/>
            <color indexed="81"/>
            <rFont val="MS P ゴシック"/>
            <family val="3"/>
            <charset val="128"/>
          </rPr>
          <t>何分に排泄したか記入</t>
        </r>
      </text>
    </comment>
    <comment ref="P21" authorId="1" shapeId="0">
      <text>
        <r>
          <rPr>
            <b/>
            <sz val="9"/>
            <color indexed="81"/>
            <rFont val="MS P ゴシック"/>
            <family val="3"/>
            <charset val="128"/>
          </rPr>
          <t>機能訓練指導員と相談の上で記入します。</t>
        </r>
      </text>
    </comment>
    <comment ref="S28" authorId="1" shapeId="0">
      <text>
        <r>
          <rPr>
            <b/>
            <sz val="9"/>
            <color indexed="81"/>
            <rFont val="MS P ゴシック"/>
            <family val="3"/>
            <charset val="128"/>
          </rPr>
          <t>上記10品目より記載</t>
        </r>
      </text>
    </comment>
    <comment ref="F30" authorId="0" shapeId="0">
      <text>
        <r>
          <rPr>
            <b/>
            <sz val="9"/>
            <color indexed="81"/>
            <rFont val="MS P ゴシック"/>
            <family val="3"/>
            <charset val="128"/>
          </rPr>
          <t>何分に排泄したか記入</t>
        </r>
      </text>
    </comment>
    <comment ref="P31" authorId="1" shapeId="0">
      <text>
        <r>
          <rPr>
            <b/>
            <sz val="9"/>
            <color indexed="81"/>
            <rFont val="MS P ゴシック"/>
            <family val="3"/>
            <charset val="128"/>
          </rPr>
          <t>機能訓練指導員と相談の上で記入します。</t>
        </r>
      </text>
    </comment>
    <comment ref="S38" authorId="1" shapeId="0">
      <text>
        <r>
          <rPr>
            <b/>
            <sz val="9"/>
            <color indexed="81"/>
            <rFont val="MS P ゴシック"/>
            <family val="3"/>
            <charset val="128"/>
          </rPr>
          <t>上記10品目より記載</t>
        </r>
      </text>
    </comment>
    <comment ref="F40" authorId="0" shapeId="0">
      <text>
        <r>
          <rPr>
            <b/>
            <sz val="9"/>
            <color indexed="81"/>
            <rFont val="MS P ゴシック"/>
            <family val="3"/>
            <charset val="128"/>
          </rPr>
          <t>何分に排泄したか記入</t>
        </r>
      </text>
    </comment>
    <comment ref="P41" authorId="1" shapeId="0">
      <text>
        <r>
          <rPr>
            <b/>
            <sz val="9"/>
            <color indexed="81"/>
            <rFont val="MS P ゴシック"/>
            <family val="3"/>
            <charset val="128"/>
          </rPr>
          <t>機能訓練指導員と相談の上で記入します。</t>
        </r>
      </text>
    </comment>
    <comment ref="S48" authorId="1" shapeId="0">
      <text>
        <r>
          <rPr>
            <b/>
            <sz val="9"/>
            <color indexed="81"/>
            <rFont val="MS P ゴシック"/>
            <family val="3"/>
            <charset val="128"/>
          </rPr>
          <t>上記10品目より記載</t>
        </r>
      </text>
    </comment>
    <comment ref="F50" authorId="0" shapeId="0">
      <text>
        <r>
          <rPr>
            <b/>
            <sz val="9"/>
            <color indexed="81"/>
            <rFont val="MS P ゴシック"/>
            <family val="3"/>
            <charset val="128"/>
          </rPr>
          <t>何分に排泄したか記入</t>
        </r>
      </text>
    </comment>
    <comment ref="P51" authorId="1" shapeId="0">
      <text>
        <r>
          <rPr>
            <b/>
            <sz val="9"/>
            <color indexed="81"/>
            <rFont val="MS P ゴシック"/>
            <family val="3"/>
            <charset val="128"/>
          </rPr>
          <t>機能訓練指導員と相談の上で記入します。</t>
        </r>
      </text>
    </comment>
    <comment ref="S58" authorId="1" shapeId="0">
      <text>
        <r>
          <rPr>
            <b/>
            <sz val="9"/>
            <color indexed="81"/>
            <rFont val="MS P ゴシック"/>
            <family val="3"/>
            <charset val="128"/>
          </rPr>
          <t>上記10品目より記載</t>
        </r>
      </text>
    </comment>
    <comment ref="F60" authorId="0" shapeId="0">
      <text>
        <r>
          <rPr>
            <b/>
            <sz val="9"/>
            <color indexed="81"/>
            <rFont val="MS P ゴシック"/>
            <family val="3"/>
            <charset val="128"/>
          </rPr>
          <t>何分に排泄したか記入</t>
        </r>
      </text>
    </comment>
    <comment ref="P61" authorId="1" shapeId="0">
      <text>
        <r>
          <rPr>
            <b/>
            <sz val="9"/>
            <color indexed="81"/>
            <rFont val="MS P ゴシック"/>
            <family val="3"/>
            <charset val="128"/>
          </rPr>
          <t>機能訓練指導員と相談の上で記入します。</t>
        </r>
      </text>
    </comment>
    <comment ref="S68" authorId="1" shapeId="0">
      <text>
        <r>
          <rPr>
            <b/>
            <sz val="9"/>
            <color indexed="81"/>
            <rFont val="MS P ゴシック"/>
            <family val="3"/>
            <charset val="128"/>
          </rPr>
          <t>上記10品目より記載</t>
        </r>
      </text>
    </comment>
    <comment ref="F70" authorId="0" shapeId="0">
      <text>
        <r>
          <rPr>
            <b/>
            <sz val="9"/>
            <color indexed="81"/>
            <rFont val="MS P ゴシック"/>
            <family val="3"/>
            <charset val="128"/>
          </rPr>
          <t>何分に排泄したか記入</t>
        </r>
      </text>
    </comment>
    <comment ref="P71" authorId="1" shapeId="0">
      <text>
        <r>
          <rPr>
            <b/>
            <sz val="9"/>
            <color indexed="81"/>
            <rFont val="MS P ゴシック"/>
            <family val="3"/>
            <charset val="128"/>
          </rPr>
          <t>機能訓練指導員と相談の上で記入します。</t>
        </r>
      </text>
    </comment>
    <comment ref="S78" authorId="1" shapeId="0">
      <text>
        <r>
          <rPr>
            <b/>
            <sz val="9"/>
            <color indexed="81"/>
            <rFont val="MS P ゴシック"/>
            <family val="3"/>
            <charset val="128"/>
          </rPr>
          <t>上記10品目より記載</t>
        </r>
      </text>
    </comment>
    <comment ref="F80" authorId="0" shapeId="0">
      <text>
        <r>
          <rPr>
            <b/>
            <sz val="9"/>
            <color indexed="81"/>
            <rFont val="MS P ゴシック"/>
            <family val="3"/>
            <charset val="128"/>
          </rPr>
          <t>何分に排泄したか記入</t>
        </r>
      </text>
    </comment>
    <comment ref="P81" authorId="1" shapeId="0">
      <text>
        <r>
          <rPr>
            <b/>
            <sz val="9"/>
            <color indexed="81"/>
            <rFont val="MS P ゴシック"/>
            <family val="3"/>
            <charset val="128"/>
          </rPr>
          <t>機能訓練指導員と相談の上で記入します。</t>
        </r>
      </text>
    </comment>
    <comment ref="S88" authorId="1" shapeId="0">
      <text>
        <r>
          <rPr>
            <b/>
            <sz val="9"/>
            <color indexed="81"/>
            <rFont val="MS P ゴシック"/>
            <family val="3"/>
            <charset val="128"/>
          </rPr>
          <t>上記10品目より記載</t>
        </r>
      </text>
    </comment>
    <comment ref="F90" authorId="0" shapeId="0">
      <text>
        <r>
          <rPr>
            <b/>
            <sz val="9"/>
            <color indexed="81"/>
            <rFont val="MS P ゴシック"/>
            <family val="3"/>
            <charset val="128"/>
          </rPr>
          <t>何分に排泄したか記入</t>
        </r>
      </text>
    </comment>
    <comment ref="P91" authorId="1" shapeId="0">
      <text>
        <r>
          <rPr>
            <b/>
            <sz val="9"/>
            <color indexed="81"/>
            <rFont val="MS P ゴシック"/>
            <family val="3"/>
            <charset val="128"/>
          </rPr>
          <t>機能訓練指導員と相談の上で記入します。</t>
        </r>
      </text>
    </comment>
    <comment ref="S98" authorId="1" shapeId="0">
      <text>
        <r>
          <rPr>
            <b/>
            <sz val="9"/>
            <color indexed="81"/>
            <rFont val="MS P ゴシック"/>
            <family val="3"/>
            <charset val="128"/>
          </rPr>
          <t>上記10品目より記載</t>
        </r>
      </text>
    </comment>
    <comment ref="F100" authorId="0" shapeId="0">
      <text>
        <r>
          <rPr>
            <b/>
            <sz val="9"/>
            <color indexed="81"/>
            <rFont val="MS P ゴシック"/>
            <family val="3"/>
            <charset val="128"/>
          </rPr>
          <t>何分に排泄したか記入</t>
        </r>
      </text>
    </comment>
    <comment ref="P101" authorId="1" shapeId="0">
      <text>
        <r>
          <rPr>
            <b/>
            <sz val="9"/>
            <color indexed="81"/>
            <rFont val="MS P ゴシック"/>
            <family val="3"/>
            <charset val="128"/>
          </rPr>
          <t>機能訓練指導員と相談の上で記入します。</t>
        </r>
      </text>
    </comment>
    <comment ref="B107" authorId="0" shapeId="0">
      <text>
        <r>
          <rPr>
            <b/>
            <sz val="9"/>
            <color indexed="81"/>
            <rFont val="MS P ゴシック"/>
            <family val="3"/>
            <charset val="128"/>
          </rPr>
          <t>漢字氏名を選択</t>
        </r>
      </text>
    </comment>
    <comment ref="S108" authorId="1" shapeId="0">
      <text>
        <r>
          <rPr>
            <b/>
            <sz val="9"/>
            <color indexed="81"/>
            <rFont val="MS P ゴシック"/>
            <family val="3"/>
            <charset val="128"/>
          </rPr>
          <t>上記10品目より記載</t>
        </r>
      </text>
    </comment>
    <comment ref="F110" authorId="0" shapeId="0">
      <text>
        <r>
          <rPr>
            <b/>
            <sz val="9"/>
            <color indexed="81"/>
            <rFont val="MS P ゴシック"/>
            <family val="3"/>
            <charset val="128"/>
          </rPr>
          <t>何分に排泄したか記入</t>
        </r>
      </text>
    </comment>
    <comment ref="P111" authorId="1" shapeId="0">
      <text>
        <r>
          <rPr>
            <b/>
            <sz val="9"/>
            <color indexed="81"/>
            <rFont val="MS P ゴシック"/>
            <family val="3"/>
            <charset val="128"/>
          </rPr>
          <t>機能訓練指導員と相談の上で記入します。</t>
        </r>
      </text>
    </comment>
    <comment ref="S118" authorId="1" shapeId="0">
      <text>
        <r>
          <rPr>
            <b/>
            <sz val="9"/>
            <color indexed="81"/>
            <rFont val="MS P ゴシック"/>
            <family val="3"/>
            <charset val="128"/>
          </rPr>
          <t>上記10品目より記載</t>
        </r>
      </text>
    </comment>
    <comment ref="F120" authorId="0" shapeId="0">
      <text>
        <r>
          <rPr>
            <b/>
            <sz val="9"/>
            <color indexed="81"/>
            <rFont val="MS P ゴシック"/>
            <family val="3"/>
            <charset val="128"/>
          </rPr>
          <t>何分に排泄したか記入</t>
        </r>
      </text>
    </comment>
    <comment ref="P121" authorId="1" shapeId="0">
      <text>
        <r>
          <rPr>
            <b/>
            <sz val="9"/>
            <color indexed="81"/>
            <rFont val="MS P ゴシック"/>
            <family val="3"/>
            <charset val="128"/>
          </rPr>
          <t>機能訓練指導員と相談の上で記入します。</t>
        </r>
      </text>
    </comment>
    <comment ref="S128" authorId="1" shapeId="0">
      <text>
        <r>
          <rPr>
            <b/>
            <sz val="9"/>
            <color indexed="81"/>
            <rFont val="MS P ゴシック"/>
            <family val="3"/>
            <charset val="128"/>
          </rPr>
          <t>上記10品目より記載</t>
        </r>
      </text>
    </comment>
    <comment ref="F130" authorId="0" shapeId="0">
      <text>
        <r>
          <rPr>
            <b/>
            <sz val="9"/>
            <color indexed="81"/>
            <rFont val="MS P ゴシック"/>
            <family val="3"/>
            <charset val="128"/>
          </rPr>
          <t>何分に排泄したか記入</t>
        </r>
      </text>
    </comment>
    <comment ref="P131" authorId="1" shapeId="0">
      <text>
        <r>
          <rPr>
            <b/>
            <sz val="9"/>
            <color indexed="81"/>
            <rFont val="MS P ゴシック"/>
            <family val="3"/>
            <charset val="128"/>
          </rPr>
          <t>機能訓練指導員と相談の上で記入します。</t>
        </r>
      </text>
    </comment>
    <comment ref="S138" authorId="1" shapeId="0">
      <text>
        <r>
          <rPr>
            <b/>
            <sz val="9"/>
            <color indexed="81"/>
            <rFont val="MS P ゴシック"/>
            <family val="3"/>
            <charset val="128"/>
          </rPr>
          <t>上記10品目より記載</t>
        </r>
      </text>
    </comment>
    <comment ref="F140" authorId="0" shapeId="0">
      <text>
        <r>
          <rPr>
            <b/>
            <sz val="9"/>
            <color indexed="81"/>
            <rFont val="MS P ゴシック"/>
            <family val="3"/>
            <charset val="128"/>
          </rPr>
          <t>何分に排泄したか記入</t>
        </r>
      </text>
    </comment>
    <comment ref="P141" authorId="1" shapeId="0">
      <text>
        <r>
          <rPr>
            <b/>
            <sz val="9"/>
            <color indexed="81"/>
            <rFont val="MS P ゴシック"/>
            <family val="3"/>
            <charset val="128"/>
          </rPr>
          <t>機能訓練指導員と相談の上で記入します。</t>
        </r>
      </text>
    </comment>
    <comment ref="S148" authorId="1" shapeId="0">
      <text>
        <r>
          <rPr>
            <b/>
            <sz val="9"/>
            <color indexed="81"/>
            <rFont val="MS P ゴシック"/>
            <family val="3"/>
            <charset val="128"/>
          </rPr>
          <t>上記10品目より記載</t>
        </r>
      </text>
    </comment>
    <comment ref="F150" authorId="0" shapeId="0">
      <text>
        <r>
          <rPr>
            <b/>
            <sz val="9"/>
            <color indexed="81"/>
            <rFont val="MS P ゴシック"/>
            <family val="3"/>
            <charset val="128"/>
          </rPr>
          <t>何分に排泄したか記入</t>
        </r>
      </text>
    </comment>
    <comment ref="P151" authorId="1" shapeId="0">
      <text>
        <r>
          <rPr>
            <b/>
            <sz val="9"/>
            <color indexed="81"/>
            <rFont val="MS P ゴシック"/>
            <family val="3"/>
            <charset val="128"/>
          </rPr>
          <t>機能訓練指導員と相談の上で記入します。</t>
        </r>
      </text>
    </comment>
    <comment ref="S158" authorId="1" shapeId="0">
      <text>
        <r>
          <rPr>
            <b/>
            <sz val="9"/>
            <color indexed="81"/>
            <rFont val="MS P ゴシック"/>
            <family val="3"/>
            <charset val="128"/>
          </rPr>
          <t>上記10品目より記載</t>
        </r>
      </text>
    </comment>
    <comment ref="F160" authorId="0" shapeId="0">
      <text>
        <r>
          <rPr>
            <b/>
            <sz val="9"/>
            <color indexed="81"/>
            <rFont val="MS P ゴシック"/>
            <family val="3"/>
            <charset val="128"/>
          </rPr>
          <t>何分に排泄したか記入</t>
        </r>
      </text>
    </comment>
    <comment ref="P161" authorId="1" shapeId="0">
      <text>
        <r>
          <rPr>
            <b/>
            <sz val="9"/>
            <color indexed="81"/>
            <rFont val="MS P ゴシック"/>
            <family val="3"/>
            <charset val="128"/>
          </rPr>
          <t>機能訓練指導員と相談の上で記入します。</t>
        </r>
      </text>
    </comment>
    <comment ref="S168" authorId="1" shapeId="0">
      <text>
        <r>
          <rPr>
            <b/>
            <sz val="9"/>
            <color indexed="81"/>
            <rFont val="MS P ゴシック"/>
            <family val="3"/>
            <charset val="128"/>
          </rPr>
          <t>上記10品目より記載</t>
        </r>
      </text>
    </comment>
    <comment ref="F170" authorId="0" shapeId="0">
      <text>
        <r>
          <rPr>
            <b/>
            <sz val="9"/>
            <color indexed="81"/>
            <rFont val="MS P ゴシック"/>
            <family val="3"/>
            <charset val="128"/>
          </rPr>
          <t>何分に排泄したか記入</t>
        </r>
      </text>
    </comment>
    <comment ref="P171" authorId="1" shapeId="0">
      <text>
        <r>
          <rPr>
            <b/>
            <sz val="9"/>
            <color indexed="81"/>
            <rFont val="MS P ゴシック"/>
            <family val="3"/>
            <charset val="128"/>
          </rPr>
          <t>機能訓練指導員と相談の上で記入します。</t>
        </r>
      </text>
    </comment>
    <comment ref="S178" authorId="1" shapeId="0">
      <text>
        <r>
          <rPr>
            <b/>
            <sz val="9"/>
            <color indexed="81"/>
            <rFont val="MS P ゴシック"/>
            <family val="3"/>
            <charset val="128"/>
          </rPr>
          <t>上記10品目より記載</t>
        </r>
      </text>
    </comment>
    <comment ref="F180" authorId="0" shapeId="0">
      <text>
        <r>
          <rPr>
            <b/>
            <sz val="9"/>
            <color indexed="81"/>
            <rFont val="MS P ゴシック"/>
            <family val="3"/>
            <charset val="128"/>
          </rPr>
          <t>何分に排泄したか記入</t>
        </r>
      </text>
    </comment>
    <comment ref="P181" authorId="1" shapeId="0">
      <text>
        <r>
          <rPr>
            <b/>
            <sz val="9"/>
            <color indexed="81"/>
            <rFont val="MS P ゴシック"/>
            <family val="3"/>
            <charset val="128"/>
          </rPr>
          <t>機能訓練指導員と相談の上で記入します。</t>
        </r>
      </text>
    </comment>
    <comment ref="S188" authorId="1" shapeId="0">
      <text>
        <r>
          <rPr>
            <b/>
            <sz val="9"/>
            <color indexed="81"/>
            <rFont val="MS P ゴシック"/>
            <family val="3"/>
            <charset val="128"/>
          </rPr>
          <t>上記10品目より記載</t>
        </r>
      </text>
    </comment>
    <comment ref="F190" authorId="0" shapeId="0">
      <text>
        <r>
          <rPr>
            <b/>
            <sz val="9"/>
            <color indexed="81"/>
            <rFont val="MS P ゴシック"/>
            <family val="3"/>
            <charset val="128"/>
          </rPr>
          <t>何分に排泄したか記入</t>
        </r>
      </text>
    </comment>
    <comment ref="P191" authorId="1" shapeId="0">
      <text>
        <r>
          <rPr>
            <b/>
            <sz val="9"/>
            <color indexed="81"/>
            <rFont val="MS P ゴシック"/>
            <family val="3"/>
            <charset val="128"/>
          </rPr>
          <t>機能訓練指導員と相談の上で記入します。</t>
        </r>
      </text>
    </comment>
    <comment ref="S198" authorId="1" shapeId="0">
      <text>
        <r>
          <rPr>
            <b/>
            <sz val="9"/>
            <color indexed="81"/>
            <rFont val="MS P ゴシック"/>
            <family val="3"/>
            <charset val="128"/>
          </rPr>
          <t>上記10品目より記載</t>
        </r>
      </text>
    </comment>
    <comment ref="F200" authorId="0" shapeId="0">
      <text>
        <r>
          <rPr>
            <b/>
            <sz val="9"/>
            <color indexed="81"/>
            <rFont val="MS P ゴシック"/>
            <family val="3"/>
            <charset val="128"/>
          </rPr>
          <t>何分に排泄したか記入</t>
        </r>
      </text>
    </comment>
    <comment ref="P201" authorId="1" shapeId="0">
      <text>
        <r>
          <rPr>
            <b/>
            <sz val="9"/>
            <color indexed="81"/>
            <rFont val="MS P ゴシック"/>
            <family val="3"/>
            <charset val="128"/>
          </rPr>
          <t>機能訓練指導員と相談の上で記入します。</t>
        </r>
      </text>
    </comment>
    <comment ref="B207" authorId="0" shapeId="0">
      <text>
        <r>
          <rPr>
            <b/>
            <sz val="9"/>
            <color indexed="81"/>
            <rFont val="MS P ゴシック"/>
            <family val="3"/>
            <charset val="128"/>
          </rPr>
          <t>漢字氏名を選択</t>
        </r>
      </text>
    </comment>
    <comment ref="S208" authorId="1" shapeId="0">
      <text>
        <r>
          <rPr>
            <b/>
            <sz val="9"/>
            <color indexed="81"/>
            <rFont val="MS P ゴシック"/>
            <family val="3"/>
            <charset val="128"/>
          </rPr>
          <t>上記10品目より記載</t>
        </r>
      </text>
    </comment>
    <comment ref="F210" authorId="0" shapeId="0">
      <text>
        <r>
          <rPr>
            <b/>
            <sz val="9"/>
            <color indexed="81"/>
            <rFont val="MS P ゴシック"/>
            <family val="3"/>
            <charset val="128"/>
          </rPr>
          <t>何分に排泄したか記入</t>
        </r>
      </text>
    </comment>
    <comment ref="P211" authorId="1" shapeId="0">
      <text>
        <r>
          <rPr>
            <b/>
            <sz val="9"/>
            <color indexed="81"/>
            <rFont val="MS P ゴシック"/>
            <family val="3"/>
            <charset val="128"/>
          </rPr>
          <t>機能訓練指導員と相談の上で記入します。</t>
        </r>
      </text>
    </comment>
    <comment ref="S218" authorId="1" shapeId="0">
      <text>
        <r>
          <rPr>
            <b/>
            <sz val="9"/>
            <color indexed="81"/>
            <rFont val="MS P ゴシック"/>
            <family val="3"/>
            <charset val="128"/>
          </rPr>
          <t>上記10品目より記載</t>
        </r>
      </text>
    </comment>
    <comment ref="F220" authorId="0" shapeId="0">
      <text>
        <r>
          <rPr>
            <b/>
            <sz val="9"/>
            <color indexed="81"/>
            <rFont val="MS P ゴシック"/>
            <family val="3"/>
            <charset val="128"/>
          </rPr>
          <t>何分に排泄したか記入</t>
        </r>
      </text>
    </comment>
    <comment ref="P221" authorId="1" shapeId="0">
      <text>
        <r>
          <rPr>
            <b/>
            <sz val="9"/>
            <color indexed="81"/>
            <rFont val="MS P ゴシック"/>
            <family val="3"/>
            <charset val="128"/>
          </rPr>
          <t>機能訓練指導員と相談の上で記入します。</t>
        </r>
      </text>
    </comment>
    <comment ref="S228" authorId="1" shapeId="0">
      <text>
        <r>
          <rPr>
            <b/>
            <sz val="9"/>
            <color indexed="81"/>
            <rFont val="MS P ゴシック"/>
            <family val="3"/>
            <charset val="128"/>
          </rPr>
          <t>上記10品目より記載</t>
        </r>
      </text>
    </comment>
    <comment ref="F230" authorId="0" shapeId="0">
      <text>
        <r>
          <rPr>
            <b/>
            <sz val="9"/>
            <color indexed="81"/>
            <rFont val="MS P ゴシック"/>
            <family val="3"/>
            <charset val="128"/>
          </rPr>
          <t>何分に排泄したか記入</t>
        </r>
      </text>
    </comment>
    <comment ref="P231" authorId="1" shapeId="0">
      <text>
        <r>
          <rPr>
            <b/>
            <sz val="9"/>
            <color indexed="81"/>
            <rFont val="MS P ゴシック"/>
            <family val="3"/>
            <charset val="128"/>
          </rPr>
          <t>機能訓練指導員と相談の上で記入します。</t>
        </r>
      </text>
    </comment>
    <comment ref="S238" authorId="1" shapeId="0">
      <text>
        <r>
          <rPr>
            <b/>
            <sz val="9"/>
            <color indexed="81"/>
            <rFont val="MS P ゴシック"/>
            <family val="3"/>
            <charset val="128"/>
          </rPr>
          <t>上記10品目より記載</t>
        </r>
      </text>
    </comment>
    <comment ref="F240" authorId="0" shapeId="0">
      <text>
        <r>
          <rPr>
            <b/>
            <sz val="9"/>
            <color indexed="81"/>
            <rFont val="MS P ゴシック"/>
            <family val="3"/>
            <charset val="128"/>
          </rPr>
          <t>何分に排泄したか記入</t>
        </r>
      </text>
    </comment>
    <comment ref="P241" authorId="1" shapeId="0">
      <text>
        <r>
          <rPr>
            <b/>
            <sz val="9"/>
            <color indexed="81"/>
            <rFont val="MS P ゴシック"/>
            <family val="3"/>
            <charset val="128"/>
          </rPr>
          <t>機能訓練指導員と相談の上で記入します。</t>
        </r>
      </text>
    </comment>
    <comment ref="S248" authorId="1" shapeId="0">
      <text>
        <r>
          <rPr>
            <b/>
            <sz val="9"/>
            <color indexed="81"/>
            <rFont val="MS P ゴシック"/>
            <family val="3"/>
            <charset val="128"/>
          </rPr>
          <t>上記10品目より記載</t>
        </r>
      </text>
    </comment>
    <comment ref="F250" authorId="0" shapeId="0">
      <text>
        <r>
          <rPr>
            <b/>
            <sz val="9"/>
            <color indexed="81"/>
            <rFont val="MS P ゴシック"/>
            <family val="3"/>
            <charset val="128"/>
          </rPr>
          <t>何分に排泄したか記入</t>
        </r>
      </text>
    </comment>
    <comment ref="P251" authorId="1" shapeId="0">
      <text>
        <r>
          <rPr>
            <b/>
            <sz val="9"/>
            <color indexed="81"/>
            <rFont val="MS P ゴシック"/>
            <family val="3"/>
            <charset val="128"/>
          </rPr>
          <t>機能訓練指導員と相談の上で記入します。</t>
        </r>
      </text>
    </comment>
    <comment ref="S258" authorId="1" shapeId="0">
      <text>
        <r>
          <rPr>
            <b/>
            <sz val="9"/>
            <color indexed="81"/>
            <rFont val="MS P ゴシック"/>
            <family val="3"/>
            <charset val="128"/>
          </rPr>
          <t>上記10品目より記載</t>
        </r>
      </text>
    </comment>
    <comment ref="F260" authorId="0" shapeId="0">
      <text>
        <r>
          <rPr>
            <b/>
            <sz val="9"/>
            <color indexed="81"/>
            <rFont val="MS P ゴシック"/>
            <family val="3"/>
            <charset val="128"/>
          </rPr>
          <t>何分に排泄したか記入</t>
        </r>
      </text>
    </comment>
    <comment ref="P261" authorId="1" shapeId="0">
      <text>
        <r>
          <rPr>
            <b/>
            <sz val="9"/>
            <color indexed="81"/>
            <rFont val="MS P ゴシック"/>
            <family val="3"/>
            <charset val="128"/>
          </rPr>
          <t>機能訓練指導員と相談の上で記入します。</t>
        </r>
      </text>
    </comment>
    <comment ref="S268" authorId="1" shapeId="0">
      <text>
        <r>
          <rPr>
            <b/>
            <sz val="9"/>
            <color indexed="81"/>
            <rFont val="MS P ゴシック"/>
            <family val="3"/>
            <charset val="128"/>
          </rPr>
          <t>上記10品目より記載</t>
        </r>
      </text>
    </comment>
    <comment ref="F270" authorId="0" shapeId="0">
      <text>
        <r>
          <rPr>
            <b/>
            <sz val="9"/>
            <color indexed="81"/>
            <rFont val="MS P ゴシック"/>
            <family val="3"/>
            <charset val="128"/>
          </rPr>
          <t>何分に排泄したか記入</t>
        </r>
      </text>
    </comment>
    <comment ref="P271" authorId="1" shapeId="0">
      <text>
        <r>
          <rPr>
            <b/>
            <sz val="9"/>
            <color indexed="81"/>
            <rFont val="MS P ゴシック"/>
            <family val="3"/>
            <charset val="128"/>
          </rPr>
          <t>機能訓練指導員と相談の上で記入します。</t>
        </r>
      </text>
    </comment>
    <comment ref="S278" authorId="1" shapeId="0">
      <text>
        <r>
          <rPr>
            <b/>
            <sz val="9"/>
            <color indexed="81"/>
            <rFont val="MS P ゴシック"/>
            <family val="3"/>
            <charset val="128"/>
          </rPr>
          <t>上記10品目より記載</t>
        </r>
      </text>
    </comment>
    <comment ref="F280" authorId="0" shapeId="0">
      <text>
        <r>
          <rPr>
            <b/>
            <sz val="9"/>
            <color indexed="81"/>
            <rFont val="MS P ゴシック"/>
            <family val="3"/>
            <charset val="128"/>
          </rPr>
          <t>何分に排泄したか記入</t>
        </r>
      </text>
    </comment>
    <comment ref="P281" authorId="1" shapeId="0">
      <text>
        <r>
          <rPr>
            <b/>
            <sz val="9"/>
            <color indexed="81"/>
            <rFont val="MS P ゴシック"/>
            <family val="3"/>
            <charset val="128"/>
          </rPr>
          <t>機能訓練指導員と相談の上で記入します。</t>
        </r>
      </text>
    </comment>
    <comment ref="S288" authorId="1" shapeId="0">
      <text>
        <r>
          <rPr>
            <b/>
            <sz val="9"/>
            <color indexed="81"/>
            <rFont val="MS P ゴシック"/>
            <family val="3"/>
            <charset val="128"/>
          </rPr>
          <t>上記10品目より記載</t>
        </r>
      </text>
    </comment>
    <comment ref="F290" authorId="0" shapeId="0">
      <text>
        <r>
          <rPr>
            <b/>
            <sz val="9"/>
            <color indexed="81"/>
            <rFont val="MS P ゴシック"/>
            <family val="3"/>
            <charset val="128"/>
          </rPr>
          <t>何分に排泄したか記入</t>
        </r>
      </text>
    </comment>
    <comment ref="P291" authorId="1" shapeId="0">
      <text>
        <r>
          <rPr>
            <b/>
            <sz val="9"/>
            <color indexed="81"/>
            <rFont val="MS P ゴシック"/>
            <family val="3"/>
            <charset val="128"/>
          </rPr>
          <t>機能訓練指導員と相談の上で記入します。</t>
        </r>
      </text>
    </comment>
    <comment ref="S298" authorId="1" shapeId="0">
      <text>
        <r>
          <rPr>
            <b/>
            <sz val="9"/>
            <color indexed="81"/>
            <rFont val="MS P ゴシック"/>
            <family val="3"/>
            <charset val="128"/>
          </rPr>
          <t>上記10品目より記載</t>
        </r>
      </text>
    </comment>
    <comment ref="F300" authorId="0" shapeId="0">
      <text>
        <r>
          <rPr>
            <b/>
            <sz val="9"/>
            <color indexed="81"/>
            <rFont val="MS P ゴシック"/>
            <family val="3"/>
            <charset val="128"/>
          </rPr>
          <t>何分に排泄したか記入</t>
        </r>
      </text>
    </comment>
    <comment ref="P301" authorId="1" shapeId="0">
      <text>
        <r>
          <rPr>
            <b/>
            <sz val="9"/>
            <color indexed="81"/>
            <rFont val="MS P ゴシック"/>
            <family val="3"/>
            <charset val="128"/>
          </rPr>
          <t>機能訓練指導員と相談の上で記入します。</t>
        </r>
      </text>
    </comment>
  </commentList>
</comments>
</file>

<file path=xl/comments11.xml><?xml version="1.0" encoding="utf-8"?>
<comments xmlns="http://schemas.openxmlformats.org/spreadsheetml/2006/main">
  <authors>
    <author>田村　隆明_高齢介護課</author>
    <author>田村隆明</author>
  </authors>
  <commentList>
    <comment ref="B7" authorId="0" shapeId="0">
      <text>
        <r>
          <rPr>
            <b/>
            <sz val="9"/>
            <color indexed="81"/>
            <rFont val="MS P ゴシック"/>
            <family val="3"/>
            <charset val="128"/>
          </rPr>
          <t>漢字氏名を選択</t>
        </r>
      </text>
    </comment>
    <comment ref="S8" authorId="1" shapeId="0">
      <text>
        <r>
          <rPr>
            <b/>
            <sz val="9"/>
            <color indexed="81"/>
            <rFont val="MS P ゴシック"/>
            <family val="3"/>
            <charset val="128"/>
          </rPr>
          <t>上記10品目より記載</t>
        </r>
      </text>
    </comment>
    <comment ref="F10" authorId="0" shapeId="0">
      <text>
        <r>
          <rPr>
            <b/>
            <sz val="9"/>
            <color indexed="81"/>
            <rFont val="MS P ゴシック"/>
            <family val="3"/>
            <charset val="128"/>
          </rPr>
          <t>何分に排泄したか記入</t>
        </r>
      </text>
    </comment>
    <comment ref="P11" authorId="1" shapeId="0">
      <text>
        <r>
          <rPr>
            <b/>
            <sz val="9"/>
            <color indexed="81"/>
            <rFont val="MS P ゴシック"/>
            <family val="3"/>
            <charset val="128"/>
          </rPr>
          <t>機能訓練指導員と相談の上で記入します。</t>
        </r>
      </text>
    </comment>
    <comment ref="S18" authorId="1" shapeId="0">
      <text>
        <r>
          <rPr>
            <b/>
            <sz val="9"/>
            <color indexed="81"/>
            <rFont val="MS P ゴシック"/>
            <family val="3"/>
            <charset val="128"/>
          </rPr>
          <t>上記10品目より記載</t>
        </r>
      </text>
    </comment>
    <comment ref="F20" authorId="0" shapeId="0">
      <text>
        <r>
          <rPr>
            <b/>
            <sz val="9"/>
            <color indexed="81"/>
            <rFont val="MS P ゴシック"/>
            <family val="3"/>
            <charset val="128"/>
          </rPr>
          <t>何分に排泄したか記入</t>
        </r>
      </text>
    </comment>
    <comment ref="P21" authorId="1" shapeId="0">
      <text>
        <r>
          <rPr>
            <b/>
            <sz val="9"/>
            <color indexed="81"/>
            <rFont val="MS P ゴシック"/>
            <family val="3"/>
            <charset val="128"/>
          </rPr>
          <t>機能訓練指導員と相談の上で記入します。</t>
        </r>
      </text>
    </comment>
    <comment ref="S28" authorId="1" shapeId="0">
      <text>
        <r>
          <rPr>
            <b/>
            <sz val="9"/>
            <color indexed="81"/>
            <rFont val="MS P ゴシック"/>
            <family val="3"/>
            <charset val="128"/>
          </rPr>
          <t>上記10品目より記載</t>
        </r>
      </text>
    </comment>
    <comment ref="F30" authorId="0" shapeId="0">
      <text>
        <r>
          <rPr>
            <b/>
            <sz val="9"/>
            <color indexed="81"/>
            <rFont val="MS P ゴシック"/>
            <family val="3"/>
            <charset val="128"/>
          </rPr>
          <t>何分に排泄したか記入</t>
        </r>
      </text>
    </comment>
    <comment ref="P31" authorId="1" shapeId="0">
      <text>
        <r>
          <rPr>
            <b/>
            <sz val="9"/>
            <color indexed="81"/>
            <rFont val="MS P ゴシック"/>
            <family val="3"/>
            <charset val="128"/>
          </rPr>
          <t>機能訓練指導員と相談の上で記入します。</t>
        </r>
      </text>
    </comment>
    <comment ref="S38" authorId="1" shapeId="0">
      <text>
        <r>
          <rPr>
            <b/>
            <sz val="9"/>
            <color indexed="81"/>
            <rFont val="MS P ゴシック"/>
            <family val="3"/>
            <charset val="128"/>
          </rPr>
          <t>上記10品目より記載</t>
        </r>
      </text>
    </comment>
    <comment ref="F40" authorId="0" shapeId="0">
      <text>
        <r>
          <rPr>
            <b/>
            <sz val="9"/>
            <color indexed="81"/>
            <rFont val="MS P ゴシック"/>
            <family val="3"/>
            <charset val="128"/>
          </rPr>
          <t>何分に排泄したか記入</t>
        </r>
      </text>
    </comment>
    <comment ref="P41" authorId="1" shapeId="0">
      <text>
        <r>
          <rPr>
            <b/>
            <sz val="9"/>
            <color indexed="81"/>
            <rFont val="MS P ゴシック"/>
            <family val="3"/>
            <charset val="128"/>
          </rPr>
          <t>機能訓練指導員と相談の上で記入します。</t>
        </r>
      </text>
    </comment>
    <comment ref="S48" authorId="1" shapeId="0">
      <text>
        <r>
          <rPr>
            <b/>
            <sz val="9"/>
            <color indexed="81"/>
            <rFont val="MS P ゴシック"/>
            <family val="3"/>
            <charset val="128"/>
          </rPr>
          <t>上記10品目より記載</t>
        </r>
      </text>
    </comment>
    <comment ref="F50" authorId="0" shapeId="0">
      <text>
        <r>
          <rPr>
            <b/>
            <sz val="9"/>
            <color indexed="81"/>
            <rFont val="MS P ゴシック"/>
            <family val="3"/>
            <charset val="128"/>
          </rPr>
          <t>何分に排泄したか記入</t>
        </r>
      </text>
    </comment>
    <comment ref="P51" authorId="1" shapeId="0">
      <text>
        <r>
          <rPr>
            <b/>
            <sz val="9"/>
            <color indexed="81"/>
            <rFont val="MS P ゴシック"/>
            <family val="3"/>
            <charset val="128"/>
          </rPr>
          <t>機能訓練指導員と相談の上で記入します。</t>
        </r>
      </text>
    </comment>
    <comment ref="S58" authorId="1" shapeId="0">
      <text>
        <r>
          <rPr>
            <b/>
            <sz val="9"/>
            <color indexed="81"/>
            <rFont val="MS P ゴシック"/>
            <family val="3"/>
            <charset val="128"/>
          </rPr>
          <t>上記10品目より記載</t>
        </r>
      </text>
    </comment>
    <comment ref="F60" authorId="0" shapeId="0">
      <text>
        <r>
          <rPr>
            <b/>
            <sz val="9"/>
            <color indexed="81"/>
            <rFont val="MS P ゴシック"/>
            <family val="3"/>
            <charset val="128"/>
          </rPr>
          <t>何分に排泄したか記入</t>
        </r>
      </text>
    </comment>
    <comment ref="P61" authorId="1" shapeId="0">
      <text>
        <r>
          <rPr>
            <b/>
            <sz val="9"/>
            <color indexed="81"/>
            <rFont val="MS P ゴシック"/>
            <family val="3"/>
            <charset val="128"/>
          </rPr>
          <t>機能訓練指導員と相談の上で記入します。</t>
        </r>
      </text>
    </comment>
    <comment ref="S68" authorId="1" shapeId="0">
      <text>
        <r>
          <rPr>
            <b/>
            <sz val="9"/>
            <color indexed="81"/>
            <rFont val="MS P ゴシック"/>
            <family val="3"/>
            <charset val="128"/>
          </rPr>
          <t>上記10品目より記載</t>
        </r>
      </text>
    </comment>
    <comment ref="F70" authorId="0" shapeId="0">
      <text>
        <r>
          <rPr>
            <b/>
            <sz val="9"/>
            <color indexed="81"/>
            <rFont val="MS P ゴシック"/>
            <family val="3"/>
            <charset val="128"/>
          </rPr>
          <t>何分に排泄したか記入</t>
        </r>
      </text>
    </comment>
    <comment ref="P71" authorId="1" shapeId="0">
      <text>
        <r>
          <rPr>
            <b/>
            <sz val="9"/>
            <color indexed="81"/>
            <rFont val="MS P ゴシック"/>
            <family val="3"/>
            <charset val="128"/>
          </rPr>
          <t>機能訓練指導員と相談の上で記入します。</t>
        </r>
      </text>
    </comment>
    <comment ref="S78" authorId="1" shapeId="0">
      <text>
        <r>
          <rPr>
            <b/>
            <sz val="9"/>
            <color indexed="81"/>
            <rFont val="MS P ゴシック"/>
            <family val="3"/>
            <charset val="128"/>
          </rPr>
          <t>上記10品目より記載</t>
        </r>
      </text>
    </comment>
    <comment ref="F80" authorId="0" shapeId="0">
      <text>
        <r>
          <rPr>
            <b/>
            <sz val="9"/>
            <color indexed="81"/>
            <rFont val="MS P ゴシック"/>
            <family val="3"/>
            <charset val="128"/>
          </rPr>
          <t>何分に排泄したか記入</t>
        </r>
      </text>
    </comment>
    <comment ref="P81" authorId="1" shapeId="0">
      <text>
        <r>
          <rPr>
            <b/>
            <sz val="9"/>
            <color indexed="81"/>
            <rFont val="MS P ゴシック"/>
            <family val="3"/>
            <charset val="128"/>
          </rPr>
          <t>機能訓練指導員と相談の上で記入します。</t>
        </r>
      </text>
    </comment>
    <comment ref="S88" authorId="1" shapeId="0">
      <text>
        <r>
          <rPr>
            <b/>
            <sz val="9"/>
            <color indexed="81"/>
            <rFont val="MS P ゴシック"/>
            <family val="3"/>
            <charset val="128"/>
          </rPr>
          <t>上記10品目より記載</t>
        </r>
      </text>
    </comment>
    <comment ref="F90" authorId="0" shapeId="0">
      <text>
        <r>
          <rPr>
            <b/>
            <sz val="9"/>
            <color indexed="81"/>
            <rFont val="MS P ゴシック"/>
            <family val="3"/>
            <charset val="128"/>
          </rPr>
          <t>何分に排泄したか記入</t>
        </r>
      </text>
    </comment>
    <comment ref="P91" authorId="1" shapeId="0">
      <text>
        <r>
          <rPr>
            <b/>
            <sz val="9"/>
            <color indexed="81"/>
            <rFont val="MS P ゴシック"/>
            <family val="3"/>
            <charset val="128"/>
          </rPr>
          <t>機能訓練指導員と相談の上で記入します。</t>
        </r>
      </text>
    </comment>
    <comment ref="S98" authorId="1" shapeId="0">
      <text>
        <r>
          <rPr>
            <b/>
            <sz val="9"/>
            <color indexed="81"/>
            <rFont val="MS P ゴシック"/>
            <family val="3"/>
            <charset val="128"/>
          </rPr>
          <t>上記10品目より記載</t>
        </r>
      </text>
    </comment>
    <comment ref="F100" authorId="0" shapeId="0">
      <text>
        <r>
          <rPr>
            <b/>
            <sz val="9"/>
            <color indexed="81"/>
            <rFont val="MS P ゴシック"/>
            <family val="3"/>
            <charset val="128"/>
          </rPr>
          <t>何分に排泄したか記入</t>
        </r>
      </text>
    </comment>
    <comment ref="P101" authorId="1" shapeId="0">
      <text>
        <r>
          <rPr>
            <b/>
            <sz val="9"/>
            <color indexed="81"/>
            <rFont val="MS P ゴシック"/>
            <family val="3"/>
            <charset val="128"/>
          </rPr>
          <t>機能訓練指導員と相談の上で記入します。</t>
        </r>
      </text>
    </comment>
    <comment ref="B107" authorId="0" shapeId="0">
      <text>
        <r>
          <rPr>
            <b/>
            <sz val="9"/>
            <color indexed="81"/>
            <rFont val="MS P ゴシック"/>
            <family val="3"/>
            <charset val="128"/>
          </rPr>
          <t>漢字氏名を選択</t>
        </r>
      </text>
    </comment>
    <comment ref="S108" authorId="1" shapeId="0">
      <text>
        <r>
          <rPr>
            <b/>
            <sz val="9"/>
            <color indexed="81"/>
            <rFont val="MS P ゴシック"/>
            <family val="3"/>
            <charset val="128"/>
          </rPr>
          <t>上記10品目より記載</t>
        </r>
      </text>
    </comment>
    <comment ref="F110" authorId="0" shapeId="0">
      <text>
        <r>
          <rPr>
            <b/>
            <sz val="9"/>
            <color indexed="81"/>
            <rFont val="MS P ゴシック"/>
            <family val="3"/>
            <charset val="128"/>
          </rPr>
          <t>何分に排泄したか記入</t>
        </r>
      </text>
    </comment>
    <comment ref="P111" authorId="1" shapeId="0">
      <text>
        <r>
          <rPr>
            <b/>
            <sz val="9"/>
            <color indexed="81"/>
            <rFont val="MS P ゴシック"/>
            <family val="3"/>
            <charset val="128"/>
          </rPr>
          <t>機能訓練指導員と相談の上で記入します。</t>
        </r>
      </text>
    </comment>
    <comment ref="S118" authorId="1" shapeId="0">
      <text>
        <r>
          <rPr>
            <b/>
            <sz val="9"/>
            <color indexed="81"/>
            <rFont val="MS P ゴシック"/>
            <family val="3"/>
            <charset val="128"/>
          </rPr>
          <t>上記10品目より記載</t>
        </r>
      </text>
    </comment>
    <comment ref="F120" authorId="0" shapeId="0">
      <text>
        <r>
          <rPr>
            <b/>
            <sz val="9"/>
            <color indexed="81"/>
            <rFont val="MS P ゴシック"/>
            <family val="3"/>
            <charset val="128"/>
          </rPr>
          <t>何分に排泄したか記入</t>
        </r>
      </text>
    </comment>
    <comment ref="P121" authorId="1" shapeId="0">
      <text>
        <r>
          <rPr>
            <b/>
            <sz val="9"/>
            <color indexed="81"/>
            <rFont val="MS P ゴシック"/>
            <family val="3"/>
            <charset val="128"/>
          </rPr>
          <t>機能訓練指導員と相談の上で記入します。</t>
        </r>
      </text>
    </comment>
    <comment ref="S128" authorId="1" shapeId="0">
      <text>
        <r>
          <rPr>
            <b/>
            <sz val="9"/>
            <color indexed="81"/>
            <rFont val="MS P ゴシック"/>
            <family val="3"/>
            <charset val="128"/>
          </rPr>
          <t>上記10品目より記載</t>
        </r>
      </text>
    </comment>
    <comment ref="F130" authorId="0" shapeId="0">
      <text>
        <r>
          <rPr>
            <b/>
            <sz val="9"/>
            <color indexed="81"/>
            <rFont val="MS P ゴシック"/>
            <family val="3"/>
            <charset val="128"/>
          </rPr>
          <t>何分に排泄したか記入</t>
        </r>
      </text>
    </comment>
    <comment ref="P131" authorId="1" shapeId="0">
      <text>
        <r>
          <rPr>
            <b/>
            <sz val="9"/>
            <color indexed="81"/>
            <rFont val="MS P ゴシック"/>
            <family val="3"/>
            <charset val="128"/>
          </rPr>
          <t>機能訓練指導員と相談の上で記入します。</t>
        </r>
      </text>
    </comment>
    <comment ref="S138" authorId="1" shapeId="0">
      <text>
        <r>
          <rPr>
            <b/>
            <sz val="9"/>
            <color indexed="81"/>
            <rFont val="MS P ゴシック"/>
            <family val="3"/>
            <charset val="128"/>
          </rPr>
          <t>上記10品目より記載</t>
        </r>
      </text>
    </comment>
    <comment ref="F140" authorId="0" shapeId="0">
      <text>
        <r>
          <rPr>
            <b/>
            <sz val="9"/>
            <color indexed="81"/>
            <rFont val="MS P ゴシック"/>
            <family val="3"/>
            <charset val="128"/>
          </rPr>
          <t>何分に排泄したか記入</t>
        </r>
      </text>
    </comment>
    <comment ref="P141" authorId="1" shapeId="0">
      <text>
        <r>
          <rPr>
            <b/>
            <sz val="9"/>
            <color indexed="81"/>
            <rFont val="MS P ゴシック"/>
            <family val="3"/>
            <charset val="128"/>
          </rPr>
          <t>機能訓練指導員と相談の上で記入します。</t>
        </r>
      </text>
    </comment>
    <comment ref="S148" authorId="1" shapeId="0">
      <text>
        <r>
          <rPr>
            <b/>
            <sz val="9"/>
            <color indexed="81"/>
            <rFont val="MS P ゴシック"/>
            <family val="3"/>
            <charset val="128"/>
          </rPr>
          <t>上記10品目より記載</t>
        </r>
      </text>
    </comment>
    <comment ref="F150" authorId="0" shapeId="0">
      <text>
        <r>
          <rPr>
            <b/>
            <sz val="9"/>
            <color indexed="81"/>
            <rFont val="MS P ゴシック"/>
            <family val="3"/>
            <charset val="128"/>
          </rPr>
          <t>何分に排泄したか記入</t>
        </r>
      </text>
    </comment>
    <comment ref="P151" authorId="1" shapeId="0">
      <text>
        <r>
          <rPr>
            <b/>
            <sz val="9"/>
            <color indexed="81"/>
            <rFont val="MS P ゴシック"/>
            <family val="3"/>
            <charset val="128"/>
          </rPr>
          <t>機能訓練指導員と相談の上で記入します。</t>
        </r>
      </text>
    </comment>
    <comment ref="S158" authorId="1" shapeId="0">
      <text>
        <r>
          <rPr>
            <b/>
            <sz val="9"/>
            <color indexed="81"/>
            <rFont val="MS P ゴシック"/>
            <family val="3"/>
            <charset val="128"/>
          </rPr>
          <t>上記10品目より記載</t>
        </r>
      </text>
    </comment>
    <comment ref="F160" authorId="0" shapeId="0">
      <text>
        <r>
          <rPr>
            <b/>
            <sz val="9"/>
            <color indexed="81"/>
            <rFont val="MS P ゴシック"/>
            <family val="3"/>
            <charset val="128"/>
          </rPr>
          <t>何分に排泄したか記入</t>
        </r>
      </text>
    </comment>
    <comment ref="P161" authorId="1" shapeId="0">
      <text>
        <r>
          <rPr>
            <b/>
            <sz val="9"/>
            <color indexed="81"/>
            <rFont val="MS P ゴシック"/>
            <family val="3"/>
            <charset val="128"/>
          </rPr>
          <t>機能訓練指導員と相談の上で記入します。</t>
        </r>
      </text>
    </comment>
    <comment ref="S168" authorId="1" shapeId="0">
      <text>
        <r>
          <rPr>
            <b/>
            <sz val="9"/>
            <color indexed="81"/>
            <rFont val="MS P ゴシック"/>
            <family val="3"/>
            <charset val="128"/>
          </rPr>
          <t>上記10品目より記載</t>
        </r>
      </text>
    </comment>
    <comment ref="F170" authorId="0" shapeId="0">
      <text>
        <r>
          <rPr>
            <b/>
            <sz val="9"/>
            <color indexed="81"/>
            <rFont val="MS P ゴシック"/>
            <family val="3"/>
            <charset val="128"/>
          </rPr>
          <t>何分に排泄したか記入</t>
        </r>
      </text>
    </comment>
    <comment ref="P171" authorId="1" shapeId="0">
      <text>
        <r>
          <rPr>
            <b/>
            <sz val="9"/>
            <color indexed="81"/>
            <rFont val="MS P ゴシック"/>
            <family val="3"/>
            <charset val="128"/>
          </rPr>
          <t>機能訓練指導員と相談の上で記入します。</t>
        </r>
      </text>
    </comment>
    <comment ref="S178" authorId="1" shapeId="0">
      <text>
        <r>
          <rPr>
            <b/>
            <sz val="9"/>
            <color indexed="81"/>
            <rFont val="MS P ゴシック"/>
            <family val="3"/>
            <charset val="128"/>
          </rPr>
          <t>上記10品目より記載</t>
        </r>
      </text>
    </comment>
    <comment ref="F180" authorId="0" shapeId="0">
      <text>
        <r>
          <rPr>
            <b/>
            <sz val="9"/>
            <color indexed="81"/>
            <rFont val="MS P ゴシック"/>
            <family val="3"/>
            <charset val="128"/>
          </rPr>
          <t>何分に排泄したか記入</t>
        </r>
      </text>
    </comment>
    <comment ref="P181" authorId="1" shapeId="0">
      <text>
        <r>
          <rPr>
            <b/>
            <sz val="9"/>
            <color indexed="81"/>
            <rFont val="MS P ゴシック"/>
            <family val="3"/>
            <charset val="128"/>
          </rPr>
          <t>機能訓練指導員と相談の上で記入します。</t>
        </r>
      </text>
    </comment>
    <comment ref="S188" authorId="1" shapeId="0">
      <text>
        <r>
          <rPr>
            <b/>
            <sz val="9"/>
            <color indexed="81"/>
            <rFont val="MS P ゴシック"/>
            <family val="3"/>
            <charset val="128"/>
          </rPr>
          <t>上記10品目より記載</t>
        </r>
      </text>
    </comment>
    <comment ref="F190" authorId="0" shapeId="0">
      <text>
        <r>
          <rPr>
            <b/>
            <sz val="9"/>
            <color indexed="81"/>
            <rFont val="MS P ゴシック"/>
            <family val="3"/>
            <charset val="128"/>
          </rPr>
          <t>何分に排泄したか記入</t>
        </r>
      </text>
    </comment>
    <comment ref="P191" authorId="1" shapeId="0">
      <text>
        <r>
          <rPr>
            <b/>
            <sz val="9"/>
            <color indexed="81"/>
            <rFont val="MS P ゴシック"/>
            <family val="3"/>
            <charset val="128"/>
          </rPr>
          <t>機能訓練指導員と相談の上で記入します。</t>
        </r>
      </text>
    </comment>
    <comment ref="S198" authorId="1" shapeId="0">
      <text>
        <r>
          <rPr>
            <b/>
            <sz val="9"/>
            <color indexed="81"/>
            <rFont val="MS P ゴシック"/>
            <family val="3"/>
            <charset val="128"/>
          </rPr>
          <t>上記10品目より記載</t>
        </r>
      </text>
    </comment>
    <comment ref="F200" authorId="0" shapeId="0">
      <text>
        <r>
          <rPr>
            <b/>
            <sz val="9"/>
            <color indexed="81"/>
            <rFont val="MS P ゴシック"/>
            <family val="3"/>
            <charset val="128"/>
          </rPr>
          <t>何分に排泄したか記入</t>
        </r>
      </text>
    </comment>
    <comment ref="P201" authorId="1" shapeId="0">
      <text>
        <r>
          <rPr>
            <b/>
            <sz val="9"/>
            <color indexed="81"/>
            <rFont val="MS P ゴシック"/>
            <family val="3"/>
            <charset val="128"/>
          </rPr>
          <t>機能訓練指導員と相談の上で記入します。</t>
        </r>
      </text>
    </comment>
    <comment ref="B207" authorId="0" shapeId="0">
      <text>
        <r>
          <rPr>
            <b/>
            <sz val="9"/>
            <color indexed="81"/>
            <rFont val="MS P ゴシック"/>
            <family val="3"/>
            <charset val="128"/>
          </rPr>
          <t>漢字氏名を選択</t>
        </r>
      </text>
    </comment>
    <comment ref="S208" authorId="1" shapeId="0">
      <text>
        <r>
          <rPr>
            <b/>
            <sz val="9"/>
            <color indexed="81"/>
            <rFont val="MS P ゴシック"/>
            <family val="3"/>
            <charset val="128"/>
          </rPr>
          <t>上記10品目より記載</t>
        </r>
      </text>
    </comment>
    <comment ref="F210" authorId="0" shapeId="0">
      <text>
        <r>
          <rPr>
            <b/>
            <sz val="9"/>
            <color indexed="81"/>
            <rFont val="MS P ゴシック"/>
            <family val="3"/>
            <charset val="128"/>
          </rPr>
          <t>何分に排泄したか記入</t>
        </r>
      </text>
    </comment>
    <comment ref="P211" authorId="1" shapeId="0">
      <text>
        <r>
          <rPr>
            <b/>
            <sz val="9"/>
            <color indexed="81"/>
            <rFont val="MS P ゴシック"/>
            <family val="3"/>
            <charset val="128"/>
          </rPr>
          <t>機能訓練指導員と相談の上で記入します。</t>
        </r>
      </text>
    </comment>
    <comment ref="S218" authorId="1" shapeId="0">
      <text>
        <r>
          <rPr>
            <b/>
            <sz val="9"/>
            <color indexed="81"/>
            <rFont val="MS P ゴシック"/>
            <family val="3"/>
            <charset val="128"/>
          </rPr>
          <t>上記10品目より記載</t>
        </r>
      </text>
    </comment>
    <comment ref="F220" authorId="0" shapeId="0">
      <text>
        <r>
          <rPr>
            <b/>
            <sz val="9"/>
            <color indexed="81"/>
            <rFont val="MS P ゴシック"/>
            <family val="3"/>
            <charset val="128"/>
          </rPr>
          <t>何分に排泄したか記入</t>
        </r>
      </text>
    </comment>
    <comment ref="P221" authorId="1" shapeId="0">
      <text>
        <r>
          <rPr>
            <b/>
            <sz val="9"/>
            <color indexed="81"/>
            <rFont val="MS P ゴシック"/>
            <family val="3"/>
            <charset val="128"/>
          </rPr>
          <t>機能訓練指導員と相談の上で記入します。</t>
        </r>
      </text>
    </comment>
    <comment ref="S228" authorId="1" shapeId="0">
      <text>
        <r>
          <rPr>
            <b/>
            <sz val="9"/>
            <color indexed="81"/>
            <rFont val="MS P ゴシック"/>
            <family val="3"/>
            <charset val="128"/>
          </rPr>
          <t>上記10品目より記載</t>
        </r>
      </text>
    </comment>
    <comment ref="F230" authorId="0" shapeId="0">
      <text>
        <r>
          <rPr>
            <b/>
            <sz val="9"/>
            <color indexed="81"/>
            <rFont val="MS P ゴシック"/>
            <family val="3"/>
            <charset val="128"/>
          </rPr>
          <t>何分に排泄したか記入</t>
        </r>
      </text>
    </comment>
    <comment ref="P231" authorId="1" shapeId="0">
      <text>
        <r>
          <rPr>
            <b/>
            <sz val="9"/>
            <color indexed="81"/>
            <rFont val="MS P ゴシック"/>
            <family val="3"/>
            <charset val="128"/>
          </rPr>
          <t>機能訓練指導員と相談の上で記入します。</t>
        </r>
      </text>
    </comment>
    <comment ref="S238" authorId="1" shapeId="0">
      <text>
        <r>
          <rPr>
            <b/>
            <sz val="9"/>
            <color indexed="81"/>
            <rFont val="MS P ゴシック"/>
            <family val="3"/>
            <charset val="128"/>
          </rPr>
          <t>上記10品目より記載</t>
        </r>
      </text>
    </comment>
    <comment ref="F240" authorId="0" shapeId="0">
      <text>
        <r>
          <rPr>
            <b/>
            <sz val="9"/>
            <color indexed="81"/>
            <rFont val="MS P ゴシック"/>
            <family val="3"/>
            <charset val="128"/>
          </rPr>
          <t>何分に排泄したか記入</t>
        </r>
      </text>
    </comment>
    <comment ref="P241" authorId="1" shapeId="0">
      <text>
        <r>
          <rPr>
            <b/>
            <sz val="9"/>
            <color indexed="81"/>
            <rFont val="MS P ゴシック"/>
            <family val="3"/>
            <charset val="128"/>
          </rPr>
          <t>機能訓練指導員と相談の上で記入します。</t>
        </r>
      </text>
    </comment>
    <comment ref="S248" authorId="1" shapeId="0">
      <text>
        <r>
          <rPr>
            <b/>
            <sz val="9"/>
            <color indexed="81"/>
            <rFont val="MS P ゴシック"/>
            <family val="3"/>
            <charset val="128"/>
          </rPr>
          <t>上記10品目より記載</t>
        </r>
      </text>
    </comment>
    <comment ref="F250" authorId="0" shapeId="0">
      <text>
        <r>
          <rPr>
            <b/>
            <sz val="9"/>
            <color indexed="81"/>
            <rFont val="MS P ゴシック"/>
            <family val="3"/>
            <charset val="128"/>
          </rPr>
          <t>何分に排泄したか記入</t>
        </r>
      </text>
    </comment>
    <comment ref="P251" authorId="1" shapeId="0">
      <text>
        <r>
          <rPr>
            <b/>
            <sz val="9"/>
            <color indexed="81"/>
            <rFont val="MS P ゴシック"/>
            <family val="3"/>
            <charset val="128"/>
          </rPr>
          <t>機能訓練指導員と相談の上で記入します。</t>
        </r>
      </text>
    </comment>
    <comment ref="S258" authorId="1" shapeId="0">
      <text>
        <r>
          <rPr>
            <b/>
            <sz val="9"/>
            <color indexed="81"/>
            <rFont val="MS P ゴシック"/>
            <family val="3"/>
            <charset val="128"/>
          </rPr>
          <t>上記10品目より記載</t>
        </r>
      </text>
    </comment>
    <comment ref="F260" authorId="0" shapeId="0">
      <text>
        <r>
          <rPr>
            <b/>
            <sz val="9"/>
            <color indexed="81"/>
            <rFont val="MS P ゴシック"/>
            <family val="3"/>
            <charset val="128"/>
          </rPr>
          <t>何分に排泄したか記入</t>
        </r>
      </text>
    </comment>
    <comment ref="P261" authorId="1" shapeId="0">
      <text>
        <r>
          <rPr>
            <b/>
            <sz val="9"/>
            <color indexed="81"/>
            <rFont val="MS P ゴシック"/>
            <family val="3"/>
            <charset val="128"/>
          </rPr>
          <t>機能訓練指導員と相談の上で記入します。</t>
        </r>
      </text>
    </comment>
    <comment ref="S268" authorId="1" shapeId="0">
      <text>
        <r>
          <rPr>
            <b/>
            <sz val="9"/>
            <color indexed="81"/>
            <rFont val="MS P ゴシック"/>
            <family val="3"/>
            <charset val="128"/>
          </rPr>
          <t>上記10品目より記載</t>
        </r>
      </text>
    </comment>
    <comment ref="F270" authorId="0" shapeId="0">
      <text>
        <r>
          <rPr>
            <b/>
            <sz val="9"/>
            <color indexed="81"/>
            <rFont val="MS P ゴシック"/>
            <family val="3"/>
            <charset val="128"/>
          </rPr>
          <t>何分に排泄したか記入</t>
        </r>
      </text>
    </comment>
    <comment ref="P271" authorId="1" shapeId="0">
      <text>
        <r>
          <rPr>
            <b/>
            <sz val="9"/>
            <color indexed="81"/>
            <rFont val="MS P ゴシック"/>
            <family val="3"/>
            <charset val="128"/>
          </rPr>
          <t>機能訓練指導員と相談の上で記入します。</t>
        </r>
      </text>
    </comment>
    <comment ref="S278" authorId="1" shapeId="0">
      <text>
        <r>
          <rPr>
            <b/>
            <sz val="9"/>
            <color indexed="81"/>
            <rFont val="MS P ゴシック"/>
            <family val="3"/>
            <charset val="128"/>
          </rPr>
          <t>上記10品目より記載</t>
        </r>
      </text>
    </comment>
    <comment ref="F280" authorId="0" shapeId="0">
      <text>
        <r>
          <rPr>
            <b/>
            <sz val="9"/>
            <color indexed="81"/>
            <rFont val="MS P ゴシック"/>
            <family val="3"/>
            <charset val="128"/>
          </rPr>
          <t>何分に排泄したか記入</t>
        </r>
      </text>
    </comment>
    <comment ref="P281" authorId="1" shapeId="0">
      <text>
        <r>
          <rPr>
            <b/>
            <sz val="9"/>
            <color indexed="81"/>
            <rFont val="MS P ゴシック"/>
            <family val="3"/>
            <charset val="128"/>
          </rPr>
          <t>機能訓練指導員と相談の上で記入します。</t>
        </r>
      </text>
    </comment>
    <comment ref="S288" authorId="1" shapeId="0">
      <text>
        <r>
          <rPr>
            <b/>
            <sz val="9"/>
            <color indexed="81"/>
            <rFont val="MS P ゴシック"/>
            <family val="3"/>
            <charset val="128"/>
          </rPr>
          <t>上記10品目より記載</t>
        </r>
      </text>
    </comment>
    <comment ref="F290" authorId="0" shapeId="0">
      <text>
        <r>
          <rPr>
            <b/>
            <sz val="9"/>
            <color indexed="81"/>
            <rFont val="MS P ゴシック"/>
            <family val="3"/>
            <charset val="128"/>
          </rPr>
          <t>何分に排泄したか記入</t>
        </r>
      </text>
    </comment>
    <comment ref="P291" authorId="1" shapeId="0">
      <text>
        <r>
          <rPr>
            <b/>
            <sz val="9"/>
            <color indexed="81"/>
            <rFont val="MS P ゴシック"/>
            <family val="3"/>
            <charset val="128"/>
          </rPr>
          <t>機能訓練指導員と相談の上で記入します。</t>
        </r>
      </text>
    </comment>
    <comment ref="S298" authorId="1" shapeId="0">
      <text>
        <r>
          <rPr>
            <b/>
            <sz val="9"/>
            <color indexed="81"/>
            <rFont val="MS P ゴシック"/>
            <family val="3"/>
            <charset val="128"/>
          </rPr>
          <t>上記10品目より記載</t>
        </r>
      </text>
    </comment>
    <comment ref="F300" authorId="0" shapeId="0">
      <text>
        <r>
          <rPr>
            <b/>
            <sz val="9"/>
            <color indexed="81"/>
            <rFont val="MS P ゴシック"/>
            <family val="3"/>
            <charset val="128"/>
          </rPr>
          <t>何分に排泄したか記入</t>
        </r>
      </text>
    </comment>
    <comment ref="P301" authorId="1" shapeId="0">
      <text>
        <r>
          <rPr>
            <b/>
            <sz val="9"/>
            <color indexed="81"/>
            <rFont val="MS P ゴシック"/>
            <family val="3"/>
            <charset val="128"/>
          </rPr>
          <t>機能訓練指導員と相談の上で記入します。</t>
        </r>
      </text>
    </comment>
  </commentList>
</comments>
</file>

<file path=xl/comments12.xml><?xml version="1.0" encoding="utf-8"?>
<comments xmlns="http://schemas.openxmlformats.org/spreadsheetml/2006/main">
  <authors>
    <author>田村　隆明_高齢介護課</author>
    <author>田村隆明</author>
  </authors>
  <commentList>
    <comment ref="B7" authorId="0" shapeId="0">
      <text>
        <r>
          <rPr>
            <b/>
            <sz val="9"/>
            <color indexed="81"/>
            <rFont val="MS P ゴシック"/>
            <family val="3"/>
            <charset val="128"/>
          </rPr>
          <t>漢字氏名を選択</t>
        </r>
      </text>
    </comment>
    <comment ref="S8" authorId="1" shapeId="0">
      <text>
        <r>
          <rPr>
            <b/>
            <sz val="9"/>
            <color indexed="81"/>
            <rFont val="MS P ゴシック"/>
            <family val="3"/>
            <charset val="128"/>
          </rPr>
          <t>上記10品目より記載</t>
        </r>
      </text>
    </comment>
    <comment ref="F10" authorId="0" shapeId="0">
      <text>
        <r>
          <rPr>
            <b/>
            <sz val="9"/>
            <color indexed="81"/>
            <rFont val="MS P ゴシック"/>
            <family val="3"/>
            <charset val="128"/>
          </rPr>
          <t>何分に排泄したか記入</t>
        </r>
      </text>
    </comment>
    <comment ref="P11" authorId="1" shapeId="0">
      <text>
        <r>
          <rPr>
            <b/>
            <sz val="9"/>
            <color indexed="81"/>
            <rFont val="MS P ゴシック"/>
            <family val="3"/>
            <charset val="128"/>
          </rPr>
          <t>機能訓練指導員と相談の上で記入します。</t>
        </r>
      </text>
    </comment>
    <comment ref="S18" authorId="1" shapeId="0">
      <text>
        <r>
          <rPr>
            <b/>
            <sz val="9"/>
            <color indexed="81"/>
            <rFont val="MS P ゴシック"/>
            <family val="3"/>
            <charset val="128"/>
          </rPr>
          <t>上記10品目より記載</t>
        </r>
      </text>
    </comment>
    <comment ref="F20" authorId="0" shapeId="0">
      <text>
        <r>
          <rPr>
            <b/>
            <sz val="9"/>
            <color indexed="81"/>
            <rFont val="MS P ゴシック"/>
            <family val="3"/>
            <charset val="128"/>
          </rPr>
          <t>何分に排泄したか記入</t>
        </r>
      </text>
    </comment>
    <comment ref="P21" authorId="1" shapeId="0">
      <text>
        <r>
          <rPr>
            <b/>
            <sz val="9"/>
            <color indexed="81"/>
            <rFont val="MS P ゴシック"/>
            <family val="3"/>
            <charset val="128"/>
          </rPr>
          <t>機能訓練指導員と相談の上で記入します。</t>
        </r>
      </text>
    </comment>
    <comment ref="S28" authorId="1" shapeId="0">
      <text>
        <r>
          <rPr>
            <b/>
            <sz val="9"/>
            <color indexed="81"/>
            <rFont val="MS P ゴシック"/>
            <family val="3"/>
            <charset val="128"/>
          </rPr>
          <t>上記10品目より記載</t>
        </r>
      </text>
    </comment>
    <comment ref="F30" authorId="0" shapeId="0">
      <text>
        <r>
          <rPr>
            <b/>
            <sz val="9"/>
            <color indexed="81"/>
            <rFont val="MS P ゴシック"/>
            <family val="3"/>
            <charset val="128"/>
          </rPr>
          <t>何分に排泄したか記入</t>
        </r>
      </text>
    </comment>
    <comment ref="P31" authorId="1" shapeId="0">
      <text>
        <r>
          <rPr>
            <b/>
            <sz val="9"/>
            <color indexed="81"/>
            <rFont val="MS P ゴシック"/>
            <family val="3"/>
            <charset val="128"/>
          </rPr>
          <t>機能訓練指導員と相談の上で記入します。</t>
        </r>
      </text>
    </comment>
    <comment ref="S38" authorId="1" shapeId="0">
      <text>
        <r>
          <rPr>
            <b/>
            <sz val="9"/>
            <color indexed="81"/>
            <rFont val="MS P ゴシック"/>
            <family val="3"/>
            <charset val="128"/>
          </rPr>
          <t>上記10品目より記載</t>
        </r>
      </text>
    </comment>
    <comment ref="F40" authorId="0" shapeId="0">
      <text>
        <r>
          <rPr>
            <b/>
            <sz val="9"/>
            <color indexed="81"/>
            <rFont val="MS P ゴシック"/>
            <family val="3"/>
            <charset val="128"/>
          </rPr>
          <t>何分に排泄したか記入</t>
        </r>
      </text>
    </comment>
    <comment ref="P41" authorId="1" shapeId="0">
      <text>
        <r>
          <rPr>
            <b/>
            <sz val="9"/>
            <color indexed="81"/>
            <rFont val="MS P ゴシック"/>
            <family val="3"/>
            <charset val="128"/>
          </rPr>
          <t>機能訓練指導員と相談の上で記入します。</t>
        </r>
      </text>
    </comment>
    <comment ref="S48" authorId="1" shapeId="0">
      <text>
        <r>
          <rPr>
            <b/>
            <sz val="9"/>
            <color indexed="81"/>
            <rFont val="MS P ゴシック"/>
            <family val="3"/>
            <charset val="128"/>
          </rPr>
          <t>上記10品目より記載</t>
        </r>
      </text>
    </comment>
    <comment ref="F50" authorId="0" shapeId="0">
      <text>
        <r>
          <rPr>
            <b/>
            <sz val="9"/>
            <color indexed="81"/>
            <rFont val="MS P ゴシック"/>
            <family val="3"/>
            <charset val="128"/>
          </rPr>
          <t>何分に排泄したか記入</t>
        </r>
      </text>
    </comment>
    <comment ref="P51" authorId="1" shapeId="0">
      <text>
        <r>
          <rPr>
            <b/>
            <sz val="9"/>
            <color indexed="81"/>
            <rFont val="MS P ゴシック"/>
            <family val="3"/>
            <charset val="128"/>
          </rPr>
          <t>機能訓練指導員と相談の上で記入します。</t>
        </r>
      </text>
    </comment>
    <comment ref="S58" authorId="1" shapeId="0">
      <text>
        <r>
          <rPr>
            <b/>
            <sz val="9"/>
            <color indexed="81"/>
            <rFont val="MS P ゴシック"/>
            <family val="3"/>
            <charset val="128"/>
          </rPr>
          <t>上記10品目より記載</t>
        </r>
      </text>
    </comment>
    <comment ref="F60" authorId="0" shapeId="0">
      <text>
        <r>
          <rPr>
            <b/>
            <sz val="9"/>
            <color indexed="81"/>
            <rFont val="MS P ゴシック"/>
            <family val="3"/>
            <charset val="128"/>
          </rPr>
          <t>何分に排泄したか記入</t>
        </r>
      </text>
    </comment>
    <comment ref="P61" authorId="1" shapeId="0">
      <text>
        <r>
          <rPr>
            <b/>
            <sz val="9"/>
            <color indexed="81"/>
            <rFont val="MS P ゴシック"/>
            <family val="3"/>
            <charset val="128"/>
          </rPr>
          <t>機能訓練指導員と相談の上で記入します。</t>
        </r>
      </text>
    </comment>
    <comment ref="S68" authorId="1" shapeId="0">
      <text>
        <r>
          <rPr>
            <b/>
            <sz val="9"/>
            <color indexed="81"/>
            <rFont val="MS P ゴシック"/>
            <family val="3"/>
            <charset val="128"/>
          </rPr>
          <t>上記10品目より記載</t>
        </r>
      </text>
    </comment>
    <comment ref="F70" authorId="0" shapeId="0">
      <text>
        <r>
          <rPr>
            <b/>
            <sz val="9"/>
            <color indexed="81"/>
            <rFont val="MS P ゴシック"/>
            <family val="3"/>
            <charset val="128"/>
          </rPr>
          <t>何分に排泄したか記入</t>
        </r>
      </text>
    </comment>
    <comment ref="P71" authorId="1" shapeId="0">
      <text>
        <r>
          <rPr>
            <b/>
            <sz val="9"/>
            <color indexed="81"/>
            <rFont val="MS P ゴシック"/>
            <family val="3"/>
            <charset val="128"/>
          </rPr>
          <t>機能訓練指導員と相談の上で記入します。</t>
        </r>
      </text>
    </comment>
    <comment ref="S78" authorId="1" shapeId="0">
      <text>
        <r>
          <rPr>
            <b/>
            <sz val="9"/>
            <color indexed="81"/>
            <rFont val="MS P ゴシック"/>
            <family val="3"/>
            <charset val="128"/>
          </rPr>
          <t>上記10品目より記載</t>
        </r>
      </text>
    </comment>
    <comment ref="F80" authorId="0" shapeId="0">
      <text>
        <r>
          <rPr>
            <b/>
            <sz val="9"/>
            <color indexed="81"/>
            <rFont val="MS P ゴシック"/>
            <family val="3"/>
            <charset val="128"/>
          </rPr>
          <t>何分に排泄したか記入</t>
        </r>
      </text>
    </comment>
    <comment ref="P81" authorId="1" shapeId="0">
      <text>
        <r>
          <rPr>
            <b/>
            <sz val="9"/>
            <color indexed="81"/>
            <rFont val="MS P ゴシック"/>
            <family val="3"/>
            <charset val="128"/>
          </rPr>
          <t>機能訓練指導員と相談の上で記入します。</t>
        </r>
      </text>
    </comment>
    <comment ref="S88" authorId="1" shapeId="0">
      <text>
        <r>
          <rPr>
            <b/>
            <sz val="9"/>
            <color indexed="81"/>
            <rFont val="MS P ゴシック"/>
            <family val="3"/>
            <charset val="128"/>
          </rPr>
          <t>上記10品目より記載</t>
        </r>
      </text>
    </comment>
    <comment ref="F90" authorId="0" shapeId="0">
      <text>
        <r>
          <rPr>
            <b/>
            <sz val="9"/>
            <color indexed="81"/>
            <rFont val="MS P ゴシック"/>
            <family val="3"/>
            <charset val="128"/>
          </rPr>
          <t>何分に排泄したか記入</t>
        </r>
      </text>
    </comment>
    <comment ref="P91" authorId="1" shapeId="0">
      <text>
        <r>
          <rPr>
            <b/>
            <sz val="9"/>
            <color indexed="81"/>
            <rFont val="MS P ゴシック"/>
            <family val="3"/>
            <charset val="128"/>
          </rPr>
          <t>機能訓練指導員と相談の上で記入します。</t>
        </r>
      </text>
    </comment>
    <comment ref="S98" authorId="1" shapeId="0">
      <text>
        <r>
          <rPr>
            <b/>
            <sz val="9"/>
            <color indexed="81"/>
            <rFont val="MS P ゴシック"/>
            <family val="3"/>
            <charset val="128"/>
          </rPr>
          <t>上記10品目より記載</t>
        </r>
      </text>
    </comment>
    <comment ref="F100" authorId="0" shapeId="0">
      <text>
        <r>
          <rPr>
            <b/>
            <sz val="9"/>
            <color indexed="81"/>
            <rFont val="MS P ゴシック"/>
            <family val="3"/>
            <charset val="128"/>
          </rPr>
          <t>何分に排泄したか記入</t>
        </r>
      </text>
    </comment>
    <comment ref="P101" authorId="1" shapeId="0">
      <text>
        <r>
          <rPr>
            <b/>
            <sz val="9"/>
            <color indexed="81"/>
            <rFont val="MS P ゴシック"/>
            <family val="3"/>
            <charset val="128"/>
          </rPr>
          <t>機能訓練指導員と相談の上で記入します。</t>
        </r>
      </text>
    </comment>
    <comment ref="B107" authorId="0" shapeId="0">
      <text>
        <r>
          <rPr>
            <b/>
            <sz val="9"/>
            <color indexed="81"/>
            <rFont val="MS P ゴシック"/>
            <family val="3"/>
            <charset val="128"/>
          </rPr>
          <t>漢字氏名を選択</t>
        </r>
      </text>
    </comment>
    <comment ref="S108" authorId="1" shapeId="0">
      <text>
        <r>
          <rPr>
            <b/>
            <sz val="9"/>
            <color indexed="81"/>
            <rFont val="MS P ゴシック"/>
            <family val="3"/>
            <charset val="128"/>
          </rPr>
          <t>上記10品目より記載</t>
        </r>
      </text>
    </comment>
    <comment ref="F110" authorId="0" shapeId="0">
      <text>
        <r>
          <rPr>
            <b/>
            <sz val="9"/>
            <color indexed="81"/>
            <rFont val="MS P ゴシック"/>
            <family val="3"/>
            <charset val="128"/>
          </rPr>
          <t>何分に排泄したか記入</t>
        </r>
      </text>
    </comment>
    <comment ref="P111" authorId="1" shapeId="0">
      <text>
        <r>
          <rPr>
            <b/>
            <sz val="9"/>
            <color indexed="81"/>
            <rFont val="MS P ゴシック"/>
            <family val="3"/>
            <charset val="128"/>
          </rPr>
          <t>機能訓練指導員と相談の上で記入します。</t>
        </r>
      </text>
    </comment>
    <comment ref="S118" authorId="1" shapeId="0">
      <text>
        <r>
          <rPr>
            <b/>
            <sz val="9"/>
            <color indexed="81"/>
            <rFont val="MS P ゴシック"/>
            <family val="3"/>
            <charset val="128"/>
          </rPr>
          <t>上記10品目より記載</t>
        </r>
      </text>
    </comment>
    <comment ref="F120" authorId="0" shapeId="0">
      <text>
        <r>
          <rPr>
            <b/>
            <sz val="9"/>
            <color indexed="81"/>
            <rFont val="MS P ゴシック"/>
            <family val="3"/>
            <charset val="128"/>
          </rPr>
          <t>何分に排泄したか記入</t>
        </r>
      </text>
    </comment>
    <comment ref="P121" authorId="1" shapeId="0">
      <text>
        <r>
          <rPr>
            <b/>
            <sz val="9"/>
            <color indexed="81"/>
            <rFont val="MS P ゴシック"/>
            <family val="3"/>
            <charset val="128"/>
          </rPr>
          <t>機能訓練指導員と相談の上で記入します。</t>
        </r>
      </text>
    </comment>
    <comment ref="S128" authorId="1" shapeId="0">
      <text>
        <r>
          <rPr>
            <b/>
            <sz val="9"/>
            <color indexed="81"/>
            <rFont val="MS P ゴシック"/>
            <family val="3"/>
            <charset val="128"/>
          </rPr>
          <t>上記10品目より記載</t>
        </r>
      </text>
    </comment>
    <comment ref="F130" authorId="0" shapeId="0">
      <text>
        <r>
          <rPr>
            <b/>
            <sz val="9"/>
            <color indexed="81"/>
            <rFont val="MS P ゴシック"/>
            <family val="3"/>
            <charset val="128"/>
          </rPr>
          <t>何分に排泄したか記入</t>
        </r>
      </text>
    </comment>
    <comment ref="P131" authorId="1" shapeId="0">
      <text>
        <r>
          <rPr>
            <b/>
            <sz val="9"/>
            <color indexed="81"/>
            <rFont val="MS P ゴシック"/>
            <family val="3"/>
            <charset val="128"/>
          </rPr>
          <t>機能訓練指導員と相談の上で記入します。</t>
        </r>
      </text>
    </comment>
    <comment ref="S138" authorId="1" shapeId="0">
      <text>
        <r>
          <rPr>
            <b/>
            <sz val="9"/>
            <color indexed="81"/>
            <rFont val="MS P ゴシック"/>
            <family val="3"/>
            <charset val="128"/>
          </rPr>
          <t>上記10品目より記載</t>
        </r>
      </text>
    </comment>
    <comment ref="F140" authorId="0" shapeId="0">
      <text>
        <r>
          <rPr>
            <b/>
            <sz val="9"/>
            <color indexed="81"/>
            <rFont val="MS P ゴシック"/>
            <family val="3"/>
            <charset val="128"/>
          </rPr>
          <t>何分に排泄したか記入</t>
        </r>
      </text>
    </comment>
    <comment ref="P141" authorId="1" shapeId="0">
      <text>
        <r>
          <rPr>
            <b/>
            <sz val="9"/>
            <color indexed="81"/>
            <rFont val="MS P ゴシック"/>
            <family val="3"/>
            <charset val="128"/>
          </rPr>
          <t>機能訓練指導員と相談の上で記入します。</t>
        </r>
      </text>
    </comment>
    <comment ref="S148" authorId="1" shapeId="0">
      <text>
        <r>
          <rPr>
            <b/>
            <sz val="9"/>
            <color indexed="81"/>
            <rFont val="MS P ゴシック"/>
            <family val="3"/>
            <charset val="128"/>
          </rPr>
          <t>上記10品目より記載</t>
        </r>
      </text>
    </comment>
    <comment ref="F150" authorId="0" shapeId="0">
      <text>
        <r>
          <rPr>
            <b/>
            <sz val="9"/>
            <color indexed="81"/>
            <rFont val="MS P ゴシック"/>
            <family val="3"/>
            <charset val="128"/>
          </rPr>
          <t>何分に排泄したか記入</t>
        </r>
      </text>
    </comment>
    <comment ref="P151" authorId="1" shapeId="0">
      <text>
        <r>
          <rPr>
            <b/>
            <sz val="9"/>
            <color indexed="81"/>
            <rFont val="MS P ゴシック"/>
            <family val="3"/>
            <charset val="128"/>
          </rPr>
          <t>機能訓練指導員と相談の上で記入します。</t>
        </r>
      </text>
    </comment>
    <comment ref="S158" authorId="1" shapeId="0">
      <text>
        <r>
          <rPr>
            <b/>
            <sz val="9"/>
            <color indexed="81"/>
            <rFont val="MS P ゴシック"/>
            <family val="3"/>
            <charset val="128"/>
          </rPr>
          <t>上記10品目より記載</t>
        </r>
      </text>
    </comment>
    <comment ref="F160" authorId="0" shapeId="0">
      <text>
        <r>
          <rPr>
            <b/>
            <sz val="9"/>
            <color indexed="81"/>
            <rFont val="MS P ゴシック"/>
            <family val="3"/>
            <charset val="128"/>
          </rPr>
          <t>何分に排泄したか記入</t>
        </r>
      </text>
    </comment>
    <comment ref="P161" authorId="1" shapeId="0">
      <text>
        <r>
          <rPr>
            <b/>
            <sz val="9"/>
            <color indexed="81"/>
            <rFont val="MS P ゴシック"/>
            <family val="3"/>
            <charset val="128"/>
          </rPr>
          <t>機能訓練指導員と相談の上で記入します。</t>
        </r>
      </text>
    </comment>
    <comment ref="S168" authorId="1" shapeId="0">
      <text>
        <r>
          <rPr>
            <b/>
            <sz val="9"/>
            <color indexed="81"/>
            <rFont val="MS P ゴシック"/>
            <family val="3"/>
            <charset val="128"/>
          </rPr>
          <t>上記10品目より記載</t>
        </r>
      </text>
    </comment>
    <comment ref="F170" authorId="0" shapeId="0">
      <text>
        <r>
          <rPr>
            <b/>
            <sz val="9"/>
            <color indexed="81"/>
            <rFont val="MS P ゴシック"/>
            <family val="3"/>
            <charset val="128"/>
          </rPr>
          <t>何分に排泄したか記入</t>
        </r>
      </text>
    </comment>
    <comment ref="P171" authorId="1" shapeId="0">
      <text>
        <r>
          <rPr>
            <b/>
            <sz val="9"/>
            <color indexed="81"/>
            <rFont val="MS P ゴシック"/>
            <family val="3"/>
            <charset val="128"/>
          </rPr>
          <t>機能訓練指導員と相談の上で記入します。</t>
        </r>
      </text>
    </comment>
    <comment ref="S178" authorId="1" shapeId="0">
      <text>
        <r>
          <rPr>
            <b/>
            <sz val="9"/>
            <color indexed="81"/>
            <rFont val="MS P ゴシック"/>
            <family val="3"/>
            <charset val="128"/>
          </rPr>
          <t>上記10品目より記載</t>
        </r>
      </text>
    </comment>
    <comment ref="F180" authorId="0" shapeId="0">
      <text>
        <r>
          <rPr>
            <b/>
            <sz val="9"/>
            <color indexed="81"/>
            <rFont val="MS P ゴシック"/>
            <family val="3"/>
            <charset val="128"/>
          </rPr>
          <t>何分に排泄したか記入</t>
        </r>
      </text>
    </comment>
    <comment ref="P181" authorId="1" shapeId="0">
      <text>
        <r>
          <rPr>
            <b/>
            <sz val="9"/>
            <color indexed="81"/>
            <rFont val="MS P ゴシック"/>
            <family val="3"/>
            <charset val="128"/>
          </rPr>
          <t>機能訓練指導員と相談の上で記入します。</t>
        </r>
      </text>
    </comment>
    <comment ref="S188" authorId="1" shapeId="0">
      <text>
        <r>
          <rPr>
            <b/>
            <sz val="9"/>
            <color indexed="81"/>
            <rFont val="MS P ゴシック"/>
            <family val="3"/>
            <charset val="128"/>
          </rPr>
          <t>上記10品目より記載</t>
        </r>
      </text>
    </comment>
    <comment ref="F190" authorId="0" shapeId="0">
      <text>
        <r>
          <rPr>
            <b/>
            <sz val="9"/>
            <color indexed="81"/>
            <rFont val="MS P ゴシック"/>
            <family val="3"/>
            <charset val="128"/>
          </rPr>
          <t>何分に排泄したか記入</t>
        </r>
      </text>
    </comment>
    <comment ref="P191" authorId="1" shapeId="0">
      <text>
        <r>
          <rPr>
            <b/>
            <sz val="9"/>
            <color indexed="81"/>
            <rFont val="MS P ゴシック"/>
            <family val="3"/>
            <charset val="128"/>
          </rPr>
          <t>機能訓練指導員と相談の上で記入します。</t>
        </r>
      </text>
    </comment>
    <comment ref="S198" authorId="1" shapeId="0">
      <text>
        <r>
          <rPr>
            <b/>
            <sz val="9"/>
            <color indexed="81"/>
            <rFont val="MS P ゴシック"/>
            <family val="3"/>
            <charset val="128"/>
          </rPr>
          <t>上記10品目より記載</t>
        </r>
      </text>
    </comment>
    <comment ref="F200" authorId="0" shapeId="0">
      <text>
        <r>
          <rPr>
            <b/>
            <sz val="9"/>
            <color indexed="81"/>
            <rFont val="MS P ゴシック"/>
            <family val="3"/>
            <charset val="128"/>
          </rPr>
          <t>何分に排泄したか記入</t>
        </r>
      </text>
    </comment>
    <comment ref="P201" authorId="1" shapeId="0">
      <text>
        <r>
          <rPr>
            <b/>
            <sz val="9"/>
            <color indexed="81"/>
            <rFont val="MS P ゴシック"/>
            <family val="3"/>
            <charset val="128"/>
          </rPr>
          <t>機能訓練指導員と相談の上で記入します。</t>
        </r>
      </text>
    </comment>
    <comment ref="B207" authorId="0" shapeId="0">
      <text>
        <r>
          <rPr>
            <b/>
            <sz val="9"/>
            <color indexed="81"/>
            <rFont val="MS P ゴシック"/>
            <family val="3"/>
            <charset val="128"/>
          </rPr>
          <t>漢字氏名を選択</t>
        </r>
      </text>
    </comment>
    <comment ref="S208" authorId="1" shapeId="0">
      <text>
        <r>
          <rPr>
            <b/>
            <sz val="9"/>
            <color indexed="81"/>
            <rFont val="MS P ゴシック"/>
            <family val="3"/>
            <charset val="128"/>
          </rPr>
          <t>上記10品目より記載</t>
        </r>
      </text>
    </comment>
    <comment ref="F210" authorId="0" shapeId="0">
      <text>
        <r>
          <rPr>
            <b/>
            <sz val="9"/>
            <color indexed="81"/>
            <rFont val="MS P ゴシック"/>
            <family val="3"/>
            <charset val="128"/>
          </rPr>
          <t>何分に排泄したか記入</t>
        </r>
      </text>
    </comment>
    <comment ref="P211" authorId="1" shapeId="0">
      <text>
        <r>
          <rPr>
            <b/>
            <sz val="9"/>
            <color indexed="81"/>
            <rFont val="MS P ゴシック"/>
            <family val="3"/>
            <charset val="128"/>
          </rPr>
          <t>機能訓練指導員と相談の上で記入します。</t>
        </r>
      </text>
    </comment>
    <comment ref="S218" authorId="1" shapeId="0">
      <text>
        <r>
          <rPr>
            <b/>
            <sz val="9"/>
            <color indexed="81"/>
            <rFont val="MS P ゴシック"/>
            <family val="3"/>
            <charset val="128"/>
          </rPr>
          <t>上記10品目より記載</t>
        </r>
      </text>
    </comment>
    <comment ref="F220" authorId="0" shapeId="0">
      <text>
        <r>
          <rPr>
            <b/>
            <sz val="9"/>
            <color indexed="81"/>
            <rFont val="MS P ゴシック"/>
            <family val="3"/>
            <charset val="128"/>
          </rPr>
          <t>何分に排泄したか記入</t>
        </r>
      </text>
    </comment>
    <comment ref="P221" authorId="1" shapeId="0">
      <text>
        <r>
          <rPr>
            <b/>
            <sz val="9"/>
            <color indexed="81"/>
            <rFont val="MS P ゴシック"/>
            <family val="3"/>
            <charset val="128"/>
          </rPr>
          <t>機能訓練指導員と相談の上で記入します。</t>
        </r>
      </text>
    </comment>
    <comment ref="S228" authorId="1" shapeId="0">
      <text>
        <r>
          <rPr>
            <b/>
            <sz val="9"/>
            <color indexed="81"/>
            <rFont val="MS P ゴシック"/>
            <family val="3"/>
            <charset val="128"/>
          </rPr>
          <t>上記10品目より記載</t>
        </r>
      </text>
    </comment>
    <comment ref="F230" authorId="0" shapeId="0">
      <text>
        <r>
          <rPr>
            <b/>
            <sz val="9"/>
            <color indexed="81"/>
            <rFont val="MS P ゴシック"/>
            <family val="3"/>
            <charset val="128"/>
          </rPr>
          <t>何分に排泄したか記入</t>
        </r>
      </text>
    </comment>
    <comment ref="P231" authorId="1" shapeId="0">
      <text>
        <r>
          <rPr>
            <b/>
            <sz val="9"/>
            <color indexed="81"/>
            <rFont val="MS P ゴシック"/>
            <family val="3"/>
            <charset val="128"/>
          </rPr>
          <t>機能訓練指導員と相談の上で記入します。</t>
        </r>
      </text>
    </comment>
    <comment ref="S238" authorId="1" shapeId="0">
      <text>
        <r>
          <rPr>
            <b/>
            <sz val="9"/>
            <color indexed="81"/>
            <rFont val="MS P ゴシック"/>
            <family val="3"/>
            <charset val="128"/>
          </rPr>
          <t>上記10品目より記載</t>
        </r>
      </text>
    </comment>
    <comment ref="F240" authorId="0" shapeId="0">
      <text>
        <r>
          <rPr>
            <b/>
            <sz val="9"/>
            <color indexed="81"/>
            <rFont val="MS P ゴシック"/>
            <family val="3"/>
            <charset val="128"/>
          </rPr>
          <t>何分に排泄したか記入</t>
        </r>
      </text>
    </comment>
    <comment ref="P241" authorId="1" shapeId="0">
      <text>
        <r>
          <rPr>
            <b/>
            <sz val="9"/>
            <color indexed="81"/>
            <rFont val="MS P ゴシック"/>
            <family val="3"/>
            <charset val="128"/>
          </rPr>
          <t>機能訓練指導員と相談の上で記入します。</t>
        </r>
      </text>
    </comment>
    <comment ref="S248" authorId="1" shapeId="0">
      <text>
        <r>
          <rPr>
            <b/>
            <sz val="9"/>
            <color indexed="81"/>
            <rFont val="MS P ゴシック"/>
            <family val="3"/>
            <charset val="128"/>
          </rPr>
          <t>上記10品目より記載</t>
        </r>
      </text>
    </comment>
    <comment ref="F250" authorId="0" shapeId="0">
      <text>
        <r>
          <rPr>
            <b/>
            <sz val="9"/>
            <color indexed="81"/>
            <rFont val="MS P ゴシック"/>
            <family val="3"/>
            <charset val="128"/>
          </rPr>
          <t>何分に排泄したか記入</t>
        </r>
      </text>
    </comment>
    <comment ref="P251" authorId="1" shapeId="0">
      <text>
        <r>
          <rPr>
            <b/>
            <sz val="9"/>
            <color indexed="81"/>
            <rFont val="MS P ゴシック"/>
            <family val="3"/>
            <charset val="128"/>
          </rPr>
          <t>機能訓練指導員と相談の上で記入します。</t>
        </r>
      </text>
    </comment>
    <comment ref="S258" authorId="1" shapeId="0">
      <text>
        <r>
          <rPr>
            <b/>
            <sz val="9"/>
            <color indexed="81"/>
            <rFont val="MS P ゴシック"/>
            <family val="3"/>
            <charset val="128"/>
          </rPr>
          <t>上記10品目より記載</t>
        </r>
      </text>
    </comment>
    <comment ref="F260" authorId="0" shapeId="0">
      <text>
        <r>
          <rPr>
            <b/>
            <sz val="9"/>
            <color indexed="81"/>
            <rFont val="MS P ゴシック"/>
            <family val="3"/>
            <charset val="128"/>
          </rPr>
          <t>何分に排泄したか記入</t>
        </r>
      </text>
    </comment>
    <comment ref="P261" authorId="1" shapeId="0">
      <text>
        <r>
          <rPr>
            <b/>
            <sz val="9"/>
            <color indexed="81"/>
            <rFont val="MS P ゴシック"/>
            <family val="3"/>
            <charset val="128"/>
          </rPr>
          <t>機能訓練指導員と相談の上で記入します。</t>
        </r>
      </text>
    </comment>
    <comment ref="S268" authorId="1" shapeId="0">
      <text>
        <r>
          <rPr>
            <b/>
            <sz val="9"/>
            <color indexed="81"/>
            <rFont val="MS P ゴシック"/>
            <family val="3"/>
            <charset val="128"/>
          </rPr>
          <t>上記10品目より記載</t>
        </r>
      </text>
    </comment>
    <comment ref="F270" authorId="0" shapeId="0">
      <text>
        <r>
          <rPr>
            <b/>
            <sz val="9"/>
            <color indexed="81"/>
            <rFont val="MS P ゴシック"/>
            <family val="3"/>
            <charset val="128"/>
          </rPr>
          <t>何分に排泄したか記入</t>
        </r>
      </text>
    </comment>
    <comment ref="P271" authorId="1" shapeId="0">
      <text>
        <r>
          <rPr>
            <b/>
            <sz val="9"/>
            <color indexed="81"/>
            <rFont val="MS P ゴシック"/>
            <family val="3"/>
            <charset val="128"/>
          </rPr>
          <t>機能訓練指導員と相談の上で記入します。</t>
        </r>
      </text>
    </comment>
    <comment ref="S278" authorId="1" shapeId="0">
      <text>
        <r>
          <rPr>
            <b/>
            <sz val="9"/>
            <color indexed="81"/>
            <rFont val="MS P ゴシック"/>
            <family val="3"/>
            <charset val="128"/>
          </rPr>
          <t>上記10品目より記載</t>
        </r>
      </text>
    </comment>
    <comment ref="F280" authorId="0" shapeId="0">
      <text>
        <r>
          <rPr>
            <b/>
            <sz val="9"/>
            <color indexed="81"/>
            <rFont val="MS P ゴシック"/>
            <family val="3"/>
            <charset val="128"/>
          </rPr>
          <t>何分に排泄したか記入</t>
        </r>
      </text>
    </comment>
    <comment ref="P281" authorId="1" shapeId="0">
      <text>
        <r>
          <rPr>
            <b/>
            <sz val="9"/>
            <color indexed="81"/>
            <rFont val="MS P ゴシック"/>
            <family val="3"/>
            <charset val="128"/>
          </rPr>
          <t>機能訓練指導員と相談の上で記入します。</t>
        </r>
      </text>
    </comment>
    <comment ref="S288" authorId="1" shapeId="0">
      <text>
        <r>
          <rPr>
            <b/>
            <sz val="9"/>
            <color indexed="81"/>
            <rFont val="MS P ゴシック"/>
            <family val="3"/>
            <charset val="128"/>
          </rPr>
          <t>上記10品目より記載</t>
        </r>
      </text>
    </comment>
    <comment ref="F290" authorId="0" shapeId="0">
      <text>
        <r>
          <rPr>
            <b/>
            <sz val="9"/>
            <color indexed="81"/>
            <rFont val="MS P ゴシック"/>
            <family val="3"/>
            <charset val="128"/>
          </rPr>
          <t>何分に排泄したか記入</t>
        </r>
      </text>
    </comment>
    <comment ref="P291" authorId="1" shapeId="0">
      <text>
        <r>
          <rPr>
            <b/>
            <sz val="9"/>
            <color indexed="81"/>
            <rFont val="MS P ゴシック"/>
            <family val="3"/>
            <charset val="128"/>
          </rPr>
          <t>機能訓練指導員と相談の上で記入します。</t>
        </r>
      </text>
    </comment>
    <comment ref="S298" authorId="1" shapeId="0">
      <text>
        <r>
          <rPr>
            <b/>
            <sz val="9"/>
            <color indexed="81"/>
            <rFont val="MS P ゴシック"/>
            <family val="3"/>
            <charset val="128"/>
          </rPr>
          <t>上記10品目より記載</t>
        </r>
      </text>
    </comment>
    <comment ref="F300" authorId="0" shapeId="0">
      <text>
        <r>
          <rPr>
            <b/>
            <sz val="9"/>
            <color indexed="81"/>
            <rFont val="MS P ゴシック"/>
            <family val="3"/>
            <charset val="128"/>
          </rPr>
          <t>何分に排泄したか記入</t>
        </r>
      </text>
    </comment>
    <comment ref="P301" authorId="1" shapeId="0">
      <text>
        <r>
          <rPr>
            <b/>
            <sz val="9"/>
            <color indexed="81"/>
            <rFont val="MS P ゴシック"/>
            <family val="3"/>
            <charset val="128"/>
          </rPr>
          <t>機能訓練指導員と相談の上で記入します。</t>
        </r>
      </text>
    </comment>
  </commentList>
</comments>
</file>

<file path=xl/comments13.xml><?xml version="1.0" encoding="utf-8"?>
<comments xmlns="http://schemas.openxmlformats.org/spreadsheetml/2006/main">
  <authors>
    <author>田村　隆明_高齢介護課</author>
    <author>田村隆明</author>
  </authors>
  <commentList>
    <comment ref="B7" authorId="0" shapeId="0">
      <text>
        <r>
          <rPr>
            <b/>
            <sz val="9"/>
            <color indexed="81"/>
            <rFont val="MS P ゴシック"/>
            <family val="3"/>
            <charset val="128"/>
          </rPr>
          <t>漢字氏名を選択</t>
        </r>
      </text>
    </comment>
    <comment ref="S8" authorId="1" shapeId="0">
      <text>
        <r>
          <rPr>
            <b/>
            <sz val="9"/>
            <color indexed="81"/>
            <rFont val="MS P ゴシック"/>
            <family val="3"/>
            <charset val="128"/>
          </rPr>
          <t>上記10品目より記載</t>
        </r>
      </text>
    </comment>
    <comment ref="F10" authorId="0" shapeId="0">
      <text>
        <r>
          <rPr>
            <b/>
            <sz val="9"/>
            <color indexed="81"/>
            <rFont val="MS P ゴシック"/>
            <family val="3"/>
            <charset val="128"/>
          </rPr>
          <t>何分に排泄したか記入</t>
        </r>
      </text>
    </comment>
    <comment ref="P11" authorId="1" shapeId="0">
      <text>
        <r>
          <rPr>
            <b/>
            <sz val="9"/>
            <color indexed="81"/>
            <rFont val="MS P ゴシック"/>
            <family val="3"/>
            <charset val="128"/>
          </rPr>
          <t>機能訓練指導員と相談の上で記入します。</t>
        </r>
      </text>
    </comment>
    <comment ref="S18" authorId="1" shapeId="0">
      <text>
        <r>
          <rPr>
            <b/>
            <sz val="9"/>
            <color indexed="81"/>
            <rFont val="MS P ゴシック"/>
            <family val="3"/>
            <charset val="128"/>
          </rPr>
          <t>上記10品目より記載</t>
        </r>
      </text>
    </comment>
    <comment ref="F20" authorId="0" shapeId="0">
      <text>
        <r>
          <rPr>
            <b/>
            <sz val="9"/>
            <color indexed="81"/>
            <rFont val="MS P ゴシック"/>
            <family val="3"/>
            <charset val="128"/>
          </rPr>
          <t>何分に排泄したか記入</t>
        </r>
      </text>
    </comment>
    <comment ref="P21" authorId="1" shapeId="0">
      <text>
        <r>
          <rPr>
            <b/>
            <sz val="9"/>
            <color indexed="81"/>
            <rFont val="MS P ゴシック"/>
            <family val="3"/>
            <charset val="128"/>
          </rPr>
          <t>機能訓練指導員と相談の上で記入します。</t>
        </r>
      </text>
    </comment>
    <comment ref="S28" authorId="1" shapeId="0">
      <text>
        <r>
          <rPr>
            <b/>
            <sz val="9"/>
            <color indexed="81"/>
            <rFont val="MS P ゴシック"/>
            <family val="3"/>
            <charset val="128"/>
          </rPr>
          <t>上記10品目より記載</t>
        </r>
      </text>
    </comment>
    <comment ref="F30" authorId="0" shapeId="0">
      <text>
        <r>
          <rPr>
            <b/>
            <sz val="9"/>
            <color indexed="81"/>
            <rFont val="MS P ゴシック"/>
            <family val="3"/>
            <charset val="128"/>
          </rPr>
          <t>何分に排泄したか記入</t>
        </r>
      </text>
    </comment>
    <comment ref="P31" authorId="1" shapeId="0">
      <text>
        <r>
          <rPr>
            <b/>
            <sz val="9"/>
            <color indexed="81"/>
            <rFont val="MS P ゴシック"/>
            <family val="3"/>
            <charset val="128"/>
          </rPr>
          <t>機能訓練指導員と相談の上で記入します。</t>
        </r>
      </text>
    </comment>
    <comment ref="S38" authorId="1" shapeId="0">
      <text>
        <r>
          <rPr>
            <b/>
            <sz val="9"/>
            <color indexed="81"/>
            <rFont val="MS P ゴシック"/>
            <family val="3"/>
            <charset val="128"/>
          </rPr>
          <t>上記10品目より記載</t>
        </r>
      </text>
    </comment>
    <comment ref="F40" authorId="0" shapeId="0">
      <text>
        <r>
          <rPr>
            <b/>
            <sz val="9"/>
            <color indexed="81"/>
            <rFont val="MS P ゴシック"/>
            <family val="3"/>
            <charset val="128"/>
          </rPr>
          <t>何分に排泄したか記入</t>
        </r>
      </text>
    </comment>
    <comment ref="P41" authorId="1" shapeId="0">
      <text>
        <r>
          <rPr>
            <b/>
            <sz val="9"/>
            <color indexed="81"/>
            <rFont val="MS P ゴシック"/>
            <family val="3"/>
            <charset val="128"/>
          </rPr>
          <t>機能訓練指導員と相談の上で記入します。</t>
        </r>
      </text>
    </comment>
    <comment ref="S48" authorId="1" shapeId="0">
      <text>
        <r>
          <rPr>
            <b/>
            <sz val="9"/>
            <color indexed="81"/>
            <rFont val="MS P ゴシック"/>
            <family val="3"/>
            <charset val="128"/>
          </rPr>
          <t>上記10品目より記載</t>
        </r>
      </text>
    </comment>
    <comment ref="F50" authorId="0" shapeId="0">
      <text>
        <r>
          <rPr>
            <b/>
            <sz val="9"/>
            <color indexed="81"/>
            <rFont val="MS P ゴシック"/>
            <family val="3"/>
            <charset val="128"/>
          </rPr>
          <t>何分に排泄したか記入</t>
        </r>
      </text>
    </comment>
    <comment ref="P51" authorId="1" shapeId="0">
      <text>
        <r>
          <rPr>
            <b/>
            <sz val="9"/>
            <color indexed="81"/>
            <rFont val="MS P ゴシック"/>
            <family val="3"/>
            <charset val="128"/>
          </rPr>
          <t>機能訓練指導員と相談の上で記入します。</t>
        </r>
      </text>
    </comment>
    <comment ref="S58" authorId="1" shapeId="0">
      <text>
        <r>
          <rPr>
            <b/>
            <sz val="9"/>
            <color indexed="81"/>
            <rFont val="MS P ゴシック"/>
            <family val="3"/>
            <charset val="128"/>
          </rPr>
          <t>上記10品目より記載</t>
        </r>
      </text>
    </comment>
    <comment ref="F60" authorId="0" shapeId="0">
      <text>
        <r>
          <rPr>
            <b/>
            <sz val="9"/>
            <color indexed="81"/>
            <rFont val="MS P ゴシック"/>
            <family val="3"/>
            <charset val="128"/>
          </rPr>
          <t>何分に排泄したか記入</t>
        </r>
      </text>
    </comment>
    <comment ref="P61" authorId="1" shapeId="0">
      <text>
        <r>
          <rPr>
            <b/>
            <sz val="9"/>
            <color indexed="81"/>
            <rFont val="MS P ゴシック"/>
            <family val="3"/>
            <charset val="128"/>
          </rPr>
          <t>機能訓練指導員と相談の上で記入します。</t>
        </r>
      </text>
    </comment>
    <comment ref="S68" authorId="1" shapeId="0">
      <text>
        <r>
          <rPr>
            <b/>
            <sz val="9"/>
            <color indexed="81"/>
            <rFont val="MS P ゴシック"/>
            <family val="3"/>
            <charset val="128"/>
          </rPr>
          <t>上記10品目より記載</t>
        </r>
      </text>
    </comment>
    <comment ref="F70" authorId="0" shapeId="0">
      <text>
        <r>
          <rPr>
            <b/>
            <sz val="9"/>
            <color indexed="81"/>
            <rFont val="MS P ゴシック"/>
            <family val="3"/>
            <charset val="128"/>
          </rPr>
          <t>何分に排泄したか記入</t>
        </r>
      </text>
    </comment>
    <comment ref="P71" authorId="1" shapeId="0">
      <text>
        <r>
          <rPr>
            <b/>
            <sz val="9"/>
            <color indexed="81"/>
            <rFont val="MS P ゴシック"/>
            <family val="3"/>
            <charset val="128"/>
          </rPr>
          <t>機能訓練指導員と相談の上で記入します。</t>
        </r>
      </text>
    </comment>
    <comment ref="S78" authorId="1" shapeId="0">
      <text>
        <r>
          <rPr>
            <b/>
            <sz val="9"/>
            <color indexed="81"/>
            <rFont val="MS P ゴシック"/>
            <family val="3"/>
            <charset val="128"/>
          </rPr>
          <t>上記10品目より記載</t>
        </r>
      </text>
    </comment>
    <comment ref="F80" authorId="0" shapeId="0">
      <text>
        <r>
          <rPr>
            <b/>
            <sz val="9"/>
            <color indexed="81"/>
            <rFont val="MS P ゴシック"/>
            <family val="3"/>
            <charset val="128"/>
          </rPr>
          <t>何分に排泄したか記入</t>
        </r>
      </text>
    </comment>
    <comment ref="P81" authorId="1" shapeId="0">
      <text>
        <r>
          <rPr>
            <b/>
            <sz val="9"/>
            <color indexed="81"/>
            <rFont val="MS P ゴシック"/>
            <family val="3"/>
            <charset val="128"/>
          </rPr>
          <t>機能訓練指導員と相談の上で記入します。</t>
        </r>
      </text>
    </comment>
    <comment ref="S88" authorId="1" shapeId="0">
      <text>
        <r>
          <rPr>
            <b/>
            <sz val="9"/>
            <color indexed="81"/>
            <rFont val="MS P ゴシック"/>
            <family val="3"/>
            <charset val="128"/>
          </rPr>
          <t>上記10品目より記載</t>
        </r>
      </text>
    </comment>
    <comment ref="F90" authorId="0" shapeId="0">
      <text>
        <r>
          <rPr>
            <b/>
            <sz val="9"/>
            <color indexed="81"/>
            <rFont val="MS P ゴシック"/>
            <family val="3"/>
            <charset val="128"/>
          </rPr>
          <t>何分に排泄したか記入</t>
        </r>
      </text>
    </comment>
    <comment ref="P91" authorId="1" shapeId="0">
      <text>
        <r>
          <rPr>
            <b/>
            <sz val="9"/>
            <color indexed="81"/>
            <rFont val="MS P ゴシック"/>
            <family val="3"/>
            <charset val="128"/>
          </rPr>
          <t>機能訓練指導員と相談の上で記入します。</t>
        </r>
      </text>
    </comment>
    <comment ref="S98" authorId="1" shapeId="0">
      <text>
        <r>
          <rPr>
            <b/>
            <sz val="9"/>
            <color indexed="81"/>
            <rFont val="MS P ゴシック"/>
            <family val="3"/>
            <charset val="128"/>
          </rPr>
          <t>上記10品目より記載</t>
        </r>
      </text>
    </comment>
    <comment ref="F100" authorId="0" shapeId="0">
      <text>
        <r>
          <rPr>
            <b/>
            <sz val="9"/>
            <color indexed="81"/>
            <rFont val="MS P ゴシック"/>
            <family val="3"/>
            <charset val="128"/>
          </rPr>
          <t>何分に排泄したか記入</t>
        </r>
      </text>
    </comment>
    <comment ref="P101" authorId="1" shapeId="0">
      <text>
        <r>
          <rPr>
            <b/>
            <sz val="9"/>
            <color indexed="81"/>
            <rFont val="MS P ゴシック"/>
            <family val="3"/>
            <charset val="128"/>
          </rPr>
          <t>機能訓練指導員と相談の上で記入します。</t>
        </r>
      </text>
    </comment>
    <comment ref="B107" authorId="0" shapeId="0">
      <text>
        <r>
          <rPr>
            <b/>
            <sz val="9"/>
            <color indexed="81"/>
            <rFont val="MS P ゴシック"/>
            <family val="3"/>
            <charset val="128"/>
          </rPr>
          <t>漢字氏名を選択</t>
        </r>
      </text>
    </comment>
    <comment ref="S108" authorId="1" shapeId="0">
      <text>
        <r>
          <rPr>
            <b/>
            <sz val="9"/>
            <color indexed="81"/>
            <rFont val="MS P ゴシック"/>
            <family val="3"/>
            <charset val="128"/>
          </rPr>
          <t>上記10品目より記載</t>
        </r>
      </text>
    </comment>
    <comment ref="F110" authorId="0" shapeId="0">
      <text>
        <r>
          <rPr>
            <b/>
            <sz val="9"/>
            <color indexed="81"/>
            <rFont val="MS P ゴシック"/>
            <family val="3"/>
            <charset val="128"/>
          </rPr>
          <t>何分に排泄したか記入</t>
        </r>
      </text>
    </comment>
    <comment ref="P111" authorId="1" shapeId="0">
      <text>
        <r>
          <rPr>
            <b/>
            <sz val="9"/>
            <color indexed="81"/>
            <rFont val="MS P ゴシック"/>
            <family val="3"/>
            <charset val="128"/>
          </rPr>
          <t>機能訓練指導員と相談の上で記入します。</t>
        </r>
      </text>
    </comment>
    <comment ref="S118" authorId="1" shapeId="0">
      <text>
        <r>
          <rPr>
            <b/>
            <sz val="9"/>
            <color indexed="81"/>
            <rFont val="MS P ゴシック"/>
            <family val="3"/>
            <charset val="128"/>
          </rPr>
          <t>上記10品目より記載</t>
        </r>
      </text>
    </comment>
    <comment ref="F120" authorId="0" shapeId="0">
      <text>
        <r>
          <rPr>
            <b/>
            <sz val="9"/>
            <color indexed="81"/>
            <rFont val="MS P ゴシック"/>
            <family val="3"/>
            <charset val="128"/>
          </rPr>
          <t>何分に排泄したか記入</t>
        </r>
      </text>
    </comment>
    <comment ref="P121" authorId="1" shapeId="0">
      <text>
        <r>
          <rPr>
            <b/>
            <sz val="9"/>
            <color indexed="81"/>
            <rFont val="MS P ゴシック"/>
            <family val="3"/>
            <charset val="128"/>
          </rPr>
          <t>機能訓練指導員と相談の上で記入します。</t>
        </r>
      </text>
    </comment>
    <comment ref="S128" authorId="1" shapeId="0">
      <text>
        <r>
          <rPr>
            <b/>
            <sz val="9"/>
            <color indexed="81"/>
            <rFont val="MS P ゴシック"/>
            <family val="3"/>
            <charset val="128"/>
          </rPr>
          <t>上記10品目より記載</t>
        </r>
      </text>
    </comment>
    <comment ref="F130" authorId="0" shapeId="0">
      <text>
        <r>
          <rPr>
            <b/>
            <sz val="9"/>
            <color indexed="81"/>
            <rFont val="MS P ゴシック"/>
            <family val="3"/>
            <charset val="128"/>
          </rPr>
          <t>何分に排泄したか記入</t>
        </r>
      </text>
    </comment>
    <comment ref="P131" authorId="1" shapeId="0">
      <text>
        <r>
          <rPr>
            <b/>
            <sz val="9"/>
            <color indexed="81"/>
            <rFont val="MS P ゴシック"/>
            <family val="3"/>
            <charset val="128"/>
          </rPr>
          <t>機能訓練指導員と相談の上で記入します。</t>
        </r>
      </text>
    </comment>
    <comment ref="S138" authorId="1" shapeId="0">
      <text>
        <r>
          <rPr>
            <b/>
            <sz val="9"/>
            <color indexed="81"/>
            <rFont val="MS P ゴシック"/>
            <family val="3"/>
            <charset val="128"/>
          </rPr>
          <t>上記10品目より記載</t>
        </r>
      </text>
    </comment>
    <comment ref="F140" authorId="0" shapeId="0">
      <text>
        <r>
          <rPr>
            <b/>
            <sz val="9"/>
            <color indexed="81"/>
            <rFont val="MS P ゴシック"/>
            <family val="3"/>
            <charset val="128"/>
          </rPr>
          <t>何分に排泄したか記入</t>
        </r>
      </text>
    </comment>
    <comment ref="P141" authorId="1" shapeId="0">
      <text>
        <r>
          <rPr>
            <b/>
            <sz val="9"/>
            <color indexed="81"/>
            <rFont val="MS P ゴシック"/>
            <family val="3"/>
            <charset val="128"/>
          </rPr>
          <t>機能訓練指導員と相談の上で記入します。</t>
        </r>
      </text>
    </comment>
    <comment ref="S148" authorId="1" shapeId="0">
      <text>
        <r>
          <rPr>
            <b/>
            <sz val="9"/>
            <color indexed="81"/>
            <rFont val="MS P ゴシック"/>
            <family val="3"/>
            <charset val="128"/>
          </rPr>
          <t>上記10品目より記載</t>
        </r>
      </text>
    </comment>
    <comment ref="F150" authorId="0" shapeId="0">
      <text>
        <r>
          <rPr>
            <b/>
            <sz val="9"/>
            <color indexed="81"/>
            <rFont val="MS P ゴシック"/>
            <family val="3"/>
            <charset val="128"/>
          </rPr>
          <t>何分に排泄したか記入</t>
        </r>
      </text>
    </comment>
    <comment ref="P151" authorId="1" shapeId="0">
      <text>
        <r>
          <rPr>
            <b/>
            <sz val="9"/>
            <color indexed="81"/>
            <rFont val="MS P ゴシック"/>
            <family val="3"/>
            <charset val="128"/>
          </rPr>
          <t>機能訓練指導員と相談の上で記入します。</t>
        </r>
      </text>
    </comment>
    <comment ref="S158" authorId="1" shapeId="0">
      <text>
        <r>
          <rPr>
            <b/>
            <sz val="9"/>
            <color indexed="81"/>
            <rFont val="MS P ゴシック"/>
            <family val="3"/>
            <charset val="128"/>
          </rPr>
          <t>上記10品目より記載</t>
        </r>
      </text>
    </comment>
    <comment ref="F160" authorId="0" shapeId="0">
      <text>
        <r>
          <rPr>
            <b/>
            <sz val="9"/>
            <color indexed="81"/>
            <rFont val="MS P ゴシック"/>
            <family val="3"/>
            <charset val="128"/>
          </rPr>
          <t>何分に排泄したか記入</t>
        </r>
      </text>
    </comment>
    <comment ref="P161" authorId="1" shapeId="0">
      <text>
        <r>
          <rPr>
            <b/>
            <sz val="9"/>
            <color indexed="81"/>
            <rFont val="MS P ゴシック"/>
            <family val="3"/>
            <charset val="128"/>
          </rPr>
          <t>機能訓練指導員と相談の上で記入します。</t>
        </r>
      </text>
    </comment>
    <comment ref="S168" authorId="1" shapeId="0">
      <text>
        <r>
          <rPr>
            <b/>
            <sz val="9"/>
            <color indexed="81"/>
            <rFont val="MS P ゴシック"/>
            <family val="3"/>
            <charset val="128"/>
          </rPr>
          <t>上記10品目より記載</t>
        </r>
      </text>
    </comment>
    <comment ref="F170" authorId="0" shapeId="0">
      <text>
        <r>
          <rPr>
            <b/>
            <sz val="9"/>
            <color indexed="81"/>
            <rFont val="MS P ゴシック"/>
            <family val="3"/>
            <charset val="128"/>
          </rPr>
          <t>何分に排泄したか記入</t>
        </r>
      </text>
    </comment>
    <comment ref="P171" authorId="1" shapeId="0">
      <text>
        <r>
          <rPr>
            <b/>
            <sz val="9"/>
            <color indexed="81"/>
            <rFont val="MS P ゴシック"/>
            <family val="3"/>
            <charset val="128"/>
          </rPr>
          <t>機能訓練指導員と相談の上で記入します。</t>
        </r>
      </text>
    </comment>
    <comment ref="S178" authorId="1" shapeId="0">
      <text>
        <r>
          <rPr>
            <b/>
            <sz val="9"/>
            <color indexed="81"/>
            <rFont val="MS P ゴシック"/>
            <family val="3"/>
            <charset val="128"/>
          </rPr>
          <t>上記10品目より記載</t>
        </r>
      </text>
    </comment>
    <comment ref="F180" authorId="0" shapeId="0">
      <text>
        <r>
          <rPr>
            <b/>
            <sz val="9"/>
            <color indexed="81"/>
            <rFont val="MS P ゴシック"/>
            <family val="3"/>
            <charset val="128"/>
          </rPr>
          <t>何分に排泄したか記入</t>
        </r>
      </text>
    </comment>
    <comment ref="P181" authorId="1" shapeId="0">
      <text>
        <r>
          <rPr>
            <b/>
            <sz val="9"/>
            <color indexed="81"/>
            <rFont val="MS P ゴシック"/>
            <family val="3"/>
            <charset val="128"/>
          </rPr>
          <t>機能訓練指導員と相談の上で記入します。</t>
        </r>
      </text>
    </comment>
    <comment ref="S188" authorId="1" shapeId="0">
      <text>
        <r>
          <rPr>
            <b/>
            <sz val="9"/>
            <color indexed="81"/>
            <rFont val="MS P ゴシック"/>
            <family val="3"/>
            <charset val="128"/>
          </rPr>
          <t>上記10品目より記載</t>
        </r>
      </text>
    </comment>
    <comment ref="F190" authorId="0" shapeId="0">
      <text>
        <r>
          <rPr>
            <b/>
            <sz val="9"/>
            <color indexed="81"/>
            <rFont val="MS P ゴシック"/>
            <family val="3"/>
            <charset val="128"/>
          </rPr>
          <t>何分に排泄したか記入</t>
        </r>
      </text>
    </comment>
    <comment ref="P191" authorId="1" shapeId="0">
      <text>
        <r>
          <rPr>
            <b/>
            <sz val="9"/>
            <color indexed="81"/>
            <rFont val="MS P ゴシック"/>
            <family val="3"/>
            <charset val="128"/>
          </rPr>
          <t>機能訓練指導員と相談の上で記入します。</t>
        </r>
      </text>
    </comment>
    <comment ref="S198" authorId="1" shapeId="0">
      <text>
        <r>
          <rPr>
            <b/>
            <sz val="9"/>
            <color indexed="81"/>
            <rFont val="MS P ゴシック"/>
            <family val="3"/>
            <charset val="128"/>
          </rPr>
          <t>上記10品目より記載</t>
        </r>
      </text>
    </comment>
    <comment ref="F200" authorId="0" shapeId="0">
      <text>
        <r>
          <rPr>
            <b/>
            <sz val="9"/>
            <color indexed="81"/>
            <rFont val="MS P ゴシック"/>
            <family val="3"/>
            <charset val="128"/>
          </rPr>
          <t>何分に排泄したか記入</t>
        </r>
      </text>
    </comment>
    <comment ref="P201" authorId="1" shapeId="0">
      <text>
        <r>
          <rPr>
            <b/>
            <sz val="9"/>
            <color indexed="81"/>
            <rFont val="MS P ゴシック"/>
            <family val="3"/>
            <charset val="128"/>
          </rPr>
          <t>機能訓練指導員と相談の上で記入します。</t>
        </r>
      </text>
    </comment>
    <comment ref="B207" authorId="0" shapeId="0">
      <text>
        <r>
          <rPr>
            <b/>
            <sz val="9"/>
            <color indexed="81"/>
            <rFont val="MS P ゴシック"/>
            <family val="3"/>
            <charset val="128"/>
          </rPr>
          <t>漢字氏名を選択</t>
        </r>
      </text>
    </comment>
    <comment ref="S208" authorId="1" shapeId="0">
      <text>
        <r>
          <rPr>
            <b/>
            <sz val="9"/>
            <color indexed="81"/>
            <rFont val="MS P ゴシック"/>
            <family val="3"/>
            <charset val="128"/>
          </rPr>
          <t>上記10品目より記載</t>
        </r>
      </text>
    </comment>
    <comment ref="F210" authorId="0" shapeId="0">
      <text>
        <r>
          <rPr>
            <b/>
            <sz val="9"/>
            <color indexed="81"/>
            <rFont val="MS P ゴシック"/>
            <family val="3"/>
            <charset val="128"/>
          </rPr>
          <t>何分に排泄したか記入</t>
        </r>
      </text>
    </comment>
    <comment ref="P211" authorId="1" shapeId="0">
      <text>
        <r>
          <rPr>
            <b/>
            <sz val="9"/>
            <color indexed="81"/>
            <rFont val="MS P ゴシック"/>
            <family val="3"/>
            <charset val="128"/>
          </rPr>
          <t>機能訓練指導員と相談の上で記入します。</t>
        </r>
      </text>
    </comment>
    <comment ref="S218" authorId="1" shapeId="0">
      <text>
        <r>
          <rPr>
            <b/>
            <sz val="9"/>
            <color indexed="81"/>
            <rFont val="MS P ゴシック"/>
            <family val="3"/>
            <charset val="128"/>
          </rPr>
          <t>上記10品目より記載</t>
        </r>
      </text>
    </comment>
    <comment ref="F220" authorId="0" shapeId="0">
      <text>
        <r>
          <rPr>
            <b/>
            <sz val="9"/>
            <color indexed="81"/>
            <rFont val="MS P ゴシック"/>
            <family val="3"/>
            <charset val="128"/>
          </rPr>
          <t>何分に排泄したか記入</t>
        </r>
      </text>
    </comment>
    <comment ref="P221" authorId="1" shapeId="0">
      <text>
        <r>
          <rPr>
            <b/>
            <sz val="9"/>
            <color indexed="81"/>
            <rFont val="MS P ゴシック"/>
            <family val="3"/>
            <charset val="128"/>
          </rPr>
          <t>機能訓練指導員と相談の上で記入します。</t>
        </r>
      </text>
    </comment>
    <comment ref="S228" authorId="1" shapeId="0">
      <text>
        <r>
          <rPr>
            <b/>
            <sz val="9"/>
            <color indexed="81"/>
            <rFont val="MS P ゴシック"/>
            <family val="3"/>
            <charset val="128"/>
          </rPr>
          <t>上記10品目より記載</t>
        </r>
      </text>
    </comment>
    <comment ref="F230" authorId="0" shapeId="0">
      <text>
        <r>
          <rPr>
            <b/>
            <sz val="9"/>
            <color indexed="81"/>
            <rFont val="MS P ゴシック"/>
            <family val="3"/>
            <charset val="128"/>
          </rPr>
          <t>何分に排泄したか記入</t>
        </r>
      </text>
    </comment>
    <comment ref="P231" authorId="1" shapeId="0">
      <text>
        <r>
          <rPr>
            <b/>
            <sz val="9"/>
            <color indexed="81"/>
            <rFont val="MS P ゴシック"/>
            <family val="3"/>
            <charset val="128"/>
          </rPr>
          <t>機能訓練指導員と相談の上で記入します。</t>
        </r>
      </text>
    </comment>
    <comment ref="S238" authorId="1" shapeId="0">
      <text>
        <r>
          <rPr>
            <b/>
            <sz val="9"/>
            <color indexed="81"/>
            <rFont val="MS P ゴシック"/>
            <family val="3"/>
            <charset val="128"/>
          </rPr>
          <t>上記10品目より記載</t>
        </r>
      </text>
    </comment>
    <comment ref="F240" authorId="0" shapeId="0">
      <text>
        <r>
          <rPr>
            <b/>
            <sz val="9"/>
            <color indexed="81"/>
            <rFont val="MS P ゴシック"/>
            <family val="3"/>
            <charset val="128"/>
          </rPr>
          <t>何分に排泄したか記入</t>
        </r>
      </text>
    </comment>
    <comment ref="P241" authorId="1" shapeId="0">
      <text>
        <r>
          <rPr>
            <b/>
            <sz val="9"/>
            <color indexed="81"/>
            <rFont val="MS P ゴシック"/>
            <family val="3"/>
            <charset val="128"/>
          </rPr>
          <t>機能訓練指導員と相談の上で記入します。</t>
        </r>
      </text>
    </comment>
    <comment ref="S248" authorId="1" shapeId="0">
      <text>
        <r>
          <rPr>
            <b/>
            <sz val="9"/>
            <color indexed="81"/>
            <rFont val="MS P ゴシック"/>
            <family val="3"/>
            <charset val="128"/>
          </rPr>
          <t>上記10品目より記載</t>
        </r>
      </text>
    </comment>
    <comment ref="F250" authorId="0" shapeId="0">
      <text>
        <r>
          <rPr>
            <b/>
            <sz val="9"/>
            <color indexed="81"/>
            <rFont val="MS P ゴシック"/>
            <family val="3"/>
            <charset val="128"/>
          </rPr>
          <t>何分に排泄したか記入</t>
        </r>
      </text>
    </comment>
    <comment ref="P251" authorId="1" shapeId="0">
      <text>
        <r>
          <rPr>
            <b/>
            <sz val="9"/>
            <color indexed="81"/>
            <rFont val="MS P ゴシック"/>
            <family val="3"/>
            <charset val="128"/>
          </rPr>
          <t>機能訓練指導員と相談の上で記入します。</t>
        </r>
      </text>
    </comment>
    <comment ref="S258" authorId="1" shapeId="0">
      <text>
        <r>
          <rPr>
            <b/>
            <sz val="9"/>
            <color indexed="81"/>
            <rFont val="MS P ゴシック"/>
            <family val="3"/>
            <charset val="128"/>
          </rPr>
          <t>上記10品目より記載</t>
        </r>
      </text>
    </comment>
    <comment ref="F260" authorId="0" shapeId="0">
      <text>
        <r>
          <rPr>
            <b/>
            <sz val="9"/>
            <color indexed="81"/>
            <rFont val="MS P ゴシック"/>
            <family val="3"/>
            <charset val="128"/>
          </rPr>
          <t>何分に排泄したか記入</t>
        </r>
      </text>
    </comment>
    <comment ref="P261" authorId="1" shapeId="0">
      <text>
        <r>
          <rPr>
            <b/>
            <sz val="9"/>
            <color indexed="81"/>
            <rFont val="MS P ゴシック"/>
            <family val="3"/>
            <charset val="128"/>
          </rPr>
          <t>機能訓練指導員と相談の上で記入します。</t>
        </r>
      </text>
    </comment>
    <comment ref="S268" authorId="1" shapeId="0">
      <text>
        <r>
          <rPr>
            <b/>
            <sz val="9"/>
            <color indexed="81"/>
            <rFont val="MS P ゴシック"/>
            <family val="3"/>
            <charset val="128"/>
          </rPr>
          <t>上記10品目より記載</t>
        </r>
      </text>
    </comment>
    <comment ref="F270" authorId="0" shapeId="0">
      <text>
        <r>
          <rPr>
            <b/>
            <sz val="9"/>
            <color indexed="81"/>
            <rFont val="MS P ゴシック"/>
            <family val="3"/>
            <charset val="128"/>
          </rPr>
          <t>何分に排泄したか記入</t>
        </r>
      </text>
    </comment>
    <comment ref="P271" authorId="1" shapeId="0">
      <text>
        <r>
          <rPr>
            <b/>
            <sz val="9"/>
            <color indexed="81"/>
            <rFont val="MS P ゴシック"/>
            <family val="3"/>
            <charset val="128"/>
          </rPr>
          <t>機能訓練指導員と相談の上で記入します。</t>
        </r>
      </text>
    </comment>
    <comment ref="S278" authorId="1" shapeId="0">
      <text>
        <r>
          <rPr>
            <b/>
            <sz val="9"/>
            <color indexed="81"/>
            <rFont val="MS P ゴシック"/>
            <family val="3"/>
            <charset val="128"/>
          </rPr>
          <t>上記10品目より記載</t>
        </r>
      </text>
    </comment>
    <comment ref="F280" authorId="0" shapeId="0">
      <text>
        <r>
          <rPr>
            <b/>
            <sz val="9"/>
            <color indexed="81"/>
            <rFont val="MS P ゴシック"/>
            <family val="3"/>
            <charset val="128"/>
          </rPr>
          <t>何分に排泄したか記入</t>
        </r>
      </text>
    </comment>
    <comment ref="P281" authorId="1" shapeId="0">
      <text>
        <r>
          <rPr>
            <b/>
            <sz val="9"/>
            <color indexed="81"/>
            <rFont val="MS P ゴシック"/>
            <family val="3"/>
            <charset val="128"/>
          </rPr>
          <t>機能訓練指導員と相談の上で記入します。</t>
        </r>
      </text>
    </comment>
    <comment ref="S288" authorId="1" shapeId="0">
      <text>
        <r>
          <rPr>
            <b/>
            <sz val="9"/>
            <color indexed="81"/>
            <rFont val="MS P ゴシック"/>
            <family val="3"/>
            <charset val="128"/>
          </rPr>
          <t>上記10品目より記載</t>
        </r>
      </text>
    </comment>
    <comment ref="F290" authorId="0" shapeId="0">
      <text>
        <r>
          <rPr>
            <b/>
            <sz val="9"/>
            <color indexed="81"/>
            <rFont val="MS P ゴシック"/>
            <family val="3"/>
            <charset val="128"/>
          </rPr>
          <t>何分に排泄したか記入</t>
        </r>
      </text>
    </comment>
    <comment ref="P291" authorId="1" shapeId="0">
      <text>
        <r>
          <rPr>
            <b/>
            <sz val="9"/>
            <color indexed="81"/>
            <rFont val="MS P ゴシック"/>
            <family val="3"/>
            <charset val="128"/>
          </rPr>
          <t>機能訓練指導員と相談の上で記入します。</t>
        </r>
      </text>
    </comment>
    <comment ref="S298" authorId="1" shapeId="0">
      <text>
        <r>
          <rPr>
            <b/>
            <sz val="9"/>
            <color indexed="81"/>
            <rFont val="MS P ゴシック"/>
            <family val="3"/>
            <charset val="128"/>
          </rPr>
          <t>上記10品目より記載</t>
        </r>
      </text>
    </comment>
    <comment ref="F300" authorId="0" shapeId="0">
      <text>
        <r>
          <rPr>
            <b/>
            <sz val="9"/>
            <color indexed="81"/>
            <rFont val="MS P ゴシック"/>
            <family val="3"/>
            <charset val="128"/>
          </rPr>
          <t>何分に排泄したか記入</t>
        </r>
      </text>
    </comment>
    <comment ref="P301" authorId="1" shapeId="0">
      <text>
        <r>
          <rPr>
            <b/>
            <sz val="9"/>
            <color indexed="81"/>
            <rFont val="MS P ゴシック"/>
            <family val="3"/>
            <charset val="128"/>
          </rPr>
          <t>機能訓練指導員と相談の上で記入します。</t>
        </r>
      </text>
    </comment>
  </commentList>
</comments>
</file>

<file path=xl/comments14.xml><?xml version="1.0" encoding="utf-8"?>
<comments xmlns="http://schemas.openxmlformats.org/spreadsheetml/2006/main">
  <authors>
    <author>田村　隆明_高齢介護課</author>
    <author>田村隆明</author>
  </authors>
  <commentList>
    <comment ref="B7" authorId="0" shapeId="0">
      <text>
        <r>
          <rPr>
            <b/>
            <sz val="9"/>
            <color indexed="81"/>
            <rFont val="MS P ゴシック"/>
            <family val="3"/>
            <charset val="128"/>
          </rPr>
          <t>漢字氏名を選択</t>
        </r>
      </text>
    </comment>
    <comment ref="S8" authorId="1" shapeId="0">
      <text>
        <r>
          <rPr>
            <b/>
            <sz val="9"/>
            <color indexed="81"/>
            <rFont val="MS P ゴシック"/>
            <family val="3"/>
            <charset val="128"/>
          </rPr>
          <t>上記10品目より記載</t>
        </r>
      </text>
    </comment>
    <comment ref="F10" authorId="0" shapeId="0">
      <text>
        <r>
          <rPr>
            <b/>
            <sz val="9"/>
            <color indexed="81"/>
            <rFont val="MS P ゴシック"/>
            <family val="3"/>
            <charset val="128"/>
          </rPr>
          <t>何分に排泄したか記入</t>
        </r>
      </text>
    </comment>
    <comment ref="P11" authorId="1" shapeId="0">
      <text>
        <r>
          <rPr>
            <b/>
            <sz val="9"/>
            <color indexed="81"/>
            <rFont val="MS P ゴシック"/>
            <family val="3"/>
            <charset val="128"/>
          </rPr>
          <t>機能訓練指導員と相談の上で記入します。</t>
        </r>
      </text>
    </comment>
    <comment ref="S18" authorId="1" shapeId="0">
      <text>
        <r>
          <rPr>
            <b/>
            <sz val="9"/>
            <color indexed="81"/>
            <rFont val="MS P ゴシック"/>
            <family val="3"/>
            <charset val="128"/>
          </rPr>
          <t>上記10品目より記載</t>
        </r>
      </text>
    </comment>
    <comment ref="F20" authorId="0" shapeId="0">
      <text>
        <r>
          <rPr>
            <b/>
            <sz val="9"/>
            <color indexed="81"/>
            <rFont val="MS P ゴシック"/>
            <family val="3"/>
            <charset val="128"/>
          </rPr>
          <t>何分に排泄したか記入</t>
        </r>
      </text>
    </comment>
    <comment ref="P21" authorId="1" shapeId="0">
      <text>
        <r>
          <rPr>
            <b/>
            <sz val="9"/>
            <color indexed="81"/>
            <rFont val="MS P ゴシック"/>
            <family val="3"/>
            <charset val="128"/>
          </rPr>
          <t>機能訓練指導員と相談の上で記入します。</t>
        </r>
      </text>
    </comment>
    <comment ref="S28" authorId="1" shapeId="0">
      <text>
        <r>
          <rPr>
            <b/>
            <sz val="9"/>
            <color indexed="81"/>
            <rFont val="MS P ゴシック"/>
            <family val="3"/>
            <charset val="128"/>
          </rPr>
          <t>上記10品目より記載</t>
        </r>
      </text>
    </comment>
    <comment ref="F30" authorId="0" shapeId="0">
      <text>
        <r>
          <rPr>
            <b/>
            <sz val="9"/>
            <color indexed="81"/>
            <rFont val="MS P ゴシック"/>
            <family val="3"/>
            <charset val="128"/>
          </rPr>
          <t>何分に排泄したか記入</t>
        </r>
      </text>
    </comment>
    <comment ref="P31" authorId="1" shapeId="0">
      <text>
        <r>
          <rPr>
            <b/>
            <sz val="9"/>
            <color indexed="81"/>
            <rFont val="MS P ゴシック"/>
            <family val="3"/>
            <charset val="128"/>
          </rPr>
          <t>機能訓練指導員と相談の上で記入します。</t>
        </r>
      </text>
    </comment>
    <comment ref="S38" authorId="1" shapeId="0">
      <text>
        <r>
          <rPr>
            <b/>
            <sz val="9"/>
            <color indexed="81"/>
            <rFont val="MS P ゴシック"/>
            <family val="3"/>
            <charset val="128"/>
          </rPr>
          <t>上記10品目より記載</t>
        </r>
      </text>
    </comment>
    <comment ref="F40" authorId="0" shapeId="0">
      <text>
        <r>
          <rPr>
            <b/>
            <sz val="9"/>
            <color indexed="81"/>
            <rFont val="MS P ゴシック"/>
            <family val="3"/>
            <charset val="128"/>
          </rPr>
          <t>何分に排泄したか記入</t>
        </r>
      </text>
    </comment>
    <comment ref="P41" authorId="1" shapeId="0">
      <text>
        <r>
          <rPr>
            <b/>
            <sz val="9"/>
            <color indexed="81"/>
            <rFont val="MS P ゴシック"/>
            <family val="3"/>
            <charset val="128"/>
          </rPr>
          <t>機能訓練指導員と相談の上で記入します。</t>
        </r>
      </text>
    </comment>
    <comment ref="S48" authorId="1" shapeId="0">
      <text>
        <r>
          <rPr>
            <b/>
            <sz val="9"/>
            <color indexed="81"/>
            <rFont val="MS P ゴシック"/>
            <family val="3"/>
            <charset val="128"/>
          </rPr>
          <t>上記10品目より記載</t>
        </r>
      </text>
    </comment>
    <comment ref="F50" authorId="0" shapeId="0">
      <text>
        <r>
          <rPr>
            <b/>
            <sz val="9"/>
            <color indexed="81"/>
            <rFont val="MS P ゴシック"/>
            <family val="3"/>
            <charset val="128"/>
          </rPr>
          <t>何分に排泄したか記入</t>
        </r>
      </text>
    </comment>
    <comment ref="P51" authorId="1" shapeId="0">
      <text>
        <r>
          <rPr>
            <b/>
            <sz val="9"/>
            <color indexed="81"/>
            <rFont val="MS P ゴシック"/>
            <family val="3"/>
            <charset val="128"/>
          </rPr>
          <t>機能訓練指導員と相談の上で記入します。</t>
        </r>
      </text>
    </comment>
    <comment ref="S58" authorId="1" shapeId="0">
      <text>
        <r>
          <rPr>
            <b/>
            <sz val="9"/>
            <color indexed="81"/>
            <rFont val="MS P ゴシック"/>
            <family val="3"/>
            <charset val="128"/>
          </rPr>
          <t>上記10品目より記載</t>
        </r>
      </text>
    </comment>
    <comment ref="F60" authorId="0" shapeId="0">
      <text>
        <r>
          <rPr>
            <b/>
            <sz val="9"/>
            <color indexed="81"/>
            <rFont val="MS P ゴシック"/>
            <family val="3"/>
            <charset val="128"/>
          </rPr>
          <t>何分に排泄したか記入</t>
        </r>
      </text>
    </comment>
    <comment ref="P61" authorId="1" shapeId="0">
      <text>
        <r>
          <rPr>
            <b/>
            <sz val="9"/>
            <color indexed="81"/>
            <rFont val="MS P ゴシック"/>
            <family val="3"/>
            <charset val="128"/>
          </rPr>
          <t>機能訓練指導員と相談の上で記入します。</t>
        </r>
      </text>
    </comment>
    <comment ref="S68" authorId="1" shapeId="0">
      <text>
        <r>
          <rPr>
            <b/>
            <sz val="9"/>
            <color indexed="81"/>
            <rFont val="MS P ゴシック"/>
            <family val="3"/>
            <charset val="128"/>
          </rPr>
          <t>上記10品目より記載</t>
        </r>
      </text>
    </comment>
    <comment ref="F70" authorId="0" shapeId="0">
      <text>
        <r>
          <rPr>
            <b/>
            <sz val="9"/>
            <color indexed="81"/>
            <rFont val="MS P ゴシック"/>
            <family val="3"/>
            <charset val="128"/>
          </rPr>
          <t>何分に排泄したか記入</t>
        </r>
      </text>
    </comment>
    <comment ref="P71" authorId="1" shapeId="0">
      <text>
        <r>
          <rPr>
            <b/>
            <sz val="9"/>
            <color indexed="81"/>
            <rFont val="MS P ゴシック"/>
            <family val="3"/>
            <charset val="128"/>
          </rPr>
          <t>機能訓練指導員と相談の上で記入します。</t>
        </r>
      </text>
    </comment>
    <comment ref="S78" authorId="1" shapeId="0">
      <text>
        <r>
          <rPr>
            <b/>
            <sz val="9"/>
            <color indexed="81"/>
            <rFont val="MS P ゴシック"/>
            <family val="3"/>
            <charset val="128"/>
          </rPr>
          <t>上記10品目より記載</t>
        </r>
      </text>
    </comment>
    <comment ref="F80" authorId="0" shapeId="0">
      <text>
        <r>
          <rPr>
            <b/>
            <sz val="9"/>
            <color indexed="81"/>
            <rFont val="MS P ゴシック"/>
            <family val="3"/>
            <charset val="128"/>
          </rPr>
          <t>何分に排泄したか記入</t>
        </r>
      </text>
    </comment>
    <comment ref="P81" authorId="1" shapeId="0">
      <text>
        <r>
          <rPr>
            <b/>
            <sz val="9"/>
            <color indexed="81"/>
            <rFont val="MS P ゴシック"/>
            <family val="3"/>
            <charset val="128"/>
          </rPr>
          <t>機能訓練指導員と相談の上で記入します。</t>
        </r>
      </text>
    </comment>
    <comment ref="S88" authorId="1" shapeId="0">
      <text>
        <r>
          <rPr>
            <b/>
            <sz val="9"/>
            <color indexed="81"/>
            <rFont val="MS P ゴシック"/>
            <family val="3"/>
            <charset val="128"/>
          </rPr>
          <t>上記10品目より記載</t>
        </r>
      </text>
    </comment>
    <comment ref="F90" authorId="0" shapeId="0">
      <text>
        <r>
          <rPr>
            <b/>
            <sz val="9"/>
            <color indexed="81"/>
            <rFont val="MS P ゴシック"/>
            <family val="3"/>
            <charset val="128"/>
          </rPr>
          <t>何分に排泄したか記入</t>
        </r>
      </text>
    </comment>
    <comment ref="P91" authorId="1" shapeId="0">
      <text>
        <r>
          <rPr>
            <b/>
            <sz val="9"/>
            <color indexed="81"/>
            <rFont val="MS P ゴシック"/>
            <family val="3"/>
            <charset val="128"/>
          </rPr>
          <t>機能訓練指導員と相談の上で記入します。</t>
        </r>
      </text>
    </comment>
    <comment ref="S98" authorId="1" shapeId="0">
      <text>
        <r>
          <rPr>
            <b/>
            <sz val="9"/>
            <color indexed="81"/>
            <rFont val="MS P ゴシック"/>
            <family val="3"/>
            <charset val="128"/>
          </rPr>
          <t>上記10品目より記載</t>
        </r>
      </text>
    </comment>
    <comment ref="F100" authorId="0" shapeId="0">
      <text>
        <r>
          <rPr>
            <b/>
            <sz val="9"/>
            <color indexed="81"/>
            <rFont val="MS P ゴシック"/>
            <family val="3"/>
            <charset val="128"/>
          </rPr>
          <t>何分に排泄したか記入</t>
        </r>
      </text>
    </comment>
    <comment ref="P101" authorId="1" shapeId="0">
      <text>
        <r>
          <rPr>
            <b/>
            <sz val="9"/>
            <color indexed="81"/>
            <rFont val="MS P ゴシック"/>
            <family val="3"/>
            <charset val="128"/>
          </rPr>
          <t>機能訓練指導員と相談の上で記入します。</t>
        </r>
      </text>
    </comment>
    <comment ref="B107" authorId="0" shapeId="0">
      <text>
        <r>
          <rPr>
            <b/>
            <sz val="9"/>
            <color indexed="81"/>
            <rFont val="MS P ゴシック"/>
            <family val="3"/>
            <charset val="128"/>
          </rPr>
          <t>漢字氏名を選択</t>
        </r>
      </text>
    </comment>
    <comment ref="S108" authorId="1" shapeId="0">
      <text>
        <r>
          <rPr>
            <b/>
            <sz val="9"/>
            <color indexed="81"/>
            <rFont val="MS P ゴシック"/>
            <family val="3"/>
            <charset val="128"/>
          </rPr>
          <t>上記10品目より記載</t>
        </r>
      </text>
    </comment>
    <comment ref="F110" authorId="0" shapeId="0">
      <text>
        <r>
          <rPr>
            <b/>
            <sz val="9"/>
            <color indexed="81"/>
            <rFont val="MS P ゴシック"/>
            <family val="3"/>
            <charset val="128"/>
          </rPr>
          <t>何分に排泄したか記入</t>
        </r>
      </text>
    </comment>
    <comment ref="P111" authorId="1" shapeId="0">
      <text>
        <r>
          <rPr>
            <b/>
            <sz val="9"/>
            <color indexed="81"/>
            <rFont val="MS P ゴシック"/>
            <family val="3"/>
            <charset val="128"/>
          </rPr>
          <t>機能訓練指導員と相談の上で記入します。</t>
        </r>
      </text>
    </comment>
    <comment ref="S118" authorId="1" shapeId="0">
      <text>
        <r>
          <rPr>
            <b/>
            <sz val="9"/>
            <color indexed="81"/>
            <rFont val="MS P ゴシック"/>
            <family val="3"/>
            <charset val="128"/>
          </rPr>
          <t>上記10品目より記載</t>
        </r>
      </text>
    </comment>
    <comment ref="F120" authorId="0" shapeId="0">
      <text>
        <r>
          <rPr>
            <b/>
            <sz val="9"/>
            <color indexed="81"/>
            <rFont val="MS P ゴシック"/>
            <family val="3"/>
            <charset val="128"/>
          </rPr>
          <t>何分に排泄したか記入</t>
        </r>
      </text>
    </comment>
    <comment ref="P121" authorId="1" shapeId="0">
      <text>
        <r>
          <rPr>
            <b/>
            <sz val="9"/>
            <color indexed="81"/>
            <rFont val="MS P ゴシック"/>
            <family val="3"/>
            <charset val="128"/>
          </rPr>
          <t>機能訓練指導員と相談の上で記入します。</t>
        </r>
      </text>
    </comment>
    <comment ref="S128" authorId="1" shapeId="0">
      <text>
        <r>
          <rPr>
            <b/>
            <sz val="9"/>
            <color indexed="81"/>
            <rFont val="MS P ゴシック"/>
            <family val="3"/>
            <charset val="128"/>
          </rPr>
          <t>上記10品目より記載</t>
        </r>
      </text>
    </comment>
    <comment ref="F130" authorId="0" shapeId="0">
      <text>
        <r>
          <rPr>
            <b/>
            <sz val="9"/>
            <color indexed="81"/>
            <rFont val="MS P ゴシック"/>
            <family val="3"/>
            <charset val="128"/>
          </rPr>
          <t>何分に排泄したか記入</t>
        </r>
      </text>
    </comment>
    <comment ref="P131" authorId="1" shapeId="0">
      <text>
        <r>
          <rPr>
            <b/>
            <sz val="9"/>
            <color indexed="81"/>
            <rFont val="MS P ゴシック"/>
            <family val="3"/>
            <charset val="128"/>
          </rPr>
          <t>機能訓練指導員と相談の上で記入します。</t>
        </r>
      </text>
    </comment>
    <comment ref="S138" authorId="1" shapeId="0">
      <text>
        <r>
          <rPr>
            <b/>
            <sz val="9"/>
            <color indexed="81"/>
            <rFont val="MS P ゴシック"/>
            <family val="3"/>
            <charset val="128"/>
          </rPr>
          <t>上記10品目より記載</t>
        </r>
      </text>
    </comment>
    <comment ref="F140" authorId="0" shapeId="0">
      <text>
        <r>
          <rPr>
            <b/>
            <sz val="9"/>
            <color indexed="81"/>
            <rFont val="MS P ゴシック"/>
            <family val="3"/>
            <charset val="128"/>
          </rPr>
          <t>何分に排泄したか記入</t>
        </r>
      </text>
    </comment>
    <comment ref="P141" authorId="1" shapeId="0">
      <text>
        <r>
          <rPr>
            <b/>
            <sz val="9"/>
            <color indexed="81"/>
            <rFont val="MS P ゴシック"/>
            <family val="3"/>
            <charset val="128"/>
          </rPr>
          <t>機能訓練指導員と相談の上で記入します。</t>
        </r>
      </text>
    </comment>
    <comment ref="S148" authorId="1" shapeId="0">
      <text>
        <r>
          <rPr>
            <b/>
            <sz val="9"/>
            <color indexed="81"/>
            <rFont val="MS P ゴシック"/>
            <family val="3"/>
            <charset val="128"/>
          </rPr>
          <t>上記10品目より記載</t>
        </r>
      </text>
    </comment>
    <comment ref="F150" authorId="0" shapeId="0">
      <text>
        <r>
          <rPr>
            <b/>
            <sz val="9"/>
            <color indexed="81"/>
            <rFont val="MS P ゴシック"/>
            <family val="3"/>
            <charset val="128"/>
          </rPr>
          <t>何分に排泄したか記入</t>
        </r>
      </text>
    </comment>
    <comment ref="P151" authorId="1" shapeId="0">
      <text>
        <r>
          <rPr>
            <b/>
            <sz val="9"/>
            <color indexed="81"/>
            <rFont val="MS P ゴシック"/>
            <family val="3"/>
            <charset val="128"/>
          </rPr>
          <t>機能訓練指導員と相談の上で記入します。</t>
        </r>
      </text>
    </comment>
    <comment ref="S158" authorId="1" shapeId="0">
      <text>
        <r>
          <rPr>
            <b/>
            <sz val="9"/>
            <color indexed="81"/>
            <rFont val="MS P ゴシック"/>
            <family val="3"/>
            <charset val="128"/>
          </rPr>
          <t>上記10品目より記載</t>
        </r>
      </text>
    </comment>
    <comment ref="F160" authorId="0" shapeId="0">
      <text>
        <r>
          <rPr>
            <b/>
            <sz val="9"/>
            <color indexed="81"/>
            <rFont val="MS P ゴシック"/>
            <family val="3"/>
            <charset val="128"/>
          </rPr>
          <t>何分に排泄したか記入</t>
        </r>
      </text>
    </comment>
    <comment ref="P161" authorId="1" shapeId="0">
      <text>
        <r>
          <rPr>
            <b/>
            <sz val="9"/>
            <color indexed="81"/>
            <rFont val="MS P ゴシック"/>
            <family val="3"/>
            <charset val="128"/>
          </rPr>
          <t>機能訓練指導員と相談の上で記入します。</t>
        </r>
      </text>
    </comment>
    <comment ref="S168" authorId="1" shapeId="0">
      <text>
        <r>
          <rPr>
            <b/>
            <sz val="9"/>
            <color indexed="81"/>
            <rFont val="MS P ゴシック"/>
            <family val="3"/>
            <charset val="128"/>
          </rPr>
          <t>上記10品目より記載</t>
        </r>
      </text>
    </comment>
    <comment ref="F170" authorId="0" shapeId="0">
      <text>
        <r>
          <rPr>
            <b/>
            <sz val="9"/>
            <color indexed="81"/>
            <rFont val="MS P ゴシック"/>
            <family val="3"/>
            <charset val="128"/>
          </rPr>
          <t>何分に排泄したか記入</t>
        </r>
      </text>
    </comment>
    <comment ref="P171" authorId="1" shapeId="0">
      <text>
        <r>
          <rPr>
            <b/>
            <sz val="9"/>
            <color indexed="81"/>
            <rFont val="MS P ゴシック"/>
            <family val="3"/>
            <charset val="128"/>
          </rPr>
          <t>機能訓練指導員と相談の上で記入します。</t>
        </r>
      </text>
    </comment>
    <comment ref="S178" authorId="1" shapeId="0">
      <text>
        <r>
          <rPr>
            <b/>
            <sz val="9"/>
            <color indexed="81"/>
            <rFont val="MS P ゴシック"/>
            <family val="3"/>
            <charset val="128"/>
          </rPr>
          <t>上記10品目より記載</t>
        </r>
      </text>
    </comment>
    <comment ref="F180" authorId="0" shapeId="0">
      <text>
        <r>
          <rPr>
            <b/>
            <sz val="9"/>
            <color indexed="81"/>
            <rFont val="MS P ゴシック"/>
            <family val="3"/>
            <charset val="128"/>
          </rPr>
          <t>何分に排泄したか記入</t>
        </r>
      </text>
    </comment>
    <comment ref="P181" authorId="1" shapeId="0">
      <text>
        <r>
          <rPr>
            <b/>
            <sz val="9"/>
            <color indexed="81"/>
            <rFont val="MS P ゴシック"/>
            <family val="3"/>
            <charset val="128"/>
          </rPr>
          <t>機能訓練指導員と相談の上で記入します。</t>
        </r>
      </text>
    </comment>
    <comment ref="S188" authorId="1" shapeId="0">
      <text>
        <r>
          <rPr>
            <b/>
            <sz val="9"/>
            <color indexed="81"/>
            <rFont val="MS P ゴシック"/>
            <family val="3"/>
            <charset val="128"/>
          </rPr>
          <t>上記10品目より記載</t>
        </r>
      </text>
    </comment>
    <comment ref="F190" authorId="0" shapeId="0">
      <text>
        <r>
          <rPr>
            <b/>
            <sz val="9"/>
            <color indexed="81"/>
            <rFont val="MS P ゴシック"/>
            <family val="3"/>
            <charset val="128"/>
          </rPr>
          <t>何分に排泄したか記入</t>
        </r>
      </text>
    </comment>
    <comment ref="P191" authorId="1" shapeId="0">
      <text>
        <r>
          <rPr>
            <b/>
            <sz val="9"/>
            <color indexed="81"/>
            <rFont val="MS P ゴシック"/>
            <family val="3"/>
            <charset val="128"/>
          </rPr>
          <t>機能訓練指導員と相談の上で記入します。</t>
        </r>
      </text>
    </comment>
    <comment ref="S198" authorId="1" shapeId="0">
      <text>
        <r>
          <rPr>
            <b/>
            <sz val="9"/>
            <color indexed="81"/>
            <rFont val="MS P ゴシック"/>
            <family val="3"/>
            <charset val="128"/>
          </rPr>
          <t>上記10品目より記載</t>
        </r>
      </text>
    </comment>
    <comment ref="F200" authorId="0" shapeId="0">
      <text>
        <r>
          <rPr>
            <b/>
            <sz val="9"/>
            <color indexed="81"/>
            <rFont val="MS P ゴシック"/>
            <family val="3"/>
            <charset val="128"/>
          </rPr>
          <t>何分に排泄したか記入</t>
        </r>
      </text>
    </comment>
    <comment ref="P201" authorId="1" shapeId="0">
      <text>
        <r>
          <rPr>
            <b/>
            <sz val="9"/>
            <color indexed="81"/>
            <rFont val="MS P ゴシック"/>
            <family val="3"/>
            <charset val="128"/>
          </rPr>
          <t>機能訓練指導員と相談の上で記入します。</t>
        </r>
      </text>
    </comment>
    <comment ref="B207" authorId="0" shapeId="0">
      <text>
        <r>
          <rPr>
            <b/>
            <sz val="9"/>
            <color indexed="81"/>
            <rFont val="MS P ゴシック"/>
            <family val="3"/>
            <charset val="128"/>
          </rPr>
          <t>漢字氏名を選択</t>
        </r>
      </text>
    </comment>
    <comment ref="S208" authorId="1" shapeId="0">
      <text>
        <r>
          <rPr>
            <b/>
            <sz val="9"/>
            <color indexed="81"/>
            <rFont val="MS P ゴシック"/>
            <family val="3"/>
            <charset val="128"/>
          </rPr>
          <t>上記10品目より記載</t>
        </r>
      </text>
    </comment>
    <comment ref="F210" authorId="0" shapeId="0">
      <text>
        <r>
          <rPr>
            <b/>
            <sz val="9"/>
            <color indexed="81"/>
            <rFont val="MS P ゴシック"/>
            <family val="3"/>
            <charset val="128"/>
          </rPr>
          <t>何分に排泄したか記入</t>
        </r>
      </text>
    </comment>
    <comment ref="P211" authorId="1" shapeId="0">
      <text>
        <r>
          <rPr>
            <b/>
            <sz val="9"/>
            <color indexed="81"/>
            <rFont val="MS P ゴシック"/>
            <family val="3"/>
            <charset val="128"/>
          </rPr>
          <t>機能訓練指導員と相談の上で記入します。</t>
        </r>
      </text>
    </comment>
    <comment ref="S218" authorId="1" shapeId="0">
      <text>
        <r>
          <rPr>
            <b/>
            <sz val="9"/>
            <color indexed="81"/>
            <rFont val="MS P ゴシック"/>
            <family val="3"/>
            <charset val="128"/>
          </rPr>
          <t>上記10品目より記載</t>
        </r>
      </text>
    </comment>
    <comment ref="F220" authorId="0" shapeId="0">
      <text>
        <r>
          <rPr>
            <b/>
            <sz val="9"/>
            <color indexed="81"/>
            <rFont val="MS P ゴシック"/>
            <family val="3"/>
            <charset val="128"/>
          </rPr>
          <t>何分に排泄したか記入</t>
        </r>
      </text>
    </comment>
    <comment ref="P221" authorId="1" shapeId="0">
      <text>
        <r>
          <rPr>
            <b/>
            <sz val="9"/>
            <color indexed="81"/>
            <rFont val="MS P ゴシック"/>
            <family val="3"/>
            <charset val="128"/>
          </rPr>
          <t>機能訓練指導員と相談の上で記入します。</t>
        </r>
      </text>
    </comment>
    <comment ref="S228" authorId="1" shapeId="0">
      <text>
        <r>
          <rPr>
            <b/>
            <sz val="9"/>
            <color indexed="81"/>
            <rFont val="MS P ゴシック"/>
            <family val="3"/>
            <charset val="128"/>
          </rPr>
          <t>上記10品目より記載</t>
        </r>
      </text>
    </comment>
    <comment ref="F230" authorId="0" shapeId="0">
      <text>
        <r>
          <rPr>
            <b/>
            <sz val="9"/>
            <color indexed="81"/>
            <rFont val="MS P ゴシック"/>
            <family val="3"/>
            <charset val="128"/>
          </rPr>
          <t>何分に排泄したか記入</t>
        </r>
      </text>
    </comment>
    <comment ref="P231" authorId="1" shapeId="0">
      <text>
        <r>
          <rPr>
            <b/>
            <sz val="9"/>
            <color indexed="81"/>
            <rFont val="MS P ゴシック"/>
            <family val="3"/>
            <charset val="128"/>
          </rPr>
          <t>機能訓練指導員と相談の上で記入します。</t>
        </r>
      </text>
    </comment>
    <comment ref="S238" authorId="1" shapeId="0">
      <text>
        <r>
          <rPr>
            <b/>
            <sz val="9"/>
            <color indexed="81"/>
            <rFont val="MS P ゴシック"/>
            <family val="3"/>
            <charset val="128"/>
          </rPr>
          <t>上記10品目より記載</t>
        </r>
      </text>
    </comment>
    <comment ref="F240" authorId="0" shapeId="0">
      <text>
        <r>
          <rPr>
            <b/>
            <sz val="9"/>
            <color indexed="81"/>
            <rFont val="MS P ゴシック"/>
            <family val="3"/>
            <charset val="128"/>
          </rPr>
          <t>何分に排泄したか記入</t>
        </r>
      </text>
    </comment>
    <comment ref="P241" authorId="1" shapeId="0">
      <text>
        <r>
          <rPr>
            <b/>
            <sz val="9"/>
            <color indexed="81"/>
            <rFont val="MS P ゴシック"/>
            <family val="3"/>
            <charset val="128"/>
          </rPr>
          <t>機能訓練指導員と相談の上で記入します。</t>
        </r>
      </text>
    </comment>
    <comment ref="S248" authorId="1" shapeId="0">
      <text>
        <r>
          <rPr>
            <b/>
            <sz val="9"/>
            <color indexed="81"/>
            <rFont val="MS P ゴシック"/>
            <family val="3"/>
            <charset val="128"/>
          </rPr>
          <t>上記10品目より記載</t>
        </r>
      </text>
    </comment>
    <comment ref="F250" authorId="0" shapeId="0">
      <text>
        <r>
          <rPr>
            <b/>
            <sz val="9"/>
            <color indexed="81"/>
            <rFont val="MS P ゴシック"/>
            <family val="3"/>
            <charset val="128"/>
          </rPr>
          <t>何分に排泄したか記入</t>
        </r>
      </text>
    </comment>
    <comment ref="P251" authorId="1" shapeId="0">
      <text>
        <r>
          <rPr>
            <b/>
            <sz val="9"/>
            <color indexed="81"/>
            <rFont val="MS P ゴシック"/>
            <family val="3"/>
            <charset val="128"/>
          </rPr>
          <t>機能訓練指導員と相談の上で記入します。</t>
        </r>
      </text>
    </comment>
    <comment ref="S258" authorId="1" shapeId="0">
      <text>
        <r>
          <rPr>
            <b/>
            <sz val="9"/>
            <color indexed="81"/>
            <rFont val="MS P ゴシック"/>
            <family val="3"/>
            <charset val="128"/>
          </rPr>
          <t>上記10品目より記載</t>
        </r>
      </text>
    </comment>
    <comment ref="F260" authorId="0" shapeId="0">
      <text>
        <r>
          <rPr>
            <b/>
            <sz val="9"/>
            <color indexed="81"/>
            <rFont val="MS P ゴシック"/>
            <family val="3"/>
            <charset val="128"/>
          </rPr>
          <t>何分に排泄したか記入</t>
        </r>
      </text>
    </comment>
    <comment ref="P261" authorId="1" shapeId="0">
      <text>
        <r>
          <rPr>
            <b/>
            <sz val="9"/>
            <color indexed="81"/>
            <rFont val="MS P ゴシック"/>
            <family val="3"/>
            <charset val="128"/>
          </rPr>
          <t>機能訓練指導員と相談の上で記入します。</t>
        </r>
      </text>
    </comment>
    <comment ref="S268" authorId="1" shapeId="0">
      <text>
        <r>
          <rPr>
            <b/>
            <sz val="9"/>
            <color indexed="81"/>
            <rFont val="MS P ゴシック"/>
            <family val="3"/>
            <charset val="128"/>
          </rPr>
          <t>上記10品目より記載</t>
        </r>
      </text>
    </comment>
    <comment ref="F270" authorId="0" shapeId="0">
      <text>
        <r>
          <rPr>
            <b/>
            <sz val="9"/>
            <color indexed="81"/>
            <rFont val="MS P ゴシック"/>
            <family val="3"/>
            <charset val="128"/>
          </rPr>
          <t>何分に排泄したか記入</t>
        </r>
      </text>
    </comment>
    <comment ref="P271" authorId="1" shapeId="0">
      <text>
        <r>
          <rPr>
            <b/>
            <sz val="9"/>
            <color indexed="81"/>
            <rFont val="MS P ゴシック"/>
            <family val="3"/>
            <charset val="128"/>
          </rPr>
          <t>機能訓練指導員と相談の上で記入します。</t>
        </r>
      </text>
    </comment>
    <comment ref="S278" authorId="1" shapeId="0">
      <text>
        <r>
          <rPr>
            <b/>
            <sz val="9"/>
            <color indexed="81"/>
            <rFont val="MS P ゴシック"/>
            <family val="3"/>
            <charset val="128"/>
          </rPr>
          <t>上記10品目より記載</t>
        </r>
      </text>
    </comment>
    <comment ref="F280" authorId="0" shapeId="0">
      <text>
        <r>
          <rPr>
            <b/>
            <sz val="9"/>
            <color indexed="81"/>
            <rFont val="MS P ゴシック"/>
            <family val="3"/>
            <charset val="128"/>
          </rPr>
          <t>何分に排泄したか記入</t>
        </r>
      </text>
    </comment>
    <comment ref="P281" authorId="1" shapeId="0">
      <text>
        <r>
          <rPr>
            <b/>
            <sz val="9"/>
            <color indexed="81"/>
            <rFont val="MS P ゴシック"/>
            <family val="3"/>
            <charset val="128"/>
          </rPr>
          <t>機能訓練指導員と相談の上で記入します。</t>
        </r>
      </text>
    </comment>
    <comment ref="S288" authorId="1" shapeId="0">
      <text>
        <r>
          <rPr>
            <b/>
            <sz val="9"/>
            <color indexed="81"/>
            <rFont val="MS P ゴシック"/>
            <family val="3"/>
            <charset val="128"/>
          </rPr>
          <t>上記10品目より記載</t>
        </r>
      </text>
    </comment>
    <comment ref="F290" authorId="0" shapeId="0">
      <text>
        <r>
          <rPr>
            <b/>
            <sz val="9"/>
            <color indexed="81"/>
            <rFont val="MS P ゴシック"/>
            <family val="3"/>
            <charset val="128"/>
          </rPr>
          <t>何分に排泄したか記入</t>
        </r>
      </text>
    </comment>
    <comment ref="P291" authorId="1" shapeId="0">
      <text>
        <r>
          <rPr>
            <b/>
            <sz val="9"/>
            <color indexed="81"/>
            <rFont val="MS P ゴシック"/>
            <family val="3"/>
            <charset val="128"/>
          </rPr>
          <t>機能訓練指導員と相談の上で記入します。</t>
        </r>
      </text>
    </comment>
    <comment ref="S298" authorId="1" shapeId="0">
      <text>
        <r>
          <rPr>
            <b/>
            <sz val="9"/>
            <color indexed="81"/>
            <rFont val="MS P ゴシック"/>
            <family val="3"/>
            <charset val="128"/>
          </rPr>
          <t>上記10品目より記載</t>
        </r>
      </text>
    </comment>
    <comment ref="F300" authorId="0" shapeId="0">
      <text>
        <r>
          <rPr>
            <b/>
            <sz val="9"/>
            <color indexed="81"/>
            <rFont val="MS P ゴシック"/>
            <family val="3"/>
            <charset val="128"/>
          </rPr>
          <t>何分に排泄したか記入</t>
        </r>
      </text>
    </comment>
    <comment ref="P301" authorId="1" shapeId="0">
      <text>
        <r>
          <rPr>
            <b/>
            <sz val="9"/>
            <color indexed="81"/>
            <rFont val="MS P ゴシック"/>
            <family val="3"/>
            <charset val="128"/>
          </rPr>
          <t>機能訓練指導員と相談の上で記入します。</t>
        </r>
      </text>
    </comment>
  </commentList>
</comments>
</file>

<file path=xl/comments2.xml><?xml version="1.0" encoding="utf-8"?>
<comments xmlns="http://schemas.openxmlformats.org/spreadsheetml/2006/main">
  <authors>
    <author>田村　隆明_高齢介護課</author>
    <author>高齢介護課　田村　隆明</author>
  </authors>
  <commentList>
    <comment ref="Q3" authorId="0" shapeId="0">
      <text>
        <r>
          <rPr>
            <b/>
            <sz val="9"/>
            <color indexed="81"/>
            <rFont val="MS P ゴシック"/>
            <family val="3"/>
            <charset val="128"/>
          </rPr>
          <t>課題解決に向けた目標やサービス方針を簡潔に記載</t>
        </r>
      </text>
    </comment>
    <comment ref="S3" authorId="0" shapeId="0">
      <text>
        <r>
          <rPr>
            <b/>
            <sz val="9"/>
            <color indexed="81"/>
            <rFont val="MS P ゴシック"/>
            <family val="3"/>
            <charset val="128"/>
          </rPr>
          <t>課題解決に向けた目標やサービス方針を簡潔に記載</t>
        </r>
      </text>
    </comment>
    <comment ref="U3" authorId="0" shapeId="0">
      <text>
        <r>
          <rPr>
            <b/>
            <sz val="9"/>
            <color indexed="81"/>
            <rFont val="MS P ゴシック"/>
            <family val="3"/>
            <charset val="128"/>
          </rPr>
          <t>課題解決に向けた目標やサービス方針を簡潔に記載</t>
        </r>
      </text>
    </comment>
    <comment ref="W3" authorId="0" shapeId="0">
      <text>
        <r>
          <rPr>
            <b/>
            <sz val="9"/>
            <color indexed="81"/>
            <rFont val="MS P ゴシック"/>
            <family val="3"/>
            <charset val="128"/>
          </rPr>
          <t>課題解決に向けた目標やサービス方針を簡潔に記載</t>
        </r>
      </text>
    </comment>
    <comment ref="Y3" authorId="0" shapeId="0">
      <text>
        <r>
          <rPr>
            <b/>
            <sz val="9"/>
            <color indexed="81"/>
            <rFont val="MS P ゴシック"/>
            <family val="3"/>
            <charset val="128"/>
          </rPr>
          <t>課題解決に向けた目標やサービス方針を簡潔に記載</t>
        </r>
      </text>
    </comment>
    <comment ref="AA3" authorId="0" shapeId="0">
      <text>
        <r>
          <rPr>
            <b/>
            <sz val="9"/>
            <color indexed="81"/>
            <rFont val="MS P ゴシック"/>
            <family val="3"/>
            <charset val="128"/>
          </rPr>
          <t>課題解決に向けた目標やサービス方針を簡潔に記載</t>
        </r>
      </text>
    </comment>
    <comment ref="AC3" authorId="0" shapeId="0">
      <text>
        <r>
          <rPr>
            <b/>
            <sz val="9"/>
            <color indexed="81"/>
            <rFont val="MS P ゴシック"/>
            <family val="3"/>
            <charset val="128"/>
          </rPr>
          <t>課題解決に向けた目標やサービス方針を簡潔に記載</t>
        </r>
      </text>
    </comment>
    <comment ref="AE3" authorId="0" shapeId="0">
      <text>
        <r>
          <rPr>
            <b/>
            <sz val="9"/>
            <color indexed="81"/>
            <rFont val="MS P ゴシック"/>
            <family val="3"/>
            <charset val="128"/>
          </rPr>
          <t>課題解決に向けた目標やサービス方針を簡潔に記載</t>
        </r>
      </text>
    </comment>
    <comment ref="AP3" authorId="1" shapeId="0">
      <text>
        <r>
          <rPr>
            <b/>
            <sz val="9"/>
            <color indexed="81"/>
            <rFont val="ＭＳ Ｐゴシック"/>
            <family val="3"/>
            <charset val="128"/>
          </rPr>
          <t>選択肢を増やすには、機能訓練コンボリストに追加</t>
        </r>
      </text>
    </comment>
    <comment ref="AQ3" authorId="1" shapeId="0">
      <text>
        <r>
          <rPr>
            <b/>
            <sz val="9"/>
            <color indexed="81"/>
            <rFont val="ＭＳ Ｐゴシック"/>
            <family val="3"/>
            <charset val="128"/>
          </rPr>
          <t>選択肢を増やすには、機能訓練コンボリストに追加</t>
        </r>
      </text>
    </comment>
    <comment ref="AR3" authorId="1" shapeId="0">
      <text>
        <r>
          <rPr>
            <b/>
            <sz val="9"/>
            <color indexed="81"/>
            <rFont val="ＭＳ Ｐゴシック"/>
            <family val="3"/>
            <charset val="128"/>
          </rPr>
          <t>選択肢を増やすには、機能訓練コンボリストに追加</t>
        </r>
      </text>
    </comment>
    <comment ref="AS3" authorId="0" shapeId="0">
      <text>
        <r>
          <rPr>
            <b/>
            <sz val="9"/>
            <color indexed="81"/>
            <rFont val="MS P ゴシック"/>
            <family val="3"/>
            <charset val="128"/>
          </rPr>
          <t>カンファレンス結果を参考に</t>
        </r>
      </text>
    </comment>
    <comment ref="AT3" authorId="1" shapeId="0">
      <text>
        <r>
          <rPr>
            <b/>
            <sz val="9"/>
            <color indexed="81"/>
            <rFont val="ＭＳ Ｐゴシック"/>
            <family val="3"/>
            <charset val="128"/>
          </rPr>
          <t>達成すべき目標や注意事項を要約して簡潔に記入</t>
        </r>
      </text>
    </comment>
  </commentList>
</comments>
</file>

<file path=xl/comments3.xml><?xml version="1.0" encoding="utf-8"?>
<comments xmlns="http://schemas.openxmlformats.org/spreadsheetml/2006/main">
  <authors>
    <author>田村　隆明_高齢介護課</author>
    <author>田村隆明</author>
  </authors>
  <commentList>
    <comment ref="B4" authorId="0" shapeId="0">
      <text>
        <r>
          <rPr>
            <b/>
            <sz val="9"/>
            <color indexed="81"/>
            <rFont val="MS P ゴシック"/>
            <family val="3"/>
            <charset val="128"/>
          </rPr>
          <t>漢字氏名を選択</t>
        </r>
      </text>
    </comment>
    <comment ref="E4" authorId="1" shapeId="0">
      <text>
        <r>
          <rPr>
            <b/>
            <sz val="9"/>
            <color indexed="81"/>
            <rFont val="MS P ゴシック"/>
            <family val="3"/>
            <charset val="128"/>
          </rPr>
          <t>２度目の血圧測定時には、排泄状況も確認。</t>
        </r>
      </text>
    </comment>
    <comment ref="O5" authorId="1" shapeId="0">
      <text>
        <r>
          <rPr>
            <b/>
            <sz val="9"/>
            <color indexed="81"/>
            <rFont val="MS P ゴシック"/>
            <family val="3"/>
            <charset val="128"/>
          </rPr>
          <t>機能訓練指導員と相談の上で記入します。</t>
        </r>
      </text>
    </comment>
    <comment ref="E13" authorId="1" shapeId="0">
      <text>
        <r>
          <rPr>
            <b/>
            <sz val="9"/>
            <color indexed="81"/>
            <rFont val="MS P ゴシック"/>
            <family val="3"/>
            <charset val="128"/>
          </rPr>
          <t>２度目の血圧測定時には、排泄状況も確認。</t>
        </r>
      </text>
    </comment>
    <comment ref="O14" authorId="1" shapeId="0">
      <text>
        <r>
          <rPr>
            <b/>
            <sz val="9"/>
            <color indexed="81"/>
            <rFont val="MS P ゴシック"/>
            <family val="3"/>
            <charset val="128"/>
          </rPr>
          <t>機能訓練指導員と相談の上で記入します。</t>
        </r>
      </text>
    </comment>
    <comment ref="E22" authorId="1" shapeId="0">
      <text>
        <r>
          <rPr>
            <b/>
            <sz val="9"/>
            <color indexed="81"/>
            <rFont val="MS P ゴシック"/>
            <family val="3"/>
            <charset val="128"/>
          </rPr>
          <t>２度目の血圧測定時には、排泄状況も確認。</t>
        </r>
      </text>
    </comment>
    <comment ref="O23" authorId="1" shapeId="0">
      <text>
        <r>
          <rPr>
            <b/>
            <sz val="9"/>
            <color indexed="81"/>
            <rFont val="MS P ゴシック"/>
            <family val="3"/>
            <charset val="128"/>
          </rPr>
          <t>機能訓練指導員と相談の上で記入します。</t>
        </r>
      </text>
    </comment>
    <comment ref="E31" authorId="1" shapeId="0">
      <text>
        <r>
          <rPr>
            <b/>
            <sz val="9"/>
            <color indexed="81"/>
            <rFont val="MS P ゴシック"/>
            <family val="3"/>
            <charset val="128"/>
          </rPr>
          <t>２度目の血圧測定時には、排泄状況も確認。</t>
        </r>
      </text>
    </comment>
    <comment ref="O32" authorId="1" shapeId="0">
      <text>
        <r>
          <rPr>
            <b/>
            <sz val="9"/>
            <color indexed="81"/>
            <rFont val="MS P ゴシック"/>
            <family val="3"/>
            <charset val="128"/>
          </rPr>
          <t>機能訓練指導員と相談の上で記入します。</t>
        </r>
      </text>
    </comment>
    <comment ref="E40" authorId="1" shapeId="0">
      <text>
        <r>
          <rPr>
            <b/>
            <sz val="9"/>
            <color indexed="81"/>
            <rFont val="MS P ゴシック"/>
            <family val="3"/>
            <charset val="128"/>
          </rPr>
          <t>２度目の血圧測定時には、排泄状況も確認。</t>
        </r>
      </text>
    </comment>
    <comment ref="O41" authorId="1" shapeId="0">
      <text>
        <r>
          <rPr>
            <b/>
            <sz val="9"/>
            <color indexed="81"/>
            <rFont val="MS P ゴシック"/>
            <family val="3"/>
            <charset val="128"/>
          </rPr>
          <t>機能訓練指導員と相談の上で記入します。</t>
        </r>
      </text>
    </comment>
    <comment ref="E49" authorId="1" shapeId="0">
      <text>
        <r>
          <rPr>
            <b/>
            <sz val="9"/>
            <color indexed="81"/>
            <rFont val="MS P ゴシック"/>
            <family val="3"/>
            <charset val="128"/>
          </rPr>
          <t>２度目の血圧測定時には、排泄状況も確認。</t>
        </r>
      </text>
    </comment>
    <comment ref="O50" authorId="1" shapeId="0">
      <text>
        <r>
          <rPr>
            <b/>
            <sz val="9"/>
            <color indexed="81"/>
            <rFont val="MS P ゴシック"/>
            <family val="3"/>
            <charset val="128"/>
          </rPr>
          <t>機能訓練指導員と相談の上で記入します。</t>
        </r>
      </text>
    </comment>
    <comment ref="E58" authorId="1" shapeId="0">
      <text>
        <r>
          <rPr>
            <b/>
            <sz val="9"/>
            <color indexed="81"/>
            <rFont val="MS P ゴシック"/>
            <family val="3"/>
            <charset val="128"/>
          </rPr>
          <t>２度目の血圧測定時には、排泄状況も確認。</t>
        </r>
      </text>
    </comment>
    <comment ref="O59" authorId="1" shapeId="0">
      <text>
        <r>
          <rPr>
            <b/>
            <sz val="9"/>
            <color indexed="81"/>
            <rFont val="MS P ゴシック"/>
            <family val="3"/>
            <charset val="128"/>
          </rPr>
          <t>機能訓練指導員と相談の上で記入します。</t>
        </r>
      </text>
    </comment>
    <comment ref="E67" authorId="1" shapeId="0">
      <text>
        <r>
          <rPr>
            <b/>
            <sz val="9"/>
            <color indexed="81"/>
            <rFont val="MS P ゴシック"/>
            <family val="3"/>
            <charset val="128"/>
          </rPr>
          <t>２度目の血圧測定時には、排泄状況も確認。</t>
        </r>
      </text>
    </comment>
    <comment ref="O68" authorId="1" shapeId="0">
      <text>
        <r>
          <rPr>
            <b/>
            <sz val="9"/>
            <color indexed="81"/>
            <rFont val="MS P ゴシック"/>
            <family val="3"/>
            <charset val="128"/>
          </rPr>
          <t>機能訓練指導員と相談の上で記入します。</t>
        </r>
      </text>
    </comment>
    <comment ref="E76" authorId="1" shapeId="0">
      <text>
        <r>
          <rPr>
            <b/>
            <sz val="9"/>
            <color indexed="81"/>
            <rFont val="MS P ゴシック"/>
            <family val="3"/>
            <charset val="128"/>
          </rPr>
          <t>２度目の血圧測定時には、排泄状況も確認。</t>
        </r>
      </text>
    </comment>
    <comment ref="O77" authorId="1" shapeId="0">
      <text>
        <r>
          <rPr>
            <b/>
            <sz val="9"/>
            <color indexed="81"/>
            <rFont val="MS P ゴシック"/>
            <family val="3"/>
            <charset val="128"/>
          </rPr>
          <t>機能訓練指導員と相談の上で記入します。</t>
        </r>
      </text>
    </comment>
    <comment ref="E85" authorId="1" shapeId="0">
      <text>
        <r>
          <rPr>
            <b/>
            <sz val="9"/>
            <color indexed="81"/>
            <rFont val="MS P ゴシック"/>
            <family val="3"/>
            <charset val="128"/>
          </rPr>
          <t>２度目の血圧測定時には、排泄状況も確認。</t>
        </r>
      </text>
    </comment>
    <comment ref="O86" authorId="1" shapeId="0">
      <text>
        <r>
          <rPr>
            <b/>
            <sz val="9"/>
            <color indexed="81"/>
            <rFont val="MS P ゴシック"/>
            <family val="3"/>
            <charset val="128"/>
          </rPr>
          <t>機能訓練指導員と相談の上で記入します。</t>
        </r>
      </text>
    </comment>
    <comment ref="E94" authorId="1" shapeId="0">
      <text>
        <r>
          <rPr>
            <b/>
            <sz val="9"/>
            <color indexed="81"/>
            <rFont val="MS P ゴシック"/>
            <family val="3"/>
            <charset val="128"/>
          </rPr>
          <t>２度目の血圧測定時には、排泄状況も確認。</t>
        </r>
      </text>
    </comment>
    <comment ref="O95" authorId="1" shapeId="0">
      <text>
        <r>
          <rPr>
            <b/>
            <sz val="9"/>
            <color indexed="81"/>
            <rFont val="MS P ゴシック"/>
            <family val="3"/>
            <charset val="128"/>
          </rPr>
          <t>機能訓練指導員と相談の上で記入します。</t>
        </r>
      </text>
    </comment>
    <comment ref="E103" authorId="1" shapeId="0">
      <text>
        <r>
          <rPr>
            <b/>
            <sz val="9"/>
            <color indexed="81"/>
            <rFont val="MS P ゴシック"/>
            <family val="3"/>
            <charset val="128"/>
          </rPr>
          <t>２度目の血圧測定時には、排泄状況も確認。</t>
        </r>
      </text>
    </comment>
    <comment ref="O104" authorId="1" shapeId="0">
      <text>
        <r>
          <rPr>
            <b/>
            <sz val="9"/>
            <color indexed="81"/>
            <rFont val="MS P ゴシック"/>
            <family val="3"/>
            <charset val="128"/>
          </rPr>
          <t>機能訓練指導員と相談の上で記入します。</t>
        </r>
      </text>
    </comment>
    <comment ref="E112" authorId="1" shapeId="0">
      <text>
        <r>
          <rPr>
            <b/>
            <sz val="9"/>
            <color indexed="81"/>
            <rFont val="MS P ゴシック"/>
            <family val="3"/>
            <charset val="128"/>
          </rPr>
          <t>２度目の血圧測定時には、排泄状況も確認。</t>
        </r>
      </text>
    </comment>
    <comment ref="O113" authorId="1" shapeId="0">
      <text>
        <r>
          <rPr>
            <b/>
            <sz val="9"/>
            <color indexed="81"/>
            <rFont val="MS P ゴシック"/>
            <family val="3"/>
            <charset val="128"/>
          </rPr>
          <t>機能訓練指導員と相談の上で記入します。</t>
        </r>
      </text>
    </comment>
    <comment ref="E121" authorId="1" shapeId="0">
      <text>
        <r>
          <rPr>
            <b/>
            <sz val="9"/>
            <color indexed="81"/>
            <rFont val="MS P ゴシック"/>
            <family val="3"/>
            <charset val="128"/>
          </rPr>
          <t>２度目の血圧測定時には、排泄状況も確認。</t>
        </r>
      </text>
    </comment>
    <comment ref="O122" authorId="1" shapeId="0">
      <text>
        <r>
          <rPr>
            <b/>
            <sz val="9"/>
            <color indexed="81"/>
            <rFont val="MS P ゴシック"/>
            <family val="3"/>
            <charset val="128"/>
          </rPr>
          <t>機能訓練指導員と相談の上で記入します。</t>
        </r>
      </text>
    </comment>
    <comment ref="E130" authorId="1" shapeId="0">
      <text>
        <r>
          <rPr>
            <b/>
            <sz val="9"/>
            <color indexed="81"/>
            <rFont val="MS P ゴシック"/>
            <family val="3"/>
            <charset val="128"/>
          </rPr>
          <t>２度目の血圧測定時には、排泄状況も確認。</t>
        </r>
      </text>
    </comment>
    <comment ref="O131" authorId="1" shapeId="0">
      <text>
        <r>
          <rPr>
            <b/>
            <sz val="9"/>
            <color indexed="81"/>
            <rFont val="MS P ゴシック"/>
            <family val="3"/>
            <charset val="128"/>
          </rPr>
          <t>機能訓練指導員と相談の上で記入します。</t>
        </r>
      </text>
    </comment>
    <comment ref="E139" authorId="1" shapeId="0">
      <text>
        <r>
          <rPr>
            <b/>
            <sz val="9"/>
            <color indexed="81"/>
            <rFont val="MS P ゴシック"/>
            <family val="3"/>
            <charset val="128"/>
          </rPr>
          <t>２度目の血圧測定時には、排泄状況も確認。</t>
        </r>
      </text>
    </comment>
    <comment ref="O140" authorId="1" shapeId="0">
      <text>
        <r>
          <rPr>
            <b/>
            <sz val="9"/>
            <color indexed="81"/>
            <rFont val="MS P ゴシック"/>
            <family val="3"/>
            <charset val="128"/>
          </rPr>
          <t>機能訓練指導員と相談の上で記入します。</t>
        </r>
      </text>
    </comment>
    <comment ref="E148" authorId="1" shapeId="0">
      <text>
        <r>
          <rPr>
            <b/>
            <sz val="9"/>
            <color indexed="81"/>
            <rFont val="MS P ゴシック"/>
            <family val="3"/>
            <charset val="128"/>
          </rPr>
          <t>２度目の血圧測定時には、排泄状況も確認。</t>
        </r>
      </text>
    </comment>
    <comment ref="O149" authorId="1" shapeId="0">
      <text>
        <r>
          <rPr>
            <b/>
            <sz val="9"/>
            <color indexed="81"/>
            <rFont val="MS P ゴシック"/>
            <family val="3"/>
            <charset val="128"/>
          </rPr>
          <t>機能訓練指導員と相談の上で記入します。</t>
        </r>
      </text>
    </comment>
    <comment ref="E157" authorId="1" shapeId="0">
      <text>
        <r>
          <rPr>
            <b/>
            <sz val="9"/>
            <color indexed="81"/>
            <rFont val="MS P ゴシック"/>
            <family val="3"/>
            <charset val="128"/>
          </rPr>
          <t>２度目の血圧測定時には、排泄状況も確認。</t>
        </r>
      </text>
    </comment>
    <comment ref="O158" authorId="1" shapeId="0">
      <text>
        <r>
          <rPr>
            <b/>
            <sz val="9"/>
            <color indexed="81"/>
            <rFont val="MS P ゴシック"/>
            <family val="3"/>
            <charset val="128"/>
          </rPr>
          <t>機能訓練指導員と相談の上で記入します。</t>
        </r>
      </text>
    </comment>
    <comment ref="E166" authorId="1" shapeId="0">
      <text>
        <r>
          <rPr>
            <b/>
            <sz val="9"/>
            <color indexed="81"/>
            <rFont val="MS P ゴシック"/>
            <family val="3"/>
            <charset val="128"/>
          </rPr>
          <t>２度目の血圧測定時には、排泄状況も確認。</t>
        </r>
      </text>
    </comment>
    <comment ref="O167" authorId="1" shapeId="0">
      <text>
        <r>
          <rPr>
            <b/>
            <sz val="9"/>
            <color indexed="81"/>
            <rFont val="MS P ゴシック"/>
            <family val="3"/>
            <charset val="128"/>
          </rPr>
          <t>機能訓練指導員と相談の上で記入します。</t>
        </r>
      </text>
    </comment>
    <comment ref="E175" authorId="1" shapeId="0">
      <text>
        <r>
          <rPr>
            <b/>
            <sz val="9"/>
            <color indexed="81"/>
            <rFont val="MS P ゴシック"/>
            <family val="3"/>
            <charset val="128"/>
          </rPr>
          <t>２度目の血圧測定時には、排泄状況も確認。</t>
        </r>
      </text>
    </comment>
    <comment ref="O176" authorId="1" shapeId="0">
      <text>
        <r>
          <rPr>
            <b/>
            <sz val="9"/>
            <color indexed="81"/>
            <rFont val="MS P ゴシック"/>
            <family val="3"/>
            <charset val="128"/>
          </rPr>
          <t>機能訓練指導員と相談の上で記入します。</t>
        </r>
      </text>
    </comment>
    <comment ref="E184" authorId="1" shapeId="0">
      <text>
        <r>
          <rPr>
            <b/>
            <sz val="9"/>
            <color indexed="81"/>
            <rFont val="MS P ゴシック"/>
            <family val="3"/>
            <charset val="128"/>
          </rPr>
          <t>２度目の血圧測定時には、排泄状況も確認。</t>
        </r>
      </text>
    </comment>
    <comment ref="O185" authorId="1" shapeId="0">
      <text>
        <r>
          <rPr>
            <b/>
            <sz val="9"/>
            <color indexed="81"/>
            <rFont val="MS P ゴシック"/>
            <family val="3"/>
            <charset val="128"/>
          </rPr>
          <t>機能訓練指導員と相談の上で記入します。</t>
        </r>
      </text>
    </comment>
    <comment ref="E193" authorId="1" shapeId="0">
      <text>
        <r>
          <rPr>
            <b/>
            <sz val="9"/>
            <color indexed="81"/>
            <rFont val="MS P ゴシック"/>
            <family val="3"/>
            <charset val="128"/>
          </rPr>
          <t>２度目の血圧測定時には、排泄状況も確認。</t>
        </r>
      </text>
    </comment>
    <comment ref="O194" authorId="1" shapeId="0">
      <text>
        <r>
          <rPr>
            <b/>
            <sz val="9"/>
            <color indexed="81"/>
            <rFont val="MS P ゴシック"/>
            <family val="3"/>
            <charset val="128"/>
          </rPr>
          <t>機能訓練指導員と相談の上で記入します。</t>
        </r>
      </text>
    </comment>
    <comment ref="E202" authorId="1" shapeId="0">
      <text>
        <r>
          <rPr>
            <b/>
            <sz val="9"/>
            <color indexed="81"/>
            <rFont val="MS P ゴシック"/>
            <family val="3"/>
            <charset val="128"/>
          </rPr>
          <t>２度目の血圧測定時には、排泄状況も確認。</t>
        </r>
      </text>
    </comment>
    <comment ref="O203" authorId="1" shapeId="0">
      <text>
        <r>
          <rPr>
            <b/>
            <sz val="9"/>
            <color indexed="81"/>
            <rFont val="MS P ゴシック"/>
            <family val="3"/>
            <charset val="128"/>
          </rPr>
          <t>機能訓練指導員と相談の上で記入します。</t>
        </r>
      </text>
    </comment>
    <comment ref="E211" authorId="1" shapeId="0">
      <text>
        <r>
          <rPr>
            <b/>
            <sz val="9"/>
            <color indexed="81"/>
            <rFont val="MS P ゴシック"/>
            <family val="3"/>
            <charset val="128"/>
          </rPr>
          <t>２度目の血圧測定時には、排泄状況も確認。</t>
        </r>
      </text>
    </comment>
    <comment ref="O212" authorId="1" shapeId="0">
      <text>
        <r>
          <rPr>
            <b/>
            <sz val="9"/>
            <color indexed="81"/>
            <rFont val="MS P ゴシック"/>
            <family val="3"/>
            <charset val="128"/>
          </rPr>
          <t>機能訓練指導員と相談の上で記入します。</t>
        </r>
      </text>
    </comment>
    <comment ref="E220" authorId="1" shapeId="0">
      <text>
        <r>
          <rPr>
            <b/>
            <sz val="9"/>
            <color indexed="81"/>
            <rFont val="MS P ゴシック"/>
            <family val="3"/>
            <charset val="128"/>
          </rPr>
          <t>２度目の血圧測定時には、排泄状況も確認。</t>
        </r>
      </text>
    </comment>
    <comment ref="O221" authorId="1" shapeId="0">
      <text>
        <r>
          <rPr>
            <b/>
            <sz val="9"/>
            <color indexed="81"/>
            <rFont val="MS P ゴシック"/>
            <family val="3"/>
            <charset val="128"/>
          </rPr>
          <t>機能訓練指導員と相談の上で記入します。</t>
        </r>
      </text>
    </comment>
    <comment ref="E229" authorId="1" shapeId="0">
      <text>
        <r>
          <rPr>
            <b/>
            <sz val="9"/>
            <color indexed="81"/>
            <rFont val="MS P ゴシック"/>
            <family val="3"/>
            <charset val="128"/>
          </rPr>
          <t>２度目の血圧測定時には、排泄状況も確認。</t>
        </r>
      </text>
    </comment>
    <comment ref="O230" authorId="1" shapeId="0">
      <text>
        <r>
          <rPr>
            <b/>
            <sz val="9"/>
            <color indexed="81"/>
            <rFont val="MS P ゴシック"/>
            <family val="3"/>
            <charset val="128"/>
          </rPr>
          <t>機能訓練指導員と相談の上で記入します。</t>
        </r>
      </text>
    </comment>
    <comment ref="E238" authorId="1" shapeId="0">
      <text>
        <r>
          <rPr>
            <b/>
            <sz val="9"/>
            <color indexed="81"/>
            <rFont val="MS P ゴシック"/>
            <family val="3"/>
            <charset val="128"/>
          </rPr>
          <t>２度目の血圧測定時には、排泄状況も確認。</t>
        </r>
      </text>
    </comment>
    <comment ref="O239" authorId="1" shapeId="0">
      <text>
        <r>
          <rPr>
            <b/>
            <sz val="9"/>
            <color indexed="81"/>
            <rFont val="MS P ゴシック"/>
            <family val="3"/>
            <charset val="128"/>
          </rPr>
          <t>機能訓練指導員と相談の上で記入します。</t>
        </r>
      </text>
    </comment>
    <comment ref="E247" authorId="1" shapeId="0">
      <text>
        <r>
          <rPr>
            <b/>
            <sz val="9"/>
            <color indexed="81"/>
            <rFont val="MS P ゴシック"/>
            <family val="3"/>
            <charset val="128"/>
          </rPr>
          <t>２度目の血圧測定時には、排泄状況も確認。</t>
        </r>
      </text>
    </comment>
    <comment ref="O248" authorId="1" shapeId="0">
      <text>
        <r>
          <rPr>
            <b/>
            <sz val="9"/>
            <color indexed="81"/>
            <rFont val="MS P ゴシック"/>
            <family val="3"/>
            <charset val="128"/>
          </rPr>
          <t>機能訓練指導員と相談の上で記入します。</t>
        </r>
      </text>
    </comment>
    <comment ref="E256" authorId="1" shapeId="0">
      <text>
        <r>
          <rPr>
            <b/>
            <sz val="9"/>
            <color indexed="81"/>
            <rFont val="MS P ゴシック"/>
            <family val="3"/>
            <charset val="128"/>
          </rPr>
          <t>２度目の血圧測定時には、排泄状況も確認。</t>
        </r>
      </text>
    </comment>
    <comment ref="O257" authorId="1" shapeId="0">
      <text>
        <r>
          <rPr>
            <b/>
            <sz val="9"/>
            <color indexed="81"/>
            <rFont val="MS P ゴシック"/>
            <family val="3"/>
            <charset val="128"/>
          </rPr>
          <t>機能訓練指導員と相談の上で記入します。</t>
        </r>
      </text>
    </comment>
    <comment ref="E265" authorId="1" shapeId="0">
      <text>
        <r>
          <rPr>
            <b/>
            <sz val="9"/>
            <color indexed="81"/>
            <rFont val="MS P ゴシック"/>
            <family val="3"/>
            <charset val="128"/>
          </rPr>
          <t>２度目の血圧測定時には、排泄状況も確認。</t>
        </r>
      </text>
    </comment>
    <comment ref="O266" authorId="1" shapeId="0">
      <text>
        <r>
          <rPr>
            <b/>
            <sz val="9"/>
            <color indexed="81"/>
            <rFont val="MS P ゴシック"/>
            <family val="3"/>
            <charset val="128"/>
          </rPr>
          <t>機能訓練指導員と相談の上で記入します。</t>
        </r>
      </text>
    </comment>
  </commentList>
</comments>
</file>

<file path=xl/comments4.xml><?xml version="1.0" encoding="utf-8"?>
<comments xmlns="http://schemas.openxmlformats.org/spreadsheetml/2006/main">
  <authors>
    <author>田村　隆明_高齢介護課</author>
    <author>田村隆明</author>
  </authors>
  <commentList>
    <comment ref="B4" authorId="0" shapeId="0">
      <text>
        <r>
          <rPr>
            <b/>
            <sz val="9"/>
            <color indexed="81"/>
            <rFont val="MS P ゴシック"/>
            <family val="3"/>
            <charset val="128"/>
          </rPr>
          <t>漢字氏名を選択</t>
        </r>
      </text>
    </comment>
    <comment ref="E4" authorId="1" shapeId="0">
      <text>
        <r>
          <rPr>
            <b/>
            <sz val="9"/>
            <color indexed="81"/>
            <rFont val="MS P ゴシック"/>
            <family val="3"/>
            <charset val="128"/>
          </rPr>
          <t>２度目の血圧測定時には、排泄状況も確認。</t>
        </r>
      </text>
    </comment>
    <comment ref="O5" authorId="1" shapeId="0">
      <text>
        <r>
          <rPr>
            <b/>
            <sz val="9"/>
            <color indexed="81"/>
            <rFont val="MS P ゴシック"/>
            <family val="3"/>
            <charset val="128"/>
          </rPr>
          <t>機能訓練指導員と相談の上で記入します。</t>
        </r>
      </text>
    </comment>
    <comment ref="E13" authorId="1" shapeId="0">
      <text>
        <r>
          <rPr>
            <b/>
            <sz val="9"/>
            <color indexed="81"/>
            <rFont val="MS P ゴシック"/>
            <family val="3"/>
            <charset val="128"/>
          </rPr>
          <t>２度目の血圧測定時には、排泄状況も確認。</t>
        </r>
      </text>
    </comment>
    <comment ref="O14" authorId="1" shapeId="0">
      <text>
        <r>
          <rPr>
            <b/>
            <sz val="9"/>
            <color indexed="81"/>
            <rFont val="MS P ゴシック"/>
            <family val="3"/>
            <charset val="128"/>
          </rPr>
          <t>機能訓練指導員と相談の上で記入します。</t>
        </r>
      </text>
    </comment>
    <comment ref="E22" authorId="1" shapeId="0">
      <text>
        <r>
          <rPr>
            <b/>
            <sz val="9"/>
            <color indexed="81"/>
            <rFont val="MS P ゴシック"/>
            <family val="3"/>
            <charset val="128"/>
          </rPr>
          <t>２度目の血圧測定時には、排泄状況も確認。</t>
        </r>
      </text>
    </comment>
    <comment ref="O23" authorId="1" shapeId="0">
      <text>
        <r>
          <rPr>
            <b/>
            <sz val="9"/>
            <color indexed="81"/>
            <rFont val="MS P ゴシック"/>
            <family val="3"/>
            <charset val="128"/>
          </rPr>
          <t>機能訓練指導員と相談の上で記入します。</t>
        </r>
      </text>
    </comment>
    <comment ref="E31" authorId="1" shapeId="0">
      <text>
        <r>
          <rPr>
            <b/>
            <sz val="9"/>
            <color indexed="81"/>
            <rFont val="MS P ゴシック"/>
            <family val="3"/>
            <charset val="128"/>
          </rPr>
          <t>２度目の血圧測定時には、排泄状況も確認。</t>
        </r>
      </text>
    </comment>
    <comment ref="O32" authorId="1" shapeId="0">
      <text>
        <r>
          <rPr>
            <b/>
            <sz val="9"/>
            <color indexed="81"/>
            <rFont val="MS P ゴシック"/>
            <family val="3"/>
            <charset val="128"/>
          </rPr>
          <t>機能訓練指導員と相談の上で記入します。</t>
        </r>
      </text>
    </comment>
    <comment ref="E40" authorId="1" shapeId="0">
      <text>
        <r>
          <rPr>
            <b/>
            <sz val="9"/>
            <color indexed="81"/>
            <rFont val="MS P ゴシック"/>
            <family val="3"/>
            <charset val="128"/>
          </rPr>
          <t>２度目の血圧測定時には、排泄状況も確認。</t>
        </r>
      </text>
    </comment>
    <comment ref="O41" authorId="1" shapeId="0">
      <text>
        <r>
          <rPr>
            <b/>
            <sz val="9"/>
            <color indexed="81"/>
            <rFont val="MS P ゴシック"/>
            <family val="3"/>
            <charset val="128"/>
          </rPr>
          <t>機能訓練指導員と相談の上で記入します。</t>
        </r>
      </text>
    </comment>
    <comment ref="E49" authorId="1" shapeId="0">
      <text>
        <r>
          <rPr>
            <b/>
            <sz val="9"/>
            <color indexed="81"/>
            <rFont val="MS P ゴシック"/>
            <family val="3"/>
            <charset val="128"/>
          </rPr>
          <t>２度目の血圧測定時には、排泄状況も確認。</t>
        </r>
      </text>
    </comment>
    <comment ref="O50" authorId="1" shapeId="0">
      <text>
        <r>
          <rPr>
            <b/>
            <sz val="9"/>
            <color indexed="81"/>
            <rFont val="MS P ゴシック"/>
            <family val="3"/>
            <charset val="128"/>
          </rPr>
          <t>機能訓練指導員と相談の上で記入します。</t>
        </r>
      </text>
    </comment>
    <comment ref="E58" authorId="1" shapeId="0">
      <text>
        <r>
          <rPr>
            <b/>
            <sz val="9"/>
            <color indexed="81"/>
            <rFont val="MS P ゴシック"/>
            <family val="3"/>
            <charset val="128"/>
          </rPr>
          <t>２度目の血圧測定時には、排泄状況も確認。</t>
        </r>
      </text>
    </comment>
    <comment ref="O59" authorId="1" shapeId="0">
      <text>
        <r>
          <rPr>
            <b/>
            <sz val="9"/>
            <color indexed="81"/>
            <rFont val="MS P ゴシック"/>
            <family val="3"/>
            <charset val="128"/>
          </rPr>
          <t>機能訓練指導員と相談の上で記入します。</t>
        </r>
      </text>
    </comment>
    <comment ref="E67" authorId="1" shapeId="0">
      <text>
        <r>
          <rPr>
            <b/>
            <sz val="9"/>
            <color indexed="81"/>
            <rFont val="MS P ゴシック"/>
            <family val="3"/>
            <charset val="128"/>
          </rPr>
          <t>２度目の血圧測定時には、排泄状況も確認。</t>
        </r>
      </text>
    </comment>
    <comment ref="O68" authorId="1" shapeId="0">
      <text>
        <r>
          <rPr>
            <b/>
            <sz val="9"/>
            <color indexed="81"/>
            <rFont val="MS P ゴシック"/>
            <family val="3"/>
            <charset val="128"/>
          </rPr>
          <t>機能訓練指導員と相談の上で記入します。</t>
        </r>
      </text>
    </comment>
    <comment ref="E76" authorId="1" shapeId="0">
      <text>
        <r>
          <rPr>
            <b/>
            <sz val="9"/>
            <color indexed="81"/>
            <rFont val="MS P ゴシック"/>
            <family val="3"/>
            <charset val="128"/>
          </rPr>
          <t>２度目の血圧測定時には、排泄状況も確認。</t>
        </r>
      </text>
    </comment>
    <comment ref="O77" authorId="1" shapeId="0">
      <text>
        <r>
          <rPr>
            <b/>
            <sz val="9"/>
            <color indexed="81"/>
            <rFont val="MS P ゴシック"/>
            <family val="3"/>
            <charset val="128"/>
          </rPr>
          <t>機能訓練指導員と相談の上で記入します。</t>
        </r>
      </text>
    </comment>
    <comment ref="E85" authorId="1" shapeId="0">
      <text>
        <r>
          <rPr>
            <b/>
            <sz val="9"/>
            <color indexed="81"/>
            <rFont val="MS P ゴシック"/>
            <family val="3"/>
            <charset val="128"/>
          </rPr>
          <t>２度目の血圧測定時には、排泄状況も確認。</t>
        </r>
      </text>
    </comment>
    <comment ref="O86" authorId="1" shapeId="0">
      <text>
        <r>
          <rPr>
            <b/>
            <sz val="9"/>
            <color indexed="81"/>
            <rFont val="MS P ゴシック"/>
            <family val="3"/>
            <charset val="128"/>
          </rPr>
          <t>機能訓練指導員と相談の上で記入します。</t>
        </r>
      </text>
    </comment>
    <comment ref="B94" authorId="0" shapeId="0">
      <text>
        <r>
          <rPr>
            <b/>
            <sz val="9"/>
            <color indexed="81"/>
            <rFont val="MS P ゴシック"/>
            <family val="3"/>
            <charset val="128"/>
          </rPr>
          <t>漢字氏名を選択</t>
        </r>
      </text>
    </comment>
    <comment ref="E94" authorId="1" shapeId="0">
      <text>
        <r>
          <rPr>
            <b/>
            <sz val="9"/>
            <color indexed="81"/>
            <rFont val="MS P ゴシック"/>
            <family val="3"/>
            <charset val="128"/>
          </rPr>
          <t>２度目の血圧測定時には、排泄状況も確認。</t>
        </r>
      </text>
    </comment>
    <comment ref="O95" authorId="1" shapeId="0">
      <text>
        <r>
          <rPr>
            <b/>
            <sz val="9"/>
            <color indexed="81"/>
            <rFont val="MS P ゴシック"/>
            <family val="3"/>
            <charset val="128"/>
          </rPr>
          <t>機能訓練指導員と相談の上で記入します。</t>
        </r>
      </text>
    </comment>
    <comment ref="E103" authorId="1" shapeId="0">
      <text>
        <r>
          <rPr>
            <b/>
            <sz val="9"/>
            <color indexed="81"/>
            <rFont val="MS P ゴシック"/>
            <family val="3"/>
            <charset val="128"/>
          </rPr>
          <t>２度目の血圧測定時には、排泄状況も確認。</t>
        </r>
      </text>
    </comment>
    <comment ref="O104" authorId="1" shapeId="0">
      <text>
        <r>
          <rPr>
            <b/>
            <sz val="9"/>
            <color indexed="81"/>
            <rFont val="MS P ゴシック"/>
            <family val="3"/>
            <charset val="128"/>
          </rPr>
          <t>機能訓練指導員と相談の上で記入します。</t>
        </r>
      </text>
    </comment>
    <comment ref="E112" authorId="1" shapeId="0">
      <text>
        <r>
          <rPr>
            <b/>
            <sz val="9"/>
            <color indexed="81"/>
            <rFont val="MS P ゴシック"/>
            <family val="3"/>
            <charset val="128"/>
          </rPr>
          <t>２度目の血圧測定時には、排泄状況も確認。</t>
        </r>
      </text>
    </comment>
    <comment ref="O113" authorId="1" shapeId="0">
      <text>
        <r>
          <rPr>
            <b/>
            <sz val="9"/>
            <color indexed="81"/>
            <rFont val="MS P ゴシック"/>
            <family val="3"/>
            <charset val="128"/>
          </rPr>
          <t>機能訓練指導員と相談の上で記入します。</t>
        </r>
      </text>
    </comment>
    <comment ref="E121" authorId="1" shapeId="0">
      <text>
        <r>
          <rPr>
            <b/>
            <sz val="9"/>
            <color indexed="81"/>
            <rFont val="MS P ゴシック"/>
            <family val="3"/>
            <charset val="128"/>
          </rPr>
          <t>２度目の血圧測定時には、排泄状況も確認。</t>
        </r>
      </text>
    </comment>
    <comment ref="O122" authorId="1" shapeId="0">
      <text>
        <r>
          <rPr>
            <b/>
            <sz val="9"/>
            <color indexed="81"/>
            <rFont val="MS P ゴシック"/>
            <family val="3"/>
            <charset val="128"/>
          </rPr>
          <t>機能訓練指導員と相談の上で記入します。</t>
        </r>
      </text>
    </comment>
    <comment ref="E130" authorId="1" shapeId="0">
      <text>
        <r>
          <rPr>
            <b/>
            <sz val="9"/>
            <color indexed="81"/>
            <rFont val="MS P ゴシック"/>
            <family val="3"/>
            <charset val="128"/>
          </rPr>
          <t>２度目の血圧測定時には、排泄状況も確認。</t>
        </r>
      </text>
    </comment>
    <comment ref="O131" authorId="1" shapeId="0">
      <text>
        <r>
          <rPr>
            <b/>
            <sz val="9"/>
            <color indexed="81"/>
            <rFont val="MS P ゴシック"/>
            <family val="3"/>
            <charset val="128"/>
          </rPr>
          <t>機能訓練指導員と相談の上で記入します。</t>
        </r>
      </text>
    </comment>
    <comment ref="E139" authorId="1" shapeId="0">
      <text>
        <r>
          <rPr>
            <b/>
            <sz val="9"/>
            <color indexed="81"/>
            <rFont val="MS P ゴシック"/>
            <family val="3"/>
            <charset val="128"/>
          </rPr>
          <t>２度目の血圧測定時には、排泄状況も確認。</t>
        </r>
      </text>
    </comment>
    <comment ref="O140" authorId="1" shapeId="0">
      <text>
        <r>
          <rPr>
            <b/>
            <sz val="9"/>
            <color indexed="81"/>
            <rFont val="MS P ゴシック"/>
            <family val="3"/>
            <charset val="128"/>
          </rPr>
          <t>機能訓練指導員と相談の上で記入します。</t>
        </r>
      </text>
    </comment>
    <comment ref="E148" authorId="1" shapeId="0">
      <text>
        <r>
          <rPr>
            <b/>
            <sz val="9"/>
            <color indexed="81"/>
            <rFont val="MS P ゴシック"/>
            <family val="3"/>
            <charset val="128"/>
          </rPr>
          <t>２度目の血圧測定時には、排泄状況も確認。</t>
        </r>
      </text>
    </comment>
    <comment ref="O149" authorId="1" shapeId="0">
      <text>
        <r>
          <rPr>
            <b/>
            <sz val="9"/>
            <color indexed="81"/>
            <rFont val="MS P ゴシック"/>
            <family val="3"/>
            <charset val="128"/>
          </rPr>
          <t>機能訓練指導員と相談の上で記入します。</t>
        </r>
      </text>
    </comment>
    <comment ref="E157" authorId="1" shapeId="0">
      <text>
        <r>
          <rPr>
            <b/>
            <sz val="9"/>
            <color indexed="81"/>
            <rFont val="MS P ゴシック"/>
            <family val="3"/>
            <charset val="128"/>
          </rPr>
          <t>２度目の血圧測定時には、排泄状況も確認。</t>
        </r>
      </text>
    </comment>
    <comment ref="O158" authorId="1" shapeId="0">
      <text>
        <r>
          <rPr>
            <b/>
            <sz val="9"/>
            <color indexed="81"/>
            <rFont val="MS P ゴシック"/>
            <family val="3"/>
            <charset val="128"/>
          </rPr>
          <t>機能訓練指導員と相談の上で記入します。</t>
        </r>
      </text>
    </comment>
    <comment ref="E166" authorId="1" shapeId="0">
      <text>
        <r>
          <rPr>
            <b/>
            <sz val="9"/>
            <color indexed="81"/>
            <rFont val="MS P ゴシック"/>
            <family val="3"/>
            <charset val="128"/>
          </rPr>
          <t>２度目の血圧測定時には、排泄状況も確認。</t>
        </r>
      </text>
    </comment>
    <comment ref="O167" authorId="1" shapeId="0">
      <text>
        <r>
          <rPr>
            <b/>
            <sz val="9"/>
            <color indexed="81"/>
            <rFont val="MS P ゴシック"/>
            <family val="3"/>
            <charset val="128"/>
          </rPr>
          <t>機能訓練指導員と相談の上で記入します。</t>
        </r>
      </text>
    </comment>
    <comment ref="E175" authorId="1" shapeId="0">
      <text>
        <r>
          <rPr>
            <b/>
            <sz val="9"/>
            <color indexed="81"/>
            <rFont val="MS P ゴシック"/>
            <family val="3"/>
            <charset val="128"/>
          </rPr>
          <t>２度目の血圧測定時には、排泄状況も確認。</t>
        </r>
      </text>
    </comment>
    <comment ref="O176" authorId="1" shapeId="0">
      <text>
        <r>
          <rPr>
            <b/>
            <sz val="9"/>
            <color indexed="81"/>
            <rFont val="MS P ゴシック"/>
            <family val="3"/>
            <charset val="128"/>
          </rPr>
          <t>機能訓練指導員と相談の上で記入します。</t>
        </r>
      </text>
    </comment>
    <comment ref="B184" authorId="0" shapeId="0">
      <text>
        <r>
          <rPr>
            <b/>
            <sz val="9"/>
            <color indexed="81"/>
            <rFont val="MS P ゴシック"/>
            <family val="3"/>
            <charset val="128"/>
          </rPr>
          <t>漢字氏名を選択</t>
        </r>
      </text>
    </comment>
    <comment ref="E184" authorId="1" shapeId="0">
      <text>
        <r>
          <rPr>
            <b/>
            <sz val="9"/>
            <color indexed="81"/>
            <rFont val="MS P ゴシック"/>
            <family val="3"/>
            <charset val="128"/>
          </rPr>
          <t>２度目の血圧測定時には、排泄状況も確認。</t>
        </r>
      </text>
    </comment>
    <comment ref="O185" authorId="1" shapeId="0">
      <text>
        <r>
          <rPr>
            <b/>
            <sz val="9"/>
            <color indexed="81"/>
            <rFont val="MS P ゴシック"/>
            <family val="3"/>
            <charset val="128"/>
          </rPr>
          <t>機能訓練指導員と相談の上で記入します。</t>
        </r>
      </text>
    </comment>
    <comment ref="E193" authorId="1" shapeId="0">
      <text>
        <r>
          <rPr>
            <b/>
            <sz val="9"/>
            <color indexed="81"/>
            <rFont val="MS P ゴシック"/>
            <family val="3"/>
            <charset val="128"/>
          </rPr>
          <t>２度目の血圧測定時には、排泄状況も確認。</t>
        </r>
      </text>
    </comment>
    <comment ref="O194" authorId="1" shapeId="0">
      <text>
        <r>
          <rPr>
            <b/>
            <sz val="9"/>
            <color indexed="81"/>
            <rFont val="MS P ゴシック"/>
            <family val="3"/>
            <charset val="128"/>
          </rPr>
          <t>機能訓練指導員と相談の上で記入します。</t>
        </r>
      </text>
    </comment>
    <comment ref="E202" authorId="1" shapeId="0">
      <text>
        <r>
          <rPr>
            <b/>
            <sz val="9"/>
            <color indexed="81"/>
            <rFont val="MS P ゴシック"/>
            <family val="3"/>
            <charset val="128"/>
          </rPr>
          <t>２度目の血圧測定時には、排泄状況も確認。</t>
        </r>
      </text>
    </comment>
    <comment ref="O203" authorId="1" shapeId="0">
      <text>
        <r>
          <rPr>
            <b/>
            <sz val="9"/>
            <color indexed="81"/>
            <rFont val="MS P ゴシック"/>
            <family val="3"/>
            <charset val="128"/>
          </rPr>
          <t>機能訓練指導員と相談の上で記入します。</t>
        </r>
      </text>
    </comment>
    <comment ref="E211" authorId="1" shapeId="0">
      <text>
        <r>
          <rPr>
            <b/>
            <sz val="9"/>
            <color indexed="81"/>
            <rFont val="MS P ゴシック"/>
            <family val="3"/>
            <charset val="128"/>
          </rPr>
          <t>２度目の血圧測定時には、排泄状況も確認。</t>
        </r>
      </text>
    </comment>
    <comment ref="O212" authorId="1" shapeId="0">
      <text>
        <r>
          <rPr>
            <b/>
            <sz val="9"/>
            <color indexed="81"/>
            <rFont val="MS P ゴシック"/>
            <family val="3"/>
            <charset val="128"/>
          </rPr>
          <t>機能訓練指導員と相談の上で記入します。</t>
        </r>
      </text>
    </comment>
    <comment ref="E220" authorId="1" shapeId="0">
      <text>
        <r>
          <rPr>
            <b/>
            <sz val="9"/>
            <color indexed="81"/>
            <rFont val="MS P ゴシック"/>
            <family val="3"/>
            <charset val="128"/>
          </rPr>
          <t>２度目の血圧測定時には、排泄状況も確認。</t>
        </r>
      </text>
    </comment>
    <comment ref="O221" authorId="1" shapeId="0">
      <text>
        <r>
          <rPr>
            <b/>
            <sz val="9"/>
            <color indexed="81"/>
            <rFont val="MS P ゴシック"/>
            <family val="3"/>
            <charset val="128"/>
          </rPr>
          <t>機能訓練指導員と相談の上で記入します。</t>
        </r>
      </text>
    </comment>
    <comment ref="E229" authorId="1" shapeId="0">
      <text>
        <r>
          <rPr>
            <b/>
            <sz val="9"/>
            <color indexed="81"/>
            <rFont val="MS P ゴシック"/>
            <family val="3"/>
            <charset val="128"/>
          </rPr>
          <t>２度目の血圧測定時には、排泄状況も確認。</t>
        </r>
      </text>
    </comment>
    <comment ref="O230" authorId="1" shapeId="0">
      <text>
        <r>
          <rPr>
            <b/>
            <sz val="9"/>
            <color indexed="81"/>
            <rFont val="MS P ゴシック"/>
            <family val="3"/>
            <charset val="128"/>
          </rPr>
          <t>機能訓練指導員と相談の上で記入します。</t>
        </r>
      </text>
    </comment>
    <comment ref="E238" authorId="1" shapeId="0">
      <text>
        <r>
          <rPr>
            <b/>
            <sz val="9"/>
            <color indexed="81"/>
            <rFont val="MS P ゴシック"/>
            <family val="3"/>
            <charset val="128"/>
          </rPr>
          <t>２度目の血圧測定時には、排泄状況も確認。</t>
        </r>
      </text>
    </comment>
    <comment ref="O239" authorId="1" shapeId="0">
      <text>
        <r>
          <rPr>
            <b/>
            <sz val="9"/>
            <color indexed="81"/>
            <rFont val="MS P ゴシック"/>
            <family val="3"/>
            <charset val="128"/>
          </rPr>
          <t>機能訓練指導員と相談の上で記入します。</t>
        </r>
      </text>
    </comment>
    <comment ref="E247" authorId="1" shapeId="0">
      <text>
        <r>
          <rPr>
            <b/>
            <sz val="9"/>
            <color indexed="81"/>
            <rFont val="MS P ゴシック"/>
            <family val="3"/>
            <charset val="128"/>
          </rPr>
          <t>２度目の血圧測定時には、排泄状況も確認。</t>
        </r>
      </text>
    </comment>
    <comment ref="O248" authorId="1" shapeId="0">
      <text>
        <r>
          <rPr>
            <b/>
            <sz val="9"/>
            <color indexed="81"/>
            <rFont val="MS P ゴシック"/>
            <family val="3"/>
            <charset val="128"/>
          </rPr>
          <t>機能訓練指導員と相談の上で記入します。</t>
        </r>
      </text>
    </comment>
    <comment ref="E256" authorId="1" shapeId="0">
      <text>
        <r>
          <rPr>
            <b/>
            <sz val="9"/>
            <color indexed="81"/>
            <rFont val="MS P ゴシック"/>
            <family val="3"/>
            <charset val="128"/>
          </rPr>
          <t>２度目の血圧測定時には、排泄状況も確認。</t>
        </r>
      </text>
    </comment>
    <comment ref="O257" authorId="1" shapeId="0">
      <text>
        <r>
          <rPr>
            <b/>
            <sz val="9"/>
            <color indexed="81"/>
            <rFont val="MS P ゴシック"/>
            <family val="3"/>
            <charset val="128"/>
          </rPr>
          <t>機能訓練指導員と相談の上で記入します。</t>
        </r>
      </text>
    </comment>
    <comment ref="E265" authorId="1" shapeId="0">
      <text>
        <r>
          <rPr>
            <b/>
            <sz val="9"/>
            <color indexed="81"/>
            <rFont val="MS P ゴシック"/>
            <family val="3"/>
            <charset val="128"/>
          </rPr>
          <t>２度目の血圧測定時には、排泄状況も確認。</t>
        </r>
      </text>
    </comment>
    <comment ref="O266" authorId="1" shapeId="0">
      <text>
        <r>
          <rPr>
            <b/>
            <sz val="9"/>
            <color indexed="81"/>
            <rFont val="MS P ゴシック"/>
            <family val="3"/>
            <charset val="128"/>
          </rPr>
          <t>機能訓練指導員と相談の上で記入します。</t>
        </r>
      </text>
    </comment>
  </commentList>
</comments>
</file>

<file path=xl/comments5.xml><?xml version="1.0" encoding="utf-8"?>
<comments xmlns="http://schemas.openxmlformats.org/spreadsheetml/2006/main">
  <authors>
    <author>田村　隆明_高齢介護課</author>
    <author>田村隆明</author>
  </authors>
  <commentList>
    <comment ref="B4" authorId="0" shapeId="0">
      <text>
        <r>
          <rPr>
            <b/>
            <sz val="9"/>
            <color indexed="81"/>
            <rFont val="MS P ゴシック"/>
            <family val="3"/>
            <charset val="128"/>
          </rPr>
          <t>漢字氏名を選択</t>
        </r>
      </text>
    </comment>
    <comment ref="E4" authorId="1" shapeId="0">
      <text>
        <r>
          <rPr>
            <b/>
            <sz val="9"/>
            <color indexed="81"/>
            <rFont val="MS P ゴシック"/>
            <family val="3"/>
            <charset val="128"/>
          </rPr>
          <t>２度目の血圧測定時には、排泄状況も確認。</t>
        </r>
      </text>
    </comment>
    <comment ref="O5" authorId="1" shapeId="0">
      <text>
        <r>
          <rPr>
            <b/>
            <sz val="9"/>
            <color indexed="81"/>
            <rFont val="MS P ゴシック"/>
            <family val="3"/>
            <charset val="128"/>
          </rPr>
          <t>機能訓練指導員と相談の上で記入します。</t>
        </r>
      </text>
    </comment>
    <comment ref="E13" authorId="1" shapeId="0">
      <text>
        <r>
          <rPr>
            <b/>
            <sz val="9"/>
            <color indexed="81"/>
            <rFont val="MS P ゴシック"/>
            <family val="3"/>
            <charset val="128"/>
          </rPr>
          <t>２度目の血圧測定時には、排泄状況も確認。</t>
        </r>
      </text>
    </comment>
    <comment ref="O14" authorId="1" shapeId="0">
      <text>
        <r>
          <rPr>
            <b/>
            <sz val="9"/>
            <color indexed="81"/>
            <rFont val="MS P ゴシック"/>
            <family val="3"/>
            <charset val="128"/>
          </rPr>
          <t>機能訓練指導員と相談の上で記入します。</t>
        </r>
      </text>
    </comment>
    <comment ref="E22" authorId="1" shapeId="0">
      <text>
        <r>
          <rPr>
            <b/>
            <sz val="9"/>
            <color indexed="81"/>
            <rFont val="MS P ゴシック"/>
            <family val="3"/>
            <charset val="128"/>
          </rPr>
          <t>２度目の血圧測定時には、排泄状況も確認。</t>
        </r>
      </text>
    </comment>
    <comment ref="O23" authorId="1" shapeId="0">
      <text>
        <r>
          <rPr>
            <b/>
            <sz val="9"/>
            <color indexed="81"/>
            <rFont val="MS P ゴシック"/>
            <family val="3"/>
            <charset val="128"/>
          </rPr>
          <t>機能訓練指導員と相談の上で記入します。</t>
        </r>
      </text>
    </comment>
    <comment ref="E31" authorId="1" shapeId="0">
      <text>
        <r>
          <rPr>
            <b/>
            <sz val="9"/>
            <color indexed="81"/>
            <rFont val="MS P ゴシック"/>
            <family val="3"/>
            <charset val="128"/>
          </rPr>
          <t>２度目の血圧測定時には、排泄状況も確認。</t>
        </r>
      </text>
    </comment>
    <comment ref="O32" authorId="1" shapeId="0">
      <text>
        <r>
          <rPr>
            <b/>
            <sz val="9"/>
            <color indexed="81"/>
            <rFont val="MS P ゴシック"/>
            <family val="3"/>
            <charset val="128"/>
          </rPr>
          <t>機能訓練指導員と相談の上で記入します。</t>
        </r>
      </text>
    </comment>
    <comment ref="E40" authorId="1" shapeId="0">
      <text>
        <r>
          <rPr>
            <b/>
            <sz val="9"/>
            <color indexed="81"/>
            <rFont val="MS P ゴシック"/>
            <family val="3"/>
            <charset val="128"/>
          </rPr>
          <t>２度目の血圧測定時には、排泄状況も確認。</t>
        </r>
      </text>
    </comment>
    <comment ref="O41" authorId="1" shapeId="0">
      <text>
        <r>
          <rPr>
            <b/>
            <sz val="9"/>
            <color indexed="81"/>
            <rFont val="MS P ゴシック"/>
            <family val="3"/>
            <charset val="128"/>
          </rPr>
          <t>機能訓練指導員と相談の上で記入します。</t>
        </r>
      </text>
    </comment>
    <comment ref="E49" authorId="1" shapeId="0">
      <text>
        <r>
          <rPr>
            <b/>
            <sz val="9"/>
            <color indexed="81"/>
            <rFont val="MS P ゴシック"/>
            <family val="3"/>
            <charset val="128"/>
          </rPr>
          <t>２度目の血圧測定時には、排泄状況も確認。</t>
        </r>
      </text>
    </comment>
    <comment ref="O50" authorId="1" shapeId="0">
      <text>
        <r>
          <rPr>
            <b/>
            <sz val="9"/>
            <color indexed="81"/>
            <rFont val="MS P ゴシック"/>
            <family val="3"/>
            <charset val="128"/>
          </rPr>
          <t>機能訓練指導員と相談の上で記入します。</t>
        </r>
      </text>
    </comment>
    <comment ref="E58" authorId="1" shapeId="0">
      <text>
        <r>
          <rPr>
            <b/>
            <sz val="9"/>
            <color indexed="81"/>
            <rFont val="MS P ゴシック"/>
            <family val="3"/>
            <charset val="128"/>
          </rPr>
          <t>２度目の血圧測定時には、排泄状況も確認。</t>
        </r>
      </text>
    </comment>
    <comment ref="O59" authorId="1" shapeId="0">
      <text>
        <r>
          <rPr>
            <b/>
            <sz val="9"/>
            <color indexed="81"/>
            <rFont val="MS P ゴシック"/>
            <family val="3"/>
            <charset val="128"/>
          </rPr>
          <t>機能訓練指導員と相談の上で記入します。</t>
        </r>
      </text>
    </comment>
    <comment ref="E67" authorId="1" shapeId="0">
      <text>
        <r>
          <rPr>
            <b/>
            <sz val="9"/>
            <color indexed="81"/>
            <rFont val="MS P ゴシック"/>
            <family val="3"/>
            <charset val="128"/>
          </rPr>
          <t>２度目の血圧測定時には、排泄状況も確認。</t>
        </r>
      </text>
    </comment>
    <comment ref="O68" authorId="1" shapeId="0">
      <text>
        <r>
          <rPr>
            <b/>
            <sz val="9"/>
            <color indexed="81"/>
            <rFont val="MS P ゴシック"/>
            <family val="3"/>
            <charset val="128"/>
          </rPr>
          <t>機能訓練指導員と相談の上で記入します。</t>
        </r>
      </text>
    </comment>
    <comment ref="E76" authorId="1" shapeId="0">
      <text>
        <r>
          <rPr>
            <b/>
            <sz val="9"/>
            <color indexed="81"/>
            <rFont val="MS P ゴシック"/>
            <family val="3"/>
            <charset val="128"/>
          </rPr>
          <t>２度目の血圧測定時には、排泄状況も確認。</t>
        </r>
      </text>
    </comment>
    <comment ref="O77" authorId="1" shapeId="0">
      <text>
        <r>
          <rPr>
            <b/>
            <sz val="9"/>
            <color indexed="81"/>
            <rFont val="MS P ゴシック"/>
            <family val="3"/>
            <charset val="128"/>
          </rPr>
          <t>機能訓練指導員と相談の上で記入します。</t>
        </r>
      </text>
    </comment>
    <comment ref="E85" authorId="1" shapeId="0">
      <text>
        <r>
          <rPr>
            <b/>
            <sz val="9"/>
            <color indexed="81"/>
            <rFont val="MS P ゴシック"/>
            <family val="3"/>
            <charset val="128"/>
          </rPr>
          <t>２度目の血圧測定時には、排泄状況も確認。</t>
        </r>
      </text>
    </comment>
    <comment ref="O86" authorId="1" shapeId="0">
      <text>
        <r>
          <rPr>
            <b/>
            <sz val="9"/>
            <color indexed="81"/>
            <rFont val="MS P ゴシック"/>
            <family val="3"/>
            <charset val="128"/>
          </rPr>
          <t>機能訓練指導員と相談の上で記入します。</t>
        </r>
      </text>
    </comment>
    <comment ref="B94" authorId="0" shapeId="0">
      <text>
        <r>
          <rPr>
            <b/>
            <sz val="9"/>
            <color indexed="81"/>
            <rFont val="MS P ゴシック"/>
            <family val="3"/>
            <charset val="128"/>
          </rPr>
          <t>漢字氏名を選択</t>
        </r>
      </text>
    </comment>
    <comment ref="E94" authorId="1" shapeId="0">
      <text>
        <r>
          <rPr>
            <b/>
            <sz val="9"/>
            <color indexed="81"/>
            <rFont val="MS P ゴシック"/>
            <family val="3"/>
            <charset val="128"/>
          </rPr>
          <t>２度目の血圧測定時には、排泄状況も確認。</t>
        </r>
      </text>
    </comment>
    <comment ref="O95" authorId="1" shapeId="0">
      <text>
        <r>
          <rPr>
            <b/>
            <sz val="9"/>
            <color indexed="81"/>
            <rFont val="MS P ゴシック"/>
            <family val="3"/>
            <charset val="128"/>
          </rPr>
          <t>機能訓練指導員と相談の上で記入します。</t>
        </r>
      </text>
    </comment>
    <comment ref="E103" authorId="1" shapeId="0">
      <text>
        <r>
          <rPr>
            <b/>
            <sz val="9"/>
            <color indexed="81"/>
            <rFont val="MS P ゴシック"/>
            <family val="3"/>
            <charset val="128"/>
          </rPr>
          <t>２度目の血圧測定時には、排泄状況も確認。</t>
        </r>
      </text>
    </comment>
    <comment ref="O104" authorId="1" shapeId="0">
      <text>
        <r>
          <rPr>
            <b/>
            <sz val="9"/>
            <color indexed="81"/>
            <rFont val="MS P ゴシック"/>
            <family val="3"/>
            <charset val="128"/>
          </rPr>
          <t>機能訓練指導員と相談の上で記入します。</t>
        </r>
      </text>
    </comment>
    <comment ref="E112" authorId="1" shapeId="0">
      <text>
        <r>
          <rPr>
            <b/>
            <sz val="9"/>
            <color indexed="81"/>
            <rFont val="MS P ゴシック"/>
            <family val="3"/>
            <charset val="128"/>
          </rPr>
          <t>２度目の血圧測定時には、排泄状況も確認。</t>
        </r>
      </text>
    </comment>
    <comment ref="O113" authorId="1" shapeId="0">
      <text>
        <r>
          <rPr>
            <b/>
            <sz val="9"/>
            <color indexed="81"/>
            <rFont val="MS P ゴシック"/>
            <family val="3"/>
            <charset val="128"/>
          </rPr>
          <t>機能訓練指導員と相談の上で記入します。</t>
        </r>
      </text>
    </comment>
    <comment ref="E121" authorId="1" shapeId="0">
      <text>
        <r>
          <rPr>
            <b/>
            <sz val="9"/>
            <color indexed="81"/>
            <rFont val="MS P ゴシック"/>
            <family val="3"/>
            <charset val="128"/>
          </rPr>
          <t>２度目の血圧測定時には、排泄状況も確認。</t>
        </r>
      </text>
    </comment>
    <comment ref="O122" authorId="1" shapeId="0">
      <text>
        <r>
          <rPr>
            <b/>
            <sz val="9"/>
            <color indexed="81"/>
            <rFont val="MS P ゴシック"/>
            <family val="3"/>
            <charset val="128"/>
          </rPr>
          <t>機能訓練指導員と相談の上で記入します。</t>
        </r>
      </text>
    </comment>
    <comment ref="E130" authorId="1" shapeId="0">
      <text>
        <r>
          <rPr>
            <b/>
            <sz val="9"/>
            <color indexed="81"/>
            <rFont val="MS P ゴシック"/>
            <family val="3"/>
            <charset val="128"/>
          </rPr>
          <t>２度目の血圧測定時には、排泄状況も確認。</t>
        </r>
      </text>
    </comment>
    <comment ref="O131" authorId="1" shapeId="0">
      <text>
        <r>
          <rPr>
            <b/>
            <sz val="9"/>
            <color indexed="81"/>
            <rFont val="MS P ゴシック"/>
            <family val="3"/>
            <charset val="128"/>
          </rPr>
          <t>機能訓練指導員と相談の上で記入します。</t>
        </r>
      </text>
    </comment>
    <comment ref="E139" authorId="1" shapeId="0">
      <text>
        <r>
          <rPr>
            <b/>
            <sz val="9"/>
            <color indexed="81"/>
            <rFont val="MS P ゴシック"/>
            <family val="3"/>
            <charset val="128"/>
          </rPr>
          <t>２度目の血圧測定時には、排泄状況も確認。</t>
        </r>
      </text>
    </comment>
    <comment ref="O140" authorId="1" shapeId="0">
      <text>
        <r>
          <rPr>
            <b/>
            <sz val="9"/>
            <color indexed="81"/>
            <rFont val="MS P ゴシック"/>
            <family val="3"/>
            <charset val="128"/>
          </rPr>
          <t>機能訓練指導員と相談の上で記入します。</t>
        </r>
      </text>
    </comment>
    <comment ref="E148" authorId="1" shapeId="0">
      <text>
        <r>
          <rPr>
            <b/>
            <sz val="9"/>
            <color indexed="81"/>
            <rFont val="MS P ゴシック"/>
            <family val="3"/>
            <charset val="128"/>
          </rPr>
          <t>２度目の血圧測定時には、排泄状況も確認。</t>
        </r>
      </text>
    </comment>
    <comment ref="O149" authorId="1" shapeId="0">
      <text>
        <r>
          <rPr>
            <b/>
            <sz val="9"/>
            <color indexed="81"/>
            <rFont val="MS P ゴシック"/>
            <family val="3"/>
            <charset val="128"/>
          </rPr>
          <t>機能訓練指導員と相談の上で記入します。</t>
        </r>
      </text>
    </comment>
    <comment ref="E157" authorId="1" shapeId="0">
      <text>
        <r>
          <rPr>
            <b/>
            <sz val="9"/>
            <color indexed="81"/>
            <rFont val="MS P ゴシック"/>
            <family val="3"/>
            <charset val="128"/>
          </rPr>
          <t>２度目の血圧測定時には、排泄状況も確認。</t>
        </r>
      </text>
    </comment>
    <comment ref="O158" authorId="1" shapeId="0">
      <text>
        <r>
          <rPr>
            <b/>
            <sz val="9"/>
            <color indexed="81"/>
            <rFont val="MS P ゴシック"/>
            <family val="3"/>
            <charset val="128"/>
          </rPr>
          <t>機能訓練指導員と相談の上で記入します。</t>
        </r>
      </text>
    </comment>
    <comment ref="E166" authorId="1" shapeId="0">
      <text>
        <r>
          <rPr>
            <b/>
            <sz val="9"/>
            <color indexed="81"/>
            <rFont val="MS P ゴシック"/>
            <family val="3"/>
            <charset val="128"/>
          </rPr>
          <t>２度目の血圧測定時には、排泄状況も確認。</t>
        </r>
      </text>
    </comment>
    <comment ref="O167" authorId="1" shapeId="0">
      <text>
        <r>
          <rPr>
            <b/>
            <sz val="9"/>
            <color indexed="81"/>
            <rFont val="MS P ゴシック"/>
            <family val="3"/>
            <charset val="128"/>
          </rPr>
          <t>機能訓練指導員と相談の上で記入します。</t>
        </r>
      </text>
    </comment>
    <comment ref="E175" authorId="1" shapeId="0">
      <text>
        <r>
          <rPr>
            <b/>
            <sz val="9"/>
            <color indexed="81"/>
            <rFont val="MS P ゴシック"/>
            <family val="3"/>
            <charset val="128"/>
          </rPr>
          <t>２度目の血圧測定時には、排泄状況も確認。</t>
        </r>
      </text>
    </comment>
    <comment ref="O176" authorId="1" shapeId="0">
      <text>
        <r>
          <rPr>
            <b/>
            <sz val="9"/>
            <color indexed="81"/>
            <rFont val="MS P ゴシック"/>
            <family val="3"/>
            <charset val="128"/>
          </rPr>
          <t>機能訓練指導員と相談の上で記入します。</t>
        </r>
      </text>
    </comment>
    <comment ref="B184" authorId="0" shapeId="0">
      <text>
        <r>
          <rPr>
            <b/>
            <sz val="9"/>
            <color indexed="81"/>
            <rFont val="MS P ゴシック"/>
            <family val="3"/>
            <charset val="128"/>
          </rPr>
          <t>漢字氏名を選択</t>
        </r>
      </text>
    </comment>
    <comment ref="E184" authorId="1" shapeId="0">
      <text>
        <r>
          <rPr>
            <b/>
            <sz val="9"/>
            <color indexed="81"/>
            <rFont val="MS P ゴシック"/>
            <family val="3"/>
            <charset val="128"/>
          </rPr>
          <t>２度目の血圧測定時には、排泄状況も確認。</t>
        </r>
      </text>
    </comment>
    <comment ref="O185" authorId="1" shapeId="0">
      <text>
        <r>
          <rPr>
            <b/>
            <sz val="9"/>
            <color indexed="81"/>
            <rFont val="MS P ゴシック"/>
            <family val="3"/>
            <charset val="128"/>
          </rPr>
          <t>機能訓練指導員と相談の上で記入します。</t>
        </r>
      </text>
    </comment>
    <comment ref="E193" authorId="1" shapeId="0">
      <text>
        <r>
          <rPr>
            <b/>
            <sz val="9"/>
            <color indexed="81"/>
            <rFont val="MS P ゴシック"/>
            <family val="3"/>
            <charset val="128"/>
          </rPr>
          <t>２度目の血圧測定時には、排泄状況も確認。</t>
        </r>
      </text>
    </comment>
    <comment ref="O194" authorId="1" shapeId="0">
      <text>
        <r>
          <rPr>
            <b/>
            <sz val="9"/>
            <color indexed="81"/>
            <rFont val="MS P ゴシック"/>
            <family val="3"/>
            <charset val="128"/>
          </rPr>
          <t>機能訓練指導員と相談の上で記入します。</t>
        </r>
      </text>
    </comment>
    <comment ref="E202" authorId="1" shapeId="0">
      <text>
        <r>
          <rPr>
            <b/>
            <sz val="9"/>
            <color indexed="81"/>
            <rFont val="MS P ゴシック"/>
            <family val="3"/>
            <charset val="128"/>
          </rPr>
          <t>２度目の血圧測定時には、排泄状況も確認。</t>
        </r>
      </text>
    </comment>
    <comment ref="O203" authorId="1" shapeId="0">
      <text>
        <r>
          <rPr>
            <b/>
            <sz val="9"/>
            <color indexed="81"/>
            <rFont val="MS P ゴシック"/>
            <family val="3"/>
            <charset val="128"/>
          </rPr>
          <t>機能訓練指導員と相談の上で記入します。</t>
        </r>
      </text>
    </comment>
    <comment ref="E211" authorId="1" shapeId="0">
      <text>
        <r>
          <rPr>
            <b/>
            <sz val="9"/>
            <color indexed="81"/>
            <rFont val="MS P ゴシック"/>
            <family val="3"/>
            <charset val="128"/>
          </rPr>
          <t>２度目の血圧測定時には、排泄状況も確認。</t>
        </r>
      </text>
    </comment>
    <comment ref="O212" authorId="1" shapeId="0">
      <text>
        <r>
          <rPr>
            <b/>
            <sz val="9"/>
            <color indexed="81"/>
            <rFont val="MS P ゴシック"/>
            <family val="3"/>
            <charset val="128"/>
          </rPr>
          <t>機能訓練指導員と相談の上で記入します。</t>
        </r>
      </text>
    </comment>
    <comment ref="E220" authorId="1" shapeId="0">
      <text>
        <r>
          <rPr>
            <b/>
            <sz val="9"/>
            <color indexed="81"/>
            <rFont val="MS P ゴシック"/>
            <family val="3"/>
            <charset val="128"/>
          </rPr>
          <t>２度目の血圧測定時には、排泄状況も確認。</t>
        </r>
      </text>
    </comment>
    <comment ref="O221" authorId="1" shapeId="0">
      <text>
        <r>
          <rPr>
            <b/>
            <sz val="9"/>
            <color indexed="81"/>
            <rFont val="MS P ゴシック"/>
            <family val="3"/>
            <charset val="128"/>
          </rPr>
          <t>機能訓練指導員と相談の上で記入します。</t>
        </r>
      </text>
    </comment>
    <comment ref="E229" authorId="1" shapeId="0">
      <text>
        <r>
          <rPr>
            <b/>
            <sz val="9"/>
            <color indexed="81"/>
            <rFont val="MS P ゴシック"/>
            <family val="3"/>
            <charset val="128"/>
          </rPr>
          <t>２度目の血圧測定時には、排泄状況も確認。</t>
        </r>
      </text>
    </comment>
    <comment ref="O230" authorId="1" shapeId="0">
      <text>
        <r>
          <rPr>
            <b/>
            <sz val="9"/>
            <color indexed="81"/>
            <rFont val="MS P ゴシック"/>
            <family val="3"/>
            <charset val="128"/>
          </rPr>
          <t>機能訓練指導員と相談の上で記入します。</t>
        </r>
      </text>
    </comment>
    <comment ref="E238" authorId="1" shapeId="0">
      <text>
        <r>
          <rPr>
            <b/>
            <sz val="9"/>
            <color indexed="81"/>
            <rFont val="MS P ゴシック"/>
            <family val="3"/>
            <charset val="128"/>
          </rPr>
          <t>２度目の血圧測定時には、排泄状況も確認。</t>
        </r>
      </text>
    </comment>
    <comment ref="O239" authorId="1" shapeId="0">
      <text>
        <r>
          <rPr>
            <b/>
            <sz val="9"/>
            <color indexed="81"/>
            <rFont val="MS P ゴシック"/>
            <family val="3"/>
            <charset val="128"/>
          </rPr>
          <t>機能訓練指導員と相談の上で記入します。</t>
        </r>
      </text>
    </comment>
    <comment ref="E247" authorId="1" shapeId="0">
      <text>
        <r>
          <rPr>
            <b/>
            <sz val="9"/>
            <color indexed="81"/>
            <rFont val="MS P ゴシック"/>
            <family val="3"/>
            <charset val="128"/>
          </rPr>
          <t>２度目の血圧測定時には、排泄状況も確認。</t>
        </r>
      </text>
    </comment>
    <comment ref="O248" authorId="1" shapeId="0">
      <text>
        <r>
          <rPr>
            <b/>
            <sz val="9"/>
            <color indexed="81"/>
            <rFont val="MS P ゴシック"/>
            <family val="3"/>
            <charset val="128"/>
          </rPr>
          <t>機能訓練指導員と相談の上で記入します。</t>
        </r>
      </text>
    </comment>
    <comment ref="E256" authorId="1" shapeId="0">
      <text>
        <r>
          <rPr>
            <b/>
            <sz val="9"/>
            <color indexed="81"/>
            <rFont val="MS P ゴシック"/>
            <family val="3"/>
            <charset val="128"/>
          </rPr>
          <t>２度目の血圧測定時には、排泄状況も確認。</t>
        </r>
      </text>
    </comment>
    <comment ref="O257" authorId="1" shapeId="0">
      <text>
        <r>
          <rPr>
            <b/>
            <sz val="9"/>
            <color indexed="81"/>
            <rFont val="MS P ゴシック"/>
            <family val="3"/>
            <charset val="128"/>
          </rPr>
          <t>機能訓練指導員と相談の上で記入します。</t>
        </r>
      </text>
    </comment>
    <comment ref="E265" authorId="1" shapeId="0">
      <text>
        <r>
          <rPr>
            <b/>
            <sz val="9"/>
            <color indexed="81"/>
            <rFont val="MS P ゴシック"/>
            <family val="3"/>
            <charset val="128"/>
          </rPr>
          <t>２度目の血圧測定時には、排泄状況も確認。</t>
        </r>
      </text>
    </comment>
    <comment ref="O266" authorId="1" shapeId="0">
      <text>
        <r>
          <rPr>
            <b/>
            <sz val="9"/>
            <color indexed="81"/>
            <rFont val="MS P ゴシック"/>
            <family val="3"/>
            <charset val="128"/>
          </rPr>
          <t>機能訓練指導員と相談の上で記入します。</t>
        </r>
      </text>
    </comment>
  </commentList>
</comments>
</file>

<file path=xl/comments6.xml><?xml version="1.0" encoding="utf-8"?>
<comments xmlns="http://schemas.openxmlformats.org/spreadsheetml/2006/main">
  <authors>
    <author>田村　隆明_高齢介護課</author>
    <author>田村隆明</author>
  </authors>
  <commentList>
    <comment ref="B4" authorId="0" shapeId="0">
      <text>
        <r>
          <rPr>
            <b/>
            <sz val="9"/>
            <color indexed="81"/>
            <rFont val="MS P ゴシック"/>
            <family val="3"/>
            <charset val="128"/>
          </rPr>
          <t>漢字氏名を選択</t>
        </r>
      </text>
    </comment>
    <comment ref="E4" authorId="1" shapeId="0">
      <text>
        <r>
          <rPr>
            <b/>
            <sz val="9"/>
            <color indexed="81"/>
            <rFont val="MS P ゴシック"/>
            <family val="3"/>
            <charset val="128"/>
          </rPr>
          <t>２度目の血圧測定時には、排泄状況も確認。</t>
        </r>
      </text>
    </comment>
    <comment ref="O5" authorId="1" shapeId="0">
      <text>
        <r>
          <rPr>
            <b/>
            <sz val="9"/>
            <color indexed="81"/>
            <rFont val="MS P ゴシック"/>
            <family val="3"/>
            <charset val="128"/>
          </rPr>
          <t>機能訓練指導員と相談の上で記入します。</t>
        </r>
      </text>
    </comment>
    <comment ref="E13" authorId="1" shapeId="0">
      <text>
        <r>
          <rPr>
            <b/>
            <sz val="9"/>
            <color indexed="81"/>
            <rFont val="MS P ゴシック"/>
            <family val="3"/>
            <charset val="128"/>
          </rPr>
          <t>２度目の血圧測定時には、排泄状況も確認。</t>
        </r>
      </text>
    </comment>
    <comment ref="O14" authorId="1" shapeId="0">
      <text>
        <r>
          <rPr>
            <b/>
            <sz val="9"/>
            <color indexed="81"/>
            <rFont val="MS P ゴシック"/>
            <family val="3"/>
            <charset val="128"/>
          </rPr>
          <t>機能訓練指導員と相談の上で記入します。</t>
        </r>
      </text>
    </comment>
    <comment ref="E22" authorId="1" shapeId="0">
      <text>
        <r>
          <rPr>
            <b/>
            <sz val="9"/>
            <color indexed="81"/>
            <rFont val="MS P ゴシック"/>
            <family val="3"/>
            <charset val="128"/>
          </rPr>
          <t>２度目の血圧測定時には、排泄状況も確認。</t>
        </r>
      </text>
    </comment>
    <comment ref="O23" authorId="1" shapeId="0">
      <text>
        <r>
          <rPr>
            <b/>
            <sz val="9"/>
            <color indexed="81"/>
            <rFont val="MS P ゴシック"/>
            <family val="3"/>
            <charset val="128"/>
          </rPr>
          <t>機能訓練指導員と相談の上で記入します。</t>
        </r>
      </text>
    </comment>
    <comment ref="E31" authorId="1" shapeId="0">
      <text>
        <r>
          <rPr>
            <b/>
            <sz val="9"/>
            <color indexed="81"/>
            <rFont val="MS P ゴシック"/>
            <family val="3"/>
            <charset val="128"/>
          </rPr>
          <t>２度目の血圧測定時には、排泄状況も確認。</t>
        </r>
      </text>
    </comment>
    <comment ref="O32" authorId="1" shapeId="0">
      <text>
        <r>
          <rPr>
            <b/>
            <sz val="9"/>
            <color indexed="81"/>
            <rFont val="MS P ゴシック"/>
            <family val="3"/>
            <charset val="128"/>
          </rPr>
          <t>機能訓練指導員と相談の上で記入します。</t>
        </r>
      </text>
    </comment>
    <comment ref="E40" authorId="1" shapeId="0">
      <text>
        <r>
          <rPr>
            <b/>
            <sz val="9"/>
            <color indexed="81"/>
            <rFont val="MS P ゴシック"/>
            <family val="3"/>
            <charset val="128"/>
          </rPr>
          <t>２度目の血圧測定時には、排泄状況も確認。</t>
        </r>
      </text>
    </comment>
    <comment ref="O41" authorId="1" shapeId="0">
      <text>
        <r>
          <rPr>
            <b/>
            <sz val="9"/>
            <color indexed="81"/>
            <rFont val="MS P ゴシック"/>
            <family val="3"/>
            <charset val="128"/>
          </rPr>
          <t>機能訓練指導員と相談の上で記入します。</t>
        </r>
      </text>
    </comment>
    <comment ref="E49" authorId="1" shapeId="0">
      <text>
        <r>
          <rPr>
            <b/>
            <sz val="9"/>
            <color indexed="81"/>
            <rFont val="MS P ゴシック"/>
            <family val="3"/>
            <charset val="128"/>
          </rPr>
          <t>２度目の血圧測定時には、排泄状況も確認。</t>
        </r>
      </text>
    </comment>
    <comment ref="O50" authorId="1" shapeId="0">
      <text>
        <r>
          <rPr>
            <b/>
            <sz val="9"/>
            <color indexed="81"/>
            <rFont val="MS P ゴシック"/>
            <family val="3"/>
            <charset val="128"/>
          </rPr>
          <t>機能訓練指導員と相談の上で記入します。</t>
        </r>
      </text>
    </comment>
    <comment ref="E58" authorId="1" shapeId="0">
      <text>
        <r>
          <rPr>
            <b/>
            <sz val="9"/>
            <color indexed="81"/>
            <rFont val="MS P ゴシック"/>
            <family val="3"/>
            <charset val="128"/>
          </rPr>
          <t>２度目の血圧測定時には、排泄状況も確認。</t>
        </r>
      </text>
    </comment>
    <comment ref="O59" authorId="1" shapeId="0">
      <text>
        <r>
          <rPr>
            <b/>
            <sz val="9"/>
            <color indexed="81"/>
            <rFont val="MS P ゴシック"/>
            <family val="3"/>
            <charset val="128"/>
          </rPr>
          <t>機能訓練指導員と相談の上で記入します。</t>
        </r>
      </text>
    </comment>
    <comment ref="E67" authorId="1" shapeId="0">
      <text>
        <r>
          <rPr>
            <b/>
            <sz val="9"/>
            <color indexed="81"/>
            <rFont val="MS P ゴシック"/>
            <family val="3"/>
            <charset val="128"/>
          </rPr>
          <t>２度目の血圧測定時には、排泄状況も確認。</t>
        </r>
      </text>
    </comment>
    <comment ref="O68" authorId="1" shapeId="0">
      <text>
        <r>
          <rPr>
            <b/>
            <sz val="9"/>
            <color indexed="81"/>
            <rFont val="MS P ゴシック"/>
            <family val="3"/>
            <charset val="128"/>
          </rPr>
          <t>機能訓練指導員と相談の上で記入します。</t>
        </r>
      </text>
    </comment>
    <comment ref="E76" authorId="1" shapeId="0">
      <text>
        <r>
          <rPr>
            <b/>
            <sz val="9"/>
            <color indexed="81"/>
            <rFont val="MS P ゴシック"/>
            <family val="3"/>
            <charset val="128"/>
          </rPr>
          <t>２度目の血圧測定時には、排泄状況も確認。</t>
        </r>
      </text>
    </comment>
    <comment ref="O77" authorId="1" shapeId="0">
      <text>
        <r>
          <rPr>
            <b/>
            <sz val="9"/>
            <color indexed="81"/>
            <rFont val="MS P ゴシック"/>
            <family val="3"/>
            <charset val="128"/>
          </rPr>
          <t>機能訓練指導員と相談の上で記入します。</t>
        </r>
      </text>
    </comment>
    <comment ref="E85" authorId="1" shapeId="0">
      <text>
        <r>
          <rPr>
            <b/>
            <sz val="9"/>
            <color indexed="81"/>
            <rFont val="MS P ゴシック"/>
            <family val="3"/>
            <charset val="128"/>
          </rPr>
          <t>２度目の血圧測定時には、排泄状況も確認。</t>
        </r>
      </text>
    </comment>
    <comment ref="O86" authorId="1" shapeId="0">
      <text>
        <r>
          <rPr>
            <b/>
            <sz val="9"/>
            <color indexed="81"/>
            <rFont val="MS P ゴシック"/>
            <family val="3"/>
            <charset val="128"/>
          </rPr>
          <t>機能訓練指導員と相談の上で記入します。</t>
        </r>
      </text>
    </comment>
    <comment ref="B94" authorId="0" shapeId="0">
      <text>
        <r>
          <rPr>
            <b/>
            <sz val="9"/>
            <color indexed="81"/>
            <rFont val="MS P ゴシック"/>
            <family val="3"/>
            <charset val="128"/>
          </rPr>
          <t>漢字氏名を選択</t>
        </r>
      </text>
    </comment>
    <comment ref="E94" authorId="1" shapeId="0">
      <text>
        <r>
          <rPr>
            <b/>
            <sz val="9"/>
            <color indexed="81"/>
            <rFont val="MS P ゴシック"/>
            <family val="3"/>
            <charset val="128"/>
          </rPr>
          <t>２度目の血圧測定時には、排泄状況も確認。</t>
        </r>
      </text>
    </comment>
    <comment ref="O95" authorId="1" shapeId="0">
      <text>
        <r>
          <rPr>
            <b/>
            <sz val="9"/>
            <color indexed="81"/>
            <rFont val="MS P ゴシック"/>
            <family val="3"/>
            <charset val="128"/>
          </rPr>
          <t>機能訓練指導員と相談の上で記入します。</t>
        </r>
      </text>
    </comment>
    <comment ref="E103" authorId="1" shapeId="0">
      <text>
        <r>
          <rPr>
            <b/>
            <sz val="9"/>
            <color indexed="81"/>
            <rFont val="MS P ゴシック"/>
            <family val="3"/>
            <charset val="128"/>
          </rPr>
          <t>２度目の血圧測定時には、排泄状況も確認。</t>
        </r>
      </text>
    </comment>
    <comment ref="O104" authorId="1" shapeId="0">
      <text>
        <r>
          <rPr>
            <b/>
            <sz val="9"/>
            <color indexed="81"/>
            <rFont val="MS P ゴシック"/>
            <family val="3"/>
            <charset val="128"/>
          </rPr>
          <t>機能訓練指導員と相談の上で記入します。</t>
        </r>
      </text>
    </comment>
    <comment ref="E112" authorId="1" shapeId="0">
      <text>
        <r>
          <rPr>
            <b/>
            <sz val="9"/>
            <color indexed="81"/>
            <rFont val="MS P ゴシック"/>
            <family val="3"/>
            <charset val="128"/>
          </rPr>
          <t>２度目の血圧測定時には、排泄状況も確認。</t>
        </r>
      </text>
    </comment>
    <comment ref="O113" authorId="1" shapeId="0">
      <text>
        <r>
          <rPr>
            <b/>
            <sz val="9"/>
            <color indexed="81"/>
            <rFont val="MS P ゴシック"/>
            <family val="3"/>
            <charset val="128"/>
          </rPr>
          <t>機能訓練指導員と相談の上で記入します。</t>
        </r>
      </text>
    </comment>
    <comment ref="E121" authorId="1" shapeId="0">
      <text>
        <r>
          <rPr>
            <b/>
            <sz val="9"/>
            <color indexed="81"/>
            <rFont val="MS P ゴシック"/>
            <family val="3"/>
            <charset val="128"/>
          </rPr>
          <t>２度目の血圧測定時には、排泄状況も確認。</t>
        </r>
      </text>
    </comment>
    <comment ref="O122" authorId="1" shapeId="0">
      <text>
        <r>
          <rPr>
            <b/>
            <sz val="9"/>
            <color indexed="81"/>
            <rFont val="MS P ゴシック"/>
            <family val="3"/>
            <charset val="128"/>
          </rPr>
          <t>機能訓練指導員と相談の上で記入します。</t>
        </r>
      </text>
    </comment>
    <comment ref="E130" authorId="1" shapeId="0">
      <text>
        <r>
          <rPr>
            <b/>
            <sz val="9"/>
            <color indexed="81"/>
            <rFont val="MS P ゴシック"/>
            <family val="3"/>
            <charset val="128"/>
          </rPr>
          <t>２度目の血圧測定時には、排泄状況も確認。</t>
        </r>
      </text>
    </comment>
    <comment ref="O131" authorId="1" shapeId="0">
      <text>
        <r>
          <rPr>
            <b/>
            <sz val="9"/>
            <color indexed="81"/>
            <rFont val="MS P ゴシック"/>
            <family val="3"/>
            <charset val="128"/>
          </rPr>
          <t>機能訓練指導員と相談の上で記入します。</t>
        </r>
      </text>
    </comment>
    <comment ref="E139" authorId="1" shapeId="0">
      <text>
        <r>
          <rPr>
            <b/>
            <sz val="9"/>
            <color indexed="81"/>
            <rFont val="MS P ゴシック"/>
            <family val="3"/>
            <charset val="128"/>
          </rPr>
          <t>２度目の血圧測定時には、排泄状況も確認。</t>
        </r>
      </text>
    </comment>
    <comment ref="O140" authorId="1" shapeId="0">
      <text>
        <r>
          <rPr>
            <b/>
            <sz val="9"/>
            <color indexed="81"/>
            <rFont val="MS P ゴシック"/>
            <family val="3"/>
            <charset val="128"/>
          </rPr>
          <t>機能訓練指導員と相談の上で記入します。</t>
        </r>
      </text>
    </comment>
    <comment ref="E148" authorId="1" shapeId="0">
      <text>
        <r>
          <rPr>
            <b/>
            <sz val="9"/>
            <color indexed="81"/>
            <rFont val="MS P ゴシック"/>
            <family val="3"/>
            <charset val="128"/>
          </rPr>
          <t>２度目の血圧測定時には、排泄状況も確認。</t>
        </r>
      </text>
    </comment>
    <comment ref="O149" authorId="1" shapeId="0">
      <text>
        <r>
          <rPr>
            <b/>
            <sz val="9"/>
            <color indexed="81"/>
            <rFont val="MS P ゴシック"/>
            <family val="3"/>
            <charset val="128"/>
          </rPr>
          <t>機能訓練指導員と相談の上で記入します。</t>
        </r>
      </text>
    </comment>
    <comment ref="E157" authorId="1" shapeId="0">
      <text>
        <r>
          <rPr>
            <b/>
            <sz val="9"/>
            <color indexed="81"/>
            <rFont val="MS P ゴシック"/>
            <family val="3"/>
            <charset val="128"/>
          </rPr>
          <t>２度目の血圧測定時には、排泄状況も確認。</t>
        </r>
      </text>
    </comment>
    <comment ref="O158" authorId="1" shapeId="0">
      <text>
        <r>
          <rPr>
            <b/>
            <sz val="9"/>
            <color indexed="81"/>
            <rFont val="MS P ゴシック"/>
            <family val="3"/>
            <charset val="128"/>
          </rPr>
          <t>機能訓練指導員と相談の上で記入します。</t>
        </r>
      </text>
    </comment>
    <comment ref="E166" authorId="1" shapeId="0">
      <text>
        <r>
          <rPr>
            <b/>
            <sz val="9"/>
            <color indexed="81"/>
            <rFont val="MS P ゴシック"/>
            <family val="3"/>
            <charset val="128"/>
          </rPr>
          <t>２度目の血圧測定時には、排泄状況も確認。</t>
        </r>
      </text>
    </comment>
    <comment ref="O167" authorId="1" shapeId="0">
      <text>
        <r>
          <rPr>
            <b/>
            <sz val="9"/>
            <color indexed="81"/>
            <rFont val="MS P ゴシック"/>
            <family val="3"/>
            <charset val="128"/>
          </rPr>
          <t>機能訓練指導員と相談の上で記入します。</t>
        </r>
      </text>
    </comment>
    <comment ref="E175" authorId="1" shapeId="0">
      <text>
        <r>
          <rPr>
            <b/>
            <sz val="9"/>
            <color indexed="81"/>
            <rFont val="MS P ゴシック"/>
            <family val="3"/>
            <charset val="128"/>
          </rPr>
          <t>２度目の血圧測定時には、排泄状況も確認。</t>
        </r>
      </text>
    </comment>
    <comment ref="O176" authorId="1" shapeId="0">
      <text>
        <r>
          <rPr>
            <b/>
            <sz val="9"/>
            <color indexed="81"/>
            <rFont val="MS P ゴシック"/>
            <family val="3"/>
            <charset val="128"/>
          </rPr>
          <t>機能訓練指導員と相談の上で記入します。</t>
        </r>
      </text>
    </comment>
    <comment ref="B184" authorId="0" shapeId="0">
      <text>
        <r>
          <rPr>
            <b/>
            <sz val="9"/>
            <color indexed="81"/>
            <rFont val="MS P ゴシック"/>
            <family val="3"/>
            <charset val="128"/>
          </rPr>
          <t>漢字氏名を選択</t>
        </r>
      </text>
    </comment>
    <comment ref="E184" authorId="1" shapeId="0">
      <text>
        <r>
          <rPr>
            <b/>
            <sz val="9"/>
            <color indexed="81"/>
            <rFont val="MS P ゴシック"/>
            <family val="3"/>
            <charset val="128"/>
          </rPr>
          <t>２度目の血圧測定時には、排泄状況も確認。</t>
        </r>
      </text>
    </comment>
    <comment ref="O185" authorId="1" shapeId="0">
      <text>
        <r>
          <rPr>
            <b/>
            <sz val="9"/>
            <color indexed="81"/>
            <rFont val="MS P ゴシック"/>
            <family val="3"/>
            <charset val="128"/>
          </rPr>
          <t>機能訓練指導員と相談の上で記入します。</t>
        </r>
      </text>
    </comment>
    <comment ref="E193" authorId="1" shapeId="0">
      <text>
        <r>
          <rPr>
            <b/>
            <sz val="9"/>
            <color indexed="81"/>
            <rFont val="MS P ゴシック"/>
            <family val="3"/>
            <charset val="128"/>
          </rPr>
          <t>２度目の血圧測定時には、排泄状況も確認。</t>
        </r>
      </text>
    </comment>
    <comment ref="O194" authorId="1" shapeId="0">
      <text>
        <r>
          <rPr>
            <b/>
            <sz val="9"/>
            <color indexed="81"/>
            <rFont val="MS P ゴシック"/>
            <family val="3"/>
            <charset val="128"/>
          </rPr>
          <t>機能訓練指導員と相談の上で記入します。</t>
        </r>
      </text>
    </comment>
    <comment ref="E202" authorId="1" shapeId="0">
      <text>
        <r>
          <rPr>
            <b/>
            <sz val="9"/>
            <color indexed="81"/>
            <rFont val="MS P ゴシック"/>
            <family val="3"/>
            <charset val="128"/>
          </rPr>
          <t>２度目の血圧測定時には、排泄状況も確認。</t>
        </r>
      </text>
    </comment>
    <comment ref="O203" authorId="1" shapeId="0">
      <text>
        <r>
          <rPr>
            <b/>
            <sz val="9"/>
            <color indexed="81"/>
            <rFont val="MS P ゴシック"/>
            <family val="3"/>
            <charset val="128"/>
          </rPr>
          <t>機能訓練指導員と相談の上で記入します。</t>
        </r>
      </text>
    </comment>
    <comment ref="E211" authorId="1" shapeId="0">
      <text>
        <r>
          <rPr>
            <b/>
            <sz val="9"/>
            <color indexed="81"/>
            <rFont val="MS P ゴシック"/>
            <family val="3"/>
            <charset val="128"/>
          </rPr>
          <t>２度目の血圧測定時には、排泄状況も確認。</t>
        </r>
      </text>
    </comment>
    <comment ref="O212" authorId="1" shapeId="0">
      <text>
        <r>
          <rPr>
            <b/>
            <sz val="9"/>
            <color indexed="81"/>
            <rFont val="MS P ゴシック"/>
            <family val="3"/>
            <charset val="128"/>
          </rPr>
          <t>機能訓練指導員と相談の上で記入します。</t>
        </r>
      </text>
    </comment>
    <comment ref="E220" authorId="1" shapeId="0">
      <text>
        <r>
          <rPr>
            <b/>
            <sz val="9"/>
            <color indexed="81"/>
            <rFont val="MS P ゴシック"/>
            <family val="3"/>
            <charset val="128"/>
          </rPr>
          <t>２度目の血圧測定時には、排泄状況も確認。</t>
        </r>
      </text>
    </comment>
    <comment ref="O221" authorId="1" shapeId="0">
      <text>
        <r>
          <rPr>
            <b/>
            <sz val="9"/>
            <color indexed="81"/>
            <rFont val="MS P ゴシック"/>
            <family val="3"/>
            <charset val="128"/>
          </rPr>
          <t>機能訓練指導員と相談の上で記入します。</t>
        </r>
      </text>
    </comment>
    <comment ref="E229" authorId="1" shapeId="0">
      <text>
        <r>
          <rPr>
            <b/>
            <sz val="9"/>
            <color indexed="81"/>
            <rFont val="MS P ゴシック"/>
            <family val="3"/>
            <charset val="128"/>
          </rPr>
          <t>２度目の血圧測定時には、排泄状況も確認。</t>
        </r>
      </text>
    </comment>
    <comment ref="O230" authorId="1" shapeId="0">
      <text>
        <r>
          <rPr>
            <b/>
            <sz val="9"/>
            <color indexed="81"/>
            <rFont val="MS P ゴシック"/>
            <family val="3"/>
            <charset val="128"/>
          </rPr>
          <t>機能訓練指導員と相談の上で記入します。</t>
        </r>
      </text>
    </comment>
    <comment ref="E238" authorId="1" shapeId="0">
      <text>
        <r>
          <rPr>
            <b/>
            <sz val="9"/>
            <color indexed="81"/>
            <rFont val="MS P ゴシック"/>
            <family val="3"/>
            <charset val="128"/>
          </rPr>
          <t>２度目の血圧測定時には、排泄状況も確認。</t>
        </r>
      </text>
    </comment>
    <comment ref="O239" authorId="1" shapeId="0">
      <text>
        <r>
          <rPr>
            <b/>
            <sz val="9"/>
            <color indexed="81"/>
            <rFont val="MS P ゴシック"/>
            <family val="3"/>
            <charset val="128"/>
          </rPr>
          <t>機能訓練指導員と相談の上で記入します。</t>
        </r>
      </text>
    </comment>
    <comment ref="E247" authorId="1" shapeId="0">
      <text>
        <r>
          <rPr>
            <b/>
            <sz val="9"/>
            <color indexed="81"/>
            <rFont val="MS P ゴシック"/>
            <family val="3"/>
            <charset val="128"/>
          </rPr>
          <t>２度目の血圧測定時には、排泄状況も確認。</t>
        </r>
      </text>
    </comment>
    <comment ref="O248" authorId="1" shapeId="0">
      <text>
        <r>
          <rPr>
            <b/>
            <sz val="9"/>
            <color indexed="81"/>
            <rFont val="MS P ゴシック"/>
            <family val="3"/>
            <charset val="128"/>
          </rPr>
          <t>機能訓練指導員と相談の上で記入します。</t>
        </r>
      </text>
    </comment>
    <comment ref="E256" authorId="1" shapeId="0">
      <text>
        <r>
          <rPr>
            <b/>
            <sz val="9"/>
            <color indexed="81"/>
            <rFont val="MS P ゴシック"/>
            <family val="3"/>
            <charset val="128"/>
          </rPr>
          <t>２度目の血圧測定時には、排泄状況も確認。</t>
        </r>
      </text>
    </comment>
    <comment ref="O257" authorId="1" shapeId="0">
      <text>
        <r>
          <rPr>
            <b/>
            <sz val="9"/>
            <color indexed="81"/>
            <rFont val="MS P ゴシック"/>
            <family val="3"/>
            <charset val="128"/>
          </rPr>
          <t>機能訓練指導員と相談の上で記入します。</t>
        </r>
      </text>
    </comment>
    <comment ref="E265" authorId="1" shapeId="0">
      <text>
        <r>
          <rPr>
            <b/>
            <sz val="9"/>
            <color indexed="81"/>
            <rFont val="MS P ゴシック"/>
            <family val="3"/>
            <charset val="128"/>
          </rPr>
          <t>２度目の血圧測定時には、排泄状況も確認。</t>
        </r>
      </text>
    </comment>
    <comment ref="O266" authorId="1" shapeId="0">
      <text>
        <r>
          <rPr>
            <b/>
            <sz val="9"/>
            <color indexed="81"/>
            <rFont val="MS P ゴシック"/>
            <family val="3"/>
            <charset val="128"/>
          </rPr>
          <t>機能訓練指導員と相談の上で記入します。</t>
        </r>
      </text>
    </comment>
  </commentList>
</comments>
</file>

<file path=xl/comments7.xml><?xml version="1.0" encoding="utf-8"?>
<comments xmlns="http://schemas.openxmlformats.org/spreadsheetml/2006/main">
  <authors>
    <author>田村　隆明_高齢介護課</author>
    <author>田村隆明</author>
  </authors>
  <commentList>
    <comment ref="B4" authorId="0" shapeId="0">
      <text>
        <r>
          <rPr>
            <b/>
            <sz val="9"/>
            <color indexed="81"/>
            <rFont val="MS P ゴシック"/>
            <family val="3"/>
            <charset val="128"/>
          </rPr>
          <t>漢字氏名を選択</t>
        </r>
      </text>
    </comment>
    <comment ref="E4" authorId="1" shapeId="0">
      <text>
        <r>
          <rPr>
            <b/>
            <sz val="9"/>
            <color indexed="81"/>
            <rFont val="MS P ゴシック"/>
            <family val="3"/>
            <charset val="128"/>
          </rPr>
          <t>２度目の血圧測定時には、排泄状況も確認。</t>
        </r>
      </text>
    </comment>
    <comment ref="O5" authorId="1" shapeId="0">
      <text>
        <r>
          <rPr>
            <b/>
            <sz val="9"/>
            <color indexed="81"/>
            <rFont val="MS P ゴシック"/>
            <family val="3"/>
            <charset val="128"/>
          </rPr>
          <t>機能訓練指導員と相談の上で記入します。</t>
        </r>
      </text>
    </comment>
    <comment ref="E13" authorId="1" shapeId="0">
      <text>
        <r>
          <rPr>
            <b/>
            <sz val="9"/>
            <color indexed="81"/>
            <rFont val="MS P ゴシック"/>
            <family val="3"/>
            <charset val="128"/>
          </rPr>
          <t>２度目の血圧測定時には、排泄状況も確認。</t>
        </r>
      </text>
    </comment>
    <comment ref="O14" authorId="1" shapeId="0">
      <text>
        <r>
          <rPr>
            <b/>
            <sz val="9"/>
            <color indexed="81"/>
            <rFont val="MS P ゴシック"/>
            <family val="3"/>
            <charset val="128"/>
          </rPr>
          <t>機能訓練指導員と相談の上で記入します。</t>
        </r>
      </text>
    </comment>
    <comment ref="E22" authorId="1" shapeId="0">
      <text>
        <r>
          <rPr>
            <b/>
            <sz val="9"/>
            <color indexed="81"/>
            <rFont val="MS P ゴシック"/>
            <family val="3"/>
            <charset val="128"/>
          </rPr>
          <t>２度目の血圧測定時には、排泄状況も確認。</t>
        </r>
      </text>
    </comment>
    <comment ref="O23" authorId="1" shapeId="0">
      <text>
        <r>
          <rPr>
            <b/>
            <sz val="9"/>
            <color indexed="81"/>
            <rFont val="MS P ゴシック"/>
            <family val="3"/>
            <charset val="128"/>
          </rPr>
          <t>機能訓練指導員と相談の上で記入します。</t>
        </r>
      </text>
    </comment>
    <comment ref="E31" authorId="1" shapeId="0">
      <text>
        <r>
          <rPr>
            <b/>
            <sz val="9"/>
            <color indexed="81"/>
            <rFont val="MS P ゴシック"/>
            <family val="3"/>
            <charset val="128"/>
          </rPr>
          <t>２度目の血圧測定時には、排泄状況も確認。</t>
        </r>
      </text>
    </comment>
    <comment ref="O32" authorId="1" shapeId="0">
      <text>
        <r>
          <rPr>
            <b/>
            <sz val="9"/>
            <color indexed="81"/>
            <rFont val="MS P ゴシック"/>
            <family val="3"/>
            <charset val="128"/>
          </rPr>
          <t>機能訓練指導員と相談の上で記入します。</t>
        </r>
      </text>
    </comment>
    <comment ref="E40" authorId="1" shapeId="0">
      <text>
        <r>
          <rPr>
            <b/>
            <sz val="9"/>
            <color indexed="81"/>
            <rFont val="MS P ゴシック"/>
            <family val="3"/>
            <charset val="128"/>
          </rPr>
          <t>２度目の血圧測定時には、排泄状況も確認。</t>
        </r>
      </text>
    </comment>
    <comment ref="O41" authorId="1" shapeId="0">
      <text>
        <r>
          <rPr>
            <b/>
            <sz val="9"/>
            <color indexed="81"/>
            <rFont val="MS P ゴシック"/>
            <family val="3"/>
            <charset val="128"/>
          </rPr>
          <t>機能訓練指導員と相談の上で記入します。</t>
        </r>
      </text>
    </comment>
    <comment ref="E49" authorId="1" shapeId="0">
      <text>
        <r>
          <rPr>
            <b/>
            <sz val="9"/>
            <color indexed="81"/>
            <rFont val="MS P ゴシック"/>
            <family val="3"/>
            <charset val="128"/>
          </rPr>
          <t>２度目の血圧測定時には、排泄状況も確認。</t>
        </r>
      </text>
    </comment>
    <comment ref="O50" authorId="1" shapeId="0">
      <text>
        <r>
          <rPr>
            <b/>
            <sz val="9"/>
            <color indexed="81"/>
            <rFont val="MS P ゴシック"/>
            <family val="3"/>
            <charset val="128"/>
          </rPr>
          <t>機能訓練指導員と相談の上で記入します。</t>
        </r>
      </text>
    </comment>
    <comment ref="E58" authorId="1" shapeId="0">
      <text>
        <r>
          <rPr>
            <b/>
            <sz val="9"/>
            <color indexed="81"/>
            <rFont val="MS P ゴシック"/>
            <family val="3"/>
            <charset val="128"/>
          </rPr>
          <t>２度目の血圧測定時には、排泄状況も確認。</t>
        </r>
      </text>
    </comment>
    <comment ref="O59" authorId="1" shapeId="0">
      <text>
        <r>
          <rPr>
            <b/>
            <sz val="9"/>
            <color indexed="81"/>
            <rFont val="MS P ゴシック"/>
            <family val="3"/>
            <charset val="128"/>
          </rPr>
          <t>機能訓練指導員と相談の上で記入します。</t>
        </r>
      </text>
    </comment>
    <comment ref="E67" authorId="1" shapeId="0">
      <text>
        <r>
          <rPr>
            <b/>
            <sz val="9"/>
            <color indexed="81"/>
            <rFont val="MS P ゴシック"/>
            <family val="3"/>
            <charset val="128"/>
          </rPr>
          <t>２度目の血圧測定時には、排泄状況も確認。</t>
        </r>
      </text>
    </comment>
    <comment ref="O68" authorId="1" shapeId="0">
      <text>
        <r>
          <rPr>
            <b/>
            <sz val="9"/>
            <color indexed="81"/>
            <rFont val="MS P ゴシック"/>
            <family val="3"/>
            <charset val="128"/>
          </rPr>
          <t>機能訓練指導員と相談の上で記入します。</t>
        </r>
      </text>
    </comment>
    <comment ref="E76" authorId="1" shapeId="0">
      <text>
        <r>
          <rPr>
            <b/>
            <sz val="9"/>
            <color indexed="81"/>
            <rFont val="MS P ゴシック"/>
            <family val="3"/>
            <charset val="128"/>
          </rPr>
          <t>２度目の血圧測定時には、排泄状況も確認。</t>
        </r>
      </text>
    </comment>
    <comment ref="O77" authorId="1" shapeId="0">
      <text>
        <r>
          <rPr>
            <b/>
            <sz val="9"/>
            <color indexed="81"/>
            <rFont val="MS P ゴシック"/>
            <family val="3"/>
            <charset val="128"/>
          </rPr>
          <t>機能訓練指導員と相談の上で記入します。</t>
        </r>
      </text>
    </comment>
    <comment ref="E85" authorId="1" shapeId="0">
      <text>
        <r>
          <rPr>
            <b/>
            <sz val="9"/>
            <color indexed="81"/>
            <rFont val="MS P ゴシック"/>
            <family val="3"/>
            <charset val="128"/>
          </rPr>
          <t>２度目の血圧測定時には、排泄状況も確認。</t>
        </r>
      </text>
    </comment>
    <comment ref="O86" authorId="1" shapeId="0">
      <text>
        <r>
          <rPr>
            <b/>
            <sz val="9"/>
            <color indexed="81"/>
            <rFont val="MS P ゴシック"/>
            <family val="3"/>
            <charset val="128"/>
          </rPr>
          <t>機能訓練指導員と相談の上で記入します。</t>
        </r>
      </text>
    </comment>
    <comment ref="B94" authorId="0" shapeId="0">
      <text>
        <r>
          <rPr>
            <b/>
            <sz val="9"/>
            <color indexed="81"/>
            <rFont val="MS P ゴシック"/>
            <family val="3"/>
            <charset val="128"/>
          </rPr>
          <t>漢字氏名を選択</t>
        </r>
      </text>
    </comment>
    <comment ref="E94" authorId="1" shapeId="0">
      <text>
        <r>
          <rPr>
            <b/>
            <sz val="9"/>
            <color indexed="81"/>
            <rFont val="MS P ゴシック"/>
            <family val="3"/>
            <charset val="128"/>
          </rPr>
          <t>２度目の血圧測定時には、排泄状況も確認。</t>
        </r>
      </text>
    </comment>
    <comment ref="O95" authorId="1" shapeId="0">
      <text>
        <r>
          <rPr>
            <b/>
            <sz val="9"/>
            <color indexed="81"/>
            <rFont val="MS P ゴシック"/>
            <family val="3"/>
            <charset val="128"/>
          </rPr>
          <t>機能訓練指導員と相談の上で記入します。</t>
        </r>
      </text>
    </comment>
    <comment ref="E103" authorId="1" shapeId="0">
      <text>
        <r>
          <rPr>
            <b/>
            <sz val="9"/>
            <color indexed="81"/>
            <rFont val="MS P ゴシック"/>
            <family val="3"/>
            <charset val="128"/>
          </rPr>
          <t>２度目の血圧測定時には、排泄状況も確認。</t>
        </r>
      </text>
    </comment>
    <comment ref="O104" authorId="1" shapeId="0">
      <text>
        <r>
          <rPr>
            <b/>
            <sz val="9"/>
            <color indexed="81"/>
            <rFont val="MS P ゴシック"/>
            <family val="3"/>
            <charset val="128"/>
          </rPr>
          <t>機能訓練指導員と相談の上で記入します。</t>
        </r>
      </text>
    </comment>
    <comment ref="E112" authorId="1" shapeId="0">
      <text>
        <r>
          <rPr>
            <b/>
            <sz val="9"/>
            <color indexed="81"/>
            <rFont val="MS P ゴシック"/>
            <family val="3"/>
            <charset val="128"/>
          </rPr>
          <t>２度目の血圧測定時には、排泄状況も確認。</t>
        </r>
      </text>
    </comment>
    <comment ref="O113" authorId="1" shapeId="0">
      <text>
        <r>
          <rPr>
            <b/>
            <sz val="9"/>
            <color indexed="81"/>
            <rFont val="MS P ゴシック"/>
            <family val="3"/>
            <charset val="128"/>
          </rPr>
          <t>機能訓練指導員と相談の上で記入します。</t>
        </r>
      </text>
    </comment>
    <comment ref="E121" authorId="1" shapeId="0">
      <text>
        <r>
          <rPr>
            <b/>
            <sz val="9"/>
            <color indexed="81"/>
            <rFont val="MS P ゴシック"/>
            <family val="3"/>
            <charset val="128"/>
          </rPr>
          <t>２度目の血圧測定時には、排泄状況も確認。</t>
        </r>
      </text>
    </comment>
    <comment ref="O122" authorId="1" shapeId="0">
      <text>
        <r>
          <rPr>
            <b/>
            <sz val="9"/>
            <color indexed="81"/>
            <rFont val="MS P ゴシック"/>
            <family val="3"/>
            <charset val="128"/>
          </rPr>
          <t>機能訓練指導員と相談の上で記入します。</t>
        </r>
      </text>
    </comment>
    <comment ref="E130" authorId="1" shapeId="0">
      <text>
        <r>
          <rPr>
            <b/>
            <sz val="9"/>
            <color indexed="81"/>
            <rFont val="MS P ゴシック"/>
            <family val="3"/>
            <charset val="128"/>
          </rPr>
          <t>２度目の血圧測定時には、排泄状況も確認。</t>
        </r>
      </text>
    </comment>
    <comment ref="O131" authorId="1" shapeId="0">
      <text>
        <r>
          <rPr>
            <b/>
            <sz val="9"/>
            <color indexed="81"/>
            <rFont val="MS P ゴシック"/>
            <family val="3"/>
            <charset val="128"/>
          </rPr>
          <t>機能訓練指導員と相談の上で記入します。</t>
        </r>
      </text>
    </comment>
    <comment ref="E139" authorId="1" shapeId="0">
      <text>
        <r>
          <rPr>
            <b/>
            <sz val="9"/>
            <color indexed="81"/>
            <rFont val="MS P ゴシック"/>
            <family val="3"/>
            <charset val="128"/>
          </rPr>
          <t>２度目の血圧測定時には、排泄状況も確認。</t>
        </r>
      </text>
    </comment>
    <comment ref="O140" authorId="1" shapeId="0">
      <text>
        <r>
          <rPr>
            <b/>
            <sz val="9"/>
            <color indexed="81"/>
            <rFont val="MS P ゴシック"/>
            <family val="3"/>
            <charset val="128"/>
          </rPr>
          <t>機能訓練指導員と相談の上で記入します。</t>
        </r>
      </text>
    </comment>
    <comment ref="E148" authorId="1" shapeId="0">
      <text>
        <r>
          <rPr>
            <b/>
            <sz val="9"/>
            <color indexed="81"/>
            <rFont val="MS P ゴシック"/>
            <family val="3"/>
            <charset val="128"/>
          </rPr>
          <t>２度目の血圧測定時には、排泄状況も確認。</t>
        </r>
      </text>
    </comment>
    <comment ref="O149" authorId="1" shapeId="0">
      <text>
        <r>
          <rPr>
            <b/>
            <sz val="9"/>
            <color indexed="81"/>
            <rFont val="MS P ゴシック"/>
            <family val="3"/>
            <charset val="128"/>
          </rPr>
          <t>機能訓練指導員と相談の上で記入します。</t>
        </r>
      </text>
    </comment>
    <comment ref="E157" authorId="1" shapeId="0">
      <text>
        <r>
          <rPr>
            <b/>
            <sz val="9"/>
            <color indexed="81"/>
            <rFont val="MS P ゴシック"/>
            <family val="3"/>
            <charset val="128"/>
          </rPr>
          <t>２度目の血圧測定時には、排泄状況も確認。</t>
        </r>
      </text>
    </comment>
    <comment ref="O158" authorId="1" shapeId="0">
      <text>
        <r>
          <rPr>
            <b/>
            <sz val="9"/>
            <color indexed="81"/>
            <rFont val="MS P ゴシック"/>
            <family val="3"/>
            <charset val="128"/>
          </rPr>
          <t>機能訓練指導員と相談の上で記入します。</t>
        </r>
      </text>
    </comment>
    <comment ref="E166" authorId="1" shapeId="0">
      <text>
        <r>
          <rPr>
            <b/>
            <sz val="9"/>
            <color indexed="81"/>
            <rFont val="MS P ゴシック"/>
            <family val="3"/>
            <charset val="128"/>
          </rPr>
          <t>２度目の血圧測定時には、排泄状況も確認。</t>
        </r>
      </text>
    </comment>
    <comment ref="O167" authorId="1" shapeId="0">
      <text>
        <r>
          <rPr>
            <b/>
            <sz val="9"/>
            <color indexed="81"/>
            <rFont val="MS P ゴシック"/>
            <family val="3"/>
            <charset val="128"/>
          </rPr>
          <t>機能訓練指導員と相談の上で記入します。</t>
        </r>
      </text>
    </comment>
    <comment ref="E175" authorId="1" shapeId="0">
      <text>
        <r>
          <rPr>
            <b/>
            <sz val="9"/>
            <color indexed="81"/>
            <rFont val="MS P ゴシック"/>
            <family val="3"/>
            <charset val="128"/>
          </rPr>
          <t>２度目の血圧測定時には、排泄状況も確認。</t>
        </r>
      </text>
    </comment>
    <comment ref="O176" authorId="1" shapeId="0">
      <text>
        <r>
          <rPr>
            <b/>
            <sz val="9"/>
            <color indexed="81"/>
            <rFont val="MS P ゴシック"/>
            <family val="3"/>
            <charset val="128"/>
          </rPr>
          <t>機能訓練指導員と相談の上で記入します。</t>
        </r>
      </text>
    </comment>
    <comment ref="B184" authorId="0" shapeId="0">
      <text>
        <r>
          <rPr>
            <b/>
            <sz val="9"/>
            <color indexed="81"/>
            <rFont val="MS P ゴシック"/>
            <family val="3"/>
            <charset val="128"/>
          </rPr>
          <t>漢字氏名を選択</t>
        </r>
      </text>
    </comment>
    <comment ref="E184" authorId="1" shapeId="0">
      <text>
        <r>
          <rPr>
            <b/>
            <sz val="9"/>
            <color indexed="81"/>
            <rFont val="MS P ゴシック"/>
            <family val="3"/>
            <charset val="128"/>
          </rPr>
          <t>２度目の血圧測定時には、排泄状況も確認。</t>
        </r>
      </text>
    </comment>
    <comment ref="O185" authorId="1" shapeId="0">
      <text>
        <r>
          <rPr>
            <b/>
            <sz val="9"/>
            <color indexed="81"/>
            <rFont val="MS P ゴシック"/>
            <family val="3"/>
            <charset val="128"/>
          </rPr>
          <t>機能訓練指導員と相談の上で記入します。</t>
        </r>
      </text>
    </comment>
    <comment ref="E193" authorId="1" shapeId="0">
      <text>
        <r>
          <rPr>
            <b/>
            <sz val="9"/>
            <color indexed="81"/>
            <rFont val="MS P ゴシック"/>
            <family val="3"/>
            <charset val="128"/>
          </rPr>
          <t>２度目の血圧測定時には、排泄状況も確認。</t>
        </r>
      </text>
    </comment>
    <comment ref="O194" authorId="1" shapeId="0">
      <text>
        <r>
          <rPr>
            <b/>
            <sz val="9"/>
            <color indexed="81"/>
            <rFont val="MS P ゴシック"/>
            <family val="3"/>
            <charset val="128"/>
          </rPr>
          <t>機能訓練指導員と相談の上で記入します。</t>
        </r>
      </text>
    </comment>
    <comment ref="E202" authorId="1" shapeId="0">
      <text>
        <r>
          <rPr>
            <b/>
            <sz val="9"/>
            <color indexed="81"/>
            <rFont val="MS P ゴシック"/>
            <family val="3"/>
            <charset val="128"/>
          </rPr>
          <t>２度目の血圧測定時には、排泄状況も確認。</t>
        </r>
      </text>
    </comment>
    <comment ref="O203" authorId="1" shapeId="0">
      <text>
        <r>
          <rPr>
            <b/>
            <sz val="9"/>
            <color indexed="81"/>
            <rFont val="MS P ゴシック"/>
            <family val="3"/>
            <charset val="128"/>
          </rPr>
          <t>機能訓練指導員と相談の上で記入します。</t>
        </r>
      </text>
    </comment>
    <comment ref="E211" authorId="1" shapeId="0">
      <text>
        <r>
          <rPr>
            <b/>
            <sz val="9"/>
            <color indexed="81"/>
            <rFont val="MS P ゴシック"/>
            <family val="3"/>
            <charset val="128"/>
          </rPr>
          <t>２度目の血圧測定時には、排泄状況も確認。</t>
        </r>
      </text>
    </comment>
    <comment ref="O212" authorId="1" shapeId="0">
      <text>
        <r>
          <rPr>
            <b/>
            <sz val="9"/>
            <color indexed="81"/>
            <rFont val="MS P ゴシック"/>
            <family val="3"/>
            <charset val="128"/>
          </rPr>
          <t>機能訓練指導員と相談の上で記入します。</t>
        </r>
      </text>
    </comment>
    <comment ref="E220" authorId="1" shapeId="0">
      <text>
        <r>
          <rPr>
            <b/>
            <sz val="9"/>
            <color indexed="81"/>
            <rFont val="MS P ゴシック"/>
            <family val="3"/>
            <charset val="128"/>
          </rPr>
          <t>２度目の血圧測定時には、排泄状況も確認。</t>
        </r>
      </text>
    </comment>
    <comment ref="O221" authorId="1" shapeId="0">
      <text>
        <r>
          <rPr>
            <b/>
            <sz val="9"/>
            <color indexed="81"/>
            <rFont val="MS P ゴシック"/>
            <family val="3"/>
            <charset val="128"/>
          </rPr>
          <t>機能訓練指導員と相談の上で記入します。</t>
        </r>
      </text>
    </comment>
    <comment ref="E229" authorId="1" shapeId="0">
      <text>
        <r>
          <rPr>
            <b/>
            <sz val="9"/>
            <color indexed="81"/>
            <rFont val="MS P ゴシック"/>
            <family val="3"/>
            <charset val="128"/>
          </rPr>
          <t>２度目の血圧測定時には、排泄状況も確認。</t>
        </r>
      </text>
    </comment>
    <comment ref="O230" authorId="1" shapeId="0">
      <text>
        <r>
          <rPr>
            <b/>
            <sz val="9"/>
            <color indexed="81"/>
            <rFont val="MS P ゴシック"/>
            <family val="3"/>
            <charset val="128"/>
          </rPr>
          <t>機能訓練指導員と相談の上で記入します。</t>
        </r>
      </text>
    </comment>
    <comment ref="E238" authorId="1" shapeId="0">
      <text>
        <r>
          <rPr>
            <b/>
            <sz val="9"/>
            <color indexed="81"/>
            <rFont val="MS P ゴシック"/>
            <family val="3"/>
            <charset val="128"/>
          </rPr>
          <t>２度目の血圧測定時には、排泄状況も確認。</t>
        </r>
      </text>
    </comment>
    <comment ref="O239" authorId="1" shapeId="0">
      <text>
        <r>
          <rPr>
            <b/>
            <sz val="9"/>
            <color indexed="81"/>
            <rFont val="MS P ゴシック"/>
            <family val="3"/>
            <charset val="128"/>
          </rPr>
          <t>機能訓練指導員と相談の上で記入します。</t>
        </r>
      </text>
    </comment>
    <comment ref="E247" authorId="1" shapeId="0">
      <text>
        <r>
          <rPr>
            <b/>
            <sz val="9"/>
            <color indexed="81"/>
            <rFont val="MS P ゴシック"/>
            <family val="3"/>
            <charset val="128"/>
          </rPr>
          <t>２度目の血圧測定時には、排泄状況も確認。</t>
        </r>
      </text>
    </comment>
    <comment ref="O248" authorId="1" shapeId="0">
      <text>
        <r>
          <rPr>
            <b/>
            <sz val="9"/>
            <color indexed="81"/>
            <rFont val="MS P ゴシック"/>
            <family val="3"/>
            <charset val="128"/>
          </rPr>
          <t>機能訓練指導員と相談の上で記入します。</t>
        </r>
      </text>
    </comment>
    <comment ref="E256" authorId="1" shapeId="0">
      <text>
        <r>
          <rPr>
            <b/>
            <sz val="9"/>
            <color indexed="81"/>
            <rFont val="MS P ゴシック"/>
            <family val="3"/>
            <charset val="128"/>
          </rPr>
          <t>２度目の血圧測定時には、排泄状況も確認。</t>
        </r>
      </text>
    </comment>
    <comment ref="O257" authorId="1" shapeId="0">
      <text>
        <r>
          <rPr>
            <b/>
            <sz val="9"/>
            <color indexed="81"/>
            <rFont val="MS P ゴシック"/>
            <family val="3"/>
            <charset val="128"/>
          </rPr>
          <t>機能訓練指導員と相談の上で記入します。</t>
        </r>
      </text>
    </comment>
    <comment ref="E265" authorId="1" shapeId="0">
      <text>
        <r>
          <rPr>
            <b/>
            <sz val="9"/>
            <color indexed="81"/>
            <rFont val="MS P ゴシック"/>
            <family val="3"/>
            <charset val="128"/>
          </rPr>
          <t>２度目の血圧測定時には、排泄状況も確認。</t>
        </r>
      </text>
    </comment>
    <comment ref="O266" authorId="1" shapeId="0">
      <text>
        <r>
          <rPr>
            <b/>
            <sz val="9"/>
            <color indexed="81"/>
            <rFont val="MS P ゴシック"/>
            <family val="3"/>
            <charset val="128"/>
          </rPr>
          <t>機能訓練指導員と相談の上で記入します。</t>
        </r>
      </text>
    </comment>
  </commentList>
</comments>
</file>

<file path=xl/comments8.xml><?xml version="1.0" encoding="utf-8"?>
<comments xmlns="http://schemas.openxmlformats.org/spreadsheetml/2006/main">
  <authors>
    <author>田村　隆明_高齢介護課</author>
    <author>田村隆明</author>
  </authors>
  <commentList>
    <comment ref="B4" authorId="0" shapeId="0">
      <text>
        <r>
          <rPr>
            <b/>
            <sz val="9"/>
            <color indexed="81"/>
            <rFont val="MS P ゴシック"/>
            <family val="3"/>
            <charset val="128"/>
          </rPr>
          <t>漢字氏名を選択</t>
        </r>
      </text>
    </comment>
    <comment ref="E4" authorId="1" shapeId="0">
      <text>
        <r>
          <rPr>
            <b/>
            <sz val="9"/>
            <color indexed="81"/>
            <rFont val="MS P ゴシック"/>
            <family val="3"/>
            <charset val="128"/>
          </rPr>
          <t>２度目の血圧測定時には、排泄状況も確認。</t>
        </r>
      </text>
    </comment>
    <comment ref="O5" authorId="1" shapeId="0">
      <text>
        <r>
          <rPr>
            <b/>
            <sz val="9"/>
            <color indexed="81"/>
            <rFont val="MS P ゴシック"/>
            <family val="3"/>
            <charset val="128"/>
          </rPr>
          <t>機能訓練指導員と相談の上で記入します。</t>
        </r>
      </text>
    </comment>
    <comment ref="E13" authorId="1" shapeId="0">
      <text>
        <r>
          <rPr>
            <b/>
            <sz val="9"/>
            <color indexed="81"/>
            <rFont val="MS P ゴシック"/>
            <family val="3"/>
            <charset val="128"/>
          </rPr>
          <t>２度目の血圧測定時には、排泄状況も確認。</t>
        </r>
      </text>
    </comment>
    <comment ref="O14" authorId="1" shapeId="0">
      <text>
        <r>
          <rPr>
            <b/>
            <sz val="9"/>
            <color indexed="81"/>
            <rFont val="MS P ゴシック"/>
            <family val="3"/>
            <charset val="128"/>
          </rPr>
          <t>機能訓練指導員と相談の上で記入します。</t>
        </r>
      </text>
    </comment>
    <comment ref="E22" authorId="1" shapeId="0">
      <text>
        <r>
          <rPr>
            <b/>
            <sz val="9"/>
            <color indexed="81"/>
            <rFont val="MS P ゴシック"/>
            <family val="3"/>
            <charset val="128"/>
          </rPr>
          <t>２度目の血圧測定時には、排泄状況も確認。</t>
        </r>
      </text>
    </comment>
    <comment ref="O23" authorId="1" shapeId="0">
      <text>
        <r>
          <rPr>
            <b/>
            <sz val="9"/>
            <color indexed="81"/>
            <rFont val="MS P ゴシック"/>
            <family val="3"/>
            <charset val="128"/>
          </rPr>
          <t>機能訓練指導員と相談の上で記入します。</t>
        </r>
      </text>
    </comment>
    <comment ref="E31" authorId="1" shapeId="0">
      <text>
        <r>
          <rPr>
            <b/>
            <sz val="9"/>
            <color indexed="81"/>
            <rFont val="MS P ゴシック"/>
            <family val="3"/>
            <charset val="128"/>
          </rPr>
          <t>２度目の血圧測定時には、排泄状況も確認。</t>
        </r>
      </text>
    </comment>
    <comment ref="O32" authorId="1" shapeId="0">
      <text>
        <r>
          <rPr>
            <b/>
            <sz val="9"/>
            <color indexed="81"/>
            <rFont val="MS P ゴシック"/>
            <family val="3"/>
            <charset val="128"/>
          </rPr>
          <t>機能訓練指導員と相談の上で記入します。</t>
        </r>
      </text>
    </comment>
    <comment ref="E40" authorId="1" shapeId="0">
      <text>
        <r>
          <rPr>
            <b/>
            <sz val="9"/>
            <color indexed="81"/>
            <rFont val="MS P ゴシック"/>
            <family val="3"/>
            <charset val="128"/>
          </rPr>
          <t>２度目の血圧測定時には、排泄状況も確認。</t>
        </r>
      </text>
    </comment>
    <comment ref="O41" authorId="1" shapeId="0">
      <text>
        <r>
          <rPr>
            <b/>
            <sz val="9"/>
            <color indexed="81"/>
            <rFont val="MS P ゴシック"/>
            <family val="3"/>
            <charset val="128"/>
          </rPr>
          <t>機能訓練指導員と相談の上で記入します。</t>
        </r>
      </text>
    </comment>
    <comment ref="E49" authorId="1" shapeId="0">
      <text>
        <r>
          <rPr>
            <b/>
            <sz val="9"/>
            <color indexed="81"/>
            <rFont val="MS P ゴシック"/>
            <family val="3"/>
            <charset val="128"/>
          </rPr>
          <t>２度目の血圧測定時には、排泄状況も確認。</t>
        </r>
      </text>
    </comment>
    <comment ref="O50" authorId="1" shapeId="0">
      <text>
        <r>
          <rPr>
            <b/>
            <sz val="9"/>
            <color indexed="81"/>
            <rFont val="MS P ゴシック"/>
            <family val="3"/>
            <charset val="128"/>
          </rPr>
          <t>機能訓練指導員と相談の上で記入します。</t>
        </r>
      </text>
    </comment>
    <comment ref="E58" authorId="1" shapeId="0">
      <text>
        <r>
          <rPr>
            <b/>
            <sz val="9"/>
            <color indexed="81"/>
            <rFont val="MS P ゴシック"/>
            <family val="3"/>
            <charset val="128"/>
          </rPr>
          <t>２度目の血圧測定時には、排泄状況も確認。</t>
        </r>
      </text>
    </comment>
    <comment ref="O59" authorId="1" shapeId="0">
      <text>
        <r>
          <rPr>
            <b/>
            <sz val="9"/>
            <color indexed="81"/>
            <rFont val="MS P ゴシック"/>
            <family val="3"/>
            <charset val="128"/>
          </rPr>
          <t>機能訓練指導員と相談の上で記入します。</t>
        </r>
      </text>
    </comment>
    <comment ref="E67" authorId="1" shapeId="0">
      <text>
        <r>
          <rPr>
            <b/>
            <sz val="9"/>
            <color indexed="81"/>
            <rFont val="MS P ゴシック"/>
            <family val="3"/>
            <charset val="128"/>
          </rPr>
          <t>２度目の血圧測定時には、排泄状況も確認。</t>
        </r>
      </text>
    </comment>
    <comment ref="O68" authorId="1" shapeId="0">
      <text>
        <r>
          <rPr>
            <b/>
            <sz val="9"/>
            <color indexed="81"/>
            <rFont val="MS P ゴシック"/>
            <family val="3"/>
            <charset val="128"/>
          </rPr>
          <t>機能訓練指導員と相談の上で記入します。</t>
        </r>
      </text>
    </comment>
    <comment ref="E76" authorId="1" shapeId="0">
      <text>
        <r>
          <rPr>
            <b/>
            <sz val="9"/>
            <color indexed="81"/>
            <rFont val="MS P ゴシック"/>
            <family val="3"/>
            <charset val="128"/>
          </rPr>
          <t>２度目の血圧測定時には、排泄状況も確認。</t>
        </r>
      </text>
    </comment>
    <comment ref="O77" authorId="1" shapeId="0">
      <text>
        <r>
          <rPr>
            <b/>
            <sz val="9"/>
            <color indexed="81"/>
            <rFont val="MS P ゴシック"/>
            <family val="3"/>
            <charset val="128"/>
          </rPr>
          <t>機能訓練指導員と相談の上で記入します。</t>
        </r>
      </text>
    </comment>
    <comment ref="E85" authorId="1" shapeId="0">
      <text>
        <r>
          <rPr>
            <b/>
            <sz val="9"/>
            <color indexed="81"/>
            <rFont val="MS P ゴシック"/>
            <family val="3"/>
            <charset val="128"/>
          </rPr>
          <t>２度目の血圧測定時には、排泄状況も確認。</t>
        </r>
      </text>
    </comment>
    <comment ref="O86" authorId="1" shapeId="0">
      <text>
        <r>
          <rPr>
            <b/>
            <sz val="9"/>
            <color indexed="81"/>
            <rFont val="MS P ゴシック"/>
            <family val="3"/>
            <charset val="128"/>
          </rPr>
          <t>機能訓練指導員と相談の上で記入します。</t>
        </r>
      </text>
    </comment>
    <comment ref="B94" authorId="0" shapeId="0">
      <text>
        <r>
          <rPr>
            <b/>
            <sz val="9"/>
            <color indexed="81"/>
            <rFont val="MS P ゴシック"/>
            <family val="3"/>
            <charset val="128"/>
          </rPr>
          <t>漢字氏名を選択</t>
        </r>
      </text>
    </comment>
    <comment ref="E94" authorId="1" shapeId="0">
      <text>
        <r>
          <rPr>
            <b/>
            <sz val="9"/>
            <color indexed="81"/>
            <rFont val="MS P ゴシック"/>
            <family val="3"/>
            <charset val="128"/>
          </rPr>
          <t>２度目の血圧測定時には、排泄状況も確認。</t>
        </r>
      </text>
    </comment>
    <comment ref="O95" authorId="1" shapeId="0">
      <text>
        <r>
          <rPr>
            <b/>
            <sz val="9"/>
            <color indexed="81"/>
            <rFont val="MS P ゴシック"/>
            <family val="3"/>
            <charset val="128"/>
          </rPr>
          <t>機能訓練指導員と相談の上で記入します。</t>
        </r>
      </text>
    </comment>
    <comment ref="E103" authorId="1" shapeId="0">
      <text>
        <r>
          <rPr>
            <b/>
            <sz val="9"/>
            <color indexed="81"/>
            <rFont val="MS P ゴシック"/>
            <family val="3"/>
            <charset val="128"/>
          </rPr>
          <t>２度目の血圧測定時には、排泄状況も確認。</t>
        </r>
      </text>
    </comment>
    <comment ref="O104" authorId="1" shapeId="0">
      <text>
        <r>
          <rPr>
            <b/>
            <sz val="9"/>
            <color indexed="81"/>
            <rFont val="MS P ゴシック"/>
            <family val="3"/>
            <charset val="128"/>
          </rPr>
          <t>機能訓練指導員と相談の上で記入します。</t>
        </r>
      </text>
    </comment>
    <comment ref="E112" authorId="1" shapeId="0">
      <text>
        <r>
          <rPr>
            <b/>
            <sz val="9"/>
            <color indexed="81"/>
            <rFont val="MS P ゴシック"/>
            <family val="3"/>
            <charset val="128"/>
          </rPr>
          <t>２度目の血圧測定時には、排泄状況も確認。</t>
        </r>
      </text>
    </comment>
    <comment ref="O113" authorId="1" shapeId="0">
      <text>
        <r>
          <rPr>
            <b/>
            <sz val="9"/>
            <color indexed="81"/>
            <rFont val="MS P ゴシック"/>
            <family val="3"/>
            <charset val="128"/>
          </rPr>
          <t>機能訓練指導員と相談の上で記入します。</t>
        </r>
      </text>
    </comment>
    <comment ref="E121" authorId="1" shapeId="0">
      <text>
        <r>
          <rPr>
            <b/>
            <sz val="9"/>
            <color indexed="81"/>
            <rFont val="MS P ゴシック"/>
            <family val="3"/>
            <charset val="128"/>
          </rPr>
          <t>２度目の血圧測定時には、排泄状況も確認。</t>
        </r>
      </text>
    </comment>
    <comment ref="O122" authorId="1" shapeId="0">
      <text>
        <r>
          <rPr>
            <b/>
            <sz val="9"/>
            <color indexed="81"/>
            <rFont val="MS P ゴシック"/>
            <family val="3"/>
            <charset val="128"/>
          </rPr>
          <t>機能訓練指導員と相談の上で記入します。</t>
        </r>
      </text>
    </comment>
    <comment ref="E130" authorId="1" shapeId="0">
      <text>
        <r>
          <rPr>
            <b/>
            <sz val="9"/>
            <color indexed="81"/>
            <rFont val="MS P ゴシック"/>
            <family val="3"/>
            <charset val="128"/>
          </rPr>
          <t>２度目の血圧測定時には、排泄状況も確認。</t>
        </r>
      </text>
    </comment>
    <comment ref="O131" authorId="1" shapeId="0">
      <text>
        <r>
          <rPr>
            <b/>
            <sz val="9"/>
            <color indexed="81"/>
            <rFont val="MS P ゴシック"/>
            <family val="3"/>
            <charset val="128"/>
          </rPr>
          <t>機能訓練指導員と相談の上で記入します。</t>
        </r>
      </text>
    </comment>
    <comment ref="E139" authorId="1" shapeId="0">
      <text>
        <r>
          <rPr>
            <b/>
            <sz val="9"/>
            <color indexed="81"/>
            <rFont val="MS P ゴシック"/>
            <family val="3"/>
            <charset val="128"/>
          </rPr>
          <t>２度目の血圧測定時には、排泄状況も確認。</t>
        </r>
      </text>
    </comment>
    <comment ref="O140" authorId="1" shapeId="0">
      <text>
        <r>
          <rPr>
            <b/>
            <sz val="9"/>
            <color indexed="81"/>
            <rFont val="MS P ゴシック"/>
            <family val="3"/>
            <charset val="128"/>
          </rPr>
          <t>機能訓練指導員と相談の上で記入します。</t>
        </r>
      </text>
    </comment>
    <comment ref="E148" authorId="1" shapeId="0">
      <text>
        <r>
          <rPr>
            <b/>
            <sz val="9"/>
            <color indexed="81"/>
            <rFont val="MS P ゴシック"/>
            <family val="3"/>
            <charset val="128"/>
          </rPr>
          <t>２度目の血圧測定時には、排泄状況も確認。</t>
        </r>
      </text>
    </comment>
    <comment ref="O149" authorId="1" shapeId="0">
      <text>
        <r>
          <rPr>
            <b/>
            <sz val="9"/>
            <color indexed="81"/>
            <rFont val="MS P ゴシック"/>
            <family val="3"/>
            <charset val="128"/>
          </rPr>
          <t>機能訓練指導員と相談の上で記入します。</t>
        </r>
      </text>
    </comment>
    <comment ref="E157" authorId="1" shapeId="0">
      <text>
        <r>
          <rPr>
            <b/>
            <sz val="9"/>
            <color indexed="81"/>
            <rFont val="MS P ゴシック"/>
            <family val="3"/>
            <charset val="128"/>
          </rPr>
          <t>２度目の血圧測定時には、排泄状況も確認。</t>
        </r>
      </text>
    </comment>
    <comment ref="O158" authorId="1" shapeId="0">
      <text>
        <r>
          <rPr>
            <b/>
            <sz val="9"/>
            <color indexed="81"/>
            <rFont val="MS P ゴシック"/>
            <family val="3"/>
            <charset val="128"/>
          </rPr>
          <t>機能訓練指導員と相談の上で記入します。</t>
        </r>
      </text>
    </comment>
    <comment ref="E166" authorId="1" shapeId="0">
      <text>
        <r>
          <rPr>
            <b/>
            <sz val="9"/>
            <color indexed="81"/>
            <rFont val="MS P ゴシック"/>
            <family val="3"/>
            <charset val="128"/>
          </rPr>
          <t>２度目の血圧測定時には、排泄状況も確認。</t>
        </r>
      </text>
    </comment>
    <comment ref="O167" authorId="1" shapeId="0">
      <text>
        <r>
          <rPr>
            <b/>
            <sz val="9"/>
            <color indexed="81"/>
            <rFont val="MS P ゴシック"/>
            <family val="3"/>
            <charset val="128"/>
          </rPr>
          <t>機能訓練指導員と相談の上で記入します。</t>
        </r>
      </text>
    </comment>
    <comment ref="E175" authorId="1" shapeId="0">
      <text>
        <r>
          <rPr>
            <b/>
            <sz val="9"/>
            <color indexed="81"/>
            <rFont val="MS P ゴシック"/>
            <family val="3"/>
            <charset val="128"/>
          </rPr>
          <t>２度目の血圧測定時には、排泄状況も確認。</t>
        </r>
      </text>
    </comment>
    <comment ref="O176" authorId="1" shapeId="0">
      <text>
        <r>
          <rPr>
            <b/>
            <sz val="9"/>
            <color indexed="81"/>
            <rFont val="MS P ゴシック"/>
            <family val="3"/>
            <charset val="128"/>
          </rPr>
          <t>機能訓練指導員と相談の上で記入します。</t>
        </r>
      </text>
    </comment>
    <comment ref="B184" authorId="0" shapeId="0">
      <text>
        <r>
          <rPr>
            <b/>
            <sz val="9"/>
            <color indexed="81"/>
            <rFont val="MS P ゴシック"/>
            <family val="3"/>
            <charset val="128"/>
          </rPr>
          <t>漢字氏名を選択</t>
        </r>
      </text>
    </comment>
    <comment ref="E184" authorId="1" shapeId="0">
      <text>
        <r>
          <rPr>
            <b/>
            <sz val="9"/>
            <color indexed="81"/>
            <rFont val="MS P ゴシック"/>
            <family val="3"/>
            <charset val="128"/>
          </rPr>
          <t>２度目の血圧測定時には、排泄状況も確認。</t>
        </r>
      </text>
    </comment>
    <comment ref="O185" authorId="1" shapeId="0">
      <text>
        <r>
          <rPr>
            <b/>
            <sz val="9"/>
            <color indexed="81"/>
            <rFont val="MS P ゴシック"/>
            <family val="3"/>
            <charset val="128"/>
          </rPr>
          <t>機能訓練指導員と相談の上で記入します。</t>
        </r>
      </text>
    </comment>
    <comment ref="E193" authorId="1" shapeId="0">
      <text>
        <r>
          <rPr>
            <b/>
            <sz val="9"/>
            <color indexed="81"/>
            <rFont val="MS P ゴシック"/>
            <family val="3"/>
            <charset val="128"/>
          </rPr>
          <t>２度目の血圧測定時には、排泄状況も確認。</t>
        </r>
      </text>
    </comment>
    <comment ref="O194" authorId="1" shapeId="0">
      <text>
        <r>
          <rPr>
            <b/>
            <sz val="9"/>
            <color indexed="81"/>
            <rFont val="MS P ゴシック"/>
            <family val="3"/>
            <charset val="128"/>
          </rPr>
          <t>機能訓練指導員と相談の上で記入します。</t>
        </r>
      </text>
    </comment>
    <comment ref="E202" authorId="1" shapeId="0">
      <text>
        <r>
          <rPr>
            <b/>
            <sz val="9"/>
            <color indexed="81"/>
            <rFont val="MS P ゴシック"/>
            <family val="3"/>
            <charset val="128"/>
          </rPr>
          <t>２度目の血圧測定時には、排泄状況も確認。</t>
        </r>
      </text>
    </comment>
    <comment ref="O203" authorId="1" shapeId="0">
      <text>
        <r>
          <rPr>
            <b/>
            <sz val="9"/>
            <color indexed="81"/>
            <rFont val="MS P ゴシック"/>
            <family val="3"/>
            <charset val="128"/>
          </rPr>
          <t>機能訓練指導員と相談の上で記入します。</t>
        </r>
      </text>
    </comment>
    <comment ref="E211" authorId="1" shapeId="0">
      <text>
        <r>
          <rPr>
            <b/>
            <sz val="9"/>
            <color indexed="81"/>
            <rFont val="MS P ゴシック"/>
            <family val="3"/>
            <charset val="128"/>
          </rPr>
          <t>２度目の血圧測定時には、排泄状況も確認。</t>
        </r>
      </text>
    </comment>
    <comment ref="O212" authorId="1" shapeId="0">
      <text>
        <r>
          <rPr>
            <b/>
            <sz val="9"/>
            <color indexed="81"/>
            <rFont val="MS P ゴシック"/>
            <family val="3"/>
            <charset val="128"/>
          </rPr>
          <t>機能訓練指導員と相談の上で記入します。</t>
        </r>
      </text>
    </comment>
    <comment ref="E220" authorId="1" shapeId="0">
      <text>
        <r>
          <rPr>
            <b/>
            <sz val="9"/>
            <color indexed="81"/>
            <rFont val="MS P ゴシック"/>
            <family val="3"/>
            <charset val="128"/>
          </rPr>
          <t>２度目の血圧測定時には、排泄状況も確認。</t>
        </r>
      </text>
    </comment>
    <comment ref="O221" authorId="1" shapeId="0">
      <text>
        <r>
          <rPr>
            <b/>
            <sz val="9"/>
            <color indexed="81"/>
            <rFont val="MS P ゴシック"/>
            <family val="3"/>
            <charset val="128"/>
          </rPr>
          <t>機能訓練指導員と相談の上で記入します。</t>
        </r>
      </text>
    </comment>
    <comment ref="E229" authorId="1" shapeId="0">
      <text>
        <r>
          <rPr>
            <b/>
            <sz val="9"/>
            <color indexed="81"/>
            <rFont val="MS P ゴシック"/>
            <family val="3"/>
            <charset val="128"/>
          </rPr>
          <t>２度目の血圧測定時には、排泄状況も確認。</t>
        </r>
      </text>
    </comment>
    <comment ref="O230" authorId="1" shapeId="0">
      <text>
        <r>
          <rPr>
            <b/>
            <sz val="9"/>
            <color indexed="81"/>
            <rFont val="MS P ゴシック"/>
            <family val="3"/>
            <charset val="128"/>
          </rPr>
          <t>機能訓練指導員と相談の上で記入します。</t>
        </r>
      </text>
    </comment>
    <comment ref="E238" authorId="1" shapeId="0">
      <text>
        <r>
          <rPr>
            <b/>
            <sz val="9"/>
            <color indexed="81"/>
            <rFont val="MS P ゴシック"/>
            <family val="3"/>
            <charset val="128"/>
          </rPr>
          <t>２度目の血圧測定時には、排泄状況も確認。</t>
        </r>
      </text>
    </comment>
    <comment ref="O239" authorId="1" shapeId="0">
      <text>
        <r>
          <rPr>
            <b/>
            <sz val="9"/>
            <color indexed="81"/>
            <rFont val="MS P ゴシック"/>
            <family val="3"/>
            <charset val="128"/>
          </rPr>
          <t>機能訓練指導員と相談の上で記入します。</t>
        </r>
      </text>
    </comment>
    <comment ref="E247" authorId="1" shapeId="0">
      <text>
        <r>
          <rPr>
            <b/>
            <sz val="9"/>
            <color indexed="81"/>
            <rFont val="MS P ゴシック"/>
            <family val="3"/>
            <charset val="128"/>
          </rPr>
          <t>２度目の血圧測定時には、排泄状況も確認。</t>
        </r>
      </text>
    </comment>
    <comment ref="O248" authorId="1" shapeId="0">
      <text>
        <r>
          <rPr>
            <b/>
            <sz val="9"/>
            <color indexed="81"/>
            <rFont val="MS P ゴシック"/>
            <family val="3"/>
            <charset val="128"/>
          </rPr>
          <t>機能訓練指導員と相談の上で記入します。</t>
        </r>
      </text>
    </comment>
    <comment ref="E256" authorId="1" shapeId="0">
      <text>
        <r>
          <rPr>
            <b/>
            <sz val="9"/>
            <color indexed="81"/>
            <rFont val="MS P ゴシック"/>
            <family val="3"/>
            <charset val="128"/>
          </rPr>
          <t>２度目の血圧測定時には、排泄状況も確認。</t>
        </r>
      </text>
    </comment>
    <comment ref="O257" authorId="1" shapeId="0">
      <text>
        <r>
          <rPr>
            <b/>
            <sz val="9"/>
            <color indexed="81"/>
            <rFont val="MS P ゴシック"/>
            <family val="3"/>
            <charset val="128"/>
          </rPr>
          <t>機能訓練指導員と相談の上で記入します。</t>
        </r>
      </text>
    </comment>
    <comment ref="E265" authorId="1" shapeId="0">
      <text>
        <r>
          <rPr>
            <b/>
            <sz val="9"/>
            <color indexed="81"/>
            <rFont val="MS P ゴシック"/>
            <family val="3"/>
            <charset val="128"/>
          </rPr>
          <t>２度目の血圧測定時には、排泄状況も確認。</t>
        </r>
      </text>
    </comment>
    <comment ref="O266" authorId="1" shapeId="0">
      <text>
        <r>
          <rPr>
            <b/>
            <sz val="9"/>
            <color indexed="81"/>
            <rFont val="MS P ゴシック"/>
            <family val="3"/>
            <charset val="128"/>
          </rPr>
          <t>機能訓練指導員と相談の上で記入します。</t>
        </r>
      </text>
    </comment>
  </commentList>
</comments>
</file>

<file path=xl/comments9.xml><?xml version="1.0" encoding="utf-8"?>
<comments xmlns="http://schemas.openxmlformats.org/spreadsheetml/2006/main">
  <authors>
    <author>田村　隆明_高齢介護課</author>
    <author>田村隆明</author>
  </authors>
  <commentList>
    <comment ref="B7" authorId="0" shapeId="0">
      <text>
        <r>
          <rPr>
            <b/>
            <sz val="9"/>
            <color indexed="81"/>
            <rFont val="MS P ゴシック"/>
            <family val="3"/>
            <charset val="128"/>
          </rPr>
          <t>漢字氏名を選択</t>
        </r>
      </text>
    </comment>
    <comment ref="S8" authorId="1" shapeId="0">
      <text>
        <r>
          <rPr>
            <b/>
            <sz val="9"/>
            <color indexed="81"/>
            <rFont val="MS P ゴシック"/>
            <family val="3"/>
            <charset val="128"/>
          </rPr>
          <t>上記10品目より記載</t>
        </r>
      </text>
    </comment>
    <comment ref="F10" authorId="0" shapeId="0">
      <text>
        <r>
          <rPr>
            <b/>
            <sz val="9"/>
            <color indexed="81"/>
            <rFont val="MS P ゴシック"/>
            <family val="3"/>
            <charset val="128"/>
          </rPr>
          <t>何分に排泄したか記入</t>
        </r>
      </text>
    </comment>
    <comment ref="P11" authorId="1" shapeId="0">
      <text>
        <r>
          <rPr>
            <b/>
            <sz val="9"/>
            <color indexed="81"/>
            <rFont val="MS P ゴシック"/>
            <family val="3"/>
            <charset val="128"/>
          </rPr>
          <t>機能訓練指導員と相談の上で記入します。</t>
        </r>
      </text>
    </comment>
    <comment ref="S18" authorId="1" shapeId="0">
      <text>
        <r>
          <rPr>
            <b/>
            <sz val="9"/>
            <color indexed="81"/>
            <rFont val="MS P ゴシック"/>
            <family val="3"/>
            <charset val="128"/>
          </rPr>
          <t>上記10品目より記載</t>
        </r>
      </text>
    </comment>
    <comment ref="F20" authorId="0" shapeId="0">
      <text>
        <r>
          <rPr>
            <b/>
            <sz val="9"/>
            <color indexed="81"/>
            <rFont val="MS P ゴシック"/>
            <family val="3"/>
            <charset val="128"/>
          </rPr>
          <t>何分に排泄したか記入</t>
        </r>
      </text>
    </comment>
    <comment ref="P21" authorId="1" shapeId="0">
      <text>
        <r>
          <rPr>
            <b/>
            <sz val="9"/>
            <color indexed="81"/>
            <rFont val="MS P ゴシック"/>
            <family val="3"/>
            <charset val="128"/>
          </rPr>
          <t>機能訓練指導員と相談の上で記入します。</t>
        </r>
      </text>
    </comment>
    <comment ref="S28" authorId="1" shapeId="0">
      <text>
        <r>
          <rPr>
            <b/>
            <sz val="9"/>
            <color indexed="81"/>
            <rFont val="MS P ゴシック"/>
            <family val="3"/>
            <charset val="128"/>
          </rPr>
          <t>上記10品目より記載</t>
        </r>
      </text>
    </comment>
    <comment ref="F30" authorId="0" shapeId="0">
      <text>
        <r>
          <rPr>
            <b/>
            <sz val="9"/>
            <color indexed="81"/>
            <rFont val="MS P ゴシック"/>
            <family val="3"/>
            <charset val="128"/>
          </rPr>
          <t>何分に排泄したか記入</t>
        </r>
      </text>
    </comment>
    <comment ref="P31" authorId="1" shapeId="0">
      <text>
        <r>
          <rPr>
            <b/>
            <sz val="9"/>
            <color indexed="81"/>
            <rFont val="MS P ゴシック"/>
            <family val="3"/>
            <charset val="128"/>
          </rPr>
          <t>機能訓練指導員と相談の上で記入します。</t>
        </r>
      </text>
    </comment>
    <comment ref="S38" authorId="1" shapeId="0">
      <text>
        <r>
          <rPr>
            <b/>
            <sz val="9"/>
            <color indexed="81"/>
            <rFont val="MS P ゴシック"/>
            <family val="3"/>
            <charset val="128"/>
          </rPr>
          <t>上記10品目より記載</t>
        </r>
      </text>
    </comment>
    <comment ref="F40" authorId="0" shapeId="0">
      <text>
        <r>
          <rPr>
            <b/>
            <sz val="9"/>
            <color indexed="81"/>
            <rFont val="MS P ゴシック"/>
            <family val="3"/>
            <charset val="128"/>
          </rPr>
          <t>何分に排泄したか記入</t>
        </r>
      </text>
    </comment>
    <comment ref="P41" authorId="1" shapeId="0">
      <text>
        <r>
          <rPr>
            <b/>
            <sz val="9"/>
            <color indexed="81"/>
            <rFont val="MS P ゴシック"/>
            <family val="3"/>
            <charset val="128"/>
          </rPr>
          <t>機能訓練指導員と相談の上で記入します。</t>
        </r>
      </text>
    </comment>
    <comment ref="S48" authorId="1" shapeId="0">
      <text>
        <r>
          <rPr>
            <b/>
            <sz val="9"/>
            <color indexed="81"/>
            <rFont val="MS P ゴシック"/>
            <family val="3"/>
            <charset val="128"/>
          </rPr>
          <t>上記10品目より記載</t>
        </r>
      </text>
    </comment>
    <comment ref="F50" authorId="0" shapeId="0">
      <text>
        <r>
          <rPr>
            <b/>
            <sz val="9"/>
            <color indexed="81"/>
            <rFont val="MS P ゴシック"/>
            <family val="3"/>
            <charset val="128"/>
          </rPr>
          <t>何分に排泄したか記入</t>
        </r>
      </text>
    </comment>
    <comment ref="P51" authorId="1" shapeId="0">
      <text>
        <r>
          <rPr>
            <b/>
            <sz val="9"/>
            <color indexed="81"/>
            <rFont val="MS P ゴシック"/>
            <family val="3"/>
            <charset val="128"/>
          </rPr>
          <t>機能訓練指導員と相談の上で記入します。</t>
        </r>
      </text>
    </comment>
    <comment ref="S58" authorId="1" shapeId="0">
      <text>
        <r>
          <rPr>
            <b/>
            <sz val="9"/>
            <color indexed="81"/>
            <rFont val="MS P ゴシック"/>
            <family val="3"/>
            <charset val="128"/>
          </rPr>
          <t>上記10品目より記載</t>
        </r>
      </text>
    </comment>
    <comment ref="F60" authorId="0" shapeId="0">
      <text>
        <r>
          <rPr>
            <b/>
            <sz val="9"/>
            <color indexed="81"/>
            <rFont val="MS P ゴシック"/>
            <family val="3"/>
            <charset val="128"/>
          </rPr>
          <t>何分に排泄したか記入</t>
        </r>
      </text>
    </comment>
    <comment ref="P61" authorId="1" shapeId="0">
      <text>
        <r>
          <rPr>
            <b/>
            <sz val="9"/>
            <color indexed="81"/>
            <rFont val="MS P ゴシック"/>
            <family val="3"/>
            <charset val="128"/>
          </rPr>
          <t>機能訓練指導員と相談の上で記入します。</t>
        </r>
      </text>
    </comment>
    <comment ref="S68" authorId="1" shapeId="0">
      <text>
        <r>
          <rPr>
            <b/>
            <sz val="9"/>
            <color indexed="81"/>
            <rFont val="MS P ゴシック"/>
            <family val="3"/>
            <charset val="128"/>
          </rPr>
          <t>上記10品目より記載</t>
        </r>
      </text>
    </comment>
    <comment ref="F70" authorId="0" shapeId="0">
      <text>
        <r>
          <rPr>
            <b/>
            <sz val="9"/>
            <color indexed="81"/>
            <rFont val="MS P ゴシック"/>
            <family val="3"/>
            <charset val="128"/>
          </rPr>
          <t>何分に排泄したか記入</t>
        </r>
      </text>
    </comment>
    <comment ref="P71" authorId="1" shapeId="0">
      <text>
        <r>
          <rPr>
            <b/>
            <sz val="9"/>
            <color indexed="81"/>
            <rFont val="MS P ゴシック"/>
            <family val="3"/>
            <charset val="128"/>
          </rPr>
          <t>機能訓練指導員と相談の上で記入します。</t>
        </r>
      </text>
    </comment>
    <comment ref="S78" authorId="1" shapeId="0">
      <text>
        <r>
          <rPr>
            <b/>
            <sz val="9"/>
            <color indexed="81"/>
            <rFont val="MS P ゴシック"/>
            <family val="3"/>
            <charset val="128"/>
          </rPr>
          <t>上記10品目より記載</t>
        </r>
      </text>
    </comment>
    <comment ref="F80" authorId="0" shapeId="0">
      <text>
        <r>
          <rPr>
            <b/>
            <sz val="9"/>
            <color indexed="81"/>
            <rFont val="MS P ゴシック"/>
            <family val="3"/>
            <charset val="128"/>
          </rPr>
          <t>何分に排泄したか記入</t>
        </r>
      </text>
    </comment>
    <comment ref="P81" authorId="1" shapeId="0">
      <text>
        <r>
          <rPr>
            <b/>
            <sz val="9"/>
            <color indexed="81"/>
            <rFont val="MS P ゴシック"/>
            <family val="3"/>
            <charset val="128"/>
          </rPr>
          <t>機能訓練指導員と相談の上で記入します。</t>
        </r>
      </text>
    </comment>
    <comment ref="S88" authorId="1" shapeId="0">
      <text>
        <r>
          <rPr>
            <b/>
            <sz val="9"/>
            <color indexed="81"/>
            <rFont val="MS P ゴシック"/>
            <family val="3"/>
            <charset val="128"/>
          </rPr>
          <t>上記10品目より記載</t>
        </r>
      </text>
    </comment>
    <comment ref="F90" authorId="0" shapeId="0">
      <text>
        <r>
          <rPr>
            <b/>
            <sz val="9"/>
            <color indexed="81"/>
            <rFont val="MS P ゴシック"/>
            <family val="3"/>
            <charset val="128"/>
          </rPr>
          <t>何分に排泄したか記入</t>
        </r>
      </text>
    </comment>
    <comment ref="P91" authorId="1" shapeId="0">
      <text>
        <r>
          <rPr>
            <b/>
            <sz val="9"/>
            <color indexed="81"/>
            <rFont val="MS P ゴシック"/>
            <family val="3"/>
            <charset val="128"/>
          </rPr>
          <t>機能訓練指導員と相談の上で記入します。</t>
        </r>
      </text>
    </comment>
    <comment ref="S98" authorId="1" shapeId="0">
      <text>
        <r>
          <rPr>
            <b/>
            <sz val="9"/>
            <color indexed="81"/>
            <rFont val="MS P ゴシック"/>
            <family val="3"/>
            <charset val="128"/>
          </rPr>
          <t>上記10品目より記載</t>
        </r>
      </text>
    </comment>
    <comment ref="F100" authorId="0" shapeId="0">
      <text>
        <r>
          <rPr>
            <b/>
            <sz val="9"/>
            <color indexed="81"/>
            <rFont val="MS P ゴシック"/>
            <family val="3"/>
            <charset val="128"/>
          </rPr>
          <t>何分に排泄したか記入</t>
        </r>
      </text>
    </comment>
    <comment ref="P101" authorId="1" shapeId="0">
      <text>
        <r>
          <rPr>
            <b/>
            <sz val="9"/>
            <color indexed="81"/>
            <rFont val="MS P ゴシック"/>
            <family val="3"/>
            <charset val="128"/>
          </rPr>
          <t>機能訓練指導員と相談の上で記入します。</t>
        </r>
      </text>
    </comment>
    <comment ref="B107" authorId="0" shapeId="0">
      <text>
        <r>
          <rPr>
            <b/>
            <sz val="9"/>
            <color indexed="81"/>
            <rFont val="MS P ゴシック"/>
            <family val="3"/>
            <charset val="128"/>
          </rPr>
          <t>漢字氏名を選択</t>
        </r>
      </text>
    </comment>
    <comment ref="S108" authorId="1" shapeId="0">
      <text>
        <r>
          <rPr>
            <b/>
            <sz val="9"/>
            <color indexed="81"/>
            <rFont val="MS P ゴシック"/>
            <family val="3"/>
            <charset val="128"/>
          </rPr>
          <t>上記10品目より記載</t>
        </r>
      </text>
    </comment>
    <comment ref="F110" authorId="0" shapeId="0">
      <text>
        <r>
          <rPr>
            <b/>
            <sz val="9"/>
            <color indexed="81"/>
            <rFont val="MS P ゴシック"/>
            <family val="3"/>
            <charset val="128"/>
          </rPr>
          <t>何分に排泄したか記入</t>
        </r>
      </text>
    </comment>
    <comment ref="P111" authorId="1" shapeId="0">
      <text>
        <r>
          <rPr>
            <b/>
            <sz val="9"/>
            <color indexed="81"/>
            <rFont val="MS P ゴシック"/>
            <family val="3"/>
            <charset val="128"/>
          </rPr>
          <t>機能訓練指導員と相談の上で記入します。</t>
        </r>
      </text>
    </comment>
    <comment ref="S118" authorId="1" shapeId="0">
      <text>
        <r>
          <rPr>
            <b/>
            <sz val="9"/>
            <color indexed="81"/>
            <rFont val="MS P ゴシック"/>
            <family val="3"/>
            <charset val="128"/>
          </rPr>
          <t>上記10品目より記載</t>
        </r>
      </text>
    </comment>
    <comment ref="F120" authorId="0" shapeId="0">
      <text>
        <r>
          <rPr>
            <b/>
            <sz val="9"/>
            <color indexed="81"/>
            <rFont val="MS P ゴシック"/>
            <family val="3"/>
            <charset val="128"/>
          </rPr>
          <t>何分に排泄したか記入</t>
        </r>
      </text>
    </comment>
    <comment ref="P121" authorId="1" shapeId="0">
      <text>
        <r>
          <rPr>
            <b/>
            <sz val="9"/>
            <color indexed="81"/>
            <rFont val="MS P ゴシック"/>
            <family val="3"/>
            <charset val="128"/>
          </rPr>
          <t>機能訓練指導員と相談の上で記入します。</t>
        </r>
      </text>
    </comment>
    <comment ref="S128" authorId="1" shapeId="0">
      <text>
        <r>
          <rPr>
            <b/>
            <sz val="9"/>
            <color indexed="81"/>
            <rFont val="MS P ゴシック"/>
            <family val="3"/>
            <charset val="128"/>
          </rPr>
          <t>上記10品目より記載</t>
        </r>
      </text>
    </comment>
    <comment ref="F130" authorId="0" shapeId="0">
      <text>
        <r>
          <rPr>
            <b/>
            <sz val="9"/>
            <color indexed="81"/>
            <rFont val="MS P ゴシック"/>
            <family val="3"/>
            <charset val="128"/>
          </rPr>
          <t>何分に排泄したか記入</t>
        </r>
      </text>
    </comment>
    <comment ref="P131" authorId="1" shapeId="0">
      <text>
        <r>
          <rPr>
            <b/>
            <sz val="9"/>
            <color indexed="81"/>
            <rFont val="MS P ゴシック"/>
            <family val="3"/>
            <charset val="128"/>
          </rPr>
          <t>機能訓練指導員と相談の上で記入します。</t>
        </r>
      </text>
    </comment>
    <comment ref="S138" authorId="1" shapeId="0">
      <text>
        <r>
          <rPr>
            <b/>
            <sz val="9"/>
            <color indexed="81"/>
            <rFont val="MS P ゴシック"/>
            <family val="3"/>
            <charset val="128"/>
          </rPr>
          <t>上記10品目より記載</t>
        </r>
      </text>
    </comment>
    <comment ref="F140" authorId="0" shapeId="0">
      <text>
        <r>
          <rPr>
            <b/>
            <sz val="9"/>
            <color indexed="81"/>
            <rFont val="MS P ゴシック"/>
            <family val="3"/>
            <charset val="128"/>
          </rPr>
          <t>何分に排泄したか記入</t>
        </r>
      </text>
    </comment>
    <comment ref="P141" authorId="1" shapeId="0">
      <text>
        <r>
          <rPr>
            <b/>
            <sz val="9"/>
            <color indexed="81"/>
            <rFont val="MS P ゴシック"/>
            <family val="3"/>
            <charset val="128"/>
          </rPr>
          <t>機能訓練指導員と相談の上で記入します。</t>
        </r>
      </text>
    </comment>
    <comment ref="S148" authorId="1" shapeId="0">
      <text>
        <r>
          <rPr>
            <b/>
            <sz val="9"/>
            <color indexed="81"/>
            <rFont val="MS P ゴシック"/>
            <family val="3"/>
            <charset val="128"/>
          </rPr>
          <t>上記10品目より記載</t>
        </r>
      </text>
    </comment>
    <comment ref="F150" authorId="0" shapeId="0">
      <text>
        <r>
          <rPr>
            <b/>
            <sz val="9"/>
            <color indexed="81"/>
            <rFont val="MS P ゴシック"/>
            <family val="3"/>
            <charset val="128"/>
          </rPr>
          <t>何分に排泄したか記入</t>
        </r>
      </text>
    </comment>
    <comment ref="P151" authorId="1" shapeId="0">
      <text>
        <r>
          <rPr>
            <b/>
            <sz val="9"/>
            <color indexed="81"/>
            <rFont val="MS P ゴシック"/>
            <family val="3"/>
            <charset val="128"/>
          </rPr>
          <t>機能訓練指導員と相談の上で記入します。</t>
        </r>
      </text>
    </comment>
    <comment ref="S158" authorId="1" shapeId="0">
      <text>
        <r>
          <rPr>
            <b/>
            <sz val="9"/>
            <color indexed="81"/>
            <rFont val="MS P ゴシック"/>
            <family val="3"/>
            <charset val="128"/>
          </rPr>
          <t>上記10品目より記載</t>
        </r>
      </text>
    </comment>
    <comment ref="F160" authorId="0" shapeId="0">
      <text>
        <r>
          <rPr>
            <b/>
            <sz val="9"/>
            <color indexed="81"/>
            <rFont val="MS P ゴシック"/>
            <family val="3"/>
            <charset val="128"/>
          </rPr>
          <t>何分に排泄したか記入</t>
        </r>
      </text>
    </comment>
    <comment ref="P161" authorId="1" shapeId="0">
      <text>
        <r>
          <rPr>
            <b/>
            <sz val="9"/>
            <color indexed="81"/>
            <rFont val="MS P ゴシック"/>
            <family val="3"/>
            <charset val="128"/>
          </rPr>
          <t>機能訓練指導員と相談の上で記入します。</t>
        </r>
      </text>
    </comment>
    <comment ref="S168" authorId="1" shapeId="0">
      <text>
        <r>
          <rPr>
            <b/>
            <sz val="9"/>
            <color indexed="81"/>
            <rFont val="MS P ゴシック"/>
            <family val="3"/>
            <charset val="128"/>
          </rPr>
          <t>上記10品目より記載</t>
        </r>
      </text>
    </comment>
    <comment ref="F170" authorId="0" shapeId="0">
      <text>
        <r>
          <rPr>
            <b/>
            <sz val="9"/>
            <color indexed="81"/>
            <rFont val="MS P ゴシック"/>
            <family val="3"/>
            <charset val="128"/>
          </rPr>
          <t>何分に排泄したか記入</t>
        </r>
      </text>
    </comment>
    <comment ref="P171" authorId="1" shapeId="0">
      <text>
        <r>
          <rPr>
            <b/>
            <sz val="9"/>
            <color indexed="81"/>
            <rFont val="MS P ゴシック"/>
            <family val="3"/>
            <charset val="128"/>
          </rPr>
          <t>機能訓練指導員と相談の上で記入します。</t>
        </r>
      </text>
    </comment>
    <comment ref="S178" authorId="1" shapeId="0">
      <text>
        <r>
          <rPr>
            <b/>
            <sz val="9"/>
            <color indexed="81"/>
            <rFont val="MS P ゴシック"/>
            <family val="3"/>
            <charset val="128"/>
          </rPr>
          <t>上記10品目より記載</t>
        </r>
      </text>
    </comment>
    <comment ref="F180" authorId="0" shapeId="0">
      <text>
        <r>
          <rPr>
            <b/>
            <sz val="9"/>
            <color indexed="81"/>
            <rFont val="MS P ゴシック"/>
            <family val="3"/>
            <charset val="128"/>
          </rPr>
          <t>何分に排泄したか記入</t>
        </r>
      </text>
    </comment>
    <comment ref="P181" authorId="1" shapeId="0">
      <text>
        <r>
          <rPr>
            <b/>
            <sz val="9"/>
            <color indexed="81"/>
            <rFont val="MS P ゴシック"/>
            <family val="3"/>
            <charset val="128"/>
          </rPr>
          <t>機能訓練指導員と相談の上で記入します。</t>
        </r>
      </text>
    </comment>
    <comment ref="S188" authorId="1" shapeId="0">
      <text>
        <r>
          <rPr>
            <b/>
            <sz val="9"/>
            <color indexed="81"/>
            <rFont val="MS P ゴシック"/>
            <family val="3"/>
            <charset val="128"/>
          </rPr>
          <t>上記10品目より記載</t>
        </r>
      </text>
    </comment>
    <comment ref="F190" authorId="0" shapeId="0">
      <text>
        <r>
          <rPr>
            <b/>
            <sz val="9"/>
            <color indexed="81"/>
            <rFont val="MS P ゴシック"/>
            <family val="3"/>
            <charset val="128"/>
          </rPr>
          <t>何分に排泄したか記入</t>
        </r>
      </text>
    </comment>
    <comment ref="P191" authorId="1" shapeId="0">
      <text>
        <r>
          <rPr>
            <b/>
            <sz val="9"/>
            <color indexed="81"/>
            <rFont val="MS P ゴシック"/>
            <family val="3"/>
            <charset val="128"/>
          </rPr>
          <t>機能訓練指導員と相談の上で記入します。</t>
        </r>
      </text>
    </comment>
    <comment ref="S198" authorId="1" shapeId="0">
      <text>
        <r>
          <rPr>
            <b/>
            <sz val="9"/>
            <color indexed="81"/>
            <rFont val="MS P ゴシック"/>
            <family val="3"/>
            <charset val="128"/>
          </rPr>
          <t>上記10品目より記載</t>
        </r>
      </text>
    </comment>
    <comment ref="F200" authorId="0" shapeId="0">
      <text>
        <r>
          <rPr>
            <b/>
            <sz val="9"/>
            <color indexed="81"/>
            <rFont val="MS P ゴシック"/>
            <family val="3"/>
            <charset val="128"/>
          </rPr>
          <t>何分に排泄したか記入</t>
        </r>
      </text>
    </comment>
    <comment ref="P201" authorId="1" shapeId="0">
      <text>
        <r>
          <rPr>
            <b/>
            <sz val="9"/>
            <color indexed="81"/>
            <rFont val="MS P ゴシック"/>
            <family val="3"/>
            <charset val="128"/>
          </rPr>
          <t>機能訓練指導員と相談の上で記入します。</t>
        </r>
      </text>
    </comment>
    <comment ref="B207" authorId="0" shapeId="0">
      <text>
        <r>
          <rPr>
            <b/>
            <sz val="9"/>
            <color indexed="81"/>
            <rFont val="MS P ゴシック"/>
            <family val="3"/>
            <charset val="128"/>
          </rPr>
          <t>漢字氏名を選択</t>
        </r>
      </text>
    </comment>
    <comment ref="S208" authorId="1" shapeId="0">
      <text>
        <r>
          <rPr>
            <b/>
            <sz val="9"/>
            <color indexed="81"/>
            <rFont val="MS P ゴシック"/>
            <family val="3"/>
            <charset val="128"/>
          </rPr>
          <t>上記10品目より記載</t>
        </r>
      </text>
    </comment>
    <comment ref="F210" authorId="0" shapeId="0">
      <text>
        <r>
          <rPr>
            <b/>
            <sz val="9"/>
            <color indexed="81"/>
            <rFont val="MS P ゴシック"/>
            <family val="3"/>
            <charset val="128"/>
          </rPr>
          <t>何分に排泄したか記入</t>
        </r>
      </text>
    </comment>
    <comment ref="P211" authorId="1" shapeId="0">
      <text>
        <r>
          <rPr>
            <b/>
            <sz val="9"/>
            <color indexed="81"/>
            <rFont val="MS P ゴシック"/>
            <family val="3"/>
            <charset val="128"/>
          </rPr>
          <t>機能訓練指導員と相談の上で記入します。</t>
        </r>
      </text>
    </comment>
    <comment ref="S218" authorId="1" shapeId="0">
      <text>
        <r>
          <rPr>
            <b/>
            <sz val="9"/>
            <color indexed="81"/>
            <rFont val="MS P ゴシック"/>
            <family val="3"/>
            <charset val="128"/>
          </rPr>
          <t>上記10品目より記載</t>
        </r>
      </text>
    </comment>
    <comment ref="F220" authorId="0" shapeId="0">
      <text>
        <r>
          <rPr>
            <b/>
            <sz val="9"/>
            <color indexed="81"/>
            <rFont val="MS P ゴシック"/>
            <family val="3"/>
            <charset val="128"/>
          </rPr>
          <t>何分に排泄したか記入</t>
        </r>
      </text>
    </comment>
    <comment ref="P221" authorId="1" shapeId="0">
      <text>
        <r>
          <rPr>
            <b/>
            <sz val="9"/>
            <color indexed="81"/>
            <rFont val="MS P ゴシック"/>
            <family val="3"/>
            <charset val="128"/>
          </rPr>
          <t>機能訓練指導員と相談の上で記入します。</t>
        </r>
      </text>
    </comment>
    <comment ref="S228" authorId="1" shapeId="0">
      <text>
        <r>
          <rPr>
            <b/>
            <sz val="9"/>
            <color indexed="81"/>
            <rFont val="MS P ゴシック"/>
            <family val="3"/>
            <charset val="128"/>
          </rPr>
          <t>上記10品目より記載</t>
        </r>
      </text>
    </comment>
    <comment ref="F230" authorId="0" shapeId="0">
      <text>
        <r>
          <rPr>
            <b/>
            <sz val="9"/>
            <color indexed="81"/>
            <rFont val="MS P ゴシック"/>
            <family val="3"/>
            <charset val="128"/>
          </rPr>
          <t>何分に排泄したか記入</t>
        </r>
      </text>
    </comment>
    <comment ref="P231" authorId="1" shapeId="0">
      <text>
        <r>
          <rPr>
            <b/>
            <sz val="9"/>
            <color indexed="81"/>
            <rFont val="MS P ゴシック"/>
            <family val="3"/>
            <charset val="128"/>
          </rPr>
          <t>機能訓練指導員と相談の上で記入します。</t>
        </r>
      </text>
    </comment>
    <comment ref="S238" authorId="1" shapeId="0">
      <text>
        <r>
          <rPr>
            <b/>
            <sz val="9"/>
            <color indexed="81"/>
            <rFont val="MS P ゴシック"/>
            <family val="3"/>
            <charset val="128"/>
          </rPr>
          <t>上記10品目より記載</t>
        </r>
      </text>
    </comment>
    <comment ref="F240" authorId="0" shapeId="0">
      <text>
        <r>
          <rPr>
            <b/>
            <sz val="9"/>
            <color indexed="81"/>
            <rFont val="MS P ゴシック"/>
            <family val="3"/>
            <charset val="128"/>
          </rPr>
          <t>何分に排泄したか記入</t>
        </r>
      </text>
    </comment>
    <comment ref="P241" authorId="1" shapeId="0">
      <text>
        <r>
          <rPr>
            <b/>
            <sz val="9"/>
            <color indexed="81"/>
            <rFont val="MS P ゴシック"/>
            <family val="3"/>
            <charset val="128"/>
          </rPr>
          <t>機能訓練指導員と相談の上で記入します。</t>
        </r>
      </text>
    </comment>
    <comment ref="S248" authorId="1" shapeId="0">
      <text>
        <r>
          <rPr>
            <b/>
            <sz val="9"/>
            <color indexed="81"/>
            <rFont val="MS P ゴシック"/>
            <family val="3"/>
            <charset val="128"/>
          </rPr>
          <t>上記10品目より記載</t>
        </r>
      </text>
    </comment>
    <comment ref="F250" authorId="0" shapeId="0">
      <text>
        <r>
          <rPr>
            <b/>
            <sz val="9"/>
            <color indexed="81"/>
            <rFont val="MS P ゴシック"/>
            <family val="3"/>
            <charset val="128"/>
          </rPr>
          <t>何分に排泄したか記入</t>
        </r>
      </text>
    </comment>
    <comment ref="P251" authorId="1" shapeId="0">
      <text>
        <r>
          <rPr>
            <b/>
            <sz val="9"/>
            <color indexed="81"/>
            <rFont val="MS P ゴシック"/>
            <family val="3"/>
            <charset val="128"/>
          </rPr>
          <t>機能訓練指導員と相談の上で記入します。</t>
        </r>
      </text>
    </comment>
    <comment ref="S258" authorId="1" shapeId="0">
      <text>
        <r>
          <rPr>
            <b/>
            <sz val="9"/>
            <color indexed="81"/>
            <rFont val="MS P ゴシック"/>
            <family val="3"/>
            <charset val="128"/>
          </rPr>
          <t>上記10品目より記載</t>
        </r>
      </text>
    </comment>
    <comment ref="F260" authorId="0" shapeId="0">
      <text>
        <r>
          <rPr>
            <b/>
            <sz val="9"/>
            <color indexed="81"/>
            <rFont val="MS P ゴシック"/>
            <family val="3"/>
            <charset val="128"/>
          </rPr>
          <t>何分に排泄したか記入</t>
        </r>
      </text>
    </comment>
    <comment ref="P261" authorId="1" shapeId="0">
      <text>
        <r>
          <rPr>
            <b/>
            <sz val="9"/>
            <color indexed="81"/>
            <rFont val="MS P ゴシック"/>
            <family val="3"/>
            <charset val="128"/>
          </rPr>
          <t>機能訓練指導員と相談の上で記入します。</t>
        </r>
      </text>
    </comment>
    <comment ref="S268" authorId="1" shapeId="0">
      <text>
        <r>
          <rPr>
            <b/>
            <sz val="9"/>
            <color indexed="81"/>
            <rFont val="MS P ゴシック"/>
            <family val="3"/>
            <charset val="128"/>
          </rPr>
          <t>上記10品目より記載</t>
        </r>
      </text>
    </comment>
    <comment ref="F270" authorId="0" shapeId="0">
      <text>
        <r>
          <rPr>
            <b/>
            <sz val="9"/>
            <color indexed="81"/>
            <rFont val="MS P ゴシック"/>
            <family val="3"/>
            <charset val="128"/>
          </rPr>
          <t>何分に排泄したか記入</t>
        </r>
      </text>
    </comment>
    <comment ref="P271" authorId="1" shapeId="0">
      <text>
        <r>
          <rPr>
            <b/>
            <sz val="9"/>
            <color indexed="81"/>
            <rFont val="MS P ゴシック"/>
            <family val="3"/>
            <charset val="128"/>
          </rPr>
          <t>機能訓練指導員と相談の上で記入します。</t>
        </r>
      </text>
    </comment>
    <comment ref="S278" authorId="1" shapeId="0">
      <text>
        <r>
          <rPr>
            <b/>
            <sz val="9"/>
            <color indexed="81"/>
            <rFont val="MS P ゴシック"/>
            <family val="3"/>
            <charset val="128"/>
          </rPr>
          <t>上記10品目より記載</t>
        </r>
      </text>
    </comment>
    <comment ref="F280" authorId="0" shapeId="0">
      <text>
        <r>
          <rPr>
            <b/>
            <sz val="9"/>
            <color indexed="81"/>
            <rFont val="MS P ゴシック"/>
            <family val="3"/>
            <charset val="128"/>
          </rPr>
          <t>何分に排泄したか記入</t>
        </r>
      </text>
    </comment>
    <comment ref="P281" authorId="1" shapeId="0">
      <text>
        <r>
          <rPr>
            <b/>
            <sz val="9"/>
            <color indexed="81"/>
            <rFont val="MS P ゴシック"/>
            <family val="3"/>
            <charset val="128"/>
          </rPr>
          <t>機能訓練指導員と相談の上で記入します。</t>
        </r>
      </text>
    </comment>
    <comment ref="S288" authorId="1" shapeId="0">
      <text>
        <r>
          <rPr>
            <b/>
            <sz val="9"/>
            <color indexed="81"/>
            <rFont val="MS P ゴシック"/>
            <family val="3"/>
            <charset val="128"/>
          </rPr>
          <t>上記10品目より記載</t>
        </r>
      </text>
    </comment>
    <comment ref="F290" authorId="0" shapeId="0">
      <text>
        <r>
          <rPr>
            <b/>
            <sz val="9"/>
            <color indexed="81"/>
            <rFont val="MS P ゴシック"/>
            <family val="3"/>
            <charset val="128"/>
          </rPr>
          <t>何分に排泄したか記入</t>
        </r>
      </text>
    </comment>
    <comment ref="P291" authorId="1" shapeId="0">
      <text>
        <r>
          <rPr>
            <b/>
            <sz val="9"/>
            <color indexed="81"/>
            <rFont val="MS P ゴシック"/>
            <family val="3"/>
            <charset val="128"/>
          </rPr>
          <t>機能訓練指導員と相談の上で記入します。</t>
        </r>
      </text>
    </comment>
    <comment ref="S298" authorId="1" shapeId="0">
      <text>
        <r>
          <rPr>
            <b/>
            <sz val="9"/>
            <color indexed="81"/>
            <rFont val="MS P ゴシック"/>
            <family val="3"/>
            <charset val="128"/>
          </rPr>
          <t>上記10品目より記載</t>
        </r>
      </text>
    </comment>
    <comment ref="F300" authorId="0" shapeId="0">
      <text>
        <r>
          <rPr>
            <b/>
            <sz val="9"/>
            <color indexed="81"/>
            <rFont val="MS P ゴシック"/>
            <family val="3"/>
            <charset val="128"/>
          </rPr>
          <t>何分に排泄したか記入</t>
        </r>
      </text>
    </comment>
    <comment ref="P301" authorId="1" shapeId="0">
      <text>
        <r>
          <rPr>
            <b/>
            <sz val="9"/>
            <color indexed="81"/>
            <rFont val="MS P ゴシック"/>
            <family val="3"/>
            <charset val="128"/>
          </rPr>
          <t>機能訓練指導員と相談の上で記入します。</t>
        </r>
      </text>
    </comment>
  </commentList>
</comments>
</file>

<file path=xl/sharedStrings.xml><?xml version="1.0" encoding="utf-8"?>
<sst xmlns="http://schemas.openxmlformats.org/spreadsheetml/2006/main" count="23981" uniqueCount="268">
  <si>
    <t>●●年■■月▲▲日作成　利用者一覧</t>
  </si>
  <si>
    <t>氏名</t>
  </si>
  <si>
    <t>年齢</t>
  </si>
  <si>
    <t>生年月日</t>
  </si>
  <si>
    <t>要介護度</t>
  </si>
  <si>
    <t>有効期限</t>
  </si>
  <si>
    <t>加算</t>
  </si>
  <si>
    <t>フリガナ</t>
    <phoneticPr fontId="1"/>
  </si>
  <si>
    <t>業務日誌</t>
    <rPh sb="0" eb="2">
      <t>ギョウム</t>
    </rPh>
    <rPh sb="2" eb="4">
      <t>ニッシ</t>
    </rPh>
    <phoneticPr fontId="1"/>
  </si>
  <si>
    <t>氏名</t>
    <rPh sb="0" eb="2">
      <t>シメイ</t>
    </rPh>
    <phoneticPr fontId="1"/>
  </si>
  <si>
    <t>血圧</t>
    <rPh sb="0" eb="2">
      <t>ケツアツ</t>
    </rPh>
    <phoneticPr fontId="1"/>
  </si>
  <si>
    <t>脈拍</t>
    <rPh sb="0" eb="2">
      <t>ミャクハク</t>
    </rPh>
    <phoneticPr fontId="1"/>
  </si>
  <si>
    <t>体温</t>
    <rPh sb="0" eb="2">
      <t>タイオン</t>
    </rPh>
    <phoneticPr fontId="1"/>
  </si>
  <si>
    <t>朝</t>
    <rPh sb="0" eb="1">
      <t>アサ</t>
    </rPh>
    <phoneticPr fontId="1"/>
  </si>
  <si>
    <t>昼</t>
    <rPh sb="0" eb="1">
      <t>ヒル</t>
    </rPh>
    <phoneticPr fontId="1"/>
  </si>
  <si>
    <t>食間</t>
    <rPh sb="0" eb="2">
      <t>ショクカン</t>
    </rPh>
    <phoneticPr fontId="1"/>
  </si>
  <si>
    <t>夕</t>
    <rPh sb="0" eb="1">
      <t>ユウ</t>
    </rPh>
    <phoneticPr fontId="1"/>
  </si>
  <si>
    <t>塗薬</t>
    <rPh sb="0" eb="1">
      <t>ヌ</t>
    </rPh>
    <rPh sb="1" eb="2">
      <t>ヤク</t>
    </rPh>
    <phoneticPr fontId="1"/>
  </si>
  <si>
    <t>目薬</t>
    <rPh sb="0" eb="2">
      <t>メグスリ</t>
    </rPh>
    <phoneticPr fontId="1"/>
  </si>
  <si>
    <t>朝　　  ／</t>
    <rPh sb="0" eb="1">
      <t>アサ</t>
    </rPh>
    <phoneticPr fontId="1"/>
  </si>
  <si>
    <t>拍</t>
    <rPh sb="0" eb="1">
      <t>ハク</t>
    </rPh>
    <phoneticPr fontId="1"/>
  </si>
  <si>
    <t>℃</t>
    <phoneticPr fontId="1"/>
  </si>
  <si>
    <t>要</t>
    <rPh sb="0" eb="1">
      <t>ヨウ</t>
    </rPh>
    <phoneticPr fontId="1"/>
  </si>
  <si>
    <t>済</t>
    <rPh sb="0" eb="1">
      <t>スミ</t>
    </rPh>
    <phoneticPr fontId="1"/>
  </si>
  <si>
    <t>昼　　 ／</t>
    <rPh sb="0" eb="1">
      <t>ヒル</t>
    </rPh>
    <phoneticPr fontId="1"/>
  </si>
  <si>
    <t>夕　　 ／</t>
    <rPh sb="0" eb="1">
      <t>ユウ</t>
    </rPh>
    <phoneticPr fontId="1"/>
  </si>
  <si>
    <t>９時台</t>
    <rPh sb="1" eb="2">
      <t>ジ</t>
    </rPh>
    <rPh sb="2" eb="3">
      <t>ダイ</t>
    </rPh>
    <phoneticPr fontId="1"/>
  </si>
  <si>
    <t>１０時台</t>
    <rPh sb="2" eb="3">
      <t>ジ</t>
    </rPh>
    <rPh sb="3" eb="4">
      <t>ダイ</t>
    </rPh>
    <phoneticPr fontId="1"/>
  </si>
  <si>
    <t>１１時台</t>
    <rPh sb="2" eb="3">
      <t>ジ</t>
    </rPh>
    <rPh sb="3" eb="4">
      <t>ダイ</t>
    </rPh>
    <phoneticPr fontId="1"/>
  </si>
  <si>
    <t>１２時台</t>
    <rPh sb="2" eb="3">
      <t>ジ</t>
    </rPh>
    <rPh sb="3" eb="4">
      <t>ダイ</t>
    </rPh>
    <phoneticPr fontId="1"/>
  </si>
  <si>
    <t>１３時台</t>
    <rPh sb="2" eb="3">
      <t>ジ</t>
    </rPh>
    <rPh sb="3" eb="4">
      <t>ダイ</t>
    </rPh>
    <phoneticPr fontId="1"/>
  </si>
  <si>
    <t>１４時台</t>
    <rPh sb="2" eb="3">
      <t>ジ</t>
    </rPh>
    <rPh sb="3" eb="4">
      <t>ダイ</t>
    </rPh>
    <phoneticPr fontId="1"/>
  </si>
  <si>
    <t>１５時台</t>
    <rPh sb="2" eb="3">
      <t>ジ</t>
    </rPh>
    <rPh sb="3" eb="4">
      <t>ダイ</t>
    </rPh>
    <phoneticPr fontId="1"/>
  </si>
  <si>
    <t>１６時台</t>
    <rPh sb="2" eb="3">
      <t>ジ</t>
    </rPh>
    <rPh sb="3" eb="4">
      <t>ダイ</t>
    </rPh>
    <phoneticPr fontId="1"/>
  </si>
  <si>
    <t>１７時台</t>
    <rPh sb="2" eb="3">
      <t>ジ</t>
    </rPh>
    <rPh sb="3" eb="4">
      <t>ダイ</t>
    </rPh>
    <phoneticPr fontId="1"/>
  </si>
  <si>
    <t>合計</t>
    <rPh sb="0" eb="2">
      <t>ゴウケイ</t>
    </rPh>
    <phoneticPr fontId="1"/>
  </si>
  <si>
    <t>尿</t>
    <rPh sb="0" eb="1">
      <t>ニョウ</t>
    </rPh>
    <phoneticPr fontId="1"/>
  </si>
  <si>
    <t>便</t>
    <rPh sb="0" eb="1">
      <t>ベン</t>
    </rPh>
    <phoneticPr fontId="1"/>
  </si>
  <si>
    <t>記入日：　　　　年　　月　　日（　　　）　　担当者：　　　　・　　　　・　　　　・</t>
    <phoneticPr fontId="1"/>
  </si>
  <si>
    <t>本日の昼食</t>
    <rPh sb="0" eb="2">
      <t>ホンジツ</t>
    </rPh>
    <rPh sb="3" eb="5">
      <t>チュウショク</t>
    </rPh>
    <phoneticPr fontId="1"/>
  </si>
  <si>
    <t>□肉　□魚介類　□卵　□大豆・大豆製品　□牛乳　
□緑黄色野菜　□海藻類　□いも　□果物　□油を使った料理</t>
    <rPh sb="1" eb="2">
      <t>ニク</t>
    </rPh>
    <rPh sb="4" eb="7">
      <t>ギョカイルイ</t>
    </rPh>
    <rPh sb="9" eb="10">
      <t>タマゴ</t>
    </rPh>
    <rPh sb="12" eb="14">
      <t>ダイズ</t>
    </rPh>
    <rPh sb="15" eb="17">
      <t>ダイズ</t>
    </rPh>
    <rPh sb="17" eb="19">
      <t>セイヒン</t>
    </rPh>
    <rPh sb="21" eb="23">
      <t>ギュウニュウ</t>
    </rPh>
    <rPh sb="26" eb="29">
      <t>リョクオウショク</t>
    </rPh>
    <rPh sb="29" eb="31">
      <t>ヤサイ</t>
    </rPh>
    <rPh sb="33" eb="35">
      <t>カイソウ</t>
    </rPh>
    <rPh sb="35" eb="36">
      <t>ルイ</t>
    </rPh>
    <rPh sb="42" eb="44">
      <t>クダモノ</t>
    </rPh>
    <rPh sb="46" eb="47">
      <t>アブラ</t>
    </rPh>
    <rPh sb="48" eb="49">
      <t>ツカ</t>
    </rPh>
    <rPh sb="51" eb="53">
      <t>リョウリ</t>
    </rPh>
    <phoneticPr fontId="1"/>
  </si>
  <si>
    <t>確認</t>
    <rPh sb="0" eb="2">
      <t>カクニン</t>
    </rPh>
    <phoneticPr fontId="1"/>
  </si>
  <si>
    <t>管理者</t>
    <rPh sb="0" eb="3">
      <t>カンリシャ</t>
    </rPh>
    <phoneticPr fontId="1"/>
  </si>
  <si>
    <t>相談員</t>
    <rPh sb="0" eb="3">
      <t>ソウダンイン</t>
    </rPh>
    <phoneticPr fontId="1"/>
  </si>
  <si>
    <t>機訓指・看護師・介護職</t>
    <rPh sb="0" eb="1">
      <t>キ</t>
    </rPh>
    <rPh sb="1" eb="2">
      <t>クン</t>
    </rPh>
    <rPh sb="2" eb="3">
      <t>ユビ</t>
    </rPh>
    <rPh sb="4" eb="7">
      <t>カンゴシ</t>
    </rPh>
    <rPh sb="8" eb="10">
      <t>カイゴ</t>
    </rPh>
    <rPh sb="10" eb="11">
      <t>ショク</t>
    </rPh>
    <phoneticPr fontId="1"/>
  </si>
  <si>
    <t>介護用</t>
    <rPh sb="0" eb="2">
      <t>カイゴ</t>
    </rPh>
    <rPh sb="2" eb="3">
      <t>ヨウ</t>
    </rPh>
    <phoneticPr fontId="1"/>
  </si>
  <si>
    <t>入浴</t>
    <rPh sb="0" eb="2">
      <t>ニュウヨク</t>
    </rPh>
    <phoneticPr fontId="1"/>
  </si>
  <si>
    <t>理美容</t>
    <rPh sb="0" eb="3">
      <t>リビヨウ</t>
    </rPh>
    <phoneticPr fontId="1"/>
  </si>
  <si>
    <t>食事</t>
    <rPh sb="0" eb="2">
      <t>ショクジ</t>
    </rPh>
    <phoneticPr fontId="1"/>
  </si>
  <si>
    <t>口腔ケア</t>
    <rPh sb="0" eb="2">
      <t>コウクウ</t>
    </rPh>
    <phoneticPr fontId="1"/>
  </si>
  <si>
    <t>特記事項</t>
    <rPh sb="0" eb="2">
      <t>トッキ</t>
    </rPh>
    <rPh sb="2" eb="4">
      <t>ジコウ</t>
    </rPh>
    <phoneticPr fontId="1"/>
  </si>
  <si>
    <t>予定</t>
    <rPh sb="0" eb="2">
      <t>ヨテイ</t>
    </rPh>
    <phoneticPr fontId="1"/>
  </si>
  <si>
    <t>量</t>
    <rPh sb="0" eb="1">
      <t>リョウ</t>
    </rPh>
    <phoneticPr fontId="1"/>
  </si>
  <si>
    <t>　／10</t>
    <phoneticPr fontId="1"/>
  </si>
  <si>
    <t>歯みがき</t>
    <rPh sb="0" eb="1">
      <t>ハ</t>
    </rPh>
    <phoneticPr fontId="1"/>
  </si>
  <si>
    <t>むせ</t>
    <phoneticPr fontId="1"/>
  </si>
  <si>
    <t>実施</t>
    <rPh sb="0" eb="2">
      <t>ジッシ</t>
    </rPh>
    <phoneticPr fontId="1"/>
  </si>
  <si>
    <t>残</t>
    <rPh sb="0" eb="1">
      <t>ザン</t>
    </rPh>
    <phoneticPr fontId="1"/>
  </si>
  <si>
    <t>口腔体操</t>
    <rPh sb="0" eb="2">
      <t>コウクウ</t>
    </rPh>
    <rPh sb="2" eb="4">
      <t>タイソウ</t>
    </rPh>
    <phoneticPr fontId="1"/>
  </si>
  <si>
    <t>脳トレ</t>
    <rPh sb="0" eb="1">
      <t>ノウ</t>
    </rPh>
    <phoneticPr fontId="1"/>
  </si>
  <si>
    <t>水分量</t>
    <rPh sb="0" eb="2">
      <t>スイブン</t>
    </rPh>
    <rPh sb="2" eb="3">
      <t>リョウ</t>
    </rPh>
    <phoneticPr fontId="1"/>
  </si>
  <si>
    <t>㏄</t>
    <phoneticPr fontId="1"/>
  </si>
  <si>
    <t>義歯洗浄</t>
    <rPh sb="0" eb="2">
      <t>ギシ</t>
    </rPh>
    <rPh sb="2" eb="4">
      <t>センジョウ</t>
    </rPh>
    <phoneticPr fontId="1"/>
  </si>
  <si>
    <t>ゲーム</t>
    <phoneticPr fontId="1"/>
  </si>
  <si>
    <t>服薬：朝</t>
    <rPh sb="0" eb="2">
      <t>フクヤク</t>
    </rPh>
    <rPh sb="3" eb="4">
      <t>アサ</t>
    </rPh>
    <phoneticPr fontId="1"/>
  </si>
  <si>
    <t>服薬：昼</t>
    <rPh sb="3" eb="4">
      <t>ヒル</t>
    </rPh>
    <phoneticPr fontId="1"/>
  </si>
  <si>
    <t>服薬：食間</t>
    <rPh sb="3" eb="5">
      <t>ショクカン</t>
    </rPh>
    <phoneticPr fontId="1"/>
  </si>
  <si>
    <t>服薬：夕</t>
    <rPh sb="3" eb="4">
      <t>ユウ</t>
    </rPh>
    <phoneticPr fontId="1"/>
  </si>
  <si>
    <t>入浴予定</t>
    <rPh sb="0" eb="2">
      <t>ニュウヨク</t>
    </rPh>
    <rPh sb="2" eb="4">
      <t>ヨテイ</t>
    </rPh>
    <phoneticPr fontId="1"/>
  </si>
  <si>
    <t>理美容予定</t>
    <rPh sb="0" eb="1">
      <t>リ</t>
    </rPh>
    <rPh sb="1" eb="2">
      <t>ビ</t>
    </rPh>
    <rPh sb="2" eb="3">
      <t>ヨウ</t>
    </rPh>
    <rPh sb="3" eb="5">
      <t>ヨテイ</t>
    </rPh>
    <phoneticPr fontId="1"/>
  </si>
  <si>
    <t>機能訓練①</t>
    <rPh sb="0" eb="2">
      <t>キノウ</t>
    </rPh>
    <rPh sb="2" eb="4">
      <t>クンレン</t>
    </rPh>
    <phoneticPr fontId="1"/>
  </si>
  <si>
    <t>機能訓練名</t>
    <rPh sb="0" eb="2">
      <t>キノウ</t>
    </rPh>
    <rPh sb="2" eb="4">
      <t>クンレン</t>
    </rPh>
    <rPh sb="4" eb="5">
      <t>メイ</t>
    </rPh>
    <phoneticPr fontId="1"/>
  </si>
  <si>
    <t>太もも裏のストレッチ</t>
    <rPh sb="0" eb="1">
      <t>フト</t>
    </rPh>
    <rPh sb="3" eb="4">
      <t>ウラ</t>
    </rPh>
    <phoneticPr fontId="1"/>
  </si>
  <si>
    <t>握力アップの運動</t>
    <rPh sb="0" eb="2">
      <t>アクリョク</t>
    </rPh>
    <rPh sb="6" eb="8">
      <t>ウンドウ</t>
    </rPh>
    <phoneticPr fontId="1"/>
  </si>
  <si>
    <t>スクワット</t>
    <phoneticPr fontId="1"/>
  </si>
  <si>
    <t>立ち座り運動</t>
    <rPh sb="0" eb="1">
      <t>タ</t>
    </rPh>
    <rPh sb="2" eb="3">
      <t>スワ</t>
    </rPh>
    <rPh sb="4" eb="6">
      <t>ウンドウ</t>
    </rPh>
    <phoneticPr fontId="1"/>
  </si>
  <si>
    <t>歩行運動</t>
    <rPh sb="0" eb="2">
      <t>ホコウ</t>
    </rPh>
    <rPh sb="2" eb="4">
      <t>ウンドウ</t>
    </rPh>
    <phoneticPr fontId="1"/>
  </si>
  <si>
    <t>てくてく体操</t>
    <rPh sb="4" eb="6">
      <t>タイソウ</t>
    </rPh>
    <phoneticPr fontId="1"/>
  </si>
  <si>
    <t>列1</t>
  </si>
  <si>
    <t>行ラベル</t>
  </si>
  <si>
    <t>列ラベル</t>
  </si>
  <si>
    <t>曜日を変更した場合は、必ず更新処理をしてください。</t>
    <rPh sb="0" eb="2">
      <t>ヨウビ</t>
    </rPh>
    <rPh sb="3" eb="5">
      <t>ヘンコウ</t>
    </rPh>
    <rPh sb="7" eb="9">
      <t>バアイ</t>
    </rPh>
    <rPh sb="11" eb="12">
      <t>カナラ</t>
    </rPh>
    <rPh sb="13" eb="15">
      <t>コウシン</t>
    </rPh>
    <rPh sb="15" eb="17">
      <t>ショリ</t>
    </rPh>
    <phoneticPr fontId="1"/>
  </si>
  <si>
    <t>曜日の選択は、列ラベル横のボタンを押して確認してください。</t>
    <rPh sb="0" eb="2">
      <t>ヨウビ</t>
    </rPh>
    <rPh sb="3" eb="5">
      <t>センタク</t>
    </rPh>
    <rPh sb="7" eb="8">
      <t>レツ</t>
    </rPh>
    <rPh sb="11" eb="12">
      <t>ヨコ</t>
    </rPh>
    <rPh sb="17" eb="18">
      <t>オ</t>
    </rPh>
    <rPh sb="20" eb="22">
      <t>カクニン</t>
    </rPh>
    <phoneticPr fontId="1"/>
  </si>
  <si>
    <t>月曜利用</t>
    <rPh sb="0" eb="2">
      <t>ゲツヨウ</t>
    </rPh>
    <rPh sb="2" eb="4">
      <t>リヨウ</t>
    </rPh>
    <phoneticPr fontId="1"/>
  </si>
  <si>
    <t>火曜利用</t>
    <rPh sb="0" eb="2">
      <t>カヨウ</t>
    </rPh>
    <rPh sb="2" eb="4">
      <t>リヨウ</t>
    </rPh>
    <phoneticPr fontId="1"/>
  </si>
  <si>
    <t>水曜利用</t>
    <rPh sb="0" eb="2">
      <t>スイヨウ</t>
    </rPh>
    <rPh sb="2" eb="4">
      <t>リヨウ</t>
    </rPh>
    <phoneticPr fontId="1"/>
  </si>
  <si>
    <t>木曜利用</t>
    <rPh sb="0" eb="2">
      <t>モクヨウ</t>
    </rPh>
    <rPh sb="2" eb="4">
      <t>リヨウ</t>
    </rPh>
    <phoneticPr fontId="1"/>
  </si>
  <si>
    <t>金曜利用</t>
    <rPh sb="0" eb="2">
      <t>キンヨウ</t>
    </rPh>
    <rPh sb="2" eb="3">
      <t>リ</t>
    </rPh>
    <rPh sb="3" eb="4">
      <t>ヨウ</t>
    </rPh>
    <phoneticPr fontId="1"/>
  </si>
  <si>
    <t>土曜利用</t>
    <rPh sb="0" eb="2">
      <t>ドヨウ</t>
    </rPh>
    <rPh sb="2" eb="4">
      <t>リヨウ</t>
    </rPh>
    <phoneticPr fontId="1"/>
  </si>
  <si>
    <r>
      <t>介護職員用サービス提供記録内の機能訓練欄に記載するドロップダウンリストです。
予防対象の方は、</t>
    </r>
    <r>
      <rPr>
        <b/>
        <sz val="11"/>
        <color rgb="FFFF0000"/>
        <rFont val="ＭＳ Ｐゴシック"/>
        <family val="3"/>
        <charset val="128"/>
        <scheme val="minor"/>
      </rPr>
      <t>機能訓練指導員とよく相談</t>
    </r>
    <r>
      <rPr>
        <sz val="11"/>
        <color theme="1"/>
        <rFont val="ＭＳ Ｐゴシック"/>
        <family val="2"/>
        <charset val="128"/>
        <scheme val="minor"/>
      </rPr>
      <t>し、選択してください。
訓練名は、事業所に合ったものとして変更してください。</t>
    </r>
    <rPh sb="0" eb="2">
      <t>カイゴ</t>
    </rPh>
    <rPh sb="2" eb="5">
      <t>ショクインヨウ</t>
    </rPh>
    <rPh sb="9" eb="11">
      <t>テイキョウ</t>
    </rPh>
    <rPh sb="11" eb="13">
      <t>キロク</t>
    </rPh>
    <rPh sb="13" eb="14">
      <t>ナイ</t>
    </rPh>
    <rPh sb="15" eb="17">
      <t>キノウ</t>
    </rPh>
    <rPh sb="17" eb="19">
      <t>クンレン</t>
    </rPh>
    <rPh sb="19" eb="20">
      <t>ラン</t>
    </rPh>
    <rPh sb="21" eb="23">
      <t>キサイ</t>
    </rPh>
    <rPh sb="39" eb="41">
      <t>ヨボウ</t>
    </rPh>
    <rPh sb="41" eb="43">
      <t>タイショウ</t>
    </rPh>
    <rPh sb="44" eb="45">
      <t>カタ</t>
    </rPh>
    <rPh sb="47" eb="49">
      <t>キノウ</t>
    </rPh>
    <rPh sb="49" eb="51">
      <t>クンレン</t>
    </rPh>
    <rPh sb="51" eb="54">
      <t>シドウイン</t>
    </rPh>
    <rPh sb="57" eb="59">
      <t>ソウダン</t>
    </rPh>
    <rPh sb="61" eb="63">
      <t>センタク</t>
    </rPh>
    <rPh sb="71" eb="73">
      <t>クンレン</t>
    </rPh>
    <rPh sb="73" eb="74">
      <t>メイ</t>
    </rPh>
    <rPh sb="76" eb="78">
      <t>ジギョウ</t>
    </rPh>
    <rPh sb="78" eb="79">
      <t>ショ</t>
    </rPh>
    <rPh sb="80" eb="81">
      <t>ア</t>
    </rPh>
    <rPh sb="88" eb="90">
      <t>ヘンコウ</t>
    </rPh>
    <phoneticPr fontId="1"/>
  </si>
  <si>
    <t>■</t>
    <phoneticPr fontId="1"/>
  </si>
  <si>
    <t>ケアマネジャーから提供される介護予防ケアマネジメントを把握していますか？</t>
    <rPh sb="9" eb="11">
      <t>テイキョウ</t>
    </rPh>
    <rPh sb="14" eb="16">
      <t>カイゴ</t>
    </rPh>
    <rPh sb="16" eb="18">
      <t>ヨボウ</t>
    </rPh>
    <rPh sb="27" eb="29">
      <t>ハアク</t>
    </rPh>
    <phoneticPr fontId="1"/>
  </si>
  <si>
    <t>・</t>
    <phoneticPr fontId="1"/>
  </si>
  <si>
    <t>生活課題を把握し、どのような目的でサービス利用されますか？</t>
    <rPh sb="0" eb="2">
      <t>セイカツ</t>
    </rPh>
    <rPh sb="2" eb="4">
      <t>カダイ</t>
    </rPh>
    <rPh sb="5" eb="7">
      <t>ハアク</t>
    </rPh>
    <rPh sb="14" eb="16">
      <t>モクテキ</t>
    </rPh>
    <rPh sb="21" eb="23">
      <t>リヨウ</t>
    </rPh>
    <phoneticPr fontId="1"/>
  </si>
  <si>
    <t>サービス利用に際し、達成すべき目標を共有できていますか？</t>
    <rPh sb="4" eb="6">
      <t>リヨウ</t>
    </rPh>
    <rPh sb="7" eb="8">
      <t>サイ</t>
    </rPh>
    <rPh sb="10" eb="12">
      <t>タッセイ</t>
    </rPh>
    <rPh sb="15" eb="17">
      <t>モクヒョウ</t>
    </rPh>
    <rPh sb="18" eb="20">
      <t>キョウユウ</t>
    </rPh>
    <phoneticPr fontId="1"/>
  </si>
  <si>
    <t>ケアマネジメントの内容が不明瞭なところはありませんか？</t>
    <rPh sb="9" eb="11">
      <t>ナイヨウ</t>
    </rPh>
    <rPh sb="12" eb="15">
      <t>フメイリョウ</t>
    </rPh>
    <phoneticPr fontId="1"/>
  </si>
  <si>
    <t>また、不明瞭な点はケアマネジャーに問い合せしましたか？</t>
    <rPh sb="3" eb="6">
      <t>フメイリョウ</t>
    </rPh>
    <rPh sb="7" eb="8">
      <t>テン</t>
    </rPh>
    <rPh sb="17" eb="18">
      <t>ト</t>
    </rPh>
    <rPh sb="19" eb="20">
      <t>アワ</t>
    </rPh>
    <phoneticPr fontId="1"/>
  </si>
  <si>
    <t>機能向上訓練は、どのような訓練をすればいいのですか？など</t>
    <rPh sb="0" eb="2">
      <t>キノウ</t>
    </rPh>
    <rPh sb="2" eb="4">
      <t>コウジョウ</t>
    </rPh>
    <rPh sb="4" eb="6">
      <t>クンレン</t>
    </rPh>
    <rPh sb="13" eb="15">
      <t>クンレン</t>
    </rPh>
    <phoneticPr fontId="1"/>
  </si>
  <si>
    <t>職員同士で情報共有していますか？</t>
    <rPh sb="0" eb="2">
      <t>ショクイン</t>
    </rPh>
    <rPh sb="2" eb="4">
      <t>ドウシ</t>
    </rPh>
    <rPh sb="5" eb="7">
      <t>ジョウホウ</t>
    </rPh>
    <rPh sb="7" eb="9">
      <t>キョウユウ</t>
    </rPh>
    <phoneticPr fontId="1"/>
  </si>
  <si>
    <t>サービス提供に係る会議等でそれぞれの状態像に合ったサービスの検討をされていますか？</t>
    <rPh sb="4" eb="6">
      <t>テイキョウ</t>
    </rPh>
    <rPh sb="7" eb="8">
      <t>カカ</t>
    </rPh>
    <rPh sb="9" eb="12">
      <t>カイギトウ</t>
    </rPh>
    <rPh sb="18" eb="20">
      <t>ジョウタイ</t>
    </rPh>
    <rPh sb="20" eb="21">
      <t>ゾウ</t>
    </rPh>
    <rPh sb="22" eb="23">
      <t>ア</t>
    </rPh>
    <rPh sb="30" eb="32">
      <t>ケントウ</t>
    </rPh>
    <phoneticPr fontId="1"/>
  </si>
  <si>
    <t>・</t>
    <phoneticPr fontId="1"/>
  </si>
  <si>
    <t>例えば、機能訓練について検討した際、どのようなサービス提供をしたらいいか、</t>
    <rPh sb="0" eb="1">
      <t>タト</t>
    </rPh>
    <rPh sb="4" eb="6">
      <t>キノウ</t>
    </rPh>
    <rPh sb="6" eb="8">
      <t>クンレン</t>
    </rPh>
    <rPh sb="12" eb="14">
      <t>ケントウ</t>
    </rPh>
    <rPh sb="16" eb="17">
      <t>サイ</t>
    </rPh>
    <rPh sb="27" eb="29">
      <t>テイキョウ</t>
    </rPh>
    <phoneticPr fontId="1"/>
  </si>
  <si>
    <t>わからないままサービス提供していませんか？</t>
    <rPh sb="11" eb="13">
      <t>テイキョウ</t>
    </rPh>
    <phoneticPr fontId="1"/>
  </si>
  <si>
    <t>機能向上が見られたかどうか評価していますか？</t>
    <rPh sb="0" eb="2">
      <t>キノウ</t>
    </rPh>
    <rPh sb="2" eb="4">
      <t>コウジョウ</t>
    </rPh>
    <rPh sb="5" eb="6">
      <t>ミ</t>
    </rPh>
    <rPh sb="13" eb="15">
      <t>ヒョウカ</t>
    </rPh>
    <phoneticPr fontId="1"/>
  </si>
  <si>
    <t>例えば、「見た感じ元気になってきた」や「歩けるようになった」など、客観的指標に</t>
    <rPh sb="0" eb="1">
      <t>タト</t>
    </rPh>
    <rPh sb="5" eb="6">
      <t>ミ</t>
    </rPh>
    <rPh sb="7" eb="8">
      <t>カン</t>
    </rPh>
    <rPh sb="9" eb="11">
      <t>ゲンキ</t>
    </rPh>
    <rPh sb="20" eb="21">
      <t>アル</t>
    </rPh>
    <rPh sb="33" eb="36">
      <t>キャッカンテキ</t>
    </rPh>
    <rPh sb="36" eb="38">
      <t>シヒョウ</t>
    </rPh>
    <phoneticPr fontId="1"/>
  </si>
  <si>
    <t>基づいた評価をしていないことがあります。</t>
    <rPh sb="0" eb="1">
      <t>モト</t>
    </rPh>
    <rPh sb="4" eb="6">
      <t>ヒョウカ</t>
    </rPh>
    <phoneticPr fontId="1"/>
  </si>
  <si>
    <t>定期的に、歩行距離や速度、握力など数値を基に評価し、機能の向上具合を</t>
    <rPh sb="0" eb="3">
      <t>テイキテキ</t>
    </rPh>
    <rPh sb="5" eb="7">
      <t>ホコウ</t>
    </rPh>
    <rPh sb="7" eb="9">
      <t>キョリ</t>
    </rPh>
    <rPh sb="10" eb="12">
      <t>ソクド</t>
    </rPh>
    <rPh sb="13" eb="15">
      <t>アクリョク</t>
    </rPh>
    <rPh sb="17" eb="19">
      <t>スウチ</t>
    </rPh>
    <rPh sb="20" eb="21">
      <t>モト</t>
    </rPh>
    <rPh sb="22" eb="24">
      <t>ヒョウカ</t>
    </rPh>
    <rPh sb="26" eb="28">
      <t>キノウ</t>
    </rPh>
    <rPh sb="29" eb="31">
      <t>コウジョウ</t>
    </rPh>
    <rPh sb="31" eb="33">
      <t>グアイ</t>
    </rPh>
    <phoneticPr fontId="1"/>
  </si>
  <si>
    <t>ケアマネジャーに報告してください。</t>
    <rPh sb="8" eb="10">
      <t>ホウコク</t>
    </rPh>
    <phoneticPr fontId="1"/>
  </si>
  <si>
    <t>口腔や栄養面の状態について、把握されていますか？</t>
    <rPh sb="0" eb="2">
      <t>コウクウ</t>
    </rPh>
    <rPh sb="3" eb="5">
      <t>エイヨウ</t>
    </rPh>
    <rPh sb="5" eb="6">
      <t>メン</t>
    </rPh>
    <rPh sb="7" eb="9">
      <t>ジョウタイ</t>
    </rPh>
    <rPh sb="14" eb="16">
      <t>ハアク</t>
    </rPh>
    <phoneticPr fontId="1"/>
  </si>
  <si>
    <t>サルコペニアやフレイルの原因が口腔機能や低栄養にある方が少なくありません。</t>
    <rPh sb="12" eb="14">
      <t>ゲンイン</t>
    </rPh>
    <rPh sb="15" eb="17">
      <t>コウクウ</t>
    </rPh>
    <rPh sb="17" eb="19">
      <t>キノウ</t>
    </rPh>
    <rPh sb="20" eb="21">
      <t>テイ</t>
    </rPh>
    <rPh sb="21" eb="23">
      <t>エイヨウ</t>
    </rPh>
    <rPh sb="26" eb="27">
      <t>カタ</t>
    </rPh>
    <rPh sb="28" eb="29">
      <t>スク</t>
    </rPh>
    <phoneticPr fontId="1"/>
  </si>
  <si>
    <t>残食の量やその種類。入れ歯の具合やむせなどの口腔機能・衛生面の観察はされていますか？</t>
    <rPh sb="0" eb="1">
      <t>ザン</t>
    </rPh>
    <rPh sb="3" eb="4">
      <t>リョウ</t>
    </rPh>
    <rPh sb="7" eb="9">
      <t>シュルイ</t>
    </rPh>
    <rPh sb="10" eb="11">
      <t>イ</t>
    </rPh>
    <rPh sb="12" eb="13">
      <t>バ</t>
    </rPh>
    <rPh sb="14" eb="16">
      <t>グアイ</t>
    </rPh>
    <rPh sb="22" eb="24">
      <t>コウクウ</t>
    </rPh>
    <rPh sb="24" eb="26">
      <t>キノウ</t>
    </rPh>
    <rPh sb="27" eb="30">
      <t>エイセイメン</t>
    </rPh>
    <rPh sb="31" eb="33">
      <t>カンサツ</t>
    </rPh>
    <phoneticPr fontId="1"/>
  </si>
  <si>
    <t>不明瞭な点は、歯科衛生士や栄養士、理学療法士などのリハビリ専門職に相談していますか？</t>
    <rPh sb="0" eb="3">
      <t>フメイリョウ</t>
    </rPh>
    <rPh sb="4" eb="5">
      <t>テン</t>
    </rPh>
    <rPh sb="7" eb="9">
      <t>シカ</t>
    </rPh>
    <rPh sb="9" eb="11">
      <t>エイセイ</t>
    </rPh>
    <rPh sb="11" eb="12">
      <t>シ</t>
    </rPh>
    <rPh sb="13" eb="16">
      <t>エイヨウシ</t>
    </rPh>
    <rPh sb="17" eb="19">
      <t>リガク</t>
    </rPh>
    <rPh sb="19" eb="21">
      <t>リョウホウ</t>
    </rPh>
    <rPh sb="21" eb="22">
      <t>シ</t>
    </rPh>
    <rPh sb="29" eb="31">
      <t>センモン</t>
    </rPh>
    <rPh sb="31" eb="32">
      <t>ショク</t>
    </rPh>
    <rPh sb="33" eb="35">
      <t>ソウダン</t>
    </rPh>
    <phoneticPr fontId="1"/>
  </si>
  <si>
    <t>法人内にいなければ、紀の川市高齢介護課に相談できます。</t>
    <rPh sb="0" eb="2">
      <t>ホウジン</t>
    </rPh>
    <rPh sb="2" eb="3">
      <t>ナイ</t>
    </rPh>
    <rPh sb="10" eb="14">
      <t>キ</t>
    </rPh>
    <rPh sb="14" eb="16">
      <t>コウレイ</t>
    </rPh>
    <rPh sb="16" eb="18">
      <t>カイゴ</t>
    </rPh>
    <rPh sb="18" eb="19">
      <t>カ</t>
    </rPh>
    <rPh sb="20" eb="22">
      <t>ソウダン</t>
    </rPh>
    <phoneticPr fontId="1"/>
  </si>
  <si>
    <t>目標の達成度合いを評価し、継続の有無について検討していますか？</t>
    <rPh sb="0" eb="2">
      <t>モクヒョウ</t>
    </rPh>
    <rPh sb="3" eb="5">
      <t>タッセイ</t>
    </rPh>
    <rPh sb="5" eb="7">
      <t>ドア</t>
    </rPh>
    <rPh sb="9" eb="11">
      <t>ヒョウカ</t>
    </rPh>
    <rPh sb="13" eb="15">
      <t>ケイゾク</t>
    </rPh>
    <rPh sb="16" eb="18">
      <t>ウム</t>
    </rPh>
    <rPh sb="22" eb="24">
      <t>ケントウ</t>
    </rPh>
    <phoneticPr fontId="1"/>
  </si>
  <si>
    <t>日々の提供記録や機能評価を通じて、目標の修正を行っていますか？</t>
    <rPh sb="0" eb="2">
      <t>ヒビ</t>
    </rPh>
    <rPh sb="3" eb="5">
      <t>テイキョウ</t>
    </rPh>
    <rPh sb="5" eb="7">
      <t>キロク</t>
    </rPh>
    <rPh sb="8" eb="10">
      <t>キノウ</t>
    </rPh>
    <rPh sb="10" eb="12">
      <t>ヒョウカ</t>
    </rPh>
    <rPh sb="13" eb="14">
      <t>ツウ</t>
    </rPh>
    <rPh sb="17" eb="19">
      <t>モクヒョウ</t>
    </rPh>
    <rPh sb="20" eb="22">
      <t>シュウセイ</t>
    </rPh>
    <rPh sb="23" eb="24">
      <t>オコナ</t>
    </rPh>
    <phoneticPr fontId="1"/>
  </si>
  <si>
    <t>ケアマネジャーとも情報共有していますか？</t>
    <rPh sb="9" eb="11">
      <t>ジョウホウ</t>
    </rPh>
    <rPh sb="11" eb="13">
      <t>キョウユウ</t>
    </rPh>
    <phoneticPr fontId="1"/>
  </si>
  <si>
    <t>サービス提供を記録する際のおおまかな留意点（事業対象者・要支援認定者向け）</t>
    <rPh sb="4" eb="6">
      <t>テイキョウ</t>
    </rPh>
    <rPh sb="7" eb="9">
      <t>キロク</t>
    </rPh>
    <rPh sb="11" eb="12">
      <t>サイ</t>
    </rPh>
    <rPh sb="18" eb="21">
      <t>リュウイテン</t>
    </rPh>
    <rPh sb="22" eb="24">
      <t>ジギョウ</t>
    </rPh>
    <rPh sb="24" eb="26">
      <t>タイショウ</t>
    </rPh>
    <rPh sb="26" eb="27">
      <t>シャ</t>
    </rPh>
    <rPh sb="28" eb="29">
      <t>ヨウ</t>
    </rPh>
    <rPh sb="29" eb="31">
      <t>シエン</t>
    </rPh>
    <rPh sb="31" eb="33">
      <t>ニンテイ</t>
    </rPh>
    <rPh sb="33" eb="34">
      <t>シャ</t>
    </rPh>
    <rPh sb="34" eb="35">
      <t>ム</t>
    </rPh>
    <phoneticPr fontId="1"/>
  </si>
  <si>
    <t>提供すべきサービスの種別を確認されていますか？</t>
    <rPh sb="0" eb="2">
      <t>テイキョウ</t>
    </rPh>
    <rPh sb="10" eb="12">
      <t>シュベツ</t>
    </rPh>
    <rPh sb="13" eb="15">
      <t>カクニン</t>
    </rPh>
    <phoneticPr fontId="1"/>
  </si>
  <si>
    <t>利用者基本情報</t>
    <rPh sb="0" eb="3">
      <t>リヨウシャ</t>
    </rPh>
    <rPh sb="3" eb="5">
      <t>キホン</t>
    </rPh>
    <rPh sb="5" eb="7">
      <t>ジョウホウ</t>
    </rPh>
    <phoneticPr fontId="1"/>
  </si>
  <si>
    <t>被保険者番号</t>
    <rPh sb="0" eb="4">
      <t>ヒホケンシャ</t>
    </rPh>
    <rPh sb="4" eb="6">
      <t>バンゴウ</t>
    </rPh>
    <phoneticPr fontId="1"/>
  </si>
  <si>
    <t>食事</t>
    <rPh sb="0" eb="2">
      <t>ショクジ</t>
    </rPh>
    <phoneticPr fontId="1"/>
  </si>
  <si>
    <t>☑</t>
  </si>
  <si>
    <t>看護・介護項目</t>
    <rPh sb="0" eb="2">
      <t>カンゴ</t>
    </rPh>
    <rPh sb="3" eb="5">
      <t>カイゴ</t>
    </rPh>
    <rPh sb="5" eb="7">
      <t>コウモク</t>
    </rPh>
    <phoneticPr fontId="1"/>
  </si>
  <si>
    <t>機能訓練</t>
    <rPh sb="0" eb="2">
      <t>キノウ</t>
    </rPh>
    <rPh sb="2" eb="4">
      <t>クンレン</t>
    </rPh>
    <phoneticPr fontId="1"/>
  </si>
  <si>
    <t>特記</t>
    <rPh sb="0" eb="2">
      <t>トッキ</t>
    </rPh>
    <phoneticPr fontId="1"/>
  </si>
  <si>
    <t>月曜</t>
  </si>
  <si>
    <t>火曜</t>
  </si>
  <si>
    <t>水曜</t>
  </si>
  <si>
    <t>木曜</t>
  </si>
  <si>
    <t>金曜</t>
  </si>
  <si>
    <t>土曜</t>
  </si>
  <si>
    <t>スクワット</t>
  </si>
  <si>
    <t>服
薬
関
係</t>
    <rPh sb="4" eb="5">
      <t>セキ</t>
    </rPh>
    <rPh sb="6" eb="7">
      <t>カカリ</t>
    </rPh>
    <phoneticPr fontId="1"/>
  </si>
  <si>
    <t>　　記入日：　　　　　　年　　　月　　　日（　　　　）　　担当者：　　　　・　　　　・　　　　・</t>
    <rPh sb="2" eb="4">
      <t>キニュウ</t>
    </rPh>
    <rPh sb="4" eb="5">
      <t>ビ</t>
    </rPh>
    <rPh sb="12" eb="13">
      <t>ネン</t>
    </rPh>
    <rPh sb="16" eb="17">
      <t>ツキ</t>
    </rPh>
    <rPh sb="20" eb="21">
      <t>ヒ</t>
    </rPh>
    <rPh sb="29" eb="32">
      <t>タントウシャ</t>
    </rPh>
    <phoneticPr fontId="1"/>
  </si>
  <si>
    <t>看　護　用</t>
    <rPh sb="0" eb="1">
      <t>ミ</t>
    </rPh>
    <rPh sb="2" eb="3">
      <t>マモル</t>
    </rPh>
    <rPh sb="4" eb="5">
      <t>ヨウ</t>
    </rPh>
    <phoneticPr fontId="1"/>
  </si>
  <si>
    <t>①IADL</t>
    <phoneticPr fontId="1"/>
  </si>
  <si>
    <t>②精神・認知</t>
    <rPh sb="1" eb="3">
      <t>セイシン</t>
    </rPh>
    <rPh sb="4" eb="6">
      <t>ニンチ</t>
    </rPh>
    <phoneticPr fontId="1"/>
  </si>
  <si>
    <t>③社会・コミュ</t>
    <rPh sb="1" eb="3">
      <t>シャカイ</t>
    </rPh>
    <phoneticPr fontId="1"/>
  </si>
  <si>
    <t>④移動</t>
    <rPh sb="1" eb="3">
      <t>イドウ</t>
    </rPh>
    <phoneticPr fontId="1"/>
  </si>
  <si>
    <t>⑤食事</t>
    <rPh sb="1" eb="3">
      <t>ショクジ</t>
    </rPh>
    <phoneticPr fontId="1"/>
  </si>
  <si>
    <t>⑥入浴</t>
    <rPh sb="1" eb="3">
      <t>ニュウヨク</t>
    </rPh>
    <phoneticPr fontId="1"/>
  </si>
  <si>
    <t>⑦排泄</t>
    <rPh sb="1" eb="3">
      <t>ハイセツ</t>
    </rPh>
    <phoneticPr fontId="1"/>
  </si>
  <si>
    <t>⑧身体機能</t>
    <rPh sb="1" eb="3">
      <t>シンタイ</t>
    </rPh>
    <rPh sb="3" eb="5">
      <t>キノウ</t>
    </rPh>
    <phoneticPr fontId="1"/>
  </si>
  <si>
    <t>②精・認</t>
    <rPh sb="1" eb="2">
      <t>セイ</t>
    </rPh>
    <rPh sb="3" eb="4">
      <t>ニン</t>
    </rPh>
    <phoneticPr fontId="1"/>
  </si>
  <si>
    <t>③社・コミュ</t>
    <rPh sb="1" eb="2">
      <t>シャ</t>
    </rPh>
    <phoneticPr fontId="1"/>
  </si>
  <si>
    <t>アセスコメント集約</t>
    <rPh sb="7" eb="9">
      <t>シュウヤク</t>
    </rPh>
    <phoneticPr fontId="1"/>
  </si>
  <si>
    <t>その他</t>
    <rPh sb="2" eb="3">
      <t>タ</t>
    </rPh>
    <phoneticPr fontId="1"/>
  </si>
  <si>
    <t>機
能
訓
練</t>
    <rPh sb="0" eb="1">
      <t>キ</t>
    </rPh>
    <rPh sb="2" eb="3">
      <t>ノウ</t>
    </rPh>
    <rPh sb="4" eb="5">
      <t>クン</t>
    </rPh>
    <rPh sb="6" eb="7">
      <t>ネリ</t>
    </rPh>
    <phoneticPr fontId="1"/>
  </si>
  <si>
    <t>□</t>
  </si>
  <si>
    <t>□</t>
    <phoneticPr fontId="1"/>
  </si>
  <si>
    <t>【通常食】</t>
  </si>
  <si>
    <t>口腔</t>
    <rPh sb="0" eb="2">
      <t>コウクウ</t>
    </rPh>
    <phoneticPr fontId="1"/>
  </si>
  <si>
    <t>【自歯】</t>
  </si>
  <si>
    <t>【総欠損】</t>
  </si>
  <si>
    <t>【部分義歯】</t>
  </si>
  <si>
    <t>【総義歯】</t>
  </si>
  <si>
    <t>機能訓練</t>
    <rPh sb="0" eb="1">
      <t>キ</t>
    </rPh>
    <rPh sb="1" eb="2">
      <t>ノウ</t>
    </rPh>
    <rPh sb="2" eb="3">
      <t>クン</t>
    </rPh>
    <rPh sb="3" eb="4">
      <t>ネリ</t>
    </rPh>
    <phoneticPr fontId="1"/>
  </si>
  <si>
    <t>作業</t>
    <rPh sb="0" eb="2">
      <t>サギョウ</t>
    </rPh>
    <phoneticPr fontId="1"/>
  </si>
  <si>
    <t>排泄状況</t>
    <rPh sb="0" eb="2">
      <t>ハイセツ</t>
    </rPh>
    <rPh sb="2" eb="4">
      <t>ジョウキョウ</t>
    </rPh>
    <phoneticPr fontId="1"/>
  </si>
  <si>
    <t>IADL目標</t>
    <rPh sb="4" eb="6">
      <t>モクヒョウ</t>
    </rPh>
    <phoneticPr fontId="1"/>
  </si>
  <si>
    <t>精神・認知目標</t>
    <rPh sb="0" eb="2">
      <t>セイシン</t>
    </rPh>
    <rPh sb="3" eb="5">
      <t>ニンチ</t>
    </rPh>
    <phoneticPr fontId="1"/>
  </si>
  <si>
    <t>社会・コミュ目標</t>
    <rPh sb="0" eb="2">
      <t>シャカイ</t>
    </rPh>
    <phoneticPr fontId="1"/>
  </si>
  <si>
    <t>移動目標</t>
    <rPh sb="0" eb="2">
      <t>イドウ</t>
    </rPh>
    <phoneticPr fontId="1"/>
  </si>
  <si>
    <t>食事目標</t>
    <rPh sb="0" eb="2">
      <t>ショクジ</t>
    </rPh>
    <phoneticPr fontId="1"/>
  </si>
  <si>
    <t>入浴目標</t>
    <rPh sb="0" eb="2">
      <t>ニュウヨク</t>
    </rPh>
    <phoneticPr fontId="1"/>
  </si>
  <si>
    <t>排泄目標</t>
    <rPh sb="0" eb="2">
      <t>ハイセツ</t>
    </rPh>
    <phoneticPr fontId="1"/>
  </si>
  <si>
    <t>身体機能目標</t>
    <rPh sb="0" eb="2">
      <t>シンタイ</t>
    </rPh>
    <rPh sb="2" eb="4">
      <t>キノウ</t>
    </rPh>
    <phoneticPr fontId="1"/>
  </si>
  <si>
    <t>アセスメント結果（☑された課題解決に向けた目標を記載）</t>
    <rPh sb="6" eb="8">
      <t>ケッカ</t>
    </rPh>
    <rPh sb="13" eb="15">
      <t>カダイ</t>
    </rPh>
    <rPh sb="15" eb="17">
      <t>カイケツ</t>
    </rPh>
    <rPh sb="18" eb="19">
      <t>ム</t>
    </rPh>
    <rPh sb="21" eb="23">
      <t>モクヒョウ</t>
    </rPh>
    <rPh sb="24" eb="26">
      <t>キサイ</t>
    </rPh>
    <phoneticPr fontId="1"/>
  </si>
  <si>
    <t>項目</t>
    <rPh sb="0" eb="2">
      <t>コウモク</t>
    </rPh>
    <phoneticPr fontId="1"/>
  </si>
  <si>
    <t>主たる利用目的</t>
    <rPh sb="0" eb="1">
      <t>シュ</t>
    </rPh>
    <rPh sb="3" eb="5">
      <t>リヨウ</t>
    </rPh>
    <rPh sb="5" eb="7">
      <t>モクテキ</t>
    </rPh>
    <phoneticPr fontId="1"/>
  </si>
  <si>
    <t>運動</t>
  </si>
  <si>
    <t>栄養</t>
  </si>
  <si>
    <t>口腔</t>
  </si>
  <si>
    <t>レクリエーション</t>
  </si>
  <si>
    <t>外出の機会</t>
  </si>
  <si>
    <t>機能訓練、アセスメント結果及び特記事項</t>
    <phoneticPr fontId="1"/>
  </si>
  <si>
    <t>アセスメント結果及び特記事項</t>
    <rPh sb="6" eb="8">
      <t>ケッカ</t>
    </rPh>
    <rPh sb="8" eb="9">
      <t>オヨ</t>
    </rPh>
    <rPh sb="10" eb="12">
      <t>トッキ</t>
    </rPh>
    <rPh sb="12" eb="14">
      <t>ジコウ</t>
    </rPh>
    <phoneticPr fontId="1"/>
  </si>
  <si>
    <t>レクリエーション</t>
    <phoneticPr fontId="1"/>
  </si>
  <si>
    <t>主たる利用目的</t>
    <rPh sb="0" eb="1">
      <t>シュ</t>
    </rPh>
    <rPh sb="3" eb="7">
      <t>リヨウモクテキ</t>
    </rPh>
    <phoneticPr fontId="1"/>
  </si>
  <si>
    <t>機能訓練②</t>
    <rPh sb="0" eb="2">
      <t>キノウクンレン2</t>
    </rPh>
    <phoneticPr fontId="1"/>
  </si>
  <si>
    <t>機能訓練③</t>
    <rPh sb="0" eb="2">
      <t>キノウクンレン3</t>
    </rPh>
    <phoneticPr fontId="1"/>
  </si>
  <si>
    <t>確認</t>
    <rPh sb="0" eb="2">
      <t>カクニン</t>
    </rPh>
    <phoneticPr fontId="1"/>
  </si>
  <si>
    <t>メモ</t>
    <phoneticPr fontId="1"/>
  </si>
  <si>
    <t>メモ</t>
    <phoneticPr fontId="1"/>
  </si>
  <si>
    <t>通所　太郎</t>
  </si>
  <si>
    <t>通所　太郎</t>
    <rPh sb="0" eb="2">
      <t>ツウショ</t>
    </rPh>
    <rPh sb="3" eb="5">
      <t>タロウ</t>
    </rPh>
    <phoneticPr fontId="1"/>
  </si>
  <si>
    <t>通所　次郎</t>
  </si>
  <si>
    <t>通所　次郎</t>
    <rPh sb="0" eb="2">
      <t>ツウショ</t>
    </rPh>
    <rPh sb="3" eb="5">
      <t>ジロウ</t>
    </rPh>
    <phoneticPr fontId="1"/>
  </si>
  <si>
    <t>通所　四郎</t>
  </si>
  <si>
    <t>通所　四郎</t>
    <rPh sb="0" eb="2">
      <t>ツウショ</t>
    </rPh>
    <rPh sb="3" eb="5">
      <t>シロウ</t>
    </rPh>
    <phoneticPr fontId="1"/>
  </si>
  <si>
    <t>通所　五郎</t>
  </si>
  <si>
    <t>通所　五郎</t>
    <rPh sb="0" eb="2">
      <t>ツウショ</t>
    </rPh>
    <rPh sb="3" eb="5">
      <t>ゴロウ</t>
    </rPh>
    <phoneticPr fontId="1"/>
  </si>
  <si>
    <t>通所　三郎</t>
  </si>
  <si>
    <t>通所　三郎</t>
    <rPh sb="0" eb="2">
      <t>ツウショ</t>
    </rPh>
    <rPh sb="3" eb="5">
      <t>サブロウ</t>
    </rPh>
    <phoneticPr fontId="1"/>
  </si>
  <si>
    <t>通所　花子</t>
  </si>
  <si>
    <t>通所　花子</t>
    <rPh sb="0" eb="2">
      <t>ツウショ</t>
    </rPh>
    <rPh sb="3" eb="5">
      <t>ハナコ</t>
    </rPh>
    <phoneticPr fontId="1"/>
  </si>
  <si>
    <t>通所　月子</t>
  </si>
  <si>
    <t>通所　月子</t>
    <rPh sb="0" eb="2">
      <t>ツウショ</t>
    </rPh>
    <rPh sb="3" eb="5">
      <t>ツキコ</t>
    </rPh>
    <phoneticPr fontId="1"/>
  </si>
  <si>
    <t>通所　空子</t>
  </si>
  <si>
    <t>通所　空子</t>
    <rPh sb="0" eb="2">
      <t>ツウショ</t>
    </rPh>
    <rPh sb="3" eb="4">
      <t>ソラ</t>
    </rPh>
    <rPh sb="4" eb="5">
      <t>コ</t>
    </rPh>
    <phoneticPr fontId="1"/>
  </si>
  <si>
    <t>デイ　太郎</t>
  </si>
  <si>
    <t>デイ　太郎</t>
    <rPh sb="3" eb="5">
      <t>タロウ</t>
    </rPh>
    <phoneticPr fontId="1"/>
  </si>
  <si>
    <t>デイ　次郎</t>
  </si>
  <si>
    <t>デイ　次郎</t>
    <rPh sb="3" eb="5">
      <t>ジロウ</t>
    </rPh>
    <phoneticPr fontId="1"/>
  </si>
  <si>
    <t>事業対象者</t>
  </si>
  <si>
    <t>要支援1</t>
  </si>
  <si>
    <t>要支援2</t>
  </si>
  <si>
    <t>要介護1</t>
  </si>
  <si>
    <t>要介護3</t>
  </si>
  <si>
    <t>要介護4</t>
  </si>
  <si>
    <t>要介護5</t>
  </si>
  <si>
    <t>ツウショ　ゴロウ</t>
  </si>
  <si>
    <t>ツウショ　ソラコ</t>
  </si>
  <si>
    <t>ツウショ　ツキコ</t>
  </si>
  <si>
    <t>ツウショ　シロウ</t>
  </si>
  <si>
    <t>ツウショ　ハナコ</t>
  </si>
  <si>
    <t>ツウショ　サブロウ</t>
  </si>
  <si>
    <t>ツウショ　ジロウ</t>
  </si>
  <si>
    <t>ツウショ　タロウ</t>
  </si>
  <si>
    <t>デイ　ジロウ</t>
  </si>
  <si>
    <t>デイ　タロウ</t>
  </si>
  <si>
    <t>①買い物に行けるよう歩行訓練</t>
    <rPh sb="1" eb="2">
      <t>カ</t>
    </rPh>
    <rPh sb="3" eb="4">
      <t>モノ</t>
    </rPh>
    <rPh sb="5" eb="6">
      <t>イ</t>
    </rPh>
    <rPh sb="10" eb="12">
      <t>ホコウ</t>
    </rPh>
    <rPh sb="12" eb="14">
      <t>クンレン</t>
    </rPh>
    <phoneticPr fontId="1"/>
  </si>
  <si>
    <t>①他者とのコミュをサポート</t>
    <rPh sb="1" eb="3">
      <t>タシャ</t>
    </rPh>
    <phoneticPr fontId="1"/>
  </si>
  <si>
    <t>①調理訓練</t>
    <rPh sb="1" eb="3">
      <t>チョウリ</t>
    </rPh>
    <rPh sb="3" eb="5">
      <t>クンレン</t>
    </rPh>
    <phoneticPr fontId="1"/>
  </si>
  <si>
    <t>①洗濯干：肩を1時間に1回まわす</t>
    <rPh sb="1" eb="3">
      <t>センタク</t>
    </rPh>
    <rPh sb="3" eb="4">
      <t>ホシ</t>
    </rPh>
    <rPh sb="5" eb="6">
      <t>カタ</t>
    </rPh>
    <rPh sb="8" eb="10">
      <t>ジカン</t>
    </rPh>
    <rPh sb="12" eb="13">
      <t>カイ</t>
    </rPh>
    <phoneticPr fontId="1"/>
  </si>
  <si>
    <t>①1時間1回歩行</t>
    <rPh sb="2" eb="4">
      <t>ジカン</t>
    </rPh>
    <rPh sb="5" eb="6">
      <t>カイ</t>
    </rPh>
    <rPh sb="6" eb="8">
      <t>ホコウ</t>
    </rPh>
    <phoneticPr fontId="1"/>
  </si>
  <si>
    <t>②レクの実施</t>
    <rPh sb="4" eb="6">
      <t>ジッシ</t>
    </rPh>
    <phoneticPr fontId="1"/>
  </si>
  <si>
    <t>②他者とのコミュをサポート</t>
    <phoneticPr fontId="1"/>
  </si>
  <si>
    <t>②他者とのコミュをサポート</t>
    <phoneticPr fontId="1"/>
  </si>
  <si>
    <t>②レクの実施</t>
    <phoneticPr fontId="1"/>
  </si>
  <si>
    <t>③他者とのコミュをサポート</t>
    <phoneticPr fontId="1"/>
  </si>
  <si>
    <t>③他者とのコミュをサポート</t>
    <phoneticPr fontId="1"/>
  </si>
  <si>
    <t>④立ち座りの声かけ</t>
    <rPh sb="1" eb="2">
      <t>タ</t>
    </rPh>
    <rPh sb="3" eb="4">
      <t>スワ</t>
    </rPh>
    <rPh sb="6" eb="7">
      <t>コエ</t>
    </rPh>
    <phoneticPr fontId="1"/>
  </si>
  <si>
    <t>④トイレのついてに歩行訓練</t>
    <rPh sb="9" eb="11">
      <t>ホコウ</t>
    </rPh>
    <rPh sb="11" eb="13">
      <t>クンレン</t>
    </rPh>
    <phoneticPr fontId="1"/>
  </si>
  <si>
    <t>④トイレのついてに歩行訓練</t>
    <phoneticPr fontId="1"/>
  </si>
  <si>
    <t>④食事前に集団トレ</t>
    <rPh sb="1" eb="3">
      <t>ショクジ</t>
    </rPh>
    <rPh sb="3" eb="4">
      <t>マエ</t>
    </rPh>
    <rPh sb="5" eb="7">
      <t>シュウダン</t>
    </rPh>
    <phoneticPr fontId="1"/>
  </si>
  <si>
    <t>④食事前に下肢引き上げ</t>
    <rPh sb="1" eb="3">
      <t>ショクジ</t>
    </rPh>
    <rPh sb="3" eb="4">
      <t>マエ</t>
    </rPh>
    <rPh sb="5" eb="7">
      <t>カシ</t>
    </rPh>
    <rPh sb="7" eb="8">
      <t>ヒ</t>
    </rPh>
    <rPh sb="9" eb="10">
      <t>ア</t>
    </rPh>
    <phoneticPr fontId="1"/>
  </si>
  <si>
    <t>④立ち座りの声かけ</t>
    <rPh sb="1" eb="2">
      <t>タ</t>
    </rPh>
    <rPh sb="3" eb="4">
      <t>スワ</t>
    </rPh>
    <rPh sb="6" eb="7">
      <t>コエ</t>
    </rPh>
    <phoneticPr fontId="1"/>
  </si>
  <si>
    <t>⑧食事前に肩のストレッチ</t>
    <rPh sb="1" eb="3">
      <t>ショクジ</t>
    </rPh>
    <rPh sb="3" eb="4">
      <t>マエ</t>
    </rPh>
    <rPh sb="5" eb="6">
      <t>カタ</t>
    </rPh>
    <phoneticPr fontId="1"/>
  </si>
  <si>
    <t>⑤たんぱく質摂取の確認</t>
    <rPh sb="5" eb="6">
      <t>シツ</t>
    </rPh>
    <rPh sb="6" eb="8">
      <t>セッシュ</t>
    </rPh>
    <rPh sb="9" eb="11">
      <t>カクニン</t>
    </rPh>
    <phoneticPr fontId="1"/>
  </si>
  <si>
    <t>⑤米の摂取量の確認</t>
    <rPh sb="1" eb="2">
      <t>コメ</t>
    </rPh>
    <rPh sb="3" eb="5">
      <t>セッシュ</t>
    </rPh>
    <rPh sb="5" eb="6">
      <t>リョウ</t>
    </rPh>
    <rPh sb="7" eb="9">
      <t>カクニン</t>
    </rPh>
    <phoneticPr fontId="1"/>
  </si>
  <si>
    <t>⑤入れ歯の使用の確認</t>
    <rPh sb="1" eb="2">
      <t>イ</t>
    </rPh>
    <rPh sb="3" eb="4">
      <t>バ</t>
    </rPh>
    <rPh sb="5" eb="7">
      <t>シヨウ</t>
    </rPh>
    <rPh sb="8" eb="10">
      <t>カクニン</t>
    </rPh>
    <phoneticPr fontId="1"/>
  </si>
  <si>
    <t>⑤全量摂取の声かけ</t>
    <rPh sb="1" eb="3">
      <t>ゼンリョウ</t>
    </rPh>
    <rPh sb="3" eb="5">
      <t>セッシュ</t>
    </rPh>
    <rPh sb="6" eb="7">
      <t>コエ</t>
    </rPh>
    <phoneticPr fontId="1"/>
  </si>
  <si>
    <t>⑥1日1回またぎ動作訓練</t>
    <rPh sb="2" eb="3">
      <t>ニチ</t>
    </rPh>
    <rPh sb="4" eb="5">
      <t>カイ</t>
    </rPh>
    <rPh sb="8" eb="10">
      <t>ドウサ</t>
    </rPh>
    <rPh sb="10" eb="12">
      <t>クンレン</t>
    </rPh>
    <phoneticPr fontId="1"/>
  </si>
  <si>
    <t>⑥見守りで入浴</t>
    <rPh sb="1" eb="3">
      <t>ミマモ</t>
    </rPh>
    <rPh sb="5" eb="7">
      <t>ニュウヨク</t>
    </rPh>
    <phoneticPr fontId="1"/>
  </si>
  <si>
    <t>⑥洗身で清潔の保持</t>
    <rPh sb="1" eb="3">
      <t>センシン</t>
    </rPh>
    <rPh sb="4" eb="6">
      <t>セイケツ</t>
    </rPh>
    <rPh sb="7" eb="9">
      <t>ホジ</t>
    </rPh>
    <phoneticPr fontId="1"/>
  </si>
  <si>
    <t>⑦見守り</t>
    <rPh sb="1" eb="3">
      <t>ミマモ</t>
    </rPh>
    <phoneticPr fontId="1"/>
  </si>
  <si>
    <t>⑦立ち座りの一部解除</t>
    <rPh sb="1" eb="2">
      <t>タ</t>
    </rPh>
    <rPh sb="3" eb="4">
      <t>スワ</t>
    </rPh>
    <rPh sb="6" eb="8">
      <t>イチブ</t>
    </rPh>
    <rPh sb="8" eb="10">
      <t>カイジョ</t>
    </rPh>
    <phoneticPr fontId="1"/>
  </si>
  <si>
    <t>⑦見守り</t>
    <rPh sb="1" eb="3">
      <t>ミマモ</t>
    </rPh>
    <phoneticPr fontId="1"/>
  </si>
  <si>
    <t>⑧機能訓練欄要確認</t>
    <rPh sb="1" eb="3">
      <t>キノウ</t>
    </rPh>
    <rPh sb="3" eb="5">
      <t>クンレン</t>
    </rPh>
    <rPh sb="5" eb="6">
      <t>ラン</t>
    </rPh>
    <rPh sb="6" eb="7">
      <t>ヨウ</t>
    </rPh>
    <rPh sb="7" eb="9">
      <t>カクニン</t>
    </rPh>
    <phoneticPr fontId="1"/>
  </si>
  <si>
    <t>⑧機能訓練欄要確認</t>
    <phoneticPr fontId="1"/>
  </si>
  <si>
    <t>⑧機能訓練欄要確認</t>
    <phoneticPr fontId="1"/>
  </si>
  <si>
    <t>⑧常々姿勢を正す声かけ</t>
    <rPh sb="1" eb="3">
      <t>ツネヅネ</t>
    </rPh>
    <rPh sb="3" eb="5">
      <t>シセイ</t>
    </rPh>
    <rPh sb="6" eb="7">
      <t>タダ</t>
    </rPh>
    <rPh sb="8" eb="9">
      <t>コエ</t>
    </rPh>
    <phoneticPr fontId="1"/>
  </si>
  <si>
    <t>歩行マシントレ</t>
    <rPh sb="0" eb="2">
      <t>ホコウ</t>
    </rPh>
    <phoneticPr fontId="1"/>
  </si>
  <si>
    <t>体幹マシントレ</t>
    <rPh sb="0" eb="2">
      <t>タイカン</t>
    </rPh>
    <phoneticPr fontId="1"/>
  </si>
  <si>
    <t>上肢マシントレ</t>
    <rPh sb="0" eb="2">
      <t>ジョウシ</t>
    </rPh>
    <phoneticPr fontId="1"/>
  </si>
  <si>
    <t>下肢マシントレ</t>
    <rPh sb="0" eb="2">
      <t>カシ</t>
    </rPh>
    <phoneticPr fontId="1"/>
  </si>
  <si>
    <t>スクワット</t>
    <phoneticPr fontId="1"/>
  </si>
  <si>
    <t>目標：近所へ買い物をできるようになる　注意：運動意欲が低い、常々声かけ</t>
    <rPh sb="0" eb="2">
      <t>モクヒョウ</t>
    </rPh>
    <rPh sb="3" eb="5">
      <t>キンジョ</t>
    </rPh>
    <rPh sb="6" eb="7">
      <t>カ</t>
    </rPh>
    <rPh sb="8" eb="9">
      <t>モノ</t>
    </rPh>
    <rPh sb="19" eb="21">
      <t>チュウイ</t>
    </rPh>
    <rPh sb="22" eb="24">
      <t>ウンドウ</t>
    </rPh>
    <rPh sb="24" eb="26">
      <t>イヨク</t>
    </rPh>
    <rPh sb="27" eb="28">
      <t>ヒク</t>
    </rPh>
    <rPh sb="30" eb="32">
      <t>ツネヅネ</t>
    </rPh>
    <rPh sb="32" eb="33">
      <t>コエ</t>
    </rPh>
    <phoneticPr fontId="1"/>
  </si>
  <si>
    <t>目標：筋肉量の増加　注意：食事量の確認食べるよう声かけ</t>
    <rPh sb="0" eb="2">
      <t>モクヒョウ</t>
    </rPh>
    <rPh sb="3" eb="5">
      <t>キンニク</t>
    </rPh>
    <rPh sb="5" eb="6">
      <t>リョウ</t>
    </rPh>
    <rPh sb="7" eb="9">
      <t>ゾウカ</t>
    </rPh>
    <rPh sb="10" eb="12">
      <t>チュウイ</t>
    </rPh>
    <rPh sb="13" eb="15">
      <t>ショクジ</t>
    </rPh>
    <rPh sb="15" eb="16">
      <t>リョウ</t>
    </rPh>
    <rPh sb="17" eb="19">
      <t>カクニン</t>
    </rPh>
    <rPh sb="19" eb="20">
      <t>タ</t>
    </rPh>
    <rPh sb="24" eb="25">
      <t>コエ</t>
    </rPh>
    <phoneticPr fontId="1"/>
  </si>
  <si>
    <t>目標：食事業の増加　注意：口腔体操を食前に</t>
    <rPh sb="0" eb="2">
      <t>モクヒョウ</t>
    </rPh>
    <rPh sb="3" eb="4">
      <t>ショク</t>
    </rPh>
    <rPh sb="4" eb="6">
      <t>ジギョウ</t>
    </rPh>
    <rPh sb="7" eb="9">
      <t>ゾウカ</t>
    </rPh>
    <rPh sb="10" eb="12">
      <t>チュウイ</t>
    </rPh>
    <rPh sb="13" eb="15">
      <t>コウクウ</t>
    </rPh>
    <rPh sb="15" eb="17">
      <t>タイソウ</t>
    </rPh>
    <rPh sb="18" eb="19">
      <t>ショク</t>
    </rPh>
    <rPh sb="19" eb="20">
      <t>マエ</t>
    </rPh>
    <phoneticPr fontId="1"/>
  </si>
  <si>
    <t>目標：運動の習慣化　注意：集団トレを推奨</t>
    <rPh sb="0" eb="2">
      <t>モクヒョウ</t>
    </rPh>
    <rPh sb="3" eb="5">
      <t>ウンドウ</t>
    </rPh>
    <rPh sb="6" eb="9">
      <t>シュウカンカ</t>
    </rPh>
    <rPh sb="10" eb="12">
      <t>チュウイ</t>
    </rPh>
    <rPh sb="13" eb="15">
      <t>シュウダン</t>
    </rPh>
    <rPh sb="18" eb="20">
      <t>スイショウ</t>
    </rPh>
    <phoneticPr fontId="1"/>
  </si>
  <si>
    <t>目標：自分で洗濯物干し</t>
    <rPh sb="0" eb="2">
      <t>モクヒョウ</t>
    </rPh>
    <rPh sb="3" eb="5">
      <t>ジブン</t>
    </rPh>
    <rPh sb="6" eb="8">
      <t>センタク</t>
    </rPh>
    <rPh sb="8" eb="10">
      <t>モノホ</t>
    </rPh>
    <phoneticPr fontId="1"/>
  </si>
  <si>
    <t>目標：近所の友達の家へ行ける</t>
    <rPh sb="0" eb="2">
      <t>モクヒョウ</t>
    </rPh>
    <rPh sb="3" eb="5">
      <t>キンジョ</t>
    </rPh>
    <rPh sb="6" eb="8">
      <t>トモダチ</t>
    </rPh>
    <rPh sb="9" eb="10">
      <t>イエ</t>
    </rPh>
    <rPh sb="11" eb="12">
      <t>イ</t>
    </rPh>
    <phoneticPr fontId="1"/>
  </si>
  <si>
    <t>目標：運動の習慣化　注意：トレーニングカレンダーの回収</t>
    <rPh sb="0" eb="2">
      <t>モクヒョウ</t>
    </rPh>
    <rPh sb="3" eb="5">
      <t>ウンドウ</t>
    </rPh>
    <rPh sb="6" eb="9">
      <t>シュウカンカ</t>
    </rPh>
    <rPh sb="10" eb="12">
      <t>チュウイ</t>
    </rPh>
    <rPh sb="25" eb="27">
      <t>カイシュウ</t>
    </rPh>
    <phoneticPr fontId="1"/>
  </si>
  <si>
    <t>目標：筋肉増量のための食事改善</t>
    <rPh sb="0" eb="2">
      <t>モクヒョウ</t>
    </rPh>
    <rPh sb="3" eb="5">
      <t>キンニク</t>
    </rPh>
    <rPh sb="5" eb="7">
      <t>ゾウリョウ</t>
    </rPh>
    <rPh sb="11" eb="13">
      <t>ショクジ</t>
    </rPh>
    <rPh sb="13" eb="15">
      <t>カイゼン</t>
    </rPh>
    <phoneticPr fontId="1"/>
  </si>
  <si>
    <t>目標：他者との交流　注意：レク時特に声かけ</t>
    <rPh sb="0" eb="2">
      <t>モクヒョウ</t>
    </rPh>
    <rPh sb="3" eb="5">
      <t>タシャ</t>
    </rPh>
    <rPh sb="7" eb="9">
      <t>コウリュウ</t>
    </rPh>
    <rPh sb="10" eb="12">
      <t>チュウイ</t>
    </rPh>
    <rPh sb="15" eb="16">
      <t>ジ</t>
    </rPh>
    <rPh sb="16" eb="17">
      <t>トク</t>
    </rPh>
    <rPh sb="18" eb="19">
      <t>コエ</t>
    </rPh>
    <phoneticPr fontId="1"/>
  </si>
  <si>
    <t>目標：閉じこもり予防</t>
    <rPh sb="0" eb="2">
      <t>モクヒョウ</t>
    </rPh>
    <rPh sb="3" eb="4">
      <t>ト</t>
    </rPh>
    <rPh sb="8" eb="10">
      <t>ヨボウ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</si>
</sst>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font>
      <sz val="11"/>
      <color theme="1"/>
      <name val="ＭＳ Ｐゴシック"/>
      <family val="2"/>
      <charset val="128"/>
      <scheme val="minor"/>
    </font>
    <font>
      <sz val="6"/>
      <name val="ＭＳ Ｐゴシック"/>
      <family val="2"/>
      <charset val="128"/>
      <scheme val="minor"/>
    </font>
    <font>
      <b/>
      <sz val="9"/>
      <color indexed="81"/>
      <name val="MS P ゴシック"/>
      <family val="3"/>
      <charset val="128"/>
    </font>
    <font>
      <sz val="12"/>
      <name val="HGPｺﾞｼｯｸM"/>
      <family val="3"/>
      <charset val="128"/>
    </font>
    <font>
      <b/>
      <sz val="12"/>
      <name val="HGPｺﾞｼｯｸM"/>
      <family val="3"/>
      <charset val="128"/>
    </font>
    <font>
      <sz val="12"/>
      <color theme="1"/>
      <name val="ＭＳ Ｐゴシック"/>
      <family val="2"/>
      <charset val="128"/>
      <scheme val="minor"/>
    </font>
    <font>
      <b/>
      <sz val="9"/>
      <color indexed="81"/>
      <name val="ＭＳ Ｐゴシック"/>
      <family val="3"/>
      <charset val="128"/>
    </font>
    <font>
      <b/>
      <sz val="11"/>
      <color theme="0"/>
      <name val="ＭＳ Ｐゴシック"/>
      <family val="3"/>
      <charset val="128"/>
      <scheme val="minor"/>
    </font>
    <font>
      <b/>
      <sz val="11"/>
      <color rgb="FFFF0000"/>
      <name val="ＭＳ Ｐゴシック"/>
      <family val="3"/>
      <charset val="128"/>
      <scheme val="minor"/>
    </font>
    <font>
      <b/>
      <sz val="11"/>
      <color theme="1"/>
      <name val="ＭＳ Ｐゴシック"/>
      <family val="3"/>
      <charset val="128"/>
      <scheme val="minor"/>
    </font>
    <font>
      <sz val="12"/>
      <color theme="1"/>
      <name val="ＭＳ Ｐゴシック"/>
      <family val="3"/>
      <charset val="128"/>
      <scheme val="minor"/>
    </font>
    <font>
      <b/>
      <sz val="20"/>
      <color theme="0"/>
      <name val="ＭＳ Ｐゴシック"/>
      <family val="3"/>
      <charset val="128"/>
      <scheme val="minor"/>
    </font>
    <font>
      <b/>
      <sz val="20"/>
      <color theme="1"/>
      <name val="ＭＳ Ｐゴシック"/>
      <family val="3"/>
      <charset val="128"/>
      <scheme val="minor"/>
    </font>
    <font>
      <sz val="20"/>
      <color theme="1"/>
      <name val="ＭＳ Ｐゴシック"/>
      <family val="2"/>
      <charset val="128"/>
      <scheme val="minor"/>
    </font>
    <font>
      <sz val="20"/>
      <color theme="1"/>
      <name val="ＭＳ Ｐゴシック"/>
      <family val="3"/>
      <charset val="128"/>
      <scheme val="minor"/>
    </font>
    <font>
      <sz val="20"/>
      <color theme="0"/>
      <name val="ＭＳ Ｐゴシック"/>
      <family val="2"/>
      <charset val="128"/>
      <scheme val="minor"/>
    </font>
    <font>
      <sz val="20"/>
      <color theme="0"/>
      <name val="ＭＳ Ｐゴシック"/>
      <family val="3"/>
      <charset val="128"/>
      <scheme val="minor"/>
    </font>
    <font>
      <b/>
      <sz val="14"/>
      <color rgb="FFFF0000"/>
      <name val="ＭＳ Ｐゴシック"/>
      <family val="3"/>
      <charset val="128"/>
      <scheme val="minor"/>
    </font>
    <font>
      <b/>
      <sz val="12"/>
      <color theme="1"/>
      <name val="HGPｺﾞｼｯｸM"/>
      <family val="3"/>
      <charset val="128"/>
    </font>
    <font>
      <sz val="11"/>
      <color theme="1"/>
      <name val="HGPｺﾞｼｯｸM"/>
      <family val="3"/>
      <charset val="128"/>
    </font>
    <font>
      <b/>
      <sz val="12"/>
      <color theme="0"/>
      <name val="HGPｺﾞｼｯｸM"/>
      <family val="3"/>
      <charset val="128"/>
    </font>
    <font>
      <sz val="14"/>
      <color theme="1"/>
      <name val="HGPｺﾞｼｯｸM"/>
      <family val="3"/>
      <charset val="128"/>
    </font>
    <font>
      <sz val="18"/>
      <color theme="1"/>
      <name val="HGPｺﾞｼｯｸM"/>
      <family val="3"/>
      <charset val="128"/>
    </font>
    <font>
      <b/>
      <sz val="11"/>
      <color theme="1"/>
      <name val="HGPｺﾞｼｯｸM"/>
      <family val="3"/>
      <charset val="128"/>
    </font>
    <font>
      <b/>
      <sz val="11"/>
      <name val="HGPｺﾞｼｯｸM"/>
      <family val="3"/>
      <charset val="128"/>
    </font>
    <font>
      <b/>
      <sz val="14"/>
      <color theme="1"/>
      <name val="HGPｺﾞｼｯｸM"/>
      <family val="3"/>
      <charset val="128"/>
    </font>
  </fonts>
  <fills count="13">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7030A0"/>
        <bgColor indexed="64"/>
      </patternFill>
    </fill>
    <fill>
      <patternFill patternType="solid">
        <fgColor theme="0"/>
        <bgColor indexed="64"/>
      </patternFill>
    </fill>
    <fill>
      <patternFill patternType="solid">
        <fgColor rgb="FFFFC000"/>
        <bgColor indexed="64"/>
      </patternFill>
    </fill>
    <fill>
      <patternFill patternType="solid">
        <fgColor rgb="FF00B050"/>
        <bgColor indexed="64"/>
      </patternFill>
    </fill>
    <fill>
      <patternFill patternType="solid">
        <fgColor rgb="FF002060"/>
        <bgColor indexed="64"/>
      </patternFill>
    </fill>
    <fill>
      <patternFill patternType="solid">
        <fgColor rgb="FFFFFF99"/>
        <bgColor indexed="64"/>
      </patternFill>
    </fill>
    <fill>
      <patternFill patternType="solid">
        <fgColor theme="2" tint="-0.749992370372631"/>
        <bgColor indexed="64"/>
      </patternFill>
    </fill>
    <fill>
      <patternFill patternType="solid">
        <fgColor rgb="FFCCECFF"/>
        <bgColor indexed="64"/>
      </patternFill>
    </fill>
    <fill>
      <patternFill patternType="solid">
        <fgColor rgb="FFFFFFCC"/>
        <bgColor indexed="64"/>
      </patternFill>
    </fill>
  </fills>
  <borders count="16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top style="double">
        <color indexed="64"/>
      </top>
      <bottom style="dashed">
        <color indexed="64"/>
      </bottom>
      <diagonal/>
    </border>
    <border>
      <left/>
      <right/>
      <top style="double">
        <color indexed="64"/>
      </top>
      <bottom style="dashed">
        <color indexed="64"/>
      </bottom>
      <diagonal/>
    </border>
    <border>
      <left/>
      <right style="dashed">
        <color indexed="64"/>
      </right>
      <top style="double">
        <color indexed="64"/>
      </top>
      <bottom style="thin">
        <color indexed="64"/>
      </bottom>
      <diagonal/>
    </border>
    <border>
      <left style="dashed">
        <color indexed="64"/>
      </left>
      <right style="thin">
        <color indexed="64"/>
      </right>
      <top style="double">
        <color indexed="64"/>
      </top>
      <bottom style="thin">
        <color indexed="64"/>
      </bottom>
      <diagonal/>
    </border>
    <border>
      <left style="thin">
        <color indexed="64"/>
      </left>
      <right style="dashed">
        <color indexed="64"/>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dashed">
        <color indexed="64"/>
      </left>
      <right style="thin">
        <color indexed="64"/>
      </right>
      <top style="thin">
        <color indexed="64"/>
      </top>
      <bottom/>
      <diagonal/>
    </border>
    <border>
      <left style="thin">
        <color indexed="64"/>
      </left>
      <right style="dashed">
        <color indexed="64"/>
      </right>
      <top style="thin">
        <color indexed="64"/>
      </top>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ashed">
        <color indexed="64"/>
      </left>
      <right/>
      <top style="medium">
        <color indexed="64"/>
      </top>
      <bottom style="double">
        <color indexed="64"/>
      </bottom>
      <diagonal/>
    </border>
    <border>
      <left style="double">
        <color indexed="64"/>
      </left>
      <right style="dashed">
        <color indexed="64"/>
      </right>
      <top style="double">
        <color indexed="64"/>
      </top>
      <bottom style="thin">
        <color indexed="64"/>
      </bottom>
      <diagonal/>
    </border>
    <border>
      <left style="dashed">
        <color indexed="64"/>
      </left>
      <right style="double">
        <color indexed="64"/>
      </right>
      <top/>
      <bottom style="thin">
        <color indexed="64"/>
      </bottom>
      <diagonal/>
    </border>
    <border>
      <left style="dashed">
        <color indexed="64"/>
      </left>
      <right style="medium">
        <color indexed="64"/>
      </right>
      <top style="thin">
        <color indexed="64"/>
      </top>
      <bottom style="thin">
        <color indexed="64"/>
      </bottom>
      <diagonal/>
    </border>
    <border>
      <left style="double">
        <color indexed="64"/>
      </left>
      <right style="dashed">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bottom style="double">
        <color indexed="64"/>
      </bottom>
      <diagonal/>
    </border>
    <border>
      <left style="medium">
        <color indexed="64"/>
      </left>
      <right style="dashed">
        <color indexed="64"/>
      </right>
      <top/>
      <bottom style="medium">
        <color indexed="64"/>
      </bottom>
      <diagonal/>
    </border>
    <border>
      <left style="dashed">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dashed">
        <color indexed="64"/>
      </left>
      <right/>
      <top/>
      <bottom style="medium">
        <color indexed="64"/>
      </bottom>
      <diagonal/>
    </border>
    <border>
      <left style="double">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style="double">
        <color indexed="64"/>
      </left>
      <right/>
      <top style="medium">
        <color indexed="64"/>
      </top>
      <bottom style="double">
        <color indexed="64"/>
      </bottom>
      <diagonal/>
    </border>
    <border>
      <left/>
      <right/>
      <top style="dashed">
        <color indexed="64"/>
      </top>
      <bottom style="medium">
        <color indexed="64"/>
      </bottom>
      <diagonal/>
    </border>
    <border>
      <left style="medium">
        <color indexed="64"/>
      </left>
      <right/>
      <top style="dashed">
        <color indexed="64"/>
      </top>
      <bottom style="medium">
        <color indexed="64"/>
      </bottom>
      <diagonal/>
    </border>
    <border>
      <left style="double">
        <color indexed="64"/>
      </left>
      <right/>
      <top style="thin">
        <color indexed="64"/>
      </top>
      <bottom style="thin">
        <color indexed="64"/>
      </bottom>
      <diagonal/>
    </border>
    <border>
      <left style="double">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style="double">
        <color indexed="64"/>
      </right>
      <top style="medium">
        <color indexed="64"/>
      </top>
      <bottom/>
      <diagonal/>
    </border>
    <border>
      <left/>
      <right style="double">
        <color indexed="64"/>
      </right>
      <top/>
      <bottom/>
      <diagonal/>
    </border>
    <border>
      <left/>
      <right style="double">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style="dashed">
        <color indexed="64"/>
      </right>
      <top/>
      <bottom style="double">
        <color indexed="64"/>
      </bottom>
      <diagonal/>
    </border>
    <border>
      <left style="dashed">
        <color indexed="64"/>
      </left>
      <right style="thin">
        <color indexed="64"/>
      </right>
      <top/>
      <bottom style="double">
        <color indexed="64"/>
      </bottom>
      <diagonal/>
    </border>
    <border>
      <left style="dashed">
        <color indexed="64"/>
      </left>
      <right style="double">
        <color indexed="64"/>
      </right>
      <top/>
      <bottom style="double">
        <color indexed="64"/>
      </bottom>
      <diagonal/>
    </border>
    <border>
      <left style="double">
        <color indexed="64"/>
      </left>
      <right style="dashed">
        <color indexed="64"/>
      </right>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ashed">
        <color indexed="64"/>
      </left>
      <right/>
      <top style="thin">
        <color indexed="64"/>
      </top>
      <bottom/>
      <diagonal/>
    </border>
    <border>
      <left style="medium">
        <color indexed="64"/>
      </left>
      <right style="thin">
        <color indexed="64"/>
      </right>
      <top/>
      <bottom style="thin">
        <color indexed="64"/>
      </bottom>
      <diagonal/>
    </border>
    <border>
      <left/>
      <right style="dashed">
        <color indexed="64"/>
      </right>
      <top style="medium">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style="dashed">
        <color indexed="64"/>
      </left>
      <right/>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dashed">
        <color indexed="64"/>
      </right>
      <top style="thin">
        <color indexed="64"/>
      </top>
      <bottom style="double">
        <color indexed="64"/>
      </bottom>
      <diagonal/>
    </border>
    <border>
      <left style="dashed">
        <color indexed="64"/>
      </left>
      <right style="thin">
        <color indexed="64"/>
      </right>
      <top style="thin">
        <color indexed="64"/>
      </top>
      <bottom style="double">
        <color indexed="64"/>
      </bottom>
      <diagonal/>
    </border>
    <border>
      <left style="thin">
        <color indexed="64"/>
      </left>
      <right style="dashed">
        <color indexed="64"/>
      </right>
      <top style="thin">
        <color indexed="64"/>
      </top>
      <bottom style="double">
        <color indexed="64"/>
      </bottom>
      <diagonal/>
    </border>
    <border>
      <left style="dashed">
        <color indexed="64"/>
      </left>
      <right style="medium">
        <color indexed="64"/>
      </right>
      <top style="double">
        <color indexed="64"/>
      </top>
      <bottom style="thin">
        <color indexed="64"/>
      </bottom>
      <diagonal/>
    </border>
    <border>
      <left/>
      <right style="dashed">
        <color indexed="64"/>
      </right>
      <top/>
      <bottom style="medium">
        <color indexed="64"/>
      </bottom>
      <diagonal/>
    </border>
    <border>
      <left style="medium">
        <color indexed="64"/>
      </left>
      <right style="dashed">
        <color indexed="64"/>
      </right>
      <top/>
      <bottom style="dashed">
        <color indexed="64"/>
      </bottom>
      <diagonal/>
    </border>
    <border>
      <left style="dashed">
        <color indexed="64"/>
      </left>
      <right style="thin">
        <color indexed="64"/>
      </right>
      <top/>
      <bottom style="dashed">
        <color indexed="64"/>
      </bottom>
      <diagonal/>
    </border>
    <border>
      <left style="thin">
        <color indexed="64"/>
      </left>
      <right style="dashed">
        <color indexed="64"/>
      </right>
      <top/>
      <bottom style="dashed">
        <color indexed="64"/>
      </bottom>
      <diagonal/>
    </border>
    <border>
      <left style="dashed">
        <color indexed="64"/>
      </left>
      <right/>
      <top/>
      <bottom style="dashed">
        <color indexed="64"/>
      </bottom>
      <diagonal/>
    </border>
    <border>
      <left style="medium">
        <color indexed="64"/>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style="medium">
        <color indexed="64"/>
      </right>
      <top style="thin">
        <color indexed="64"/>
      </top>
      <bottom style="double">
        <color indexed="64"/>
      </bottom>
      <diagonal/>
    </border>
    <border>
      <left style="medium">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bottom style="double">
        <color indexed="64"/>
      </bottom>
      <diagonal/>
    </border>
    <border>
      <left style="double">
        <color indexed="64"/>
      </left>
      <right style="double">
        <color indexed="64"/>
      </right>
      <top style="thin">
        <color indexed="64"/>
      </top>
      <bottom style="double">
        <color indexed="64"/>
      </bottom>
      <diagonal/>
    </border>
    <border>
      <left style="dashed">
        <color indexed="64"/>
      </left>
      <right/>
      <top style="double">
        <color indexed="64"/>
      </top>
      <bottom style="dashed">
        <color indexed="64"/>
      </bottom>
      <diagonal/>
    </border>
    <border>
      <left/>
      <right style="dashed">
        <color indexed="64"/>
      </right>
      <top style="double">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medium">
        <color indexed="64"/>
      </bottom>
      <diagonal/>
    </border>
    <border>
      <left/>
      <right style="dashed">
        <color indexed="64"/>
      </right>
      <top style="dashed">
        <color indexed="64"/>
      </top>
      <bottom style="medium">
        <color indexed="64"/>
      </bottom>
      <diagonal/>
    </border>
    <border>
      <left style="dashed">
        <color indexed="64"/>
      </left>
      <right style="medium">
        <color indexed="64"/>
      </right>
      <top style="dashed">
        <color indexed="64"/>
      </top>
      <bottom style="double">
        <color indexed="64"/>
      </bottom>
      <diagonal/>
    </border>
    <border>
      <left style="medium">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style="medium">
        <color indexed="64"/>
      </right>
      <top style="dashed">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dashed">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style="dashed">
        <color indexed="64"/>
      </right>
      <top/>
      <bottom style="double">
        <color indexed="64"/>
      </bottom>
      <diagonal/>
    </border>
    <border>
      <left style="double">
        <color indexed="64"/>
      </left>
      <right style="dashed">
        <color indexed="64"/>
      </right>
      <top style="dashed">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right style="medium">
        <color indexed="64"/>
      </right>
      <top style="double">
        <color indexed="64"/>
      </top>
      <bottom style="dashed">
        <color indexed="64"/>
      </bottom>
      <diagonal/>
    </border>
    <border>
      <left style="medium">
        <color indexed="64"/>
      </left>
      <right/>
      <top style="double">
        <color indexed="64"/>
      </top>
      <bottom/>
      <diagonal/>
    </border>
    <border>
      <left/>
      <right style="medium">
        <color indexed="64"/>
      </right>
      <top style="dashed">
        <color indexed="64"/>
      </top>
      <bottom style="medium">
        <color indexed="64"/>
      </bottom>
      <diagonal/>
    </border>
    <border>
      <left/>
      <right style="medium">
        <color indexed="64"/>
      </right>
      <top style="dashed">
        <color indexed="64"/>
      </top>
      <bottom style="dashed">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dashed">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alignment vertical="center"/>
    </xf>
  </cellStyleXfs>
  <cellXfs count="343">
    <xf numFmtId="0" fontId="0" fillId="0" borderId="0" xfId="0">
      <alignment vertical="center"/>
    </xf>
    <xf numFmtId="0" fontId="0" fillId="2" borderId="32" xfId="0" applyFill="1" applyBorder="1" applyAlignment="1">
      <alignment horizontal="center" vertical="center"/>
    </xf>
    <xf numFmtId="0" fontId="0" fillId="0" borderId="32" xfId="0" applyBorder="1">
      <alignment vertical="center"/>
    </xf>
    <xf numFmtId="0" fontId="0" fillId="0" borderId="0" xfId="0" applyAlignment="1">
      <alignment vertical="center" shrinkToFit="1"/>
    </xf>
    <xf numFmtId="0" fontId="5" fillId="0" borderId="45" xfId="0" applyFont="1" applyBorder="1" applyAlignment="1">
      <alignment vertical="center" shrinkToFit="1"/>
    </xf>
    <xf numFmtId="0" fontId="5" fillId="0" borderId="32" xfId="0" applyFont="1" applyBorder="1" applyAlignment="1">
      <alignment vertical="center" shrinkToFit="1"/>
    </xf>
    <xf numFmtId="0" fontId="5" fillId="0" borderId="46" xfId="0" applyFont="1" applyBorder="1" applyAlignment="1">
      <alignment vertical="center" shrinkToFit="1"/>
    </xf>
    <xf numFmtId="0" fontId="5" fillId="0" borderId="1" xfId="0" applyFont="1" applyBorder="1" applyAlignment="1">
      <alignment vertical="center" shrinkToFit="1"/>
    </xf>
    <xf numFmtId="0" fontId="5" fillId="0" borderId="47" xfId="0" applyFont="1" applyBorder="1" applyAlignment="1">
      <alignment vertical="center" shrinkToFit="1"/>
    </xf>
    <xf numFmtId="0" fontId="5" fillId="0" borderId="2" xfId="0" applyFont="1" applyBorder="1" applyAlignment="1">
      <alignment vertical="center" shrinkToFit="1"/>
    </xf>
    <xf numFmtId="0" fontId="5" fillId="0" borderId="49" xfId="0" applyFont="1" applyBorder="1" applyAlignment="1">
      <alignment vertical="center" shrinkToFit="1"/>
    </xf>
    <xf numFmtId="0" fontId="5" fillId="0" borderId="51" xfId="0" applyFont="1" applyBorder="1" applyAlignment="1">
      <alignment vertical="center" shrinkToFit="1"/>
    </xf>
    <xf numFmtId="0" fontId="5" fillId="0" borderId="48" xfId="0" applyFont="1" applyBorder="1" applyAlignment="1">
      <alignment horizontal="center" vertical="center" shrinkToFit="1"/>
    </xf>
    <xf numFmtId="0" fontId="5" fillId="0" borderId="45" xfId="0" applyFont="1" applyBorder="1" applyAlignment="1">
      <alignment horizontal="center" vertical="center" shrinkToFit="1"/>
    </xf>
    <xf numFmtId="0" fontId="5" fillId="0" borderId="49" xfId="0" applyFont="1" applyBorder="1" applyAlignment="1">
      <alignment horizontal="center" vertical="center" shrinkToFit="1"/>
    </xf>
    <xf numFmtId="0" fontId="5" fillId="0" borderId="50" xfId="0" applyFont="1" applyBorder="1" applyAlignment="1">
      <alignment horizontal="center" vertical="center" shrinkToFit="1"/>
    </xf>
    <xf numFmtId="0" fontId="5" fillId="0" borderId="32" xfId="0" applyFont="1" applyBorder="1" applyAlignment="1">
      <alignment horizontal="center" vertical="center" shrinkToFit="1"/>
    </xf>
    <xf numFmtId="0" fontId="5" fillId="0" borderId="51" xfId="0" applyFont="1" applyBorder="1" applyAlignment="1">
      <alignment horizontal="center" vertical="center" shrinkToFit="1"/>
    </xf>
    <xf numFmtId="0" fontId="5" fillId="4" borderId="52" xfId="0" applyFont="1" applyFill="1" applyBorder="1" applyAlignment="1">
      <alignment vertical="center" shrinkToFit="1"/>
    </xf>
    <xf numFmtId="0" fontId="5" fillId="4" borderId="53" xfId="0" applyFont="1" applyFill="1" applyBorder="1" applyAlignment="1">
      <alignment horizontal="center" vertical="center" shrinkToFit="1"/>
    </xf>
    <xf numFmtId="0" fontId="5" fillId="4" borderId="54" xfId="0" applyFont="1" applyFill="1" applyBorder="1" applyAlignment="1">
      <alignment horizontal="center" vertical="center" shrinkToFit="1"/>
    </xf>
    <xf numFmtId="0" fontId="5" fillId="4" borderId="55" xfId="0" applyFont="1" applyFill="1" applyBorder="1" applyAlignment="1">
      <alignment horizontal="center" vertical="center" shrinkToFit="1"/>
    </xf>
    <xf numFmtId="0" fontId="5" fillId="4" borderId="56" xfId="0" applyFont="1" applyFill="1" applyBorder="1" applyAlignment="1">
      <alignment horizontal="center" vertical="center" shrinkToFit="1"/>
    </xf>
    <xf numFmtId="0" fontId="5" fillId="4" borderId="52" xfId="0" applyFont="1" applyFill="1" applyBorder="1" applyAlignment="1">
      <alignment horizontal="center" vertical="center" shrinkToFit="1"/>
    </xf>
    <xf numFmtId="0" fontId="0" fillId="0" borderId="0" xfId="0" pivotButton="1">
      <alignment vertical="center"/>
    </xf>
    <xf numFmtId="0" fontId="7" fillId="3" borderId="32" xfId="0" applyFont="1" applyFill="1" applyBorder="1" applyAlignment="1">
      <alignment horizontal="center" vertical="center"/>
    </xf>
    <xf numFmtId="0" fontId="0" fillId="0" borderId="0" xfId="0" applyAlignment="1">
      <alignment horizontal="center" vertical="center"/>
    </xf>
    <xf numFmtId="0" fontId="7" fillId="3" borderId="0" xfId="0" applyFont="1" applyFill="1" applyAlignment="1">
      <alignment horizontal="center" vertical="center"/>
    </xf>
    <xf numFmtId="0" fontId="7" fillId="3" borderId="0" xfId="0" applyFont="1" applyFill="1">
      <alignment vertical="center"/>
    </xf>
    <xf numFmtId="0" fontId="10" fillId="0" borderId="2" xfId="0" applyFont="1" applyBorder="1" applyAlignment="1">
      <alignment vertical="center" shrinkToFit="1"/>
    </xf>
    <xf numFmtId="0" fontId="10" fillId="0" borderId="32" xfId="0" applyFont="1" applyBorder="1" applyAlignment="1">
      <alignment vertical="center" shrinkToFit="1"/>
    </xf>
    <xf numFmtId="0" fontId="10" fillId="0" borderId="1" xfId="0" applyFont="1" applyBorder="1" applyAlignment="1">
      <alignment vertical="center" shrinkToFit="1"/>
    </xf>
    <xf numFmtId="0" fontId="10" fillId="0" borderId="50" xfId="0" applyFont="1" applyBorder="1" applyAlignment="1">
      <alignment horizontal="center" vertical="center" shrinkToFit="1"/>
    </xf>
    <xf numFmtId="0" fontId="10" fillId="0" borderId="32" xfId="0" applyFont="1" applyBorder="1" applyAlignment="1">
      <alignment horizontal="center" vertical="center" shrinkToFit="1"/>
    </xf>
    <xf numFmtId="0" fontId="10" fillId="0" borderId="51" xfId="0" applyFont="1" applyBorder="1" applyAlignment="1">
      <alignment horizontal="center" vertical="center" shrinkToFit="1"/>
    </xf>
    <xf numFmtId="0" fontId="10" fillId="0" borderId="51" xfId="0" applyFont="1" applyBorder="1" applyAlignment="1">
      <alignment vertical="center" shrinkToFit="1"/>
    </xf>
    <xf numFmtId="14" fontId="5" fillId="0" borderId="45" xfId="0" applyNumberFormat="1" applyFont="1" applyBorder="1" applyAlignment="1">
      <alignment vertical="center" shrinkToFit="1"/>
    </xf>
    <xf numFmtId="0" fontId="0" fillId="0" borderId="0" xfId="0" applyAlignment="1">
      <alignment horizontal="left" vertical="center"/>
    </xf>
    <xf numFmtId="0" fontId="5" fillId="0" borderId="75" xfId="0" applyFont="1" applyBorder="1" applyAlignment="1">
      <alignment horizontal="center" vertical="center" shrinkToFit="1"/>
    </xf>
    <xf numFmtId="0" fontId="5" fillId="4" borderId="85" xfId="0" applyFont="1" applyFill="1" applyBorder="1" applyAlignment="1">
      <alignment horizontal="center" vertical="center" shrinkToFit="1"/>
    </xf>
    <xf numFmtId="0" fontId="5" fillId="4" borderId="86" xfId="0" applyFont="1" applyFill="1" applyBorder="1" applyAlignment="1">
      <alignment horizontal="center" vertical="center" shrinkToFit="1"/>
    </xf>
    <xf numFmtId="0" fontId="5" fillId="4" borderId="87" xfId="0" applyFont="1" applyFill="1" applyBorder="1" applyAlignment="1">
      <alignment horizontal="center" vertical="center" shrinkToFit="1"/>
    </xf>
    <xf numFmtId="0" fontId="5" fillId="4" borderId="88" xfId="0" applyFont="1" applyFill="1" applyBorder="1" applyAlignment="1">
      <alignment horizontal="center" vertical="center" shrinkToFit="1"/>
    </xf>
    <xf numFmtId="0" fontId="5" fillId="0" borderId="41" xfId="0" applyNumberFormat="1" applyFont="1" applyBorder="1" applyAlignment="1">
      <alignment horizontal="center" vertical="center" shrinkToFit="1"/>
    </xf>
    <xf numFmtId="0" fontId="5" fillId="0" borderId="15" xfId="0" applyNumberFormat="1" applyFont="1" applyBorder="1" applyAlignment="1">
      <alignment horizontal="center" vertical="center" shrinkToFit="1"/>
    </xf>
    <xf numFmtId="0" fontId="5" fillId="0" borderId="16" xfId="0" applyNumberFormat="1" applyFont="1" applyBorder="1" applyAlignment="1">
      <alignment horizontal="center" vertical="center" shrinkToFit="1"/>
    </xf>
    <xf numFmtId="0" fontId="5" fillId="0" borderId="17" xfId="0" applyNumberFormat="1" applyFont="1" applyBorder="1" applyAlignment="1">
      <alignment horizontal="center" vertical="center" shrinkToFit="1"/>
    </xf>
    <xf numFmtId="0" fontId="5" fillId="0" borderId="42" xfId="0" applyNumberFormat="1" applyFont="1" applyBorder="1" applyAlignment="1">
      <alignment horizontal="center" vertical="center" shrinkToFit="1"/>
    </xf>
    <xf numFmtId="0" fontId="5" fillId="0" borderId="30" xfId="0" applyNumberFormat="1" applyFont="1" applyBorder="1" applyAlignment="1">
      <alignment horizontal="center" vertical="center" shrinkToFit="1"/>
    </xf>
    <xf numFmtId="0" fontId="5" fillId="0" borderId="23" xfId="0" applyNumberFormat="1" applyFont="1" applyBorder="1" applyAlignment="1">
      <alignment horizontal="center" vertical="center" shrinkToFit="1"/>
    </xf>
    <xf numFmtId="0" fontId="5" fillId="0" borderId="24" xfId="0" applyNumberFormat="1" applyFont="1" applyBorder="1" applyAlignment="1">
      <alignment horizontal="center" vertical="center" shrinkToFit="1"/>
    </xf>
    <xf numFmtId="0" fontId="5" fillId="0" borderId="25" xfId="0" applyNumberFormat="1" applyFont="1" applyBorder="1" applyAlignment="1">
      <alignment horizontal="center" vertical="center" shrinkToFit="1"/>
    </xf>
    <xf numFmtId="0" fontId="5" fillId="0" borderId="31" xfId="0" applyNumberFormat="1" applyFont="1" applyBorder="1" applyAlignment="1">
      <alignment horizontal="center" vertical="center" shrinkToFit="1"/>
    </xf>
    <xf numFmtId="0" fontId="10" fillId="0" borderId="30" xfId="0" applyNumberFormat="1" applyFont="1" applyBorder="1" applyAlignment="1">
      <alignment horizontal="center" vertical="center" shrinkToFit="1"/>
    </xf>
    <xf numFmtId="0" fontId="10" fillId="0" borderId="23" xfId="0" applyNumberFormat="1" applyFont="1" applyBorder="1" applyAlignment="1">
      <alignment horizontal="center" vertical="center" shrinkToFit="1"/>
    </xf>
    <xf numFmtId="0" fontId="10" fillId="0" borderId="24" xfId="0" applyNumberFormat="1" applyFont="1" applyBorder="1" applyAlignment="1">
      <alignment horizontal="center" vertical="center" shrinkToFit="1"/>
    </xf>
    <xf numFmtId="0" fontId="10" fillId="0" borderId="25" xfId="0" applyNumberFormat="1" applyFont="1" applyBorder="1" applyAlignment="1">
      <alignment horizontal="center" vertical="center" shrinkToFit="1"/>
    </xf>
    <xf numFmtId="0" fontId="10" fillId="0" borderId="31" xfId="0" applyNumberFormat="1" applyFont="1" applyBorder="1" applyAlignment="1">
      <alignment horizontal="center" vertical="center" shrinkToFit="1"/>
    </xf>
    <xf numFmtId="0" fontId="0" fillId="0" borderId="32" xfId="0" applyBorder="1" applyAlignment="1">
      <alignment horizontal="center" vertical="center" shrinkToFit="1"/>
    </xf>
    <xf numFmtId="0" fontId="10" fillId="4" borderId="32" xfId="0" applyFont="1" applyFill="1" applyBorder="1" applyAlignment="1">
      <alignment horizontal="center" vertical="center" shrinkToFit="1"/>
    </xf>
    <xf numFmtId="0" fontId="19" fillId="0" borderId="0" xfId="0" applyFont="1">
      <alignment vertical="center"/>
    </xf>
    <xf numFmtId="0" fontId="21" fillId="0" borderId="63" xfId="0" applyFont="1" applyBorder="1" applyAlignment="1">
      <alignment horizontal="center" vertical="center"/>
    </xf>
    <xf numFmtId="0" fontId="19" fillId="0" borderId="68" xfId="0" applyFont="1" applyFill="1" applyBorder="1" applyAlignment="1">
      <alignment vertical="center"/>
    </xf>
    <xf numFmtId="0" fontId="19" fillId="0" borderId="69" xfId="0" applyFont="1" applyFill="1" applyBorder="1" applyAlignment="1">
      <alignment vertical="center"/>
    </xf>
    <xf numFmtId="0" fontId="21" fillId="0" borderId="43" xfId="0" applyFont="1" applyBorder="1" applyAlignment="1">
      <alignment horizontal="center" vertical="center"/>
    </xf>
    <xf numFmtId="0" fontId="21" fillId="0" borderId="59" xfId="0" applyFont="1" applyBorder="1" applyAlignment="1">
      <alignment horizontal="center" vertical="center"/>
    </xf>
    <xf numFmtId="0" fontId="21" fillId="0" borderId="61" xfId="0" applyFont="1" applyBorder="1" applyAlignment="1">
      <alignment horizontal="center" vertical="center"/>
    </xf>
    <xf numFmtId="0" fontId="19" fillId="0" borderId="0" xfId="0" applyFont="1" applyBorder="1">
      <alignment vertical="center"/>
    </xf>
    <xf numFmtId="0" fontId="15" fillId="7" borderId="104" xfId="0" applyFont="1" applyFill="1" applyBorder="1" applyAlignment="1">
      <alignment horizontal="center" vertical="center" shrinkToFit="1"/>
    </xf>
    <xf numFmtId="0" fontId="5" fillId="4" borderId="53" xfId="0" applyFont="1" applyFill="1" applyBorder="1" applyAlignment="1">
      <alignment vertical="center" shrinkToFit="1"/>
    </xf>
    <xf numFmtId="0" fontId="21" fillId="0" borderId="109" xfId="0" applyFont="1" applyBorder="1" applyAlignment="1">
      <alignment horizontal="center" vertical="center"/>
    </xf>
    <xf numFmtId="0" fontId="19" fillId="0" borderId="111" xfId="0" applyFont="1" applyFill="1" applyBorder="1" applyAlignment="1">
      <alignment horizontal="center" vertical="center"/>
    </xf>
    <xf numFmtId="0" fontId="19" fillId="0" borderId="112" xfId="0" applyFont="1" applyFill="1" applyBorder="1" applyAlignment="1">
      <alignment horizontal="center" vertical="center"/>
    </xf>
    <xf numFmtId="0" fontId="19" fillId="0" borderId="113" xfId="0" applyFont="1" applyFill="1" applyBorder="1" applyAlignment="1">
      <alignment horizontal="center" vertical="center"/>
    </xf>
    <xf numFmtId="0" fontId="19" fillId="0" borderId="114" xfId="0" applyFont="1" applyFill="1" applyBorder="1" applyAlignment="1">
      <alignment horizontal="center" vertical="center"/>
    </xf>
    <xf numFmtId="0" fontId="21" fillId="0" borderId="0" xfId="0" applyFont="1" applyBorder="1" applyAlignment="1">
      <alignment horizontal="center" vertical="center"/>
    </xf>
    <xf numFmtId="0" fontId="25" fillId="9" borderId="0" xfId="0" applyFont="1" applyFill="1" applyBorder="1" applyAlignment="1">
      <alignment horizontal="center" vertical="center"/>
    </xf>
    <xf numFmtId="0" fontId="19" fillId="9" borderId="0" xfId="0" applyFont="1" applyFill="1" applyBorder="1" applyAlignment="1">
      <alignment horizontal="center" vertical="center" shrinkToFit="1"/>
    </xf>
    <xf numFmtId="0" fontId="5" fillId="4" borderId="123" xfId="0" applyFont="1" applyFill="1" applyBorder="1" applyAlignment="1">
      <alignment horizontal="center" vertical="center" shrinkToFit="1"/>
    </xf>
    <xf numFmtId="0" fontId="5" fillId="0" borderId="119" xfId="0" applyFont="1" applyBorder="1" applyAlignment="1">
      <alignment vertical="center" shrinkToFit="1"/>
    </xf>
    <xf numFmtId="0" fontId="5" fillId="0" borderId="122" xfId="0" applyFont="1" applyBorder="1" applyAlignment="1">
      <alignment vertical="center" shrinkToFit="1"/>
    </xf>
    <xf numFmtId="0" fontId="10" fillId="0" borderId="122" xfId="0" applyFont="1" applyBorder="1" applyAlignment="1">
      <alignment vertical="center" shrinkToFit="1"/>
    </xf>
    <xf numFmtId="0" fontId="16" fillId="10" borderId="124" xfId="0" applyFont="1" applyFill="1" applyBorder="1" applyAlignment="1">
      <alignment horizontal="center" vertical="center" shrinkToFit="1"/>
    </xf>
    <xf numFmtId="0" fontId="19" fillId="0" borderId="69" xfId="0" applyFont="1" applyFill="1" applyBorder="1" applyAlignment="1">
      <alignment horizontal="center" vertical="center"/>
    </xf>
    <xf numFmtId="0" fontId="19" fillId="0" borderId="132" xfId="0" applyFont="1" applyBorder="1" applyAlignment="1">
      <alignment horizontal="right" vertical="center"/>
    </xf>
    <xf numFmtId="0" fontId="19" fillId="0" borderId="133" xfId="0" applyFont="1" applyBorder="1" applyAlignment="1">
      <alignment horizontal="right" vertical="center"/>
    </xf>
    <xf numFmtId="0" fontId="19" fillId="0" borderId="134" xfId="0" applyFont="1" applyBorder="1" applyAlignment="1">
      <alignment horizontal="right" vertical="center"/>
    </xf>
    <xf numFmtId="0" fontId="19" fillId="0" borderId="135" xfId="0" applyFont="1" applyBorder="1" applyAlignment="1">
      <alignment horizontal="right" vertical="center"/>
    </xf>
    <xf numFmtId="0" fontId="21" fillId="0" borderId="17" xfId="0" applyFont="1" applyBorder="1" applyAlignment="1">
      <alignment horizontal="center" vertical="center"/>
    </xf>
    <xf numFmtId="0" fontId="21" fillId="0" borderId="25" xfId="0" applyFont="1" applyBorder="1" applyAlignment="1">
      <alignment horizontal="center" vertical="center"/>
    </xf>
    <xf numFmtId="0" fontId="19" fillId="11" borderId="14" xfId="0" applyFont="1" applyFill="1" applyBorder="1" applyAlignment="1">
      <alignment horizontal="center" vertical="center"/>
    </xf>
    <xf numFmtId="0" fontId="19" fillId="11" borderId="15" xfId="0" applyFont="1" applyFill="1" applyBorder="1" applyAlignment="1">
      <alignment horizontal="center" vertical="center"/>
    </xf>
    <xf numFmtId="0" fontId="19" fillId="11" borderId="16" xfId="0" applyFont="1" applyFill="1" applyBorder="1" applyAlignment="1">
      <alignment horizontal="center" vertical="center"/>
    </xf>
    <xf numFmtId="0" fontId="19" fillId="11" borderId="17" xfId="0" applyFont="1" applyFill="1" applyBorder="1" applyAlignment="1">
      <alignment horizontal="center" vertical="center"/>
    </xf>
    <xf numFmtId="0" fontId="21" fillId="12" borderId="59" xfId="0" applyFont="1" applyFill="1" applyBorder="1" applyAlignment="1">
      <alignment horizontal="center" vertical="center"/>
    </xf>
    <xf numFmtId="0" fontId="21" fillId="12" borderId="138" xfId="0" applyFont="1" applyFill="1" applyBorder="1" applyAlignment="1">
      <alignment horizontal="center" vertical="center"/>
    </xf>
    <xf numFmtId="0" fontId="21" fillId="12" borderId="23" xfId="0" applyFont="1" applyFill="1" applyBorder="1" applyAlignment="1">
      <alignment horizontal="center" vertical="center"/>
    </xf>
    <xf numFmtId="0" fontId="19" fillId="11" borderId="115" xfId="0" applyFont="1" applyFill="1" applyBorder="1" applyAlignment="1">
      <alignment horizontal="center" vertical="center"/>
    </xf>
    <xf numFmtId="0" fontId="19" fillId="11" borderId="107" xfId="0" applyFont="1" applyFill="1" applyBorder="1" applyAlignment="1">
      <alignment horizontal="center" vertical="center"/>
    </xf>
    <xf numFmtId="0" fontId="19" fillId="11" borderId="108" xfId="0" applyFont="1" applyFill="1" applyBorder="1" applyAlignment="1">
      <alignment horizontal="center" vertical="center"/>
    </xf>
    <xf numFmtId="0" fontId="19" fillId="11" borderId="117" xfId="0" applyFont="1" applyFill="1" applyBorder="1" applyAlignment="1">
      <alignment horizontal="center" vertical="center"/>
    </xf>
    <xf numFmtId="0" fontId="19" fillId="11" borderId="116" xfId="0" applyFont="1" applyFill="1" applyBorder="1" applyAlignment="1">
      <alignment horizontal="center" vertical="center"/>
    </xf>
    <xf numFmtId="0" fontId="19" fillId="11" borderId="106" xfId="0" applyFont="1" applyFill="1" applyBorder="1" applyAlignment="1">
      <alignment horizontal="center" vertical="center"/>
    </xf>
    <xf numFmtId="0" fontId="19" fillId="11" borderId="110" xfId="0" applyFont="1" applyFill="1" applyBorder="1" applyAlignment="1">
      <alignment horizontal="center" vertical="center"/>
    </xf>
    <xf numFmtId="0" fontId="19" fillId="11" borderId="60" xfId="0" applyFont="1" applyFill="1" applyBorder="1" applyAlignment="1">
      <alignment horizontal="center" vertical="center"/>
    </xf>
    <xf numFmtId="0" fontId="19" fillId="11" borderId="60" xfId="0" applyFont="1" applyFill="1" applyBorder="1" applyAlignment="1">
      <alignment vertical="center" shrinkToFit="1"/>
    </xf>
    <xf numFmtId="0" fontId="19" fillId="11" borderId="58" xfId="0" applyFont="1" applyFill="1" applyBorder="1" applyAlignment="1">
      <alignment horizontal="center" vertical="center"/>
    </xf>
    <xf numFmtId="0" fontId="19" fillId="11" borderId="58" xfId="0" applyFont="1" applyFill="1" applyBorder="1" applyAlignment="1">
      <alignment horizontal="center" vertical="center" wrapText="1" shrinkToFit="1"/>
    </xf>
    <xf numFmtId="0" fontId="19" fillId="11" borderId="60" xfId="0" applyFont="1" applyFill="1" applyBorder="1" applyAlignment="1">
      <alignment horizontal="center" vertical="center" wrapText="1" shrinkToFit="1"/>
    </xf>
    <xf numFmtId="0" fontId="19" fillId="0" borderId="142" xfId="0" applyFont="1" applyBorder="1" applyAlignment="1">
      <alignment horizontal="right" vertical="center"/>
    </xf>
    <xf numFmtId="0" fontId="19" fillId="0" borderId="86" xfId="0" applyFont="1" applyBorder="1" applyAlignment="1">
      <alignment horizontal="right" vertical="center"/>
    </xf>
    <xf numFmtId="0" fontId="19" fillId="0" borderId="85" xfId="0" applyFont="1" applyBorder="1" applyAlignment="1">
      <alignment horizontal="right" vertical="center"/>
    </xf>
    <xf numFmtId="0" fontId="19" fillId="0" borderId="103" xfId="0" applyFont="1" applyBorder="1" applyAlignment="1">
      <alignment horizontal="right" vertical="center"/>
    </xf>
    <xf numFmtId="0" fontId="19" fillId="0" borderId="143" xfId="0" applyFont="1" applyBorder="1" applyAlignment="1">
      <alignment vertical="center"/>
    </xf>
    <xf numFmtId="0" fontId="19" fillId="0" borderId="131" xfId="0" applyFont="1" applyBorder="1" applyAlignment="1">
      <alignment vertical="center"/>
    </xf>
    <xf numFmtId="0" fontId="21" fillId="0" borderId="59" xfId="0" applyFont="1" applyBorder="1" applyAlignment="1">
      <alignment horizontal="center" vertical="center"/>
    </xf>
    <xf numFmtId="0" fontId="21" fillId="0" borderId="61" xfId="0" applyFont="1" applyBorder="1" applyAlignment="1">
      <alignment horizontal="center" vertical="center"/>
    </xf>
    <xf numFmtId="0" fontId="0" fillId="0" borderId="0" xfId="0" applyAlignment="1">
      <alignment horizontal="left" vertical="center" indent="1"/>
    </xf>
    <xf numFmtId="14" fontId="5" fillId="0" borderId="32" xfId="0" applyNumberFormat="1" applyFont="1" applyBorder="1" applyAlignment="1">
      <alignment vertical="center" shrinkToFit="1"/>
    </xf>
    <xf numFmtId="0" fontId="9" fillId="2" borderId="0" xfId="0" applyFont="1" applyFill="1" applyAlignment="1">
      <alignment horizontal="center" vertical="center"/>
    </xf>
    <xf numFmtId="0" fontId="0" fillId="2" borderId="37" xfId="0" applyFill="1" applyBorder="1" applyAlignment="1">
      <alignment horizontal="left" vertical="center" wrapText="1"/>
    </xf>
    <xf numFmtId="0" fontId="0" fillId="2" borderId="38" xfId="0" applyFill="1" applyBorder="1" applyAlignment="1">
      <alignment horizontal="left" vertical="center" wrapText="1"/>
    </xf>
    <xf numFmtId="0" fontId="0" fillId="2" borderId="39" xfId="0" applyFill="1" applyBorder="1" applyAlignment="1">
      <alignment horizontal="left" vertical="center" wrapText="1"/>
    </xf>
    <xf numFmtId="0" fontId="0" fillId="2" borderId="26" xfId="0" applyFill="1" applyBorder="1" applyAlignment="1">
      <alignment horizontal="left" vertical="center" wrapText="1"/>
    </xf>
    <xf numFmtId="0" fontId="0" fillId="2" borderId="0" xfId="0" applyFill="1" applyBorder="1" applyAlignment="1">
      <alignment horizontal="left" vertical="center" wrapText="1"/>
    </xf>
    <xf numFmtId="0" fontId="0" fillId="2" borderId="27" xfId="0" applyFill="1" applyBorder="1" applyAlignment="1">
      <alignment horizontal="left" vertical="center" wrapText="1"/>
    </xf>
    <xf numFmtId="0" fontId="0" fillId="2" borderId="33" xfId="0" applyFill="1" applyBorder="1" applyAlignment="1">
      <alignment horizontal="left" vertical="center" wrapText="1"/>
    </xf>
    <xf numFmtId="0" fontId="0" fillId="2" borderId="34" xfId="0" applyFill="1" applyBorder="1" applyAlignment="1">
      <alignment horizontal="left" vertical="center" wrapText="1"/>
    </xf>
    <xf numFmtId="0" fontId="0" fillId="2" borderId="35" xfId="0" applyFill="1" applyBorder="1" applyAlignment="1">
      <alignment horizontal="left" vertical="center" wrapText="1"/>
    </xf>
    <xf numFmtId="0" fontId="17" fillId="0" borderId="36" xfId="0" applyFont="1" applyBorder="1" applyAlignment="1">
      <alignment horizontal="left" vertical="center" shrinkToFit="1"/>
    </xf>
    <xf numFmtId="0" fontId="12" fillId="2" borderId="105" xfId="0" applyFont="1" applyFill="1" applyBorder="1" applyAlignment="1">
      <alignment horizontal="center" vertical="center" shrinkToFit="1"/>
    </xf>
    <xf numFmtId="0" fontId="12" fillId="2" borderId="74" xfId="0" applyFont="1" applyFill="1" applyBorder="1" applyAlignment="1">
      <alignment horizontal="center" vertical="center" shrinkToFit="1"/>
    </xf>
    <xf numFmtId="0" fontId="13" fillId="6" borderId="73" xfId="0" applyFont="1" applyFill="1" applyBorder="1" applyAlignment="1">
      <alignment horizontal="center" vertical="center" shrinkToFit="1"/>
    </xf>
    <xf numFmtId="0" fontId="14" fillId="6" borderId="70" xfId="0" applyFont="1" applyFill="1" applyBorder="1" applyAlignment="1">
      <alignment horizontal="center" vertical="center" shrinkToFit="1"/>
    </xf>
    <xf numFmtId="0" fontId="14" fillId="6" borderId="72" xfId="0" applyFont="1" applyFill="1" applyBorder="1" applyAlignment="1">
      <alignment horizontal="center" vertical="center" shrinkToFit="1"/>
    </xf>
    <xf numFmtId="0" fontId="15" fillId="8" borderId="74" xfId="0" applyFont="1" applyFill="1" applyBorder="1" applyAlignment="1">
      <alignment horizontal="center" vertical="center" shrinkToFit="1"/>
    </xf>
    <xf numFmtId="0" fontId="16" fillId="8" borderId="74" xfId="0" applyFont="1" applyFill="1" applyBorder="1" applyAlignment="1">
      <alignment horizontal="center" vertical="center" shrinkToFit="1"/>
    </xf>
    <xf numFmtId="0" fontId="11" fillId="3" borderId="83" xfId="0" applyFont="1" applyFill="1" applyBorder="1" applyAlignment="1">
      <alignment horizontal="center" vertical="center" shrinkToFit="1"/>
    </xf>
    <xf numFmtId="0" fontId="11" fillId="3" borderId="74" xfId="0" applyFont="1" applyFill="1" applyBorder="1" applyAlignment="1">
      <alignment horizontal="center" vertical="center" shrinkToFit="1"/>
    </xf>
    <xf numFmtId="0" fontId="11" fillId="3" borderId="84" xfId="0" applyFont="1" applyFill="1" applyBorder="1" applyAlignment="1">
      <alignment horizontal="center" vertical="center" shrinkToFit="1"/>
    </xf>
    <xf numFmtId="0" fontId="0" fillId="2" borderId="4" xfId="0" applyFill="1" applyBorder="1" applyAlignment="1">
      <alignment horizontal="left" vertical="center" wrapText="1"/>
    </xf>
    <xf numFmtId="0" fontId="0" fillId="2" borderId="5" xfId="0" applyFill="1" applyBorder="1" applyAlignment="1">
      <alignment horizontal="left" vertical="center" wrapText="1"/>
    </xf>
    <xf numFmtId="0" fontId="0" fillId="2" borderId="6" xfId="0" applyFill="1" applyBorder="1" applyAlignment="1">
      <alignment horizontal="left" vertical="center" wrapText="1"/>
    </xf>
    <xf numFmtId="0" fontId="0" fillId="2" borderId="4" xfId="0" applyFill="1" applyBorder="1" applyAlignment="1">
      <alignment horizontal="left" vertical="center" shrinkToFit="1"/>
    </xf>
    <xf numFmtId="0" fontId="0" fillId="2" borderId="5" xfId="0" applyFill="1" applyBorder="1" applyAlignment="1">
      <alignment horizontal="left" vertical="center" shrinkToFit="1"/>
    </xf>
    <xf numFmtId="0" fontId="0" fillId="2" borderId="6" xfId="0" applyFill="1" applyBorder="1" applyAlignment="1">
      <alignment horizontal="left" vertical="center" shrinkToFit="1"/>
    </xf>
    <xf numFmtId="0" fontId="19" fillId="0" borderId="158" xfId="0" applyFont="1" applyBorder="1" applyAlignment="1">
      <alignment horizontal="center" vertical="center"/>
    </xf>
    <xf numFmtId="0" fontId="19" fillId="0" borderId="159" xfId="0" applyFont="1" applyBorder="1" applyAlignment="1">
      <alignment horizontal="center" vertical="center"/>
    </xf>
    <xf numFmtId="0" fontId="19" fillId="0" borderId="160" xfId="0" applyFont="1" applyBorder="1" applyAlignment="1">
      <alignment horizontal="center" vertical="center"/>
    </xf>
    <xf numFmtId="0" fontId="23" fillId="11" borderId="7" xfId="0" applyFont="1" applyFill="1" applyBorder="1" applyAlignment="1">
      <alignment horizontal="center" vertical="center"/>
    </xf>
    <xf numFmtId="0" fontId="23" fillId="11" borderId="9" xfId="0" applyFont="1" applyFill="1" applyBorder="1" applyAlignment="1">
      <alignment horizontal="center" vertical="center"/>
    </xf>
    <xf numFmtId="0" fontId="23" fillId="11" borderId="8" xfId="0" applyFont="1" applyFill="1" applyBorder="1" applyAlignment="1">
      <alignment horizontal="center" vertical="center"/>
    </xf>
    <xf numFmtId="0" fontId="19" fillId="11" borderId="32" xfId="0" applyFont="1" applyFill="1" applyBorder="1" applyAlignment="1">
      <alignment horizontal="center" vertical="center" shrinkToFit="1"/>
    </xf>
    <xf numFmtId="0" fontId="21" fillId="12" borderId="94" xfId="0" applyFont="1" applyFill="1" applyBorder="1" applyAlignment="1">
      <alignment horizontal="center" vertical="center"/>
    </xf>
    <xf numFmtId="0" fontId="21" fillId="12" borderId="95" xfId="0" applyFont="1" applyFill="1" applyBorder="1" applyAlignment="1">
      <alignment horizontal="center" vertical="center"/>
    </xf>
    <xf numFmtId="0" fontId="21" fillId="12" borderId="32" xfId="0" applyFont="1" applyFill="1" applyBorder="1" applyAlignment="1">
      <alignment horizontal="center" vertical="center"/>
    </xf>
    <xf numFmtId="0" fontId="21" fillId="12" borderId="44" xfId="0" applyFont="1" applyFill="1" applyBorder="1" applyAlignment="1">
      <alignment horizontal="center" vertical="center"/>
    </xf>
    <xf numFmtId="0" fontId="21" fillId="12" borderId="62" xfId="0" applyFont="1" applyFill="1" applyBorder="1" applyAlignment="1">
      <alignment horizontal="center" vertical="center"/>
    </xf>
    <xf numFmtId="0" fontId="21" fillId="0" borderId="28" xfId="0" applyFont="1" applyBorder="1" applyAlignment="1">
      <alignment horizontal="center" vertical="center"/>
    </xf>
    <xf numFmtId="0" fontId="21" fillId="0" borderId="59" xfId="0" applyFont="1" applyBorder="1" applyAlignment="1">
      <alignment horizontal="center" vertical="center"/>
    </xf>
    <xf numFmtId="0" fontId="21" fillId="12" borderId="29" xfId="0" applyFont="1" applyFill="1" applyBorder="1" applyAlignment="1">
      <alignment horizontal="center" vertical="center"/>
    </xf>
    <xf numFmtId="0" fontId="21" fillId="12" borderId="60" xfId="0" applyFont="1" applyFill="1" applyBorder="1" applyAlignment="1">
      <alignment horizontal="center" vertical="center"/>
    </xf>
    <xf numFmtId="0" fontId="23" fillId="11" borderId="77" xfId="0" applyFont="1" applyFill="1" applyBorder="1" applyAlignment="1">
      <alignment horizontal="center" vertical="center" wrapText="1"/>
    </xf>
    <xf numFmtId="0" fontId="23" fillId="11" borderId="78" xfId="0" applyFont="1" applyFill="1" applyBorder="1" applyAlignment="1">
      <alignment horizontal="center" vertical="center" wrapText="1"/>
    </xf>
    <xf numFmtId="0" fontId="23" fillId="11" borderId="79" xfId="0" applyFont="1" applyFill="1" applyBorder="1" applyAlignment="1">
      <alignment horizontal="center" vertical="center" wrapText="1"/>
    </xf>
    <xf numFmtId="0" fontId="19" fillId="11" borderId="64" xfId="0" applyFont="1" applyFill="1" applyBorder="1" applyAlignment="1">
      <alignment horizontal="center" vertical="center"/>
    </xf>
    <xf numFmtId="0" fontId="19" fillId="11" borderId="10" xfId="0" applyFont="1" applyFill="1" applyBorder="1" applyAlignment="1">
      <alignment horizontal="center" vertical="center"/>
    </xf>
    <xf numFmtId="0" fontId="19" fillId="11" borderId="11" xfId="0" applyFont="1" applyFill="1" applyBorder="1" applyAlignment="1">
      <alignment horizontal="center" vertical="center"/>
    </xf>
    <xf numFmtId="0" fontId="19" fillId="11" borderId="9" xfId="0" applyFont="1" applyFill="1" applyBorder="1" applyAlignment="1">
      <alignment horizontal="center" vertical="center"/>
    </xf>
    <xf numFmtId="0" fontId="19" fillId="11" borderId="98" xfId="0" applyFont="1" applyFill="1" applyBorder="1" applyAlignment="1">
      <alignment horizontal="center" vertical="center" shrinkToFit="1"/>
    </xf>
    <xf numFmtId="0" fontId="19" fillId="11" borderId="45" xfId="0" applyFont="1" applyFill="1" applyBorder="1" applyAlignment="1">
      <alignment horizontal="center" vertical="center" shrinkToFit="1"/>
    </xf>
    <xf numFmtId="0" fontId="19" fillId="11" borderId="46" xfId="0" applyFont="1" applyFill="1" applyBorder="1" applyAlignment="1">
      <alignment horizontal="center" vertical="center" shrinkToFit="1"/>
    </xf>
    <xf numFmtId="0" fontId="21" fillId="12" borderId="93" xfId="0" applyFont="1" applyFill="1" applyBorder="1" applyAlignment="1">
      <alignment horizontal="center" vertical="center"/>
    </xf>
    <xf numFmtId="0" fontId="21" fillId="12" borderId="2" xfId="0" applyFont="1" applyFill="1" applyBorder="1" applyAlignment="1">
      <alignment horizontal="center" vertical="center"/>
    </xf>
    <xf numFmtId="0" fontId="23" fillId="11" borderId="4" xfId="0" applyFont="1" applyFill="1" applyBorder="1" applyAlignment="1">
      <alignment horizontal="center" vertical="center"/>
    </xf>
    <xf numFmtId="0" fontId="23" fillId="11" borderId="100" xfId="0" applyFont="1" applyFill="1" applyBorder="1" applyAlignment="1">
      <alignment horizontal="center" vertical="center"/>
    </xf>
    <xf numFmtId="0" fontId="19" fillId="0" borderId="101" xfId="0" applyFont="1" applyBorder="1" applyAlignment="1">
      <alignment horizontal="left" vertical="center"/>
    </xf>
    <xf numFmtId="0" fontId="19" fillId="0" borderId="5" xfId="0" applyFont="1" applyBorder="1" applyAlignment="1">
      <alignment horizontal="left" vertical="center"/>
    </xf>
    <xf numFmtId="0" fontId="19" fillId="0" borderId="6" xfId="0" applyFont="1" applyBorder="1" applyAlignment="1">
      <alignment horizontal="left" vertical="center"/>
    </xf>
    <xf numFmtId="0" fontId="19" fillId="0" borderId="0" xfId="0" applyFont="1" applyFill="1" applyBorder="1" applyAlignment="1">
      <alignment horizontal="left" vertical="top" wrapText="1"/>
    </xf>
    <xf numFmtId="0" fontId="19" fillId="0" borderId="27" xfId="0" applyFont="1" applyFill="1" applyBorder="1" applyAlignment="1">
      <alignment horizontal="left" vertical="top" wrapText="1"/>
    </xf>
    <xf numFmtId="0" fontId="19" fillId="0" borderId="34" xfId="0" applyFont="1" applyFill="1" applyBorder="1" applyAlignment="1">
      <alignment horizontal="left" vertical="top" wrapText="1"/>
    </xf>
    <xf numFmtId="0" fontId="19" fillId="0" borderId="35" xfId="0" applyFont="1" applyFill="1" applyBorder="1" applyAlignment="1">
      <alignment horizontal="left" vertical="top" wrapText="1"/>
    </xf>
    <xf numFmtId="0" fontId="19" fillId="0" borderId="20" xfId="0" applyFont="1" applyBorder="1" applyAlignment="1">
      <alignment horizontal="left" vertical="center"/>
    </xf>
    <xf numFmtId="0" fontId="19" fillId="0" borderId="21" xfId="0" applyFont="1" applyBorder="1" applyAlignment="1">
      <alignment horizontal="left" vertical="center"/>
    </xf>
    <xf numFmtId="0" fontId="19" fillId="0" borderId="127" xfId="0" applyFont="1" applyBorder="1" applyAlignment="1">
      <alignment horizontal="right" vertical="center"/>
    </xf>
    <xf numFmtId="0" fontId="19" fillId="0" borderId="21" xfId="0" applyFont="1" applyBorder="1" applyAlignment="1">
      <alignment horizontal="right" vertical="center"/>
    </xf>
    <xf numFmtId="0" fontId="19" fillId="0" borderId="128" xfId="0" applyFont="1" applyBorder="1" applyAlignment="1">
      <alignment horizontal="right" vertical="center"/>
    </xf>
    <xf numFmtId="0" fontId="19" fillId="12" borderId="67" xfId="0" applyFont="1" applyFill="1" applyBorder="1" applyAlignment="1">
      <alignment horizontal="left" vertical="center" shrinkToFit="1"/>
    </xf>
    <xf numFmtId="0" fontId="19" fillId="12" borderId="3" xfId="0" applyFont="1" applyFill="1" applyBorder="1" applyAlignment="1">
      <alignment horizontal="left" vertical="center" shrinkToFit="1"/>
    </xf>
    <xf numFmtId="0" fontId="19" fillId="12" borderId="22" xfId="0" applyFont="1" applyFill="1" applyBorder="1" applyAlignment="1">
      <alignment horizontal="left" vertical="center" shrinkToFit="1"/>
    </xf>
    <xf numFmtId="0" fontId="19" fillId="0" borderId="66" xfId="0" applyFont="1" applyBorder="1" applyAlignment="1">
      <alignment horizontal="left" vertical="center"/>
    </xf>
    <xf numFmtId="0" fontId="19" fillId="0" borderId="65" xfId="0" applyFont="1" applyBorder="1" applyAlignment="1">
      <alignment horizontal="left" vertical="center"/>
    </xf>
    <xf numFmtId="0" fontId="19" fillId="0" borderId="129" xfId="0" applyFont="1" applyBorder="1" applyAlignment="1">
      <alignment horizontal="right" vertical="center"/>
    </xf>
    <xf numFmtId="0" fontId="19" fillId="0" borderId="65" xfId="0" applyFont="1" applyBorder="1" applyAlignment="1">
      <alignment horizontal="right" vertical="center"/>
    </xf>
    <xf numFmtId="0" fontId="19" fillId="0" borderId="130" xfId="0" applyFont="1" applyBorder="1" applyAlignment="1">
      <alignment horizontal="right" vertical="center"/>
    </xf>
    <xf numFmtId="0" fontId="23" fillId="11" borderId="40" xfId="0" applyFont="1" applyFill="1" applyBorder="1" applyAlignment="1">
      <alignment horizontal="center" vertical="center"/>
    </xf>
    <xf numFmtId="0" fontId="23" fillId="11" borderId="99" xfId="0" applyFont="1" applyFill="1" applyBorder="1" applyAlignment="1">
      <alignment horizontal="center" vertical="center"/>
    </xf>
    <xf numFmtId="0" fontId="23" fillId="11" borderId="7" xfId="0" applyFont="1" applyFill="1" applyBorder="1" applyAlignment="1">
      <alignment horizontal="center" vertical="center" shrinkToFit="1"/>
    </xf>
    <xf numFmtId="0" fontId="23" fillId="11" borderId="9" xfId="0" applyFont="1" applyFill="1" applyBorder="1" applyAlignment="1">
      <alignment horizontal="center" vertical="center" shrinkToFit="1"/>
    </xf>
    <xf numFmtId="0" fontId="21" fillId="0" borderId="97" xfId="0" applyFont="1" applyBorder="1" applyAlignment="1">
      <alignment horizontal="center" vertical="center"/>
    </xf>
    <xf numFmtId="0" fontId="21" fillId="0" borderId="61" xfId="0" applyFont="1" applyBorder="1" applyAlignment="1">
      <alignment horizontal="center" vertical="center"/>
    </xf>
    <xf numFmtId="0" fontId="19" fillId="11" borderId="93" xfId="0" applyFont="1" applyFill="1" applyBorder="1" applyAlignment="1">
      <alignment horizontal="center" vertical="center" shrinkToFit="1"/>
    </xf>
    <xf numFmtId="0" fontId="19" fillId="11" borderId="11" xfId="0" applyFont="1" applyFill="1" applyBorder="1" applyAlignment="1">
      <alignment horizontal="center" vertical="center" shrinkToFit="1"/>
    </xf>
    <xf numFmtId="0" fontId="19" fillId="11" borderId="9" xfId="0" applyFont="1" applyFill="1" applyBorder="1" applyAlignment="1">
      <alignment horizontal="center" vertical="center" shrinkToFit="1"/>
    </xf>
    <xf numFmtId="0" fontId="19" fillId="11" borderId="99" xfId="0" applyFont="1" applyFill="1" applyBorder="1" applyAlignment="1">
      <alignment horizontal="center" vertical="center" shrinkToFit="1"/>
    </xf>
    <xf numFmtId="0" fontId="19" fillId="12" borderId="9" xfId="0" applyFont="1" applyFill="1" applyBorder="1" applyAlignment="1">
      <alignment horizontal="center" vertical="center" shrinkToFit="1"/>
    </xf>
    <xf numFmtId="0" fontId="19" fillId="12" borderId="8" xfId="0" applyFont="1" applyFill="1" applyBorder="1" applyAlignment="1">
      <alignment horizontal="center" vertical="center" shrinkToFit="1"/>
    </xf>
    <xf numFmtId="0" fontId="22" fillId="0" borderId="18" xfId="0" applyFont="1" applyBorder="1" applyAlignment="1">
      <alignment horizontal="left" vertical="center" wrapText="1"/>
    </xf>
    <xf numFmtId="0" fontId="22" fillId="0" borderId="0" xfId="0" applyFont="1" applyBorder="1" applyAlignment="1">
      <alignment horizontal="left" vertical="center" wrapText="1"/>
    </xf>
    <xf numFmtId="0" fontId="22" fillId="0" borderId="34" xfId="0" applyFont="1" applyBorder="1" applyAlignment="1">
      <alignment horizontal="left" vertical="center" wrapText="1"/>
    </xf>
    <xf numFmtId="0" fontId="19" fillId="0" borderId="12" xfId="0" applyFont="1" applyBorder="1" applyAlignment="1">
      <alignment horizontal="left" vertical="center"/>
    </xf>
    <xf numFmtId="0" fontId="19" fillId="0" borderId="13" xfId="0" applyFont="1" applyBorder="1" applyAlignment="1">
      <alignment horizontal="left" vertical="center"/>
    </xf>
    <xf numFmtId="0" fontId="19" fillId="0" borderId="125" xfId="0" applyFont="1" applyBorder="1" applyAlignment="1">
      <alignment horizontal="right" vertical="center"/>
    </xf>
    <xf numFmtId="0" fontId="19" fillId="0" borderId="13" xfId="0" applyFont="1" applyBorder="1" applyAlignment="1">
      <alignment horizontal="right" vertical="center"/>
    </xf>
    <xf numFmtId="0" fontId="19" fillId="0" borderId="126" xfId="0" applyFont="1" applyBorder="1" applyAlignment="1">
      <alignment horizontal="right" vertical="center"/>
    </xf>
    <xf numFmtId="0" fontId="19" fillId="11" borderId="139" xfId="0" applyFont="1" applyFill="1" applyBorder="1" applyAlignment="1">
      <alignment horizontal="center" vertical="center" wrapText="1"/>
    </xf>
    <xf numFmtId="0" fontId="19" fillId="11" borderId="93" xfId="0" applyFont="1" applyFill="1" applyBorder="1" applyAlignment="1">
      <alignment horizontal="center" vertical="center" wrapText="1"/>
    </xf>
    <xf numFmtId="0" fontId="19" fillId="12" borderId="140" xfId="0" applyFont="1" applyFill="1" applyBorder="1" applyAlignment="1">
      <alignment horizontal="left" vertical="center" shrinkToFit="1"/>
    </xf>
    <xf numFmtId="0" fontId="19" fillId="12" borderId="137" xfId="0" applyFont="1" applyFill="1" applyBorder="1" applyAlignment="1">
      <alignment horizontal="left" vertical="center" shrinkToFit="1"/>
    </xf>
    <xf numFmtId="0" fontId="19" fillId="12" borderId="14" xfId="0" applyFont="1" applyFill="1" applyBorder="1" applyAlignment="1">
      <alignment horizontal="left" vertical="center" shrinkToFit="1"/>
    </xf>
    <xf numFmtId="0" fontId="19" fillId="0" borderId="76" xfId="0" applyFont="1" applyBorder="1" applyAlignment="1">
      <alignment horizontal="left" vertical="top" wrapText="1"/>
    </xf>
    <xf numFmtId="0" fontId="19" fillId="0" borderId="18" xfId="0" applyFont="1" applyBorder="1" applyAlignment="1">
      <alignment horizontal="left" vertical="top" wrapText="1"/>
    </xf>
    <xf numFmtId="0" fontId="19" fillId="0" borderId="19" xfId="0" applyFont="1" applyBorder="1" applyAlignment="1">
      <alignment horizontal="left" vertical="top" wrapText="1"/>
    </xf>
    <xf numFmtId="0" fontId="19" fillId="0" borderId="71" xfId="0" applyFont="1" applyBorder="1" applyAlignment="1">
      <alignment horizontal="left" vertical="top" wrapText="1"/>
    </xf>
    <xf numFmtId="0" fontId="19" fillId="0" borderId="0" xfId="0" applyFont="1" applyBorder="1" applyAlignment="1">
      <alignment horizontal="left" vertical="top" wrapText="1"/>
    </xf>
    <xf numFmtId="0" fontId="19" fillId="0" borderId="27" xfId="0" applyFont="1" applyBorder="1" applyAlignment="1">
      <alignment horizontal="left" vertical="top" wrapText="1"/>
    </xf>
    <xf numFmtId="0" fontId="23" fillId="2" borderId="89" xfId="0" applyFont="1" applyFill="1" applyBorder="1" applyAlignment="1">
      <alignment horizontal="center" vertical="center"/>
    </xf>
    <xf numFmtId="0" fontId="23" fillId="2" borderId="80"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5" xfId="0" applyFont="1" applyFill="1" applyBorder="1" applyAlignment="1">
      <alignment horizontal="center" vertical="center"/>
    </xf>
    <xf numFmtId="0" fontId="20" fillId="3" borderId="6" xfId="0" applyFont="1" applyFill="1" applyBorder="1" applyAlignment="1">
      <alignment horizontal="center" vertical="center"/>
    </xf>
    <xf numFmtId="0" fontId="19" fillId="0" borderId="100" xfId="0" applyFont="1" applyBorder="1" applyAlignment="1">
      <alignment horizontal="left" vertical="center"/>
    </xf>
    <xf numFmtId="0" fontId="23" fillId="2" borderId="101" xfId="0" applyFont="1" applyFill="1" applyBorder="1" applyAlignment="1">
      <alignment horizontal="center" vertical="center"/>
    </xf>
    <xf numFmtId="0" fontId="23" fillId="2" borderId="100" xfId="0" applyFont="1" applyFill="1" applyBorder="1" applyAlignment="1">
      <alignment horizontal="center" vertical="center"/>
    </xf>
    <xf numFmtId="0" fontId="19" fillId="0" borderId="101" xfId="0" applyFont="1" applyBorder="1" applyAlignment="1">
      <alignment horizontal="center" vertical="center"/>
    </xf>
    <xf numFmtId="0" fontId="19" fillId="0" borderId="5" xfId="0" applyFont="1" applyBorder="1" applyAlignment="1">
      <alignment horizontal="center" vertical="center"/>
    </xf>
    <xf numFmtId="0" fontId="19" fillId="0" borderId="6" xfId="0" applyFont="1" applyBorder="1" applyAlignment="1">
      <alignment horizontal="center" vertical="center"/>
    </xf>
    <xf numFmtId="0" fontId="21" fillId="0" borderId="157" xfId="0" applyFont="1" applyBorder="1" applyAlignment="1">
      <alignment horizontal="center" vertical="center"/>
    </xf>
    <xf numFmtId="0" fontId="21" fillId="0" borderId="63" xfId="0" applyFont="1" applyBorder="1" applyAlignment="1">
      <alignment horizontal="center" vertical="center"/>
    </xf>
    <xf numFmtId="0" fontId="19" fillId="11" borderId="141" xfId="0" applyFont="1" applyFill="1" applyBorder="1" applyAlignment="1">
      <alignment horizontal="center" vertical="center" shrinkToFit="1"/>
    </xf>
    <xf numFmtId="0" fontId="19" fillId="11" borderId="2" xfId="0" applyFont="1" applyFill="1" applyBorder="1" applyAlignment="1">
      <alignment horizontal="center" vertical="center" shrinkToFit="1"/>
    </xf>
    <xf numFmtId="0" fontId="19" fillId="11" borderId="1" xfId="0" applyFont="1" applyFill="1" applyBorder="1" applyAlignment="1">
      <alignment horizontal="center" vertical="center" shrinkToFit="1"/>
    </xf>
    <xf numFmtId="0" fontId="21" fillId="12" borderId="156" xfId="0" applyFont="1" applyFill="1" applyBorder="1" applyAlignment="1">
      <alignment horizontal="center" vertical="center"/>
    </xf>
    <xf numFmtId="0" fontId="21" fillId="12" borderId="155" xfId="0" applyFont="1" applyFill="1" applyBorder="1" applyAlignment="1">
      <alignment horizontal="center" vertical="center"/>
    </xf>
    <xf numFmtId="0" fontId="21" fillId="12" borderId="154" xfId="0" applyFont="1" applyFill="1" applyBorder="1" applyAlignment="1">
      <alignment horizontal="center" vertical="center"/>
    </xf>
    <xf numFmtId="0" fontId="19" fillId="0" borderId="71" xfId="0" applyFont="1" applyFill="1" applyBorder="1" applyAlignment="1">
      <alignment horizontal="left" vertical="top" wrapText="1"/>
    </xf>
    <xf numFmtId="0" fontId="19" fillId="0" borderId="153" xfId="0" applyFont="1" applyFill="1" applyBorder="1" applyAlignment="1">
      <alignment horizontal="left" vertical="top" wrapText="1"/>
    </xf>
    <xf numFmtId="0" fontId="21" fillId="12" borderId="141" xfId="0" applyFont="1" applyFill="1" applyBorder="1" applyAlignment="1">
      <alignment horizontal="center" vertical="center"/>
    </xf>
    <xf numFmtId="0" fontId="21" fillId="12" borderId="1" xfId="0" applyFont="1" applyFill="1" applyBorder="1" applyAlignment="1">
      <alignment horizontal="center" vertical="center"/>
    </xf>
    <xf numFmtId="0" fontId="23" fillId="11" borderId="151" xfId="0" applyFont="1" applyFill="1" applyBorder="1" applyAlignment="1">
      <alignment horizontal="center" vertical="center" wrapText="1"/>
    </xf>
    <xf numFmtId="0" fontId="23" fillId="11" borderId="145" xfId="0" applyFont="1" applyFill="1" applyBorder="1" applyAlignment="1">
      <alignment horizontal="center" vertical="center" wrapText="1"/>
    </xf>
    <xf numFmtId="0" fontId="23" fillId="11" borderId="152" xfId="0" applyFont="1" applyFill="1" applyBorder="1" applyAlignment="1">
      <alignment horizontal="center" vertical="center" wrapText="1"/>
    </xf>
    <xf numFmtId="0" fontId="19" fillId="0" borderId="128" xfId="0" applyFont="1" applyBorder="1" applyAlignment="1">
      <alignment horizontal="left" vertical="center"/>
    </xf>
    <xf numFmtId="0" fontId="19" fillId="0" borderId="150" xfId="0" applyFont="1" applyBorder="1" applyAlignment="1">
      <alignment horizontal="right" vertical="center"/>
    </xf>
    <xf numFmtId="0" fontId="19" fillId="0" borderId="130" xfId="0" applyFont="1" applyBorder="1" applyAlignment="1">
      <alignment horizontal="left" vertical="center"/>
    </xf>
    <xf numFmtId="0" fontId="19" fillId="0" borderId="149" xfId="0" applyFont="1" applyBorder="1" applyAlignment="1">
      <alignment horizontal="right" vertical="center"/>
    </xf>
    <xf numFmtId="0" fontId="19" fillId="11" borderId="8" xfId="0" applyFont="1" applyFill="1" applyBorder="1" applyAlignment="1">
      <alignment horizontal="center" vertical="center"/>
    </xf>
    <xf numFmtId="0" fontId="22" fillId="0" borderId="148" xfId="0" applyFont="1" applyBorder="1" applyAlignment="1">
      <alignment horizontal="left" vertical="center" wrapText="1"/>
    </xf>
    <xf numFmtId="0" fontId="22" fillId="0" borderId="19" xfId="0" applyFont="1" applyBorder="1" applyAlignment="1">
      <alignment horizontal="left" vertical="center" wrapText="1"/>
    </xf>
    <xf numFmtId="0" fontId="22" fillId="0" borderId="26" xfId="0" applyFont="1" applyBorder="1" applyAlignment="1">
      <alignment horizontal="left" vertical="center" wrapText="1"/>
    </xf>
    <xf numFmtId="0" fontId="22" fillId="0" borderId="27" xfId="0" applyFont="1" applyBorder="1" applyAlignment="1">
      <alignment horizontal="left" vertical="center" wrapText="1"/>
    </xf>
    <xf numFmtId="0" fontId="22" fillId="0" borderId="33" xfId="0" applyFont="1" applyBorder="1" applyAlignment="1">
      <alignment horizontal="left" vertical="center" wrapText="1"/>
    </xf>
    <xf numFmtId="0" fontId="22" fillId="0" borderId="35" xfId="0" applyFont="1" applyBorder="1" applyAlignment="1">
      <alignment horizontal="left" vertical="center" wrapText="1"/>
    </xf>
    <xf numFmtId="0" fontId="19" fillId="0" borderId="126" xfId="0" applyFont="1" applyBorder="1" applyAlignment="1">
      <alignment horizontal="left" vertical="center"/>
    </xf>
    <xf numFmtId="0" fontId="19" fillId="0" borderId="147" xfId="0" applyFont="1" applyBorder="1" applyAlignment="1">
      <alignment horizontal="right" vertical="center"/>
    </xf>
    <xf numFmtId="0" fontId="19" fillId="11" borderId="144" xfId="0" applyFont="1" applyFill="1" applyBorder="1" applyAlignment="1">
      <alignment horizontal="center" vertical="center" wrapText="1"/>
    </xf>
    <xf numFmtId="0" fontId="19" fillId="11" borderId="145" xfId="0" applyFont="1" applyFill="1" applyBorder="1" applyAlignment="1">
      <alignment horizontal="center" vertical="center" wrapText="1"/>
    </xf>
    <xf numFmtId="0" fontId="19" fillId="11" borderId="146" xfId="0" applyFont="1" applyFill="1" applyBorder="1" applyAlignment="1">
      <alignment horizontal="center" vertical="center" wrapText="1"/>
    </xf>
    <xf numFmtId="0" fontId="23" fillId="11" borderId="10" xfId="0" applyFont="1" applyFill="1" applyBorder="1" applyAlignment="1">
      <alignment horizontal="center" vertical="center" shrinkToFit="1"/>
    </xf>
    <xf numFmtId="0" fontId="19" fillId="12" borderId="40" xfId="0" applyFont="1" applyFill="1" applyBorder="1" applyAlignment="1">
      <alignment horizontal="center" vertical="center" shrinkToFit="1"/>
    </xf>
    <xf numFmtId="0" fontId="19" fillId="11" borderId="118" xfId="0" applyFont="1" applyFill="1" applyBorder="1" applyAlignment="1">
      <alignment horizontal="center" vertical="center" shrinkToFit="1"/>
    </xf>
    <xf numFmtId="0" fontId="19" fillId="11" borderId="47" xfId="0" applyFont="1" applyFill="1" applyBorder="1" applyAlignment="1">
      <alignment horizontal="center" vertical="center" shrinkToFit="1"/>
    </xf>
    <xf numFmtId="0" fontId="19" fillId="11" borderId="119" xfId="0" applyFont="1" applyFill="1" applyBorder="1" applyAlignment="1">
      <alignment horizontal="center" vertical="center" shrinkToFit="1"/>
    </xf>
    <xf numFmtId="0" fontId="19" fillId="11" borderId="120" xfId="0" applyFont="1" applyFill="1" applyBorder="1" applyAlignment="1">
      <alignment horizontal="center" vertical="center" shrinkToFit="1"/>
    </xf>
    <xf numFmtId="0" fontId="19" fillId="11" borderId="121" xfId="0" applyFont="1" applyFill="1" applyBorder="1" applyAlignment="1">
      <alignment horizontal="center" vertical="center" shrinkToFit="1"/>
    </xf>
    <xf numFmtId="0" fontId="19" fillId="12" borderId="136" xfId="0" applyFont="1" applyFill="1" applyBorder="1" applyAlignment="1">
      <alignment horizontal="left" vertical="center" wrapText="1" shrinkToFit="1"/>
    </xf>
    <xf numFmtId="0" fontId="19" fillId="12" borderId="137" xfId="0" applyFont="1" applyFill="1" applyBorder="1" applyAlignment="1">
      <alignment horizontal="left" vertical="center" wrapText="1" shrinkToFit="1"/>
    </xf>
    <xf numFmtId="0" fontId="19" fillId="12" borderId="14" xfId="0" applyFont="1" applyFill="1" applyBorder="1" applyAlignment="1">
      <alignment horizontal="left" vertical="center" wrapText="1" shrinkToFit="1"/>
    </xf>
    <xf numFmtId="0" fontId="19" fillId="11" borderId="93" xfId="0" applyFont="1" applyFill="1" applyBorder="1" applyAlignment="1">
      <alignment horizontal="left" vertical="center" shrinkToFit="1"/>
    </xf>
    <xf numFmtId="0" fontId="19" fillId="11" borderId="1" xfId="0" applyFont="1" applyFill="1" applyBorder="1" applyAlignment="1">
      <alignment horizontal="left" vertical="center" shrinkToFit="1"/>
    </xf>
    <xf numFmtId="0" fontId="19" fillId="11" borderId="32" xfId="0" applyFont="1" applyFill="1" applyBorder="1" applyAlignment="1">
      <alignment horizontal="left" vertical="center" shrinkToFit="1"/>
    </xf>
    <xf numFmtId="0" fontId="4" fillId="11" borderId="7" xfId="0" applyFont="1" applyFill="1" applyBorder="1" applyAlignment="1">
      <alignment horizontal="center" vertical="center" shrinkToFit="1"/>
    </xf>
    <xf numFmtId="0" fontId="4" fillId="11" borderId="9" xfId="0" applyFont="1" applyFill="1" applyBorder="1" applyAlignment="1">
      <alignment horizontal="center" vertical="center" shrinkToFit="1"/>
    </xf>
    <xf numFmtId="0" fontId="4" fillId="11" borderId="99" xfId="0" applyFont="1" applyFill="1" applyBorder="1" applyAlignment="1">
      <alignment horizontal="center" vertical="center" shrinkToFit="1"/>
    </xf>
    <xf numFmtId="0" fontId="3" fillId="12" borderId="40" xfId="0" applyFont="1" applyFill="1" applyBorder="1" applyAlignment="1">
      <alignment horizontal="center" vertical="center" shrinkToFit="1"/>
    </xf>
    <xf numFmtId="0" fontId="3" fillId="12" borderId="9" xfId="0" applyFont="1" applyFill="1" applyBorder="1" applyAlignment="1">
      <alignment horizontal="center" vertical="center" shrinkToFit="1"/>
    </xf>
    <xf numFmtId="0" fontId="3" fillId="12" borderId="8" xfId="0" applyFont="1" applyFill="1" applyBorder="1" applyAlignment="1">
      <alignment horizontal="center" vertical="center" shrinkToFit="1"/>
    </xf>
    <xf numFmtId="0" fontId="19" fillId="5" borderId="61" xfId="0" applyFont="1" applyFill="1" applyBorder="1" applyAlignment="1">
      <alignment horizontal="right"/>
    </xf>
    <xf numFmtId="0" fontId="19" fillId="5" borderId="102" xfId="0" applyFont="1" applyFill="1" applyBorder="1" applyAlignment="1">
      <alignment horizontal="right"/>
    </xf>
    <xf numFmtId="0" fontId="19" fillId="5" borderId="61" xfId="0" applyFont="1" applyFill="1" applyBorder="1" applyAlignment="1">
      <alignment horizontal="right" vertical="center"/>
    </xf>
    <xf numFmtId="0" fontId="19" fillId="5" borderId="102" xfId="0" applyFont="1" applyFill="1" applyBorder="1" applyAlignment="1">
      <alignment horizontal="right" vertical="center"/>
    </xf>
    <xf numFmtId="0" fontId="19" fillId="5" borderId="34" xfId="0" applyFont="1" applyFill="1" applyBorder="1" applyAlignment="1">
      <alignment horizontal="right"/>
    </xf>
    <xf numFmtId="0" fontId="18" fillId="11" borderId="7" xfId="0" applyFont="1" applyFill="1" applyBorder="1" applyAlignment="1">
      <alignment horizontal="center" vertical="center"/>
    </xf>
    <xf numFmtId="0" fontId="18" fillId="11" borderId="9" xfId="0" applyFont="1" applyFill="1" applyBorder="1" applyAlignment="1">
      <alignment horizontal="center" vertical="center"/>
    </xf>
    <xf numFmtId="0" fontId="18" fillId="11" borderId="8" xfId="0" applyFont="1" applyFill="1" applyBorder="1" applyAlignment="1">
      <alignment horizontal="center" vertical="center"/>
    </xf>
    <xf numFmtId="0" fontId="18" fillId="11" borderId="10" xfId="0" applyFont="1" applyFill="1" applyBorder="1" applyAlignment="1">
      <alignment horizontal="center" vertical="center"/>
    </xf>
    <xf numFmtId="0" fontId="19" fillId="0" borderId="38" xfId="0" applyFont="1" applyBorder="1" applyAlignment="1">
      <alignment horizontal="left" vertical="top" wrapText="1"/>
    </xf>
    <xf numFmtId="0" fontId="19" fillId="0" borderId="39" xfId="0" applyFont="1" applyBorder="1" applyAlignment="1">
      <alignment horizontal="left" vertical="top" wrapText="1"/>
    </xf>
    <xf numFmtId="0" fontId="19" fillId="11" borderId="98" xfId="0" applyFont="1" applyFill="1" applyBorder="1" applyAlignment="1">
      <alignment horizontal="left" vertical="center" shrinkToFit="1"/>
    </xf>
    <xf numFmtId="0" fontId="19" fillId="11" borderId="46" xfId="0" applyFont="1" applyFill="1" applyBorder="1" applyAlignment="1">
      <alignment horizontal="left" vertical="center" shrinkToFit="1"/>
    </xf>
    <xf numFmtId="0" fontId="19" fillId="11" borderId="45" xfId="0" applyFont="1" applyFill="1" applyBorder="1" applyAlignment="1">
      <alignment horizontal="left" vertical="center" shrinkToFit="1"/>
    </xf>
    <xf numFmtId="0" fontId="21" fillId="0" borderId="159" xfId="0" applyFont="1" applyBorder="1" applyAlignment="1">
      <alignment horizontal="center" vertical="center"/>
    </xf>
    <xf numFmtId="0" fontId="21" fillId="0" borderId="160" xfId="0" applyFont="1" applyBorder="1" applyAlignment="1">
      <alignment horizontal="center" vertical="center"/>
    </xf>
    <xf numFmtId="0" fontId="18" fillId="11" borderId="7" xfId="0" applyFont="1" applyFill="1" applyBorder="1" applyAlignment="1">
      <alignment horizontal="center" vertical="center" wrapText="1"/>
    </xf>
    <xf numFmtId="0" fontId="18" fillId="11" borderId="9" xfId="0" applyFont="1" applyFill="1" applyBorder="1" applyAlignment="1">
      <alignment horizontal="center" vertical="center" wrapText="1"/>
    </xf>
    <xf numFmtId="0" fontId="18" fillId="11" borderId="8" xfId="0" applyFont="1" applyFill="1" applyBorder="1" applyAlignment="1">
      <alignment horizontal="center" vertical="center" wrapText="1"/>
    </xf>
    <xf numFmtId="0" fontId="4" fillId="11" borderId="8" xfId="0" applyFont="1" applyFill="1" applyBorder="1" applyAlignment="1">
      <alignment horizontal="center" vertical="center" shrinkToFit="1"/>
    </xf>
    <xf numFmtId="0" fontId="24" fillId="11" borderId="9" xfId="0" applyFont="1" applyFill="1" applyBorder="1" applyAlignment="1">
      <alignment horizontal="center" vertical="center" shrinkToFit="1"/>
    </xf>
    <xf numFmtId="0" fontId="24" fillId="11" borderId="8" xfId="0" applyFont="1" applyFill="1" applyBorder="1" applyAlignment="1">
      <alignment horizontal="center" vertical="center" shrinkToFit="1"/>
    </xf>
    <xf numFmtId="0" fontId="19" fillId="12" borderId="141" xfId="0" applyFont="1" applyFill="1" applyBorder="1" applyAlignment="1">
      <alignment horizontal="left" vertical="center" wrapText="1" shrinkToFit="1"/>
    </xf>
    <xf numFmtId="0" fontId="19" fillId="12" borderId="3" xfId="0" applyFont="1" applyFill="1" applyBorder="1" applyAlignment="1">
      <alignment horizontal="left" vertical="center" wrapText="1" shrinkToFit="1"/>
    </xf>
    <xf numFmtId="0" fontId="19" fillId="12" borderId="22" xfId="0" applyFont="1" applyFill="1" applyBorder="1" applyAlignment="1">
      <alignment horizontal="left" vertical="center" wrapText="1" shrinkToFit="1"/>
    </xf>
    <xf numFmtId="0" fontId="19" fillId="0" borderId="33" xfId="0" applyFont="1" applyBorder="1" applyAlignment="1">
      <alignment horizontal="center" vertical="center"/>
    </xf>
    <xf numFmtId="0" fontId="19" fillId="0" borderId="34" xfId="0" applyFont="1" applyBorder="1" applyAlignment="1">
      <alignment horizontal="center" vertical="center"/>
    </xf>
    <xf numFmtId="0" fontId="19" fillId="0" borderId="35" xfId="0" applyFont="1" applyBorder="1" applyAlignment="1">
      <alignment horizontal="center" vertical="center"/>
    </xf>
    <xf numFmtId="0" fontId="19" fillId="0" borderId="0" xfId="0" applyFont="1" applyBorder="1" applyAlignment="1">
      <alignment horizontal="center" vertical="center"/>
    </xf>
    <xf numFmtId="0" fontId="19" fillId="12" borderId="33" xfId="0" applyFont="1" applyFill="1" applyBorder="1" applyAlignment="1">
      <alignment horizontal="left" vertical="center" wrapText="1" shrinkToFit="1"/>
    </xf>
    <xf numFmtId="0" fontId="19" fillId="12" borderId="34" xfId="0" applyFont="1" applyFill="1" applyBorder="1" applyAlignment="1">
      <alignment horizontal="left" vertical="center" wrapText="1" shrinkToFit="1"/>
    </xf>
    <xf numFmtId="0" fontId="19" fillId="12" borderId="110" xfId="0" applyFont="1" applyFill="1" applyBorder="1" applyAlignment="1">
      <alignment horizontal="left" vertical="center" wrapText="1" shrinkToFit="1"/>
    </xf>
    <xf numFmtId="0" fontId="19" fillId="0" borderId="26" xfId="0" applyFont="1" applyFill="1" applyBorder="1" applyAlignment="1">
      <alignment horizontal="left" vertical="top" wrapText="1"/>
    </xf>
    <xf numFmtId="0" fontId="19" fillId="0" borderId="81" xfId="0" applyFont="1" applyFill="1" applyBorder="1" applyAlignment="1">
      <alignment horizontal="left" vertical="top" wrapText="1"/>
    </xf>
    <xf numFmtId="0" fontId="19" fillId="0" borderId="57" xfId="0" applyFont="1" applyFill="1" applyBorder="1" applyAlignment="1">
      <alignment horizontal="left" vertical="top" wrapText="1"/>
    </xf>
    <xf numFmtId="0" fontId="19" fillId="0" borderId="82" xfId="0" applyFont="1" applyFill="1" applyBorder="1" applyAlignment="1">
      <alignment horizontal="left" vertical="top" wrapText="1"/>
    </xf>
    <xf numFmtId="0" fontId="23" fillId="11" borderId="99" xfId="0" applyFont="1" applyFill="1" applyBorder="1" applyAlignment="1">
      <alignment horizontal="center" vertical="center" shrinkToFit="1"/>
    </xf>
    <xf numFmtId="0" fontId="21" fillId="0" borderId="158" xfId="0" applyFont="1" applyBorder="1" applyAlignment="1">
      <alignment horizontal="center" vertical="center"/>
    </xf>
    <xf numFmtId="0" fontId="19" fillId="2" borderId="4" xfId="0" applyFont="1" applyFill="1" applyBorder="1" applyAlignment="1">
      <alignment horizontal="center" vertical="center"/>
    </xf>
    <xf numFmtId="0" fontId="19" fillId="2" borderId="5" xfId="0" applyFont="1" applyFill="1" applyBorder="1" applyAlignment="1">
      <alignment horizontal="center" vertical="center"/>
    </xf>
    <xf numFmtId="0" fontId="19" fillId="2" borderId="100" xfId="0" applyFont="1" applyFill="1" applyBorder="1" applyAlignment="1">
      <alignment horizontal="center" vertical="center"/>
    </xf>
    <xf numFmtId="0" fontId="19" fillId="2" borderId="90" xfId="0" applyFont="1" applyFill="1" applyBorder="1" applyAlignment="1">
      <alignment horizontal="center" vertical="center"/>
    </xf>
    <xf numFmtId="0" fontId="19" fillId="2" borderId="91" xfId="0" applyFont="1" applyFill="1" applyBorder="1" applyAlignment="1">
      <alignment horizontal="center" vertical="center"/>
    </xf>
    <xf numFmtId="0" fontId="19" fillId="2" borderId="94" xfId="0" applyFont="1" applyFill="1" applyBorder="1" applyAlignment="1">
      <alignment horizontal="center" vertical="center"/>
    </xf>
    <xf numFmtId="0" fontId="19" fillId="2" borderId="95" xfId="0" applyFont="1" applyFill="1" applyBorder="1" applyAlignment="1">
      <alignment horizontal="center" vertical="center"/>
    </xf>
    <xf numFmtId="0" fontId="19" fillId="0" borderId="91" xfId="0" applyFont="1" applyBorder="1" applyAlignment="1">
      <alignment horizontal="left" vertical="center" wrapText="1"/>
    </xf>
    <xf numFmtId="0" fontId="19" fillId="0" borderId="95" xfId="0" applyFont="1" applyBorder="1" applyAlignment="1">
      <alignment horizontal="left" vertical="center" wrapText="1"/>
    </xf>
    <xf numFmtId="0" fontId="19" fillId="2" borderId="91" xfId="0" applyFont="1" applyFill="1" applyBorder="1" applyAlignment="1">
      <alignment horizontal="center" vertical="center" wrapText="1"/>
    </xf>
    <xf numFmtId="0" fontId="19" fillId="2" borderId="95" xfId="0" applyFont="1" applyFill="1" applyBorder="1" applyAlignment="1">
      <alignment horizontal="center" vertical="center" wrapText="1"/>
    </xf>
    <xf numFmtId="0" fontId="20" fillId="3" borderId="26" xfId="0" applyFont="1" applyFill="1" applyBorder="1" applyAlignment="1">
      <alignment horizontal="center" vertical="center"/>
    </xf>
    <xf numFmtId="0" fontId="20" fillId="3" borderId="0" xfId="0" applyFont="1" applyFill="1" applyBorder="1" applyAlignment="1">
      <alignment horizontal="center" vertical="center"/>
    </xf>
    <xf numFmtId="0" fontId="19" fillId="2" borderId="92" xfId="0" applyFont="1" applyFill="1" applyBorder="1" applyAlignment="1">
      <alignment horizontal="center" vertical="center"/>
    </xf>
    <xf numFmtId="0" fontId="19" fillId="0" borderId="95" xfId="0" applyFont="1" applyBorder="1" applyAlignment="1">
      <alignment horizontal="center" vertical="top" wrapText="1"/>
    </xf>
    <xf numFmtId="0" fontId="19" fillId="0" borderId="96" xfId="0" applyFont="1" applyBorder="1" applyAlignment="1">
      <alignment horizontal="center" vertical="top" wrapText="1"/>
    </xf>
    <xf numFmtId="0" fontId="19" fillId="2" borderId="91" xfId="0" applyFont="1" applyFill="1" applyBorder="1" applyAlignment="1">
      <alignment horizontal="center" vertical="center" shrinkToFit="1"/>
    </xf>
  </cellXfs>
  <cellStyles count="1">
    <cellStyle name="標準" xfId="0" builtinId="0"/>
  </cellStyles>
  <dxfs count="51">
    <dxf>
      <font>
        <b val="0"/>
        <i val="0"/>
        <strike val="0"/>
        <condense val="0"/>
        <extend val="0"/>
        <outline val="0"/>
        <shadow val="0"/>
        <u val="none"/>
        <vertAlign val="baseline"/>
        <sz val="12"/>
        <color theme="1"/>
        <name val="ＭＳ Ｐゴシック"/>
        <scheme val="minor"/>
      </font>
      <numFmt numFmtId="0" formatCode="General"/>
      <alignment horizontal="general"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ＭＳ Ｐゴシック"/>
        <scheme val="minor"/>
      </font>
      <alignment horizontal="general" vertical="center" textRotation="0" wrapText="0" indent="0" justifyLastLine="0" shrinkToFit="1" readingOrder="0"/>
      <border diagonalUp="0" diagonalDown="0">
        <left/>
        <right style="thin">
          <color indexed="64"/>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general" vertical="center" textRotation="0" wrapText="0" indent="0" justifyLastLine="0" shrinkToFit="1" readingOrder="0"/>
      <border diagonalUp="0" diagonalDown="0">
        <left/>
        <right style="double">
          <color indexed="64"/>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general"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general"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general"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numFmt numFmtId="0" formatCode="General"/>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numFmt numFmtId="0" formatCode="General"/>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numFmt numFmtId="0" formatCode="General"/>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numFmt numFmtId="0" formatCode="General"/>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numFmt numFmtId="0" formatCode="General"/>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numFmt numFmtId="0" formatCode="General"/>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numFmt numFmtId="0" formatCode="General"/>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numFmt numFmtId="0" formatCode="General"/>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numFmt numFmtId="0" formatCode="General"/>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numFmt numFmtId="0" formatCode="General"/>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numFmt numFmtId="0" formatCode="General"/>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numFmt numFmtId="0" formatCode="General"/>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numFmt numFmtId="0" formatCode="General"/>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numFmt numFmtId="0" formatCode="General"/>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numFmt numFmtId="0" formatCode="General"/>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numFmt numFmtId="0" formatCode="General"/>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center"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general"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general"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general"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general"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general"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general"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general"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general" vertical="center" textRotation="0" wrapText="0" indent="0" justifyLastLine="0" shrinkToFit="1" readingOrder="0"/>
      <border diagonalUp="0" diagonalDown="0">
        <left/>
        <right/>
        <top style="double">
          <color auto="1"/>
        </top>
        <bottom style="double">
          <color auto="1"/>
        </bottom>
        <vertical/>
        <horizontal style="double">
          <color auto="1"/>
        </horizontal>
      </border>
    </dxf>
    <dxf>
      <font>
        <b val="0"/>
        <i val="0"/>
        <strike val="0"/>
        <condense val="0"/>
        <extend val="0"/>
        <outline val="0"/>
        <shadow val="0"/>
        <u val="none"/>
        <vertAlign val="baseline"/>
        <sz val="12"/>
        <color theme="1"/>
        <name val="ＭＳ Ｐゴシック"/>
        <scheme val="minor"/>
      </font>
      <alignment horizontal="general" vertical="center" textRotation="0" wrapText="0" indent="0" justifyLastLine="0" shrinkToFit="1" readingOrder="0"/>
      <border diagonalUp="0" diagonalDown="0">
        <left style="thin">
          <color indexed="64"/>
        </left>
        <right/>
        <top style="double">
          <color auto="1"/>
        </top>
        <bottom style="double">
          <color auto="1"/>
        </bottom>
        <vertical/>
        <horizontal style="double">
          <color auto="1"/>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ＭＳ Ｐゴシック"/>
        <scheme val="minor"/>
      </font>
      <alignment horizontal="general" vertical="center" textRotation="0" wrapText="0" indent="0" justifyLastLine="0" shrinkToFit="1" readingOrder="0"/>
    </dxf>
    <dxf>
      <border outline="0">
        <bottom style="double">
          <color indexed="64"/>
        </bottom>
      </border>
    </dxf>
    <dxf>
      <font>
        <b val="0"/>
        <i val="0"/>
        <strike val="0"/>
        <condense val="0"/>
        <extend val="0"/>
        <outline val="0"/>
        <shadow val="0"/>
        <u val="none"/>
        <vertAlign val="baseline"/>
        <sz val="12"/>
        <color theme="1"/>
        <name val="ＭＳ Ｐゴシック"/>
        <scheme val="minor"/>
      </font>
      <fill>
        <patternFill patternType="solid">
          <fgColor indexed="64"/>
          <bgColor rgb="FF7030A0"/>
        </patternFill>
      </fill>
      <alignment horizontal="center" vertical="center" textRotation="0" wrapText="0" indent="0" justifyLastLine="0" shrinkToFit="1" readingOrder="0"/>
    </dxf>
  </dxfs>
  <tableStyles count="0" defaultTableStyle="TableStyleMedium2" defaultPivotStyle="PivotStyleLight16"/>
  <colors>
    <mruColors>
      <color rgb="FFCCEC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78441</xdr:colOff>
      <xdr:row>1</xdr:row>
      <xdr:rowOff>78442</xdr:rowOff>
    </xdr:from>
    <xdr:to>
      <xdr:col>4</xdr:col>
      <xdr:colOff>639801</xdr:colOff>
      <xdr:row>14</xdr:row>
      <xdr:rowOff>22412</xdr:rowOff>
    </xdr:to>
    <xdr:pic>
      <xdr:nvPicPr>
        <xdr:cNvPr id="2" name="図 1"/>
        <xdr:cNvPicPr>
          <a:picLocks noChangeAspect="1"/>
        </xdr:cNvPicPr>
      </xdr:nvPicPr>
      <xdr:blipFill rotWithShape="1">
        <a:blip xmlns:r="http://schemas.openxmlformats.org/officeDocument/2006/relationships" r:embed="rId1"/>
        <a:srcRect l="2559" t="51470" r="73753" b="23393"/>
        <a:stretch/>
      </xdr:blipFill>
      <xdr:spPr>
        <a:xfrm>
          <a:off x="78441" y="246530"/>
          <a:ext cx="3474889" cy="2073088"/>
        </a:xfrm>
        <a:prstGeom prst="rect">
          <a:avLst/>
        </a:prstGeom>
        <a:ln w="28575">
          <a:solidFill>
            <a:srgbClr val="FF0000"/>
          </a:solidFill>
        </a:ln>
      </xdr:spPr>
    </xdr:pic>
    <xdr:clientData/>
  </xdr:twoCellAnchor>
  <xdr:twoCellAnchor editAs="oneCell">
    <xdr:from>
      <xdr:col>0</xdr:col>
      <xdr:colOff>33617</xdr:colOff>
      <xdr:row>16</xdr:row>
      <xdr:rowOff>78440</xdr:rowOff>
    </xdr:from>
    <xdr:to>
      <xdr:col>4</xdr:col>
      <xdr:colOff>625705</xdr:colOff>
      <xdr:row>36</xdr:row>
      <xdr:rowOff>22411</xdr:rowOff>
    </xdr:to>
    <xdr:pic>
      <xdr:nvPicPr>
        <xdr:cNvPr id="5" name="図 4"/>
        <xdr:cNvPicPr>
          <a:picLocks noChangeAspect="1"/>
        </xdr:cNvPicPr>
      </xdr:nvPicPr>
      <xdr:blipFill rotWithShape="1">
        <a:blip xmlns:r="http://schemas.openxmlformats.org/officeDocument/2006/relationships" r:embed="rId2"/>
        <a:srcRect l="2616" t="41349" r="66021" b="6048"/>
        <a:stretch/>
      </xdr:blipFill>
      <xdr:spPr>
        <a:xfrm>
          <a:off x="33617" y="2711822"/>
          <a:ext cx="3505617" cy="3305736"/>
        </a:xfrm>
        <a:prstGeom prst="rect">
          <a:avLst/>
        </a:prstGeom>
        <a:ln w="28575">
          <a:solidFill>
            <a:srgbClr val="FF0000"/>
          </a:solidFill>
        </a:ln>
      </xdr:spPr>
    </xdr:pic>
    <xdr:clientData/>
  </xdr:twoCellAnchor>
  <xdr:oneCellAnchor>
    <xdr:from>
      <xdr:col>1</xdr:col>
      <xdr:colOff>289559</xdr:colOff>
      <xdr:row>2</xdr:row>
      <xdr:rowOff>17033</xdr:rowOff>
    </xdr:from>
    <xdr:ext cx="986118" cy="275717"/>
    <xdr:sp macro="" textlink="">
      <xdr:nvSpPr>
        <xdr:cNvPr id="3" name="テキスト ボックス 2"/>
        <xdr:cNvSpPr txBox="1"/>
      </xdr:nvSpPr>
      <xdr:spPr>
        <a:xfrm>
          <a:off x="937259" y="306593"/>
          <a:ext cx="986118" cy="275717"/>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100" b="1">
              <a:solidFill>
                <a:schemeClr val="bg1"/>
              </a:solidFill>
            </a:rPr>
            <a:t>右クリック</a:t>
          </a: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472" refreshedDate="44278.393613078704" createdVersion="4" refreshedVersion="6" minRefreshableVersion="3" recordCount="50">
  <cacheSource type="worksheet">
    <worksheetSource name="利用者一覧"/>
  </cacheSource>
  <cacheFields count="47">
    <cacheField name="列1" numFmtId="0">
      <sharedItems containsSemiMixedTypes="0" containsString="0" containsNumber="1" containsInteger="1" minValue="1" maxValue="50"/>
    </cacheField>
    <cacheField name="被保険者番号" numFmtId="0">
      <sharedItems containsString="0" containsBlank="1" containsNumber="1" containsInteger="1" minValue="1111111111" maxValue="1111111120"/>
    </cacheField>
    <cacheField name="氏名" numFmtId="0">
      <sharedItems containsBlank="1" containsMixedTypes="1" containsNumber="1" containsInteger="1" minValue="1111" maxValue="22270" count="112">
        <s v="通所　太郎"/>
        <s v="通所　次郎"/>
        <s v="通所　三郎"/>
        <s v="通所　四郎"/>
        <s v="通所　五郎"/>
        <s v="通所　花子"/>
        <s v="通所　月子"/>
        <s v="通所　空子"/>
        <s v="デイ　太郎"/>
        <s v="デイ　次郎"/>
        <m/>
        <n v="11133" u="1"/>
        <n v="1111" u="1"/>
        <n v="11101" u="1"/>
        <n v="22230" u="1"/>
        <n v="22265" u="1"/>
        <n v="11136" u="1"/>
        <n v="11104" u="1"/>
        <n v="22236" u="1"/>
        <n v="11139" u="1"/>
        <n v="11107" u="1"/>
        <n v="22242" u="1"/>
        <n v="11142" u="1"/>
        <n v="11110" u="1"/>
        <n v="22248" u="1"/>
        <n v="11145" u="1"/>
        <n v="11113" u="1"/>
        <n v="22254" u="1"/>
        <n v="11148" u="1"/>
        <n v="22225" u="1"/>
        <n v="11116" u="1"/>
        <n v="22260" u="1"/>
        <n v="22231" u="1"/>
        <n v="11119" u="1"/>
        <n v="22266" u="1"/>
        <n v="22237" u="1"/>
        <n v="11122" u="1"/>
        <n v="22243" u="1"/>
        <n v="11125" u="1"/>
        <n v="22249" u="1"/>
        <n v="11128" u="1"/>
        <n v="22255" u="1"/>
        <n v="11131" u="1"/>
        <n v="22226" u="1"/>
        <n v="22261" u="1"/>
        <n v="11134" u="1"/>
        <n v="11102" u="1"/>
        <n v="22232" u="1"/>
        <n v="22267" u="1"/>
        <n v="11137" u="1"/>
        <n v="11105" u="1"/>
        <n v="22238" u="1"/>
        <n v="11140" u="1"/>
        <n v="11108" u="1"/>
        <n v="22244" u="1"/>
        <n v="11143" u="1"/>
        <n v="11111" u="1"/>
        <n v="22250" u="1"/>
        <n v="11146" u="1"/>
        <n v="22221" u="1"/>
        <n v="11114" u="1"/>
        <n v="22256" u="1"/>
        <n v="11149" u="1"/>
        <n v="22227" u="1"/>
        <n v="11117" u="1"/>
        <n v="22262" u="1"/>
        <n v="22233" u="1"/>
        <n v="11120" u="1"/>
        <n v="22268" u="1"/>
        <n v="22239" u="1"/>
        <n v="11123" u="1"/>
        <n v="22245" u="1"/>
        <n v="11126" u="1"/>
        <n v="22251" u="1"/>
        <n v="11129" u="1"/>
        <n v="22222" u="1"/>
        <n v="22257" u="1"/>
        <n v="11132" u="1"/>
        <n v="22228" u="1"/>
        <n v="22263" u="1"/>
        <n v="11135" u="1"/>
        <n v="11103" u="1"/>
        <n v="22234" u="1"/>
        <n v="22269" u="1"/>
        <n v="11138" u="1"/>
        <n v="11106" u="1"/>
        <n v="22240" u="1"/>
        <n v="11141" u="1"/>
        <n v="11109" u="1"/>
        <n v="22246" u="1"/>
        <n v="11144" u="1"/>
        <n v="11112" u="1"/>
        <n v="22252" u="1"/>
        <n v="11147" u="1"/>
        <n v="22223" u="1"/>
        <n v="11115" u="1"/>
        <n v="22258" u="1"/>
        <n v="11150" u="1"/>
        <n v="22229" u="1"/>
        <n v="11118" u="1"/>
        <n v="22264" u="1"/>
        <n v="22235" u="1"/>
        <n v="11121" u="1"/>
        <n v="22270" u="1"/>
        <n v="22241" u="1"/>
        <n v="11124" u="1"/>
        <n v="22247" u="1"/>
        <n v="11127" u="1"/>
        <n v="22253" u="1"/>
        <n v="11130" u="1"/>
        <n v="22224" u="1"/>
        <n v="22259" u="1"/>
      </sharedItems>
    </cacheField>
    <cacheField name="フリガナ" numFmtId="0">
      <sharedItems containsMixedTypes="1" containsNumber="1" containsInteger="1" minValue="111115" maxValue="111164" count="61">
        <s v="ツウショ　タロウ"/>
        <s v="ツウショ　ジロウ"/>
        <s v="ツウショ　サブロウ"/>
        <s v="ツウショ　シロウ"/>
        <s v="ツウショ　ゴロウ"/>
        <s v="ツウショ　ハナコ"/>
        <s v="ツウショ　ツキコ"/>
        <s v="ツウショ　ソラコ"/>
        <s v="デイ　タロウ"/>
        <s v="デイ　ジロウ"/>
        <s v=""/>
        <n v="111151" u="1"/>
        <n v="111128" u="1"/>
        <n v="111152" u="1"/>
        <n v="111129" u="1"/>
        <n v="111153" u="1"/>
        <n v="111130" u="1"/>
        <n v="111154" u="1"/>
        <n v="111131" u="1"/>
        <n v="111155" u="1"/>
        <n v="111132" u="1"/>
        <n v="111156" u="1"/>
        <n v="111133" u="1"/>
        <n v="111157" u="1"/>
        <n v="111134" u="1"/>
        <n v="111158" u="1"/>
        <n v="111135" u="1"/>
        <n v="111159" u="1"/>
        <n v="111136" u="1"/>
        <n v="111160" u="1"/>
        <n v="111137" u="1"/>
        <n v="111161" u="1"/>
        <n v="111138" u="1"/>
        <n v="111115" u="1"/>
        <n v="111162" u="1"/>
        <n v="111139" u="1"/>
        <n v="111116" u="1"/>
        <n v="111163" u="1"/>
        <n v="111140" u="1"/>
        <n v="111117" u="1"/>
        <n v="111164" u="1"/>
        <n v="111141" u="1"/>
        <n v="111118" u="1"/>
        <n v="111142" u="1"/>
        <n v="111119" u="1"/>
        <n v="111143" u="1"/>
        <n v="111120" u="1"/>
        <n v="111144" u="1"/>
        <n v="111121" u="1"/>
        <n v="111145" u="1"/>
        <n v="111122" u="1"/>
        <n v="111146" u="1"/>
        <n v="111123" u="1"/>
        <n v="111147" u="1"/>
        <n v="111124" u="1"/>
        <n v="111148" u="1"/>
        <n v="111125" u="1"/>
        <n v="111149" u="1"/>
        <n v="111126" u="1"/>
        <n v="111150" u="1"/>
        <n v="111127" u="1"/>
      </sharedItems>
    </cacheField>
    <cacheField name="生年月日" numFmtId="0">
      <sharedItems containsNonDate="0" containsDate="1" containsString="0" containsBlank="1" minDate="1933-01-01T00:00:00" maxDate="1942-01-02T00:00:00"/>
    </cacheField>
    <cacheField name="年齢" numFmtId="0">
      <sharedItems containsSemiMixedTypes="0" containsString="0" containsNumber="1" containsInteger="1" minValue="79" maxValue="121"/>
    </cacheField>
    <cacheField name="要介護度" numFmtId="0">
      <sharedItems containsBlank="1"/>
    </cacheField>
    <cacheField name="有効期限" numFmtId="0">
      <sharedItems containsNonDate="0" containsString="0" containsBlank="1"/>
    </cacheField>
    <cacheField name="加算" numFmtId="0">
      <sharedItems containsNonDate="0" containsString="0" containsBlank="1"/>
    </cacheField>
    <cacheField name="月曜利用" numFmtId="0">
      <sharedItems containsBlank="1" count="2">
        <s v="月曜"/>
        <m/>
      </sharedItems>
    </cacheField>
    <cacheField name="火曜利用" numFmtId="0">
      <sharedItems containsBlank="1" count="2">
        <s v="火曜"/>
        <m/>
      </sharedItems>
    </cacheField>
    <cacheField name="水曜利用" numFmtId="0">
      <sharedItems containsBlank="1" count="2">
        <m/>
        <s v="水曜"/>
      </sharedItems>
    </cacheField>
    <cacheField name="木曜利用" numFmtId="0">
      <sharedItems containsBlank="1" count="2">
        <m/>
        <s v="木曜"/>
      </sharedItems>
    </cacheField>
    <cacheField name="金曜利用" numFmtId="0">
      <sharedItems containsBlank="1" count="2">
        <m/>
        <s v="金曜"/>
      </sharedItems>
    </cacheField>
    <cacheField name="土曜利用" numFmtId="0">
      <sharedItems containsBlank="1" count="2">
        <m/>
        <s v="土曜"/>
      </sharedItems>
    </cacheField>
    <cacheField name="①IADL" numFmtId="0">
      <sharedItems containsBlank="1"/>
    </cacheField>
    <cacheField name="IADL目標" numFmtId="0">
      <sharedItems containsBlank="1"/>
    </cacheField>
    <cacheField name="②精神・認知" numFmtId="0">
      <sharedItems containsBlank="1"/>
    </cacheField>
    <cacheField name="精神・認知目標" numFmtId="0">
      <sharedItems containsBlank="1"/>
    </cacheField>
    <cacheField name="③社会・コミュ" numFmtId="0">
      <sharedItems containsBlank="1"/>
    </cacheField>
    <cacheField name="社会・コミュ目標" numFmtId="0">
      <sharedItems containsBlank="1"/>
    </cacheField>
    <cacheField name="④移動" numFmtId="0">
      <sharedItems containsBlank="1"/>
    </cacheField>
    <cacheField name="移動目標" numFmtId="0">
      <sharedItems containsBlank="1"/>
    </cacheField>
    <cacheField name="⑤食事" numFmtId="0">
      <sharedItems containsBlank="1"/>
    </cacheField>
    <cacheField name="食事目標" numFmtId="0">
      <sharedItems containsBlank="1"/>
    </cacheField>
    <cacheField name="⑥入浴" numFmtId="0">
      <sharedItems containsBlank="1"/>
    </cacheField>
    <cacheField name="入浴目標" numFmtId="0">
      <sharedItems containsBlank="1"/>
    </cacheField>
    <cacheField name="⑦排泄" numFmtId="0">
      <sharedItems containsBlank="1"/>
    </cacheField>
    <cacheField name="排泄目標" numFmtId="0">
      <sharedItems containsBlank="1"/>
    </cacheField>
    <cacheField name="⑧身体機能" numFmtId="0">
      <sharedItems containsBlank="1"/>
    </cacheField>
    <cacheField name="身体機能目標" numFmtId="0">
      <sharedItems containsBlank="1"/>
    </cacheField>
    <cacheField name="服薬：朝" numFmtId="0">
      <sharedItems containsBlank="1"/>
    </cacheField>
    <cacheField name="服薬：昼" numFmtId="0">
      <sharedItems containsBlank="1"/>
    </cacheField>
    <cacheField name="服薬：食間" numFmtId="0">
      <sharedItems containsBlank="1"/>
    </cacheField>
    <cacheField name="服薬：夕" numFmtId="0">
      <sharedItems containsBlank="1"/>
    </cacheField>
    <cacheField name="塗薬" numFmtId="0">
      <sharedItems containsBlank="1"/>
    </cacheField>
    <cacheField name="目薬" numFmtId="0">
      <sharedItems containsBlank="1"/>
    </cacheField>
    <cacheField name="食事" numFmtId="0">
      <sharedItems containsBlank="1"/>
    </cacheField>
    <cacheField name="口腔" numFmtId="0">
      <sharedItems containsBlank="1"/>
    </cacheField>
    <cacheField name="入浴予定" numFmtId="0">
      <sharedItems containsBlank="1"/>
    </cacheField>
    <cacheField name="理美容予定" numFmtId="0">
      <sharedItems containsBlank="1"/>
    </cacheField>
    <cacheField name="機能訓練①" numFmtId="0">
      <sharedItems containsBlank="1"/>
    </cacheField>
    <cacheField name="機能訓練②" numFmtId="0">
      <sharedItems containsBlank="1"/>
    </cacheField>
    <cacheField name="機能訓練③" numFmtId="0">
      <sharedItems containsBlank="1"/>
    </cacheField>
    <cacheField name="項目" numFmtId="0">
      <sharedItems containsBlank="1"/>
    </cacheField>
    <cacheField name="特記事項" numFmtId="0">
      <sharedItems containsBlank="1"/>
    </cacheField>
    <cacheField name="アセスコメント集約" numFmtId="0">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50">
  <r>
    <n v="1"/>
    <n v="1111111111"/>
    <x v="0"/>
    <x v="0"/>
    <d v="1933-01-01T00:00:00"/>
    <n v="88"/>
    <s v="事業対象者"/>
    <m/>
    <m/>
    <x v="0"/>
    <x v="0"/>
    <x v="0"/>
    <x v="0"/>
    <x v="0"/>
    <x v="0"/>
    <s v="□"/>
    <m/>
    <s v="☑"/>
    <s v="②レクの実施"/>
    <s v="□"/>
    <m/>
    <s v="□"/>
    <m/>
    <s v="☑"/>
    <s v="⑤たんぱく質摂取の確認"/>
    <s v="□"/>
    <m/>
    <s v="□"/>
    <m/>
    <s v="□"/>
    <m/>
    <s v="☑"/>
    <s v="□"/>
    <s v="□"/>
    <s v="□"/>
    <s v="□"/>
    <s v="□"/>
    <s v="【通常食】"/>
    <s v="【自歯】"/>
    <s v="□"/>
    <s v="□"/>
    <s v="てくてく体操"/>
    <s v="体幹マシントレ"/>
    <m/>
    <s v="運動"/>
    <s v="目標：近所へ買い物をできるようになる　注意：運動意欲が低い、常々声かけ"/>
    <s v="②レクの実施⑤たんぱく質摂取の確認"/>
  </r>
  <r>
    <n v="2"/>
    <n v="1111111112"/>
    <x v="1"/>
    <x v="1"/>
    <d v="1934-01-01T00:00:00"/>
    <n v="87"/>
    <s v="要支援1"/>
    <m/>
    <m/>
    <x v="0"/>
    <x v="1"/>
    <x v="1"/>
    <x v="0"/>
    <x v="0"/>
    <x v="0"/>
    <s v="☑"/>
    <s v="①買い物に行けるよう歩行訓練"/>
    <s v="□"/>
    <m/>
    <s v="☑"/>
    <s v="③他者とのコミュをサポート"/>
    <s v="☑"/>
    <s v="④立ち座りの声かけ"/>
    <s v="□"/>
    <m/>
    <s v="□"/>
    <m/>
    <s v="□"/>
    <m/>
    <s v="☑"/>
    <s v="⑧機能訓練欄要確認"/>
    <s v="□"/>
    <s v="□"/>
    <s v="□"/>
    <s v="□"/>
    <s v="☑"/>
    <s v="□"/>
    <s v="【通常食】"/>
    <s v="【総欠損】"/>
    <s v="□"/>
    <s v="□"/>
    <s v="歩行運動"/>
    <s v="下肢マシントレ"/>
    <s v="握力アップの運動"/>
    <s v="栄養"/>
    <s v="目標：筋肉量の増加　注意：食事量の確認食べるよう声かけ"/>
    <s v="①買い物に行けるよう歩行訓練③他者とのコミュをサポート④立ち座りの声かけ⑧機能訓練欄要確認"/>
  </r>
  <r>
    <n v="3"/>
    <n v="1111111113"/>
    <x v="2"/>
    <x v="2"/>
    <d v="1935-01-01T00:00:00"/>
    <n v="86"/>
    <s v="要支援2"/>
    <m/>
    <m/>
    <x v="1"/>
    <x v="0"/>
    <x v="1"/>
    <x v="0"/>
    <x v="0"/>
    <x v="0"/>
    <s v="□"/>
    <m/>
    <s v="☑"/>
    <s v="②他者とのコミュをサポート"/>
    <s v="□"/>
    <m/>
    <s v="☑"/>
    <s v="④トイレのついてに歩行訓練"/>
    <s v="☑"/>
    <s v="⑤米の摂取量の確認"/>
    <s v="☑"/>
    <s v="⑥1日1回またぎ動作訓練"/>
    <s v="☑"/>
    <s v="⑦見守り"/>
    <s v="☑"/>
    <s v="⑧機能訓練欄要確認"/>
    <s v="☑"/>
    <s v="□"/>
    <s v="□"/>
    <s v="□"/>
    <s v="□"/>
    <s v="☑"/>
    <s v="【通常食】"/>
    <s v="【部分義歯】"/>
    <s v="☑"/>
    <s v="□"/>
    <s v="てくてく体操"/>
    <s v="下肢マシントレ"/>
    <m/>
    <s v="口腔"/>
    <s v="目標：食事業の増加　注意：口腔体操を食前に"/>
    <s v="②他者とのコミュをサポート④トイレのついてに歩行訓練⑤米の摂取量の確認⑥1日1回またぎ動作訓練⑦見守り⑧機能訓練欄要確認"/>
  </r>
  <r>
    <n v="4"/>
    <n v="1111111114"/>
    <x v="3"/>
    <x v="3"/>
    <d v="1936-01-01T00:00:00"/>
    <n v="85"/>
    <s v="要介護1"/>
    <m/>
    <m/>
    <x v="1"/>
    <x v="0"/>
    <x v="0"/>
    <x v="1"/>
    <x v="0"/>
    <x v="0"/>
    <s v="☑"/>
    <s v="①他者とのコミュをサポート"/>
    <s v="□"/>
    <m/>
    <s v="□"/>
    <m/>
    <s v="☑"/>
    <s v="④トイレのついてに歩行訓練"/>
    <s v="□"/>
    <m/>
    <s v="□"/>
    <m/>
    <s v="□"/>
    <m/>
    <s v="☑"/>
    <s v="⑧機能訓練欄要確認"/>
    <s v="□"/>
    <s v="☑"/>
    <s v="□"/>
    <s v="□"/>
    <s v="□"/>
    <s v="□"/>
    <s v="【通常食】"/>
    <s v="【総義歯】"/>
    <s v="□"/>
    <s v="☑"/>
    <s v="てくてく体操"/>
    <s v="下肢マシントレ"/>
    <m/>
    <s v="レクリエーション"/>
    <s v="目標：運動の習慣化　注意：集団トレを推奨"/>
    <s v="①他者とのコミュをサポート④トイレのついてに歩行訓練⑧機能訓練欄要確認"/>
  </r>
  <r>
    <n v="5"/>
    <n v="1111111115"/>
    <x v="4"/>
    <x v="4"/>
    <d v="1937-01-01T00:00:00"/>
    <n v="84"/>
    <s v="要介護3"/>
    <m/>
    <m/>
    <x v="0"/>
    <x v="1"/>
    <x v="0"/>
    <x v="1"/>
    <x v="1"/>
    <x v="0"/>
    <s v="□"/>
    <m/>
    <s v="☑"/>
    <s v="②他者とのコミュをサポート"/>
    <s v="☑"/>
    <s v="③他者とのコミュをサポート"/>
    <s v="☑"/>
    <s v="④食事前に集団トレ"/>
    <s v="□"/>
    <m/>
    <s v="☑"/>
    <s v="⑥見守りで入浴"/>
    <s v="☑"/>
    <s v="⑦立ち座りの一部解除"/>
    <s v="☑"/>
    <s v="⑧常々姿勢を正す声かけ"/>
    <s v="□"/>
    <s v="□"/>
    <s v="□"/>
    <s v="□"/>
    <s v="□"/>
    <s v="□"/>
    <s v="【通常食】"/>
    <s v="【総義歯】"/>
    <s v="☑"/>
    <s v="□"/>
    <s v="立ち座り運動"/>
    <s v="歩行運動"/>
    <s v="スクワット"/>
    <s v="外出の機会"/>
    <s v="目標：近所の友達の家へ行ける"/>
    <s v="②他者とのコミュをサポート③他者とのコミュをサポート④食事前に集団トレ⑥見守りで入浴⑦立ち座りの一部解除⑧常々姿勢を正す声かけ"/>
  </r>
  <r>
    <n v="6"/>
    <n v="1111111116"/>
    <x v="5"/>
    <x v="5"/>
    <d v="1938-01-01T00:00:00"/>
    <n v="83"/>
    <s v="要介護4"/>
    <m/>
    <m/>
    <x v="1"/>
    <x v="0"/>
    <x v="0"/>
    <x v="1"/>
    <x v="0"/>
    <x v="0"/>
    <s v="☑"/>
    <s v="①調理訓練"/>
    <s v="☑"/>
    <s v="②レクの実施"/>
    <s v="□"/>
    <m/>
    <s v="☑"/>
    <s v="④食事前に下肢引き上げ"/>
    <s v="☑"/>
    <s v="⑤入れ歯の使用の確認"/>
    <s v="□"/>
    <m/>
    <s v="□"/>
    <m/>
    <s v="□"/>
    <m/>
    <s v="☑"/>
    <s v="□"/>
    <s v="□"/>
    <s v="□"/>
    <s v="☑"/>
    <s v="□"/>
    <s v="【通常食】"/>
    <s v="【総義歯】"/>
    <s v="□"/>
    <s v="□"/>
    <s v="立ち座り運動"/>
    <s v="歩行マシントレ"/>
    <s v="スクワット"/>
    <s v="運動"/>
    <s v="目標：運動の習慣化　注意：トレーニングカレンダーの回収"/>
    <s v="①調理訓練②レクの実施④食事前に下肢引き上げ⑤入れ歯の使用の確認"/>
  </r>
  <r>
    <n v="7"/>
    <n v="1111111117"/>
    <x v="6"/>
    <x v="6"/>
    <d v="1939-01-01T00:00:00"/>
    <n v="82"/>
    <s v="要介護5"/>
    <m/>
    <m/>
    <x v="1"/>
    <x v="1"/>
    <x v="0"/>
    <x v="0"/>
    <x v="1"/>
    <x v="1"/>
    <s v="□"/>
    <m/>
    <s v="□"/>
    <m/>
    <s v="□"/>
    <m/>
    <s v="□"/>
    <m/>
    <s v="□"/>
    <m/>
    <s v="□"/>
    <m/>
    <s v="□"/>
    <m/>
    <s v="☑"/>
    <s v="⑧機能訓練欄要確認"/>
    <s v="□"/>
    <s v="□"/>
    <s v="□"/>
    <s v="□"/>
    <s v="□"/>
    <s v="☑"/>
    <s v="【通常食】"/>
    <s v="【総義歯】"/>
    <s v="□"/>
    <s v="□"/>
    <s v="てくてく体操"/>
    <s v="歩行マシントレ"/>
    <m/>
    <s v="栄養"/>
    <s v="目標：筋肉増量のための食事改善"/>
    <s v="⑧機能訓練欄要確認"/>
  </r>
  <r>
    <n v="8"/>
    <n v="1111111118"/>
    <x v="7"/>
    <x v="7"/>
    <d v="1940-01-01T00:00:00"/>
    <n v="81"/>
    <s v="事業対象者"/>
    <m/>
    <m/>
    <x v="0"/>
    <x v="1"/>
    <x v="0"/>
    <x v="0"/>
    <x v="1"/>
    <x v="0"/>
    <s v="☑"/>
    <s v="①洗濯干：肩を1時間に1回まわす"/>
    <s v="☑"/>
    <s v="②レクの実施"/>
    <s v="□"/>
    <m/>
    <s v="☑"/>
    <s v="④立ち座りの声かけ"/>
    <s v="□"/>
    <m/>
    <s v="☑"/>
    <s v="⑥洗身で清潔の保持"/>
    <s v="☑"/>
    <s v="⑦見守り"/>
    <s v="☑"/>
    <s v="⑧食事前に肩のストレッチ"/>
    <s v="□"/>
    <s v="☑"/>
    <s v="□"/>
    <s v="□"/>
    <s v="□"/>
    <s v="□"/>
    <s v="【通常食】"/>
    <s v="【総義歯】"/>
    <s v="☑"/>
    <s v="□"/>
    <s v="立ち座り運動"/>
    <s v="上肢マシントレ"/>
    <s v="太もも裏のストレッチ"/>
    <s v="口腔"/>
    <s v="目標：自分で洗濯物干し"/>
    <s v="①洗濯干：肩を1時間に1回まわす②レクの実施④立ち座りの声かけ⑥洗身で清潔の保持⑦見守り⑧食事前に肩のストレッチ"/>
  </r>
  <r>
    <n v="9"/>
    <n v="1111111119"/>
    <x v="8"/>
    <x v="8"/>
    <d v="1941-01-01T00:00:00"/>
    <n v="80"/>
    <s v="要支援1"/>
    <m/>
    <m/>
    <x v="1"/>
    <x v="1"/>
    <x v="0"/>
    <x v="0"/>
    <x v="0"/>
    <x v="1"/>
    <s v="□"/>
    <m/>
    <s v="□"/>
    <m/>
    <s v="☑"/>
    <s v="③他者とのコミュをサポート"/>
    <s v="☑"/>
    <s v="④トイレのついてに歩行訓練"/>
    <s v="☑"/>
    <s v="⑤全量摂取の声かけ"/>
    <s v="□"/>
    <m/>
    <s v="□"/>
    <m/>
    <s v="□"/>
    <m/>
    <s v="☑"/>
    <s v="□"/>
    <s v="□"/>
    <s v="□"/>
    <s v="☑"/>
    <s v="□"/>
    <s v="【通常食】"/>
    <s v="【総義歯】"/>
    <s v="□"/>
    <s v="□"/>
    <s v="てくてく体操"/>
    <s v="立ち座り運動"/>
    <m/>
    <s v="レクリエーション"/>
    <s v="目標：他者との交流　注意：レク時特に声かけ"/>
    <s v="③他者とのコミュをサポート④トイレのついてに歩行訓練⑤全量摂取の声かけ"/>
  </r>
  <r>
    <n v="10"/>
    <n v="1111111120"/>
    <x v="9"/>
    <x v="9"/>
    <d v="1942-01-01T00:00:00"/>
    <n v="79"/>
    <s v="事業対象者"/>
    <m/>
    <m/>
    <x v="1"/>
    <x v="1"/>
    <x v="0"/>
    <x v="0"/>
    <x v="0"/>
    <x v="1"/>
    <s v="☑"/>
    <s v="①1時間1回歩行"/>
    <s v="☑"/>
    <s v="②レクの実施"/>
    <s v="□"/>
    <m/>
    <s v="☑"/>
    <s v="④トイレのついてに歩行訓練"/>
    <s v="□"/>
    <m/>
    <s v="□"/>
    <m/>
    <s v="□"/>
    <m/>
    <s v="☑"/>
    <s v="⑧機能訓練欄要確認"/>
    <s v="□"/>
    <s v="□"/>
    <s v="□"/>
    <s v="□"/>
    <s v="□"/>
    <s v="□"/>
    <s v="【通常食】"/>
    <s v="【総義歯】"/>
    <s v="□"/>
    <s v="□"/>
    <s v="てくてく体操"/>
    <s v="立ち座り運動"/>
    <m/>
    <s v="外出の機会"/>
    <s v="目標：閉じこもり予防"/>
    <s v="①1時間1回歩行②レクの実施④トイレのついてに歩行訓練⑧機能訓練欄要確認"/>
  </r>
  <r>
    <n v="11"/>
    <m/>
    <x v="10"/>
    <x v="10"/>
    <m/>
    <n v="121"/>
    <m/>
    <m/>
    <m/>
    <x v="1"/>
    <x v="1"/>
    <x v="0"/>
    <x v="0"/>
    <x v="0"/>
    <x v="0"/>
    <m/>
    <m/>
    <m/>
    <m/>
    <m/>
    <m/>
    <m/>
    <m/>
    <m/>
    <m/>
    <m/>
    <m/>
    <m/>
    <m/>
    <m/>
    <m/>
    <m/>
    <m/>
    <m/>
    <m/>
    <m/>
    <m/>
    <m/>
    <m/>
    <m/>
    <m/>
    <m/>
    <m/>
    <m/>
    <m/>
    <m/>
    <s v=""/>
  </r>
  <r>
    <n v="12"/>
    <m/>
    <x v="10"/>
    <x v="10"/>
    <m/>
    <n v="121"/>
    <m/>
    <m/>
    <m/>
    <x v="1"/>
    <x v="1"/>
    <x v="0"/>
    <x v="0"/>
    <x v="0"/>
    <x v="0"/>
    <m/>
    <m/>
    <m/>
    <m/>
    <m/>
    <m/>
    <m/>
    <m/>
    <m/>
    <m/>
    <m/>
    <m/>
    <m/>
    <m/>
    <m/>
    <m/>
    <m/>
    <m/>
    <m/>
    <m/>
    <m/>
    <m/>
    <m/>
    <m/>
    <m/>
    <m/>
    <m/>
    <m/>
    <m/>
    <m/>
    <m/>
    <s v=""/>
  </r>
  <r>
    <n v="13"/>
    <m/>
    <x v="10"/>
    <x v="10"/>
    <m/>
    <n v="121"/>
    <m/>
    <m/>
    <m/>
    <x v="1"/>
    <x v="1"/>
    <x v="0"/>
    <x v="0"/>
    <x v="0"/>
    <x v="0"/>
    <m/>
    <m/>
    <m/>
    <m/>
    <m/>
    <m/>
    <m/>
    <m/>
    <m/>
    <m/>
    <m/>
    <m/>
    <m/>
    <m/>
    <m/>
    <m/>
    <m/>
    <m/>
    <m/>
    <m/>
    <m/>
    <m/>
    <m/>
    <m/>
    <m/>
    <m/>
    <m/>
    <m/>
    <m/>
    <m/>
    <m/>
    <s v=""/>
  </r>
  <r>
    <n v="14"/>
    <m/>
    <x v="10"/>
    <x v="10"/>
    <m/>
    <n v="121"/>
    <m/>
    <m/>
    <m/>
    <x v="1"/>
    <x v="1"/>
    <x v="0"/>
    <x v="0"/>
    <x v="0"/>
    <x v="0"/>
    <m/>
    <m/>
    <m/>
    <m/>
    <m/>
    <m/>
    <m/>
    <m/>
    <m/>
    <m/>
    <m/>
    <m/>
    <m/>
    <m/>
    <m/>
    <m/>
    <m/>
    <m/>
    <m/>
    <m/>
    <m/>
    <m/>
    <m/>
    <m/>
    <m/>
    <m/>
    <m/>
    <m/>
    <m/>
    <m/>
    <m/>
    <s v=""/>
  </r>
  <r>
    <n v="15"/>
    <m/>
    <x v="10"/>
    <x v="10"/>
    <m/>
    <n v="121"/>
    <m/>
    <m/>
    <m/>
    <x v="1"/>
    <x v="1"/>
    <x v="0"/>
    <x v="0"/>
    <x v="0"/>
    <x v="0"/>
    <m/>
    <m/>
    <m/>
    <m/>
    <m/>
    <m/>
    <m/>
    <m/>
    <m/>
    <m/>
    <m/>
    <m/>
    <m/>
    <m/>
    <m/>
    <m/>
    <m/>
    <m/>
    <m/>
    <m/>
    <m/>
    <m/>
    <m/>
    <m/>
    <m/>
    <m/>
    <m/>
    <m/>
    <m/>
    <m/>
    <m/>
    <s v=""/>
  </r>
  <r>
    <n v="16"/>
    <m/>
    <x v="10"/>
    <x v="10"/>
    <m/>
    <n v="121"/>
    <m/>
    <m/>
    <m/>
    <x v="1"/>
    <x v="1"/>
    <x v="0"/>
    <x v="0"/>
    <x v="0"/>
    <x v="0"/>
    <m/>
    <m/>
    <m/>
    <m/>
    <m/>
    <m/>
    <m/>
    <m/>
    <m/>
    <m/>
    <m/>
    <m/>
    <m/>
    <m/>
    <m/>
    <m/>
    <m/>
    <m/>
    <m/>
    <m/>
    <m/>
    <m/>
    <m/>
    <m/>
    <m/>
    <m/>
    <m/>
    <m/>
    <m/>
    <m/>
    <m/>
    <s v=""/>
  </r>
  <r>
    <n v="17"/>
    <m/>
    <x v="10"/>
    <x v="10"/>
    <m/>
    <n v="121"/>
    <m/>
    <m/>
    <m/>
    <x v="1"/>
    <x v="1"/>
    <x v="0"/>
    <x v="0"/>
    <x v="0"/>
    <x v="0"/>
    <m/>
    <m/>
    <m/>
    <m/>
    <m/>
    <m/>
    <m/>
    <m/>
    <m/>
    <m/>
    <m/>
    <m/>
    <m/>
    <m/>
    <m/>
    <m/>
    <m/>
    <m/>
    <m/>
    <m/>
    <m/>
    <m/>
    <m/>
    <m/>
    <m/>
    <m/>
    <m/>
    <m/>
    <m/>
    <m/>
    <m/>
    <s v=""/>
  </r>
  <r>
    <n v="18"/>
    <m/>
    <x v="10"/>
    <x v="10"/>
    <m/>
    <n v="121"/>
    <m/>
    <m/>
    <m/>
    <x v="1"/>
    <x v="1"/>
    <x v="0"/>
    <x v="0"/>
    <x v="0"/>
    <x v="0"/>
    <m/>
    <m/>
    <m/>
    <m/>
    <m/>
    <m/>
    <m/>
    <m/>
    <m/>
    <m/>
    <m/>
    <m/>
    <m/>
    <m/>
    <m/>
    <m/>
    <m/>
    <m/>
    <m/>
    <m/>
    <m/>
    <m/>
    <m/>
    <m/>
    <m/>
    <m/>
    <m/>
    <m/>
    <m/>
    <m/>
    <m/>
    <s v=""/>
  </r>
  <r>
    <n v="19"/>
    <m/>
    <x v="10"/>
    <x v="10"/>
    <m/>
    <n v="121"/>
    <m/>
    <m/>
    <m/>
    <x v="1"/>
    <x v="1"/>
    <x v="0"/>
    <x v="0"/>
    <x v="0"/>
    <x v="0"/>
    <m/>
    <m/>
    <m/>
    <m/>
    <m/>
    <m/>
    <m/>
    <m/>
    <m/>
    <m/>
    <m/>
    <m/>
    <m/>
    <m/>
    <m/>
    <m/>
    <m/>
    <m/>
    <m/>
    <m/>
    <m/>
    <m/>
    <m/>
    <m/>
    <m/>
    <m/>
    <m/>
    <m/>
    <m/>
    <m/>
    <m/>
    <s v=""/>
  </r>
  <r>
    <n v="20"/>
    <m/>
    <x v="10"/>
    <x v="10"/>
    <m/>
    <n v="121"/>
    <m/>
    <m/>
    <m/>
    <x v="1"/>
    <x v="1"/>
    <x v="0"/>
    <x v="0"/>
    <x v="0"/>
    <x v="0"/>
    <m/>
    <m/>
    <m/>
    <m/>
    <m/>
    <m/>
    <m/>
    <m/>
    <m/>
    <m/>
    <m/>
    <m/>
    <m/>
    <m/>
    <m/>
    <m/>
    <m/>
    <m/>
    <m/>
    <m/>
    <m/>
    <m/>
    <m/>
    <m/>
    <m/>
    <m/>
    <m/>
    <m/>
    <m/>
    <m/>
    <m/>
    <s v=""/>
  </r>
  <r>
    <n v="21"/>
    <m/>
    <x v="10"/>
    <x v="10"/>
    <m/>
    <n v="121"/>
    <m/>
    <m/>
    <m/>
    <x v="1"/>
    <x v="1"/>
    <x v="0"/>
    <x v="0"/>
    <x v="0"/>
    <x v="0"/>
    <m/>
    <m/>
    <m/>
    <m/>
    <m/>
    <m/>
    <m/>
    <m/>
    <m/>
    <m/>
    <m/>
    <m/>
    <m/>
    <m/>
    <m/>
    <m/>
    <m/>
    <m/>
    <m/>
    <m/>
    <m/>
    <m/>
    <m/>
    <m/>
    <m/>
    <m/>
    <m/>
    <m/>
    <m/>
    <m/>
    <m/>
    <s v=""/>
  </r>
  <r>
    <n v="22"/>
    <m/>
    <x v="10"/>
    <x v="10"/>
    <m/>
    <n v="121"/>
    <m/>
    <m/>
    <m/>
    <x v="1"/>
    <x v="1"/>
    <x v="0"/>
    <x v="0"/>
    <x v="0"/>
    <x v="0"/>
    <m/>
    <m/>
    <m/>
    <m/>
    <m/>
    <m/>
    <m/>
    <m/>
    <m/>
    <m/>
    <m/>
    <m/>
    <m/>
    <m/>
    <m/>
    <m/>
    <m/>
    <m/>
    <m/>
    <m/>
    <m/>
    <m/>
    <m/>
    <m/>
    <m/>
    <m/>
    <m/>
    <m/>
    <m/>
    <m/>
    <m/>
    <s v=""/>
  </r>
  <r>
    <n v="23"/>
    <m/>
    <x v="10"/>
    <x v="10"/>
    <m/>
    <n v="121"/>
    <m/>
    <m/>
    <m/>
    <x v="1"/>
    <x v="1"/>
    <x v="0"/>
    <x v="0"/>
    <x v="0"/>
    <x v="0"/>
    <m/>
    <m/>
    <m/>
    <m/>
    <m/>
    <m/>
    <m/>
    <m/>
    <m/>
    <m/>
    <m/>
    <m/>
    <m/>
    <m/>
    <m/>
    <m/>
    <m/>
    <m/>
    <m/>
    <m/>
    <m/>
    <m/>
    <m/>
    <m/>
    <m/>
    <m/>
    <m/>
    <m/>
    <m/>
    <m/>
    <m/>
    <s v=""/>
  </r>
  <r>
    <n v="24"/>
    <m/>
    <x v="10"/>
    <x v="10"/>
    <m/>
    <n v="121"/>
    <m/>
    <m/>
    <m/>
    <x v="1"/>
    <x v="1"/>
    <x v="0"/>
    <x v="0"/>
    <x v="0"/>
    <x v="0"/>
    <m/>
    <m/>
    <m/>
    <m/>
    <m/>
    <m/>
    <m/>
    <m/>
    <m/>
    <m/>
    <m/>
    <m/>
    <m/>
    <m/>
    <m/>
    <m/>
    <m/>
    <m/>
    <m/>
    <m/>
    <m/>
    <m/>
    <m/>
    <m/>
    <m/>
    <m/>
    <m/>
    <m/>
    <m/>
    <m/>
    <m/>
    <s v=""/>
  </r>
  <r>
    <n v="25"/>
    <m/>
    <x v="10"/>
    <x v="10"/>
    <m/>
    <n v="121"/>
    <m/>
    <m/>
    <m/>
    <x v="1"/>
    <x v="1"/>
    <x v="0"/>
    <x v="0"/>
    <x v="0"/>
    <x v="0"/>
    <m/>
    <m/>
    <m/>
    <m/>
    <m/>
    <m/>
    <m/>
    <m/>
    <m/>
    <m/>
    <m/>
    <m/>
    <m/>
    <m/>
    <m/>
    <m/>
    <m/>
    <m/>
    <m/>
    <m/>
    <m/>
    <m/>
    <m/>
    <m/>
    <m/>
    <m/>
    <m/>
    <m/>
    <m/>
    <m/>
    <m/>
    <s v=""/>
  </r>
  <r>
    <n v="26"/>
    <m/>
    <x v="10"/>
    <x v="10"/>
    <m/>
    <n v="121"/>
    <m/>
    <m/>
    <m/>
    <x v="1"/>
    <x v="1"/>
    <x v="0"/>
    <x v="0"/>
    <x v="0"/>
    <x v="0"/>
    <m/>
    <m/>
    <m/>
    <m/>
    <m/>
    <m/>
    <m/>
    <m/>
    <m/>
    <m/>
    <m/>
    <m/>
    <m/>
    <m/>
    <m/>
    <m/>
    <m/>
    <m/>
    <m/>
    <m/>
    <m/>
    <m/>
    <m/>
    <m/>
    <m/>
    <m/>
    <m/>
    <m/>
    <m/>
    <m/>
    <m/>
    <s v=""/>
  </r>
  <r>
    <n v="27"/>
    <m/>
    <x v="10"/>
    <x v="10"/>
    <m/>
    <n v="121"/>
    <m/>
    <m/>
    <m/>
    <x v="1"/>
    <x v="1"/>
    <x v="0"/>
    <x v="0"/>
    <x v="0"/>
    <x v="0"/>
    <m/>
    <m/>
    <m/>
    <m/>
    <m/>
    <m/>
    <m/>
    <m/>
    <m/>
    <m/>
    <m/>
    <m/>
    <m/>
    <m/>
    <m/>
    <m/>
    <m/>
    <m/>
    <m/>
    <m/>
    <m/>
    <m/>
    <m/>
    <m/>
    <m/>
    <m/>
    <m/>
    <m/>
    <m/>
    <m/>
    <m/>
    <s v=""/>
  </r>
  <r>
    <n v="28"/>
    <m/>
    <x v="10"/>
    <x v="10"/>
    <m/>
    <n v="121"/>
    <m/>
    <m/>
    <m/>
    <x v="1"/>
    <x v="1"/>
    <x v="0"/>
    <x v="0"/>
    <x v="0"/>
    <x v="0"/>
    <m/>
    <m/>
    <m/>
    <m/>
    <m/>
    <m/>
    <m/>
    <m/>
    <m/>
    <m/>
    <m/>
    <m/>
    <m/>
    <m/>
    <m/>
    <m/>
    <m/>
    <m/>
    <m/>
    <m/>
    <m/>
    <m/>
    <m/>
    <m/>
    <m/>
    <m/>
    <m/>
    <m/>
    <m/>
    <m/>
    <m/>
    <s v=""/>
  </r>
  <r>
    <n v="29"/>
    <m/>
    <x v="10"/>
    <x v="10"/>
    <m/>
    <n v="121"/>
    <m/>
    <m/>
    <m/>
    <x v="1"/>
    <x v="1"/>
    <x v="0"/>
    <x v="0"/>
    <x v="0"/>
    <x v="0"/>
    <m/>
    <m/>
    <m/>
    <m/>
    <m/>
    <m/>
    <m/>
    <m/>
    <m/>
    <m/>
    <m/>
    <m/>
    <m/>
    <m/>
    <m/>
    <m/>
    <m/>
    <m/>
    <m/>
    <m/>
    <m/>
    <m/>
    <m/>
    <m/>
    <m/>
    <m/>
    <m/>
    <m/>
    <m/>
    <m/>
    <m/>
    <s v=""/>
  </r>
  <r>
    <n v="30"/>
    <m/>
    <x v="10"/>
    <x v="10"/>
    <m/>
    <n v="121"/>
    <m/>
    <m/>
    <m/>
    <x v="1"/>
    <x v="1"/>
    <x v="0"/>
    <x v="0"/>
    <x v="0"/>
    <x v="0"/>
    <m/>
    <m/>
    <m/>
    <m/>
    <m/>
    <m/>
    <m/>
    <m/>
    <m/>
    <m/>
    <m/>
    <m/>
    <m/>
    <m/>
    <m/>
    <m/>
    <m/>
    <m/>
    <m/>
    <m/>
    <m/>
    <m/>
    <m/>
    <m/>
    <m/>
    <m/>
    <m/>
    <m/>
    <m/>
    <m/>
    <m/>
    <s v=""/>
  </r>
  <r>
    <n v="31"/>
    <m/>
    <x v="10"/>
    <x v="10"/>
    <m/>
    <n v="121"/>
    <m/>
    <m/>
    <m/>
    <x v="1"/>
    <x v="1"/>
    <x v="0"/>
    <x v="0"/>
    <x v="0"/>
    <x v="0"/>
    <m/>
    <m/>
    <m/>
    <m/>
    <m/>
    <m/>
    <m/>
    <m/>
    <m/>
    <m/>
    <m/>
    <m/>
    <m/>
    <m/>
    <m/>
    <m/>
    <m/>
    <m/>
    <m/>
    <m/>
    <m/>
    <m/>
    <m/>
    <m/>
    <m/>
    <m/>
    <m/>
    <m/>
    <m/>
    <m/>
    <m/>
    <s v=""/>
  </r>
  <r>
    <n v="32"/>
    <m/>
    <x v="10"/>
    <x v="10"/>
    <m/>
    <n v="121"/>
    <m/>
    <m/>
    <m/>
    <x v="1"/>
    <x v="1"/>
    <x v="0"/>
    <x v="0"/>
    <x v="0"/>
    <x v="0"/>
    <m/>
    <m/>
    <m/>
    <m/>
    <m/>
    <m/>
    <m/>
    <m/>
    <m/>
    <m/>
    <m/>
    <m/>
    <m/>
    <m/>
    <m/>
    <m/>
    <m/>
    <m/>
    <m/>
    <m/>
    <m/>
    <m/>
    <m/>
    <m/>
    <m/>
    <m/>
    <m/>
    <m/>
    <m/>
    <m/>
    <m/>
    <s v=""/>
  </r>
  <r>
    <n v="33"/>
    <m/>
    <x v="10"/>
    <x v="10"/>
    <m/>
    <n v="121"/>
    <m/>
    <m/>
    <m/>
    <x v="1"/>
    <x v="1"/>
    <x v="0"/>
    <x v="0"/>
    <x v="0"/>
    <x v="0"/>
    <m/>
    <m/>
    <m/>
    <m/>
    <m/>
    <m/>
    <m/>
    <m/>
    <m/>
    <m/>
    <m/>
    <m/>
    <m/>
    <m/>
    <m/>
    <m/>
    <m/>
    <m/>
    <m/>
    <m/>
    <m/>
    <m/>
    <m/>
    <m/>
    <m/>
    <m/>
    <m/>
    <m/>
    <m/>
    <m/>
    <m/>
    <s v=""/>
  </r>
  <r>
    <n v="34"/>
    <m/>
    <x v="10"/>
    <x v="10"/>
    <m/>
    <n v="121"/>
    <m/>
    <m/>
    <m/>
    <x v="1"/>
    <x v="1"/>
    <x v="0"/>
    <x v="0"/>
    <x v="0"/>
    <x v="0"/>
    <m/>
    <m/>
    <m/>
    <m/>
    <m/>
    <m/>
    <m/>
    <m/>
    <m/>
    <m/>
    <m/>
    <m/>
    <m/>
    <m/>
    <m/>
    <m/>
    <m/>
    <m/>
    <m/>
    <m/>
    <m/>
    <m/>
    <m/>
    <m/>
    <m/>
    <m/>
    <m/>
    <m/>
    <m/>
    <m/>
    <m/>
    <s v=""/>
  </r>
  <r>
    <n v="35"/>
    <m/>
    <x v="10"/>
    <x v="10"/>
    <m/>
    <n v="121"/>
    <m/>
    <m/>
    <m/>
    <x v="1"/>
    <x v="1"/>
    <x v="0"/>
    <x v="0"/>
    <x v="0"/>
    <x v="0"/>
    <m/>
    <m/>
    <m/>
    <m/>
    <m/>
    <m/>
    <m/>
    <m/>
    <m/>
    <m/>
    <m/>
    <m/>
    <m/>
    <m/>
    <m/>
    <m/>
    <m/>
    <m/>
    <m/>
    <m/>
    <m/>
    <m/>
    <m/>
    <m/>
    <m/>
    <m/>
    <m/>
    <m/>
    <m/>
    <m/>
    <m/>
    <s v=""/>
  </r>
  <r>
    <n v="36"/>
    <m/>
    <x v="10"/>
    <x v="10"/>
    <m/>
    <n v="121"/>
    <m/>
    <m/>
    <m/>
    <x v="1"/>
    <x v="1"/>
    <x v="0"/>
    <x v="0"/>
    <x v="0"/>
    <x v="0"/>
    <m/>
    <m/>
    <m/>
    <m/>
    <m/>
    <m/>
    <m/>
    <m/>
    <m/>
    <m/>
    <m/>
    <m/>
    <m/>
    <m/>
    <m/>
    <m/>
    <m/>
    <m/>
    <m/>
    <m/>
    <m/>
    <m/>
    <m/>
    <m/>
    <m/>
    <m/>
    <m/>
    <m/>
    <m/>
    <m/>
    <m/>
    <s v=""/>
  </r>
  <r>
    <n v="37"/>
    <m/>
    <x v="10"/>
    <x v="10"/>
    <m/>
    <n v="121"/>
    <m/>
    <m/>
    <m/>
    <x v="1"/>
    <x v="1"/>
    <x v="0"/>
    <x v="0"/>
    <x v="0"/>
    <x v="0"/>
    <m/>
    <m/>
    <m/>
    <m/>
    <m/>
    <m/>
    <m/>
    <m/>
    <m/>
    <m/>
    <m/>
    <m/>
    <m/>
    <m/>
    <m/>
    <m/>
    <m/>
    <m/>
    <m/>
    <m/>
    <m/>
    <m/>
    <m/>
    <m/>
    <m/>
    <m/>
    <m/>
    <m/>
    <m/>
    <m/>
    <m/>
    <s v=""/>
  </r>
  <r>
    <n v="38"/>
    <m/>
    <x v="10"/>
    <x v="10"/>
    <m/>
    <n v="121"/>
    <m/>
    <m/>
    <m/>
    <x v="1"/>
    <x v="1"/>
    <x v="0"/>
    <x v="0"/>
    <x v="0"/>
    <x v="0"/>
    <m/>
    <m/>
    <m/>
    <m/>
    <m/>
    <m/>
    <m/>
    <m/>
    <m/>
    <m/>
    <m/>
    <m/>
    <m/>
    <m/>
    <m/>
    <m/>
    <m/>
    <m/>
    <m/>
    <m/>
    <m/>
    <m/>
    <m/>
    <m/>
    <m/>
    <m/>
    <m/>
    <m/>
    <m/>
    <m/>
    <m/>
    <s v=""/>
  </r>
  <r>
    <n v="39"/>
    <m/>
    <x v="10"/>
    <x v="10"/>
    <m/>
    <n v="121"/>
    <m/>
    <m/>
    <m/>
    <x v="1"/>
    <x v="1"/>
    <x v="0"/>
    <x v="0"/>
    <x v="0"/>
    <x v="0"/>
    <m/>
    <m/>
    <m/>
    <m/>
    <m/>
    <m/>
    <m/>
    <m/>
    <m/>
    <m/>
    <m/>
    <m/>
    <m/>
    <m/>
    <m/>
    <m/>
    <m/>
    <m/>
    <m/>
    <m/>
    <m/>
    <m/>
    <m/>
    <m/>
    <m/>
    <m/>
    <m/>
    <m/>
    <m/>
    <m/>
    <m/>
    <s v=""/>
  </r>
  <r>
    <n v="40"/>
    <m/>
    <x v="10"/>
    <x v="10"/>
    <m/>
    <n v="121"/>
    <m/>
    <m/>
    <m/>
    <x v="1"/>
    <x v="1"/>
    <x v="0"/>
    <x v="0"/>
    <x v="0"/>
    <x v="0"/>
    <m/>
    <m/>
    <m/>
    <m/>
    <m/>
    <m/>
    <m/>
    <m/>
    <m/>
    <m/>
    <m/>
    <m/>
    <m/>
    <m/>
    <m/>
    <m/>
    <m/>
    <m/>
    <m/>
    <m/>
    <m/>
    <m/>
    <m/>
    <m/>
    <m/>
    <m/>
    <m/>
    <m/>
    <m/>
    <m/>
    <m/>
    <s v=""/>
  </r>
  <r>
    <n v="41"/>
    <m/>
    <x v="10"/>
    <x v="10"/>
    <m/>
    <n v="121"/>
    <m/>
    <m/>
    <m/>
    <x v="1"/>
    <x v="1"/>
    <x v="0"/>
    <x v="0"/>
    <x v="0"/>
    <x v="0"/>
    <m/>
    <m/>
    <m/>
    <m/>
    <m/>
    <m/>
    <m/>
    <m/>
    <m/>
    <m/>
    <m/>
    <m/>
    <m/>
    <m/>
    <m/>
    <m/>
    <m/>
    <m/>
    <m/>
    <m/>
    <m/>
    <m/>
    <m/>
    <m/>
    <m/>
    <m/>
    <m/>
    <m/>
    <m/>
    <m/>
    <m/>
    <s v=""/>
  </r>
  <r>
    <n v="42"/>
    <m/>
    <x v="10"/>
    <x v="10"/>
    <m/>
    <n v="121"/>
    <m/>
    <m/>
    <m/>
    <x v="1"/>
    <x v="1"/>
    <x v="0"/>
    <x v="0"/>
    <x v="0"/>
    <x v="0"/>
    <m/>
    <m/>
    <m/>
    <m/>
    <m/>
    <m/>
    <m/>
    <m/>
    <m/>
    <m/>
    <m/>
    <m/>
    <m/>
    <m/>
    <m/>
    <m/>
    <m/>
    <m/>
    <m/>
    <m/>
    <m/>
    <m/>
    <m/>
    <m/>
    <m/>
    <m/>
    <m/>
    <m/>
    <m/>
    <m/>
    <m/>
    <s v=""/>
  </r>
  <r>
    <n v="43"/>
    <m/>
    <x v="10"/>
    <x v="10"/>
    <m/>
    <n v="121"/>
    <m/>
    <m/>
    <m/>
    <x v="1"/>
    <x v="1"/>
    <x v="0"/>
    <x v="0"/>
    <x v="0"/>
    <x v="0"/>
    <m/>
    <m/>
    <m/>
    <m/>
    <m/>
    <m/>
    <m/>
    <m/>
    <m/>
    <m/>
    <m/>
    <m/>
    <m/>
    <m/>
    <m/>
    <m/>
    <m/>
    <m/>
    <m/>
    <m/>
    <m/>
    <m/>
    <m/>
    <m/>
    <m/>
    <m/>
    <m/>
    <m/>
    <m/>
    <m/>
    <m/>
    <s v=""/>
  </r>
  <r>
    <n v="44"/>
    <m/>
    <x v="10"/>
    <x v="10"/>
    <m/>
    <n v="121"/>
    <m/>
    <m/>
    <m/>
    <x v="1"/>
    <x v="1"/>
    <x v="0"/>
    <x v="0"/>
    <x v="0"/>
    <x v="0"/>
    <m/>
    <m/>
    <m/>
    <m/>
    <m/>
    <m/>
    <m/>
    <m/>
    <m/>
    <m/>
    <m/>
    <m/>
    <m/>
    <m/>
    <m/>
    <m/>
    <m/>
    <m/>
    <m/>
    <m/>
    <m/>
    <m/>
    <m/>
    <m/>
    <m/>
    <m/>
    <m/>
    <m/>
    <m/>
    <m/>
    <m/>
    <s v=""/>
  </r>
  <r>
    <n v="45"/>
    <m/>
    <x v="10"/>
    <x v="10"/>
    <m/>
    <n v="121"/>
    <m/>
    <m/>
    <m/>
    <x v="1"/>
    <x v="1"/>
    <x v="0"/>
    <x v="0"/>
    <x v="0"/>
    <x v="0"/>
    <m/>
    <m/>
    <m/>
    <m/>
    <m/>
    <m/>
    <m/>
    <m/>
    <m/>
    <m/>
    <m/>
    <m/>
    <m/>
    <m/>
    <m/>
    <m/>
    <m/>
    <m/>
    <m/>
    <m/>
    <m/>
    <m/>
    <m/>
    <m/>
    <m/>
    <m/>
    <m/>
    <m/>
    <m/>
    <m/>
    <m/>
    <s v=""/>
  </r>
  <r>
    <n v="46"/>
    <m/>
    <x v="10"/>
    <x v="10"/>
    <m/>
    <n v="121"/>
    <m/>
    <m/>
    <m/>
    <x v="1"/>
    <x v="1"/>
    <x v="0"/>
    <x v="0"/>
    <x v="0"/>
    <x v="0"/>
    <m/>
    <m/>
    <m/>
    <m/>
    <m/>
    <m/>
    <m/>
    <m/>
    <m/>
    <m/>
    <m/>
    <m/>
    <m/>
    <m/>
    <m/>
    <m/>
    <m/>
    <m/>
    <m/>
    <m/>
    <m/>
    <m/>
    <m/>
    <m/>
    <m/>
    <m/>
    <m/>
    <m/>
    <m/>
    <m/>
    <m/>
    <s v=""/>
  </r>
  <r>
    <n v="47"/>
    <m/>
    <x v="10"/>
    <x v="10"/>
    <m/>
    <n v="121"/>
    <m/>
    <m/>
    <m/>
    <x v="1"/>
    <x v="1"/>
    <x v="0"/>
    <x v="0"/>
    <x v="0"/>
    <x v="0"/>
    <m/>
    <m/>
    <m/>
    <m/>
    <m/>
    <m/>
    <m/>
    <m/>
    <m/>
    <m/>
    <m/>
    <m/>
    <m/>
    <m/>
    <m/>
    <m/>
    <m/>
    <m/>
    <m/>
    <m/>
    <m/>
    <m/>
    <m/>
    <m/>
    <m/>
    <m/>
    <m/>
    <m/>
    <m/>
    <m/>
    <m/>
    <s v=""/>
  </r>
  <r>
    <n v="48"/>
    <m/>
    <x v="10"/>
    <x v="10"/>
    <m/>
    <n v="121"/>
    <m/>
    <m/>
    <m/>
    <x v="1"/>
    <x v="1"/>
    <x v="0"/>
    <x v="0"/>
    <x v="0"/>
    <x v="0"/>
    <m/>
    <m/>
    <m/>
    <m/>
    <m/>
    <m/>
    <m/>
    <m/>
    <m/>
    <m/>
    <m/>
    <m/>
    <m/>
    <m/>
    <m/>
    <m/>
    <m/>
    <m/>
    <m/>
    <m/>
    <m/>
    <m/>
    <m/>
    <m/>
    <m/>
    <m/>
    <m/>
    <m/>
    <m/>
    <m/>
    <m/>
    <s v=""/>
  </r>
  <r>
    <n v="49"/>
    <m/>
    <x v="10"/>
    <x v="10"/>
    <m/>
    <n v="121"/>
    <m/>
    <m/>
    <m/>
    <x v="1"/>
    <x v="1"/>
    <x v="0"/>
    <x v="0"/>
    <x v="0"/>
    <x v="0"/>
    <m/>
    <m/>
    <m/>
    <m/>
    <m/>
    <m/>
    <m/>
    <m/>
    <m/>
    <m/>
    <m/>
    <m/>
    <m/>
    <m/>
    <m/>
    <m/>
    <m/>
    <m/>
    <m/>
    <m/>
    <m/>
    <m/>
    <m/>
    <m/>
    <m/>
    <m/>
    <m/>
    <m/>
    <m/>
    <m/>
    <m/>
    <s v=""/>
  </r>
  <r>
    <n v="50"/>
    <m/>
    <x v="10"/>
    <x v="10"/>
    <m/>
    <n v="121"/>
    <m/>
    <m/>
    <m/>
    <x v="1"/>
    <x v="1"/>
    <x v="0"/>
    <x v="0"/>
    <x v="0"/>
    <x v="0"/>
    <m/>
    <m/>
    <m/>
    <m/>
    <m/>
    <m/>
    <m/>
    <m/>
    <m/>
    <m/>
    <m/>
    <m/>
    <m/>
    <m/>
    <m/>
    <m/>
    <m/>
    <m/>
    <m/>
    <m/>
    <m/>
    <m/>
    <m/>
    <m/>
    <m/>
    <m/>
    <m/>
    <m/>
    <m/>
    <m/>
    <m/>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4" cacheId="10" applyNumberFormats="0" applyBorderFormats="0" applyFontFormats="0" applyPatternFormats="0" applyAlignmentFormats="0" applyWidthHeightFormats="1" dataCaption="値" updatedVersion="6" minRefreshableVersion="3" useAutoFormatting="1" rowGrandTotals="0" colGrandTotals="0" itemPrintTitles="1" createdVersion="4" indent="0" outline="1" outlineData="1" multipleFieldFilters="0">
  <location ref="O3:P8" firstHeaderRow="1" firstDataRow="2" firstDataCol="1"/>
  <pivotFields count="47">
    <pivotField showAll="0"/>
    <pivotField showAll="0" defaultSubtotal="0"/>
    <pivotField axis="axisRow" showAll="0">
      <items count="113">
        <item m="1" x="13"/>
        <item m="1" x="46"/>
        <item m="1" x="81"/>
        <item m="1" x="17"/>
        <item m="1" x="50"/>
        <item m="1" x="85"/>
        <item m="1" x="20"/>
        <item m="1" x="53"/>
        <item m="1" x="88"/>
        <item m="1" x="23"/>
        <item m="1" x="56"/>
        <item m="1" x="91"/>
        <item m="1" x="26"/>
        <item m="1" x="60"/>
        <item m="1" x="95"/>
        <item m="1" x="30"/>
        <item m="1" x="64"/>
        <item m="1" x="99"/>
        <item m="1" x="33"/>
        <item m="1" x="67"/>
        <item m="1" x="102"/>
        <item m="1" x="36"/>
        <item m="1" x="70"/>
        <item m="1" x="105"/>
        <item m="1" x="38"/>
        <item m="1" x="72"/>
        <item m="1" x="107"/>
        <item m="1" x="40"/>
        <item m="1" x="74"/>
        <item m="1" x="109"/>
        <item m="1" x="42"/>
        <item m="1" x="77"/>
        <item m="1" x="11"/>
        <item m="1" x="45"/>
        <item m="1" x="80"/>
        <item m="1" x="16"/>
        <item m="1" x="49"/>
        <item m="1" x="84"/>
        <item m="1" x="19"/>
        <item m="1" x="52"/>
        <item m="1" x="87"/>
        <item m="1" x="22"/>
        <item m="1" x="55"/>
        <item m="1" x="90"/>
        <item m="1" x="25"/>
        <item m="1" x="58"/>
        <item m="1" x="93"/>
        <item m="1" x="28"/>
        <item m="1" x="62"/>
        <item m="1" x="97"/>
        <item m="1" x="12"/>
        <item m="1" x="59"/>
        <item m="1" x="75"/>
        <item m="1" x="94"/>
        <item m="1" x="110"/>
        <item m="1" x="29"/>
        <item m="1" x="43"/>
        <item m="1" x="63"/>
        <item m="1" x="78"/>
        <item m="1" x="98"/>
        <item m="1" x="14"/>
        <item m="1" x="32"/>
        <item m="1" x="47"/>
        <item m="1" x="66"/>
        <item m="1" x="82"/>
        <item m="1" x="101"/>
        <item m="1" x="18"/>
        <item m="1" x="35"/>
        <item m="1" x="51"/>
        <item m="1" x="69"/>
        <item m="1" x="86"/>
        <item m="1" x="104"/>
        <item m="1" x="21"/>
        <item m="1" x="37"/>
        <item m="1" x="54"/>
        <item m="1" x="71"/>
        <item m="1" x="89"/>
        <item m="1" x="106"/>
        <item m="1" x="24"/>
        <item m="1" x="39"/>
        <item m="1" x="57"/>
        <item m="1" x="73"/>
        <item m="1" x="92"/>
        <item m="1" x="108"/>
        <item m="1" x="27"/>
        <item m="1" x="41"/>
        <item m="1" x="61"/>
        <item m="1" x="76"/>
        <item m="1" x="96"/>
        <item m="1" x="111"/>
        <item m="1" x="31"/>
        <item m="1" x="44"/>
        <item m="1" x="65"/>
        <item m="1" x="79"/>
        <item m="1" x="100"/>
        <item m="1" x="15"/>
        <item m="1" x="34"/>
        <item m="1" x="48"/>
        <item m="1" x="68"/>
        <item m="1" x="83"/>
        <item m="1" x="103"/>
        <item x="0"/>
        <item x="1"/>
        <item x="2"/>
        <item x="3"/>
        <item x="4"/>
        <item x="5"/>
        <item x="6"/>
        <item x="7"/>
        <item x="8"/>
        <item x="9"/>
        <item x="10"/>
        <item t="default"/>
      </items>
    </pivotField>
    <pivotField axis="axisRow" showAll="0" sortType="ascending">
      <items count="62">
        <item m="1" x="33"/>
        <item m="1" x="36"/>
        <item m="1" x="39"/>
        <item m="1" x="42"/>
        <item m="1" x="44"/>
        <item m="1" x="46"/>
        <item m="1" x="48"/>
        <item m="1" x="50"/>
        <item m="1" x="52"/>
        <item m="1" x="54"/>
        <item m="1" x="56"/>
        <item m="1" x="58"/>
        <item m="1" x="60"/>
        <item m="1" x="12"/>
        <item m="1" x="14"/>
        <item m="1" x="16"/>
        <item m="1" x="18"/>
        <item m="1" x="20"/>
        <item m="1" x="22"/>
        <item m="1" x="24"/>
        <item m="1" x="26"/>
        <item m="1" x="28"/>
        <item m="1" x="30"/>
        <item m="1" x="32"/>
        <item m="1" x="35"/>
        <item m="1" x="38"/>
        <item m="1" x="41"/>
        <item m="1" x="43"/>
        <item m="1" x="45"/>
        <item m="1" x="47"/>
        <item m="1" x="49"/>
        <item m="1" x="51"/>
        <item m="1" x="53"/>
        <item m="1" x="55"/>
        <item m="1" x="57"/>
        <item m="1" x="59"/>
        <item m="1" x="11"/>
        <item m="1" x="13"/>
        <item m="1" x="15"/>
        <item m="1" x="17"/>
        <item m="1" x="19"/>
        <item m="1" x="21"/>
        <item m="1" x="23"/>
        <item m="1" x="25"/>
        <item m="1" x="27"/>
        <item m="1" x="29"/>
        <item m="1" x="31"/>
        <item m="1" x="34"/>
        <item m="1" x="37"/>
        <item m="1" x="40"/>
        <item x="10"/>
        <item x="4"/>
        <item x="2"/>
        <item x="3"/>
        <item x="1"/>
        <item x="7"/>
        <item x="0"/>
        <item x="6"/>
        <item x="5"/>
        <item x="9"/>
        <item x="8"/>
        <item t="default"/>
      </items>
    </pivotField>
    <pivotField showAll="0"/>
    <pivotField showAll="0"/>
    <pivotField showAll="0"/>
    <pivotField showAll="0"/>
    <pivotField showAll="0"/>
    <pivotField showAll="0" defaultSubtotal="0"/>
    <pivotField showAll="0" defaultSubtotal="0"/>
    <pivotField axis="axisCol" showAll="0" defaultSubtotal="0">
      <items count="2">
        <item x="1"/>
        <item h="1"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defaultSubtotal="0"/>
    <pivotField showAll="0"/>
    <pivotField showAll="0" defaultSubtotal="0"/>
  </pivotFields>
  <rowFields count="2">
    <field x="3"/>
    <field x="2"/>
  </rowFields>
  <rowItems count="4">
    <i>
      <x v="52"/>
    </i>
    <i r="1">
      <x v="103"/>
    </i>
    <i>
      <x v="54"/>
    </i>
    <i r="1">
      <x v="102"/>
    </i>
  </rowItems>
  <colFields count="1">
    <field x="11"/>
  </colFields>
  <colItems count="1">
    <i>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ﾋﾟﾎﾞｯﾄﾃｰﾌﾞﾙ3" cacheId="10" applyNumberFormats="0" applyBorderFormats="0" applyFontFormats="0" applyPatternFormats="0" applyAlignmentFormats="0" applyWidthHeightFormats="1" dataCaption="値" updatedVersion="6" minRefreshableVersion="3" useAutoFormatting="1" rowGrandTotals="0" colGrandTotals="0" itemPrintTitles="1" createdVersion="4" indent="0" outline="1" outlineData="1" multipleFieldFilters="0">
  <location ref="K3:L12" firstHeaderRow="1" firstDataRow="2" firstDataCol="1"/>
  <pivotFields count="47">
    <pivotField showAll="0"/>
    <pivotField showAll="0" defaultSubtotal="0"/>
    <pivotField axis="axisRow" showAll="0">
      <items count="113">
        <item m="1" x="13"/>
        <item m="1" x="46"/>
        <item m="1" x="81"/>
        <item m="1" x="17"/>
        <item m="1" x="50"/>
        <item m="1" x="85"/>
        <item m="1" x="20"/>
        <item m="1" x="53"/>
        <item m="1" x="88"/>
        <item m="1" x="23"/>
        <item m="1" x="56"/>
        <item m="1" x="91"/>
        <item m="1" x="26"/>
        <item m="1" x="60"/>
        <item m="1" x="95"/>
        <item m="1" x="30"/>
        <item m="1" x="64"/>
        <item m="1" x="99"/>
        <item m="1" x="33"/>
        <item m="1" x="67"/>
        <item m="1" x="102"/>
        <item m="1" x="36"/>
        <item m="1" x="70"/>
        <item m="1" x="105"/>
        <item m="1" x="38"/>
        <item m="1" x="72"/>
        <item m="1" x="107"/>
        <item m="1" x="40"/>
        <item m="1" x="74"/>
        <item m="1" x="109"/>
        <item m="1" x="42"/>
        <item m="1" x="77"/>
        <item m="1" x="11"/>
        <item m="1" x="45"/>
        <item m="1" x="80"/>
        <item m="1" x="16"/>
        <item m="1" x="49"/>
        <item m="1" x="84"/>
        <item m="1" x="19"/>
        <item m="1" x="52"/>
        <item m="1" x="87"/>
        <item m="1" x="22"/>
        <item m="1" x="55"/>
        <item m="1" x="90"/>
        <item m="1" x="25"/>
        <item m="1" x="58"/>
        <item m="1" x="93"/>
        <item m="1" x="28"/>
        <item m="1" x="62"/>
        <item m="1" x="97"/>
        <item m="1" x="12"/>
        <item m="1" x="59"/>
        <item m="1" x="75"/>
        <item m="1" x="94"/>
        <item m="1" x="110"/>
        <item m="1" x="29"/>
        <item m="1" x="43"/>
        <item m="1" x="63"/>
        <item m="1" x="78"/>
        <item m="1" x="98"/>
        <item m="1" x="14"/>
        <item m="1" x="32"/>
        <item m="1" x="47"/>
        <item m="1" x="66"/>
        <item m="1" x="82"/>
        <item m="1" x="101"/>
        <item m="1" x="18"/>
        <item m="1" x="35"/>
        <item m="1" x="51"/>
        <item m="1" x="69"/>
        <item m="1" x="86"/>
        <item m="1" x="104"/>
        <item m="1" x="21"/>
        <item m="1" x="37"/>
        <item m="1" x="54"/>
        <item m="1" x="71"/>
        <item m="1" x="89"/>
        <item m="1" x="106"/>
        <item m="1" x="24"/>
        <item m="1" x="39"/>
        <item m="1" x="57"/>
        <item m="1" x="73"/>
        <item m="1" x="92"/>
        <item m="1" x="108"/>
        <item m="1" x="27"/>
        <item m="1" x="41"/>
        <item m="1" x="61"/>
        <item m="1" x="76"/>
        <item m="1" x="96"/>
        <item m="1" x="111"/>
        <item m="1" x="31"/>
        <item m="1" x="44"/>
        <item m="1" x="65"/>
        <item m="1" x="79"/>
        <item m="1" x="100"/>
        <item m="1" x="15"/>
        <item m="1" x="34"/>
        <item m="1" x="48"/>
        <item m="1" x="68"/>
        <item m="1" x="83"/>
        <item m="1" x="103"/>
        <item x="0"/>
        <item x="1"/>
        <item x="2"/>
        <item x="3"/>
        <item x="4"/>
        <item x="5"/>
        <item x="6"/>
        <item x="7"/>
        <item x="8"/>
        <item x="9"/>
        <item x="10"/>
        <item t="default"/>
      </items>
    </pivotField>
    <pivotField axis="axisRow" showAll="0" sortType="ascending">
      <items count="62">
        <item m="1" x="33"/>
        <item m="1" x="36"/>
        <item m="1" x="39"/>
        <item m="1" x="42"/>
        <item m="1" x="44"/>
        <item m="1" x="46"/>
        <item m="1" x="48"/>
        <item m="1" x="50"/>
        <item m="1" x="52"/>
        <item m="1" x="54"/>
        <item m="1" x="56"/>
        <item m="1" x="58"/>
        <item m="1" x="60"/>
        <item m="1" x="12"/>
        <item m="1" x="14"/>
        <item m="1" x="16"/>
        <item m="1" x="18"/>
        <item m="1" x="20"/>
        <item m="1" x="22"/>
        <item m="1" x="24"/>
        <item m="1" x="26"/>
        <item m="1" x="28"/>
        <item m="1" x="30"/>
        <item m="1" x="32"/>
        <item m="1" x="35"/>
        <item m="1" x="38"/>
        <item m="1" x="41"/>
        <item m="1" x="43"/>
        <item m="1" x="45"/>
        <item m="1" x="47"/>
        <item m="1" x="49"/>
        <item m="1" x="51"/>
        <item m="1" x="53"/>
        <item m="1" x="55"/>
        <item m="1" x="57"/>
        <item m="1" x="59"/>
        <item m="1" x="11"/>
        <item m="1" x="13"/>
        <item m="1" x="15"/>
        <item m="1" x="17"/>
        <item m="1" x="19"/>
        <item m="1" x="21"/>
        <item m="1" x="23"/>
        <item m="1" x="25"/>
        <item m="1" x="27"/>
        <item m="1" x="29"/>
        <item m="1" x="31"/>
        <item m="1" x="34"/>
        <item m="1" x="37"/>
        <item m="1" x="40"/>
        <item x="10"/>
        <item x="4"/>
        <item x="2"/>
        <item x="3"/>
        <item x="1"/>
        <item x="7"/>
        <item x="0"/>
        <item x="6"/>
        <item x="5"/>
        <item x="9"/>
        <item x="8"/>
        <item t="default"/>
      </items>
    </pivotField>
    <pivotField showAll="0"/>
    <pivotField showAll="0"/>
    <pivotField showAll="0"/>
    <pivotField showAll="0"/>
    <pivotField showAll="0"/>
    <pivotField showAll="0" defaultSubtotal="0"/>
    <pivotField axis="axisCol" showAll="0" defaultSubtotal="0">
      <items count="2">
        <item x="0"/>
        <item h="1"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defaultSubtotal="0"/>
    <pivotField showAll="0"/>
    <pivotField showAll="0" defaultSubtotal="0"/>
  </pivotFields>
  <rowFields count="2">
    <field x="3"/>
    <field x="2"/>
  </rowFields>
  <rowItems count="8">
    <i>
      <x v="52"/>
    </i>
    <i r="1">
      <x v="103"/>
    </i>
    <i>
      <x v="53"/>
    </i>
    <i r="1">
      <x v="104"/>
    </i>
    <i>
      <x v="56"/>
    </i>
    <i r="1">
      <x v="101"/>
    </i>
    <i>
      <x v="58"/>
    </i>
    <i r="1">
      <x v="106"/>
    </i>
  </rowItems>
  <colFields count="1">
    <field x="10"/>
  </colFields>
  <colItems count="1">
    <i>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ﾋﾟﾎﾞｯﾄﾃｰﾌﾞﾙ2" cacheId="10" applyNumberFormats="0" applyBorderFormats="0" applyFontFormats="0" applyPatternFormats="0" applyAlignmentFormats="0" applyWidthHeightFormats="1" dataCaption="値" updatedVersion="6" minRefreshableVersion="3" useAutoFormatting="1" rowGrandTotals="0" colGrandTotals="0" itemPrintTitles="1" createdVersion="4" indent="0" outline="1" outlineData="1" multipleFieldFilters="0">
  <location ref="G3:H12" firstHeaderRow="1" firstDataRow="2" firstDataCol="1"/>
  <pivotFields count="47">
    <pivotField showAll="0"/>
    <pivotField showAll="0" defaultSubtotal="0"/>
    <pivotField axis="axisRow" showAll="0">
      <items count="113">
        <item m="1" x="13"/>
        <item m="1" x="46"/>
        <item m="1" x="81"/>
        <item m="1" x="17"/>
        <item m="1" x="50"/>
        <item m="1" x="85"/>
        <item m="1" x="20"/>
        <item m="1" x="53"/>
        <item m="1" x="88"/>
        <item m="1" x="23"/>
        <item m="1" x="56"/>
        <item m="1" x="91"/>
        <item m="1" x="26"/>
        <item m="1" x="60"/>
        <item m="1" x="95"/>
        <item m="1" x="30"/>
        <item m="1" x="64"/>
        <item m="1" x="99"/>
        <item m="1" x="33"/>
        <item m="1" x="67"/>
        <item m="1" x="102"/>
        <item m="1" x="36"/>
        <item m="1" x="70"/>
        <item m="1" x="105"/>
        <item m="1" x="38"/>
        <item m="1" x="72"/>
        <item m="1" x="107"/>
        <item m="1" x="40"/>
        <item m="1" x="74"/>
        <item m="1" x="109"/>
        <item m="1" x="42"/>
        <item m="1" x="77"/>
        <item m="1" x="11"/>
        <item m="1" x="45"/>
        <item m="1" x="80"/>
        <item m="1" x="16"/>
        <item m="1" x="49"/>
        <item m="1" x="84"/>
        <item m="1" x="19"/>
        <item m="1" x="52"/>
        <item m="1" x="87"/>
        <item m="1" x="22"/>
        <item m="1" x="55"/>
        <item m="1" x="90"/>
        <item m="1" x="25"/>
        <item m="1" x="58"/>
        <item m="1" x="93"/>
        <item m="1" x="28"/>
        <item m="1" x="62"/>
        <item m="1" x="97"/>
        <item m="1" x="12"/>
        <item m="1" x="59"/>
        <item m="1" x="75"/>
        <item m="1" x="94"/>
        <item m="1" x="110"/>
        <item m="1" x="29"/>
        <item m="1" x="43"/>
        <item m="1" x="63"/>
        <item m="1" x="78"/>
        <item m="1" x="98"/>
        <item m="1" x="14"/>
        <item m="1" x="32"/>
        <item m="1" x="47"/>
        <item m="1" x="66"/>
        <item m="1" x="82"/>
        <item m="1" x="101"/>
        <item m="1" x="18"/>
        <item m="1" x="35"/>
        <item m="1" x="51"/>
        <item m="1" x="69"/>
        <item m="1" x="86"/>
        <item m="1" x="104"/>
        <item m="1" x="21"/>
        <item m="1" x="37"/>
        <item m="1" x="54"/>
        <item m="1" x="71"/>
        <item m="1" x="89"/>
        <item m="1" x="106"/>
        <item m="1" x="24"/>
        <item m="1" x="39"/>
        <item m="1" x="57"/>
        <item m="1" x="73"/>
        <item m="1" x="92"/>
        <item m="1" x="108"/>
        <item m="1" x="27"/>
        <item m="1" x="41"/>
        <item m="1" x="61"/>
        <item m="1" x="76"/>
        <item m="1" x="96"/>
        <item m="1" x="111"/>
        <item m="1" x="31"/>
        <item m="1" x="44"/>
        <item m="1" x="65"/>
        <item m="1" x="79"/>
        <item m="1" x="100"/>
        <item m="1" x="15"/>
        <item m="1" x="34"/>
        <item m="1" x="48"/>
        <item m="1" x="68"/>
        <item m="1" x="83"/>
        <item m="1" x="103"/>
        <item x="0"/>
        <item x="1"/>
        <item x="2"/>
        <item x="3"/>
        <item x="4"/>
        <item x="5"/>
        <item x="6"/>
        <item x="7"/>
        <item x="8"/>
        <item x="9"/>
        <item x="10"/>
        <item t="default"/>
      </items>
    </pivotField>
    <pivotField axis="axisRow" showAll="0" sortType="ascending">
      <items count="62">
        <item m="1" x="33"/>
        <item m="1" x="36"/>
        <item m="1" x="39"/>
        <item m="1" x="42"/>
        <item m="1" x="44"/>
        <item m="1" x="46"/>
        <item m="1" x="48"/>
        <item m="1" x="50"/>
        <item m="1" x="52"/>
        <item m="1" x="54"/>
        <item m="1" x="56"/>
        <item m="1" x="58"/>
        <item m="1" x="60"/>
        <item m="1" x="12"/>
        <item m="1" x="14"/>
        <item m="1" x="16"/>
        <item m="1" x="18"/>
        <item m="1" x="20"/>
        <item m="1" x="22"/>
        <item m="1" x="24"/>
        <item m="1" x="26"/>
        <item m="1" x="28"/>
        <item m="1" x="30"/>
        <item m="1" x="32"/>
        <item m="1" x="35"/>
        <item m="1" x="38"/>
        <item m="1" x="41"/>
        <item m="1" x="43"/>
        <item m="1" x="45"/>
        <item m="1" x="47"/>
        <item m="1" x="49"/>
        <item m="1" x="51"/>
        <item m="1" x="53"/>
        <item m="1" x="55"/>
        <item m="1" x="57"/>
        <item m="1" x="59"/>
        <item m="1" x="11"/>
        <item m="1" x="13"/>
        <item m="1" x="15"/>
        <item m="1" x="17"/>
        <item m="1" x="19"/>
        <item m="1" x="21"/>
        <item m="1" x="23"/>
        <item m="1" x="25"/>
        <item m="1" x="27"/>
        <item m="1" x="29"/>
        <item m="1" x="31"/>
        <item m="1" x="34"/>
        <item m="1" x="37"/>
        <item m="1" x="40"/>
        <item x="10"/>
        <item x="4"/>
        <item x="2"/>
        <item x="3"/>
        <item x="1"/>
        <item x="7"/>
        <item x="0"/>
        <item x="6"/>
        <item x="5"/>
        <item x="9"/>
        <item x="8"/>
        <item t="default"/>
      </items>
    </pivotField>
    <pivotField showAll="0"/>
    <pivotField showAll="0"/>
    <pivotField showAll="0"/>
    <pivotField showAll="0"/>
    <pivotField showAll="0"/>
    <pivotField axis="axisCol" showAll="0" defaultSubtotal="0">
      <items count="2">
        <item x="0"/>
        <item h="1"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defaultSubtotal="0"/>
    <pivotField showAll="0"/>
    <pivotField showAll="0" defaultSubtotal="0"/>
  </pivotFields>
  <rowFields count="2">
    <field x="3"/>
    <field x="2"/>
  </rowFields>
  <rowItems count="8">
    <i>
      <x v="51"/>
    </i>
    <i r="1">
      <x v="105"/>
    </i>
    <i>
      <x v="54"/>
    </i>
    <i r="1">
      <x v="102"/>
    </i>
    <i>
      <x v="55"/>
    </i>
    <i r="1">
      <x v="108"/>
    </i>
    <i>
      <x v="56"/>
    </i>
    <i r="1">
      <x v="101"/>
    </i>
  </rowItems>
  <colFields count="1">
    <field x="9"/>
  </colFields>
  <colItems count="1">
    <i>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ﾋﾟﾎﾞｯﾄﾃｰﾌﾞﾙ7" cacheId="10" applyNumberFormats="0" applyBorderFormats="0" applyFontFormats="0" applyPatternFormats="0" applyAlignmentFormats="0" applyWidthHeightFormats="1" dataCaption="値" updatedVersion="6" minRefreshableVersion="3" useAutoFormatting="1" rowGrandTotals="0" colGrandTotals="0" itemPrintTitles="1" createdVersion="4" indent="0" outline="1" outlineData="1" multipleFieldFilters="0">
  <location ref="AA3:AB10" firstHeaderRow="1" firstDataRow="2" firstDataCol="1"/>
  <pivotFields count="47">
    <pivotField showAll="0"/>
    <pivotField showAll="0" defaultSubtotal="0"/>
    <pivotField axis="axisRow" showAll="0">
      <items count="113">
        <item m="1" x="13"/>
        <item m="1" x="46"/>
        <item m="1" x="81"/>
        <item m="1" x="17"/>
        <item m="1" x="50"/>
        <item m="1" x="85"/>
        <item m="1" x="20"/>
        <item m="1" x="53"/>
        <item m="1" x="88"/>
        <item m="1" x="23"/>
        <item m="1" x="56"/>
        <item m="1" x="91"/>
        <item m="1" x="26"/>
        <item m="1" x="60"/>
        <item m="1" x="95"/>
        <item m="1" x="30"/>
        <item m="1" x="64"/>
        <item m="1" x="99"/>
        <item m="1" x="33"/>
        <item m="1" x="67"/>
        <item m="1" x="102"/>
        <item m="1" x="36"/>
        <item m="1" x="70"/>
        <item m="1" x="105"/>
        <item m="1" x="38"/>
        <item m="1" x="72"/>
        <item m="1" x="107"/>
        <item m="1" x="40"/>
        <item m="1" x="74"/>
        <item m="1" x="109"/>
        <item m="1" x="42"/>
        <item m="1" x="77"/>
        <item m="1" x="11"/>
        <item m="1" x="45"/>
        <item m="1" x="80"/>
        <item m="1" x="16"/>
        <item m="1" x="49"/>
        <item m="1" x="84"/>
        <item m="1" x="19"/>
        <item m="1" x="52"/>
        <item m="1" x="87"/>
        <item m="1" x="22"/>
        <item m="1" x="55"/>
        <item m="1" x="90"/>
        <item m="1" x="25"/>
        <item m="1" x="58"/>
        <item m="1" x="93"/>
        <item m="1" x="28"/>
        <item m="1" x="62"/>
        <item m="1" x="97"/>
        <item m="1" x="12"/>
        <item m="1" x="59"/>
        <item m="1" x="75"/>
        <item m="1" x="94"/>
        <item m="1" x="110"/>
        <item m="1" x="29"/>
        <item m="1" x="43"/>
        <item m="1" x="63"/>
        <item m="1" x="78"/>
        <item m="1" x="98"/>
        <item m="1" x="14"/>
        <item m="1" x="32"/>
        <item m="1" x="47"/>
        <item m="1" x="66"/>
        <item m="1" x="82"/>
        <item m="1" x="101"/>
        <item m="1" x="18"/>
        <item m="1" x="35"/>
        <item m="1" x="51"/>
        <item m="1" x="69"/>
        <item m="1" x="86"/>
        <item m="1" x="104"/>
        <item m="1" x="21"/>
        <item m="1" x="37"/>
        <item m="1" x="54"/>
        <item m="1" x="71"/>
        <item m="1" x="89"/>
        <item m="1" x="106"/>
        <item m="1" x="24"/>
        <item m="1" x="39"/>
        <item m="1" x="57"/>
        <item m="1" x="73"/>
        <item m="1" x="92"/>
        <item m="1" x="108"/>
        <item m="1" x="27"/>
        <item m="1" x="41"/>
        <item m="1" x="61"/>
        <item m="1" x="76"/>
        <item m="1" x="96"/>
        <item m="1" x="111"/>
        <item m="1" x="31"/>
        <item m="1" x="44"/>
        <item m="1" x="65"/>
        <item m="1" x="79"/>
        <item m="1" x="100"/>
        <item m="1" x="15"/>
        <item m="1" x="34"/>
        <item m="1" x="48"/>
        <item m="1" x="68"/>
        <item m="1" x="83"/>
        <item m="1" x="103"/>
        <item x="0"/>
        <item x="1"/>
        <item x="2"/>
        <item x="3"/>
        <item x="4"/>
        <item x="5"/>
        <item x="6"/>
        <item x="7"/>
        <item x="8"/>
        <item x="9"/>
        <item x="10"/>
        <item t="default"/>
      </items>
    </pivotField>
    <pivotField axis="axisRow" showAll="0" sortType="ascending">
      <items count="62">
        <item m="1" x="33"/>
        <item m="1" x="36"/>
        <item m="1" x="39"/>
        <item m="1" x="42"/>
        <item m="1" x="44"/>
        <item m="1" x="46"/>
        <item m="1" x="48"/>
        <item m="1" x="50"/>
        <item m="1" x="52"/>
        <item m="1" x="54"/>
        <item m="1" x="56"/>
        <item m="1" x="58"/>
        <item m="1" x="60"/>
        <item m="1" x="12"/>
        <item m="1" x="14"/>
        <item m="1" x="16"/>
        <item m="1" x="18"/>
        <item m="1" x="20"/>
        <item m="1" x="22"/>
        <item m="1" x="24"/>
        <item m="1" x="26"/>
        <item m="1" x="28"/>
        <item m="1" x="30"/>
        <item m="1" x="32"/>
        <item m="1" x="35"/>
        <item m="1" x="38"/>
        <item m="1" x="41"/>
        <item m="1" x="43"/>
        <item m="1" x="45"/>
        <item m="1" x="47"/>
        <item m="1" x="49"/>
        <item m="1" x="51"/>
        <item m="1" x="53"/>
        <item m="1" x="55"/>
        <item m="1" x="57"/>
        <item m="1" x="59"/>
        <item m="1" x="11"/>
        <item m="1" x="13"/>
        <item m="1" x="15"/>
        <item m="1" x="17"/>
        <item m="1" x="19"/>
        <item m="1" x="21"/>
        <item m="1" x="23"/>
        <item m="1" x="25"/>
        <item m="1" x="27"/>
        <item m="1" x="29"/>
        <item m="1" x="31"/>
        <item m="1" x="34"/>
        <item m="1" x="37"/>
        <item m="1" x="40"/>
        <item x="10"/>
        <item x="4"/>
        <item x="2"/>
        <item x="3"/>
        <item x="1"/>
        <item x="7"/>
        <item x="0"/>
        <item x="6"/>
        <item x="5"/>
        <item x="9"/>
        <item x="8"/>
        <item t="default"/>
      </items>
    </pivotField>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axis="axisCol" showAll="0" defaultSubtotal="0">
      <items count="2">
        <item x="1"/>
        <item h="1"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defaultSubtotal="0"/>
    <pivotField showAll="0"/>
    <pivotField showAll="0" defaultSubtotal="0"/>
  </pivotFields>
  <rowFields count="2">
    <field x="3"/>
    <field x="2"/>
  </rowFields>
  <rowItems count="6">
    <i>
      <x v="57"/>
    </i>
    <i r="1">
      <x v="107"/>
    </i>
    <i>
      <x v="59"/>
    </i>
    <i r="1">
      <x v="110"/>
    </i>
    <i>
      <x v="60"/>
    </i>
    <i r="1">
      <x v="109"/>
    </i>
  </rowItems>
  <colFields count="1">
    <field x="14"/>
  </colFields>
  <colItems count="1">
    <i>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ﾋﾟﾎﾞｯﾄﾃｰﾌﾞﾙ6" cacheId="10" applyNumberFormats="0" applyBorderFormats="0" applyFontFormats="0" applyPatternFormats="0" applyAlignmentFormats="0" applyWidthHeightFormats="1" dataCaption="値" updatedVersion="6" minRefreshableVersion="3" useAutoFormatting="1" rowGrandTotals="0" colGrandTotals="0" itemPrintTitles="1" createdVersion="4" indent="0" outline="1" outlineData="1" multipleFieldFilters="0">
  <location ref="W3:X10" firstHeaderRow="1" firstDataRow="2" firstDataCol="1"/>
  <pivotFields count="47">
    <pivotField showAll="0"/>
    <pivotField showAll="0" defaultSubtotal="0"/>
    <pivotField axis="axisRow" showAll="0">
      <items count="113">
        <item m="1" x="13"/>
        <item m="1" x="46"/>
        <item m="1" x="81"/>
        <item m="1" x="17"/>
        <item m="1" x="50"/>
        <item m="1" x="85"/>
        <item m="1" x="20"/>
        <item m="1" x="53"/>
        <item m="1" x="88"/>
        <item m="1" x="23"/>
        <item m="1" x="56"/>
        <item m="1" x="91"/>
        <item m="1" x="26"/>
        <item m="1" x="60"/>
        <item m="1" x="95"/>
        <item m="1" x="30"/>
        <item m="1" x="64"/>
        <item m="1" x="99"/>
        <item m="1" x="33"/>
        <item m="1" x="67"/>
        <item m="1" x="102"/>
        <item m="1" x="36"/>
        <item m="1" x="70"/>
        <item m="1" x="105"/>
        <item m="1" x="38"/>
        <item m="1" x="72"/>
        <item m="1" x="107"/>
        <item m="1" x="40"/>
        <item m="1" x="74"/>
        <item m="1" x="109"/>
        <item m="1" x="42"/>
        <item m="1" x="77"/>
        <item m="1" x="11"/>
        <item m="1" x="45"/>
        <item m="1" x="80"/>
        <item m="1" x="16"/>
        <item m="1" x="49"/>
        <item m="1" x="84"/>
        <item m="1" x="19"/>
        <item m="1" x="52"/>
        <item m="1" x="87"/>
        <item m="1" x="22"/>
        <item m="1" x="55"/>
        <item m="1" x="90"/>
        <item m="1" x="25"/>
        <item m="1" x="58"/>
        <item m="1" x="93"/>
        <item m="1" x="28"/>
        <item m="1" x="62"/>
        <item m="1" x="97"/>
        <item m="1" x="12"/>
        <item m="1" x="59"/>
        <item m="1" x="75"/>
        <item m="1" x="94"/>
        <item m="1" x="110"/>
        <item m="1" x="29"/>
        <item m="1" x="43"/>
        <item m="1" x="63"/>
        <item m="1" x="78"/>
        <item m="1" x="98"/>
        <item m="1" x="14"/>
        <item m="1" x="32"/>
        <item m="1" x="47"/>
        <item m="1" x="66"/>
        <item m="1" x="82"/>
        <item m="1" x="101"/>
        <item m="1" x="18"/>
        <item m="1" x="35"/>
        <item m="1" x="51"/>
        <item m="1" x="69"/>
        <item m="1" x="86"/>
        <item m="1" x="104"/>
        <item m="1" x="21"/>
        <item m="1" x="37"/>
        <item m="1" x="54"/>
        <item m="1" x="71"/>
        <item m="1" x="89"/>
        <item m="1" x="106"/>
        <item m="1" x="24"/>
        <item m="1" x="39"/>
        <item m="1" x="57"/>
        <item m="1" x="73"/>
        <item m="1" x="92"/>
        <item m="1" x="108"/>
        <item m="1" x="27"/>
        <item m="1" x="41"/>
        <item m="1" x="61"/>
        <item m="1" x="76"/>
        <item m="1" x="96"/>
        <item m="1" x="111"/>
        <item m="1" x="31"/>
        <item m="1" x="44"/>
        <item m="1" x="65"/>
        <item m="1" x="79"/>
        <item m="1" x="100"/>
        <item m="1" x="15"/>
        <item m="1" x="34"/>
        <item m="1" x="48"/>
        <item m="1" x="68"/>
        <item m="1" x="83"/>
        <item m="1" x="103"/>
        <item x="0"/>
        <item x="1"/>
        <item x="2"/>
        <item x="3"/>
        <item x="4"/>
        <item x="5"/>
        <item x="6"/>
        <item x="7"/>
        <item x="8"/>
        <item x="9"/>
        <item x="10"/>
        <item t="default"/>
      </items>
    </pivotField>
    <pivotField axis="axisRow" showAll="0" sortType="ascending">
      <items count="62">
        <item m="1" x="33"/>
        <item m="1" x="36"/>
        <item m="1" x="39"/>
        <item m="1" x="42"/>
        <item m="1" x="44"/>
        <item m="1" x="46"/>
        <item m="1" x="48"/>
        <item m="1" x="50"/>
        <item m="1" x="52"/>
        <item m="1" x="54"/>
        <item m="1" x="56"/>
        <item m="1" x="58"/>
        <item m="1" x="60"/>
        <item m="1" x="12"/>
        <item m="1" x="14"/>
        <item m="1" x="16"/>
        <item m="1" x="18"/>
        <item m="1" x="20"/>
        <item m="1" x="22"/>
        <item m="1" x="24"/>
        <item m="1" x="26"/>
        <item m="1" x="28"/>
        <item m="1" x="30"/>
        <item m="1" x="32"/>
        <item m="1" x="35"/>
        <item m="1" x="38"/>
        <item m="1" x="41"/>
        <item m="1" x="43"/>
        <item m="1" x="45"/>
        <item m="1" x="47"/>
        <item m="1" x="49"/>
        <item m="1" x="51"/>
        <item m="1" x="53"/>
        <item m="1" x="55"/>
        <item m="1" x="57"/>
        <item m="1" x="59"/>
        <item m="1" x="11"/>
        <item m="1" x="13"/>
        <item m="1" x="15"/>
        <item m="1" x="17"/>
        <item m="1" x="19"/>
        <item m="1" x="21"/>
        <item m="1" x="23"/>
        <item m="1" x="25"/>
        <item m="1" x="27"/>
        <item m="1" x="29"/>
        <item m="1" x="31"/>
        <item m="1" x="34"/>
        <item m="1" x="37"/>
        <item m="1" x="40"/>
        <item x="10"/>
        <item x="4"/>
        <item x="2"/>
        <item x="3"/>
        <item x="1"/>
        <item x="7"/>
        <item x="0"/>
        <item x="6"/>
        <item x="5"/>
        <item x="9"/>
        <item x="8"/>
        <item t="default"/>
      </items>
    </pivotField>
    <pivotField showAll="0"/>
    <pivotField showAll="0"/>
    <pivotField showAll="0"/>
    <pivotField showAll="0"/>
    <pivotField showAll="0"/>
    <pivotField showAll="0" defaultSubtotal="0"/>
    <pivotField showAll="0" defaultSubtotal="0"/>
    <pivotField showAll="0" defaultSubtotal="0"/>
    <pivotField showAll="0" defaultSubtotal="0"/>
    <pivotField axis="axisCol" showAll="0" defaultSubtotal="0">
      <items count="2">
        <item x="1"/>
        <item h="1"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defaultSubtotal="0"/>
    <pivotField showAll="0"/>
    <pivotField showAll="0" defaultSubtotal="0"/>
  </pivotFields>
  <rowFields count="2">
    <field x="3"/>
    <field x="2"/>
  </rowFields>
  <rowItems count="6">
    <i>
      <x v="51"/>
    </i>
    <i r="1">
      <x v="105"/>
    </i>
    <i>
      <x v="55"/>
    </i>
    <i r="1">
      <x v="108"/>
    </i>
    <i>
      <x v="57"/>
    </i>
    <i r="1">
      <x v="107"/>
    </i>
  </rowItems>
  <colFields count="1">
    <field x="13"/>
  </colFields>
  <colItems count="1">
    <i>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ﾋﾟﾎﾞｯﾄﾃｰﾌﾞﾙ5" cacheId="10" applyNumberFormats="0" applyBorderFormats="0" applyFontFormats="0" applyPatternFormats="0" applyAlignmentFormats="0" applyWidthHeightFormats="1" dataCaption="値" updatedVersion="6" minRefreshableVersion="3" useAutoFormatting="1" rowGrandTotals="0" colGrandTotals="0" itemPrintTitles="1" createdVersion="4" indent="0" outline="1" outlineData="1" multipleFieldFilters="0">
  <location ref="S3:T10" firstHeaderRow="1" firstDataRow="2" firstDataCol="1"/>
  <pivotFields count="47">
    <pivotField showAll="0"/>
    <pivotField showAll="0" defaultSubtotal="0"/>
    <pivotField axis="axisRow" showAll="0">
      <items count="113">
        <item m="1" x="13"/>
        <item m="1" x="46"/>
        <item m="1" x="81"/>
        <item m="1" x="17"/>
        <item m="1" x="50"/>
        <item m="1" x="85"/>
        <item m="1" x="20"/>
        <item m="1" x="53"/>
        <item m="1" x="88"/>
        <item m="1" x="23"/>
        <item m="1" x="56"/>
        <item m="1" x="91"/>
        <item m="1" x="26"/>
        <item m="1" x="60"/>
        <item m="1" x="95"/>
        <item m="1" x="30"/>
        <item m="1" x="64"/>
        <item m="1" x="99"/>
        <item m="1" x="33"/>
        <item m="1" x="67"/>
        <item m="1" x="102"/>
        <item m="1" x="36"/>
        <item m="1" x="70"/>
        <item m="1" x="105"/>
        <item m="1" x="38"/>
        <item m="1" x="72"/>
        <item m="1" x="107"/>
        <item m="1" x="40"/>
        <item m="1" x="74"/>
        <item m="1" x="109"/>
        <item m="1" x="42"/>
        <item m="1" x="77"/>
        <item m="1" x="11"/>
        <item m="1" x="45"/>
        <item m="1" x="80"/>
        <item m="1" x="16"/>
        <item m="1" x="49"/>
        <item m="1" x="84"/>
        <item m="1" x="19"/>
        <item m="1" x="52"/>
        <item m="1" x="87"/>
        <item m="1" x="22"/>
        <item m="1" x="55"/>
        <item m="1" x="90"/>
        <item m="1" x="25"/>
        <item m="1" x="58"/>
        <item m="1" x="93"/>
        <item m="1" x="28"/>
        <item m="1" x="62"/>
        <item m="1" x="97"/>
        <item m="1" x="12"/>
        <item m="1" x="59"/>
        <item m="1" x="75"/>
        <item m="1" x="94"/>
        <item m="1" x="110"/>
        <item m="1" x="29"/>
        <item m="1" x="43"/>
        <item m="1" x="63"/>
        <item m="1" x="78"/>
        <item m="1" x="98"/>
        <item m="1" x="14"/>
        <item m="1" x="32"/>
        <item m="1" x="47"/>
        <item m="1" x="66"/>
        <item m="1" x="82"/>
        <item m="1" x="101"/>
        <item m="1" x="18"/>
        <item m="1" x="35"/>
        <item m="1" x="51"/>
        <item m="1" x="69"/>
        <item m="1" x="86"/>
        <item m="1" x="104"/>
        <item m="1" x="21"/>
        <item m="1" x="37"/>
        <item m="1" x="54"/>
        <item m="1" x="71"/>
        <item m="1" x="89"/>
        <item m="1" x="106"/>
        <item m="1" x="24"/>
        <item m="1" x="39"/>
        <item m="1" x="57"/>
        <item m="1" x="73"/>
        <item m="1" x="92"/>
        <item m="1" x="108"/>
        <item m="1" x="27"/>
        <item m="1" x="41"/>
        <item m="1" x="61"/>
        <item m="1" x="76"/>
        <item m="1" x="96"/>
        <item m="1" x="111"/>
        <item m="1" x="31"/>
        <item m="1" x="44"/>
        <item m="1" x="65"/>
        <item m="1" x="79"/>
        <item m="1" x="100"/>
        <item m="1" x="15"/>
        <item m="1" x="34"/>
        <item m="1" x="48"/>
        <item m="1" x="68"/>
        <item m="1" x="83"/>
        <item m="1" x="103"/>
        <item x="0"/>
        <item x="1"/>
        <item x="2"/>
        <item x="3"/>
        <item x="4"/>
        <item x="5"/>
        <item x="6"/>
        <item x="7"/>
        <item x="8"/>
        <item x="9"/>
        <item x="10"/>
        <item t="default"/>
      </items>
    </pivotField>
    <pivotField axis="axisRow" showAll="0" sortType="ascending">
      <items count="62">
        <item m="1" x="33"/>
        <item m="1" x="36"/>
        <item m="1" x="39"/>
        <item m="1" x="42"/>
        <item m="1" x="44"/>
        <item m="1" x="46"/>
        <item m="1" x="48"/>
        <item m="1" x="50"/>
        <item m="1" x="52"/>
        <item m="1" x="54"/>
        <item m="1" x="56"/>
        <item m="1" x="58"/>
        <item m="1" x="60"/>
        <item m="1" x="12"/>
        <item m="1" x="14"/>
        <item m="1" x="16"/>
        <item m="1" x="18"/>
        <item m="1" x="20"/>
        <item m="1" x="22"/>
        <item m="1" x="24"/>
        <item m="1" x="26"/>
        <item m="1" x="28"/>
        <item m="1" x="30"/>
        <item m="1" x="32"/>
        <item m="1" x="35"/>
        <item m="1" x="38"/>
        <item m="1" x="41"/>
        <item m="1" x="43"/>
        <item m="1" x="45"/>
        <item m="1" x="47"/>
        <item m="1" x="49"/>
        <item m="1" x="51"/>
        <item m="1" x="53"/>
        <item m="1" x="55"/>
        <item m="1" x="57"/>
        <item m="1" x="59"/>
        <item m="1" x="11"/>
        <item m="1" x="13"/>
        <item m="1" x="15"/>
        <item m="1" x="17"/>
        <item m="1" x="19"/>
        <item m="1" x="21"/>
        <item m="1" x="23"/>
        <item m="1" x="25"/>
        <item m="1" x="27"/>
        <item m="1" x="29"/>
        <item m="1" x="31"/>
        <item m="1" x="34"/>
        <item m="1" x="37"/>
        <item m="1" x="40"/>
        <item x="10"/>
        <item x="4"/>
        <item x="2"/>
        <item x="3"/>
        <item x="1"/>
        <item x="7"/>
        <item x="0"/>
        <item x="6"/>
        <item x="5"/>
        <item x="9"/>
        <item x="8"/>
        <item t="default"/>
      </items>
    </pivotField>
    <pivotField showAll="0"/>
    <pivotField showAll="0"/>
    <pivotField showAll="0"/>
    <pivotField showAll="0"/>
    <pivotField showAll="0"/>
    <pivotField showAll="0" defaultSubtotal="0"/>
    <pivotField showAll="0" defaultSubtotal="0"/>
    <pivotField showAll="0" defaultSubtotal="0"/>
    <pivotField axis="axisCol" showAll="0" defaultSubtotal="0">
      <items count="2">
        <item x="1"/>
        <item h="1"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defaultSubtotal="0"/>
    <pivotField showAll="0"/>
    <pivotField showAll="0" defaultSubtotal="0"/>
  </pivotFields>
  <rowFields count="2">
    <field x="3"/>
    <field x="2"/>
  </rowFields>
  <rowItems count="6">
    <i>
      <x v="51"/>
    </i>
    <i r="1">
      <x v="105"/>
    </i>
    <i>
      <x v="53"/>
    </i>
    <i r="1">
      <x v="104"/>
    </i>
    <i>
      <x v="58"/>
    </i>
    <i r="1">
      <x v="106"/>
    </i>
  </rowItems>
  <colFields count="1">
    <field x="12"/>
  </colFields>
  <colItems count="1">
    <i>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利用者一覧" displayName="利用者一覧" ref="A3:AU53" totalsRowShown="0" headerRowDxfId="50" dataDxfId="48" headerRowBorderDxfId="49" tableBorderDxfId="47">
  <tableColumns count="47">
    <tableColumn id="1" name="列1" dataDxfId="46"/>
    <tableColumn id="35" name="被保険者番号" dataDxfId="45"/>
    <tableColumn id="2" name="氏名" dataDxfId="44"/>
    <tableColumn id="3" name="フリガナ" dataDxfId="43">
      <calculatedColumnFormula>PHONETIC(利用者一覧[[#This Row],[氏名]])</calculatedColumnFormula>
    </tableColumn>
    <tableColumn id="4" name="生年月日" dataDxfId="42"/>
    <tableColumn id="5" name="年齢" dataDxfId="41">
      <calculatedColumnFormula>DATEDIF(E4,NOW(),"y")</calculatedColumnFormula>
    </tableColumn>
    <tableColumn id="6" name="要介護度" dataDxfId="40"/>
    <tableColumn id="7" name="有効期限" dataDxfId="39"/>
    <tableColumn id="8" name="加算" dataDxfId="38"/>
    <tableColumn id="9" name="月曜利用" dataDxfId="37"/>
    <tableColumn id="10" name="火曜利用" dataDxfId="36"/>
    <tableColumn id="11" name="水曜利用" dataDxfId="35"/>
    <tableColumn id="12" name="木曜利用" dataDxfId="34"/>
    <tableColumn id="13" name="金曜利用" dataDxfId="33"/>
    <tableColumn id="14" name="土曜利用" dataDxfId="32"/>
    <tableColumn id="27" name="①IADL" dataDxfId="31"/>
    <tableColumn id="37" name="IADL目標" dataDxfId="30"/>
    <tableColumn id="28" name="②精神・認知" dataDxfId="29"/>
    <tableColumn id="38" name="精神・認知目標" dataDxfId="28"/>
    <tableColumn id="29" name="③社会・コミュ" dataDxfId="27"/>
    <tableColumn id="39" name="社会・コミュ目標" dataDxfId="26"/>
    <tableColumn id="30" name="④移動" dataDxfId="25"/>
    <tableColumn id="40" name="移動目標" dataDxfId="24"/>
    <tableColumn id="31" name="⑤食事" dataDxfId="23"/>
    <tableColumn id="41" name="食事目標" dataDxfId="22"/>
    <tableColumn id="32" name="⑥入浴" dataDxfId="21"/>
    <tableColumn id="42" name="入浴目標" dataDxfId="20"/>
    <tableColumn id="36" name="⑦排泄" dataDxfId="19"/>
    <tableColumn id="43" name="排泄目標" dataDxfId="18"/>
    <tableColumn id="33" name="⑧身体機能" dataDxfId="17"/>
    <tableColumn id="44" name="身体機能目標" dataDxfId="16"/>
    <tableColumn id="15" name="服薬：朝" dataDxfId="15"/>
    <tableColumn id="16" name="服薬：昼" dataDxfId="14"/>
    <tableColumn id="17" name="服薬：食間" dataDxfId="13"/>
    <tableColumn id="18" name="服薬：夕" dataDxfId="12"/>
    <tableColumn id="19" name="塗薬" dataDxfId="11"/>
    <tableColumn id="20" name="目薬" dataDxfId="10"/>
    <tableColumn id="48" name="食事" dataDxfId="9"/>
    <tableColumn id="49" name="口腔" dataDxfId="8"/>
    <tableColumn id="21" name="入浴予定" dataDxfId="7"/>
    <tableColumn id="22" name="理美容予定" dataDxfId="6"/>
    <tableColumn id="23" name="機能訓練①" dataDxfId="5"/>
    <tableColumn id="24" name="機能訓練②" dataDxfId="4"/>
    <tableColumn id="25" name="機能訓練③" dataDxfId="3"/>
    <tableColumn id="34" name="項目" dataDxfId="2"/>
    <tableColumn id="26" name="特記事項" dataDxfId="1"/>
    <tableColumn id="45" name="アセスコメント集約" dataDxfId="0">
      <calculatedColumnFormula>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calculatedColumnFormula>
    </tableColumn>
  </tableColumns>
  <tableStyleInfo name="TableStyleMedium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tabSelected="1" view="pageBreakPreview" zoomScaleNormal="100" zoomScaleSheetLayoutView="100" workbookViewId="0">
      <selection activeCell="Q16" sqref="Q16"/>
    </sheetView>
  </sheetViews>
  <sheetFormatPr defaultRowHeight="13.2"/>
  <cols>
    <col min="1" max="1" width="3.44140625" customWidth="1"/>
    <col min="2" max="2" width="3" customWidth="1"/>
  </cols>
  <sheetData>
    <row r="1" spans="1:11" ht="18" customHeight="1">
      <c r="A1" s="119" t="s">
        <v>116</v>
      </c>
      <c r="B1" s="119"/>
      <c r="C1" s="119"/>
      <c r="D1" s="119"/>
      <c r="E1" s="119"/>
      <c r="F1" s="119"/>
      <c r="G1" s="119"/>
      <c r="H1" s="119"/>
      <c r="I1" s="119"/>
      <c r="J1" s="119"/>
      <c r="K1" s="119"/>
    </row>
    <row r="3" spans="1:11" ht="21" customHeight="1">
      <c r="A3" s="27" t="s">
        <v>90</v>
      </c>
      <c r="B3" s="28" t="s">
        <v>91</v>
      </c>
      <c r="C3" s="28"/>
      <c r="D3" s="28"/>
      <c r="E3" s="28"/>
      <c r="F3" s="28"/>
      <c r="G3" s="28"/>
      <c r="H3" s="28"/>
      <c r="I3" s="28"/>
      <c r="J3" s="28"/>
      <c r="K3" s="28"/>
    </row>
    <row r="4" spans="1:11" ht="19.5" customHeight="1">
      <c r="B4" s="26" t="s">
        <v>92</v>
      </c>
      <c r="C4" t="s">
        <v>117</v>
      </c>
    </row>
    <row r="5" spans="1:11" ht="19.5" customHeight="1">
      <c r="B5" s="26" t="s">
        <v>92</v>
      </c>
      <c r="C5" t="s">
        <v>93</v>
      </c>
    </row>
    <row r="6" spans="1:11" ht="19.5" customHeight="1">
      <c r="B6" s="26" t="s">
        <v>92</v>
      </c>
      <c r="C6" t="s">
        <v>94</v>
      </c>
    </row>
    <row r="7" spans="1:11" ht="19.5" customHeight="1">
      <c r="B7" s="26" t="s">
        <v>92</v>
      </c>
      <c r="C7" t="s">
        <v>95</v>
      </c>
    </row>
    <row r="8" spans="1:11" ht="19.5" customHeight="1">
      <c r="C8" t="s">
        <v>96</v>
      </c>
    </row>
    <row r="9" spans="1:11" ht="19.5" customHeight="1">
      <c r="B9" s="26"/>
      <c r="C9" t="s">
        <v>97</v>
      </c>
    </row>
    <row r="10" spans="1:11" ht="19.5" customHeight="1">
      <c r="B10" s="26" t="s">
        <v>92</v>
      </c>
      <c r="C10" t="s">
        <v>98</v>
      </c>
    </row>
    <row r="11" spans="1:11" ht="6.75" customHeight="1"/>
    <row r="12" spans="1:11" ht="21.75" customHeight="1">
      <c r="A12" s="27" t="s">
        <v>90</v>
      </c>
      <c r="B12" s="28" t="s">
        <v>99</v>
      </c>
      <c r="C12" s="28"/>
      <c r="D12" s="28"/>
      <c r="E12" s="28"/>
      <c r="F12" s="28"/>
      <c r="G12" s="28"/>
      <c r="H12" s="28"/>
      <c r="I12" s="28"/>
      <c r="J12" s="28"/>
      <c r="K12" s="28"/>
    </row>
    <row r="13" spans="1:11" ht="19.5" customHeight="1">
      <c r="B13" s="26" t="s">
        <v>100</v>
      </c>
      <c r="C13" t="s">
        <v>101</v>
      </c>
    </row>
    <row r="14" spans="1:11" ht="19.5" customHeight="1">
      <c r="C14" t="s">
        <v>102</v>
      </c>
    </row>
    <row r="15" spans="1:11" ht="19.5" customHeight="1">
      <c r="B15" s="26" t="s">
        <v>100</v>
      </c>
      <c r="C15" t="s">
        <v>103</v>
      </c>
    </row>
    <row r="16" spans="1:11" ht="19.5" customHeight="1">
      <c r="C16" t="s">
        <v>104</v>
      </c>
    </row>
    <row r="17" spans="1:11" ht="19.5" customHeight="1">
      <c r="C17" t="s">
        <v>105</v>
      </c>
    </row>
    <row r="18" spans="1:11" ht="19.5" customHeight="1">
      <c r="C18" t="s">
        <v>106</v>
      </c>
    </row>
    <row r="19" spans="1:11" ht="19.5" customHeight="1">
      <c r="C19" t="s">
        <v>107</v>
      </c>
    </row>
    <row r="20" spans="1:11" ht="19.5" customHeight="1">
      <c r="B20" s="26" t="s">
        <v>100</v>
      </c>
      <c r="C20" t="s">
        <v>108</v>
      </c>
    </row>
    <row r="21" spans="1:11" ht="19.5" customHeight="1">
      <c r="C21" t="s">
        <v>109</v>
      </c>
    </row>
    <row r="22" spans="1:11" ht="19.5" customHeight="1">
      <c r="C22" t="s">
        <v>110</v>
      </c>
    </row>
    <row r="23" spans="1:11" ht="19.5" customHeight="1">
      <c r="B23" s="26" t="s">
        <v>100</v>
      </c>
      <c r="C23" t="s">
        <v>111</v>
      </c>
    </row>
    <row r="24" spans="1:11" ht="19.5" customHeight="1">
      <c r="C24" t="s">
        <v>112</v>
      </c>
    </row>
    <row r="25" spans="1:11" ht="5.25" customHeight="1"/>
    <row r="26" spans="1:11" ht="19.5" customHeight="1">
      <c r="A26" s="27" t="s">
        <v>90</v>
      </c>
      <c r="B26" s="28" t="s">
        <v>113</v>
      </c>
      <c r="C26" s="28"/>
      <c r="D26" s="28"/>
      <c r="E26" s="28"/>
      <c r="F26" s="28"/>
      <c r="G26" s="28"/>
      <c r="H26" s="28"/>
      <c r="I26" s="28"/>
      <c r="J26" s="28"/>
      <c r="K26" s="28"/>
    </row>
    <row r="27" spans="1:11" ht="19.5" customHeight="1">
      <c r="B27" s="26" t="s">
        <v>100</v>
      </c>
      <c r="C27" t="s">
        <v>114</v>
      </c>
    </row>
    <row r="28" spans="1:11" ht="19.5" customHeight="1">
      <c r="B28" s="26" t="s">
        <v>100</v>
      </c>
      <c r="C28" t="s">
        <v>115</v>
      </c>
    </row>
  </sheetData>
  <mergeCells count="1">
    <mergeCell ref="A1:K1"/>
  </mergeCells>
  <phoneticPr fontId="1"/>
  <pageMargins left="0.7" right="0.49" top="0.75" bottom="0.75" header="0.3" footer="0.3"/>
  <pageSetup paperSize="9" scale="96"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273"/>
  <sheetViews>
    <sheetView showZeros="0" view="pageBreakPreview" topLeftCell="A2" zoomScale="55" zoomScaleNormal="85" zoomScaleSheetLayoutView="55" workbookViewId="0">
      <selection activeCell="AH10" sqref="AH10"/>
    </sheetView>
  </sheetViews>
  <sheetFormatPr defaultColWidth="3.44140625" defaultRowHeight="13.2"/>
  <cols>
    <col min="1" max="30" width="4.6640625" style="60" customWidth="1"/>
    <col min="31" max="16384" width="3.44140625" style="60"/>
  </cols>
  <sheetData>
    <row r="1" spans="1:30" ht="25.5" customHeight="1" thickBot="1">
      <c r="A1" s="227" t="s">
        <v>8</v>
      </c>
      <c r="B1" s="228"/>
      <c r="C1" s="228"/>
      <c r="D1" s="176" t="s">
        <v>133</v>
      </c>
      <c r="E1" s="177"/>
      <c r="F1" s="177"/>
      <c r="G1" s="177"/>
      <c r="H1" s="177"/>
      <c r="I1" s="177"/>
      <c r="J1" s="177"/>
      <c r="K1" s="177"/>
      <c r="L1" s="177"/>
      <c r="M1" s="177"/>
      <c r="N1" s="177"/>
      <c r="O1" s="177"/>
      <c r="P1" s="177"/>
      <c r="Q1" s="177"/>
      <c r="R1" s="177"/>
      <c r="S1" s="232"/>
      <c r="T1" s="233" t="s">
        <v>41</v>
      </c>
      <c r="U1" s="234"/>
      <c r="V1" s="235"/>
      <c r="W1" s="236"/>
      <c r="X1" s="236"/>
      <c r="Y1" s="236"/>
      <c r="Z1" s="236"/>
      <c r="AA1" s="236"/>
      <c r="AB1" s="236"/>
      <c r="AC1" s="236"/>
      <c r="AD1" s="237"/>
    </row>
    <row r="2" spans="1:30" ht="5.25" customHeight="1" thickBot="1"/>
    <row r="3" spans="1:30" ht="15" thickBot="1">
      <c r="A3" s="229" t="s">
        <v>134</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1"/>
    </row>
    <row r="4" spans="1:30" ht="21" customHeight="1" thickBot="1">
      <c r="A4" s="146">
        <v>1</v>
      </c>
      <c r="B4" s="149" t="s">
        <v>9</v>
      </c>
      <c r="C4" s="150"/>
      <c r="D4" s="151"/>
      <c r="E4" s="149" t="s">
        <v>10</v>
      </c>
      <c r="F4" s="150"/>
      <c r="G4" s="150"/>
      <c r="H4" s="150"/>
      <c r="I4" s="196" t="s">
        <v>11</v>
      </c>
      <c r="J4" s="150"/>
      <c r="K4" s="197"/>
      <c r="L4" s="150" t="s">
        <v>12</v>
      </c>
      <c r="M4" s="150"/>
      <c r="N4" s="150"/>
      <c r="O4" s="198" t="s">
        <v>175</v>
      </c>
      <c r="P4" s="199"/>
      <c r="Q4" s="199"/>
      <c r="R4" s="199"/>
      <c r="S4" s="199"/>
      <c r="T4" s="199"/>
      <c r="U4" s="199"/>
      <c r="V4" s="199"/>
      <c r="W4" s="203" t="s">
        <v>169</v>
      </c>
      <c r="X4" s="204"/>
      <c r="Y4" s="204"/>
      <c r="Z4" s="205"/>
      <c r="AA4" s="206" t="str">
        <f>VLOOKUP($B5,利用者一覧!$C$4:$AU$53,43,FALSE)</f>
        <v>栄養</v>
      </c>
      <c r="AB4" s="206"/>
      <c r="AC4" s="206"/>
      <c r="AD4" s="207"/>
    </row>
    <row r="5" spans="1:30" ht="21" customHeight="1" thickTop="1">
      <c r="A5" s="147"/>
      <c r="B5" s="208" t="s">
        <v>196</v>
      </c>
      <c r="C5" s="208"/>
      <c r="D5" s="208"/>
      <c r="E5" s="211" t="s">
        <v>19</v>
      </c>
      <c r="F5" s="212"/>
      <c r="G5" s="212"/>
      <c r="H5" s="212"/>
      <c r="I5" s="213" t="s">
        <v>20</v>
      </c>
      <c r="J5" s="214"/>
      <c r="K5" s="215"/>
      <c r="L5" s="214" t="s">
        <v>21</v>
      </c>
      <c r="M5" s="214"/>
      <c r="N5" s="214"/>
      <c r="O5" s="216" t="s">
        <v>147</v>
      </c>
      <c r="P5" s="218" t="str">
        <f>VLOOKUP($B5,利用者一覧!$C$4:$AU$53,40,FALSE)</f>
        <v>てくてく体操</v>
      </c>
      <c r="Q5" s="219"/>
      <c r="R5" s="219"/>
      <c r="S5" s="219"/>
      <c r="T5" s="219"/>
      <c r="U5" s="220"/>
      <c r="V5" s="88" t="s">
        <v>148</v>
      </c>
      <c r="W5" s="221" t="str">
        <f>VLOOKUP($B5,利用者一覧!$C$4:$AU$53,45,FALSE)</f>
        <v>⑧機能訓練欄要確認</v>
      </c>
      <c r="X5" s="222"/>
      <c r="Y5" s="222"/>
      <c r="Z5" s="222"/>
      <c r="AA5" s="222"/>
      <c r="AB5" s="222"/>
      <c r="AC5" s="222"/>
      <c r="AD5" s="223"/>
    </row>
    <row r="6" spans="1:30" ht="21" customHeight="1">
      <c r="A6" s="147"/>
      <c r="B6" s="209"/>
      <c r="C6" s="209"/>
      <c r="D6" s="209"/>
      <c r="E6" s="183" t="s">
        <v>24</v>
      </c>
      <c r="F6" s="184"/>
      <c r="G6" s="184"/>
      <c r="H6" s="184"/>
      <c r="I6" s="185" t="s">
        <v>20</v>
      </c>
      <c r="J6" s="186"/>
      <c r="K6" s="187"/>
      <c r="L6" s="186" t="s">
        <v>21</v>
      </c>
      <c r="M6" s="186"/>
      <c r="N6" s="186"/>
      <c r="O6" s="217"/>
      <c r="P6" s="188" t="str">
        <f>VLOOKUP($B5,利用者一覧!$C$4:$AU$53,41,FALSE)</f>
        <v>歩行マシントレ</v>
      </c>
      <c r="Q6" s="189"/>
      <c r="R6" s="189"/>
      <c r="S6" s="189"/>
      <c r="T6" s="189"/>
      <c r="U6" s="190"/>
      <c r="V6" s="89" t="s">
        <v>148</v>
      </c>
      <c r="W6" s="224"/>
      <c r="X6" s="225"/>
      <c r="Y6" s="225"/>
      <c r="Z6" s="225"/>
      <c r="AA6" s="225"/>
      <c r="AB6" s="225"/>
      <c r="AC6" s="225"/>
      <c r="AD6" s="226"/>
    </row>
    <row r="7" spans="1:30" ht="21" customHeight="1" thickBot="1">
      <c r="A7" s="147"/>
      <c r="B7" s="210"/>
      <c r="C7" s="210"/>
      <c r="D7" s="210"/>
      <c r="E7" s="191" t="s">
        <v>25</v>
      </c>
      <c r="F7" s="192"/>
      <c r="G7" s="192"/>
      <c r="H7" s="192"/>
      <c r="I7" s="193" t="s">
        <v>20</v>
      </c>
      <c r="J7" s="194"/>
      <c r="K7" s="195"/>
      <c r="L7" s="194" t="s">
        <v>21</v>
      </c>
      <c r="M7" s="194"/>
      <c r="N7" s="194"/>
      <c r="O7" s="217"/>
      <c r="P7" s="188">
        <f>VLOOKUP($B5,利用者一覧!$C$4:$AU$53,42,FALSE)</f>
        <v>0</v>
      </c>
      <c r="Q7" s="189"/>
      <c r="R7" s="189"/>
      <c r="S7" s="189"/>
      <c r="T7" s="189"/>
      <c r="U7" s="190"/>
      <c r="V7" s="89" t="s">
        <v>148</v>
      </c>
      <c r="W7" s="224"/>
      <c r="X7" s="225"/>
      <c r="Y7" s="225"/>
      <c r="Z7" s="225"/>
      <c r="AA7" s="225"/>
      <c r="AB7" s="225"/>
      <c r="AC7" s="225"/>
      <c r="AD7" s="226"/>
    </row>
    <row r="8" spans="1:30" ht="21" customHeight="1" thickBot="1">
      <c r="A8" s="147"/>
      <c r="B8" s="162" t="s">
        <v>132</v>
      </c>
      <c r="C8" s="165" t="s">
        <v>13</v>
      </c>
      <c r="D8" s="166"/>
      <c r="E8" s="167" t="s">
        <v>14</v>
      </c>
      <c r="F8" s="166"/>
      <c r="G8" s="167" t="s">
        <v>15</v>
      </c>
      <c r="H8" s="166"/>
      <c r="I8" s="167" t="s">
        <v>16</v>
      </c>
      <c r="J8" s="166"/>
      <c r="K8" s="167" t="s">
        <v>17</v>
      </c>
      <c r="L8" s="166"/>
      <c r="M8" s="167" t="s">
        <v>18</v>
      </c>
      <c r="N8" s="168"/>
      <c r="O8" s="169" t="s">
        <v>135</v>
      </c>
      <c r="P8" s="170"/>
      <c r="Q8" s="170" t="s">
        <v>143</v>
      </c>
      <c r="R8" s="170"/>
      <c r="S8" s="170" t="s">
        <v>144</v>
      </c>
      <c r="T8" s="170"/>
      <c r="U8" s="170" t="s">
        <v>138</v>
      </c>
      <c r="V8" s="171"/>
      <c r="W8" s="224"/>
      <c r="X8" s="225"/>
      <c r="Y8" s="225"/>
      <c r="Z8" s="225"/>
      <c r="AA8" s="225"/>
      <c r="AB8" s="225"/>
      <c r="AC8" s="225"/>
      <c r="AD8" s="226"/>
    </row>
    <row r="9" spans="1:30" ht="21" customHeight="1" thickTop="1">
      <c r="A9" s="147"/>
      <c r="B9" s="163"/>
      <c r="C9" s="90" t="s">
        <v>22</v>
      </c>
      <c r="D9" s="91" t="s">
        <v>23</v>
      </c>
      <c r="E9" s="92" t="s">
        <v>22</v>
      </c>
      <c r="F9" s="91" t="s">
        <v>23</v>
      </c>
      <c r="G9" s="92" t="s">
        <v>22</v>
      </c>
      <c r="H9" s="91" t="s">
        <v>23</v>
      </c>
      <c r="I9" s="92" t="s">
        <v>22</v>
      </c>
      <c r="J9" s="91" t="s">
        <v>23</v>
      </c>
      <c r="K9" s="92" t="s">
        <v>22</v>
      </c>
      <c r="L9" s="91" t="s">
        <v>23</v>
      </c>
      <c r="M9" s="92" t="s">
        <v>22</v>
      </c>
      <c r="N9" s="93" t="s">
        <v>23</v>
      </c>
      <c r="O9" s="172" t="str">
        <f>VLOOKUP($B5,利用者一覧!$C$4:$AU$53,14,FALSE)</f>
        <v>□</v>
      </c>
      <c r="P9" s="155"/>
      <c r="Q9" s="173" t="str">
        <f>VLOOKUP($B5,利用者一覧!$C$4:$AU$53,16,FALSE)</f>
        <v>□</v>
      </c>
      <c r="R9" s="155"/>
      <c r="S9" s="155" t="str">
        <f>VLOOKUP($B5,利用者一覧!$C$4:$AU$53,18,FALSE)</f>
        <v>□</v>
      </c>
      <c r="T9" s="155"/>
      <c r="U9" s="155" t="str">
        <f>VLOOKUP($B5,利用者一覧!$C$4:$AU$53,20,FALSE)</f>
        <v>□</v>
      </c>
      <c r="V9" s="155"/>
      <c r="W9" s="179" t="str">
        <f>VLOOKUP($B5,利用者一覧!$C$4:$AU$53,44,FALSE)</f>
        <v>目標：筋肉増量のための食事改善</v>
      </c>
      <c r="X9" s="179"/>
      <c r="Y9" s="179"/>
      <c r="Z9" s="179"/>
      <c r="AA9" s="179"/>
      <c r="AB9" s="179"/>
      <c r="AC9" s="179"/>
      <c r="AD9" s="180"/>
    </row>
    <row r="10" spans="1:30" ht="21" customHeight="1">
      <c r="A10" s="147"/>
      <c r="B10" s="163"/>
      <c r="C10" s="156" t="str">
        <f>VLOOKUP($B5,利用者一覧!$C$4:$AU$53,30,FALSE)</f>
        <v>□</v>
      </c>
      <c r="D10" s="158" t="s">
        <v>148</v>
      </c>
      <c r="E10" s="160" t="str">
        <f>VLOOKUP($B5,利用者一覧!$C$4:$AU$53,31,FALSE)</f>
        <v>□</v>
      </c>
      <c r="F10" s="158" t="s">
        <v>148</v>
      </c>
      <c r="G10" s="160" t="str">
        <f>VLOOKUP($B5,利用者一覧!$C$4:$AU$53,32,FALSE)</f>
        <v>□</v>
      </c>
      <c r="H10" s="158" t="s">
        <v>148</v>
      </c>
      <c r="I10" s="160" t="str">
        <f>VLOOKUP($B5,利用者一覧!$C$4:$AU$53,33,FALSE)</f>
        <v>□</v>
      </c>
      <c r="J10" s="158" t="s">
        <v>148</v>
      </c>
      <c r="K10" s="160" t="str">
        <f>VLOOKUP($B5,利用者一覧!$C$4:$AU$53,34,FALSE)</f>
        <v>□</v>
      </c>
      <c r="L10" s="158" t="s">
        <v>148</v>
      </c>
      <c r="M10" s="160" t="str">
        <f>VLOOKUP($B5,利用者一覧!$C$4:$AU$53,35,FALSE)</f>
        <v>☑</v>
      </c>
      <c r="N10" s="200" t="s">
        <v>148</v>
      </c>
      <c r="O10" s="202" t="s">
        <v>139</v>
      </c>
      <c r="P10" s="152"/>
      <c r="Q10" s="152" t="s">
        <v>140</v>
      </c>
      <c r="R10" s="152"/>
      <c r="S10" s="152" t="s">
        <v>141</v>
      </c>
      <c r="T10" s="152"/>
      <c r="U10" s="152" t="s">
        <v>142</v>
      </c>
      <c r="V10" s="152"/>
      <c r="W10" s="179"/>
      <c r="X10" s="179"/>
      <c r="Y10" s="179"/>
      <c r="Z10" s="179"/>
      <c r="AA10" s="179"/>
      <c r="AB10" s="179"/>
      <c r="AC10" s="179"/>
      <c r="AD10" s="180"/>
    </row>
    <row r="11" spans="1:30" ht="21" customHeight="1" thickBot="1">
      <c r="A11" s="147"/>
      <c r="B11" s="164"/>
      <c r="C11" s="157"/>
      <c r="D11" s="159"/>
      <c r="E11" s="161"/>
      <c r="F11" s="159"/>
      <c r="G11" s="161"/>
      <c r="H11" s="159"/>
      <c r="I11" s="161"/>
      <c r="J11" s="159"/>
      <c r="K11" s="161"/>
      <c r="L11" s="159"/>
      <c r="M11" s="161"/>
      <c r="N11" s="201"/>
      <c r="O11" s="153" t="str">
        <f>VLOOKUP($B5,利用者一覧!$C$4:$AU$53,22,FALSE)</f>
        <v>□</v>
      </c>
      <c r="P11" s="154"/>
      <c r="Q11" s="154" t="str">
        <f>VLOOKUP($B5,利用者一覧!$C$4:$AU$53,24,FALSE)</f>
        <v>□</v>
      </c>
      <c r="R11" s="154"/>
      <c r="S11" s="154" t="str">
        <f>VLOOKUP($B5,利用者一覧!$C$4:$AU$53,26,FALSE)</f>
        <v>□</v>
      </c>
      <c r="T11" s="154"/>
      <c r="U11" s="154" t="str">
        <f>VLOOKUP($B5,利用者一覧!$C$4:$AU$53,28,FALSE)</f>
        <v>☑</v>
      </c>
      <c r="V11" s="154"/>
      <c r="W11" s="181"/>
      <c r="X11" s="181"/>
      <c r="Y11" s="181"/>
      <c r="Z11" s="181"/>
      <c r="AA11" s="181"/>
      <c r="AB11" s="181"/>
      <c r="AC11" s="181"/>
      <c r="AD11" s="182"/>
    </row>
    <row r="12" spans="1:30" ht="26.4" customHeight="1" thickBot="1">
      <c r="A12" s="148"/>
      <c r="B12" s="174" t="s">
        <v>182</v>
      </c>
      <c r="C12" s="175"/>
      <c r="D12" s="176"/>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8"/>
    </row>
    <row r="13" spans="1:30" ht="21" customHeight="1" thickBot="1">
      <c r="A13" s="146">
        <v>2</v>
      </c>
      <c r="B13" s="149" t="s">
        <v>9</v>
      </c>
      <c r="C13" s="150"/>
      <c r="D13" s="151"/>
      <c r="E13" s="149" t="s">
        <v>10</v>
      </c>
      <c r="F13" s="150"/>
      <c r="G13" s="150"/>
      <c r="H13" s="150"/>
      <c r="I13" s="196" t="s">
        <v>11</v>
      </c>
      <c r="J13" s="150"/>
      <c r="K13" s="197"/>
      <c r="L13" s="150" t="s">
        <v>12</v>
      </c>
      <c r="M13" s="150"/>
      <c r="N13" s="150"/>
      <c r="O13" s="198" t="s">
        <v>175</v>
      </c>
      <c r="P13" s="199"/>
      <c r="Q13" s="199"/>
      <c r="R13" s="199"/>
      <c r="S13" s="199"/>
      <c r="T13" s="199"/>
      <c r="U13" s="199"/>
      <c r="V13" s="199"/>
      <c r="W13" s="203" t="s">
        <v>169</v>
      </c>
      <c r="X13" s="204"/>
      <c r="Y13" s="204"/>
      <c r="Z13" s="205"/>
      <c r="AA13" s="206" t="str">
        <f>VLOOKUP($B14,利用者一覧!$C$4:$AU$53,43,FALSE)</f>
        <v>外出の機会</v>
      </c>
      <c r="AB13" s="206"/>
      <c r="AC13" s="206"/>
      <c r="AD13" s="207"/>
    </row>
    <row r="14" spans="1:30" ht="21" customHeight="1" thickTop="1">
      <c r="A14" s="147"/>
      <c r="B14" s="208" t="s">
        <v>202</v>
      </c>
      <c r="C14" s="208"/>
      <c r="D14" s="208"/>
      <c r="E14" s="211" t="s">
        <v>19</v>
      </c>
      <c r="F14" s="212"/>
      <c r="G14" s="212"/>
      <c r="H14" s="212"/>
      <c r="I14" s="213" t="s">
        <v>20</v>
      </c>
      <c r="J14" s="214"/>
      <c r="K14" s="215"/>
      <c r="L14" s="214" t="s">
        <v>21</v>
      </c>
      <c r="M14" s="214"/>
      <c r="N14" s="214"/>
      <c r="O14" s="216" t="s">
        <v>147</v>
      </c>
      <c r="P14" s="218" t="str">
        <f>VLOOKUP($B14,利用者一覧!$C$4:$AU$53,40,FALSE)</f>
        <v>てくてく体操</v>
      </c>
      <c r="Q14" s="219"/>
      <c r="R14" s="219"/>
      <c r="S14" s="219"/>
      <c r="T14" s="219"/>
      <c r="U14" s="220"/>
      <c r="V14" s="88" t="s">
        <v>148</v>
      </c>
      <c r="W14" s="221" t="str">
        <f>VLOOKUP($B14,利用者一覧!$C$4:$AU$53,45,FALSE)</f>
        <v>①1時間1回歩行②レクの実施④トイレのついてに歩行訓練⑧機能訓練欄要確認</v>
      </c>
      <c r="X14" s="222"/>
      <c r="Y14" s="222"/>
      <c r="Z14" s="222"/>
      <c r="AA14" s="222"/>
      <c r="AB14" s="222"/>
      <c r="AC14" s="222"/>
      <c r="AD14" s="223"/>
    </row>
    <row r="15" spans="1:30" ht="21" customHeight="1">
      <c r="A15" s="147"/>
      <c r="B15" s="209"/>
      <c r="C15" s="209"/>
      <c r="D15" s="209"/>
      <c r="E15" s="183" t="s">
        <v>24</v>
      </c>
      <c r="F15" s="184"/>
      <c r="G15" s="184"/>
      <c r="H15" s="184"/>
      <c r="I15" s="185" t="s">
        <v>20</v>
      </c>
      <c r="J15" s="186"/>
      <c r="K15" s="187"/>
      <c r="L15" s="186" t="s">
        <v>21</v>
      </c>
      <c r="M15" s="186"/>
      <c r="N15" s="186"/>
      <c r="O15" s="217"/>
      <c r="P15" s="188" t="str">
        <f>VLOOKUP($B14,利用者一覧!$C$4:$AU$53,41,FALSE)</f>
        <v>立ち座り運動</v>
      </c>
      <c r="Q15" s="189"/>
      <c r="R15" s="189"/>
      <c r="S15" s="189"/>
      <c r="T15" s="189"/>
      <c r="U15" s="190"/>
      <c r="V15" s="89" t="s">
        <v>148</v>
      </c>
      <c r="W15" s="224"/>
      <c r="X15" s="225"/>
      <c r="Y15" s="225"/>
      <c r="Z15" s="225"/>
      <c r="AA15" s="225"/>
      <c r="AB15" s="225"/>
      <c r="AC15" s="225"/>
      <c r="AD15" s="226"/>
    </row>
    <row r="16" spans="1:30" ht="21" customHeight="1" thickBot="1">
      <c r="A16" s="147"/>
      <c r="B16" s="210"/>
      <c r="C16" s="210"/>
      <c r="D16" s="210"/>
      <c r="E16" s="191" t="s">
        <v>25</v>
      </c>
      <c r="F16" s="192"/>
      <c r="G16" s="192"/>
      <c r="H16" s="192"/>
      <c r="I16" s="193" t="s">
        <v>20</v>
      </c>
      <c r="J16" s="194"/>
      <c r="K16" s="195"/>
      <c r="L16" s="194" t="s">
        <v>21</v>
      </c>
      <c r="M16" s="194"/>
      <c r="N16" s="194"/>
      <c r="O16" s="217"/>
      <c r="P16" s="188">
        <f>VLOOKUP($B14,利用者一覧!$C$4:$AU$53,42,FALSE)</f>
        <v>0</v>
      </c>
      <c r="Q16" s="189"/>
      <c r="R16" s="189"/>
      <c r="S16" s="189"/>
      <c r="T16" s="189"/>
      <c r="U16" s="190"/>
      <c r="V16" s="89" t="s">
        <v>148</v>
      </c>
      <c r="W16" s="224"/>
      <c r="X16" s="225"/>
      <c r="Y16" s="225"/>
      <c r="Z16" s="225"/>
      <c r="AA16" s="225"/>
      <c r="AB16" s="225"/>
      <c r="AC16" s="225"/>
      <c r="AD16" s="226"/>
    </row>
    <row r="17" spans="1:30" ht="21" customHeight="1" thickBot="1">
      <c r="A17" s="147"/>
      <c r="B17" s="162" t="s">
        <v>132</v>
      </c>
      <c r="C17" s="165" t="s">
        <v>13</v>
      </c>
      <c r="D17" s="166"/>
      <c r="E17" s="167" t="s">
        <v>14</v>
      </c>
      <c r="F17" s="166"/>
      <c r="G17" s="167" t="s">
        <v>15</v>
      </c>
      <c r="H17" s="166"/>
      <c r="I17" s="167" t="s">
        <v>16</v>
      </c>
      <c r="J17" s="166"/>
      <c r="K17" s="167" t="s">
        <v>17</v>
      </c>
      <c r="L17" s="166"/>
      <c r="M17" s="167" t="s">
        <v>18</v>
      </c>
      <c r="N17" s="168"/>
      <c r="O17" s="169" t="s">
        <v>135</v>
      </c>
      <c r="P17" s="170"/>
      <c r="Q17" s="170" t="s">
        <v>143</v>
      </c>
      <c r="R17" s="170"/>
      <c r="S17" s="170" t="s">
        <v>144</v>
      </c>
      <c r="T17" s="170"/>
      <c r="U17" s="170" t="s">
        <v>138</v>
      </c>
      <c r="V17" s="171"/>
      <c r="W17" s="224"/>
      <c r="X17" s="225"/>
      <c r="Y17" s="225"/>
      <c r="Z17" s="225"/>
      <c r="AA17" s="225"/>
      <c r="AB17" s="225"/>
      <c r="AC17" s="225"/>
      <c r="AD17" s="226"/>
    </row>
    <row r="18" spans="1:30" ht="21" customHeight="1" thickTop="1">
      <c r="A18" s="147"/>
      <c r="B18" s="163"/>
      <c r="C18" s="90" t="s">
        <v>22</v>
      </c>
      <c r="D18" s="91" t="s">
        <v>23</v>
      </c>
      <c r="E18" s="92" t="s">
        <v>22</v>
      </c>
      <c r="F18" s="91" t="s">
        <v>23</v>
      </c>
      <c r="G18" s="92" t="s">
        <v>22</v>
      </c>
      <c r="H18" s="91" t="s">
        <v>23</v>
      </c>
      <c r="I18" s="92" t="s">
        <v>22</v>
      </c>
      <c r="J18" s="91" t="s">
        <v>23</v>
      </c>
      <c r="K18" s="92" t="s">
        <v>22</v>
      </c>
      <c r="L18" s="91" t="s">
        <v>23</v>
      </c>
      <c r="M18" s="92" t="s">
        <v>22</v>
      </c>
      <c r="N18" s="93" t="s">
        <v>23</v>
      </c>
      <c r="O18" s="172" t="str">
        <f>VLOOKUP($B14,利用者一覧!$C$4:$AU$53,14,FALSE)</f>
        <v>☑</v>
      </c>
      <c r="P18" s="155"/>
      <c r="Q18" s="173" t="str">
        <f>VLOOKUP($B14,利用者一覧!$C$4:$AU$53,16,FALSE)</f>
        <v>☑</v>
      </c>
      <c r="R18" s="155"/>
      <c r="S18" s="155" t="str">
        <f>VLOOKUP($B14,利用者一覧!$C$4:$AU$53,18,FALSE)</f>
        <v>□</v>
      </c>
      <c r="T18" s="155"/>
      <c r="U18" s="155" t="str">
        <f>VLOOKUP($B14,利用者一覧!$C$4:$AU$53,20,FALSE)</f>
        <v>☑</v>
      </c>
      <c r="V18" s="155"/>
      <c r="W18" s="179" t="str">
        <f>VLOOKUP($B14,利用者一覧!$C$4:$AU$53,44,FALSE)</f>
        <v>目標：閉じこもり予防</v>
      </c>
      <c r="X18" s="179"/>
      <c r="Y18" s="179"/>
      <c r="Z18" s="179"/>
      <c r="AA18" s="179"/>
      <c r="AB18" s="179"/>
      <c r="AC18" s="179"/>
      <c r="AD18" s="180"/>
    </row>
    <row r="19" spans="1:30" ht="21" customHeight="1">
      <c r="A19" s="147"/>
      <c r="B19" s="163"/>
      <c r="C19" s="156" t="str">
        <f>VLOOKUP($B14,利用者一覧!$C$4:$AU$53,30,FALSE)</f>
        <v>□</v>
      </c>
      <c r="D19" s="158" t="s">
        <v>148</v>
      </c>
      <c r="E19" s="160" t="str">
        <f>VLOOKUP($B14,利用者一覧!$C$4:$AU$53,31,FALSE)</f>
        <v>□</v>
      </c>
      <c r="F19" s="158" t="s">
        <v>148</v>
      </c>
      <c r="G19" s="160" t="str">
        <f>VLOOKUP($B14,利用者一覧!$C$4:$AU$53,32,FALSE)</f>
        <v>□</v>
      </c>
      <c r="H19" s="158" t="s">
        <v>148</v>
      </c>
      <c r="I19" s="160" t="str">
        <f>VLOOKUP($B14,利用者一覧!$C$4:$AU$53,33,FALSE)</f>
        <v>□</v>
      </c>
      <c r="J19" s="158" t="s">
        <v>148</v>
      </c>
      <c r="K19" s="160" t="str">
        <f>VLOOKUP($B14,利用者一覧!$C$4:$AU$53,34,FALSE)</f>
        <v>□</v>
      </c>
      <c r="L19" s="158" t="s">
        <v>148</v>
      </c>
      <c r="M19" s="160" t="str">
        <f>VLOOKUP($B14,利用者一覧!$C$4:$AU$53,35,FALSE)</f>
        <v>□</v>
      </c>
      <c r="N19" s="200" t="s">
        <v>148</v>
      </c>
      <c r="O19" s="202" t="s">
        <v>139</v>
      </c>
      <c r="P19" s="152"/>
      <c r="Q19" s="152" t="s">
        <v>140</v>
      </c>
      <c r="R19" s="152"/>
      <c r="S19" s="152" t="s">
        <v>141</v>
      </c>
      <c r="T19" s="152"/>
      <c r="U19" s="152" t="s">
        <v>142</v>
      </c>
      <c r="V19" s="152"/>
      <c r="W19" s="179"/>
      <c r="X19" s="179"/>
      <c r="Y19" s="179"/>
      <c r="Z19" s="179"/>
      <c r="AA19" s="179"/>
      <c r="AB19" s="179"/>
      <c r="AC19" s="179"/>
      <c r="AD19" s="180"/>
    </row>
    <row r="20" spans="1:30" ht="21" customHeight="1" thickBot="1">
      <c r="A20" s="147"/>
      <c r="B20" s="164"/>
      <c r="C20" s="157"/>
      <c r="D20" s="159"/>
      <c r="E20" s="161"/>
      <c r="F20" s="159"/>
      <c r="G20" s="161"/>
      <c r="H20" s="159"/>
      <c r="I20" s="161"/>
      <c r="J20" s="159"/>
      <c r="K20" s="161"/>
      <c r="L20" s="159"/>
      <c r="M20" s="161"/>
      <c r="N20" s="201"/>
      <c r="O20" s="153" t="str">
        <f>VLOOKUP($B14,利用者一覧!$C$4:$AU$53,22,FALSE)</f>
        <v>□</v>
      </c>
      <c r="P20" s="154"/>
      <c r="Q20" s="154" t="str">
        <f>VLOOKUP($B14,利用者一覧!$C$4:$AU$53,24,FALSE)</f>
        <v>□</v>
      </c>
      <c r="R20" s="154"/>
      <c r="S20" s="154" t="str">
        <f>VLOOKUP($B14,利用者一覧!$C$4:$AU$53,26,FALSE)</f>
        <v>□</v>
      </c>
      <c r="T20" s="154"/>
      <c r="U20" s="154" t="str">
        <f>VLOOKUP($B14,利用者一覧!$C$4:$AU$53,28,FALSE)</f>
        <v>☑</v>
      </c>
      <c r="V20" s="154"/>
      <c r="W20" s="181"/>
      <c r="X20" s="181"/>
      <c r="Y20" s="181"/>
      <c r="Z20" s="181"/>
      <c r="AA20" s="181"/>
      <c r="AB20" s="181"/>
      <c r="AC20" s="181"/>
      <c r="AD20" s="182"/>
    </row>
    <row r="21" spans="1:30" ht="26.4" customHeight="1" thickBot="1">
      <c r="A21" s="148"/>
      <c r="B21" s="174" t="s">
        <v>182</v>
      </c>
      <c r="C21" s="175"/>
      <c r="D21" s="176"/>
      <c r="E21" s="177"/>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8"/>
    </row>
    <row r="22" spans="1:30" ht="21" customHeight="1" thickBot="1">
      <c r="A22" s="146">
        <v>3</v>
      </c>
      <c r="B22" s="149" t="s">
        <v>9</v>
      </c>
      <c r="C22" s="150"/>
      <c r="D22" s="151"/>
      <c r="E22" s="149" t="s">
        <v>10</v>
      </c>
      <c r="F22" s="150"/>
      <c r="G22" s="150"/>
      <c r="H22" s="150"/>
      <c r="I22" s="196" t="s">
        <v>11</v>
      </c>
      <c r="J22" s="150"/>
      <c r="K22" s="197"/>
      <c r="L22" s="150" t="s">
        <v>12</v>
      </c>
      <c r="M22" s="150"/>
      <c r="N22" s="150"/>
      <c r="O22" s="198" t="s">
        <v>175</v>
      </c>
      <c r="P22" s="199"/>
      <c r="Q22" s="199"/>
      <c r="R22" s="199"/>
      <c r="S22" s="199"/>
      <c r="T22" s="199"/>
      <c r="U22" s="199"/>
      <c r="V22" s="199"/>
      <c r="W22" s="203" t="s">
        <v>169</v>
      </c>
      <c r="X22" s="204"/>
      <c r="Y22" s="204"/>
      <c r="Z22" s="205"/>
      <c r="AA22" s="206" t="str">
        <f>VLOOKUP($B23,利用者一覧!$C$4:$AU$53,43,FALSE)</f>
        <v>レクリエーション</v>
      </c>
      <c r="AB22" s="206"/>
      <c r="AC22" s="206"/>
      <c r="AD22" s="207"/>
    </row>
    <row r="23" spans="1:30" ht="21" customHeight="1" thickTop="1">
      <c r="A23" s="147"/>
      <c r="B23" s="208" t="s">
        <v>200</v>
      </c>
      <c r="C23" s="208"/>
      <c r="D23" s="208"/>
      <c r="E23" s="211" t="s">
        <v>19</v>
      </c>
      <c r="F23" s="212"/>
      <c r="G23" s="212"/>
      <c r="H23" s="212"/>
      <c r="I23" s="213" t="s">
        <v>20</v>
      </c>
      <c r="J23" s="214"/>
      <c r="K23" s="215"/>
      <c r="L23" s="214" t="s">
        <v>21</v>
      </c>
      <c r="M23" s="214"/>
      <c r="N23" s="214"/>
      <c r="O23" s="216" t="s">
        <v>147</v>
      </c>
      <c r="P23" s="218" t="str">
        <f>VLOOKUP($B23,利用者一覧!$C$4:$AU$53,40,FALSE)</f>
        <v>てくてく体操</v>
      </c>
      <c r="Q23" s="219"/>
      <c r="R23" s="219"/>
      <c r="S23" s="219"/>
      <c r="T23" s="219"/>
      <c r="U23" s="220"/>
      <c r="V23" s="88" t="s">
        <v>148</v>
      </c>
      <c r="W23" s="221" t="str">
        <f>VLOOKUP($B23,利用者一覧!$C$4:$AU$53,45,FALSE)</f>
        <v>③他者とのコミュをサポート④トイレのついてに歩行訓練⑤全量摂取の声かけ</v>
      </c>
      <c r="X23" s="222"/>
      <c r="Y23" s="222"/>
      <c r="Z23" s="222"/>
      <c r="AA23" s="222"/>
      <c r="AB23" s="222"/>
      <c r="AC23" s="222"/>
      <c r="AD23" s="223"/>
    </row>
    <row r="24" spans="1:30" ht="21" customHeight="1">
      <c r="A24" s="147"/>
      <c r="B24" s="209"/>
      <c r="C24" s="209"/>
      <c r="D24" s="209"/>
      <c r="E24" s="183" t="s">
        <v>24</v>
      </c>
      <c r="F24" s="184"/>
      <c r="G24" s="184"/>
      <c r="H24" s="184"/>
      <c r="I24" s="185" t="s">
        <v>20</v>
      </c>
      <c r="J24" s="186"/>
      <c r="K24" s="187"/>
      <c r="L24" s="186" t="s">
        <v>21</v>
      </c>
      <c r="M24" s="186"/>
      <c r="N24" s="186"/>
      <c r="O24" s="217"/>
      <c r="P24" s="188" t="str">
        <f>VLOOKUP($B23,利用者一覧!$C$4:$AU$53,41,FALSE)</f>
        <v>立ち座り運動</v>
      </c>
      <c r="Q24" s="189"/>
      <c r="R24" s="189"/>
      <c r="S24" s="189"/>
      <c r="T24" s="189"/>
      <c r="U24" s="190"/>
      <c r="V24" s="89" t="s">
        <v>148</v>
      </c>
      <c r="W24" s="224"/>
      <c r="X24" s="225"/>
      <c r="Y24" s="225"/>
      <c r="Z24" s="225"/>
      <c r="AA24" s="225"/>
      <c r="AB24" s="225"/>
      <c r="AC24" s="225"/>
      <c r="AD24" s="226"/>
    </row>
    <row r="25" spans="1:30" ht="21" customHeight="1" thickBot="1">
      <c r="A25" s="147"/>
      <c r="B25" s="210"/>
      <c r="C25" s="210"/>
      <c r="D25" s="210"/>
      <c r="E25" s="191" t="s">
        <v>25</v>
      </c>
      <c r="F25" s="192"/>
      <c r="G25" s="192"/>
      <c r="H25" s="192"/>
      <c r="I25" s="193" t="s">
        <v>20</v>
      </c>
      <c r="J25" s="194"/>
      <c r="K25" s="195"/>
      <c r="L25" s="194" t="s">
        <v>21</v>
      </c>
      <c r="M25" s="194"/>
      <c r="N25" s="194"/>
      <c r="O25" s="217"/>
      <c r="P25" s="188">
        <f>VLOOKUP($B23,利用者一覧!$C$4:$AU$53,42,FALSE)</f>
        <v>0</v>
      </c>
      <c r="Q25" s="189"/>
      <c r="R25" s="189"/>
      <c r="S25" s="189"/>
      <c r="T25" s="189"/>
      <c r="U25" s="190"/>
      <c r="V25" s="89" t="s">
        <v>148</v>
      </c>
      <c r="W25" s="224"/>
      <c r="X25" s="225"/>
      <c r="Y25" s="225"/>
      <c r="Z25" s="225"/>
      <c r="AA25" s="225"/>
      <c r="AB25" s="225"/>
      <c r="AC25" s="225"/>
      <c r="AD25" s="226"/>
    </row>
    <row r="26" spans="1:30" ht="21" customHeight="1" thickBot="1">
      <c r="A26" s="147"/>
      <c r="B26" s="162" t="s">
        <v>132</v>
      </c>
      <c r="C26" s="165" t="s">
        <v>13</v>
      </c>
      <c r="D26" s="166"/>
      <c r="E26" s="167" t="s">
        <v>14</v>
      </c>
      <c r="F26" s="166"/>
      <c r="G26" s="167" t="s">
        <v>15</v>
      </c>
      <c r="H26" s="166"/>
      <c r="I26" s="167" t="s">
        <v>16</v>
      </c>
      <c r="J26" s="166"/>
      <c r="K26" s="167" t="s">
        <v>17</v>
      </c>
      <c r="L26" s="166"/>
      <c r="M26" s="167" t="s">
        <v>18</v>
      </c>
      <c r="N26" s="168"/>
      <c r="O26" s="169" t="s">
        <v>135</v>
      </c>
      <c r="P26" s="170"/>
      <c r="Q26" s="170" t="s">
        <v>143</v>
      </c>
      <c r="R26" s="170"/>
      <c r="S26" s="170" t="s">
        <v>144</v>
      </c>
      <c r="T26" s="170"/>
      <c r="U26" s="170" t="s">
        <v>138</v>
      </c>
      <c r="V26" s="171"/>
      <c r="W26" s="224"/>
      <c r="X26" s="225"/>
      <c r="Y26" s="225"/>
      <c r="Z26" s="225"/>
      <c r="AA26" s="225"/>
      <c r="AB26" s="225"/>
      <c r="AC26" s="225"/>
      <c r="AD26" s="226"/>
    </row>
    <row r="27" spans="1:30" ht="21" customHeight="1" thickTop="1">
      <c r="A27" s="147"/>
      <c r="B27" s="163"/>
      <c r="C27" s="90" t="s">
        <v>22</v>
      </c>
      <c r="D27" s="91" t="s">
        <v>23</v>
      </c>
      <c r="E27" s="92" t="s">
        <v>22</v>
      </c>
      <c r="F27" s="91" t="s">
        <v>23</v>
      </c>
      <c r="G27" s="92" t="s">
        <v>22</v>
      </c>
      <c r="H27" s="91" t="s">
        <v>23</v>
      </c>
      <c r="I27" s="92" t="s">
        <v>22</v>
      </c>
      <c r="J27" s="91" t="s">
        <v>23</v>
      </c>
      <c r="K27" s="92" t="s">
        <v>22</v>
      </c>
      <c r="L27" s="91" t="s">
        <v>23</v>
      </c>
      <c r="M27" s="92" t="s">
        <v>22</v>
      </c>
      <c r="N27" s="93" t="s">
        <v>23</v>
      </c>
      <c r="O27" s="172" t="str">
        <f>VLOOKUP($B23,利用者一覧!$C$4:$AU$53,14,FALSE)</f>
        <v>□</v>
      </c>
      <c r="P27" s="155"/>
      <c r="Q27" s="173" t="str">
        <f>VLOOKUP($B23,利用者一覧!$C$4:$AU$53,16,FALSE)</f>
        <v>□</v>
      </c>
      <c r="R27" s="155"/>
      <c r="S27" s="155" t="str">
        <f>VLOOKUP($B23,利用者一覧!$C$4:$AU$53,18,FALSE)</f>
        <v>☑</v>
      </c>
      <c r="T27" s="155"/>
      <c r="U27" s="155" t="str">
        <f>VLOOKUP($B23,利用者一覧!$C$4:$AU$53,20,FALSE)</f>
        <v>☑</v>
      </c>
      <c r="V27" s="155"/>
      <c r="W27" s="179" t="str">
        <f>VLOOKUP($B23,利用者一覧!$C$4:$AU$53,44,FALSE)</f>
        <v>目標：他者との交流　注意：レク時特に声かけ</v>
      </c>
      <c r="X27" s="179"/>
      <c r="Y27" s="179"/>
      <c r="Z27" s="179"/>
      <c r="AA27" s="179"/>
      <c r="AB27" s="179"/>
      <c r="AC27" s="179"/>
      <c r="AD27" s="180"/>
    </row>
    <row r="28" spans="1:30" ht="21" customHeight="1">
      <c r="A28" s="147"/>
      <c r="B28" s="163"/>
      <c r="C28" s="156" t="str">
        <f>VLOOKUP($B23,利用者一覧!$C$4:$AU$53,30,FALSE)</f>
        <v>☑</v>
      </c>
      <c r="D28" s="158" t="s">
        <v>148</v>
      </c>
      <c r="E28" s="160" t="str">
        <f>VLOOKUP($B23,利用者一覧!$C$4:$AU$53,31,FALSE)</f>
        <v>□</v>
      </c>
      <c r="F28" s="158" t="s">
        <v>148</v>
      </c>
      <c r="G28" s="160" t="str">
        <f>VLOOKUP($B23,利用者一覧!$C$4:$AU$53,32,FALSE)</f>
        <v>□</v>
      </c>
      <c r="H28" s="158" t="s">
        <v>148</v>
      </c>
      <c r="I28" s="160" t="str">
        <f>VLOOKUP($B23,利用者一覧!$C$4:$AU$53,33,FALSE)</f>
        <v>□</v>
      </c>
      <c r="J28" s="158" t="s">
        <v>148</v>
      </c>
      <c r="K28" s="160" t="str">
        <f>VLOOKUP($B23,利用者一覧!$C$4:$AU$53,34,FALSE)</f>
        <v>☑</v>
      </c>
      <c r="L28" s="158" t="s">
        <v>148</v>
      </c>
      <c r="M28" s="160" t="str">
        <f>VLOOKUP($B23,利用者一覧!$C$4:$AU$53,35,FALSE)</f>
        <v>□</v>
      </c>
      <c r="N28" s="200" t="s">
        <v>148</v>
      </c>
      <c r="O28" s="202" t="s">
        <v>139</v>
      </c>
      <c r="P28" s="152"/>
      <c r="Q28" s="152" t="s">
        <v>140</v>
      </c>
      <c r="R28" s="152"/>
      <c r="S28" s="152" t="s">
        <v>141</v>
      </c>
      <c r="T28" s="152"/>
      <c r="U28" s="152" t="s">
        <v>142</v>
      </c>
      <c r="V28" s="152"/>
      <c r="W28" s="179"/>
      <c r="X28" s="179"/>
      <c r="Y28" s="179"/>
      <c r="Z28" s="179"/>
      <c r="AA28" s="179"/>
      <c r="AB28" s="179"/>
      <c r="AC28" s="179"/>
      <c r="AD28" s="180"/>
    </row>
    <row r="29" spans="1:30" ht="21" customHeight="1" thickBot="1">
      <c r="A29" s="147"/>
      <c r="B29" s="164"/>
      <c r="C29" s="157"/>
      <c r="D29" s="159"/>
      <c r="E29" s="161"/>
      <c r="F29" s="159"/>
      <c r="G29" s="161"/>
      <c r="H29" s="159"/>
      <c r="I29" s="161"/>
      <c r="J29" s="159"/>
      <c r="K29" s="161"/>
      <c r="L29" s="159"/>
      <c r="M29" s="161"/>
      <c r="N29" s="201"/>
      <c r="O29" s="153" t="str">
        <f>VLOOKUP($B23,利用者一覧!$C$4:$AU$53,22,FALSE)</f>
        <v>☑</v>
      </c>
      <c r="P29" s="154"/>
      <c r="Q29" s="154" t="str">
        <f>VLOOKUP($B23,利用者一覧!$C$4:$AU$53,24,FALSE)</f>
        <v>□</v>
      </c>
      <c r="R29" s="154"/>
      <c r="S29" s="154" t="str">
        <f>VLOOKUP($B23,利用者一覧!$C$4:$AU$53,26,FALSE)</f>
        <v>□</v>
      </c>
      <c r="T29" s="154"/>
      <c r="U29" s="154" t="str">
        <f>VLOOKUP($B23,利用者一覧!$C$4:$AU$53,28,FALSE)</f>
        <v>□</v>
      </c>
      <c r="V29" s="154"/>
      <c r="W29" s="181"/>
      <c r="X29" s="181"/>
      <c r="Y29" s="181"/>
      <c r="Z29" s="181"/>
      <c r="AA29" s="181"/>
      <c r="AB29" s="181"/>
      <c r="AC29" s="181"/>
      <c r="AD29" s="182"/>
    </row>
    <row r="30" spans="1:30" ht="26.4" customHeight="1" thickBot="1">
      <c r="A30" s="148"/>
      <c r="B30" s="174" t="s">
        <v>182</v>
      </c>
      <c r="C30" s="175"/>
      <c r="D30" s="176"/>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8"/>
    </row>
    <row r="31" spans="1:30" ht="21" customHeight="1" thickBot="1">
      <c r="A31" s="146">
        <v>4</v>
      </c>
      <c r="B31" s="149" t="s">
        <v>9</v>
      </c>
      <c r="C31" s="150"/>
      <c r="D31" s="151"/>
      <c r="E31" s="149" t="s">
        <v>10</v>
      </c>
      <c r="F31" s="150"/>
      <c r="G31" s="150"/>
      <c r="H31" s="150"/>
      <c r="I31" s="196" t="s">
        <v>11</v>
      </c>
      <c r="J31" s="150"/>
      <c r="K31" s="197"/>
      <c r="L31" s="150" t="s">
        <v>12</v>
      </c>
      <c r="M31" s="150"/>
      <c r="N31" s="150"/>
      <c r="O31" s="198" t="s">
        <v>175</v>
      </c>
      <c r="P31" s="199"/>
      <c r="Q31" s="199"/>
      <c r="R31" s="199"/>
      <c r="S31" s="199"/>
      <c r="T31" s="199"/>
      <c r="U31" s="199"/>
      <c r="V31" s="199"/>
      <c r="W31" s="203" t="s">
        <v>169</v>
      </c>
      <c r="X31" s="204"/>
      <c r="Y31" s="204"/>
      <c r="Z31" s="205"/>
      <c r="AA31" s="206" t="e">
        <f>VLOOKUP($B32,利用者一覧!$C$4:$AU$53,43,FALSE)</f>
        <v>#N/A</v>
      </c>
      <c r="AB31" s="206"/>
      <c r="AC31" s="206"/>
      <c r="AD31" s="207"/>
    </row>
    <row r="32" spans="1:30" ht="21" customHeight="1" thickTop="1">
      <c r="A32" s="147"/>
      <c r="B32" s="208"/>
      <c r="C32" s="208"/>
      <c r="D32" s="208"/>
      <c r="E32" s="211" t="s">
        <v>19</v>
      </c>
      <c r="F32" s="212"/>
      <c r="G32" s="212"/>
      <c r="H32" s="212"/>
      <c r="I32" s="213" t="s">
        <v>20</v>
      </c>
      <c r="J32" s="214"/>
      <c r="K32" s="215"/>
      <c r="L32" s="214" t="s">
        <v>21</v>
      </c>
      <c r="M32" s="214"/>
      <c r="N32" s="214"/>
      <c r="O32" s="216" t="s">
        <v>147</v>
      </c>
      <c r="P32" s="218" t="e">
        <f>VLOOKUP($B32,利用者一覧!$C$4:$AU$53,40,FALSE)</f>
        <v>#N/A</v>
      </c>
      <c r="Q32" s="219"/>
      <c r="R32" s="219"/>
      <c r="S32" s="219"/>
      <c r="T32" s="219"/>
      <c r="U32" s="220"/>
      <c r="V32" s="88" t="s">
        <v>148</v>
      </c>
      <c r="W32" s="221" t="e">
        <f>VLOOKUP($B32,利用者一覧!$C$4:$AU$53,45,FALSE)</f>
        <v>#N/A</v>
      </c>
      <c r="X32" s="222"/>
      <c r="Y32" s="222"/>
      <c r="Z32" s="222"/>
      <c r="AA32" s="222"/>
      <c r="AB32" s="222"/>
      <c r="AC32" s="222"/>
      <c r="AD32" s="223"/>
    </row>
    <row r="33" spans="1:30" ht="21" customHeight="1">
      <c r="A33" s="147"/>
      <c r="B33" s="209"/>
      <c r="C33" s="209"/>
      <c r="D33" s="209"/>
      <c r="E33" s="183" t="s">
        <v>24</v>
      </c>
      <c r="F33" s="184"/>
      <c r="G33" s="184"/>
      <c r="H33" s="184"/>
      <c r="I33" s="185" t="s">
        <v>20</v>
      </c>
      <c r="J33" s="186"/>
      <c r="K33" s="187"/>
      <c r="L33" s="186" t="s">
        <v>21</v>
      </c>
      <c r="M33" s="186"/>
      <c r="N33" s="186"/>
      <c r="O33" s="217"/>
      <c r="P33" s="188" t="e">
        <f>VLOOKUP($B32,利用者一覧!$C$4:$AU$53,41,FALSE)</f>
        <v>#N/A</v>
      </c>
      <c r="Q33" s="189"/>
      <c r="R33" s="189"/>
      <c r="S33" s="189"/>
      <c r="T33" s="189"/>
      <c r="U33" s="190"/>
      <c r="V33" s="89" t="s">
        <v>148</v>
      </c>
      <c r="W33" s="224"/>
      <c r="X33" s="225"/>
      <c r="Y33" s="225"/>
      <c r="Z33" s="225"/>
      <c r="AA33" s="225"/>
      <c r="AB33" s="225"/>
      <c r="AC33" s="225"/>
      <c r="AD33" s="226"/>
    </row>
    <row r="34" spans="1:30" ht="21" customHeight="1" thickBot="1">
      <c r="A34" s="147"/>
      <c r="B34" s="210"/>
      <c r="C34" s="210"/>
      <c r="D34" s="210"/>
      <c r="E34" s="191" t="s">
        <v>25</v>
      </c>
      <c r="F34" s="192"/>
      <c r="G34" s="192"/>
      <c r="H34" s="192"/>
      <c r="I34" s="193" t="s">
        <v>20</v>
      </c>
      <c r="J34" s="194"/>
      <c r="K34" s="195"/>
      <c r="L34" s="194" t="s">
        <v>21</v>
      </c>
      <c r="M34" s="194"/>
      <c r="N34" s="194"/>
      <c r="O34" s="217"/>
      <c r="P34" s="188" t="e">
        <f>VLOOKUP($B32,利用者一覧!$C$4:$AU$53,42,FALSE)</f>
        <v>#N/A</v>
      </c>
      <c r="Q34" s="189"/>
      <c r="R34" s="189"/>
      <c r="S34" s="189"/>
      <c r="T34" s="189"/>
      <c r="U34" s="190"/>
      <c r="V34" s="89" t="s">
        <v>148</v>
      </c>
      <c r="W34" s="224"/>
      <c r="X34" s="225"/>
      <c r="Y34" s="225"/>
      <c r="Z34" s="225"/>
      <c r="AA34" s="225"/>
      <c r="AB34" s="225"/>
      <c r="AC34" s="225"/>
      <c r="AD34" s="226"/>
    </row>
    <row r="35" spans="1:30" ht="21" customHeight="1" thickBot="1">
      <c r="A35" s="147"/>
      <c r="B35" s="162" t="s">
        <v>132</v>
      </c>
      <c r="C35" s="165" t="s">
        <v>13</v>
      </c>
      <c r="D35" s="166"/>
      <c r="E35" s="167" t="s">
        <v>14</v>
      </c>
      <c r="F35" s="166"/>
      <c r="G35" s="167" t="s">
        <v>15</v>
      </c>
      <c r="H35" s="166"/>
      <c r="I35" s="167" t="s">
        <v>16</v>
      </c>
      <c r="J35" s="166"/>
      <c r="K35" s="167" t="s">
        <v>17</v>
      </c>
      <c r="L35" s="166"/>
      <c r="M35" s="167" t="s">
        <v>18</v>
      </c>
      <c r="N35" s="168"/>
      <c r="O35" s="169" t="s">
        <v>135</v>
      </c>
      <c r="P35" s="170"/>
      <c r="Q35" s="170" t="s">
        <v>143</v>
      </c>
      <c r="R35" s="170"/>
      <c r="S35" s="170" t="s">
        <v>144</v>
      </c>
      <c r="T35" s="170"/>
      <c r="U35" s="170" t="s">
        <v>138</v>
      </c>
      <c r="V35" s="171"/>
      <c r="W35" s="224"/>
      <c r="X35" s="225"/>
      <c r="Y35" s="225"/>
      <c r="Z35" s="225"/>
      <c r="AA35" s="225"/>
      <c r="AB35" s="225"/>
      <c r="AC35" s="225"/>
      <c r="AD35" s="226"/>
    </row>
    <row r="36" spans="1:30" ht="21" customHeight="1" thickTop="1">
      <c r="A36" s="147"/>
      <c r="B36" s="163"/>
      <c r="C36" s="90" t="s">
        <v>22</v>
      </c>
      <c r="D36" s="91" t="s">
        <v>23</v>
      </c>
      <c r="E36" s="92" t="s">
        <v>22</v>
      </c>
      <c r="F36" s="91" t="s">
        <v>23</v>
      </c>
      <c r="G36" s="92" t="s">
        <v>22</v>
      </c>
      <c r="H36" s="91" t="s">
        <v>23</v>
      </c>
      <c r="I36" s="92" t="s">
        <v>22</v>
      </c>
      <c r="J36" s="91" t="s">
        <v>23</v>
      </c>
      <c r="K36" s="92" t="s">
        <v>22</v>
      </c>
      <c r="L36" s="91" t="s">
        <v>23</v>
      </c>
      <c r="M36" s="92" t="s">
        <v>22</v>
      </c>
      <c r="N36" s="93" t="s">
        <v>23</v>
      </c>
      <c r="O36" s="172" t="e">
        <f>VLOOKUP($B32,利用者一覧!$C$4:$AU$53,14,FALSE)</f>
        <v>#N/A</v>
      </c>
      <c r="P36" s="155"/>
      <c r="Q36" s="173" t="e">
        <f>VLOOKUP($B32,利用者一覧!$C$4:$AU$53,16,FALSE)</f>
        <v>#N/A</v>
      </c>
      <c r="R36" s="155"/>
      <c r="S36" s="155" t="e">
        <f>VLOOKUP($B32,利用者一覧!$C$4:$AU$53,18,FALSE)</f>
        <v>#N/A</v>
      </c>
      <c r="T36" s="155"/>
      <c r="U36" s="155" t="e">
        <f>VLOOKUP($B32,利用者一覧!$C$4:$AU$53,20,FALSE)</f>
        <v>#N/A</v>
      </c>
      <c r="V36" s="155"/>
      <c r="W36" s="179" t="e">
        <f>VLOOKUP($B32,利用者一覧!$C$4:$AU$53,44,FALSE)</f>
        <v>#N/A</v>
      </c>
      <c r="X36" s="179"/>
      <c r="Y36" s="179"/>
      <c r="Z36" s="179"/>
      <c r="AA36" s="179"/>
      <c r="AB36" s="179"/>
      <c r="AC36" s="179"/>
      <c r="AD36" s="180"/>
    </row>
    <row r="37" spans="1:30" ht="21" customHeight="1">
      <c r="A37" s="147"/>
      <c r="B37" s="163"/>
      <c r="C37" s="156" t="e">
        <f>VLOOKUP($B32,利用者一覧!$C$4:$AU$53,30,FALSE)</f>
        <v>#N/A</v>
      </c>
      <c r="D37" s="158" t="s">
        <v>148</v>
      </c>
      <c r="E37" s="160" t="e">
        <f>VLOOKUP($B32,利用者一覧!$C$4:$AU$53,31,FALSE)</f>
        <v>#N/A</v>
      </c>
      <c r="F37" s="158" t="s">
        <v>148</v>
      </c>
      <c r="G37" s="160" t="e">
        <f>VLOOKUP($B32,利用者一覧!$C$4:$AU$53,32,FALSE)</f>
        <v>#N/A</v>
      </c>
      <c r="H37" s="158" t="s">
        <v>148</v>
      </c>
      <c r="I37" s="160" t="e">
        <f>VLOOKUP($B32,利用者一覧!$C$4:$AU$53,33,FALSE)</f>
        <v>#N/A</v>
      </c>
      <c r="J37" s="158" t="s">
        <v>148</v>
      </c>
      <c r="K37" s="160" t="e">
        <f>VLOOKUP($B32,利用者一覧!$C$4:$AU$53,34,FALSE)</f>
        <v>#N/A</v>
      </c>
      <c r="L37" s="158" t="s">
        <v>148</v>
      </c>
      <c r="M37" s="160" t="e">
        <f>VLOOKUP($B32,利用者一覧!$C$4:$AU$53,35,FALSE)</f>
        <v>#N/A</v>
      </c>
      <c r="N37" s="200" t="s">
        <v>148</v>
      </c>
      <c r="O37" s="202" t="s">
        <v>139</v>
      </c>
      <c r="P37" s="152"/>
      <c r="Q37" s="152" t="s">
        <v>140</v>
      </c>
      <c r="R37" s="152"/>
      <c r="S37" s="152" t="s">
        <v>141</v>
      </c>
      <c r="T37" s="152"/>
      <c r="U37" s="152" t="s">
        <v>142</v>
      </c>
      <c r="V37" s="152"/>
      <c r="W37" s="179"/>
      <c r="X37" s="179"/>
      <c r="Y37" s="179"/>
      <c r="Z37" s="179"/>
      <c r="AA37" s="179"/>
      <c r="AB37" s="179"/>
      <c r="AC37" s="179"/>
      <c r="AD37" s="180"/>
    </row>
    <row r="38" spans="1:30" ht="21" customHeight="1" thickBot="1">
      <c r="A38" s="147"/>
      <c r="B38" s="164"/>
      <c r="C38" s="157"/>
      <c r="D38" s="159"/>
      <c r="E38" s="161"/>
      <c r="F38" s="159"/>
      <c r="G38" s="161"/>
      <c r="H38" s="159"/>
      <c r="I38" s="161"/>
      <c r="J38" s="159"/>
      <c r="K38" s="161"/>
      <c r="L38" s="159"/>
      <c r="M38" s="161"/>
      <c r="N38" s="201"/>
      <c r="O38" s="153" t="e">
        <f>VLOOKUP($B32,利用者一覧!$C$4:$AU$53,22,FALSE)</f>
        <v>#N/A</v>
      </c>
      <c r="P38" s="154"/>
      <c r="Q38" s="154" t="e">
        <f>VLOOKUP($B32,利用者一覧!$C$4:$AU$53,24,FALSE)</f>
        <v>#N/A</v>
      </c>
      <c r="R38" s="154"/>
      <c r="S38" s="154" t="e">
        <f>VLOOKUP($B32,利用者一覧!$C$4:$AU$53,26,FALSE)</f>
        <v>#N/A</v>
      </c>
      <c r="T38" s="154"/>
      <c r="U38" s="154" t="e">
        <f>VLOOKUP($B32,利用者一覧!$C$4:$AU$53,28,FALSE)</f>
        <v>#N/A</v>
      </c>
      <c r="V38" s="154"/>
      <c r="W38" s="181"/>
      <c r="X38" s="181"/>
      <c r="Y38" s="181"/>
      <c r="Z38" s="181"/>
      <c r="AA38" s="181"/>
      <c r="AB38" s="181"/>
      <c r="AC38" s="181"/>
      <c r="AD38" s="182"/>
    </row>
    <row r="39" spans="1:30" ht="26.4" customHeight="1" thickBot="1">
      <c r="A39" s="148"/>
      <c r="B39" s="174" t="s">
        <v>182</v>
      </c>
      <c r="C39" s="175"/>
      <c r="D39" s="176"/>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8"/>
    </row>
    <row r="40" spans="1:30" ht="21" customHeight="1" thickBot="1">
      <c r="A40" s="146">
        <v>5</v>
      </c>
      <c r="B40" s="149" t="s">
        <v>9</v>
      </c>
      <c r="C40" s="150"/>
      <c r="D40" s="151"/>
      <c r="E40" s="149" t="s">
        <v>10</v>
      </c>
      <c r="F40" s="150"/>
      <c r="G40" s="150"/>
      <c r="H40" s="150"/>
      <c r="I40" s="196" t="s">
        <v>11</v>
      </c>
      <c r="J40" s="150"/>
      <c r="K40" s="197"/>
      <c r="L40" s="150" t="s">
        <v>12</v>
      </c>
      <c r="M40" s="150"/>
      <c r="N40" s="150"/>
      <c r="O40" s="198" t="s">
        <v>175</v>
      </c>
      <c r="P40" s="199"/>
      <c r="Q40" s="199"/>
      <c r="R40" s="199"/>
      <c r="S40" s="199"/>
      <c r="T40" s="199"/>
      <c r="U40" s="199"/>
      <c r="V40" s="199"/>
      <c r="W40" s="203" t="s">
        <v>169</v>
      </c>
      <c r="X40" s="204"/>
      <c r="Y40" s="204"/>
      <c r="Z40" s="205"/>
      <c r="AA40" s="206" t="e">
        <f>VLOOKUP($B41,利用者一覧!$C$4:$AU$53,43,FALSE)</f>
        <v>#N/A</v>
      </c>
      <c r="AB40" s="206"/>
      <c r="AC40" s="206"/>
      <c r="AD40" s="207"/>
    </row>
    <row r="41" spans="1:30" ht="21" customHeight="1" thickTop="1">
      <c r="A41" s="147"/>
      <c r="B41" s="208"/>
      <c r="C41" s="208"/>
      <c r="D41" s="208"/>
      <c r="E41" s="211" t="s">
        <v>19</v>
      </c>
      <c r="F41" s="212"/>
      <c r="G41" s="212"/>
      <c r="H41" s="212"/>
      <c r="I41" s="213" t="s">
        <v>20</v>
      </c>
      <c r="J41" s="214"/>
      <c r="K41" s="215"/>
      <c r="L41" s="214" t="s">
        <v>21</v>
      </c>
      <c r="M41" s="214"/>
      <c r="N41" s="214"/>
      <c r="O41" s="216" t="s">
        <v>147</v>
      </c>
      <c r="P41" s="218" t="e">
        <f>VLOOKUP($B41,利用者一覧!$C$4:$AU$53,40,FALSE)</f>
        <v>#N/A</v>
      </c>
      <c r="Q41" s="219"/>
      <c r="R41" s="219"/>
      <c r="S41" s="219"/>
      <c r="T41" s="219"/>
      <c r="U41" s="220"/>
      <c r="V41" s="88" t="s">
        <v>148</v>
      </c>
      <c r="W41" s="221" t="e">
        <f>VLOOKUP($B41,利用者一覧!$C$4:$AU$53,45,FALSE)</f>
        <v>#N/A</v>
      </c>
      <c r="X41" s="222"/>
      <c r="Y41" s="222"/>
      <c r="Z41" s="222"/>
      <c r="AA41" s="222"/>
      <c r="AB41" s="222"/>
      <c r="AC41" s="222"/>
      <c r="AD41" s="223"/>
    </row>
    <row r="42" spans="1:30" ht="21" customHeight="1">
      <c r="A42" s="147"/>
      <c r="B42" s="209"/>
      <c r="C42" s="209"/>
      <c r="D42" s="209"/>
      <c r="E42" s="183" t="s">
        <v>24</v>
      </c>
      <c r="F42" s="184"/>
      <c r="G42" s="184"/>
      <c r="H42" s="184"/>
      <c r="I42" s="185" t="s">
        <v>20</v>
      </c>
      <c r="J42" s="186"/>
      <c r="K42" s="187"/>
      <c r="L42" s="186" t="s">
        <v>21</v>
      </c>
      <c r="M42" s="186"/>
      <c r="N42" s="186"/>
      <c r="O42" s="217"/>
      <c r="P42" s="188" t="e">
        <f>VLOOKUP($B41,利用者一覧!$C$4:$AU$53,41,FALSE)</f>
        <v>#N/A</v>
      </c>
      <c r="Q42" s="189"/>
      <c r="R42" s="189"/>
      <c r="S42" s="189"/>
      <c r="T42" s="189"/>
      <c r="U42" s="190"/>
      <c r="V42" s="89" t="s">
        <v>148</v>
      </c>
      <c r="W42" s="224"/>
      <c r="X42" s="225"/>
      <c r="Y42" s="225"/>
      <c r="Z42" s="225"/>
      <c r="AA42" s="225"/>
      <c r="AB42" s="225"/>
      <c r="AC42" s="225"/>
      <c r="AD42" s="226"/>
    </row>
    <row r="43" spans="1:30" ht="21" customHeight="1" thickBot="1">
      <c r="A43" s="147"/>
      <c r="B43" s="210"/>
      <c r="C43" s="210"/>
      <c r="D43" s="210"/>
      <c r="E43" s="191" t="s">
        <v>25</v>
      </c>
      <c r="F43" s="192"/>
      <c r="G43" s="192"/>
      <c r="H43" s="192"/>
      <c r="I43" s="193" t="s">
        <v>20</v>
      </c>
      <c r="J43" s="194"/>
      <c r="K43" s="195"/>
      <c r="L43" s="194" t="s">
        <v>21</v>
      </c>
      <c r="M43" s="194"/>
      <c r="N43" s="194"/>
      <c r="O43" s="217"/>
      <c r="P43" s="188" t="e">
        <f>VLOOKUP($B41,利用者一覧!$C$4:$AU$53,42,FALSE)</f>
        <v>#N/A</v>
      </c>
      <c r="Q43" s="189"/>
      <c r="R43" s="189"/>
      <c r="S43" s="189"/>
      <c r="T43" s="189"/>
      <c r="U43" s="190"/>
      <c r="V43" s="89" t="s">
        <v>148</v>
      </c>
      <c r="W43" s="224"/>
      <c r="X43" s="225"/>
      <c r="Y43" s="225"/>
      <c r="Z43" s="225"/>
      <c r="AA43" s="225"/>
      <c r="AB43" s="225"/>
      <c r="AC43" s="225"/>
      <c r="AD43" s="226"/>
    </row>
    <row r="44" spans="1:30" ht="21" customHeight="1" thickBot="1">
      <c r="A44" s="147"/>
      <c r="B44" s="162" t="s">
        <v>132</v>
      </c>
      <c r="C44" s="165" t="s">
        <v>13</v>
      </c>
      <c r="D44" s="166"/>
      <c r="E44" s="167" t="s">
        <v>14</v>
      </c>
      <c r="F44" s="166"/>
      <c r="G44" s="167" t="s">
        <v>15</v>
      </c>
      <c r="H44" s="166"/>
      <c r="I44" s="167" t="s">
        <v>16</v>
      </c>
      <c r="J44" s="166"/>
      <c r="K44" s="167" t="s">
        <v>17</v>
      </c>
      <c r="L44" s="166"/>
      <c r="M44" s="167" t="s">
        <v>18</v>
      </c>
      <c r="N44" s="168"/>
      <c r="O44" s="169" t="s">
        <v>135</v>
      </c>
      <c r="P44" s="170"/>
      <c r="Q44" s="170" t="s">
        <v>143</v>
      </c>
      <c r="R44" s="170"/>
      <c r="S44" s="170" t="s">
        <v>144</v>
      </c>
      <c r="T44" s="170"/>
      <c r="U44" s="170" t="s">
        <v>138</v>
      </c>
      <c r="V44" s="171"/>
      <c r="W44" s="224"/>
      <c r="X44" s="225"/>
      <c r="Y44" s="225"/>
      <c r="Z44" s="225"/>
      <c r="AA44" s="225"/>
      <c r="AB44" s="225"/>
      <c r="AC44" s="225"/>
      <c r="AD44" s="226"/>
    </row>
    <row r="45" spans="1:30" ht="21" customHeight="1" thickTop="1">
      <c r="A45" s="147"/>
      <c r="B45" s="163"/>
      <c r="C45" s="90" t="s">
        <v>22</v>
      </c>
      <c r="D45" s="91" t="s">
        <v>23</v>
      </c>
      <c r="E45" s="92" t="s">
        <v>22</v>
      </c>
      <c r="F45" s="91" t="s">
        <v>23</v>
      </c>
      <c r="G45" s="92" t="s">
        <v>22</v>
      </c>
      <c r="H45" s="91" t="s">
        <v>23</v>
      </c>
      <c r="I45" s="92" t="s">
        <v>22</v>
      </c>
      <c r="J45" s="91" t="s">
        <v>23</v>
      </c>
      <c r="K45" s="92" t="s">
        <v>22</v>
      </c>
      <c r="L45" s="91" t="s">
        <v>23</v>
      </c>
      <c r="M45" s="92" t="s">
        <v>22</v>
      </c>
      <c r="N45" s="93" t="s">
        <v>23</v>
      </c>
      <c r="O45" s="172" t="e">
        <f>VLOOKUP($B41,利用者一覧!$C$4:$AU$53,14,FALSE)</f>
        <v>#N/A</v>
      </c>
      <c r="P45" s="155"/>
      <c r="Q45" s="173" t="e">
        <f>VLOOKUP($B41,利用者一覧!$C$4:$AU$53,16,FALSE)</f>
        <v>#N/A</v>
      </c>
      <c r="R45" s="155"/>
      <c r="S45" s="155" t="e">
        <f>VLOOKUP($B41,利用者一覧!$C$4:$AU$53,18,FALSE)</f>
        <v>#N/A</v>
      </c>
      <c r="T45" s="155"/>
      <c r="U45" s="155" t="e">
        <f>VLOOKUP($B41,利用者一覧!$C$4:$AU$53,20,FALSE)</f>
        <v>#N/A</v>
      </c>
      <c r="V45" s="155"/>
      <c r="W45" s="179" t="e">
        <f>VLOOKUP($B41,利用者一覧!$C$4:$AU$53,44,FALSE)</f>
        <v>#N/A</v>
      </c>
      <c r="X45" s="179"/>
      <c r="Y45" s="179"/>
      <c r="Z45" s="179"/>
      <c r="AA45" s="179"/>
      <c r="AB45" s="179"/>
      <c r="AC45" s="179"/>
      <c r="AD45" s="180"/>
    </row>
    <row r="46" spans="1:30" ht="21" customHeight="1">
      <c r="A46" s="147"/>
      <c r="B46" s="163"/>
      <c r="C46" s="156" t="e">
        <f>VLOOKUP($B41,利用者一覧!$C$4:$AU$53,30,FALSE)</f>
        <v>#N/A</v>
      </c>
      <c r="D46" s="158" t="s">
        <v>148</v>
      </c>
      <c r="E46" s="160" t="e">
        <f>VLOOKUP($B41,利用者一覧!$C$4:$AU$53,31,FALSE)</f>
        <v>#N/A</v>
      </c>
      <c r="F46" s="158" t="s">
        <v>148</v>
      </c>
      <c r="G46" s="160" t="e">
        <f>VLOOKUP($B41,利用者一覧!$C$4:$AU$53,32,FALSE)</f>
        <v>#N/A</v>
      </c>
      <c r="H46" s="158" t="s">
        <v>148</v>
      </c>
      <c r="I46" s="160" t="e">
        <f>VLOOKUP($B41,利用者一覧!$C$4:$AU$53,33,FALSE)</f>
        <v>#N/A</v>
      </c>
      <c r="J46" s="158" t="s">
        <v>148</v>
      </c>
      <c r="K46" s="160" t="e">
        <f>VLOOKUP($B41,利用者一覧!$C$4:$AU$53,34,FALSE)</f>
        <v>#N/A</v>
      </c>
      <c r="L46" s="158" t="s">
        <v>148</v>
      </c>
      <c r="M46" s="160" t="e">
        <f>VLOOKUP($B41,利用者一覧!$C$4:$AU$53,35,FALSE)</f>
        <v>#N/A</v>
      </c>
      <c r="N46" s="200" t="s">
        <v>148</v>
      </c>
      <c r="O46" s="202" t="s">
        <v>139</v>
      </c>
      <c r="P46" s="152"/>
      <c r="Q46" s="152" t="s">
        <v>140</v>
      </c>
      <c r="R46" s="152"/>
      <c r="S46" s="152" t="s">
        <v>141</v>
      </c>
      <c r="T46" s="152"/>
      <c r="U46" s="152" t="s">
        <v>142</v>
      </c>
      <c r="V46" s="152"/>
      <c r="W46" s="179"/>
      <c r="X46" s="179"/>
      <c r="Y46" s="179"/>
      <c r="Z46" s="179"/>
      <c r="AA46" s="179"/>
      <c r="AB46" s="179"/>
      <c r="AC46" s="179"/>
      <c r="AD46" s="180"/>
    </row>
    <row r="47" spans="1:30" ht="21" customHeight="1" thickBot="1">
      <c r="A47" s="147"/>
      <c r="B47" s="164"/>
      <c r="C47" s="157"/>
      <c r="D47" s="159"/>
      <c r="E47" s="161"/>
      <c r="F47" s="159"/>
      <c r="G47" s="161"/>
      <c r="H47" s="159"/>
      <c r="I47" s="161"/>
      <c r="J47" s="159"/>
      <c r="K47" s="161"/>
      <c r="L47" s="159"/>
      <c r="M47" s="161"/>
      <c r="N47" s="201"/>
      <c r="O47" s="153" t="e">
        <f>VLOOKUP($B41,利用者一覧!$C$4:$AU$53,22,FALSE)</f>
        <v>#N/A</v>
      </c>
      <c r="P47" s="154"/>
      <c r="Q47" s="154" t="e">
        <f>VLOOKUP($B41,利用者一覧!$C$4:$AU$53,24,FALSE)</f>
        <v>#N/A</v>
      </c>
      <c r="R47" s="154"/>
      <c r="S47" s="154" t="e">
        <f>VLOOKUP($B41,利用者一覧!$C$4:$AU$53,26,FALSE)</f>
        <v>#N/A</v>
      </c>
      <c r="T47" s="154"/>
      <c r="U47" s="154" t="e">
        <f>VLOOKUP($B41,利用者一覧!$C$4:$AU$53,28,FALSE)</f>
        <v>#N/A</v>
      </c>
      <c r="V47" s="154"/>
      <c r="W47" s="181"/>
      <c r="X47" s="181"/>
      <c r="Y47" s="181"/>
      <c r="Z47" s="181"/>
      <c r="AA47" s="181"/>
      <c r="AB47" s="181"/>
      <c r="AC47" s="181"/>
      <c r="AD47" s="182"/>
    </row>
    <row r="48" spans="1:30" ht="26.4" customHeight="1" thickBot="1">
      <c r="A48" s="148"/>
      <c r="B48" s="174" t="s">
        <v>182</v>
      </c>
      <c r="C48" s="175"/>
      <c r="D48" s="176"/>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8"/>
    </row>
    <row r="49" spans="1:30" ht="21" customHeight="1" thickBot="1">
      <c r="A49" s="146">
        <v>6</v>
      </c>
      <c r="B49" s="149" t="s">
        <v>9</v>
      </c>
      <c r="C49" s="150"/>
      <c r="D49" s="151"/>
      <c r="E49" s="149" t="s">
        <v>10</v>
      </c>
      <c r="F49" s="150"/>
      <c r="G49" s="150"/>
      <c r="H49" s="150"/>
      <c r="I49" s="196" t="s">
        <v>11</v>
      </c>
      <c r="J49" s="150"/>
      <c r="K49" s="197"/>
      <c r="L49" s="150" t="s">
        <v>12</v>
      </c>
      <c r="M49" s="150"/>
      <c r="N49" s="150"/>
      <c r="O49" s="198" t="s">
        <v>175</v>
      </c>
      <c r="P49" s="199"/>
      <c r="Q49" s="199"/>
      <c r="R49" s="199"/>
      <c r="S49" s="199"/>
      <c r="T49" s="199"/>
      <c r="U49" s="199"/>
      <c r="V49" s="199"/>
      <c r="W49" s="203" t="s">
        <v>169</v>
      </c>
      <c r="X49" s="204"/>
      <c r="Y49" s="204"/>
      <c r="Z49" s="205"/>
      <c r="AA49" s="206" t="e">
        <f>VLOOKUP($B50,利用者一覧!$C$4:$AU$53,43,FALSE)</f>
        <v>#N/A</v>
      </c>
      <c r="AB49" s="206"/>
      <c r="AC49" s="206"/>
      <c r="AD49" s="207"/>
    </row>
    <row r="50" spans="1:30" ht="21" customHeight="1" thickTop="1">
      <c r="A50" s="147"/>
      <c r="B50" s="208"/>
      <c r="C50" s="208"/>
      <c r="D50" s="208"/>
      <c r="E50" s="211" t="s">
        <v>19</v>
      </c>
      <c r="F50" s="212"/>
      <c r="G50" s="212"/>
      <c r="H50" s="212"/>
      <c r="I50" s="213" t="s">
        <v>20</v>
      </c>
      <c r="J50" s="214"/>
      <c r="K50" s="215"/>
      <c r="L50" s="214" t="s">
        <v>21</v>
      </c>
      <c r="M50" s="214"/>
      <c r="N50" s="214"/>
      <c r="O50" s="216" t="s">
        <v>147</v>
      </c>
      <c r="P50" s="218" t="e">
        <f>VLOOKUP($B50,利用者一覧!$C$4:$AU$53,40,FALSE)</f>
        <v>#N/A</v>
      </c>
      <c r="Q50" s="219"/>
      <c r="R50" s="219"/>
      <c r="S50" s="219"/>
      <c r="T50" s="219"/>
      <c r="U50" s="220"/>
      <c r="V50" s="88" t="s">
        <v>148</v>
      </c>
      <c r="W50" s="221" t="e">
        <f>VLOOKUP($B50,利用者一覧!$C$4:$AU$53,45,FALSE)</f>
        <v>#N/A</v>
      </c>
      <c r="X50" s="222"/>
      <c r="Y50" s="222"/>
      <c r="Z50" s="222"/>
      <c r="AA50" s="222"/>
      <c r="AB50" s="222"/>
      <c r="AC50" s="222"/>
      <c r="AD50" s="223"/>
    </row>
    <row r="51" spans="1:30" ht="21" customHeight="1">
      <c r="A51" s="147"/>
      <c r="B51" s="209"/>
      <c r="C51" s="209"/>
      <c r="D51" s="209"/>
      <c r="E51" s="183" t="s">
        <v>24</v>
      </c>
      <c r="F51" s="184"/>
      <c r="G51" s="184"/>
      <c r="H51" s="184"/>
      <c r="I51" s="185" t="s">
        <v>20</v>
      </c>
      <c r="J51" s="186"/>
      <c r="K51" s="187"/>
      <c r="L51" s="186" t="s">
        <v>21</v>
      </c>
      <c r="M51" s="186"/>
      <c r="N51" s="186"/>
      <c r="O51" s="217"/>
      <c r="P51" s="188" t="e">
        <f>VLOOKUP($B50,利用者一覧!$C$4:$AU$53,41,FALSE)</f>
        <v>#N/A</v>
      </c>
      <c r="Q51" s="189"/>
      <c r="R51" s="189"/>
      <c r="S51" s="189"/>
      <c r="T51" s="189"/>
      <c r="U51" s="190"/>
      <c r="V51" s="89" t="s">
        <v>148</v>
      </c>
      <c r="W51" s="224"/>
      <c r="X51" s="225"/>
      <c r="Y51" s="225"/>
      <c r="Z51" s="225"/>
      <c r="AA51" s="225"/>
      <c r="AB51" s="225"/>
      <c r="AC51" s="225"/>
      <c r="AD51" s="226"/>
    </row>
    <row r="52" spans="1:30" ht="21" customHeight="1" thickBot="1">
      <c r="A52" s="147"/>
      <c r="B52" s="210"/>
      <c r="C52" s="210"/>
      <c r="D52" s="210"/>
      <c r="E52" s="191" t="s">
        <v>25</v>
      </c>
      <c r="F52" s="192"/>
      <c r="G52" s="192"/>
      <c r="H52" s="192"/>
      <c r="I52" s="193" t="s">
        <v>20</v>
      </c>
      <c r="J52" s="194"/>
      <c r="K52" s="195"/>
      <c r="L52" s="194" t="s">
        <v>21</v>
      </c>
      <c r="M52" s="194"/>
      <c r="N52" s="194"/>
      <c r="O52" s="217"/>
      <c r="P52" s="188" t="e">
        <f>VLOOKUP($B50,利用者一覧!$C$4:$AU$53,42,FALSE)</f>
        <v>#N/A</v>
      </c>
      <c r="Q52" s="189"/>
      <c r="R52" s="189"/>
      <c r="S52" s="189"/>
      <c r="T52" s="189"/>
      <c r="U52" s="190"/>
      <c r="V52" s="89" t="s">
        <v>148</v>
      </c>
      <c r="W52" s="224"/>
      <c r="X52" s="225"/>
      <c r="Y52" s="225"/>
      <c r="Z52" s="225"/>
      <c r="AA52" s="225"/>
      <c r="AB52" s="225"/>
      <c r="AC52" s="225"/>
      <c r="AD52" s="226"/>
    </row>
    <row r="53" spans="1:30" ht="21" customHeight="1" thickBot="1">
      <c r="A53" s="147"/>
      <c r="B53" s="162" t="s">
        <v>132</v>
      </c>
      <c r="C53" s="165" t="s">
        <v>13</v>
      </c>
      <c r="D53" s="166"/>
      <c r="E53" s="167" t="s">
        <v>14</v>
      </c>
      <c r="F53" s="166"/>
      <c r="G53" s="167" t="s">
        <v>15</v>
      </c>
      <c r="H53" s="166"/>
      <c r="I53" s="167" t="s">
        <v>16</v>
      </c>
      <c r="J53" s="166"/>
      <c r="K53" s="167" t="s">
        <v>17</v>
      </c>
      <c r="L53" s="166"/>
      <c r="M53" s="167" t="s">
        <v>18</v>
      </c>
      <c r="N53" s="168"/>
      <c r="O53" s="169" t="s">
        <v>135</v>
      </c>
      <c r="P53" s="170"/>
      <c r="Q53" s="170" t="s">
        <v>143</v>
      </c>
      <c r="R53" s="170"/>
      <c r="S53" s="170" t="s">
        <v>144</v>
      </c>
      <c r="T53" s="170"/>
      <c r="U53" s="170" t="s">
        <v>138</v>
      </c>
      <c r="V53" s="171"/>
      <c r="W53" s="224"/>
      <c r="X53" s="225"/>
      <c r="Y53" s="225"/>
      <c r="Z53" s="225"/>
      <c r="AA53" s="225"/>
      <c r="AB53" s="225"/>
      <c r="AC53" s="225"/>
      <c r="AD53" s="226"/>
    </row>
    <row r="54" spans="1:30" ht="21" customHeight="1" thickTop="1">
      <c r="A54" s="147"/>
      <c r="B54" s="163"/>
      <c r="C54" s="90" t="s">
        <v>22</v>
      </c>
      <c r="D54" s="91" t="s">
        <v>23</v>
      </c>
      <c r="E54" s="92" t="s">
        <v>22</v>
      </c>
      <c r="F54" s="91" t="s">
        <v>23</v>
      </c>
      <c r="G54" s="92" t="s">
        <v>22</v>
      </c>
      <c r="H54" s="91" t="s">
        <v>23</v>
      </c>
      <c r="I54" s="92" t="s">
        <v>22</v>
      </c>
      <c r="J54" s="91" t="s">
        <v>23</v>
      </c>
      <c r="K54" s="92" t="s">
        <v>22</v>
      </c>
      <c r="L54" s="91" t="s">
        <v>23</v>
      </c>
      <c r="M54" s="92" t="s">
        <v>22</v>
      </c>
      <c r="N54" s="93" t="s">
        <v>23</v>
      </c>
      <c r="O54" s="172" t="e">
        <f>VLOOKUP($B50,利用者一覧!$C$4:$AU$53,14,FALSE)</f>
        <v>#N/A</v>
      </c>
      <c r="P54" s="155"/>
      <c r="Q54" s="173" t="e">
        <f>VLOOKUP($B50,利用者一覧!$C$4:$AU$53,16,FALSE)</f>
        <v>#N/A</v>
      </c>
      <c r="R54" s="155"/>
      <c r="S54" s="155" t="e">
        <f>VLOOKUP($B50,利用者一覧!$C$4:$AU$53,18,FALSE)</f>
        <v>#N/A</v>
      </c>
      <c r="T54" s="155"/>
      <c r="U54" s="155" t="e">
        <f>VLOOKUP($B50,利用者一覧!$C$4:$AU$53,20,FALSE)</f>
        <v>#N/A</v>
      </c>
      <c r="V54" s="155"/>
      <c r="W54" s="179" t="e">
        <f>VLOOKUP($B50,利用者一覧!$C$4:$AU$53,44,FALSE)</f>
        <v>#N/A</v>
      </c>
      <c r="X54" s="179"/>
      <c r="Y54" s="179"/>
      <c r="Z54" s="179"/>
      <c r="AA54" s="179"/>
      <c r="AB54" s="179"/>
      <c r="AC54" s="179"/>
      <c r="AD54" s="180"/>
    </row>
    <row r="55" spans="1:30" ht="21" customHeight="1">
      <c r="A55" s="147"/>
      <c r="B55" s="163"/>
      <c r="C55" s="156" t="e">
        <f>VLOOKUP($B50,利用者一覧!$C$4:$AU$53,30,FALSE)</f>
        <v>#N/A</v>
      </c>
      <c r="D55" s="158" t="s">
        <v>148</v>
      </c>
      <c r="E55" s="160" t="e">
        <f>VLOOKUP($B50,利用者一覧!$C$4:$AU$53,31,FALSE)</f>
        <v>#N/A</v>
      </c>
      <c r="F55" s="158" t="s">
        <v>148</v>
      </c>
      <c r="G55" s="160" t="e">
        <f>VLOOKUP($B50,利用者一覧!$C$4:$AU$53,32,FALSE)</f>
        <v>#N/A</v>
      </c>
      <c r="H55" s="158" t="s">
        <v>148</v>
      </c>
      <c r="I55" s="160" t="e">
        <f>VLOOKUP($B50,利用者一覧!$C$4:$AU$53,33,FALSE)</f>
        <v>#N/A</v>
      </c>
      <c r="J55" s="158" t="s">
        <v>148</v>
      </c>
      <c r="K55" s="160" t="e">
        <f>VLOOKUP($B50,利用者一覧!$C$4:$AU$53,34,FALSE)</f>
        <v>#N/A</v>
      </c>
      <c r="L55" s="158" t="s">
        <v>148</v>
      </c>
      <c r="M55" s="160" t="e">
        <f>VLOOKUP($B50,利用者一覧!$C$4:$AU$53,35,FALSE)</f>
        <v>#N/A</v>
      </c>
      <c r="N55" s="200" t="s">
        <v>148</v>
      </c>
      <c r="O55" s="202" t="s">
        <v>139</v>
      </c>
      <c r="P55" s="152"/>
      <c r="Q55" s="152" t="s">
        <v>140</v>
      </c>
      <c r="R55" s="152"/>
      <c r="S55" s="152" t="s">
        <v>141</v>
      </c>
      <c r="T55" s="152"/>
      <c r="U55" s="152" t="s">
        <v>142</v>
      </c>
      <c r="V55" s="152"/>
      <c r="W55" s="179"/>
      <c r="X55" s="179"/>
      <c r="Y55" s="179"/>
      <c r="Z55" s="179"/>
      <c r="AA55" s="179"/>
      <c r="AB55" s="179"/>
      <c r="AC55" s="179"/>
      <c r="AD55" s="180"/>
    </row>
    <row r="56" spans="1:30" ht="21" customHeight="1" thickBot="1">
      <c r="A56" s="147"/>
      <c r="B56" s="164"/>
      <c r="C56" s="157"/>
      <c r="D56" s="159"/>
      <c r="E56" s="161"/>
      <c r="F56" s="159"/>
      <c r="G56" s="161"/>
      <c r="H56" s="159"/>
      <c r="I56" s="161"/>
      <c r="J56" s="159"/>
      <c r="K56" s="161"/>
      <c r="L56" s="159"/>
      <c r="M56" s="161"/>
      <c r="N56" s="201"/>
      <c r="O56" s="153" t="e">
        <f>VLOOKUP($B50,利用者一覧!$C$4:$AU$53,22,FALSE)</f>
        <v>#N/A</v>
      </c>
      <c r="P56" s="154"/>
      <c r="Q56" s="154" t="e">
        <f>VLOOKUP($B50,利用者一覧!$C$4:$AU$53,24,FALSE)</f>
        <v>#N/A</v>
      </c>
      <c r="R56" s="154"/>
      <c r="S56" s="154" t="e">
        <f>VLOOKUP($B50,利用者一覧!$C$4:$AU$53,26,FALSE)</f>
        <v>#N/A</v>
      </c>
      <c r="T56" s="154"/>
      <c r="U56" s="154" t="e">
        <f>VLOOKUP($B50,利用者一覧!$C$4:$AU$53,28,FALSE)</f>
        <v>#N/A</v>
      </c>
      <c r="V56" s="154"/>
      <c r="W56" s="181"/>
      <c r="X56" s="181"/>
      <c r="Y56" s="181"/>
      <c r="Z56" s="181"/>
      <c r="AA56" s="181"/>
      <c r="AB56" s="181"/>
      <c r="AC56" s="181"/>
      <c r="AD56" s="182"/>
    </row>
    <row r="57" spans="1:30" ht="26.4" customHeight="1" thickBot="1">
      <c r="A57" s="148"/>
      <c r="B57" s="174" t="s">
        <v>182</v>
      </c>
      <c r="C57" s="175"/>
      <c r="D57" s="176"/>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8"/>
    </row>
    <row r="58" spans="1:30" ht="21" customHeight="1" thickBot="1">
      <c r="A58" s="146">
        <v>7</v>
      </c>
      <c r="B58" s="149" t="s">
        <v>9</v>
      </c>
      <c r="C58" s="150"/>
      <c r="D58" s="151"/>
      <c r="E58" s="149" t="s">
        <v>10</v>
      </c>
      <c r="F58" s="150"/>
      <c r="G58" s="150"/>
      <c r="H58" s="150"/>
      <c r="I58" s="196" t="s">
        <v>11</v>
      </c>
      <c r="J58" s="150"/>
      <c r="K58" s="197"/>
      <c r="L58" s="150" t="s">
        <v>12</v>
      </c>
      <c r="M58" s="150"/>
      <c r="N58" s="150"/>
      <c r="O58" s="198" t="s">
        <v>175</v>
      </c>
      <c r="P58" s="199"/>
      <c r="Q58" s="199"/>
      <c r="R58" s="199"/>
      <c r="S58" s="199"/>
      <c r="T58" s="199"/>
      <c r="U58" s="199"/>
      <c r="V58" s="199"/>
      <c r="W58" s="203" t="s">
        <v>169</v>
      </c>
      <c r="X58" s="204"/>
      <c r="Y58" s="204"/>
      <c r="Z58" s="205"/>
      <c r="AA58" s="206" t="e">
        <f>VLOOKUP($B59,利用者一覧!$C$4:$AU$53,43,FALSE)</f>
        <v>#N/A</v>
      </c>
      <c r="AB58" s="206"/>
      <c r="AC58" s="206"/>
      <c r="AD58" s="207"/>
    </row>
    <row r="59" spans="1:30" ht="21" customHeight="1" thickTop="1">
      <c r="A59" s="147"/>
      <c r="B59" s="208"/>
      <c r="C59" s="208"/>
      <c r="D59" s="208"/>
      <c r="E59" s="211" t="s">
        <v>19</v>
      </c>
      <c r="F59" s="212"/>
      <c r="G59" s="212"/>
      <c r="H59" s="212"/>
      <c r="I59" s="213" t="s">
        <v>20</v>
      </c>
      <c r="J59" s="214"/>
      <c r="K59" s="215"/>
      <c r="L59" s="214" t="s">
        <v>21</v>
      </c>
      <c r="M59" s="214"/>
      <c r="N59" s="214"/>
      <c r="O59" s="216" t="s">
        <v>147</v>
      </c>
      <c r="P59" s="218" t="e">
        <f>VLOOKUP($B59,利用者一覧!$C$4:$AU$53,40,FALSE)</f>
        <v>#N/A</v>
      </c>
      <c r="Q59" s="219"/>
      <c r="R59" s="219"/>
      <c r="S59" s="219"/>
      <c r="T59" s="219"/>
      <c r="U59" s="220"/>
      <c r="V59" s="88" t="s">
        <v>148</v>
      </c>
      <c r="W59" s="221" t="e">
        <f>VLOOKUP($B59,利用者一覧!$C$4:$AU$53,45,FALSE)</f>
        <v>#N/A</v>
      </c>
      <c r="X59" s="222"/>
      <c r="Y59" s="222"/>
      <c r="Z59" s="222"/>
      <c r="AA59" s="222"/>
      <c r="AB59" s="222"/>
      <c r="AC59" s="222"/>
      <c r="AD59" s="223"/>
    </row>
    <row r="60" spans="1:30" ht="21" customHeight="1">
      <c r="A60" s="147"/>
      <c r="B60" s="209"/>
      <c r="C60" s="209"/>
      <c r="D60" s="209"/>
      <c r="E60" s="183" t="s">
        <v>24</v>
      </c>
      <c r="F60" s="184"/>
      <c r="G60" s="184"/>
      <c r="H60" s="184"/>
      <c r="I60" s="185" t="s">
        <v>20</v>
      </c>
      <c r="J60" s="186"/>
      <c r="K60" s="187"/>
      <c r="L60" s="186" t="s">
        <v>21</v>
      </c>
      <c r="M60" s="186"/>
      <c r="N60" s="186"/>
      <c r="O60" s="217"/>
      <c r="P60" s="188" t="e">
        <f>VLOOKUP($B59,利用者一覧!$C$4:$AU$53,41,FALSE)</f>
        <v>#N/A</v>
      </c>
      <c r="Q60" s="189"/>
      <c r="R60" s="189"/>
      <c r="S60" s="189"/>
      <c r="T60" s="189"/>
      <c r="U60" s="190"/>
      <c r="V60" s="89" t="s">
        <v>148</v>
      </c>
      <c r="W60" s="224"/>
      <c r="X60" s="225"/>
      <c r="Y60" s="225"/>
      <c r="Z60" s="225"/>
      <c r="AA60" s="225"/>
      <c r="AB60" s="225"/>
      <c r="AC60" s="225"/>
      <c r="AD60" s="226"/>
    </row>
    <row r="61" spans="1:30" ht="21" customHeight="1" thickBot="1">
      <c r="A61" s="147"/>
      <c r="B61" s="210"/>
      <c r="C61" s="210"/>
      <c r="D61" s="210"/>
      <c r="E61" s="191" t="s">
        <v>25</v>
      </c>
      <c r="F61" s="192"/>
      <c r="G61" s="192"/>
      <c r="H61" s="192"/>
      <c r="I61" s="193" t="s">
        <v>20</v>
      </c>
      <c r="J61" s="194"/>
      <c r="K61" s="195"/>
      <c r="L61" s="194" t="s">
        <v>21</v>
      </c>
      <c r="M61" s="194"/>
      <c r="N61" s="194"/>
      <c r="O61" s="217"/>
      <c r="P61" s="188" t="e">
        <f>VLOOKUP($B59,利用者一覧!$C$4:$AU$53,42,FALSE)</f>
        <v>#N/A</v>
      </c>
      <c r="Q61" s="189"/>
      <c r="R61" s="189"/>
      <c r="S61" s="189"/>
      <c r="T61" s="189"/>
      <c r="U61" s="190"/>
      <c r="V61" s="89" t="s">
        <v>148</v>
      </c>
      <c r="W61" s="224"/>
      <c r="X61" s="225"/>
      <c r="Y61" s="225"/>
      <c r="Z61" s="225"/>
      <c r="AA61" s="225"/>
      <c r="AB61" s="225"/>
      <c r="AC61" s="225"/>
      <c r="AD61" s="226"/>
    </row>
    <row r="62" spans="1:30" ht="21" customHeight="1" thickBot="1">
      <c r="A62" s="147"/>
      <c r="B62" s="162" t="s">
        <v>132</v>
      </c>
      <c r="C62" s="165" t="s">
        <v>13</v>
      </c>
      <c r="D62" s="166"/>
      <c r="E62" s="167" t="s">
        <v>14</v>
      </c>
      <c r="F62" s="166"/>
      <c r="G62" s="167" t="s">
        <v>15</v>
      </c>
      <c r="H62" s="166"/>
      <c r="I62" s="167" t="s">
        <v>16</v>
      </c>
      <c r="J62" s="166"/>
      <c r="K62" s="167" t="s">
        <v>17</v>
      </c>
      <c r="L62" s="166"/>
      <c r="M62" s="167" t="s">
        <v>18</v>
      </c>
      <c r="N62" s="168"/>
      <c r="O62" s="169" t="s">
        <v>135</v>
      </c>
      <c r="P62" s="170"/>
      <c r="Q62" s="170" t="s">
        <v>143</v>
      </c>
      <c r="R62" s="170"/>
      <c r="S62" s="170" t="s">
        <v>144</v>
      </c>
      <c r="T62" s="170"/>
      <c r="U62" s="170" t="s">
        <v>138</v>
      </c>
      <c r="V62" s="171"/>
      <c r="W62" s="224"/>
      <c r="X62" s="225"/>
      <c r="Y62" s="225"/>
      <c r="Z62" s="225"/>
      <c r="AA62" s="225"/>
      <c r="AB62" s="225"/>
      <c r="AC62" s="225"/>
      <c r="AD62" s="226"/>
    </row>
    <row r="63" spans="1:30" ht="21" customHeight="1" thickTop="1">
      <c r="A63" s="147"/>
      <c r="B63" s="163"/>
      <c r="C63" s="90" t="s">
        <v>22</v>
      </c>
      <c r="D63" s="91" t="s">
        <v>23</v>
      </c>
      <c r="E63" s="92" t="s">
        <v>22</v>
      </c>
      <c r="F63" s="91" t="s">
        <v>23</v>
      </c>
      <c r="G63" s="92" t="s">
        <v>22</v>
      </c>
      <c r="H63" s="91" t="s">
        <v>23</v>
      </c>
      <c r="I63" s="92" t="s">
        <v>22</v>
      </c>
      <c r="J63" s="91" t="s">
        <v>23</v>
      </c>
      <c r="K63" s="92" t="s">
        <v>22</v>
      </c>
      <c r="L63" s="91" t="s">
        <v>23</v>
      </c>
      <c r="M63" s="92" t="s">
        <v>22</v>
      </c>
      <c r="N63" s="93" t="s">
        <v>23</v>
      </c>
      <c r="O63" s="172" t="e">
        <f>VLOOKUP($B59,利用者一覧!$C$4:$AU$53,14,FALSE)</f>
        <v>#N/A</v>
      </c>
      <c r="P63" s="155"/>
      <c r="Q63" s="173" t="e">
        <f>VLOOKUP($B59,利用者一覧!$C$4:$AU$53,16,FALSE)</f>
        <v>#N/A</v>
      </c>
      <c r="R63" s="155"/>
      <c r="S63" s="155" t="e">
        <f>VLOOKUP($B59,利用者一覧!$C$4:$AU$53,18,FALSE)</f>
        <v>#N/A</v>
      </c>
      <c r="T63" s="155"/>
      <c r="U63" s="155" t="e">
        <f>VLOOKUP($B59,利用者一覧!$C$4:$AU$53,20,FALSE)</f>
        <v>#N/A</v>
      </c>
      <c r="V63" s="155"/>
      <c r="W63" s="179" t="e">
        <f>VLOOKUP($B59,利用者一覧!$C$4:$AU$53,44,FALSE)</f>
        <v>#N/A</v>
      </c>
      <c r="X63" s="179"/>
      <c r="Y63" s="179"/>
      <c r="Z63" s="179"/>
      <c r="AA63" s="179"/>
      <c r="AB63" s="179"/>
      <c r="AC63" s="179"/>
      <c r="AD63" s="180"/>
    </row>
    <row r="64" spans="1:30" ht="21" customHeight="1">
      <c r="A64" s="147"/>
      <c r="B64" s="163"/>
      <c r="C64" s="156" t="e">
        <f>VLOOKUP($B59,利用者一覧!$C$4:$AU$53,30,FALSE)</f>
        <v>#N/A</v>
      </c>
      <c r="D64" s="158" t="s">
        <v>148</v>
      </c>
      <c r="E64" s="160" t="e">
        <f>VLOOKUP($B59,利用者一覧!$C$4:$AU$53,31,FALSE)</f>
        <v>#N/A</v>
      </c>
      <c r="F64" s="158" t="s">
        <v>148</v>
      </c>
      <c r="G64" s="160" t="e">
        <f>VLOOKUP($B59,利用者一覧!$C$4:$AU$53,32,FALSE)</f>
        <v>#N/A</v>
      </c>
      <c r="H64" s="158" t="s">
        <v>148</v>
      </c>
      <c r="I64" s="160" t="e">
        <f>VLOOKUP($B59,利用者一覧!$C$4:$AU$53,33,FALSE)</f>
        <v>#N/A</v>
      </c>
      <c r="J64" s="158" t="s">
        <v>148</v>
      </c>
      <c r="K64" s="160" t="e">
        <f>VLOOKUP($B59,利用者一覧!$C$4:$AU$53,34,FALSE)</f>
        <v>#N/A</v>
      </c>
      <c r="L64" s="158" t="s">
        <v>148</v>
      </c>
      <c r="M64" s="160" t="e">
        <f>VLOOKUP($B59,利用者一覧!$C$4:$AU$53,35,FALSE)</f>
        <v>#N/A</v>
      </c>
      <c r="N64" s="200" t="s">
        <v>148</v>
      </c>
      <c r="O64" s="202" t="s">
        <v>139</v>
      </c>
      <c r="P64" s="152"/>
      <c r="Q64" s="152" t="s">
        <v>140</v>
      </c>
      <c r="R64" s="152"/>
      <c r="S64" s="152" t="s">
        <v>141</v>
      </c>
      <c r="T64" s="152"/>
      <c r="U64" s="152" t="s">
        <v>142</v>
      </c>
      <c r="V64" s="152"/>
      <c r="W64" s="179"/>
      <c r="X64" s="179"/>
      <c r="Y64" s="179"/>
      <c r="Z64" s="179"/>
      <c r="AA64" s="179"/>
      <c r="AB64" s="179"/>
      <c r="AC64" s="179"/>
      <c r="AD64" s="180"/>
    </row>
    <row r="65" spans="1:30" ht="21" customHeight="1" thickBot="1">
      <c r="A65" s="147"/>
      <c r="B65" s="164"/>
      <c r="C65" s="157"/>
      <c r="D65" s="159"/>
      <c r="E65" s="161"/>
      <c r="F65" s="159"/>
      <c r="G65" s="161"/>
      <c r="H65" s="159"/>
      <c r="I65" s="161"/>
      <c r="J65" s="159"/>
      <c r="K65" s="161"/>
      <c r="L65" s="159"/>
      <c r="M65" s="161"/>
      <c r="N65" s="201"/>
      <c r="O65" s="153" t="e">
        <f>VLOOKUP($B59,利用者一覧!$C$4:$AU$53,22,FALSE)</f>
        <v>#N/A</v>
      </c>
      <c r="P65" s="154"/>
      <c r="Q65" s="154" t="e">
        <f>VLOOKUP($B59,利用者一覧!$C$4:$AU$53,24,FALSE)</f>
        <v>#N/A</v>
      </c>
      <c r="R65" s="154"/>
      <c r="S65" s="154" t="e">
        <f>VLOOKUP($B59,利用者一覧!$C$4:$AU$53,26,FALSE)</f>
        <v>#N/A</v>
      </c>
      <c r="T65" s="154"/>
      <c r="U65" s="154" t="e">
        <f>VLOOKUP($B59,利用者一覧!$C$4:$AU$53,28,FALSE)</f>
        <v>#N/A</v>
      </c>
      <c r="V65" s="154"/>
      <c r="W65" s="181"/>
      <c r="X65" s="181"/>
      <c r="Y65" s="181"/>
      <c r="Z65" s="181"/>
      <c r="AA65" s="181"/>
      <c r="AB65" s="181"/>
      <c r="AC65" s="181"/>
      <c r="AD65" s="182"/>
    </row>
    <row r="66" spans="1:30" ht="26.4" customHeight="1" thickBot="1">
      <c r="A66" s="148"/>
      <c r="B66" s="174" t="s">
        <v>182</v>
      </c>
      <c r="C66" s="175"/>
      <c r="D66" s="176"/>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8"/>
    </row>
    <row r="67" spans="1:30" ht="21" customHeight="1" thickBot="1">
      <c r="A67" s="146">
        <v>8</v>
      </c>
      <c r="B67" s="149" t="s">
        <v>9</v>
      </c>
      <c r="C67" s="150"/>
      <c r="D67" s="151"/>
      <c r="E67" s="149" t="s">
        <v>10</v>
      </c>
      <c r="F67" s="150"/>
      <c r="G67" s="150"/>
      <c r="H67" s="150"/>
      <c r="I67" s="196" t="s">
        <v>11</v>
      </c>
      <c r="J67" s="150"/>
      <c r="K67" s="197"/>
      <c r="L67" s="150" t="s">
        <v>12</v>
      </c>
      <c r="M67" s="150"/>
      <c r="N67" s="150"/>
      <c r="O67" s="198" t="s">
        <v>175</v>
      </c>
      <c r="P67" s="199"/>
      <c r="Q67" s="199"/>
      <c r="R67" s="199"/>
      <c r="S67" s="199"/>
      <c r="T67" s="199"/>
      <c r="U67" s="199"/>
      <c r="V67" s="199"/>
      <c r="W67" s="203" t="s">
        <v>169</v>
      </c>
      <c r="X67" s="204"/>
      <c r="Y67" s="204"/>
      <c r="Z67" s="205"/>
      <c r="AA67" s="206" t="e">
        <f>VLOOKUP($B68,利用者一覧!$C$4:$AU$53,43,FALSE)</f>
        <v>#N/A</v>
      </c>
      <c r="AB67" s="206"/>
      <c r="AC67" s="206"/>
      <c r="AD67" s="207"/>
    </row>
    <row r="68" spans="1:30" ht="21" customHeight="1" thickTop="1">
      <c r="A68" s="147"/>
      <c r="B68" s="208"/>
      <c r="C68" s="208"/>
      <c r="D68" s="208"/>
      <c r="E68" s="211" t="s">
        <v>19</v>
      </c>
      <c r="F68" s="212"/>
      <c r="G68" s="212"/>
      <c r="H68" s="212"/>
      <c r="I68" s="213" t="s">
        <v>20</v>
      </c>
      <c r="J68" s="214"/>
      <c r="K68" s="215"/>
      <c r="L68" s="214" t="s">
        <v>21</v>
      </c>
      <c r="M68" s="214"/>
      <c r="N68" s="214"/>
      <c r="O68" s="216" t="s">
        <v>147</v>
      </c>
      <c r="P68" s="218" t="e">
        <f>VLOOKUP($B68,利用者一覧!$C$4:$AU$53,40,FALSE)</f>
        <v>#N/A</v>
      </c>
      <c r="Q68" s="219"/>
      <c r="R68" s="219"/>
      <c r="S68" s="219"/>
      <c r="T68" s="219"/>
      <c r="U68" s="220"/>
      <c r="V68" s="88" t="s">
        <v>148</v>
      </c>
      <c r="W68" s="221" t="e">
        <f>VLOOKUP($B68,利用者一覧!$C$4:$AU$53,45,FALSE)</f>
        <v>#N/A</v>
      </c>
      <c r="X68" s="222"/>
      <c r="Y68" s="222"/>
      <c r="Z68" s="222"/>
      <c r="AA68" s="222"/>
      <c r="AB68" s="222"/>
      <c r="AC68" s="222"/>
      <c r="AD68" s="223"/>
    </row>
    <row r="69" spans="1:30" ht="21" customHeight="1">
      <c r="A69" s="147"/>
      <c r="B69" s="209"/>
      <c r="C69" s="209"/>
      <c r="D69" s="209"/>
      <c r="E69" s="183" t="s">
        <v>24</v>
      </c>
      <c r="F69" s="184"/>
      <c r="G69" s="184"/>
      <c r="H69" s="184"/>
      <c r="I69" s="185" t="s">
        <v>20</v>
      </c>
      <c r="J69" s="186"/>
      <c r="K69" s="187"/>
      <c r="L69" s="186" t="s">
        <v>21</v>
      </c>
      <c r="M69" s="186"/>
      <c r="N69" s="186"/>
      <c r="O69" s="217"/>
      <c r="P69" s="188" t="e">
        <f>VLOOKUP($B68,利用者一覧!$C$4:$AU$53,41,FALSE)</f>
        <v>#N/A</v>
      </c>
      <c r="Q69" s="189"/>
      <c r="R69" s="189"/>
      <c r="S69" s="189"/>
      <c r="T69" s="189"/>
      <c r="U69" s="190"/>
      <c r="V69" s="89" t="s">
        <v>148</v>
      </c>
      <c r="W69" s="224"/>
      <c r="X69" s="225"/>
      <c r="Y69" s="225"/>
      <c r="Z69" s="225"/>
      <c r="AA69" s="225"/>
      <c r="AB69" s="225"/>
      <c r="AC69" s="225"/>
      <c r="AD69" s="226"/>
    </row>
    <row r="70" spans="1:30" ht="21" customHeight="1" thickBot="1">
      <c r="A70" s="147"/>
      <c r="B70" s="210"/>
      <c r="C70" s="210"/>
      <c r="D70" s="210"/>
      <c r="E70" s="191" t="s">
        <v>25</v>
      </c>
      <c r="F70" s="192"/>
      <c r="G70" s="192"/>
      <c r="H70" s="192"/>
      <c r="I70" s="193" t="s">
        <v>20</v>
      </c>
      <c r="J70" s="194"/>
      <c r="K70" s="195"/>
      <c r="L70" s="194" t="s">
        <v>21</v>
      </c>
      <c r="M70" s="194"/>
      <c r="N70" s="194"/>
      <c r="O70" s="217"/>
      <c r="P70" s="188" t="e">
        <f>VLOOKUP($B68,利用者一覧!$C$4:$AU$53,42,FALSE)</f>
        <v>#N/A</v>
      </c>
      <c r="Q70" s="189"/>
      <c r="R70" s="189"/>
      <c r="S70" s="189"/>
      <c r="T70" s="189"/>
      <c r="U70" s="190"/>
      <c r="V70" s="89" t="s">
        <v>148</v>
      </c>
      <c r="W70" s="224"/>
      <c r="X70" s="225"/>
      <c r="Y70" s="225"/>
      <c r="Z70" s="225"/>
      <c r="AA70" s="225"/>
      <c r="AB70" s="225"/>
      <c r="AC70" s="225"/>
      <c r="AD70" s="226"/>
    </row>
    <row r="71" spans="1:30" ht="21" customHeight="1" thickBot="1">
      <c r="A71" s="147"/>
      <c r="B71" s="162" t="s">
        <v>132</v>
      </c>
      <c r="C71" s="165" t="s">
        <v>13</v>
      </c>
      <c r="D71" s="166"/>
      <c r="E71" s="167" t="s">
        <v>14</v>
      </c>
      <c r="F71" s="166"/>
      <c r="G71" s="167" t="s">
        <v>15</v>
      </c>
      <c r="H71" s="166"/>
      <c r="I71" s="167" t="s">
        <v>16</v>
      </c>
      <c r="J71" s="166"/>
      <c r="K71" s="167" t="s">
        <v>17</v>
      </c>
      <c r="L71" s="166"/>
      <c r="M71" s="167" t="s">
        <v>18</v>
      </c>
      <c r="N71" s="168"/>
      <c r="O71" s="169" t="s">
        <v>135</v>
      </c>
      <c r="P71" s="170"/>
      <c r="Q71" s="170" t="s">
        <v>143</v>
      </c>
      <c r="R71" s="170"/>
      <c r="S71" s="170" t="s">
        <v>144</v>
      </c>
      <c r="T71" s="170"/>
      <c r="U71" s="170" t="s">
        <v>138</v>
      </c>
      <c r="V71" s="171"/>
      <c r="W71" s="224"/>
      <c r="X71" s="225"/>
      <c r="Y71" s="225"/>
      <c r="Z71" s="225"/>
      <c r="AA71" s="225"/>
      <c r="AB71" s="225"/>
      <c r="AC71" s="225"/>
      <c r="AD71" s="226"/>
    </row>
    <row r="72" spans="1:30" ht="21" customHeight="1" thickTop="1">
      <c r="A72" s="147"/>
      <c r="B72" s="163"/>
      <c r="C72" s="90" t="s">
        <v>22</v>
      </c>
      <c r="D72" s="91" t="s">
        <v>23</v>
      </c>
      <c r="E72" s="92" t="s">
        <v>22</v>
      </c>
      <c r="F72" s="91" t="s">
        <v>23</v>
      </c>
      <c r="G72" s="92" t="s">
        <v>22</v>
      </c>
      <c r="H72" s="91" t="s">
        <v>23</v>
      </c>
      <c r="I72" s="92" t="s">
        <v>22</v>
      </c>
      <c r="J72" s="91" t="s">
        <v>23</v>
      </c>
      <c r="K72" s="92" t="s">
        <v>22</v>
      </c>
      <c r="L72" s="91" t="s">
        <v>23</v>
      </c>
      <c r="M72" s="92" t="s">
        <v>22</v>
      </c>
      <c r="N72" s="93" t="s">
        <v>23</v>
      </c>
      <c r="O72" s="172" t="e">
        <f>VLOOKUP($B68,利用者一覧!$C$4:$AU$53,14,FALSE)</f>
        <v>#N/A</v>
      </c>
      <c r="P72" s="155"/>
      <c r="Q72" s="173" t="e">
        <f>VLOOKUP($B68,利用者一覧!$C$4:$AU$53,16,FALSE)</f>
        <v>#N/A</v>
      </c>
      <c r="R72" s="155"/>
      <c r="S72" s="155" t="e">
        <f>VLOOKUP($B68,利用者一覧!$C$4:$AU$53,18,FALSE)</f>
        <v>#N/A</v>
      </c>
      <c r="T72" s="155"/>
      <c r="U72" s="155" t="e">
        <f>VLOOKUP($B68,利用者一覧!$C$4:$AU$53,20,FALSE)</f>
        <v>#N/A</v>
      </c>
      <c r="V72" s="155"/>
      <c r="W72" s="179" t="e">
        <f>VLOOKUP($B68,利用者一覧!$C$4:$AU$53,44,FALSE)</f>
        <v>#N/A</v>
      </c>
      <c r="X72" s="179"/>
      <c r="Y72" s="179"/>
      <c r="Z72" s="179"/>
      <c r="AA72" s="179"/>
      <c r="AB72" s="179"/>
      <c r="AC72" s="179"/>
      <c r="AD72" s="180"/>
    </row>
    <row r="73" spans="1:30" ht="21" customHeight="1">
      <c r="A73" s="147"/>
      <c r="B73" s="163"/>
      <c r="C73" s="156" t="e">
        <f>VLOOKUP($B68,利用者一覧!$C$4:$AU$53,30,FALSE)</f>
        <v>#N/A</v>
      </c>
      <c r="D73" s="158" t="s">
        <v>148</v>
      </c>
      <c r="E73" s="160" t="e">
        <f>VLOOKUP($B68,利用者一覧!$C$4:$AU$53,31,FALSE)</f>
        <v>#N/A</v>
      </c>
      <c r="F73" s="158" t="s">
        <v>148</v>
      </c>
      <c r="G73" s="160" t="e">
        <f>VLOOKUP($B68,利用者一覧!$C$4:$AU$53,32,FALSE)</f>
        <v>#N/A</v>
      </c>
      <c r="H73" s="158" t="s">
        <v>148</v>
      </c>
      <c r="I73" s="160" t="e">
        <f>VLOOKUP($B68,利用者一覧!$C$4:$AU$53,33,FALSE)</f>
        <v>#N/A</v>
      </c>
      <c r="J73" s="158" t="s">
        <v>148</v>
      </c>
      <c r="K73" s="160" t="e">
        <f>VLOOKUP($B68,利用者一覧!$C$4:$AU$53,34,FALSE)</f>
        <v>#N/A</v>
      </c>
      <c r="L73" s="158" t="s">
        <v>148</v>
      </c>
      <c r="M73" s="160" t="e">
        <f>VLOOKUP($B68,利用者一覧!$C$4:$AU$53,35,FALSE)</f>
        <v>#N/A</v>
      </c>
      <c r="N73" s="200" t="s">
        <v>148</v>
      </c>
      <c r="O73" s="202" t="s">
        <v>139</v>
      </c>
      <c r="P73" s="152"/>
      <c r="Q73" s="152" t="s">
        <v>140</v>
      </c>
      <c r="R73" s="152"/>
      <c r="S73" s="152" t="s">
        <v>141</v>
      </c>
      <c r="T73" s="152"/>
      <c r="U73" s="152" t="s">
        <v>142</v>
      </c>
      <c r="V73" s="152"/>
      <c r="W73" s="179"/>
      <c r="X73" s="179"/>
      <c r="Y73" s="179"/>
      <c r="Z73" s="179"/>
      <c r="AA73" s="179"/>
      <c r="AB73" s="179"/>
      <c r="AC73" s="179"/>
      <c r="AD73" s="180"/>
    </row>
    <row r="74" spans="1:30" ht="21" customHeight="1" thickBot="1">
      <c r="A74" s="147"/>
      <c r="B74" s="164"/>
      <c r="C74" s="157"/>
      <c r="D74" s="159"/>
      <c r="E74" s="161"/>
      <c r="F74" s="159"/>
      <c r="G74" s="161"/>
      <c r="H74" s="159"/>
      <c r="I74" s="161"/>
      <c r="J74" s="159"/>
      <c r="K74" s="161"/>
      <c r="L74" s="159"/>
      <c r="M74" s="161"/>
      <c r="N74" s="201"/>
      <c r="O74" s="153" t="e">
        <f>VLOOKUP($B68,利用者一覧!$C$4:$AU$53,22,FALSE)</f>
        <v>#N/A</v>
      </c>
      <c r="P74" s="154"/>
      <c r="Q74" s="154" t="e">
        <f>VLOOKUP($B68,利用者一覧!$C$4:$AU$53,24,FALSE)</f>
        <v>#N/A</v>
      </c>
      <c r="R74" s="154"/>
      <c r="S74" s="154" t="e">
        <f>VLOOKUP($B68,利用者一覧!$C$4:$AU$53,26,FALSE)</f>
        <v>#N/A</v>
      </c>
      <c r="T74" s="154"/>
      <c r="U74" s="154" t="e">
        <f>VLOOKUP($B68,利用者一覧!$C$4:$AU$53,28,FALSE)</f>
        <v>#N/A</v>
      </c>
      <c r="V74" s="154"/>
      <c r="W74" s="181"/>
      <c r="X74" s="181"/>
      <c r="Y74" s="181"/>
      <c r="Z74" s="181"/>
      <c r="AA74" s="181"/>
      <c r="AB74" s="181"/>
      <c r="AC74" s="181"/>
      <c r="AD74" s="182"/>
    </row>
    <row r="75" spans="1:30" ht="26.4" customHeight="1" thickBot="1">
      <c r="A75" s="148"/>
      <c r="B75" s="174" t="s">
        <v>182</v>
      </c>
      <c r="C75" s="175"/>
      <c r="D75" s="176"/>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8"/>
    </row>
    <row r="76" spans="1:30" ht="21" customHeight="1" thickBot="1">
      <c r="A76" s="146">
        <v>9</v>
      </c>
      <c r="B76" s="149" t="s">
        <v>9</v>
      </c>
      <c r="C76" s="150"/>
      <c r="D76" s="151"/>
      <c r="E76" s="149" t="s">
        <v>10</v>
      </c>
      <c r="F76" s="150"/>
      <c r="G76" s="150"/>
      <c r="H76" s="150"/>
      <c r="I76" s="196" t="s">
        <v>11</v>
      </c>
      <c r="J76" s="150"/>
      <c r="K76" s="197"/>
      <c r="L76" s="150" t="s">
        <v>12</v>
      </c>
      <c r="M76" s="150"/>
      <c r="N76" s="150"/>
      <c r="O76" s="198" t="s">
        <v>175</v>
      </c>
      <c r="P76" s="199"/>
      <c r="Q76" s="199"/>
      <c r="R76" s="199"/>
      <c r="S76" s="199"/>
      <c r="T76" s="199"/>
      <c r="U76" s="199"/>
      <c r="V76" s="199"/>
      <c r="W76" s="203" t="s">
        <v>169</v>
      </c>
      <c r="X76" s="204"/>
      <c r="Y76" s="204"/>
      <c r="Z76" s="205"/>
      <c r="AA76" s="206" t="e">
        <f>VLOOKUP($B77,利用者一覧!$C$4:$AU$53,43,FALSE)</f>
        <v>#N/A</v>
      </c>
      <c r="AB76" s="206"/>
      <c r="AC76" s="206"/>
      <c r="AD76" s="207"/>
    </row>
    <row r="77" spans="1:30" ht="21" customHeight="1" thickTop="1">
      <c r="A77" s="147"/>
      <c r="B77" s="208"/>
      <c r="C77" s="208"/>
      <c r="D77" s="208"/>
      <c r="E77" s="211" t="s">
        <v>19</v>
      </c>
      <c r="F77" s="212"/>
      <c r="G77" s="212"/>
      <c r="H77" s="212"/>
      <c r="I77" s="213" t="s">
        <v>20</v>
      </c>
      <c r="J77" s="214"/>
      <c r="K77" s="215"/>
      <c r="L77" s="214" t="s">
        <v>21</v>
      </c>
      <c r="M77" s="214"/>
      <c r="N77" s="214"/>
      <c r="O77" s="216" t="s">
        <v>147</v>
      </c>
      <c r="P77" s="218" t="e">
        <f>VLOOKUP($B77,利用者一覧!$C$4:$AU$53,40,FALSE)</f>
        <v>#N/A</v>
      </c>
      <c r="Q77" s="219"/>
      <c r="R77" s="219"/>
      <c r="S77" s="219"/>
      <c r="T77" s="219"/>
      <c r="U77" s="220"/>
      <c r="V77" s="88" t="s">
        <v>148</v>
      </c>
      <c r="W77" s="221" t="e">
        <f>VLOOKUP($B77,利用者一覧!$C$4:$AU$53,45,FALSE)</f>
        <v>#N/A</v>
      </c>
      <c r="X77" s="222"/>
      <c r="Y77" s="222"/>
      <c r="Z77" s="222"/>
      <c r="AA77" s="222"/>
      <c r="AB77" s="222"/>
      <c r="AC77" s="222"/>
      <c r="AD77" s="223"/>
    </row>
    <row r="78" spans="1:30" ht="21" customHeight="1">
      <c r="A78" s="147"/>
      <c r="B78" s="209"/>
      <c r="C78" s="209"/>
      <c r="D78" s="209"/>
      <c r="E78" s="183" t="s">
        <v>24</v>
      </c>
      <c r="F78" s="184"/>
      <c r="G78" s="184"/>
      <c r="H78" s="184"/>
      <c r="I78" s="185" t="s">
        <v>20</v>
      </c>
      <c r="J78" s="186"/>
      <c r="K78" s="187"/>
      <c r="L78" s="186" t="s">
        <v>21</v>
      </c>
      <c r="M78" s="186"/>
      <c r="N78" s="186"/>
      <c r="O78" s="217"/>
      <c r="P78" s="188" t="e">
        <f>VLOOKUP($B77,利用者一覧!$C$4:$AU$53,41,FALSE)</f>
        <v>#N/A</v>
      </c>
      <c r="Q78" s="189"/>
      <c r="R78" s="189"/>
      <c r="S78" s="189"/>
      <c r="T78" s="189"/>
      <c r="U78" s="190"/>
      <c r="V78" s="89" t="s">
        <v>148</v>
      </c>
      <c r="W78" s="224"/>
      <c r="X78" s="225"/>
      <c r="Y78" s="225"/>
      <c r="Z78" s="225"/>
      <c r="AA78" s="225"/>
      <c r="AB78" s="225"/>
      <c r="AC78" s="225"/>
      <c r="AD78" s="226"/>
    </row>
    <row r="79" spans="1:30" ht="21" customHeight="1" thickBot="1">
      <c r="A79" s="147"/>
      <c r="B79" s="210"/>
      <c r="C79" s="210"/>
      <c r="D79" s="210"/>
      <c r="E79" s="191" t="s">
        <v>25</v>
      </c>
      <c r="F79" s="192"/>
      <c r="G79" s="192"/>
      <c r="H79" s="192"/>
      <c r="I79" s="193" t="s">
        <v>20</v>
      </c>
      <c r="J79" s="194"/>
      <c r="K79" s="195"/>
      <c r="L79" s="194" t="s">
        <v>21</v>
      </c>
      <c r="M79" s="194"/>
      <c r="N79" s="194"/>
      <c r="O79" s="217"/>
      <c r="P79" s="188" t="e">
        <f>VLOOKUP($B77,利用者一覧!$C$4:$AU$53,42,FALSE)</f>
        <v>#N/A</v>
      </c>
      <c r="Q79" s="189"/>
      <c r="R79" s="189"/>
      <c r="S79" s="189"/>
      <c r="T79" s="189"/>
      <c r="U79" s="190"/>
      <c r="V79" s="89" t="s">
        <v>148</v>
      </c>
      <c r="W79" s="224"/>
      <c r="X79" s="225"/>
      <c r="Y79" s="225"/>
      <c r="Z79" s="225"/>
      <c r="AA79" s="225"/>
      <c r="AB79" s="225"/>
      <c r="AC79" s="225"/>
      <c r="AD79" s="226"/>
    </row>
    <row r="80" spans="1:30" ht="21" customHeight="1" thickBot="1">
      <c r="A80" s="147"/>
      <c r="B80" s="162" t="s">
        <v>132</v>
      </c>
      <c r="C80" s="165" t="s">
        <v>13</v>
      </c>
      <c r="D80" s="166"/>
      <c r="E80" s="167" t="s">
        <v>14</v>
      </c>
      <c r="F80" s="166"/>
      <c r="G80" s="167" t="s">
        <v>15</v>
      </c>
      <c r="H80" s="166"/>
      <c r="I80" s="167" t="s">
        <v>16</v>
      </c>
      <c r="J80" s="166"/>
      <c r="K80" s="167" t="s">
        <v>17</v>
      </c>
      <c r="L80" s="166"/>
      <c r="M80" s="167" t="s">
        <v>18</v>
      </c>
      <c r="N80" s="168"/>
      <c r="O80" s="169" t="s">
        <v>135</v>
      </c>
      <c r="P80" s="170"/>
      <c r="Q80" s="170" t="s">
        <v>143</v>
      </c>
      <c r="R80" s="170"/>
      <c r="S80" s="170" t="s">
        <v>144</v>
      </c>
      <c r="T80" s="170"/>
      <c r="U80" s="170" t="s">
        <v>138</v>
      </c>
      <c r="V80" s="171"/>
      <c r="W80" s="224"/>
      <c r="X80" s="225"/>
      <c r="Y80" s="225"/>
      <c r="Z80" s="225"/>
      <c r="AA80" s="225"/>
      <c r="AB80" s="225"/>
      <c r="AC80" s="225"/>
      <c r="AD80" s="226"/>
    </row>
    <row r="81" spans="1:30" ht="21" customHeight="1" thickTop="1">
      <c r="A81" s="147"/>
      <c r="B81" s="163"/>
      <c r="C81" s="90" t="s">
        <v>22</v>
      </c>
      <c r="D81" s="91" t="s">
        <v>23</v>
      </c>
      <c r="E81" s="92" t="s">
        <v>22</v>
      </c>
      <c r="F81" s="91" t="s">
        <v>23</v>
      </c>
      <c r="G81" s="92" t="s">
        <v>22</v>
      </c>
      <c r="H81" s="91" t="s">
        <v>23</v>
      </c>
      <c r="I81" s="92" t="s">
        <v>22</v>
      </c>
      <c r="J81" s="91" t="s">
        <v>23</v>
      </c>
      <c r="K81" s="92" t="s">
        <v>22</v>
      </c>
      <c r="L81" s="91" t="s">
        <v>23</v>
      </c>
      <c r="M81" s="92" t="s">
        <v>22</v>
      </c>
      <c r="N81" s="93" t="s">
        <v>23</v>
      </c>
      <c r="O81" s="172" t="e">
        <f>VLOOKUP($B77,利用者一覧!$C$4:$AU$53,14,FALSE)</f>
        <v>#N/A</v>
      </c>
      <c r="P81" s="155"/>
      <c r="Q81" s="173" t="e">
        <f>VLOOKUP($B77,利用者一覧!$C$4:$AU$53,16,FALSE)</f>
        <v>#N/A</v>
      </c>
      <c r="R81" s="155"/>
      <c r="S81" s="155" t="e">
        <f>VLOOKUP($B77,利用者一覧!$C$4:$AU$53,18,FALSE)</f>
        <v>#N/A</v>
      </c>
      <c r="T81" s="155"/>
      <c r="U81" s="155" t="e">
        <f>VLOOKUP($B77,利用者一覧!$C$4:$AU$53,20,FALSE)</f>
        <v>#N/A</v>
      </c>
      <c r="V81" s="155"/>
      <c r="W81" s="179" t="e">
        <f>VLOOKUP($B77,利用者一覧!$C$4:$AU$53,44,FALSE)</f>
        <v>#N/A</v>
      </c>
      <c r="X81" s="179"/>
      <c r="Y81" s="179"/>
      <c r="Z81" s="179"/>
      <c r="AA81" s="179"/>
      <c r="AB81" s="179"/>
      <c r="AC81" s="179"/>
      <c r="AD81" s="180"/>
    </row>
    <row r="82" spans="1:30" ht="21" customHeight="1">
      <c r="A82" s="147"/>
      <c r="B82" s="163"/>
      <c r="C82" s="156" t="e">
        <f>VLOOKUP($B77,利用者一覧!$C$4:$AU$53,30,FALSE)</f>
        <v>#N/A</v>
      </c>
      <c r="D82" s="158" t="s">
        <v>148</v>
      </c>
      <c r="E82" s="160" t="e">
        <f>VLOOKUP($B77,利用者一覧!$C$4:$AU$53,31,FALSE)</f>
        <v>#N/A</v>
      </c>
      <c r="F82" s="158" t="s">
        <v>148</v>
      </c>
      <c r="G82" s="160" t="e">
        <f>VLOOKUP($B77,利用者一覧!$C$4:$AU$53,32,FALSE)</f>
        <v>#N/A</v>
      </c>
      <c r="H82" s="158" t="s">
        <v>148</v>
      </c>
      <c r="I82" s="160" t="e">
        <f>VLOOKUP($B77,利用者一覧!$C$4:$AU$53,33,FALSE)</f>
        <v>#N/A</v>
      </c>
      <c r="J82" s="158" t="s">
        <v>148</v>
      </c>
      <c r="K82" s="160" t="e">
        <f>VLOOKUP($B77,利用者一覧!$C$4:$AU$53,34,FALSE)</f>
        <v>#N/A</v>
      </c>
      <c r="L82" s="158" t="s">
        <v>148</v>
      </c>
      <c r="M82" s="160" t="e">
        <f>VLOOKUP($B77,利用者一覧!$C$4:$AU$53,35,FALSE)</f>
        <v>#N/A</v>
      </c>
      <c r="N82" s="200" t="s">
        <v>148</v>
      </c>
      <c r="O82" s="202" t="s">
        <v>139</v>
      </c>
      <c r="P82" s="152"/>
      <c r="Q82" s="152" t="s">
        <v>140</v>
      </c>
      <c r="R82" s="152"/>
      <c r="S82" s="152" t="s">
        <v>141</v>
      </c>
      <c r="T82" s="152"/>
      <c r="U82" s="152" t="s">
        <v>142</v>
      </c>
      <c r="V82" s="152"/>
      <c r="W82" s="179"/>
      <c r="X82" s="179"/>
      <c r="Y82" s="179"/>
      <c r="Z82" s="179"/>
      <c r="AA82" s="179"/>
      <c r="AB82" s="179"/>
      <c r="AC82" s="179"/>
      <c r="AD82" s="180"/>
    </row>
    <row r="83" spans="1:30" ht="21" customHeight="1" thickBot="1">
      <c r="A83" s="147"/>
      <c r="B83" s="164"/>
      <c r="C83" s="157"/>
      <c r="D83" s="159"/>
      <c r="E83" s="161"/>
      <c r="F83" s="159"/>
      <c r="G83" s="161"/>
      <c r="H83" s="159"/>
      <c r="I83" s="161"/>
      <c r="J83" s="159"/>
      <c r="K83" s="161"/>
      <c r="L83" s="159"/>
      <c r="M83" s="161"/>
      <c r="N83" s="201"/>
      <c r="O83" s="153" t="e">
        <f>VLOOKUP($B77,利用者一覧!$C$4:$AU$53,22,FALSE)</f>
        <v>#N/A</v>
      </c>
      <c r="P83" s="154"/>
      <c r="Q83" s="154" t="e">
        <f>VLOOKUP($B77,利用者一覧!$C$4:$AU$53,24,FALSE)</f>
        <v>#N/A</v>
      </c>
      <c r="R83" s="154"/>
      <c r="S83" s="154" t="e">
        <f>VLOOKUP($B77,利用者一覧!$C$4:$AU$53,26,FALSE)</f>
        <v>#N/A</v>
      </c>
      <c r="T83" s="154"/>
      <c r="U83" s="154" t="e">
        <f>VLOOKUP($B77,利用者一覧!$C$4:$AU$53,28,FALSE)</f>
        <v>#N/A</v>
      </c>
      <c r="V83" s="154"/>
      <c r="W83" s="181"/>
      <c r="X83" s="181"/>
      <c r="Y83" s="181"/>
      <c r="Z83" s="181"/>
      <c r="AA83" s="181"/>
      <c r="AB83" s="181"/>
      <c r="AC83" s="181"/>
      <c r="AD83" s="182"/>
    </row>
    <row r="84" spans="1:30" ht="26.4" customHeight="1" thickBot="1">
      <c r="A84" s="148"/>
      <c r="B84" s="174" t="s">
        <v>182</v>
      </c>
      <c r="C84" s="175"/>
      <c r="D84" s="176"/>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8"/>
    </row>
    <row r="85" spans="1:30" ht="21" customHeight="1" thickBot="1">
      <c r="A85" s="146">
        <v>10</v>
      </c>
      <c r="B85" s="149" t="s">
        <v>9</v>
      </c>
      <c r="C85" s="150"/>
      <c r="D85" s="151"/>
      <c r="E85" s="149" t="s">
        <v>10</v>
      </c>
      <c r="F85" s="150"/>
      <c r="G85" s="150"/>
      <c r="H85" s="150"/>
      <c r="I85" s="196" t="s">
        <v>11</v>
      </c>
      <c r="J85" s="150"/>
      <c r="K85" s="197"/>
      <c r="L85" s="150" t="s">
        <v>12</v>
      </c>
      <c r="M85" s="150"/>
      <c r="N85" s="150"/>
      <c r="O85" s="198" t="s">
        <v>175</v>
      </c>
      <c r="P85" s="199"/>
      <c r="Q85" s="199"/>
      <c r="R85" s="199"/>
      <c r="S85" s="199"/>
      <c r="T85" s="199"/>
      <c r="U85" s="199"/>
      <c r="V85" s="199"/>
      <c r="W85" s="203" t="s">
        <v>169</v>
      </c>
      <c r="X85" s="204"/>
      <c r="Y85" s="204"/>
      <c r="Z85" s="205"/>
      <c r="AA85" s="206" t="e">
        <f>VLOOKUP($B86,利用者一覧!$C$4:$AU$53,43,FALSE)</f>
        <v>#N/A</v>
      </c>
      <c r="AB85" s="206"/>
      <c r="AC85" s="206"/>
      <c r="AD85" s="207"/>
    </row>
    <row r="86" spans="1:30" ht="21" customHeight="1" thickTop="1">
      <c r="A86" s="147"/>
      <c r="B86" s="208"/>
      <c r="C86" s="208"/>
      <c r="D86" s="208"/>
      <c r="E86" s="211" t="s">
        <v>19</v>
      </c>
      <c r="F86" s="212"/>
      <c r="G86" s="212"/>
      <c r="H86" s="212"/>
      <c r="I86" s="213" t="s">
        <v>20</v>
      </c>
      <c r="J86" s="214"/>
      <c r="K86" s="215"/>
      <c r="L86" s="214" t="s">
        <v>21</v>
      </c>
      <c r="M86" s="214"/>
      <c r="N86" s="214"/>
      <c r="O86" s="216" t="s">
        <v>147</v>
      </c>
      <c r="P86" s="218" t="e">
        <f>VLOOKUP($B86,利用者一覧!$C$4:$AU$53,40,FALSE)</f>
        <v>#N/A</v>
      </c>
      <c r="Q86" s="219"/>
      <c r="R86" s="219"/>
      <c r="S86" s="219"/>
      <c r="T86" s="219"/>
      <c r="U86" s="220"/>
      <c r="V86" s="88" t="s">
        <v>148</v>
      </c>
      <c r="W86" s="221" t="e">
        <f>VLOOKUP($B86,利用者一覧!$C$4:$AU$53,45,FALSE)</f>
        <v>#N/A</v>
      </c>
      <c r="X86" s="222"/>
      <c r="Y86" s="222"/>
      <c r="Z86" s="222"/>
      <c r="AA86" s="222"/>
      <c r="AB86" s="222"/>
      <c r="AC86" s="222"/>
      <c r="AD86" s="223"/>
    </row>
    <row r="87" spans="1:30" ht="21" customHeight="1">
      <c r="A87" s="147"/>
      <c r="B87" s="209"/>
      <c r="C87" s="209"/>
      <c r="D87" s="209"/>
      <c r="E87" s="183" t="s">
        <v>24</v>
      </c>
      <c r="F87" s="184"/>
      <c r="G87" s="184"/>
      <c r="H87" s="184"/>
      <c r="I87" s="185" t="s">
        <v>20</v>
      </c>
      <c r="J87" s="186"/>
      <c r="K87" s="187"/>
      <c r="L87" s="186" t="s">
        <v>21</v>
      </c>
      <c r="M87" s="186"/>
      <c r="N87" s="186"/>
      <c r="O87" s="217"/>
      <c r="P87" s="188" t="e">
        <f>VLOOKUP($B86,利用者一覧!$C$4:$AU$53,41,FALSE)</f>
        <v>#N/A</v>
      </c>
      <c r="Q87" s="189"/>
      <c r="R87" s="189"/>
      <c r="S87" s="189"/>
      <c r="T87" s="189"/>
      <c r="U87" s="190"/>
      <c r="V87" s="89" t="s">
        <v>148</v>
      </c>
      <c r="W87" s="224"/>
      <c r="X87" s="225"/>
      <c r="Y87" s="225"/>
      <c r="Z87" s="225"/>
      <c r="AA87" s="225"/>
      <c r="AB87" s="225"/>
      <c r="AC87" s="225"/>
      <c r="AD87" s="226"/>
    </row>
    <row r="88" spans="1:30" ht="21" customHeight="1" thickBot="1">
      <c r="A88" s="147"/>
      <c r="B88" s="210"/>
      <c r="C88" s="210"/>
      <c r="D88" s="210"/>
      <c r="E88" s="191" t="s">
        <v>25</v>
      </c>
      <c r="F88" s="192"/>
      <c r="G88" s="192"/>
      <c r="H88" s="192"/>
      <c r="I88" s="193" t="s">
        <v>20</v>
      </c>
      <c r="J88" s="194"/>
      <c r="K88" s="195"/>
      <c r="L88" s="194" t="s">
        <v>21</v>
      </c>
      <c r="M88" s="194"/>
      <c r="N88" s="194"/>
      <c r="O88" s="217"/>
      <c r="P88" s="188" t="e">
        <f>VLOOKUP($B86,利用者一覧!$C$4:$AU$53,42,FALSE)</f>
        <v>#N/A</v>
      </c>
      <c r="Q88" s="189"/>
      <c r="R88" s="189"/>
      <c r="S88" s="189"/>
      <c r="T88" s="189"/>
      <c r="U88" s="190"/>
      <c r="V88" s="89" t="s">
        <v>148</v>
      </c>
      <c r="W88" s="224"/>
      <c r="X88" s="225"/>
      <c r="Y88" s="225"/>
      <c r="Z88" s="225"/>
      <c r="AA88" s="225"/>
      <c r="AB88" s="225"/>
      <c r="AC88" s="225"/>
      <c r="AD88" s="226"/>
    </row>
    <row r="89" spans="1:30" ht="21" customHeight="1" thickBot="1">
      <c r="A89" s="147"/>
      <c r="B89" s="162" t="s">
        <v>132</v>
      </c>
      <c r="C89" s="165" t="s">
        <v>13</v>
      </c>
      <c r="D89" s="166"/>
      <c r="E89" s="167" t="s">
        <v>14</v>
      </c>
      <c r="F89" s="166"/>
      <c r="G89" s="167" t="s">
        <v>15</v>
      </c>
      <c r="H89" s="166"/>
      <c r="I89" s="167" t="s">
        <v>16</v>
      </c>
      <c r="J89" s="166"/>
      <c r="K89" s="167" t="s">
        <v>17</v>
      </c>
      <c r="L89" s="166"/>
      <c r="M89" s="167" t="s">
        <v>18</v>
      </c>
      <c r="N89" s="168"/>
      <c r="O89" s="169" t="s">
        <v>135</v>
      </c>
      <c r="P89" s="170"/>
      <c r="Q89" s="170" t="s">
        <v>143</v>
      </c>
      <c r="R89" s="170"/>
      <c r="S89" s="170" t="s">
        <v>144</v>
      </c>
      <c r="T89" s="170"/>
      <c r="U89" s="170" t="s">
        <v>138</v>
      </c>
      <c r="V89" s="171"/>
      <c r="W89" s="224"/>
      <c r="X89" s="225"/>
      <c r="Y89" s="225"/>
      <c r="Z89" s="225"/>
      <c r="AA89" s="225"/>
      <c r="AB89" s="225"/>
      <c r="AC89" s="225"/>
      <c r="AD89" s="226"/>
    </row>
    <row r="90" spans="1:30" ht="21" customHeight="1" thickTop="1">
      <c r="A90" s="147"/>
      <c r="B90" s="163"/>
      <c r="C90" s="90" t="s">
        <v>22</v>
      </c>
      <c r="D90" s="91" t="s">
        <v>23</v>
      </c>
      <c r="E90" s="92" t="s">
        <v>22</v>
      </c>
      <c r="F90" s="91" t="s">
        <v>23</v>
      </c>
      <c r="G90" s="92" t="s">
        <v>22</v>
      </c>
      <c r="H90" s="91" t="s">
        <v>23</v>
      </c>
      <c r="I90" s="92" t="s">
        <v>22</v>
      </c>
      <c r="J90" s="91" t="s">
        <v>23</v>
      </c>
      <c r="K90" s="92" t="s">
        <v>22</v>
      </c>
      <c r="L90" s="91" t="s">
        <v>23</v>
      </c>
      <c r="M90" s="92" t="s">
        <v>22</v>
      </c>
      <c r="N90" s="93" t="s">
        <v>23</v>
      </c>
      <c r="O90" s="172" t="e">
        <f>VLOOKUP($B86,利用者一覧!$C$4:$AU$53,14,FALSE)</f>
        <v>#N/A</v>
      </c>
      <c r="P90" s="155"/>
      <c r="Q90" s="173" t="e">
        <f>VLOOKUP($B86,利用者一覧!$C$4:$AU$53,16,FALSE)</f>
        <v>#N/A</v>
      </c>
      <c r="R90" s="155"/>
      <c r="S90" s="155" t="e">
        <f>VLOOKUP($B86,利用者一覧!$C$4:$AU$53,18,FALSE)</f>
        <v>#N/A</v>
      </c>
      <c r="T90" s="155"/>
      <c r="U90" s="155" t="e">
        <f>VLOOKUP($B86,利用者一覧!$C$4:$AU$53,20,FALSE)</f>
        <v>#N/A</v>
      </c>
      <c r="V90" s="155"/>
      <c r="W90" s="179" t="e">
        <f>VLOOKUP($B86,利用者一覧!$C$4:$AU$53,44,FALSE)</f>
        <v>#N/A</v>
      </c>
      <c r="X90" s="179"/>
      <c r="Y90" s="179"/>
      <c r="Z90" s="179"/>
      <c r="AA90" s="179"/>
      <c r="AB90" s="179"/>
      <c r="AC90" s="179"/>
      <c r="AD90" s="180"/>
    </row>
    <row r="91" spans="1:30" ht="21" customHeight="1">
      <c r="A91" s="147"/>
      <c r="B91" s="163"/>
      <c r="C91" s="156" t="e">
        <f>VLOOKUP($B86,利用者一覧!$C$4:$AU$53,30,FALSE)</f>
        <v>#N/A</v>
      </c>
      <c r="D91" s="158" t="s">
        <v>148</v>
      </c>
      <c r="E91" s="160" t="e">
        <f>VLOOKUP($B86,利用者一覧!$C$4:$AU$53,31,FALSE)</f>
        <v>#N/A</v>
      </c>
      <c r="F91" s="158" t="s">
        <v>148</v>
      </c>
      <c r="G91" s="160" t="e">
        <f>VLOOKUP($B86,利用者一覧!$C$4:$AU$53,32,FALSE)</f>
        <v>#N/A</v>
      </c>
      <c r="H91" s="158" t="s">
        <v>148</v>
      </c>
      <c r="I91" s="160" t="e">
        <f>VLOOKUP($B86,利用者一覧!$C$4:$AU$53,33,FALSE)</f>
        <v>#N/A</v>
      </c>
      <c r="J91" s="158" t="s">
        <v>148</v>
      </c>
      <c r="K91" s="160" t="e">
        <f>VLOOKUP($B86,利用者一覧!$C$4:$AU$53,34,FALSE)</f>
        <v>#N/A</v>
      </c>
      <c r="L91" s="158" t="s">
        <v>148</v>
      </c>
      <c r="M91" s="160" t="e">
        <f>VLOOKUP($B86,利用者一覧!$C$4:$AU$53,35,FALSE)</f>
        <v>#N/A</v>
      </c>
      <c r="N91" s="200" t="s">
        <v>148</v>
      </c>
      <c r="O91" s="202" t="s">
        <v>139</v>
      </c>
      <c r="P91" s="152"/>
      <c r="Q91" s="152" t="s">
        <v>140</v>
      </c>
      <c r="R91" s="152"/>
      <c r="S91" s="152" t="s">
        <v>141</v>
      </c>
      <c r="T91" s="152"/>
      <c r="U91" s="152" t="s">
        <v>142</v>
      </c>
      <c r="V91" s="152"/>
      <c r="W91" s="179"/>
      <c r="X91" s="179"/>
      <c r="Y91" s="179"/>
      <c r="Z91" s="179"/>
      <c r="AA91" s="179"/>
      <c r="AB91" s="179"/>
      <c r="AC91" s="179"/>
      <c r="AD91" s="180"/>
    </row>
    <row r="92" spans="1:30" ht="21" customHeight="1" thickBot="1">
      <c r="A92" s="147"/>
      <c r="B92" s="164"/>
      <c r="C92" s="157"/>
      <c r="D92" s="159"/>
      <c r="E92" s="161"/>
      <c r="F92" s="159"/>
      <c r="G92" s="161"/>
      <c r="H92" s="159"/>
      <c r="I92" s="161"/>
      <c r="J92" s="159"/>
      <c r="K92" s="161"/>
      <c r="L92" s="159"/>
      <c r="M92" s="161"/>
      <c r="N92" s="201"/>
      <c r="O92" s="153" t="e">
        <f>VLOOKUP($B86,利用者一覧!$C$4:$AU$53,22,FALSE)</f>
        <v>#N/A</v>
      </c>
      <c r="P92" s="154"/>
      <c r="Q92" s="154" t="e">
        <f>VLOOKUP($B86,利用者一覧!$C$4:$AU$53,24,FALSE)</f>
        <v>#N/A</v>
      </c>
      <c r="R92" s="154"/>
      <c r="S92" s="154" t="e">
        <f>VLOOKUP($B86,利用者一覧!$C$4:$AU$53,26,FALSE)</f>
        <v>#N/A</v>
      </c>
      <c r="T92" s="154"/>
      <c r="U92" s="154" t="e">
        <f>VLOOKUP($B86,利用者一覧!$C$4:$AU$53,28,FALSE)</f>
        <v>#N/A</v>
      </c>
      <c r="V92" s="154"/>
      <c r="W92" s="181"/>
      <c r="X92" s="181"/>
      <c r="Y92" s="181"/>
      <c r="Z92" s="181"/>
      <c r="AA92" s="181"/>
      <c r="AB92" s="181"/>
      <c r="AC92" s="181"/>
      <c r="AD92" s="182"/>
    </row>
    <row r="93" spans="1:30" ht="26.4" customHeight="1" thickBot="1">
      <c r="A93" s="148"/>
      <c r="B93" s="174" t="s">
        <v>182</v>
      </c>
      <c r="C93" s="175"/>
      <c r="D93" s="176"/>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8"/>
    </row>
    <row r="94" spans="1:30" ht="21" customHeight="1" thickBot="1">
      <c r="A94" s="146">
        <v>11</v>
      </c>
      <c r="B94" s="149" t="s">
        <v>9</v>
      </c>
      <c r="C94" s="150"/>
      <c r="D94" s="151"/>
      <c r="E94" s="149" t="s">
        <v>10</v>
      </c>
      <c r="F94" s="150"/>
      <c r="G94" s="150"/>
      <c r="H94" s="150"/>
      <c r="I94" s="196" t="s">
        <v>11</v>
      </c>
      <c r="J94" s="150"/>
      <c r="K94" s="197"/>
      <c r="L94" s="150" t="s">
        <v>12</v>
      </c>
      <c r="M94" s="150"/>
      <c r="N94" s="150"/>
      <c r="O94" s="198" t="s">
        <v>175</v>
      </c>
      <c r="P94" s="199"/>
      <c r="Q94" s="199"/>
      <c r="R94" s="199"/>
      <c r="S94" s="199"/>
      <c r="T94" s="199"/>
      <c r="U94" s="199"/>
      <c r="V94" s="199"/>
      <c r="W94" s="203" t="s">
        <v>169</v>
      </c>
      <c r="X94" s="204"/>
      <c r="Y94" s="204"/>
      <c r="Z94" s="205"/>
      <c r="AA94" s="206" t="e">
        <f>VLOOKUP($B95,利用者一覧!$C$4:$AU$53,43,FALSE)</f>
        <v>#N/A</v>
      </c>
      <c r="AB94" s="206"/>
      <c r="AC94" s="206"/>
      <c r="AD94" s="207"/>
    </row>
    <row r="95" spans="1:30" ht="21" customHeight="1" thickTop="1">
      <c r="A95" s="147"/>
      <c r="B95" s="208"/>
      <c r="C95" s="208"/>
      <c r="D95" s="208"/>
      <c r="E95" s="211" t="s">
        <v>19</v>
      </c>
      <c r="F95" s="212"/>
      <c r="G95" s="212"/>
      <c r="H95" s="212"/>
      <c r="I95" s="213" t="s">
        <v>20</v>
      </c>
      <c r="J95" s="214"/>
      <c r="K95" s="215"/>
      <c r="L95" s="214" t="s">
        <v>21</v>
      </c>
      <c r="M95" s="214"/>
      <c r="N95" s="214"/>
      <c r="O95" s="216" t="s">
        <v>147</v>
      </c>
      <c r="P95" s="218" t="e">
        <f>VLOOKUP($B95,利用者一覧!$C$4:$AU$53,40,FALSE)</f>
        <v>#N/A</v>
      </c>
      <c r="Q95" s="219"/>
      <c r="R95" s="219"/>
      <c r="S95" s="219"/>
      <c r="T95" s="219"/>
      <c r="U95" s="220"/>
      <c r="V95" s="88" t="s">
        <v>148</v>
      </c>
      <c r="W95" s="221" t="e">
        <f>VLOOKUP($B95,利用者一覧!$C$4:$AU$53,45,FALSE)</f>
        <v>#N/A</v>
      </c>
      <c r="X95" s="222"/>
      <c r="Y95" s="222"/>
      <c r="Z95" s="222"/>
      <c r="AA95" s="222"/>
      <c r="AB95" s="222"/>
      <c r="AC95" s="222"/>
      <c r="AD95" s="223"/>
    </row>
    <row r="96" spans="1:30" ht="21" customHeight="1">
      <c r="A96" s="147"/>
      <c r="B96" s="209"/>
      <c r="C96" s="209"/>
      <c r="D96" s="209"/>
      <c r="E96" s="183" t="s">
        <v>24</v>
      </c>
      <c r="F96" s="184"/>
      <c r="G96" s="184"/>
      <c r="H96" s="184"/>
      <c r="I96" s="185" t="s">
        <v>20</v>
      </c>
      <c r="J96" s="186"/>
      <c r="K96" s="187"/>
      <c r="L96" s="186" t="s">
        <v>21</v>
      </c>
      <c r="M96" s="186"/>
      <c r="N96" s="186"/>
      <c r="O96" s="217"/>
      <c r="P96" s="188" t="e">
        <f>VLOOKUP($B95,利用者一覧!$C$4:$AU$53,41,FALSE)</f>
        <v>#N/A</v>
      </c>
      <c r="Q96" s="189"/>
      <c r="R96" s="189"/>
      <c r="S96" s="189"/>
      <c r="T96" s="189"/>
      <c r="U96" s="190"/>
      <c r="V96" s="89" t="s">
        <v>148</v>
      </c>
      <c r="W96" s="224"/>
      <c r="X96" s="225"/>
      <c r="Y96" s="225"/>
      <c r="Z96" s="225"/>
      <c r="AA96" s="225"/>
      <c r="AB96" s="225"/>
      <c r="AC96" s="225"/>
      <c r="AD96" s="226"/>
    </row>
    <row r="97" spans="1:30" ht="21" customHeight="1" thickBot="1">
      <c r="A97" s="147"/>
      <c r="B97" s="210"/>
      <c r="C97" s="210"/>
      <c r="D97" s="210"/>
      <c r="E97" s="191" t="s">
        <v>25</v>
      </c>
      <c r="F97" s="192"/>
      <c r="G97" s="192"/>
      <c r="H97" s="192"/>
      <c r="I97" s="193" t="s">
        <v>20</v>
      </c>
      <c r="J97" s="194"/>
      <c r="K97" s="195"/>
      <c r="L97" s="194" t="s">
        <v>21</v>
      </c>
      <c r="M97" s="194"/>
      <c r="N97" s="194"/>
      <c r="O97" s="217"/>
      <c r="P97" s="188" t="e">
        <f>VLOOKUP($B95,利用者一覧!$C$4:$AU$53,42,FALSE)</f>
        <v>#N/A</v>
      </c>
      <c r="Q97" s="189"/>
      <c r="R97" s="189"/>
      <c r="S97" s="189"/>
      <c r="T97" s="189"/>
      <c r="U97" s="190"/>
      <c r="V97" s="89" t="s">
        <v>148</v>
      </c>
      <c r="W97" s="224"/>
      <c r="X97" s="225"/>
      <c r="Y97" s="225"/>
      <c r="Z97" s="225"/>
      <c r="AA97" s="225"/>
      <c r="AB97" s="225"/>
      <c r="AC97" s="225"/>
      <c r="AD97" s="226"/>
    </row>
    <row r="98" spans="1:30" ht="21" customHeight="1" thickBot="1">
      <c r="A98" s="147"/>
      <c r="B98" s="162" t="s">
        <v>132</v>
      </c>
      <c r="C98" s="165" t="s">
        <v>13</v>
      </c>
      <c r="D98" s="166"/>
      <c r="E98" s="167" t="s">
        <v>14</v>
      </c>
      <c r="F98" s="166"/>
      <c r="G98" s="167" t="s">
        <v>15</v>
      </c>
      <c r="H98" s="166"/>
      <c r="I98" s="167" t="s">
        <v>16</v>
      </c>
      <c r="J98" s="166"/>
      <c r="K98" s="167" t="s">
        <v>17</v>
      </c>
      <c r="L98" s="166"/>
      <c r="M98" s="167" t="s">
        <v>18</v>
      </c>
      <c r="N98" s="168"/>
      <c r="O98" s="169" t="s">
        <v>135</v>
      </c>
      <c r="P98" s="170"/>
      <c r="Q98" s="170" t="s">
        <v>143</v>
      </c>
      <c r="R98" s="170"/>
      <c r="S98" s="170" t="s">
        <v>144</v>
      </c>
      <c r="T98" s="170"/>
      <c r="U98" s="170" t="s">
        <v>138</v>
      </c>
      <c r="V98" s="171"/>
      <c r="W98" s="224"/>
      <c r="X98" s="225"/>
      <c r="Y98" s="225"/>
      <c r="Z98" s="225"/>
      <c r="AA98" s="225"/>
      <c r="AB98" s="225"/>
      <c r="AC98" s="225"/>
      <c r="AD98" s="226"/>
    </row>
    <row r="99" spans="1:30" ht="21" customHeight="1" thickTop="1">
      <c r="A99" s="147"/>
      <c r="B99" s="163"/>
      <c r="C99" s="90" t="s">
        <v>22</v>
      </c>
      <c r="D99" s="91" t="s">
        <v>23</v>
      </c>
      <c r="E99" s="92" t="s">
        <v>22</v>
      </c>
      <c r="F99" s="91" t="s">
        <v>23</v>
      </c>
      <c r="G99" s="92" t="s">
        <v>22</v>
      </c>
      <c r="H99" s="91" t="s">
        <v>23</v>
      </c>
      <c r="I99" s="92" t="s">
        <v>22</v>
      </c>
      <c r="J99" s="91" t="s">
        <v>23</v>
      </c>
      <c r="K99" s="92" t="s">
        <v>22</v>
      </c>
      <c r="L99" s="91" t="s">
        <v>23</v>
      </c>
      <c r="M99" s="92" t="s">
        <v>22</v>
      </c>
      <c r="N99" s="93" t="s">
        <v>23</v>
      </c>
      <c r="O99" s="172" t="e">
        <f>VLOOKUP($B95,利用者一覧!$C$4:$AU$53,14,FALSE)</f>
        <v>#N/A</v>
      </c>
      <c r="P99" s="155"/>
      <c r="Q99" s="173" t="e">
        <f>VLOOKUP($B95,利用者一覧!$C$4:$AU$53,16,FALSE)</f>
        <v>#N/A</v>
      </c>
      <c r="R99" s="155"/>
      <c r="S99" s="155" t="e">
        <f>VLOOKUP($B95,利用者一覧!$C$4:$AU$53,18,FALSE)</f>
        <v>#N/A</v>
      </c>
      <c r="T99" s="155"/>
      <c r="U99" s="155" t="e">
        <f>VLOOKUP($B95,利用者一覧!$C$4:$AU$53,20,FALSE)</f>
        <v>#N/A</v>
      </c>
      <c r="V99" s="155"/>
      <c r="W99" s="179" t="e">
        <f>VLOOKUP($B95,利用者一覧!$C$4:$AU$53,44,FALSE)</f>
        <v>#N/A</v>
      </c>
      <c r="X99" s="179"/>
      <c r="Y99" s="179"/>
      <c r="Z99" s="179"/>
      <c r="AA99" s="179"/>
      <c r="AB99" s="179"/>
      <c r="AC99" s="179"/>
      <c r="AD99" s="180"/>
    </row>
    <row r="100" spans="1:30" ht="21" customHeight="1">
      <c r="A100" s="147"/>
      <c r="B100" s="163"/>
      <c r="C100" s="156" t="e">
        <f>VLOOKUP($B95,利用者一覧!$C$4:$AU$53,30,FALSE)</f>
        <v>#N/A</v>
      </c>
      <c r="D100" s="158" t="s">
        <v>148</v>
      </c>
      <c r="E100" s="160" t="e">
        <f>VLOOKUP($B95,利用者一覧!$C$4:$AU$53,31,FALSE)</f>
        <v>#N/A</v>
      </c>
      <c r="F100" s="158" t="s">
        <v>148</v>
      </c>
      <c r="G100" s="160" t="e">
        <f>VLOOKUP($B95,利用者一覧!$C$4:$AU$53,32,FALSE)</f>
        <v>#N/A</v>
      </c>
      <c r="H100" s="158" t="s">
        <v>148</v>
      </c>
      <c r="I100" s="160" t="e">
        <f>VLOOKUP($B95,利用者一覧!$C$4:$AU$53,33,FALSE)</f>
        <v>#N/A</v>
      </c>
      <c r="J100" s="158" t="s">
        <v>148</v>
      </c>
      <c r="K100" s="160" t="e">
        <f>VLOOKUP($B95,利用者一覧!$C$4:$AU$53,34,FALSE)</f>
        <v>#N/A</v>
      </c>
      <c r="L100" s="158" t="s">
        <v>148</v>
      </c>
      <c r="M100" s="160" t="e">
        <f>VLOOKUP($B95,利用者一覧!$C$4:$AU$53,35,FALSE)</f>
        <v>#N/A</v>
      </c>
      <c r="N100" s="200" t="s">
        <v>148</v>
      </c>
      <c r="O100" s="202" t="s">
        <v>139</v>
      </c>
      <c r="P100" s="152"/>
      <c r="Q100" s="152" t="s">
        <v>140</v>
      </c>
      <c r="R100" s="152"/>
      <c r="S100" s="152" t="s">
        <v>141</v>
      </c>
      <c r="T100" s="152"/>
      <c r="U100" s="152" t="s">
        <v>142</v>
      </c>
      <c r="V100" s="152"/>
      <c r="W100" s="179"/>
      <c r="X100" s="179"/>
      <c r="Y100" s="179"/>
      <c r="Z100" s="179"/>
      <c r="AA100" s="179"/>
      <c r="AB100" s="179"/>
      <c r="AC100" s="179"/>
      <c r="AD100" s="180"/>
    </row>
    <row r="101" spans="1:30" ht="21" customHeight="1" thickBot="1">
      <c r="A101" s="147"/>
      <c r="B101" s="164"/>
      <c r="C101" s="157"/>
      <c r="D101" s="159"/>
      <c r="E101" s="161"/>
      <c r="F101" s="159"/>
      <c r="G101" s="161"/>
      <c r="H101" s="159"/>
      <c r="I101" s="161"/>
      <c r="J101" s="159"/>
      <c r="K101" s="161"/>
      <c r="L101" s="159"/>
      <c r="M101" s="161"/>
      <c r="N101" s="201"/>
      <c r="O101" s="153" t="e">
        <f>VLOOKUP($B95,利用者一覧!$C$4:$AU$53,22,FALSE)</f>
        <v>#N/A</v>
      </c>
      <c r="P101" s="154"/>
      <c r="Q101" s="154" t="e">
        <f>VLOOKUP($B95,利用者一覧!$C$4:$AU$53,24,FALSE)</f>
        <v>#N/A</v>
      </c>
      <c r="R101" s="154"/>
      <c r="S101" s="154" t="e">
        <f>VLOOKUP($B95,利用者一覧!$C$4:$AU$53,26,FALSE)</f>
        <v>#N/A</v>
      </c>
      <c r="T101" s="154"/>
      <c r="U101" s="154" t="e">
        <f>VLOOKUP($B95,利用者一覧!$C$4:$AU$53,28,FALSE)</f>
        <v>#N/A</v>
      </c>
      <c r="V101" s="154"/>
      <c r="W101" s="181"/>
      <c r="X101" s="181"/>
      <c r="Y101" s="181"/>
      <c r="Z101" s="181"/>
      <c r="AA101" s="181"/>
      <c r="AB101" s="181"/>
      <c r="AC101" s="181"/>
      <c r="AD101" s="182"/>
    </row>
    <row r="102" spans="1:30" ht="26.4" customHeight="1" thickBot="1">
      <c r="A102" s="148"/>
      <c r="B102" s="174" t="s">
        <v>182</v>
      </c>
      <c r="C102" s="175"/>
      <c r="D102" s="176"/>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8"/>
    </row>
    <row r="103" spans="1:30" ht="21" customHeight="1" thickBot="1">
      <c r="A103" s="146">
        <v>12</v>
      </c>
      <c r="B103" s="149" t="s">
        <v>9</v>
      </c>
      <c r="C103" s="150"/>
      <c r="D103" s="151"/>
      <c r="E103" s="149" t="s">
        <v>10</v>
      </c>
      <c r="F103" s="150"/>
      <c r="G103" s="150"/>
      <c r="H103" s="150"/>
      <c r="I103" s="196" t="s">
        <v>11</v>
      </c>
      <c r="J103" s="150"/>
      <c r="K103" s="197"/>
      <c r="L103" s="150" t="s">
        <v>12</v>
      </c>
      <c r="M103" s="150"/>
      <c r="N103" s="150"/>
      <c r="O103" s="198" t="s">
        <v>175</v>
      </c>
      <c r="P103" s="199"/>
      <c r="Q103" s="199"/>
      <c r="R103" s="199"/>
      <c r="S103" s="199"/>
      <c r="T103" s="199"/>
      <c r="U103" s="199"/>
      <c r="V103" s="199"/>
      <c r="W103" s="203" t="s">
        <v>169</v>
      </c>
      <c r="X103" s="204"/>
      <c r="Y103" s="204"/>
      <c r="Z103" s="205"/>
      <c r="AA103" s="206" t="e">
        <f>VLOOKUP($B104,利用者一覧!$C$4:$AU$53,43,FALSE)</f>
        <v>#N/A</v>
      </c>
      <c r="AB103" s="206"/>
      <c r="AC103" s="206"/>
      <c r="AD103" s="207"/>
    </row>
    <row r="104" spans="1:30" ht="21" customHeight="1" thickTop="1">
      <c r="A104" s="147"/>
      <c r="B104" s="208"/>
      <c r="C104" s="208"/>
      <c r="D104" s="208"/>
      <c r="E104" s="211" t="s">
        <v>19</v>
      </c>
      <c r="F104" s="212"/>
      <c r="G104" s="212"/>
      <c r="H104" s="212"/>
      <c r="I104" s="213" t="s">
        <v>20</v>
      </c>
      <c r="J104" s="214"/>
      <c r="K104" s="215"/>
      <c r="L104" s="214" t="s">
        <v>21</v>
      </c>
      <c r="M104" s="214"/>
      <c r="N104" s="214"/>
      <c r="O104" s="216" t="s">
        <v>147</v>
      </c>
      <c r="P104" s="218" t="e">
        <f>VLOOKUP($B104,利用者一覧!$C$4:$AU$53,40,FALSE)</f>
        <v>#N/A</v>
      </c>
      <c r="Q104" s="219"/>
      <c r="R104" s="219"/>
      <c r="S104" s="219"/>
      <c r="T104" s="219"/>
      <c r="U104" s="220"/>
      <c r="V104" s="88" t="s">
        <v>148</v>
      </c>
      <c r="W104" s="221" t="e">
        <f>VLOOKUP($B104,利用者一覧!$C$4:$AU$53,45,FALSE)</f>
        <v>#N/A</v>
      </c>
      <c r="X104" s="222"/>
      <c r="Y104" s="222"/>
      <c r="Z104" s="222"/>
      <c r="AA104" s="222"/>
      <c r="AB104" s="222"/>
      <c r="AC104" s="222"/>
      <c r="AD104" s="223"/>
    </row>
    <row r="105" spans="1:30" ht="21" customHeight="1">
      <c r="A105" s="147"/>
      <c r="B105" s="209"/>
      <c r="C105" s="209"/>
      <c r="D105" s="209"/>
      <c r="E105" s="183" t="s">
        <v>24</v>
      </c>
      <c r="F105" s="184"/>
      <c r="G105" s="184"/>
      <c r="H105" s="184"/>
      <c r="I105" s="185" t="s">
        <v>20</v>
      </c>
      <c r="J105" s="186"/>
      <c r="K105" s="187"/>
      <c r="L105" s="186" t="s">
        <v>21</v>
      </c>
      <c r="M105" s="186"/>
      <c r="N105" s="186"/>
      <c r="O105" s="217"/>
      <c r="P105" s="188" t="e">
        <f>VLOOKUP($B104,利用者一覧!$C$4:$AU$53,41,FALSE)</f>
        <v>#N/A</v>
      </c>
      <c r="Q105" s="189"/>
      <c r="R105" s="189"/>
      <c r="S105" s="189"/>
      <c r="T105" s="189"/>
      <c r="U105" s="190"/>
      <c r="V105" s="89" t="s">
        <v>148</v>
      </c>
      <c r="W105" s="224"/>
      <c r="X105" s="225"/>
      <c r="Y105" s="225"/>
      <c r="Z105" s="225"/>
      <c r="AA105" s="225"/>
      <c r="AB105" s="225"/>
      <c r="AC105" s="225"/>
      <c r="AD105" s="226"/>
    </row>
    <row r="106" spans="1:30" ht="21" customHeight="1" thickBot="1">
      <c r="A106" s="147"/>
      <c r="B106" s="210"/>
      <c r="C106" s="210"/>
      <c r="D106" s="210"/>
      <c r="E106" s="191" t="s">
        <v>25</v>
      </c>
      <c r="F106" s="192"/>
      <c r="G106" s="192"/>
      <c r="H106" s="192"/>
      <c r="I106" s="193" t="s">
        <v>20</v>
      </c>
      <c r="J106" s="194"/>
      <c r="K106" s="195"/>
      <c r="L106" s="194" t="s">
        <v>21</v>
      </c>
      <c r="M106" s="194"/>
      <c r="N106" s="194"/>
      <c r="O106" s="217"/>
      <c r="P106" s="188" t="e">
        <f>VLOOKUP($B104,利用者一覧!$C$4:$AU$53,42,FALSE)</f>
        <v>#N/A</v>
      </c>
      <c r="Q106" s="189"/>
      <c r="R106" s="189"/>
      <c r="S106" s="189"/>
      <c r="T106" s="189"/>
      <c r="U106" s="190"/>
      <c r="V106" s="89" t="s">
        <v>148</v>
      </c>
      <c r="W106" s="224"/>
      <c r="X106" s="225"/>
      <c r="Y106" s="225"/>
      <c r="Z106" s="225"/>
      <c r="AA106" s="225"/>
      <c r="AB106" s="225"/>
      <c r="AC106" s="225"/>
      <c r="AD106" s="226"/>
    </row>
    <row r="107" spans="1:30" ht="21" customHeight="1" thickBot="1">
      <c r="A107" s="147"/>
      <c r="B107" s="162" t="s">
        <v>132</v>
      </c>
      <c r="C107" s="165" t="s">
        <v>13</v>
      </c>
      <c r="D107" s="166"/>
      <c r="E107" s="167" t="s">
        <v>14</v>
      </c>
      <c r="F107" s="166"/>
      <c r="G107" s="167" t="s">
        <v>15</v>
      </c>
      <c r="H107" s="166"/>
      <c r="I107" s="167" t="s">
        <v>16</v>
      </c>
      <c r="J107" s="166"/>
      <c r="K107" s="167" t="s">
        <v>17</v>
      </c>
      <c r="L107" s="166"/>
      <c r="M107" s="167" t="s">
        <v>18</v>
      </c>
      <c r="N107" s="168"/>
      <c r="O107" s="169" t="s">
        <v>135</v>
      </c>
      <c r="P107" s="170"/>
      <c r="Q107" s="170" t="s">
        <v>143</v>
      </c>
      <c r="R107" s="170"/>
      <c r="S107" s="170" t="s">
        <v>144</v>
      </c>
      <c r="T107" s="170"/>
      <c r="U107" s="170" t="s">
        <v>138</v>
      </c>
      <c r="V107" s="171"/>
      <c r="W107" s="224"/>
      <c r="X107" s="225"/>
      <c r="Y107" s="225"/>
      <c r="Z107" s="225"/>
      <c r="AA107" s="225"/>
      <c r="AB107" s="225"/>
      <c r="AC107" s="225"/>
      <c r="AD107" s="226"/>
    </row>
    <row r="108" spans="1:30" ht="21" customHeight="1" thickTop="1">
      <c r="A108" s="147"/>
      <c r="B108" s="163"/>
      <c r="C108" s="90" t="s">
        <v>22</v>
      </c>
      <c r="D108" s="91" t="s">
        <v>23</v>
      </c>
      <c r="E108" s="92" t="s">
        <v>22</v>
      </c>
      <c r="F108" s="91" t="s">
        <v>23</v>
      </c>
      <c r="G108" s="92" t="s">
        <v>22</v>
      </c>
      <c r="H108" s="91" t="s">
        <v>23</v>
      </c>
      <c r="I108" s="92" t="s">
        <v>22</v>
      </c>
      <c r="J108" s="91" t="s">
        <v>23</v>
      </c>
      <c r="K108" s="92" t="s">
        <v>22</v>
      </c>
      <c r="L108" s="91" t="s">
        <v>23</v>
      </c>
      <c r="M108" s="92" t="s">
        <v>22</v>
      </c>
      <c r="N108" s="93" t="s">
        <v>23</v>
      </c>
      <c r="O108" s="172" t="e">
        <f>VLOOKUP($B104,利用者一覧!$C$4:$AU$53,14,FALSE)</f>
        <v>#N/A</v>
      </c>
      <c r="P108" s="155"/>
      <c r="Q108" s="173" t="e">
        <f>VLOOKUP($B104,利用者一覧!$C$4:$AU$53,16,FALSE)</f>
        <v>#N/A</v>
      </c>
      <c r="R108" s="155"/>
      <c r="S108" s="155" t="e">
        <f>VLOOKUP($B104,利用者一覧!$C$4:$AU$53,18,FALSE)</f>
        <v>#N/A</v>
      </c>
      <c r="T108" s="155"/>
      <c r="U108" s="155" t="e">
        <f>VLOOKUP($B104,利用者一覧!$C$4:$AU$53,20,FALSE)</f>
        <v>#N/A</v>
      </c>
      <c r="V108" s="155"/>
      <c r="W108" s="179" t="e">
        <f>VLOOKUP($B104,利用者一覧!$C$4:$AU$53,44,FALSE)</f>
        <v>#N/A</v>
      </c>
      <c r="X108" s="179"/>
      <c r="Y108" s="179"/>
      <c r="Z108" s="179"/>
      <c r="AA108" s="179"/>
      <c r="AB108" s="179"/>
      <c r="AC108" s="179"/>
      <c r="AD108" s="180"/>
    </row>
    <row r="109" spans="1:30" ht="21" customHeight="1">
      <c r="A109" s="147"/>
      <c r="B109" s="163"/>
      <c r="C109" s="156" t="e">
        <f>VLOOKUP($B104,利用者一覧!$C$4:$AU$53,30,FALSE)</f>
        <v>#N/A</v>
      </c>
      <c r="D109" s="158" t="s">
        <v>148</v>
      </c>
      <c r="E109" s="160" t="e">
        <f>VLOOKUP($B104,利用者一覧!$C$4:$AU$53,31,FALSE)</f>
        <v>#N/A</v>
      </c>
      <c r="F109" s="158" t="s">
        <v>148</v>
      </c>
      <c r="G109" s="160" t="e">
        <f>VLOOKUP($B104,利用者一覧!$C$4:$AU$53,32,FALSE)</f>
        <v>#N/A</v>
      </c>
      <c r="H109" s="158" t="s">
        <v>148</v>
      </c>
      <c r="I109" s="160" t="e">
        <f>VLOOKUP($B104,利用者一覧!$C$4:$AU$53,33,FALSE)</f>
        <v>#N/A</v>
      </c>
      <c r="J109" s="158" t="s">
        <v>148</v>
      </c>
      <c r="K109" s="160" t="e">
        <f>VLOOKUP($B104,利用者一覧!$C$4:$AU$53,34,FALSE)</f>
        <v>#N/A</v>
      </c>
      <c r="L109" s="158" t="s">
        <v>148</v>
      </c>
      <c r="M109" s="160" t="e">
        <f>VLOOKUP($B104,利用者一覧!$C$4:$AU$53,35,FALSE)</f>
        <v>#N/A</v>
      </c>
      <c r="N109" s="200" t="s">
        <v>148</v>
      </c>
      <c r="O109" s="202" t="s">
        <v>139</v>
      </c>
      <c r="P109" s="152"/>
      <c r="Q109" s="152" t="s">
        <v>140</v>
      </c>
      <c r="R109" s="152"/>
      <c r="S109" s="152" t="s">
        <v>141</v>
      </c>
      <c r="T109" s="152"/>
      <c r="U109" s="152" t="s">
        <v>142</v>
      </c>
      <c r="V109" s="152"/>
      <c r="W109" s="179"/>
      <c r="X109" s="179"/>
      <c r="Y109" s="179"/>
      <c r="Z109" s="179"/>
      <c r="AA109" s="179"/>
      <c r="AB109" s="179"/>
      <c r="AC109" s="179"/>
      <c r="AD109" s="180"/>
    </row>
    <row r="110" spans="1:30" ht="21" customHeight="1" thickBot="1">
      <c r="A110" s="147"/>
      <c r="B110" s="164"/>
      <c r="C110" s="157"/>
      <c r="D110" s="159"/>
      <c r="E110" s="161"/>
      <c r="F110" s="159"/>
      <c r="G110" s="161"/>
      <c r="H110" s="159"/>
      <c r="I110" s="161"/>
      <c r="J110" s="159"/>
      <c r="K110" s="161"/>
      <c r="L110" s="159"/>
      <c r="M110" s="161"/>
      <c r="N110" s="201"/>
      <c r="O110" s="153" t="e">
        <f>VLOOKUP($B104,利用者一覧!$C$4:$AU$53,22,FALSE)</f>
        <v>#N/A</v>
      </c>
      <c r="P110" s="154"/>
      <c r="Q110" s="154" t="e">
        <f>VLOOKUP($B104,利用者一覧!$C$4:$AU$53,24,FALSE)</f>
        <v>#N/A</v>
      </c>
      <c r="R110" s="154"/>
      <c r="S110" s="154" t="e">
        <f>VLOOKUP($B104,利用者一覧!$C$4:$AU$53,26,FALSE)</f>
        <v>#N/A</v>
      </c>
      <c r="T110" s="154"/>
      <c r="U110" s="154" t="e">
        <f>VLOOKUP($B104,利用者一覧!$C$4:$AU$53,28,FALSE)</f>
        <v>#N/A</v>
      </c>
      <c r="V110" s="154"/>
      <c r="W110" s="181"/>
      <c r="X110" s="181"/>
      <c r="Y110" s="181"/>
      <c r="Z110" s="181"/>
      <c r="AA110" s="181"/>
      <c r="AB110" s="181"/>
      <c r="AC110" s="181"/>
      <c r="AD110" s="182"/>
    </row>
    <row r="111" spans="1:30" ht="26.4" customHeight="1" thickBot="1">
      <c r="A111" s="148"/>
      <c r="B111" s="174" t="s">
        <v>182</v>
      </c>
      <c r="C111" s="175"/>
      <c r="D111" s="176"/>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8"/>
    </row>
    <row r="112" spans="1:30" ht="21" customHeight="1" thickBot="1">
      <c r="A112" s="146">
        <v>13</v>
      </c>
      <c r="B112" s="149" t="s">
        <v>9</v>
      </c>
      <c r="C112" s="150"/>
      <c r="D112" s="151"/>
      <c r="E112" s="149" t="s">
        <v>10</v>
      </c>
      <c r="F112" s="150"/>
      <c r="G112" s="150"/>
      <c r="H112" s="150"/>
      <c r="I112" s="196" t="s">
        <v>11</v>
      </c>
      <c r="J112" s="150"/>
      <c r="K112" s="197"/>
      <c r="L112" s="150" t="s">
        <v>12</v>
      </c>
      <c r="M112" s="150"/>
      <c r="N112" s="150"/>
      <c r="O112" s="198" t="s">
        <v>175</v>
      </c>
      <c r="P112" s="199"/>
      <c r="Q112" s="199"/>
      <c r="R112" s="199"/>
      <c r="S112" s="199"/>
      <c r="T112" s="199"/>
      <c r="U112" s="199"/>
      <c r="V112" s="199"/>
      <c r="W112" s="203" t="s">
        <v>169</v>
      </c>
      <c r="X112" s="204"/>
      <c r="Y112" s="204"/>
      <c r="Z112" s="205"/>
      <c r="AA112" s="206" t="e">
        <f>VLOOKUP($B113,利用者一覧!$C$4:$AU$53,43,FALSE)</f>
        <v>#N/A</v>
      </c>
      <c r="AB112" s="206"/>
      <c r="AC112" s="206"/>
      <c r="AD112" s="207"/>
    </row>
    <row r="113" spans="1:30" ht="21" customHeight="1" thickTop="1">
      <c r="A113" s="147"/>
      <c r="B113" s="208"/>
      <c r="C113" s="208"/>
      <c r="D113" s="208"/>
      <c r="E113" s="211" t="s">
        <v>19</v>
      </c>
      <c r="F113" s="212"/>
      <c r="G113" s="212"/>
      <c r="H113" s="212"/>
      <c r="I113" s="213" t="s">
        <v>20</v>
      </c>
      <c r="J113" s="214"/>
      <c r="K113" s="215"/>
      <c r="L113" s="214" t="s">
        <v>21</v>
      </c>
      <c r="M113" s="214"/>
      <c r="N113" s="214"/>
      <c r="O113" s="216" t="s">
        <v>147</v>
      </c>
      <c r="P113" s="218" t="e">
        <f>VLOOKUP($B113,利用者一覧!$C$4:$AU$53,40,FALSE)</f>
        <v>#N/A</v>
      </c>
      <c r="Q113" s="219"/>
      <c r="R113" s="219"/>
      <c r="S113" s="219"/>
      <c r="T113" s="219"/>
      <c r="U113" s="220"/>
      <c r="V113" s="88" t="s">
        <v>148</v>
      </c>
      <c r="W113" s="221" t="e">
        <f>VLOOKUP($B113,利用者一覧!$C$4:$AU$53,45,FALSE)</f>
        <v>#N/A</v>
      </c>
      <c r="X113" s="222"/>
      <c r="Y113" s="222"/>
      <c r="Z113" s="222"/>
      <c r="AA113" s="222"/>
      <c r="AB113" s="222"/>
      <c r="AC113" s="222"/>
      <c r="AD113" s="223"/>
    </row>
    <row r="114" spans="1:30" ht="21" customHeight="1">
      <c r="A114" s="147"/>
      <c r="B114" s="209"/>
      <c r="C114" s="209"/>
      <c r="D114" s="209"/>
      <c r="E114" s="183" t="s">
        <v>24</v>
      </c>
      <c r="F114" s="184"/>
      <c r="G114" s="184"/>
      <c r="H114" s="184"/>
      <c r="I114" s="185" t="s">
        <v>20</v>
      </c>
      <c r="J114" s="186"/>
      <c r="K114" s="187"/>
      <c r="L114" s="186" t="s">
        <v>21</v>
      </c>
      <c r="M114" s="186"/>
      <c r="N114" s="186"/>
      <c r="O114" s="217"/>
      <c r="P114" s="188" t="e">
        <f>VLOOKUP($B113,利用者一覧!$C$4:$AU$53,41,FALSE)</f>
        <v>#N/A</v>
      </c>
      <c r="Q114" s="189"/>
      <c r="R114" s="189"/>
      <c r="S114" s="189"/>
      <c r="T114" s="189"/>
      <c r="U114" s="190"/>
      <c r="V114" s="89" t="s">
        <v>148</v>
      </c>
      <c r="W114" s="224"/>
      <c r="X114" s="225"/>
      <c r="Y114" s="225"/>
      <c r="Z114" s="225"/>
      <c r="AA114" s="225"/>
      <c r="AB114" s="225"/>
      <c r="AC114" s="225"/>
      <c r="AD114" s="226"/>
    </row>
    <row r="115" spans="1:30" ht="21" customHeight="1" thickBot="1">
      <c r="A115" s="147"/>
      <c r="B115" s="210"/>
      <c r="C115" s="210"/>
      <c r="D115" s="210"/>
      <c r="E115" s="191" t="s">
        <v>25</v>
      </c>
      <c r="F115" s="192"/>
      <c r="G115" s="192"/>
      <c r="H115" s="192"/>
      <c r="I115" s="193" t="s">
        <v>20</v>
      </c>
      <c r="J115" s="194"/>
      <c r="K115" s="195"/>
      <c r="L115" s="194" t="s">
        <v>21</v>
      </c>
      <c r="M115" s="194"/>
      <c r="N115" s="194"/>
      <c r="O115" s="217"/>
      <c r="P115" s="188" t="e">
        <f>VLOOKUP($B113,利用者一覧!$C$4:$AU$53,42,FALSE)</f>
        <v>#N/A</v>
      </c>
      <c r="Q115" s="189"/>
      <c r="R115" s="189"/>
      <c r="S115" s="189"/>
      <c r="T115" s="189"/>
      <c r="U115" s="190"/>
      <c r="V115" s="89" t="s">
        <v>148</v>
      </c>
      <c r="W115" s="224"/>
      <c r="X115" s="225"/>
      <c r="Y115" s="225"/>
      <c r="Z115" s="225"/>
      <c r="AA115" s="225"/>
      <c r="AB115" s="225"/>
      <c r="AC115" s="225"/>
      <c r="AD115" s="226"/>
    </row>
    <row r="116" spans="1:30" ht="21" customHeight="1" thickBot="1">
      <c r="A116" s="147"/>
      <c r="B116" s="162" t="s">
        <v>132</v>
      </c>
      <c r="C116" s="165" t="s">
        <v>13</v>
      </c>
      <c r="D116" s="166"/>
      <c r="E116" s="167" t="s">
        <v>14</v>
      </c>
      <c r="F116" s="166"/>
      <c r="G116" s="167" t="s">
        <v>15</v>
      </c>
      <c r="H116" s="166"/>
      <c r="I116" s="167" t="s">
        <v>16</v>
      </c>
      <c r="J116" s="166"/>
      <c r="K116" s="167" t="s">
        <v>17</v>
      </c>
      <c r="L116" s="166"/>
      <c r="M116" s="167" t="s">
        <v>18</v>
      </c>
      <c r="N116" s="168"/>
      <c r="O116" s="169" t="s">
        <v>135</v>
      </c>
      <c r="P116" s="170"/>
      <c r="Q116" s="170" t="s">
        <v>143</v>
      </c>
      <c r="R116" s="170"/>
      <c r="S116" s="170" t="s">
        <v>144</v>
      </c>
      <c r="T116" s="170"/>
      <c r="U116" s="170" t="s">
        <v>138</v>
      </c>
      <c r="V116" s="171"/>
      <c r="W116" s="224"/>
      <c r="X116" s="225"/>
      <c r="Y116" s="225"/>
      <c r="Z116" s="225"/>
      <c r="AA116" s="225"/>
      <c r="AB116" s="225"/>
      <c r="AC116" s="225"/>
      <c r="AD116" s="226"/>
    </row>
    <row r="117" spans="1:30" ht="21" customHeight="1" thickTop="1">
      <c r="A117" s="147"/>
      <c r="B117" s="163"/>
      <c r="C117" s="90" t="s">
        <v>22</v>
      </c>
      <c r="D117" s="91" t="s">
        <v>23</v>
      </c>
      <c r="E117" s="92" t="s">
        <v>22</v>
      </c>
      <c r="F117" s="91" t="s">
        <v>23</v>
      </c>
      <c r="G117" s="92" t="s">
        <v>22</v>
      </c>
      <c r="H117" s="91" t="s">
        <v>23</v>
      </c>
      <c r="I117" s="92" t="s">
        <v>22</v>
      </c>
      <c r="J117" s="91" t="s">
        <v>23</v>
      </c>
      <c r="K117" s="92" t="s">
        <v>22</v>
      </c>
      <c r="L117" s="91" t="s">
        <v>23</v>
      </c>
      <c r="M117" s="92" t="s">
        <v>22</v>
      </c>
      <c r="N117" s="93" t="s">
        <v>23</v>
      </c>
      <c r="O117" s="172" t="e">
        <f>VLOOKUP($B113,利用者一覧!$C$4:$AU$53,14,FALSE)</f>
        <v>#N/A</v>
      </c>
      <c r="P117" s="155"/>
      <c r="Q117" s="173" t="e">
        <f>VLOOKUP($B113,利用者一覧!$C$4:$AU$53,16,FALSE)</f>
        <v>#N/A</v>
      </c>
      <c r="R117" s="155"/>
      <c r="S117" s="155" t="e">
        <f>VLOOKUP($B113,利用者一覧!$C$4:$AU$53,18,FALSE)</f>
        <v>#N/A</v>
      </c>
      <c r="T117" s="155"/>
      <c r="U117" s="155" t="e">
        <f>VLOOKUP($B113,利用者一覧!$C$4:$AU$53,20,FALSE)</f>
        <v>#N/A</v>
      </c>
      <c r="V117" s="155"/>
      <c r="W117" s="179" t="e">
        <f>VLOOKUP($B113,利用者一覧!$C$4:$AU$53,44,FALSE)</f>
        <v>#N/A</v>
      </c>
      <c r="X117" s="179"/>
      <c r="Y117" s="179"/>
      <c r="Z117" s="179"/>
      <c r="AA117" s="179"/>
      <c r="AB117" s="179"/>
      <c r="AC117" s="179"/>
      <c r="AD117" s="180"/>
    </row>
    <row r="118" spans="1:30" ht="21" customHeight="1">
      <c r="A118" s="147"/>
      <c r="B118" s="163"/>
      <c r="C118" s="156" t="e">
        <f>VLOOKUP($B113,利用者一覧!$C$4:$AU$53,30,FALSE)</f>
        <v>#N/A</v>
      </c>
      <c r="D118" s="158" t="s">
        <v>148</v>
      </c>
      <c r="E118" s="160" t="e">
        <f>VLOOKUP($B113,利用者一覧!$C$4:$AU$53,31,FALSE)</f>
        <v>#N/A</v>
      </c>
      <c r="F118" s="158" t="s">
        <v>148</v>
      </c>
      <c r="G118" s="160" t="e">
        <f>VLOOKUP($B113,利用者一覧!$C$4:$AU$53,32,FALSE)</f>
        <v>#N/A</v>
      </c>
      <c r="H118" s="158" t="s">
        <v>148</v>
      </c>
      <c r="I118" s="160" t="e">
        <f>VLOOKUP($B113,利用者一覧!$C$4:$AU$53,33,FALSE)</f>
        <v>#N/A</v>
      </c>
      <c r="J118" s="158" t="s">
        <v>148</v>
      </c>
      <c r="K118" s="160" t="e">
        <f>VLOOKUP($B113,利用者一覧!$C$4:$AU$53,34,FALSE)</f>
        <v>#N/A</v>
      </c>
      <c r="L118" s="158" t="s">
        <v>148</v>
      </c>
      <c r="M118" s="160" t="e">
        <f>VLOOKUP($B113,利用者一覧!$C$4:$AU$53,35,FALSE)</f>
        <v>#N/A</v>
      </c>
      <c r="N118" s="200" t="s">
        <v>148</v>
      </c>
      <c r="O118" s="202" t="s">
        <v>139</v>
      </c>
      <c r="P118" s="152"/>
      <c r="Q118" s="152" t="s">
        <v>140</v>
      </c>
      <c r="R118" s="152"/>
      <c r="S118" s="152" t="s">
        <v>141</v>
      </c>
      <c r="T118" s="152"/>
      <c r="U118" s="152" t="s">
        <v>142</v>
      </c>
      <c r="V118" s="152"/>
      <c r="W118" s="179"/>
      <c r="X118" s="179"/>
      <c r="Y118" s="179"/>
      <c r="Z118" s="179"/>
      <c r="AA118" s="179"/>
      <c r="AB118" s="179"/>
      <c r="AC118" s="179"/>
      <c r="AD118" s="180"/>
    </row>
    <row r="119" spans="1:30" ht="21" customHeight="1" thickBot="1">
      <c r="A119" s="147"/>
      <c r="B119" s="164"/>
      <c r="C119" s="157"/>
      <c r="D119" s="159"/>
      <c r="E119" s="161"/>
      <c r="F119" s="159"/>
      <c r="G119" s="161"/>
      <c r="H119" s="159"/>
      <c r="I119" s="161"/>
      <c r="J119" s="159"/>
      <c r="K119" s="161"/>
      <c r="L119" s="159"/>
      <c r="M119" s="161"/>
      <c r="N119" s="201"/>
      <c r="O119" s="153" t="e">
        <f>VLOOKUP($B113,利用者一覧!$C$4:$AU$53,22,FALSE)</f>
        <v>#N/A</v>
      </c>
      <c r="P119" s="154"/>
      <c r="Q119" s="154" t="e">
        <f>VLOOKUP($B113,利用者一覧!$C$4:$AU$53,24,FALSE)</f>
        <v>#N/A</v>
      </c>
      <c r="R119" s="154"/>
      <c r="S119" s="154" t="e">
        <f>VLOOKUP($B113,利用者一覧!$C$4:$AU$53,26,FALSE)</f>
        <v>#N/A</v>
      </c>
      <c r="T119" s="154"/>
      <c r="U119" s="154" t="e">
        <f>VLOOKUP($B113,利用者一覧!$C$4:$AU$53,28,FALSE)</f>
        <v>#N/A</v>
      </c>
      <c r="V119" s="154"/>
      <c r="W119" s="181"/>
      <c r="X119" s="181"/>
      <c r="Y119" s="181"/>
      <c r="Z119" s="181"/>
      <c r="AA119" s="181"/>
      <c r="AB119" s="181"/>
      <c r="AC119" s="181"/>
      <c r="AD119" s="182"/>
    </row>
    <row r="120" spans="1:30" ht="26.4" customHeight="1" thickBot="1">
      <c r="A120" s="148"/>
      <c r="B120" s="174" t="s">
        <v>182</v>
      </c>
      <c r="C120" s="175"/>
      <c r="D120" s="176"/>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8"/>
    </row>
    <row r="121" spans="1:30" ht="21" customHeight="1" thickBot="1">
      <c r="A121" s="146">
        <v>14</v>
      </c>
      <c r="B121" s="149" t="s">
        <v>9</v>
      </c>
      <c r="C121" s="150"/>
      <c r="D121" s="151"/>
      <c r="E121" s="149" t="s">
        <v>10</v>
      </c>
      <c r="F121" s="150"/>
      <c r="G121" s="150"/>
      <c r="H121" s="150"/>
      <c r="I121" s="196" t="s">
        <v>11</v>
      </c>
      <c r="J121" s="150"/>
      <c r="K121" s="197"/>
      <c r="L121" s="150" t="s">
        <v>12</v>
      </c>
      <c r="M121" s="150"/>
      <c r="N121" s="150"/>
      <c r="O121" s="198" t="s">
        <v>175</v>
      </c>
      <c r="P121" s="199"/>
      <c r="Q121" s="199"/>
      <c r="R121" s="199"/>
      <c r="S121" s="199"/>
      <c r="T121" s="199"/>
      <c r="U121" s="199"/>
      <c r="V121" s="199"/>
      <c r="W121" s="203" t="s">
        <v>169</v>
      </c>
      <c r="X121" s="204"/>
      <c r="Y121" s="204"/>
      <c r="Z121" s="205"/>
      <c r="AA121" s="206" t="e">
        <f>VLOOKUP($B122,利用者一覧!$C$4:$AU$53,43,FALSE)</f>
        <v>#N/A</v>
      </c>
      <c r="AB121" s="206"/>
      <c r="AC121" s="206"/>
      <c r="AD121" s="207"/>
    </row>
    <row r="122" spans="1:30" ht="21" customHeight="1" thickTop="1">
      <c r="A122" s="147"/>
      <c r="B122" s="208"/>
      <c r="C122" s="208"/>
      <c r="D122" s="208"/>
      <c r="E122" s="211" t="s">
        <v>19</v>
      </c>
      <c r="F122" s="212"/>
      <c r="G122" s="212"/>
      <c r="H122" s="212"/>
      <c r="I122" s="213" t="s">
        <v>20</v>
      </c>
      <c r="J122" s="214"/>
      <c r="K122" s="215"/>
      <c r="L122" s="214" t="s">
        <v>21</v>
      </c>
      <c r="M122" s="214"/>
      <c r="N122" s="214"/>
      <c r="O122" s="216" t="s">
        <v>147</v>
      </c>
      <c r="P122" s="218" t="e">
        <f>VLOOKUP($B122,利用者一覧!$C$4:$AU$53,40,FALSE)</f>
        <v>#N/A</v>
      </c>
      <c r="Q122" s="219"/>
      <c r="R122" s="219"/>
      <c r="S122" s="219"/>
      <c r="T122" s="219"/>
      <c r="U122" s="220"/>
      <c r="V122" s="88" t="s">
        <v>148</v>
      </c>
      <c r="W122" s="221" t="e">
        <f>VLOOKUP($B122,利用者一覧!$C$4:$AU$53,45,FALSE)</f>
        <v>#N/A</v>
      </c>
      <c r="X122" s="222"/>
      <c r="Y122" s="222"/>
      <c r="Z122" s="222"/>
      <c r="AA122" s="222"/>
      <c r="AB122" s="222"/>
      <c r="AC122" s="222"/>
      <c r="AD122" s="223"/>
    </row>
    <row r="123" spans="1:30" ht="21" customHeight="1">
      <c r="A123" s="147"/>
      <c r="B123" s="209"/>
      <c r="C123" s="209"/>
      <c r="D123" s="209"/>
      <c r="E123" s="183" t="s">
        <v>24</v>
      </c>
      <c r="F123" s="184"/>
      <c r="G123" s="184"/>
      <c r="H123" s="184"/>
      <c r="I123" s="185" t="s">
        <v>20</v>
      </c>
      <c r="J123" s="186"/>
      <c r="K123" s="187"/>
      <c r="L123" s="186" t="s">
        <v>21</v>
      </c>
      <c r="M123" s="186"/>
      <c r="N123" s="186"/>
      <c r="O123" s="217"/>
      <c r="P123" s="188" t="e">
        <f>VLOOKUP($B122,利用者一覧!$C$4:$AU$53,41,FALSE)</f>
        <v>#N/A</v>
      </c>
      <c r="Q123" s="189"/>
      <c r="R123" s="189"/>
      <c r="S123" s="189"/>
      <c r="T123" s="189"/>
      <c r="U123" s="190"/>
      <c r="V123" s="89" t="s">
        <v>148</v>
      </c>
      <c r="W123" s="224"/>
      <c r="X123" s="225"/>
      <c r="Y123" s="225"/>
      <c r="Z123" s="225"/>
      <c r="AA123" s="225"/>
      <c r="AB123" s="225"/>
      <c r="AC123" s="225"/>
      <c r="AD123" s="226"/>
    </row>
    <row r="124" spans="1:30" ht="21" customHeight="1" thickBot="1">
      <c r="A124" s="147"/>
      <c r="B124" s="210"/>
      <c r="C124" s="210"/>
      <c r="D124" s="210"/>
      <c r="E124" s="191" t="s">
        <v>25</v>
      </c>
      <c r="F124" s="192"/>
      <c r="G124" s="192"/>
      <c r="H124" s="192"/>
      <c r="I124" s="193" t="s">
        <v>20</v>
      </c>
      <c r="J124" s="194"/>
      <c r="K124" s="195"/>
      <c r="L124" s="194" t="s">
        <v>21</v>
      </c>
      <c r="M124" s="194"/>
      <c r="N124" s="194"/>
      <c r="O124" s="217"/>
      <c r="P124" s="188" t="e">
        <f>VLOOKUP($B122,利用者一覧!$C$4:$AU$53,42,FALSE)</f>
        <v>#N/A</v>
      </c>
      <c r="Q124" s="189"/>
      <c r="R124" s="189"/>
      <c r="S124" s="189"/>
      <c r="T124" s="189"/>
      <c r="U124" s="190"/>
      <c r="V124" s="89" t="s">
        <v>148</v>
      </c>
      <c r="W124" s="224"/>
      <c r="X124" s="225"/>
      <c r="Y124" s="225"/>
      <c r="Z124" s="225"/>
      <c r="AA124" s="225"/>
      <c r="AB124" s="225"/>
      <c r="AC124" s="225"/>
      <c r="AD124" s="226"/>
    </row>
    <row r="125" spans="1:30" ht="21" customHeight="1" thickBot="1">
      <c r="A125" s="147"/>
      <c r="B125" s="162" t="s">
        <v>132</v>
      </c>
      <c r="C125" s="165" t="s">
        <v>13</v>
      </c>
      <c r="D125" s="166"/>
      <c r="E125" s="167" t="s">
        <v>14</v>
      </c>
      <c r="F125" s="166"/>
      <c r="G125" s="167" t="s">
        <v>15</v>
      </c>
      <c r="H125" s="166"/>
      <c r="I125" s="167" t="s">
        <v>16</v>
      </c>
      <c r="J125" s="166"/>
      <c r="K125" s="167" t="s">
        <v>17</v>
      </c>
      <c r="L125" s="166"/>
      <c r="M125" s="167" t="s">
        <v>18</v>
      </c>
      <c r="N125" s="168"/>
      <c r="O125" s="169" t="s">
        <v>135</v>
      </c>
      <c r="P125" s="170"/>
      <c r="Q125" s="170" t="s">
        <v>143</v>
      </c>
      <c r="R125" s="170"/>
      <c r="S125" s="170" t="s">
        <v>144</v>
      </c>
      <c r="T125" s="170"/>
      <c r="U125" s="170" t="s">
        <v>138</v>
      </c>
      <c r="V125" s="171"/>
      <c r="W125" s="224"/>
      <c r="X125" s="225"/>
      <c r="Y125" s="225"/>
      <c r="Z125" s="225"/>
      <c r="AA125" s="225"/>
      <c r="AB125" s="225"/>
      <c r="AC125" s="225"/>
      <c r="AD125" s="226"/>
    </row>
    <row r="126" spans="1:30" ht="21" customHeight="1" thickTop="1">
      <c r="A126" s="147"/>
      <c r="B126" s="163"/>
      <c r="C126" s="90" t="s">
        <v>22</v>
      </c>
      <c r="D126" s="91" t="s">
        <v>23</v>
      </c>
      <c r="E126" s="92" t="s">
        <v>22</v>
      </c>
      <c r="F126" s="91" t="s">
        <v>23</v>
      </c>
      <c r="G126" s="92" t="s">
        <v>22</v>
      </c>
      <c r="H126" s="91" t="s">
        <v>23</v>
      </c>
      <c r="I126" s="92" t="s">
        <v>22</v>
      </c>
      <c r="J126" s="91" t="s">
        <v>23</v>
      </c>
      <c r="K126" s="92" t="s">
        <v>22</v>
      </c>
      <c r="L126" s="91" t="s">
        <v>23</v>
      </c>
      <c r="M126" s="92" t="s">
        <v>22</v>
      </c>
      <c r="N126" s="93" t="s">
        <v>23</v>
      </c>
      <c r="O126" s="172" t="e">
        <f>VLOOKUP($B122,利用者一覧!$C$4:$AU$53,14,FALSE)</f>
        <v>#N/A</v>
      </c>
      <c r="P126" s="155"/>
      <c r="Q126" s="173" t="e">
        <f>VLOOKUP($B122,利用者一覧!$C$4:$AU$53,16,FALSE)</f>
        <v>#N/A</v>
      </c>
      <c r="R126" s="155"/>
      <c r="S126" s="155" t="e">
        <f>VLOOKUP($B122,利用者一覧!$C$4:$AU$53,18,FALSE)</f>
        <v>#N/A</v>
      </c>
      <c r="T126" s="155"/>
      <c r="U126" s="155" t="e">
        <f>VLOOKUP($B122,利用者一覧!$C$4:$AU$53,20,FALSE)</f>
        <v>#N/A</v>
      </c>
      <c r="V126" s="155"/>
      <c r="W126" s="179" t="e">
        <f>VLOOKUP($B122,利用者一覧!$C$4:$AU$53,44,FALSE)</f>
        <v>#N/A</v>
      </c>
      <c r="X126" s="179"/>
      <c r="Y126" s="179"/>
      <c r="Z126" s="179"/>
      <c r="AA126" s="179"/>
      <c r="AB126" s="179"/>
      <c r="AC126" s="179"/>
      <c r="AD126" s="180"/>
    </row>
    <row r="127" spans="1:30" ht="21" customHeight="1">
      <c r="A127" s="147"/>
      <c r="B127" s="163"/>
      <c r="C127" s="156" t="e">
        <f>VLOOKUP($B122,利用者一覧!$C$4:$AU$53,30,FALSE)</f>
        <v>#N/A</v>
      </c>
      <c r="D127" s="158" t="s">
        <v>148</v>
      </c>
      <c r="E127" s="160" t="e">
        <f>VLOOKUP($B122,利用者一覧!$C$4:$AU$53,31,FALSE)</f>
        <v>#N/A</v>
      </c>
      <c r="F127" s="158" t="s">
        <v>148</v>
      </c>
      <c r="G127" s="160" t="e">
        <f>VLOOKUP($B122,利用者一覧!$C$4:$AU$53,32,FALSE)</f>
        <v>#N/A</v>
      </c>
      <c r="H127" s="158" t="s">
        <v>148</v>
      </c>
      <c r="I127" s="160" t="e">
        <f>VLOOKUP($B122,利用者一覧!$C$4:$AU$53,33,FALSE)</f>
        <v>#N/A</v>
      </c>
      <c r="J127" s="158" t="s">
        <v>148</v>
      </c>
      <c r="K127" s="160" t="e">
        <f>VLOOKUP($B122,利用者一覧!$C$4:$AU$53,34,FALSE)</f>
        <v>#N/A</v>
      </c>
      <c r="L127" s="158" t="s">
        <v>148</v>
      </c>
      <c r="M127" s="160" t="e">
        <f>VLOOKUP($B122,利用者一覧!$C$4:$AU$53,35,FALSE)</f>
        <v>#N/A</v>
      </c>
      <c r="N127" s="200" t="s">
        <v>148</v>
      </c>
      <c r="O127" s="202" t="s">
        <v>139</v>
      </c>
      <c r="P127" s="152"/>
      <c r="Q127" s="152" t="s">
        <v>140</v>
      </c>
      <c r="R127" s="152"/>
      <c r="S127" s="152" t="s">
        <v>141</v>
      </c>
      <c r="T127" s="152"/>
      <c r="U127" s="152" t="s">
        <v>142</v>
      </c>
      <c r="V127" s="152"/>
      <c r="W127" s="179"/>
      <c r="X127" s="179"/>
      <c r="Y127" s="179"/>
      <c r="Z127" s="179"/>
      <c r="AA127" s="179"/>
      <c r="AB127" s="179"/>
      <c r="AC127" s="179"/>
      <c r="AD127" s="180"/>
    </row>
    <row r="128" spans="1:30" ht="21" customHeight="1" thickBot="1">
      <c r="A128" s="147"/>
      <c r="B128" s="164"/>
      <c r="C128" s="157"/>
      <c r="D128" s="159"/>
      <c r="E128" s="161"/>
      <c r="F128" s="159"/>
      <c r="G128" s="161"/>
      <c r="H128" s="159"/>
      <c r="I128" s="161"/>
      <c r="J128" s="159"/>
      <c r="K128" s="161"/>
      <c r="L128" s="159"/>
      <c r="M128" s="161"/>
      <c r="N128" s="201"/>
      <c r="O128" s="153" t="e">
        <f>VLOOKUP($B122,利用者一覧!$C$4:$AU$53,22,FALSE)</f>
        <v>#N/A</v>
      </c>
      <c r="P128" s="154"/>
      <c r="Q128" s="154" t="e">
        <f>VLOOKUP($B122,利用者一覧!$C$4:$AU$53,24,FALSE)</f>
        <v>#N/A</v>
      </c>
      <c r="R128" s="154"/>
      <c r="S128" s="154" t="e">
        <f>VLOOKUP($B122,利用者一覧!$C$4:$AU$53,26,FALSE)</f>
        <v>#N/A</v>
      </c>
      <c r="T128" s="154"/>
      <c r="U128" s="154" t="e">
        <f>VLOOKUP($B122,利用者一覧!$C$4:$AU$53,28,FALSE)</f>
        <v>#N/A</v>
      </c>
      <c r="V128" s="154"/>
      <c r="W128" s="181"/>
      <c r="X128" s="181"/>
      <c r="Y128" s="181"/>
      <c r="Z128" s="181"/>
      <c r="AA128" s="181"/>
      <c r="AB128" s="181"/>
      <c r="AC128" s="181"/>
      <c r="AD128" s="182"/>
    </row>
    <row r="129" spans="1:30" ht="26.4" customHeight="1" thickBot="1">
      <c r="A129" s="148"/>
      <c r="B129" s="174" t="s">
        <v>182</v>
      </c>
      <c r="C129" s="175"/>
      <c r="D129" s="176"/>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8"/>
    </row>
    <row r="130" spans="1:30" ht="21" customHeight="1" thickBot="1">
      <c r="A130" s="146">
        <v>15</v>
      </c>
      <c r="B130" s="149" t="s">
        <v>9</v>
      </c>
      <c r="C130" s="150"/>
      <c r="D130" s="151"/>
      <c r="E130" s="149" t="s">
        <v>10</v>
      </c>
      <c r="F130" s="150"/>
      <c r="G130" s="150"/>
      <c r="H130" s="150"/>
      <c r="I130" s="196" t="s">
        <v>11</v>
      </c>
      <c r="J130" s="150"/>
      <c r="K130" s="197"/>
      <c r="L130" s="150" t="s">
        <v>12</v>
      </c>
      <c r="M130" s="150"/>
      <c r="N130" s="150"/>
      <c r="O130" s="198" t="s">
        <v>175</v>
      </c>
      <c r="P130" s="199"/>
      <c r="Q130" s="199"/>
      <c r="R130" s="199"/>
      <c r="S130" s="199"/>
      <c r="T130" s="199"/>
      <c r="U130" s="199"/>
      <c r="V130" s="199"/>
      <c r="W130" s="203" t="s">
        <v>169</v>
      </c>
      <c r="X130" s="204"/>
      <c r="Y130" s="204"/>
      <c r="Z130" s="205"/>
      <c r="AA130" s="206" t="e">
        <f>VLOOKUP($B131,利用者一覧!$C$4:$AU$53,43,FALSE)</f>
        <v>#N/A</v>
      </c>
      <c r="AB130" s="206"/>
      <c r="AC130" s="206"/>
      <c r="AD130" s="207"/>
    </row>
    <row r="131" spans="1:30" ht="21" customHeight="1" thickTop="1">
      <c r="A131" s="147"/>
      <c r="B131" s="208"/>
      <c r="C131" s="208"/>
      <c r="D131" s="208"/>
      <c r="E131" s="211" t="s">
        <v>19</v>
      </c>
      <c r="F131" s="212"/>
      <c r="G131" s="212"/>
      <c r="H131" s="212"/>
      <c r="I131" s="213" t="s">
        <v>20</v>
      </c>
      <c r="J131" s="214"/>
      <c r="K131" s="215"/>
      <c r="L131" s="214" t="s">
        <v>21</v>
      </c>
      <c r="M131" s="214"/>
      <c r="N131" s="214"/>
      <c r="O131" s="216" t="s">
        <v>147</v>
      </c>
      <c r="P131" s="218" t="e">
        <f>VLOOKUP($B131,利用者一覧!$C$4:$AU$53,40,FALSE)</f>
        <v>#N/A</v>
      </c>
      <c r="Q131" s="219"/>
      <c r="R131" s="219"/>
      <c r="S131" s="219"/>
      <c r="T131" s="219"/>
      <c r="U131" s="220"/>
      <c r="V131" s="88" t="s">
        <v>148</v>
      </c>
      <c r="W131" s="221" t="e">
        <f>VLOOKUP($B131,利用者一覧!$C$4:$AU$53,45,FALSE)</f>
        <v>#N/A</v>
      </c>
      <c r="X131" s="222"/>
      <c r="Y131" s="222"/>
      <c r="Z131" s="222"/>
      <c r="AA131" s="222"/>
      <c r="AB131" s="222"/>
      <c r="AC131" s="222"/>
      <c r="AD131" s="223"/>
    </row>
    <row r="132" spans="1:30" ht="21" customHeight="1">
      <c r="A132" s="147"/>
      <c r="B132" s="209"/>
      <c r="C132" s="209"/>
      <c r="D132" s="209"/>
      <c r="E132" s="183" t="s">
        <v>24</v>
      </c>
      <c r="F132" s="184"/>
      <c r="G132" s="184"/>
      <c r="H132" s="184"/>
      <c r="I132" s="185" t="s">
        <v>20</v>
      </c>
      <c r="J132" s="186"/>
      <c r="K132" s="187"/>
      <c r="L132" s="186" t="s">
        <v>21</v>
      </c>
      <c r="M132" s="186"/>
      <c r="N132" s="186"/>
      <c r="O132" s="217"/>
      <c r="P132" s="188" t="e">
        <f>VLOOKUP($B131,利用者一覧!$C$4:$AU$53,41,FALSE)</f>
        <v>#N/A</v>
      </c>
      <c r="Q132" s="189"/>
      <c r="R132" s="189"/>
      <c r="S132" s="189"/>
      <c r="T132" s="189"/>
      <c r="U132" s="190"/>
      <c r="V132" s="89" t="s">
        <v>148</v>
      </c>
      <c r="W132" s="224"/>
      <c r="X132" s="225"/>
      <c r="Y132" s="225"/>
      <c r="Z132" s="225"/>
      <c r="AA132" s="225"/>
      <c r="AB132" s="225"/>
      <c r="AC132" s="225"/>
      <c r="AD132" s="226"/>
    </row>
    <row r="133" spans="1:30" ht="21" customHeight="1" thickBot="1">
      <c r="A133" s="147"/>
      <c r="B133" s="210"/>
      <c r="C133" s="210"/>
      <c r="D133" s="210"/>
      <c r="E133" s="191" t="s">
        <v>25</v>
      </c>
      <c r="F133" s="192"/>
      <c r="G133" s="192"/>
      <c r="H133" s="192"/>
      <c r="I133" s="193" t="s">
        <v>20</v>
      </c>
      <c r="J133" s="194"/>
      <c r="K133" s="195"/>
      <c r="L133" s="194" t="s">
        <v>21</v>
      </c>
      <c r="M133" s="194"/>
      <c r="N133" s="194"/>
      <c r="O133" s="217"/>
      <c r="P133" s="188" t="e">
        <f>VLOOKUP($B131,利用者一覧!$C$4:$AU$53,42,FALSE)</f>
        <v>#N/A</v>
      </c>
      <c r="Q133" s="189"/>
      <c r="R133" s="189"/>
      <c r="S133" s="189"/>
      <c r="T133" s="189"/>
      <c r="U133" s="190"/>
      <c r="V133" s="89" t="s">
        <v>148</v>
      </c>
      <c r="W133" s="224"/>
      <c r="X133" s="225"/>
      <c r="Y133" s="225"/>
      <c r="Z133" s="225"/>
      <c r="AA133" s="225"/>
      <c r="AB133" s="225"/>
      <c r="AC133" s="225"/>
      <c r="AD133" s="226"/>
    </row>
    <row r="134" spans="1:30" ht="21" customHeight="1" thickBot="1">
      <c r="A134" s="147"/>
      <c r="B134" s="162" t="s">
        <v>132</v>
      </c>
      <c r="C134" s="165" t="s">
        <v>13</v>
      </c>
      <c r="D134" s="166"/>
      <c r="E134" s="167" t="s">
        <v>14</v>
      </c>
      <c r="F134" s="166"/>
      <c r="G134" s="167" t="s">
        <v>15</v>
      </c>
      <c r="H134" s="166"/>
      <c r="I134" s="167" t="s">
        <v>16</v>
      </c>
      <c r="J134" s="166"/>
      <c r="K134" s="167" t="s">
        <v>17</v>
      </c>
      <c r="L134" s="166"/>
      <c r="M134" s="167" t="s">
        <v>18</v>
      </c>
      <c r="N134" s="168"/>
      <c r="O134" s="169" t="s">
        <v>135</v>
      </c>
      <c r="P134" s="170"/>
      <c r="Q134" s="170" t="s">
        <v>143</v>
      </c>
      <c r="R134" s="170"/>
      <c r="S134" s="170" t="s">
        <v>144</v>
      </c>
      <c r="T134" s="170"/>
      <c r="U134" s="170" t="s">
        <v>138</v>
      </c>
      <c r="V134" s="171"/>
      <c r="W134" s="224"/>
      <c r="X134" s="225"/>
      <c r="Y134" s="225"/>
      <c r="Z134" s="225"/>
      <c r="AA134" s="225"/>
      <c r="AB134" s="225"/>
      <c r="AC134" s="225"/>
      <c r="AD134" s="226"/>
    </row>
    <row r="135" spans="1:30" ht="21" customHeight="1" thickTop="1">
      <c r="A135" s="147"/>
      <c r="B135" s="163"/>
      <c r="C135" s="90" t="s">
        <v>22</v>
      </c>
      <c r="D135" s="91" t="s">
        <v>23</v>
      </c>
      <c r="E135" s="92" t="s">
        <v>22</v>
      </c>
      <c r="F135" s="91" t="s">
        <v>23</v>
      </c>
      <c r="G135" s="92" t="s">
        <v>22</v>
      </c>
      <c r="H135" s="91" t="s">
        <v>23</v>
      </c>
      <c r="I135" s="92" t="s">
        <v>22</v>
      </c>
      <c r="J135" s="91" t="s">
        <v>23</v>
      </c>
      <c r="K135" s="92" t="s">
        <v>22</v>
      </c>
      <c r="L135" s="91" t="s">
        <v>23</v>
      </c>
      <c r="M135" s="92" t="s">
        <v>22</v>
      </c>
      <c r="N135" s="93" t="s">
        <v>23</v>
      </c>
      <c r="O135" s="172" t="e">
        <f>VLOOKUP($B131,利用者一覧!$C$4:$AU$53,14,FALSE)</f>
        <v>#N/A</v>
      </c>
      <c r="P135" s="155"/>
      <c r="Q135" s="173" t="e">
        <f>VLOOKUP($B131,利用者一覧!$C$4:$AU$53,16,FALSE)</f>
        <v>#N/A</v>
      </c>
      <c r="R135" s="155"/>
      <c r="S135" s="155" t="e">
        <f>VLOOKUP($B131,利用者一覧!$C$4:$AU$53,18,FALSE)</f>
        <v>#N/A</v>
      </c>
      <c r="T135" s="155"/>
      <c r="U135" s="155" t="e">
        <f>VLOOKUP($B131,利用者一覧!$C$4:$AU$53,20,FALSE)</f>
        <v>#N/A</v>
      </c>
      <c r="V135" s="155"/>
      <c r="W135" s="179" t="e">
        <f>VLOOKUP($B131,利用者一覧!$C$4:$AU$53,44,FALSE)</f>
        <v>#N/A</v>
      </c>
      <c r="X135" s="179"/>
      <c r="Y135" s="179"/>
      <c r="Z135" s="179"/>
      <c r="AA135" s="179"/>
      <c r="AB135" s="179"/>
      <c r="AC135" s="179"/>
      <c r="AD135" s="180"/>
    </row>
    <row r="136" spans="1:30" ht="21" customHeight="1">
      <c r="A136" s="147"/>
      <c r="B136" s="163"/>
      <c r="C136" s="156" t="e">
        <f>VLOOKUP($B131,利用者一覧!$C$4:$AU$53,30,FALSE)</f>
        <v>#N/A</v>
      </c>
      <c r="D136" s="158" t="s">
        <v>148</v>
      </c>
      <c r="E136" s="160" t="e">
        <f>VLOOKUP($B131,利用者一覧!$C$4:$AU$53,31,FALSE)</f>
        <v>#N/A</v>
      </c>
      <c r="F136" s="158" t="s">
        <v>148</v>
      </c>
      <c r="G136" s="160" t="e">
        <f>VLOOKUP($B131,利用者一覧!$C$4:$AU$53,32,FALSE)</f>
        <v>#N/A</v>
      </c>
      <c r="H136" s="158" t="s">
        <v>148</v>
      </c>
      <c r="I136" s="160" t="e">
        <f>VLOOKUP($B131,利用者一覧!$C$4:$AU$53,33,FALSE)</f>
        <v>#N/A</v>
      </c>
      <c r="J136" s="158" t="s">
        <v>148</v>
      </c>
      <c r="K136" s="160" t="e">
        <f>VLOOKUP($B131,利用者一覧!$C$4:$AU$53,34,FALSE)</f>
        <v>#N/A</v>
      </c>
      <c r="L136" s="158" t="s">
        <v>148</v>
      </c>
      <c r="M136" s="160" t="e">
        <f>VLOOKUP($B131,利用者一覧!$C$4:$AU$53,35,FALSE)</f>
        <v>#N/A</v>
      </c>
      <c r="N136" s="200" t="s">
        <v>148</v>
      </c>
      <c r="O136" s="202" t="s">
        <v>139</v>
      </c>
      <c r="P136" s="152"/>
      <c r="Q136" s="152" t="s">
        <v>140</v>
      </c>
      <c r="R136" s="152"/>
      <c r="S136" s="152" t="s">
        <v>141</v>
      </c>
      <c r="T136" s="152"/>
      <c r="U136" s="152" t="s">
        <v>142</v>
      </c>
      <c r="V136" s="152"/>
      <c r="W136" s="179"/>
      <c r="X136" s="179"/>
      <c r="Y136" s="179"/>
      <c r="Z136" s="179"/>
      <c r="AA136" s="179"/>
      <c r="AB136" s="179"/>
      <c r="AC136" s="179"/>
      <c r="AD136" s="180"/>
    </row>
    <row r="137" spans="1:30" ht="21" customHeight="1" thickBot="1">
      <c r="A137" s="147"/>
      <c r="B137" s="164"/>
      <c r="C137" s="157"/>
      <c r="D137" s="159"/>
      <c r="E137" s="161"/>
      <c r="F137" s="159"/>
      <c r="G137" s="161"/>
      <c r="H137" s="159"/>
      <c r="I137" s="161"/>
      <c r="J137" s="159"/>
      <c r="K137" s="161"/>
      <c r="L137" s="159"/>
      <c r="M137" s="161"/>
      <c r="N137" s="201"/>
      <c r="O137" s="153" t="e">
        <f>VLOOKUP($B131,利用者一覧!$C$4:$AU$53,22,FALSE)</f>
        <v>#N/A</v>
      </c>
      <c r="P137" s="154"/>
      <c r="Q137" s="154" t="e">
        <f>VLOOKUP($B131,利用者一覧!$C$4:$AU$53,24,FALSE)</f>
        <v>#N/A</v>
      </c>
      <c r="R137" s="154"/>
      <c r="S137" s="154" t="e">
        <f>VLOOKUP($B131,利用者一覧!$C$4:$AU$53,26,FALSE)</f>
        <v>#N/A</v>
      </c>
      <c r="T137" s="154"/>
      <c r="U137" s="154" t="e">
        <f>VLOOKUP($B131,利用者一覧!$C$4:$AU$53,28,FALSE)</f>
        <v>#N/A</v>
      </c>
      <c r="V137" s="154"/>
      <c r="W137" s="181"/>
      <c r="X137" s="181"/>
      <c r="Y137" s="181"/>
      <c r="Z137" s="181"/>
      <c r="AA137" s="181"/>
      <c r="AB137" s="181"/>
      <c r="AC137" s="181"/>
      <c r="AD137" s="182"/>
    </row>
    <row r="138" spans="1:30" ht="26.4" customHeight="1" thickBot="1">
      <c r="A138" s="148"/>
      <c r="B138" s="174" t="s">
        <v>182</v>
      </c>
      <c r="C138" s="175"/>
      <c r="D138" s="176"/>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8"/>
    </row>
    <row r="139" spans="1:30" ht="21" customHeight="1" thickBot="1">
      <c r="A139" s="146">
        <v>16</v>
      </c>
      <c r="B139" s="149" t="s">
        <v>9</v>
      </c>
      <c r="C139" s="150"/>
      <c r="D139" s="151"/>
      <c r="E139" s="149" t="s">
        <v>10</v>
      </c>
      <c r="F139" s="150"/>
      <c r="G139" s="150"/>
      <c r="H139" s="150"/>
      <c r="I139" s="196" t="s">
        <v>11</v>
      </c>
      <c r="J139" s="150"/>
      <c r="K139" s="197"/>
      <c r="L139" s="150" t="s">
        <v>12</v>
      </c>
      <c r="M139" s="150"/>
      <c r="N139" s="150"/>
      <c r="O139" s="198" t="s">
        <v>175</v>
      </c>
      <c r="P139" s="199"/>
      <c r="Q139" s="199"/>
      <c r="R139" s="199"/>
      <c r="S139" s="199"/>
      <c r="T139" s="199"/>
      <c r="U139" s="199"/>
      <c r="V139" s="199"/>
      <c r="W139" s="203" t="s">
        <v>169</v>
      </c>
      <c r="X139" s="204"/>
      <c r="Y139" s="204"/>
      <c r="Z139" s="205"/>
      <c r="AA139" s="206" t="e">
        <f>VLOOKUP($B140,利用者一覧!$C$4:$AU$53,43,FALSE)</f>
        <v>#N/A</v>
      </c>
      <c r="AB139" s="206"/>
      <c r="AC139" s="206"/>
      <c r="AD139" s="207"/>
    </row>
    <row r="140" spans="1:30" ht="21" customHeight="1" thickTop="1">
      <c r="A140" s="147"/>
      <c r="B140" s="208"/>
      <c r="C140" s="208"/>
      <c r="D140" s="208"/>
      <c r="E140" s="211" t="s">
        <v>19</v>
      </c>
      <c r="F140" s="212"/>
      <c r="G140" s="212"/>
      <c r="H140" s="212"/>
      <c r="I140" s="213" t="s">
        <v>20</v>
      </c>
      <c r="J140" s="214"/>
      <c r="K140" s="215"/>
      <c r="L140" s="214" t="s">
        <v>21</v>
      </c>
      <c r="M140" s="214"/>
      <c r="N140" s="214"/>
      <c r="O140" s="216" t="s">
        <v>147</v>
      </c>
      <c r="P140" s="218" t="e">
        <f>VLOOKUP($B140,利用者一覧!$C$4:$AU$53,40,FALSE)</f>
        <v>#N/A</v>
      </c>
      <c r="Q140" s="219"/>
      <c r="R140" s="219"/>
      <c r="S140" s="219"/>
      <c r="T140" s="219"/>
      <c r="U140" s="220"/>
      <c r="V140" s="88" t="s">
        <v>148</v>
      </c>
      <c r="W140" s="221" t="e">
        <f>VLOOKUP($B140,利用者一覧!$C$4:$AU$53,45,FALSE)</f>
        <v>#N/A</v>
      </c>
      <c r="X140" s="222"/>
      <c r="Y140" s="222"/>
      <c r="Z140" s="222"/>
      <c r="AA140" s="222"/>
      <c r="AB140" s="222"/>
      <c r="AC140" s="222"/>
      <c r="AD140" s="223"/>
    </row>
    <row r="141" spans="1:30" ht="21" customHeight="1">
      <c r="A141" s="147"/>
      <c r="B141" s="209"/>
      <c r="C141" s="209"/>
      <c r="D141" s="209"/>
      <c r="E141" s="183" t="s">
        <v>24</v>
      </c>
      <c r="F141" s="184"/>
      <c r="G141" s="184"/>
      <c r="H141" s="184"/>
      <c r="I141" s="185" t="s">
        <v>20</v>
      </c>
      <c r="J141" s="186"/>
      <c r="K141" s="187"/>
      <c r="L141" s="186" t="s">
        <v>21</v>
      </c>
      <c r="M141" s="186"/>
      <c r="N141" s="186"/>
      <c r="O141" s="217"/>
      <c r="P141" s="188" t="e">
        <f>VLOOKUP($B140,利用者一覧!$C$4:$AU$53,41,FALSE)</f>
        <v>#N/A</v>
      </c>
      <c r="Q141" s="189"/>
      <c r="R141" s="189"/>
      <c r="S141" s="189"/>
      <c r="T141" s="189"/>
      <c r="U141" s="190"/>
      <c r="V141" s="89" t="s">
        <v>148</v>
      </c>
      <c r="W141" s="224"/>
      <c r="X141" s="225"/>
      <c r="Y141" s="225"/>
      <c r="Z141" s="225"/>
      <c r="AA141" s="225"/>
      <c r="AB141" s="225"/>
      <c r="AC141" s="225"/>
      <c r="AD141" s="226"/>
    </row>
    <row r="142" spans="1:30" ht="21" customHeight="1" thickBot="1">
      <c r="A142" s="147"/>
      <c r="B142" s="210"/>
      <c r="C142" s="210"/>
      <c r="D142" s="210"/>
      <c r="E142" s="191" t="s">
        <v>25</v>
      </c>
      <c r="F142" s="192"/>
      <c r="G142" s="192"/>
      <c r="H142" s="192"/>
      <c r="I142" s="193" t="s">
        <v>20</v>
      </c>
      <c r="J142" s="194"/>
      <c r="K142" s="195"/>
      <c r="L142" s="194" t="s">
        <v>21</v>
      </c>
      <c r="M142" s="194"/>
      <c r="N142" s="194"/>
      <c r="O142" s="217"/>
      <c r="P142" s="188" t="e">
        <f>VLOOKUP($B140,利用者一覧!$C$4:$AU$53,42,FALSE)</f>
        <v>#N/A</v>
      </c>
      <c r="Q142" s="189"/>
      <c r="R142" s="189"/>
      <c r="S142" s="189"/>
      <c r="T142" s="189"/>
      <c r="U142" s="190"/>
      <c r="V142" s="89" t="s">
        <v>148</v>
      </c>
      <c r="W142" s="224"/>
      <c r="X142" s="225"/>
      <c r="Y142" s="225"/>
      <c r="Z142" s="225"/>
      <c r="AA142" s="225"/>
      <c r="AB142" s="225"/>
      <c r="AC142" s="225"/>
      <c r="AD142" s="226"/>
    </row>
    <row r="143" spans="1:30" ht="21" customHeight="1" thickBot="1">
      <c r="A143" s="147"/>
      <c r="B143" s="162" t="s">
        <v>132</v>
      </c>
      <c r="C143" s="165" t="s">
        <v>13</v>
      </c>
      <c r="D143" s="166"/>
      <c r="E143" s="167" t="s">
        <v>14</v>
      </c>
      <c r="F143" s="166"/>
      <c r="G143" s="167" t="s">
        <v>15</v>
      </c>
      <c r="H143" s="166"/>
      <c r="I143" s="167" t="s">
        <v>16</v>
      </c>
      <c r="J143" s="166"/>
      <c r="K143" s="167" t="s">
        <v>17</v>
      </c>
      <c r="L143" s="166"/>
      <c r="M143" s="167" t="s">
        <v>18</v>
      </c>
      <c r="N143" s="168"/>
      <c r="O143" s="169" t="s">
        <v>135</v>
      </c>
      <c r="P143" s="170"/>
      <c r="Q143" s="170" t="s">
        <v>143</v>
      </c>
      <c r="R143" s="170"/>
      <c r="S143" s="170" t="s">
        <v>144</v>
      </c>
      <c r="T143" s="170"/>
      <c r="U143" s="170" t="s">
        <v>138</v>
      </c>
      <c r="V143" s="171"/>
      <c r="W143" s="224"/>
      <c r="X143" s="225"/>
      <c r="Y143" s="225"/>
      <c r="Z143" s="225"/>
      <c r="AA143" s="225"/>
      <c r="AB143" s="225"/>
      <c r="AC143" s="225"/>
      <c r="AD143" s="226"/>
    </row>
    <row r="144" spans="1:30" ht="21" customHeight="1" thickTop="1">
      <c r="A144" s="147"/>
      <c r="B144" s="163"/>
      <c r="C144" s="90" t="s">
        <v>22</v>
      </c>
      <c r="D144" s="91" t="s">
        <v>23</v>
      </c>
      <c r="E144" s="92" t="s">
        <v>22</v>
      </c>
      <c r="F144" s="91" t="s">
        <v>23</v>
      </c>
      <c r="G144" s="92" t="s">
        <v>22</v>
      </c>
      <c r="H144" s="91" t="s">
        <v>23</v>
      </c>
      <c r="I144" s="92" t="s">
        <v>22</v>
      </c>
      <c r="J144" s="91" t="s">
        <v>23</v>
      </c>
      <c r="K144" s="92" t="s">
        <v>22</v>
      </c>
      <c r="L144" s="91" t="s">
        <v>23</v>
      </c>
      <c r="M144" s="92" t="s">
        <v>22</v>
      </c>
      <c r="N144" s="93" t="s">
        <v>23</v>
      </c>
      <c r="O144" s="172" t="e">
        <f>VLOOKUP($B140,利用者一覧!$C$4:$AU$53,14,FALSE)</f>
        <v>#N/A</v>
      </c>
      <c r="P144" s="155"/>
      <c r="Q144" s="173" t="e">
        <f>VLOOKUP($B140,利用者一覧!$C$4:$AU$53,16,FALSE)</f>
        <v>#N/A</v>
      </c>
      <c r="R144" s="155"/>
      <c r="S144" s="155" t="e">
        <f>VLOOKUP($B140,利用者一覧!$C$4:$AU$53,18,FALSE)</f>
        <v>#N/A</v>
      </c>
      <c r="T144" s="155"/>
      <c r="U144" s="155" t="e">
        <f>VLOOKUP($B140,利用者一覧!$C$4:$AU$53,20,FALSE)</f>
        <v>#N/A</v>
      </c>
      <c r="V144" s="155"/>
      <c r="W144" s="179" t="e">
        <f>VLOOKUP($B140,利用者一覧!$C$4:$AU$53,44,FALSE)</f>
        <v>#N/A</v>
      </c>
      <c r="X144" s="179"/>
      <c r="Y144" s="179"/>
      <c r="Z144" s="179"/>
      <c r="AA144" s="179"/>
      <c r="AB144" s="179"/>
      <c r="AC144" s="179"/>
      <c r="AD144" s="180"/>
    </row>
    <row r="145" spans="1:30" ht="21" customHeight="1">
      <c r="A145" s="147"/>
      <c r="B145" s="163"/>
      <c r="C145" s="156" t="e">
        <f>VLOOKUP($B140,利用者一覧!$C$4:$AU$53,30,FALSE)</f>
        <v>#N/A</v>
      </c>
      <c r="D145" s="158" t="s">
        <v>148</v>
      </c>
      <c r="E145" s="160" t="e">
        <f>VLOOKUP($B140,利用者一覧!$C$4:$AU$53,31,FALSE)</f>
        <v>#N/A</v>
      </c>
      <c r="F145" s="158" t="s">
        <v>148</v>
      </c>
      <c r="G145" s="160" t="e">
        <f>VLOOKUP($B140,利用者一覧!$C$4:$AU$53,32,FALSE)</f>
        <v>#N/A</v>
      </c>
      <c r="H145" s="158" t="s">
        <v>148</v>
      </c>
      <c r="I145" s="160" t="e">
        <f>VLOOKUP($B140,利用者一覧!$C$4:$AU$53,33,FALSE)</f>
        <v>#N/A</v>
      </c>
      <c r="J145" s="158" t="s">
        <v>148</v>
      </c>
      <c r="K145" s="160" t="e">
        <f>VLOOKUP($B140,利用者一覧!$C$4:$AU$53,34,FALSE)</f>
        <v>#N/A</v>
      </c>
      <c r="L145" s="158" t="s">
        <v>148</v>
      </c>
      <c r="M145" s="160" t="e">
        <f>VLOOKUP($B140,利用者一覧!$C$4:$AU$53,35,FALSE)</f>
        <v>#N/A</v>
      </c>
      <c r="N145" s="200" t="s">
        <v>148</v>
      </c>
      <c r="O145" s="202" t="s">
        <v>139</v>
      </c>
      <c r="P145" s="152"/>
      <c r="Q145" s="152" t="s">
        <v>140</v>
      </c>
      <c r="R145" s="152"/>
      <c r="S145" s="152" t="s">
        <v>141</v>
      </c>
      <c r="T145" s="152"/>
      <c r="U145" s="152" t="s">
        <v>142</v>
      </c>
      <c r="V145" s="152"/>
      <c r="W145" s="179"/>
      <c r="X145" s="179"/>
      <c r="Y145" s="179"/>
      <c r="Z145" s="179"/>
      <c r="AA145" s="179"/>
      <c r="AB145" s="179"/>
      <c r="AC145" s="179"/>
      <c r="AD145" s="180"/>
    </row>
    <row r="146" spans="1:30" ht="21" customHeight="1" thickBot="1">
      <c r="A146" s="147"/>
      <c r="B146" s="164"/>
      <c r="C146" s="157"/>
      <c r="D146" s="159"/>
      <c r="E146" s="161"/>
      <c r="F146" s="159"/>
      <c r="G146" s="161"/>
      <c r="H146" s="159"/>
      <c r="I146" s="161"/>
      <c r="J146" s="159"/>
      <c r="K146" s="161"/>
      <c r="L146" s="159"/>
      <c r="M146" s="161"/>
      <c r="N146" s="201"/>
      <c r="O146" s="153" t="e">
        <f>VLOOKUP($B140,利用者一覧!$C$4:$AU$53,22,FALSE)</f>
        <v>#N/A</v>
      </c>
      <c r="P146" s="154"/>
      <c r="Q146" s="154" t="e">
        <f>VLOOKUP($B140,利用者一覧!$C$4:$AU$53,24,FALSE)</f>
        <v>#N/A</v>
      </c>
      <c r="R146" s="154"/>
      <c r="S146" s="154" t="e">
        <f>VLOOKUP($B140,利用者一覧!$C$4:$AU$53,26,FALSE)</f>
        <v>#N/A</v>
      </c>
      <c r="T146" s="154"/>
      <c r="U146" s="154" t="e">
        <f>VLOOKUP($B140,利用者一覧!$C$4:$AU$53,28,FALSE)</f>
        <v>#N/A</v>
      </c>
      <c r="V146" s="154"/>
      <c r="W146" s="181"/>
      <c r="X146" s="181"/>
      <c r="Y146" s="181"/>
      <c r="Z146" s="181"/>
      <c r="AA146" s="181"/>
      <c r="AB146" s="181"/>
      <c r="AC146" s="181"/>
      <c r="AD146" s="182"/>
    </row>
    <row r="147" spans="1:30" ht="26.4" customHeight="1" thickBot="1">
      <c r="A147" s="148"/>
      <c r="B147" s="174" t="s">
        <v>182</v>
      </c>
      <c r="C147" s="175"/>
      <c r="D147" s="176"/>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8"/>
    </row>
    <row r="148" spans="1:30" ht="21" customHeight="1" thickBot="1">
      <c r="A148" s="146">
        <v>17</v>
      </c>
      <c r="B148" s="149" t="s">
        <v>9</v>
      </c>
      <c r="C148" s="150"/>
      <c r="D148" s="151"/>
      <c r="E148" s="149" t="s">
        <v>10</v>
      </c>
      <c r="F148" s="150"/>
      <c r="G148" s="150"/>
      <c r="H148" s="150"/>
      <c r="I148" s="196" t="s">
        <v>11</v>
      </c>
      <c r="J148" s="150"/>
      <c r="K148" s="197"/>
      <c r="L148" s="150" t="s">
        <v>12</v>
      </c>
      <c r="M148" s="150"/>
      <c r="N148" s="150"/>
      <c r="O148" s="198" t="s">
        <v>175</v>
      </c>
      <c r="P148" s="199"/>
      <c r="Q148" s="199"/>
      <c r="R148" s="199"/>
      <c r="S148" s="199"/>
      <c r="T148" s="199"/>
      <c r="U148" s="199"/>
      <c r="V148" s="199"/>
      <c r="W148" s="203" t="s">
        <v>169</v>
      </c>
      <c r="X148" s="204"/>
      <c r="Y148" s="204"/>
      <c r="Z148" s="205"/>
      <c r="AA148" s="206" t="e">
        <f>VLOOKUP($B149,利用者一覧!$C$4:$AU$53,43,FALSE)</f>
        <v>#N/A</v>
      </c>
      <c r="AB148" s="206"/>
      <c r="AC148" s="206"/>
      <c r="AD148" s="207"/>
    </row>
    <row r="149" spans="1:30" ht="21" customHeight="1" thickTop="1">
      <c r="A149" s="147"/>
      <c r="B149" s="208"/>
      <c r="C149" s="208"/>
      <c r="D149" s="208"/>
      <c r="E149" s="211" t="s">
        <v>19</v>
      </c>
      <c r="F149" s="212"/>
      <c r="G149" s="212"/>
      <c r="H149" s="212"/>
      <c r="I149" s="213" t="s">
        <v>20</v>
      </c>
      <c r="J149" s="214"/>
      <c r="K149" s="215"/>
      <c r="L149" s="214" t="s">
        <v>21</v>
      </c>
      <c r="M149" s="214"/>
      <c r="N149" s="214"/>
      <c r="O149" s="216" t="s">
        <v>147</v>
      </c>
      <c r="P149" s="218" t="e">
        <f>VLOOKUP($B149,利用者一覧!$C$4:$AU$53,40,FALSE)</f>
        <v>#N/A</v>
      </c>
      <c r="Q149" s="219"/>
      <c r="R149" s="219"/>
      <c r="S149" s="219"/>
      <c r="T149" s="219"/>
      <c r="U149" s="220"/>
      <c r="V149" s="88" t="s">
        <v>148</v>
      </c>
      <c r="W149" s="221" t="e">
        <f>VLOOKUP($B149,利用者一覧!$C$4:$AU$53,45,FALSE)</f>
        <v>#N/A</v>
      </c>
      <c r="X149" s="222"/>
      <c r="Y149" s="222"/>
      <c r="Z149" s="222"/>
      <c r="AA149" s="222"/>
      <c r="AB149" s="222"/>
      <c r="AC149" s="222"/>
      <c r="AD149" s="223"/>
    </row>
    <row r="150" spans="1:30" ht="21" customHeight="1">
      <c r="A150" s="147"/>
      <c r="B150" s="209"/>
      <c r="C150" s="209"/>
      <c r="D150" s="209"/>
      <c r="E150" s="183" t="s">
        <v>24</v>
      </c>
      <c r="F150" s="184"/>
      <c r="G150" s="184"/>
      <c r="H150" s="184"/>
      <c r="I150" s="185" t="s">
        <v>20</v>
      </c>
      <c r="J150" s="186"/>
      <c r="K150" s="187"/>
      <c r="L150" s="186" t="s">
        <v>21</v>
      </c>
      <c r="M150" s="186"/>
      <c r="N150" s="186"/>
      <c r="O150" s="217"/>
      <c r="P150" s="188" t="e">
        <f>VLOOKUP($B149,利用者一覧!$C$4:$AU$53,41,FALSE)</f>
        <v>#N/A</v>
      </c>
      <c r="Q150" s="189"/>
      <c r="R150" s="189"/>
      <c r="S150" s="189"/>
      <c r="T150" s="189"/>
      <c r="U150" s="190"/>
      <c r="V150" s="89" t="s">
        <v>148</v>
      </c>
      <c r="W150" s="224"/>
      <c r="X150" s="225"/>
      <c r="Y150" s="225"/>
      <c r="Z150" s="225"/>
      <c r="AA150" s="225"/>
      <c r="AB150" s="225"/>
      <c r="AC150" s="225"/>
      <c r="AD150" s="226"/>
    </row>
    <row r="151" spans="1:30" ht="21" customHeight="1" thickBot="1">
      <c r="A151" s="147"/>
      <c r="B151" s="210"/>
      <c r="C151" s="210"/>
      <c r="D151" s="210"/>
      <c r="E151" s="191" t="s">
        <v>25</v>
      </c>
      <c r="F151" s="192"/>
      <c r="G151" s="192"/>
      <c r="H151" s="192"/>
      <c r="I151" s="193" t="s">
        <v>20</v>
      </c>
      <c r="J151" s="194"/>
      <c r="K151" s="195"/>
      <c r="L151" s="194" t="s">
        <v>21</v>
      </c>
      <c r="M151" s="194"/>
      <c r="N151" s="194"/>
      <c r="O151" s="217"/>
      <c r="P151" s="188" t="e">
        <f>VLOOKUP($B149,利用者一覧!$C$4:$AU$53,42,FALSE)</f>
        <v>#N/A</v>
      </c>
      <c r="Q151" s="189"/>
      <c r="R151" s="189"/>
      <c r="S151" s="189"/>
      <c r="T151" s="189"/>
      <c r="U151" s="190"/>
      <c r="V151" s="89" t="s">
        <v>148</v>
      </c>
      <c r="W151" s="224"/>
      <c r="X151" s="225"/>
      <c r="Y151" s="225"/>
      <c r="Z151" s="225"/>
      <c r="AA151" s="225"/>
      <c r="AB151" s="225"/>
      <c r="AC151" s="225"/>
      <c r="AD151" s="226"/>
    </row>
    <row r="152" spans="1:30" ht="21" customHeight="1" thickBot="1">
      <c r="A152" s="147"/>
      <c r="B152" s="162" t="s">
        <v>132</v>
      </c>
      <c r="C152" s="165" t="s">
        <v>13</v>
      </c>
      <c r="D152" s="166"/>
      <c r="E152" s="167" t="s">
        <v>14</v>
      </c>
      <c r="F152" s="166"/>
      <c r="G152" s="167" t="s">
        <v>15</v>
      </c>
      <c r="H152" s="166"/>
      <c r="I152" s="167" t="s">
        <v>16</v>
      </c>
      <c r="J152" s="166"/>
      <c r="K152" s="167" t="s">
        <v>17</v>
      </c>
      <c r="L152" s="166"/>
      <c r="M152" s="167" t="s">
        <v>18</v>
      </c>
      <c r="N152" s="168"/>
      <c r="O152" s="169" t="s">
        <v>135</v>
      </c>
      <c r="P152" s="170"/>
      <c r="Q152" s="170" t="s">
        <v>143</v>
      </c>
      <c r="R152" s="170"/>
      <c r="S152" s="170" t="s">
        <v>144</v>
      </c>
      <c r="T152" s="170"/>
      <c r="U152" s="170" t="s">
        <v>138</v>
      </c>
      <c r="V152" s="171"/>
      <c r="W152" s="224"/>
      <c r="X152" s="225"/>
      <c r="Y152" s="225"/>
      <c r="Z152" s="225"/>
      <c r="AA152" s="225"/>
      <c r="AB152" s="225"/>
      <c r="AC152" s="225"/>
      <c r="AD152" s="226"/>
    </row>
    <row r="153" spans="1:30" ht="21" customHeight="1" thickTop="1">
      <c r="A153" s="147"/>
      <c r="B153" s="163"/>
      <c r="C153" s="90" t="s">
        <v>22</v>
      </c>
      <c r="D153" s="91" t="s">
        <v>23</v>
      </c>
      <c r="E153" s="92" t="s">
        <v>22</v>
      </c>
      <c r="F153" s="91" t="s">
        <v>23</v>
      </c>
      <c r="G153" s="92" t="s">
        <v>22</v>
      </c>
      <c r="H153" s="91" t="s">
        <v>23</v>
      </c>
      <c r="I153" s="92" t="s">
        <v>22</v>
      </c>
      <c r="J153" s="91" t="s">
        <v>23</v>
      </c>
      <c r="K153" s="92" t="s">
        <v>22</v>
      </c>
      <c r="L153" s="91" t="s">
        <v>23</v>
      </c>
      <c r="M153" s="92" t="s">
        <v>22</v>
      </c>
      <c r="N153" s="93" t="s">
        <v>23</v>
      </c>
      <c r="O153" s="172" t="e">
        <f>VLOOKUP($B149,利用者一覧!$C$4:$AU$53,14,FALSE)</f>
        <v>#N/A</v>
      </c>
      <c r="P153" s="155"/>
      <c r="Q153" s="173" t="e">
        <f>VLOOKUP($B149,利用者一覧!$C$4:$AU$53,16,FALSE)</f>
        <v>#N/A</v>
      </c>
      <c r="R153" s="155"/>
      <c r="S153" s="155" t="e">
        <f>VLOOKUP($B149,利用者一覧!$C$4:$AU$53,18,FALSE)</f>
        <v>#N/A</v>
      </c>
      <c r="T153" s="155"/>
      <c r="U153" s="155" t="e">
        <f>VLOOKUP($B149,利用者一覧!$C$4:$AU$53,20,FALSE)</f>
        <v>#N/A</v>
      </c>
      <c r="V153" s="155"/>
      <c r="W153" s="179" t="e">
        <f>VLOOKUP($B149,利用者一覧!$C$4:$AU$53,44,FALSE)</f>
        <v>#N/A</v>
      </c>
      <c r="X153" s="179"/>
      <c r="Y153" s="179"/>
      <c r="Z153" s="179"/>
      <c r="AA153" s="179"/>
      <c r="AB153" s="179"/>
      <c r="AC153" s="179"/>
      <c r="AD153" s="180"/>
    </row>
    <row r="154" spans="1:30" ht="21" customHeight="1">
      <c r="A154" s="147"/>
      <c r="B154" s="163"/>
      <c r="C154" s="156" t="e">
        <f>VLOOKUP($B149,利用者一覧!$C$4:$AU$53,30,FALSE)</f>
        <v>#N/A</v>
      </c>
      <c r="D154" s="158" t="s">
        <v>148</v>
      </c>
      <c r="E154" s="160" t="e">
        <f>VLOOKUP($B149,利用者一覧!$C$4:$AU$53,31,FALSE)</f>
        <v>#N/A</v>
      </c>
      <c r="F154" s="158" t="s">
        <v>148</v>
      </c>
      <c r="G154" s="160" t="e">
        <f>VLOOKUP($B149,利用者一覧!$C$4:$AU$53,32,FALSE)</f>
        <v>#N/A</v>
      </c>
      <c r="H154" s="158" t="s">
        <v>148</v>
      </c>
      <c r="I154" s="160" t="e">
        <f>VLOOKUP($B149,利用者一覧!$C$4:$AU$53,33,FALSE)</f>
        <v>#N/A</v>
      </c>
      <c r="J154" s="158" t="s">
        <v>148</v>
      </c>
      <c r="K154" s="160" t="e">
        <f>VLOOKUP($B149,利用者一覧!$C$4:$AU$53,34,FALSE)</f>
        <v>#N/A</v>
      </c>
      <c r="L154" s="158" t="s">
        <v>148</v>
      </c>
      <c r="M154" s="160" t="e">
        <f>VLOOKUP($B149,利用者一覧!$C$4:$AU$53,35,FALSE)</f>
        <v>#N/A</v>
      </c>
      <c r="N154" s="200" t="s">
        <v>148</v>
      </c>
      <c r="O154" s="202" t="s">
        <v>139</v>
      </c>
      <c r="P154" s="152"/>
      <c r="Q154" s="152" t="s">
        <v>140</v>
      </c>
      <c r="R154" s="152"/>
      <c r="S154" s="152" t="s">
        <v>141</v>
      </c>
      <c r="T154" s="152"/>
      <c r="U154" s="152" t="s">
        <v>142</v>
      </c>
      <c r="V154" s="152"/>
      <c r="W154" s="179"/>
      <c r="X154" s="179"/>
      <c r="Y154" s="179"/>
      <c r="Z154" s="179"/>
      <c r="AA154" s="179"/>
      <c r="AB154" s="179"/>
      <c r="AC154" s="179"/>
      <c r="AD154" s="180"/>
    </row>
    <row r="155" spans="1:30" ht="21" customHeight="1" thickBot="1">
      <c r="A155" s="147"/>
      <c r="B155" s="164"/>
      <c r="C155" s="157"/>
      <c r="D155" s="159"/>
      <c r="E155" s="161"/>
      <c r="F155" s="159"/>
      <c r="G155" s="161"/>
      <c r="H155" s="159"/>
      <c r="I155" s="161"/>
      <c r="J155" s="159"/>
      <c r="K155" s="161"/>
      <c r="L155" s="159"/>
      <c r="M155" s="161"/>
      <c r="N155" s="201"/>
      <c r="O155" s="153" t="e">
        <f>VLOOKUP($B149,利用者一覧!$C$4:$AU$53,22,FALSE)</f>
        <v>#N/A</v>
      </c>
      <c r="P155" s="154"/>
      <c r="Q155" s="154" t="e">
        <f>VLOOKUP($B149,利用者一覧!$C$4:$AU$53,24,FALSE)</f>
        <v>#N/A</v>
      </c>
      <c r="R155" s="154"/>
      <c r="S155" s="154" t="e">
        <f>VLOOKUP($B149,利用者一覧!$C$4:$AU$53,26,FALSE)</f>
        <v>#N/A</v>
      </c>
      <c r="T155" s="154"/>
      <c r="U155" s="154" t="e">
        <f>VLOOKUP($B149,利用者一覧!$C$4:$AU$53,28,FALSE)</f>
        <v>#N/A</v>
      </c>
      <c r="V155" s="154"/>
      <c r="W155" s="181"/>
      <c r="X155" s="181"/>
      <c r="Y155" s="181"/>
      <c r="Z155" s="181"/>
      <c r="AA155" s="181"/>
      <c r="AB155" s="181"/>
      <c r="AC155" s="181"/>
      <c r="AD155" s="182"/>
    </row>
    <row r="156" spans="1:30" ht="26.4" customHeight="1" thickBot="1">
      <c r="A156" s="148"/>
      <c r="B156" s="174" t="s">
        <v>182</v>
      </c>
      <c r="C156" s="175"/>
      <c r="D156" s="176"/>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8"/>
    </row>
    <row r="157" spans="1:30" ht="21" customHeight="1" thickBot="1">
      <c r="A157" s="146">
        <v>18</v>
      </c>
      <c r="B157" s="149" t="s">
        <v>9</v>
      </c>
      <c r="C157" s="150"/>
      <c r="D157" s="151"/>
      <c r="E157" s="149" t="s">
        <v>10</v>
      </c>
      <c r="F157" s="150"/>
      <c r="G157" s="150"/>
      <c r="H157" s="150"/>
      <c r="I157" s="196" t="s">
        <v>11</v>
      </c>
      <c r="J157" s="150"/>
      <c r="K157" s="197"/>
      <c r="L157" s="150" t="s">
        <v>12</v>
      </c>
      <c r="M157" s="150"/>
      <c r="N157" s="150"/>
      <c r="O157" s="198" t="s">
        <v>175</v>
      </c>
      <c r="P157" s="199"/>
      <c r="Q157" s="199"/>
      <c r="R157" s="199"/>
      <c r="S157" s="199"/>
      <c r="T157" s="199"/>
      <c r="U157" s="199"/>
      <c r="V157" s="199"/>
      <c r="W157" s="203" t="s">
        <v>169</v>
      </c>
      <c r="X157" s="204"/>
      <c r="Y157" s="204"/>
      <c r="Z157" s="205"/>
      <c r="AA157" s="206" t="e">
        <f>VLOOKUP($B158,利用者一覧!$C$4:$AU$53,43,FALSE)</f>
        <v>#N/A</v>
      </c>
      <c r="AB157" s="206"/>
      <c r="AC157" s="206"/>
      <c r="AD157" s="207"/>
    </row>
    <row r="158" spans="1:30" ht="21" customHeight="1" thickTop="1">
      <c r="A158" s="147"/>
      <c r="B158" s="208"/>
      <c r="C158" s="208"/>
      <c r="D158" s="208"/>
      <c r="E158" s="211" t="s">
        <v>19</v>
      </c>
      <c r="F158" s="212"/>
      <c r="G158" s="212"/>
      <c r="H158" s="212"/>
      <c r="I158" s="213" t="s">
        <v>20</v>
      </c>
      <c r="J158" s="214"/>
      <c r="K158" s="215"/>
      <c r="L158" s="214" t="s">
        <v>21</v>
      </c>
      <c r="M158" s="214"/>
      <c r="N158" s="214"/>
      <c r="O158" s="216" t="s">
        <v>147</v>
      </c>
      <c r="P158" s="218" t="e">
        <f>VLOOKUP($B158,利用者一覧!$C$4:$AU$53,40,FALSE)</f>
        <v>#N/A</v>
      </c>
      <c r="Q158" s="219"/>
      <c r="R158" s="219"/>
      <c r="S158" s="219"/>
      <c r="T158" s="219"/>
      <c r="U158" s="220"/>
      <c r="V158" s="88" t="s">
        <v>148</v>
      </c>
      <c r="W158" s="221" t="e">
        <f>VLOOKUP($B158,利用者一覧!$C$4:$AU$53,45,FALSE)</f>
        <v>#N/A</v>
      </c>
      <c r="X158" s="222"/>
      <c r="Y158" s="222"/>
      <c r="Z158" s="222"/>
      <c r="AA158" s="222"/>
      <c r="AB158" s="222"/>
      <c r="AC158" s="222"/>
      <c r="AD158" s="223"/>
    </row>
    <row r="159" spans="1:30" ht="21" customHeight="1">
      <c r="A159" s="147"/>
      <c r="B159" s="209"/>
      <c r="C159" s="209"/>
      <c r="D159" s="209"/>
      <c r="E159" s="183" t="s">
        <v>24</v>
      </c>
      <c r="F159" s="184"/>
      <c r="G159" s="184"/>
      <c r="H159" s="184"/>
      <c r="I159" s="185" t="s">
        <v>20</v>
      </c>
      <c r="J159" s="186"/>
      <c r="K159" s="187"/>
      <c r="L159" s="186" t="s">
        <v>21</v>
      </c>
      <c r="M159" s="186"/>
      <c r="N159" s="186"/>
      <c r="O159" s="217"/>
      <c r="P159" s="188" t="e">
        <f>VLOOKUP($B158,利用者一覧!$C$4:$AU$53,41,FALSE)</f>
        <v>#N/A</v>
      </c>
      <c r="Q159" s="189"/>
      <c r="R159" s="189"/>
      <c r="S159" s="189"/>
      <c r="T159" s="189"/>
      <c r="U159" s="190"/>
      <c r="V159" s="89" t="s">
        <v>148</v>
      </c>
      <c r="W159" s="224"/>
      <c r="X159" s="225"/>
      <c r="Y159" s="225"/>
      <c r="Z159" s="225"/>
      <c r="AA159" s="225"/>
      <c r="AB159" s="225"/>
      <c r="AC159" s="225"/>
      <c r="AD159" s="226"/>
    </row>
    <row r="160" spans="1:30" ht="21" customHeight="1" thickBot="1">
      <c r="A160" s="147"/>
      <c r="B160" s="210"/>
      <c r="C160" s="210"/>
      <c r="D160" s="210"/>
      <c r="E160" s="191" t="s">
        <v>25</v>
      </c>
      <c r="F160" s="192"/>
      <c r="G160" s="192"/>
      <c r="H160" s="192"/>
      <c r="I160" s="193" t="s">
        <v>20</v>
      </c>
      <c r="J160" s="194"/>
      <c r="K160" s="195"/>
      <c r="L160" s="194" t="s">
        <v>21</v>
      </c>
      <c r="M160" s="194"/>
      <c r="N160" s="194"/>
      <c r="O160" s="217"/>
      <c r="P160" s="188" t="e">
        <f>VLOOKUP($B158,利用者一覧!$C$4:$AU$53,42,FALSE)</f>
        <v>#N/A</v>
      </c>
      <c r="Q160" s="189"/>
      <c r="R160" s="189"/>
      <c r="S160" s="189"/>
      <c r="T160" s="189"/>
      <c r="U160" s="190"/>
      <c r="V160" s="89" t="s">
        <v>148</v>
      </c>
      <c r="W160" s="224"/>
      <c r="X160" s="225"/>
      <c r="Y160" s="225"/>
      <c r="Z160" s="225"/>
      <c r="AA160" s="225"/>
      <c r="AB160" s="225"/>
      <c r="AC160" s="225"/>
      <c r="AD160" s="226"/>
    </row>
    <row r="161" spans="1:30" ht="21" customHeight="1" thickBot="1">
      <c r="A161" s="147"/>
      <c r="B161" s="162" t="s">
        <v>132</v>
      </c>
      <c r="C161" s="165" t="s">
        <v>13</v>
      </c>
      <c r="D161" s="166"/>
      <c r="E161" s="167" t="s">
        <v>14</v>
      </c>
      <c r="F161" s="166"/>
      <c r="G161" s="167" t="s">
        <v>15</v>
      </c>
      <c r="H161" s="166"/>
      <c r="I161" s="167" t="s">
        <v>16</v>
      </c>
      <c r="J161" s="166"/>
      <c r="K161" s="167" t="s">
        <v>17</v>
      </c>
      <c r="L161" s="166"/>
      <c r="M161" s="167" t="s">
        <v>18</v>
      </c>
      <c r="N161" s="168"/>
      <c r="O161" s="169" t="s">
        <v>135</v>
      </c>
      <c r="P161" s="170"/>
      <c r="Q161" s="170" t="s">
        <v>143</v>
      </c>
      <c r="R161" s="170"/>
      <c r="S161" s="170" t="s">
        <v>144</v>
      </c>
      <c r="T161" s="170"/>
      <c r="U161" s="170" t="s">
        <v>138</v>
      </c>
      <c r="V161" s="171"/>
      <c r="W161" s="224"/>
      <c r="X161" s="225"/>
      <c r="Y161" s="225"/>
      <c r="Z161" s="225"/>
      <c r="AA161" s="225"/>
      <c r="AB161" s="225"/>
      <c r="AC161" s="225"/>
      <c r="AD161" s="226"/>
    </row>
    <row r="162" spans="1:30" ht="21" customHeight="1" thickTop="1">
      <c r="A162" s="147"/>
      <c r="B162" s="163"/>
      <c r="C162" s="90" t="s">
        <v>22</v>
      </c>
      <c r="D162" s="91" t="s">
        <v>23</v>
      </c>
      <c r="E162" s="92" t="s">
        <v>22</v>
      </c>
      <c r="F162" s="91" t="s">
        <v>23</v>
      </c>
      <c r="G162" s="92" t="s">
        <v>22</v>
      </c>
      <c r="H162" s="91" t="s">
        <v>23</v>
      </c>
      <c r="I162" s="92" t="s">
        <v>22</v>
      </c>
      <c r="J162" s="91" t="s">
        <v>23</v>
      </c>
      <c r="K162" s="92" t="s">
        <v>22</v>
      </c>
      <c r="L162" s="91" t="s">
        <v>23</v>
      </c>
      <c r="M162" s="92" t="s">
        <v>22</v>
      </c>
      <c r="N162" s="93" t="s">
        <v>23</v>
      </c>
      <c r="O162" s="172" t="e">
        <f>VLOOKUP($B158,利用者一覧!$C$4:$AU$53,14,FALSE)</f>
        <v>#N/A</v>
      </c>
      <c r="P162" s="155"/>
      <c r="Q162" s="173" t="e">
        <f>VLOOKUP($B158,利用者一覧!$C$4:$AU$53,16,FALSE)</f>
        <v>#N/A</v>
      </c>
      <c r="R162" s="155"/>
      <c r="S162" s="155" t="e">
        <f>VLOOKUP($B158,利用者一覧!$C$4:$AU$53,18,FALSE)</f>
        <v>#N/A</v>
      </c>
      <c r="T162" s="155"/>
      <c r="U162" s="155" t="e">
        <f>VLOOKUP($B158,利用者一覧!$C$4:$AU$53,20,FALSE)</f>
        <v>#N/A</v>
      </c>
      <c r="V162" s="155"/>
      <c r="W162" s="179" t="e">
        <f>VLOOKUP($B158,利用者一覧!$C$4:$AU$53,44,FALSE)</f>
        <v>#N/A</v>
      </c>
      <c r="X162" s="179"/>
      <c r="Y162" s="179"/>
      <c r="Z162" s="179"/>
      <c r="AA162" s="179"/>
      <c r="AB162" s="179"/>
      <c r="AC162" s="179"/>
      <c r="AD162" s="180"/>
    </row>
    <row r="163" spans="1:30" ht="21" customHeight="1">
      <c r="A163" s="147"/>
      <c r="B163" s="163"/>
      <c r="C163" s="156" t="e">
        <f>VLOOKUP($B158,利用者一覧!$C$4:$AU$53,30,FALSE)</f>
        <v>#N/A</v>
      </c>
      <c r="D163" s="158" t="s">
        <v>148</v>
      </c>
      <c r="E163" s="160" t="e">
        <f>VLOOKUP($B158,利用者一覧!$C$4:$AU$53,31,FALSE)</f>
        <v>#N/A</v>
      </c>
      <c r="F163" s="158" t="s">
        <v>148</v>
      </c>
      <c r="G163" s="160" t="e">
        <f>VLOOKUP($B158,利用者一覧!$C$4:$AU$53,32,FALSE)</f>
        <v>#N/A</v>
      </c>
      <c r="H163" s="158" t="s">
        <v>148</v>
      </c>
      <c r="I163" s="160" t="e">
        <f>VLOOKUP($B158,利用者一覧!$C$4:$AU$53,33,FALSE)</f>
        <v>#N/A</v>
      </c>
      <c r="J163" s="158" t="s">
        <v>148</v>
      </c>
      <c r="K163" s="160" t="e">
        <f>VLOOKUP($B158,利用者一覧!$C$4:$AU$53,34,FALSE)</f>
        <v>#N/A</v>
      </c>
      <c r="L163" s="158" t="s">
        <v>148</v>
      </c>
      <c r="M163" s="160" t="e">
        <f>VLOOKUP($B158,利用者一覧!$C$4:$AU$53,35,FALSE)</f>
        <v>#N/A</v>
      </c>
      <c r="N163" s="200" t="s">
        <v>148</v>
      </c>
      <c r="O163" s="202" t="s">
        <v>139</v>
      </c>
      <c r="P163" s="152"/>
      <c r="Q163" s="152" t="s">
        <v>140</v>
      </c>
      <c r="R163" s="152"/>
      <c r="S163" s="152" t="s">
        <v>141</v>
      </c>
      <c r="T163" s="152"/>
      <c r="U163" s="152" t="s">
        <v>142</v>
      </c>
      <c r="V163" s="152"/>
      <c r="W163" s="179"/>
      <c r="X163" s="179"/>
      <c r="Y163" s="179"/>
      <c r="Z163" s="179"/>
      <c r="AA163" s="179"/>
      <c r="AB163" s="179"/>
      <c r="AC163" s="179"/>
      <c r="AD163" s="180"/>
    </row>
    <row r="164" spans="1:30" ht="21" customHeight="1" thickBot="1">
      <c r="A164" s="147"/>
      <c r="B164" s="164"/>
      <c r="C164" s="157"/>
      <c r="D164" s="159"/>
      <c r="E164" s="161"/>
      <c r="F164" s="159"/>
      <c r="G164" s="161"/>
      <c r="H164" s="159"/>
      <c r="I164" s="161"/>
      <c r="J164" s="159"/>
      <c r="K164" s="161"/>
      <c r="L164" s="159"/>
      <c r="M164" s="161"/>
      <c r="N164" s="201"/>
      <c r="O164" s="153" t="e">
        <f>VLOOKUP($B158,利用者一覧!$C$4:$AU$53,22,FALSE)</f>
        <v>#N/A</v>
      </c>
      <c r="P164" s="154"/>
      <c r="Q164" s="154" t="e">
        <f>VLOOKUP($B158,利用者一覧!$C$4:$AU$53,24,FALSE)</f>
        <v>#N/A</v>
      </c>
      <c r="R164" s="154"/>
      <c r="S164" s="154" t="e">
        <f>VLOOKUP($B158,利用者一覧!$C$4:$AU$53,26,FALSE)</f>
        <v>#N/A</v>
      </c>
      <c r="T164" s="154"/>
      <c r="U164" s="154" t="e">
        <f>VLOOKUP($B158,利用者一覧!$C$4:$AU$53,28,FALSE)</f>
        <v>#N/A</v>
      </c>
      <c r="V164" s="154"/>
      <c r="W164" s="181"/>
      <c r="X164" s="181"/>
      <c r="Y164" s="181"/>
      <c r="Z164" s="181"/>
      <c r="AA164" s="181"/>
      <c r="AB164" s="181"/>
      <c r="AC164" s="181"/>
      <c r="AD164" s="182"/>
    </row>
    <row r="165" spans="1:30" ht="26.4" customHeight="1" thickBot="1">
      <c r="A165" s="148"/>
      <c r="B165" s="174" t="s">
        <v>182</v>
      </c>
      <c r="C165" s="175"/>
      <c r="D165" s="176"/>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8"/>
    </row>
    <row r="166" spans="1:30" ht="21" customHeight="1" thickBot="1">
      <c r="A166" s="146">
        <v>19</v>
      </c>
      <c r="B166" s="149" t="s">
        <v>9</v>
      </c>
      <c r="C166" s="150"/>
      <c r="D166" s="151"/>
      <c r="E166" s="149" t="s">
        <v>10</v>
      </c>
      <c r="F166" s="150"/>
      <c r="G166" s="150"/>
      <c r="H166" s="150"/>
      <c r="I166" s="196" t="s">
        <v>11</v>
      </c>
      <c r="J166" s="150"/>
      <c r="K166" s="197"/>
      <c r="L166" s="150" t="s">
        <v>12</v>
      </c>
      <c r="M166" s="150"/>
      <c r="N166" s="150"/>
      <c r="O166" s="198" t="s">
        <v>175</v>
      </c>
      <c r="P166" s="199"/>
      <c r="Q166" s="199"/>
      <c r="R166" s="199"/>
      <c r="S166" s="199"/>
      <c r="T166" s="199"/>
      <c r="U166" s="199"/>
      <c r="V166" s="199"/>
      <c r="W166" s="203" t="s">
        <v>169</v>
      </c>
      <c r="X166" s="204"/>
      <c r="Y166" s="204"/>
      <c r="Z166" s="205"/>
      <c r="AA166" s="206" t="e">
        <f>VLOOKUP($B167,利用者一覧!$C$4:$AU$53,43,FALSE)</f>
        <v>#N/A</v>
      </c>
      <c r="AB166" s="206"/>
      <c r="AC166" s="206"/>
      <c r="AD166" s="207"/>
    </row>
    <row r="167" spans="1:30" ht="21" customHeight="1" thickTop="1">
      <c r="A167" s="147"/>
      <c r="B167" s="208"/>
      <c r="C167" s="208"/>
      <c r="D167" s="208"/>
      <c r="E167" s="211" t="s">
        <v>19</v>
      </c>
      <c r="F167" s="212"/>
      <c r="G167" s="212"/>
      <c r="H167" s="212"/>
      <c r="I167" s="213" t="s">
        <v>20</v>
      </c>
      <c r="J167" s="214"/>
      <c r="K167" s="215"/>
      <c r="L167" s="214" t="s">
        <v>21</v>
      </c>
      <c r="M167" s="214"/>
      <c r="N167" s="214"/>
      <c r="O167" s="216" t="s">
        <v>147</v>
      </c>
      <c r="P167" s="218" t="e">
        <f>VLOOKUP($B167,利用者一覧!$C$4:$AU$53,40,FALSE)</f>
        <v>#N/A</v>
      </c>
      <c r="Q167" s="219"/>
      <c r="R167" s="219"/>
      <c r="S167" s="219"/>
      <c r="T167" s="219"/>
      <c r="U167" s="220"/>
      <c r="V167" s="88" t="s">
        <v>148</v>
      </c>
      <c r="W167" s="221" t="e">
        <f>VLOOKUP($B167,利用者一覧!$C$4:$AU$53,45,FALSE)</f>
        <v>#N/A</v>
      </c>
      <c r="X167" s="222"/>
      <c r="Y167" s="222"/>
      <c r="Z167" s="222"/>
      <c r="AA167" s="222"/>
      <c r="AB167" s="222"/>
      <c r="AC167" s="222"/>
      <c r="AD167" s="223"/>
    </row>
    <row r="168" spans="1:30" ht="21" customHeight="1">
      <c r="A168" s="147"/>
      <c r="B168" s="209"/>
      <c r="C168" s="209"/>
      <c r="D168" s="209"/>
      <c r="E168" s="183" t="s">
        <v>24</v>
      </c>
      <c r="F168" s="184"/>
      <c r="G168" s="184"/>
      <c r="H168" s="184"/>
      <c r="I168" s="185" t="s">
        <v>20</v>
      </c>
      <c r="J168" s="186"/>
      <c r="K168" s="187"/>
      <c r="L168" s="186" t="s">
        <v>21</v>
      </c>
      <c r="M168" s="186"/>
      <c r="N168" s="186"/>
      <c r="O168" s="217"/>
      <c r="P168" s="188" t="e">
        <f>VLOOKUP($B167,利用者一覧!$C$4:$AU$53,41,FALSE)</f>
        <v>#N/A</v>
      </c>
      <c r="Q168" s="189"/>
      <c r="R168" s="189"/>
      <c r="S168" s="189"/>
      <c r="T168" s="189"/>
      <c r="U168" s="190"/>
      <c r="V168" s="89" t="s">
        <v>148</v>
      </c>
      <c r="W168" s="224"/>
      <c r="X168" s="225"/>
      <c r="Y168" s="225"/>
      <c r="Z168" s="225"/>
      <c r="AA168" s="225"/>
      <c r="AB168" s="225"/>
      <c r="AC168" s="225"/>
      <c r="AD168" s="226"/>
    </row>
    <row r="169" spans="1:30" ht="21" customHeight="1" thickBot="1">
      <c r="A169" s="147"/>
      <c r="B169" s="210"/>
      <c r="C169" s="210"/>
      <c r="D169" s="210"/>
      <c r="E169" s="191" t="s">
        <v>25</v>
      </c>
      <c r="F169" s="192"/>
      <c r="G169" s="192"/>
      <c r="H169" s="192"/>
      <c r="I169" s="193" t="s">
        <v>20</v>
      </c>
      <c r="J169" s="194"/>
      <c r="K169" s="195"/>
      <c r="L169" s="194" t="s">
        <v>21</v>
      </c>
      <c r="M169" s="194"/>
      <c r="N169" s="194"/>
      <c r="O169" s="217"/>
      <c r="P169" s="188" t="e">
        <f>VLOOKUP($B167,利用者一覧!$C$4:$AU$53,42,FALSE)</f>
        <v>#N/A</v>
      </c>
      <c r="Q169" s="189"/>
      <c r="R169" s="189"/>
      <c r="S169" s="189"/>
      <c r="T169" s="189"/>
      <c r="U169" s="190"/>
      <c r="V169" s="89" t="s">
        <v>148</v>
      </c>
      <c r="W169" s="224"/>
      <c r="X169" s="225"/>
      <c r="Y169" s="225"/>
      <c r="Z169" s="225"/>
      <c r="AA169" s="225"/>
      <c r="AB169" s="225"/>
      <c r="AC169" s="225"/>
      <c r="AD169" s="226"/>
    </row>
    <row r="170" spans="1:30" ht="21" customHeight="1" thickBot="1">
      <c r="A170" s="147"/>
      <c r="B170" s="162" t="s">
        <v>132</v>
      </c>
      <c r="C170" s="165" t="s">
        <v>13</v>
      </c>
      <c r="D170" s="166"/>
      <c r="E170" s="167" t="s">
        <v>14</v>
      </c>
      <c r="F170" s="166"/>
      <c r="G170" s="167" t="s">
        <v>15</v>
      </c>
      <c r="H170" s="166"/>
      <c r="I170" s="167" t="s">
        <v>16</v>
      </c>
      <c r="J170" s="166"/>
      <c r="K170" s="167" t="s">
        <v>17</v>
      </c>
      <c r="L170" s="166"/>
      <c r="M170" s="167" t="s">
        <v>18</v>
      </c>
      <c r="N170" s="168"/>
      <c r="O170" s="169" t="s">
        <v>135</v>
      </c>
      <c r="P170" s="170"/>
      <c r="Q170" s="170" t="s">
        <v>143</v>
      </c>
      <c r="R170" s="170"/>
      <c r="S170" s="170" t="s">
        <v>144</v>
      </c>
      <c r="T170" s="170"/>
      <c r="U170" s="170" t="s">
        <v>138</v>
      </c>
      <c r="V170" s="171"/>
      <c r="W170" s="224"/>
      <c r="X170" s="225"/>
      <c r="Y170" s="225"/>
      <c r="Z170" s="225"/>
      <c r="AA170" s="225"/>
      <c r="AB170" s="225"/>
      <c r="AC170" s="225"/>
      <c r="AD170" s="226"/>
    </row>
    <row r="171" spans="1:30" ht="21" customHeight="1" thickTop="1">
      <c r="A171" s="147"/>
      <c r="B171" s="163"/>
      <c r="C171" s="90" t="s">
        <v>22</v>
      </c>
      <c r="D171" s="91" t="s">
        <v>23</v>
      </c>
      <c r="E171" s="92" t="s">
        <v>22</v>
      </c>
      <c r="F171" s="91" t="s">
        <v>23</v>
      </c>
      <c r="G171" s="92" t="s">
        <v>22</v>
      </c>
      <c r="H171" s="91" t="s">
        <v>23</v>
      </c>
      <c r="I171" s="92" t="s">
        <v>22</v>
      </c>
      <c r="J171" s="91" t="s">
        <v>23</v>
      </c>
      <c r="K171" s="92" t="s">
        <v>22</v>
      </c>
      <c r="L171" s="91" t="s">
        <v>23</v>
      </c>
      <c r="M171" s="92" t="s">
        <v>22</v>
      </c>
      <c r="N171" s="93" t="s">
        <v>23</v>
      </c>
      <c r="O171" s="172" t="e">
        <f>VLOOKUP($B167,利用者一覧!$C$4:$AU$53,14,FALSE)</f>
        <v>#N/A</v>
      </c>
      <c r="P171" s="155"/>
      <c r="Q171" s="173" t="e">
        <f>VLOOKUP($B167,利用者一覧!$C$4:$AU$53,16,FALSE)</f>
        <v>#N/A</v>
      </c>
      <c r="R171" s="155"/>
      <c r="S171" s="155" t="e">
        <f>VLOOKUP($B167,利用者一覧!$C$4:$AU$53,18,FALSE)</f>
        <v>#N/A</v>
      </c>
      <c r="T171" s="155"/>
      <c r="U171" s="155" t="e">
        <f>VLOOKUP($B167,利用者一覧!$C$4:$AU$53,20,FALSE)</f>
        <v>#N/A</v>
      </c>
      <c r="V171" s="155"/>
      <c r="W171" s="179" t="e">
        <f>VLOOKUP($B167,利用者一覧!$C$4:$AU$53,44,FALSE)</f>
        <v>#N/A</v>
      </c>
      <c r="X171" s="179"/>
      <c r="Y171" s="179"/>
      <c r="Z171" s="179"/>
      <c r="AA171" s="179"/>
      <c r="AB171" s="179"/>
      <c r="AC171" s="179"/>
      <c r="AD171" s="180"/>
    </row>
    <row r="172" spans="1:30" ht="21" customHeight="1">
      <c r="A172" s="147"/>
      <c r="B172" s="163"/>
      <c r="C172" s="156" t="e">
        <f>VLOOKUP($B167,利用者一覧!$C$4:$AU$53,30,FALSE)</f>
        <v>#N/A</v>
      </c>
      <c r="D172" s="158" t="s">
        <v>148</v>
      </c>
      <c r="E172" s="160" t="e">
        <f>VLOOKUP($B167,利用者一覧!$C$4:$AU$53,31,FALSE)</f>
        <v>#N/A</v>
      </c>
      <c r="F172" s="158" t="s">
        <v>148</v>
      </c>
      <c r="G172" s="160" t="e">
        <f>VLOOKUP($B167,利用者一覧!$C$4:$AU$53,32,FALSE)</f>
        <v>#N/A</v>
      </c>
      <c r="H172" s="158" t="s">
        <v>148</v>
      </c>
      <c r="I172" s="160" t="e">
        <f>VLOOKUP($B167,利用者一覧!$C$4:$AU$53,33,FALSE)</f>
        <v>#N/A</v>
      </c>
      <c r="J172" s="158" t="s">
        <v>148</v>
      </c>
      <c r="K172" s="160" t="e">
        <f>VLOOKUP($B167,利用者一覧!$C$4:$AU$53,34,FALSE)</f>
        <v>#N/A</v>
      </c>
      <c r="L172" s="158" t="s">
        <v>148</v>
      </c>
      <c r="M172" s="160" t="e">
        <f>VLOOKUP($B167,利用者一覧!$C$4:$AU$53,35,FALSE)</f>
        <v>#N/A</v>
      </c>
      <c r="N172" s="200" t="s">
        <v>148</v>
      </c>
      <c r="O172" s="202" t="s">
        <v>139</v>
      </c>
      <c r="P172" s="152"/>
      <c r="Q172" s="152" t="s">
        <v>140</v>
      </c>
      <c r="R172" s="152"/>
      <c r="S172" s="152" t="s">
        <v>141</v>
      </c>
      <c r="T172" s="152"/>
      <c r="U172" s="152" t="s">
        <v>142</v>
      </c>
      <c r="V172" s="152"/>
      <c r="W172" s="179"/>
      <c r="X172" s="179"/>
      <c r="Y172" s="179"/>
      <c r="Z172" s="179"/>
      <c r="AA172" s="179"/>
      <c r="AB172" s="179"/>
      <c r="AC172" s="179"/>
      <c r="AD172" s="180"/>
    </row>
    <row r="173" spans="1:30" ht="21" customHeight="1" thickBot="1">
      <c r="A173" s="147"/>
      <c r="B173" s="164"/>
      <c r="C173" s="157"/>
      <c r="D173" s="159"/>
      <c r="E173" s="161"/>
      <c r="F173" s="159"/>
      <c r="G173" s="161"/>
      <c r="H173" s="159"/>
      <c r="I173" s="161"/>
      <c r="J173" s="159"/>
      <c r="K173" s="161"/>
      <c r="L173" s="159"/>
      <c r="M173" s="161"/>
      <c r="N173" s="201"/>
      <c r="O173" s="153" t="e">
        <f>VLOOKUP($B167,利用者一覧!$C$4:$AU$53,22,FALSE)</f>
        <v>#N/A</v>
      </c>
      <c r="P173" s="154"/>
      <c r="Q173" s="154" t="e">
        <f>VLOOKUP($B167,利用者一覧!$C$4:$AU$53,24,FALSE)</f>
        <v>#N/A</v>
      </c>
      <c r="R173" s="154"/>
      <c r="S173" s="154" t="e">
        <f>VLOOKUP($B167,利用者一覧!$C$4:$AU$53,26,FALSE)</f>
        <v>#N/A</v>
      </c>
      <c r="T173" s="154"/>
      <c r="U173" s="154" t="e">
        <f>VLOOKUP($B167,利用者一覧!$C$4:$AU$53,28,FALSE)</f>
        <v>#N/A</v>
      </c>
      <c r="V173" s="154"/>
      <c r="W173" s="181"/>
      <c r="X173" s="181"/>
      <c r="Y173" s="181"/>
      <c r="Z173" s="181"/>
      <c r="AA173" s="181"/>
      <c r="AB173" s="181"/>
      <c r="AC173" s="181"/>
      <c r="AD173" s="182"/>
    </row>
    <row r="174" spans="1:30" ht="26.4" customHeight="1" thickBot="1">
      <c r="A174" s="148"/>
      <c r="B174" s="174" t="s">
        <v>182</v>
      </c>
      <c r="C174" s="175"/>
      <c r="D174" s="176"/>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8"/>
    </row>
    <row r="175" spans="1:30" ht="21" customHeight="1" thickBot="1">
      <c r="A175" s="146">
        <v>20</v>
      </c>
      <c r="B175" s="149" t="s">
        <v>9</v>
      </c>
      <c r="C175" s="150"/>
      <c r="D175" s="151"/>
      <c r="E175" s="149" t="s">
        <v>10</v>
      </c>
      <c r="F175" s="150"/>
      <c r="G175" s="150"/>
      <c r="H175" s="150"/>
      <c r="I175" s="196" t="s">
        <v>11</v>
      </c>
      <c r="J175" s="150"/>
      <c r="K175" s="197"/>
      <c r="L175" s="150" t="s">
        <v>12</v>
      </c>
      <c r="M175" s="150"/>
      <c r="N175" s="150"/>
      <c r="O175" s="198" t="s">
        <v>175</v>
      </c>
      <c r="P175" s="199"/>
      <c r="Q175" s="199"/>
      <c r="R175" s="199"/>
      <c r="S175" s="199"/>
      <c r="T175" s="199"/>
      <c r="U175" s="199"/>
      <c r="V175" s="199"/>
      <c r="W175" s="203" t="s">
        <v>169</v>
      </c>
      <c r="X175" s="204"/>
      <c r="Y175" s="204"/>
      <c r="Z175" s="205"/>
      <c r="AA175" s="206" t="e">
        <f>VLOOKUP($B176,利用者一覧!$C$4:$AU$53,43,FALSE)</f>
        <v>#N/A</v>
      </c>
      <c r="AB175" s="206"/>
      <c r="AC175" s="206"/>
      <c r="AD175" s="207"/>
    </row>
    <row r="176" spans="1:30" ht="21" customHeight="1" thickTop="1">
      <c r="A176" s="147"/>
      <c r="B176" s="208"/>
      <c r="C176" s="208"/>
      <c r="D176" s="208"/>
      <c r="E176" s="211" t="s">
        <v>19</v>
      </c>
      <c r="F176" s="212"/>
      <c r="G176" s="212"/>
      <c r="H176" s="212"/>
      <c r="I176" s="213" t="s">
        <v>20</v>
      </c>
      <c r="J176" s="214"/>
      <c r="K176" s="215"/>
      <c r="L176" s="214" t="s">
        <v>21</v>
      </c>
      <c r="M176" s="214"/>
      <c r="N176" s="214"/>
      <c r="O176" s="216" t="s">
        <v>147</v>
      </c>
      <c r="P176" s="218" t="e">
        <f>VLOOKUP($B176,利用者一覧!$C$4:$AU$53,40,FALSE)</f>
        <v>#N/A</v>
      </c>
      <c r="Q176" s="219"/>
      <c r="R176" s="219"/>
      <c r="S176" s="219"/>
      <c r="T176" s="219"/>
      <c r="U176" s="220"/>
      <c r="V176" s="88" t="s">
        <v>148</v>
      </c>
      <c r="W176" s="221" t="e">
        <f>VLOOKUP($B176,利用者一覧!$C$4:$AU$53,45,FALSE)</f>
        <v>#N/A</v>
      </c>
      <c r="X176" s="222"/>
      <c r="Y176" s="222"/>
      <c r="Z176" s="222"/>
      <c r="AA176" s="222"/>
      <c r="AB176" s="222"/>
      <c r="AC176" s="222"/>
      <c r="AD176" s="223"/>
    </row>
    <row r="177" spans="1:30" ht="21" customHeight="1">
      <c r="A177" s="147"/>
      <c r="B177" s="209"/>
      <c r="C177" s="209"/>
      <c r="D177" s="209"/>
      <c r="E177" s="183" t="s">
        <v>24</v>
      </c>
      <c r="F177" s="184"/>
      <c r="G177" s="184"/>
      <c r="H177" s="184"/>
      <c r="I177" s="185" t="s">
        <v>20</v>
      </c>
      <c r="J177" s="186"/>
      <c r="K177" s="187"/>
      <c r="L177" s="186" t="s">
        <v>21</v>
      </c>
      <c r="M177" s="186"/>
      <c r="N177" s="186"/>
      <c r="O177" s="217"/>
      <c r="P177" s="188" t="e">
        <f>VLOOKUP($B176,利用者一覧!$C$4:$AU$53,41,FALSE)</f>
        <v>#N/A</v>
      </c>
      <c r="Q177" s="189"/>
      <c r="R177" s="189"/>
      <c r="S177" s="189"/>
      <c r="T177" s="189"/>
      <c r="U177" s="190"/>
      <c r="V177" s="89" t="s">
        <v>148</v>
      </c>
      <c r="W177" s="224"/>
      <c r="X177" s="225"/>
      <c r="Y177" s="225"/>
      <c r="Z177" s="225"/>
      <c r="AA177" s="225"/>
      <c r="AB177" s="225"/>
      <c r="AC177" s="225"/>
      <c r="AD177" s="226"/>
    </row>
    <row r="178" spans="1:30" ht="21" customHeight="1" thickBot="1">
      <c r="A178" s="147"/>
      <c r="B178" s="210"/>
      <c r="C178" s="210"/>
      <c r="D178" s="210"/>
      <c r="E178" s="191" t="s">
        <v>25</v>
      </c>
      <c r="F178" s="192"/>
      <c r="G178" s="192"/>
      <c r="H178" s="192"/>
      <c r="I178" s="193" t="s">
        <v>20</v>
      </c>
      <c r="J178" s="194"/>
      <c r="K178" s="195"/>
      <c r="L178" s="194" t="s">
        <v>21</v>
      </c>
      <c r="M178" s="194"/>
      <c r="N178" s="194"/>
      <c r="O178" s="217"/>
      <c r="P178" s="188" t="e">
        <f>VLOOKUP($B176,利用者一覧!$C$4:$AU$53,42,FALSE)</f>
        <v>#N/A</v>
      </c>
      <c r="Q178" s="189"/>
      <c r="R178" s="189"/>
      <c r="S178" s="189"/>
      <c r="T178" s="189"/>
      <c r="U178" s="190"/>
      <c r="V178" s="89" t="s">
        <v>148</v>
      </c>
      <c r="W178" s="224"/>
      <c r="X178" s="225"/>
      <c r="Y178" s="225"/>
      <c r="Z178" s="225"/>
      <c r="AA178" s="225"/>
      <c r="AB178" s="225"/>
      <c r="AC178" s="225"/>
      <c r="AD178" s="226"/>
    </row>
    <row r="179" spans="1:30" ht="21" customHeight="1" thickBot="1">
      <c r="A179" s="147"/>
      <c r="B179" s="162" t="s">
        <v>132</v>
      </c>
      <c r="C179" s="165" t="s">
        <v>13</v>
      </c>
      <c r="D179" s="166"/>
      <c r="E179" s="167" t="s">
        <v>14</v>
      </c>
      <c r="F179" s="166"/>
      <c r="G179" s="167" t="s">
        <v>15</v>
      </c>
      <c r="H179" s="166"/>
      <c r="I179" s="167" t="s">
        <v>16</v>
      </c>
      <c r="J179" s="166"/>
      <c r="K179" s="167" t="s">
        <v>17</v>
      </c>
      <c r="L179" s="166"/>
      <c r="M179" s="167" t="s">
        <v>18</v>
      </c>
      <c r="N179" s="168"/>
      <c r="O179" s="169" t="s">
        <v>135</v>
      </c>
      <c r="P179" s="170"/>
      <c r="Q179" s="170" t="s">
        <v>143</v>
      </c>
      <c r="R179" s="170"/>
      <c r="S179" s="170" t="s">
        <v>144</v>
      </c>
      <c r="T179" s="170"/>
      <c r="U179" s="170" t="s">
        <v>138</v>
      </c>
      <c r="V179" s="171"/>
      <c r="W179" s="224"/>
      <c r="X179" s="225"/>
      <c r="Y179" s="225"/>
      <c r="Z179" s="225"/>
      <c r="AA179" s="225"/>
      <c r="AB179" s="225"/>
      <c r="AC179" s="225"/>
      <c r="AD179" s="226"/>
    </row>
    <row r="180" spans="1:30" ht="21" customHeight="1" thickTop="1">
      <c r="A180" s="147"/>
      <c r="B180" s="163"/>
      <c r="C180" s="90" t="s">
        <v>22</v>
      </c>
      <c r="D180" s="91" t="s">
        <v>23</v>
      </c>
      <c r="E180" s="92" t="s">
        <v>22</v>
      </c>
      <c r="F180" s="91" t="s">
        <v>23</v>
      </c>
      <c r="G180" s="92" t="s">
        <v>22</v>
      </c>
      <c r="H180" s="91" t="s">
        <v>23</v>
      </c>
      <c r="I180" s="92" t="s">
        <v>22</v>
      </c>
      <c r="J180" s="91" t="s">
        <v>23</v>
      </c>
      <c r="K180" s="92" t="s">
        <v>22</v>
      </c>
      <c r="L180" s="91" t="s">
        <v>23</v>
      </c>
      <c r="M180" s="92" t="s">
        <v>22</v>
      </c>
      <c r="N180" s="93" t="s">
        <v>23</v>
      </c>
      <c r="O180" s="172" t="e">
        <f>VLOOKUP($B176,利用者一覧!$C$4:$AU$53,14,FALSE)</f>
        <v>#N/A</v>
      </c>
      <c r="P180" s="155"/>
      <c r="Q180" s="173" t="e">
        <f>VLOOKUP($B176,利用者一覧!$C$4:$AU$53,16,FALSE)</f>
        <v>#N/A</v>
      </c>
      <c r="R180" s="155"/>
      <c r="S180" s="155" t="e">
        <f>VLOOKUP($B176,利用者一覧!$C$4:$AU$53,18,FALSE)</f>
        <v>#N/A</v>
      </c>
      <c r="T180" s="155"/>
      <c r="U180" s="155" t="e">
        <f>VLOOKUP($B176,利用者一覧!$C$4:$AU$53,20,FALSE)</f>
        <v>#N/A</v>
      </c>
      <c r="V180" s="155"/>
      <c r="W180" s="179" t="e">
        <f>VLOOKUP($B176,利用者一覧!$C$4:$AU$53,44,FALSE)</f>
        <v>#N/A</v>
      </c>
      <c r="X180" s="179"/>
      <c r="Y180" s="179"/>
      <c r="Z180" s="179"/>
      <c r="AA180" s="179"/>
      <c r="AB180" s="179"/>
      <c r="AC180" s="179"/>
      <c r="AD180" s="180"/>
    </row>
    <row r="181" spans="1:30" ht="21" customHeight="1">
      <c r="A181" s="147"/>
      <c r="B181" s="163"/>
      <c r="C181" s="156" t="e">
        <f>VLOOKUP($B176,利用者一覧!$C$4:$AU$53,30,FALSE)</f>
        <v>#N/A</v>
      </c>
      <c r="D181" s="158" t="s">
        <v>148</v>
      </c>
      <c r="E181" s="160" t="e">
        <f>VLOOKUP($B176,利用者一覧!$C$4:$AU$53,31,FALSE)</f>
        <v>#N/A</v>
      </c>
      <c r="F181" s="158" t="s">
        <v>148</v>
      </c>
      <c r="G181" s="160" t="e">
        <f>VLOOKUP($B176,利用者一覧!$C$4:$AU$53,32,FALSE)</f>
        <v>#N/A</v>
      </c>
      <c r="H181" s="158" t="s">
        <v>148</v>
      </c>
      <c r="I181" s="160" t="e">
        <f>VLOOKUP($B176,利用者一覧!$C$4:$AU$53,33,FALSE)</f>
        <v>#N/A</v>
      </c>
      <c r="J181" s="158" t="s">
        <v>148</v>
      </c>
      <c r="K181" s="160" t="e">
        <f>VLOOKUP($B176,利用者一覧!$C$4:$AU$53,34,FALSE)</f>
        <v>#N/A</v>
      </c>
      <c r="L181" s="158" t="s">
        <v>148</v>
      </c>
      <c r="M181" s="160" t="e">
        <f>VLOOKUP($B176,利用者一覧!$C$4:$AU$53,35,FALSE)</f>
        <v>#N/A</v>
      </c>
      <c r="N181" s="200" t="s">
        <v>148</v>
      </c>
      <c r="O181" s="202" t="s">
        <v>139</v>
      </c>
      <c r="P181" s="152"/>
      <c r="Q181" s="152" t="s">
        <v>140</v>
      </c>
      <c r="R181" s="152"/>
      <c r="S181" s="152" t="s">
        <v>141</v>
      </c>
      <c r="T181" s="152"/>
      <c r="U181" s="152" t="s">
        <v>142</v>
      </c>
      <c r="V181" s="152"/>
      <c r="W181" s="179"/>
      <c r="X181" s="179"/>
      <c r="Y181" s="179"/>
      <c r="Z181" s="179"/>
      <c r="AA181" s="179"/>
      <c r="AB181" s="179"/>
      <c r="AC181" s="179"/>
      <c r="AD181" s="180"/>
    </row>
    <row r="182" spans="1:30" ht="21" customHeight="1" thickBot="1">
      <c r="A182" s="147"/>
      <c r="B182" s="164"/>
      <c r="C182" s="157"/>
      <c r="D182" s="159"/>
      <c r="E182" s="161"/>
      <c r="F182" s="159"/>
      <c r="G182" s="161"/>
      <c r="H182" s="159"/>
      <c r="I182" s="161"/>
      <c r="J182" s="159"/>
      <c r="K182" s="161"/>
      <c r="L182" s="159"/>
      <c r="M182" s="161"/>
      <c r="N182" s="201"/>
      <c r="O182" s="153" t="e">
        <f>VLOOKUP($B176,利用者一覧!$C$4:$AU$53,22,FALSE)</f>
        <v>#N/A</v>
      </c>
      <c r="P182" s="154"/>
      <c r="Q182" s="154" t="e">
        <f>VLOOKUP($B176,利用者一覧!$C$4:$AU$53,24,FALSE)</f>
        <v>#N/A</v>
      </c>
      <c r="R182" s="154"/>
      <c r="S182" s="154" t="e">
        <f>VLOOKUP($B176,利用者一覧!$C$4:$AU$53,26,FALSE)</f>
        <v>#N/A</v>
      </c>
      <c r="T182" s="154"/>
      <c r="U182" s="154" t="e">
        <f>VLOOKUP($B176,利用者一覧!$C$4:$AU$53,28,FALSE)</f>
        <v>#N/A</v>
      </c>
      <c r="V182" s="154"/>
      <c r="W182" s="181"/>
      <c r="X182" s="181"/>
      <c r="Y182" s="181"/>
      <c r="Z182" s="181"/>
      <c r="AA182" s="181"/>
      <c r="AB182" s="181"/>
      <c r="AC182" s="181"/>
      <c r="AD182" s="182"/>
    </row>
    <row r="183" spans="1:30" ht="26.4" customHeight="1" thickBot="1">
      <c r="A183" s="148"/>
      <c r="B183" s="174" t="s">
        <v>182</v>
      </c>
      <c r="C183" s="175"/>
      <c r="D183" s="176"/>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8"/>
    </row>
    <row r="184" spans="1:30" ht="21" customHeight="1" thickBot="1">
      <c r="A184" s="146">
        <v>21</v>
      </c>
      <c r="B184" s="149" t="s">
        <v>9</v>
      </c>
      <c r="C184" s="150"/>
      <c r="D184" s="151"/>
      <c r="E184" s="149" t="s">
        <v>10</v>
      </c>
      <c r="F184" s="150"/>
      <c r="G184" s="150"/>
      <c r="H184" s="150"/>
      <c r="I184" s="196" t="s">
        <v>11</v>
      </c>
      <c r="J184" s="150"/>
      <c r="K184" s="197"/>
      <c r="L184" s="150" t="s">
        <v>12</v>
      </c>
      <c r="M184" s="150"/>
      <c r="N184" s="150"/>
      <c r="O184" s="198" t="s">
        <v>175</v>
      </c>
      <c r="P184" s="199"/>
      <c r="Q184" s="199"/>
      <c r="R184" s="199"/>
      <c r="S184" s="199"/>
      <c r="T184" s="199"/>
      <c r="U184" s="199"/>
      <c r="V184" s="199"/>
      <c r="W184" s="203" t="s">
        <v>169</v>
      </c>
      <c r="X184" s="204"/>
      <c r="Y184" s="204"/>
      <c r="Z184" s="205"/>
      <c r="AA184" s="206" t="e">
        <f>VLOOKUP($B185,利用者一覧!$C$4:$AU$53,43,FALSE)</f>
        <v>#N/A</v>
      </c>
      <c r="AB184" s="206"/>
      <c r="AC184" s="206"/>
      <c r="AD184" s="207"/>
    </row>
    <row r="185" spans="1:30" ht="21" customHeight="1" thickTop="1">
      <c r="A185" s="147"/>
      <c r="B185" s="208"/>
      <c r="C185" s="208"/>
      <c r="D185" s="208"/>
      <c r="E185" s="211" t="s">
        <v>19</v>
      </c>
      <c r="F185" s="212"/>
      <c r="G185" s="212"/>
      <c r="H185" s="212"/>
      <c r="I185" s="213" t="s">
        <v>20</v>
      </c>
      <c r="J185" s="214"/>
      <c r="K185" s="215"/>
      <c r="L185" s="214" t="s">
        <v>21</v>
      </c>
      <c r="M185" s="214"/>
      <c r="N185" s="214"/>
      <c r="O185" s="216" t="s">
        <v>147</v>
      </c>
      <c r="P185" s="218" t="e">
        <f>VLOOKUP($B185,利用者一覧!$C$4:$AU$53,40,FALSE)</f>
        <v>#N/A</v>
      </c>
      <c r="Q185" s="219"/>
      <c r="R185" s="219"/>
      <c r="S185" s="219"/>
      <c r="T185" s="219"/>
      <c r="U185" s="220"/>
      <c r="V185" s="88" t="s">
        <v>148</v>
      </c>
      <c r="W185" s="221" t="e">
        <f>VLOOKUP($B185,利用者一覧!$C$4:$AU$53,45,FALSE)</f>
        <v>#N/A</v>
      </c>
      <c r="X185" s="222"/>
      <c r="Y185" s="222"/>
      <c r="Z185" s="222"/>
      <c r="AA185" s="222"/>
      <c r="AB185" s="222"/>
      <c r="AC185" s="222"/>
      <c r="AD185" s="223"/>
    </row>
    <row r="186" spans="1:30" ht="21" customHeight="1">
      <c r="A186" s="147"/>
      <c r="B186" s="209"/>
      <c r="C186" s="209"/>
      <c r="D186" s="209"/>
      <c r="E186" s="183" t="s">
        <v>24</v>
      </c>
      <c r="F186" s="184"/>
      <c r="G186" s="184"/>
      <c r="H186" s="184"/>
      <c r="I186" s="185" t="s">
        <v>20</v>
      </c>
      <c r="J186" s="186"/>
      <c r="K186" s="187"/>
      <c r="L186" s="186" t="s">
        <v>21</v>
      </c>
      <c r="M186" s="186"/>
      <c r="N186" s="186"/>
      <c r="O186" s="217"/>
      <c r="P186" s="188" t="e">
        <f>VLOOKUP($B185,利用者一覧!$C$4:$AU$53,41,FALSE)</f>
        <v>#N/A</v>
      </c>
      <c r="Q186" s="189"/>
      <c r="R186" s="189"/>
      <c r="S186" s="189"/>
      <c r="T186" s="189"/>
      <c r="U186" s="190"/>
      <c r="V186" s="89" t="s">
        <v>148</v>
      </c>
      <c r="W186" s="224"/>
      <c r="X186" s="225"/>
      <c r="Y186" s="225"/>
      <c r="Z186" s="225"/>
      <c r="AA186" s="225"/>
      <c r="AB186" s="225"/>
      <c r="AC186" s="225"/>
      <c r="AD186" s="226"/>
    </row>
    <row r="187" spans="1:30" ht="21" customHeight="1" thickBot="1">
      <c r="A187" s="147"/>
      <c r="B187" s="210"/>
      <c r="C187" s="210"/>
      <c r="D187" s="210"/>
      <c r="E187" s="191" t="s">
        <v>25</v>
      </c>
      <c r="F187" s="192"/>
      <c r="G187" s="192"/>
      <c r="H187" s="192"/>
      <c r="I187" s="193" t="s">
        <v>20</v>
      </c>
      <c r="J187" s="194"/>
      <c r="K187" s="195"/>
      <c r="L187" s="194" t="s">
        <v>21</v>
      </c>
      <c r="M187" s="194"/>
      <c r="N187" s="194"/>
      <c r="O187" s="217"/>
      <c r="P187" s="188" t="e">
        <f>VLOOKUP($B185,利用者一覧!$C$4:$AU$53,42,FALSE)</f>
        <v>#N/A</v>
      </c>
      <c r="Q187" s="189"/>
      <c r="R187" s="189"/>
      <c r="S187" s="189"/>
      <c r="T187" s="189"/>
      <c r="U187" s="190"/>
      <c r="V187" s="89" t="s">
        <v>148</v>
      </c>
      <c r="W187" s="224"/>
      <c r="X187" s="225"/>
      <c r="Y187" s="225"/>
      <c r="Z187" s="225"/>
      <c r="AA187" s="225"/>
      <c r="AB187" s="225"/>
      <c r="AC187" s="225"/>
      <c r="AD187" s="226"/>
    </row>
    <row r="188" spans="1:30" ht="21" customHeight="1" thickBot="1">
      <c r="A188" s="147"/>
      <c r="B188" s="162" t="s">
        <v>132</v>
      </c>
      <c r="C188" s="165" t="s">
        <v>13</v>
      </c>
      <c r="D188" s="166"/>
      <c r="E188" s="167" t="s">
        <v>14</v>
      </c>
      <c r="F188" s="166"/>
      <c r="G188" s="167" t="s">
        <v>15</v>
      </c>
      <c r="H188" s="166"/>
      <c r="I188" s="167" t="s">
        <v>16</v>
      </c>
      <c r="J188" s="166"/>
      <c r="K188" s="167" t="s">
        <v>17</v>
      </c>
      <c r="L188" s="166"/>
      <c r="M188" s="167" t="s">
        <v>18</v>
      </c>
      <c r="N188" s="168"/>
      <c r="O188" s="169" t="s">
        <v>135</v>
      </c>
      <c r="P188" s="170"/>
      <c r="Q188" s="170" t="s">
        <v>143</v>
      </c>
      <c r="R188" s="170"/>
      <c r="S188" s="170" t="s">
        <v>144</v>
      </c>
      <c r="T188" s="170"/>
      <c r="U188" s="170" t="s">
        <v>138</v>
      </c>
      <c r="V188" s="171"/>
      <c r="W188" s="224"/>
      <c r="X188" s="225"/>
      <c r="Y188" s="225"/>
      <c r="Z188" s="225"/>
      <c r="AA188" s="225"/>
      <c r="AB188" s="225"/>
      <c r="AC188" s="225"/>
      <c r="AD188" s="226"/>
    </row>
    <row r="189" spans="1:30" ht="21" customHeight="1" thickTop="1">
      <c r="A189" s="147"/>
      <c r="B189" s="163"/>
      <c r="C189" s="90" t="s">
        <v>22</v>
      </c>
      <c r="D189" s="91" t="s">
        <v>23</v>
      </c>
      <c r="E189" s="92" t="s">
        <v>22</v>
      </c>
      <c r="F189" s="91" t="s">
        <v>23</v>
      </c>
      <c r="G189" s="92" t="s">
        <v>22</v>
      </c>
      <c r="H189" s="91" t="s">
        <v>23</v>
      </c>
      <c r="I189" s="92" t="s">
        <v>22</v>
      </c>
      <c r="J189" s="91" t="s">
        <v>23</v>
      </c>
      <c r="K189" s="92" t="s">
        <v>22</v>
      </c>
      <c r="L189" s="91" t="s">
        <v>23</v>
      </c>
      <c r="M189" s="92" t="s">
        <v>22</v>
      </c>
      <c r="N189" s="93" t="s">
        <v>23</v>
      </c>
      <c r="O189" s="172" t="e">
        <f>VLOOKUP($B185,利用者一覧!$C$4:$AU$53,14,FALSE)</f>
        <v>#N/A</v>
      </c>
      <c r="P189" s="155"/>
      <c r="Q189" s="173" t="e">
        <f>VLOOKUP($B185,利用者一覧!$C$4:$AU$53,16,FALSE)</f>
        <v>#N/A</v>
      </c>
      <c r="R189" s="155"/>
      <c r="S189" s="155" t="e">
        <f>VLOOKUP($B185,利用者一覧!$C$4:$AU$53,18,FALSE)</f>
        <v>#N/A</v>
      </c>
      <c r="T189" s="155"/>
      <c r="U189" s="155" t="e">
        <f>VLOOKUP($B185,利用者一覧!$C$4:$AU$53,20,FALSE)</f>
        <v>#N/A</v>
      </c>
      <c r="V189" s="155"/>
      <c r="W189" s="179" t="e">
        <f>VLOOKUP($B185,利用者一覧!$C$4:$AU$53,44,FALSE)</f>
        <v>#N/A</v>
      </c>
      <c r="X189" s="179"/>
      <c r="Y189" s="179"/>
      <c r="Z189" s="179"/>
      <c r="AA189" s="179"/>
      <c r="AB189" s="179"/>
      <c r="AC189" s="179"/>
      <c r="AD189" s="180"/>
    </row>
    <row r="190" spans="1:30" ht="21" customHeight="1">
      <c r="A190" s="147"/>
      <c r="B190" s="163"/>
      <c r="C190" s="156" t="e">
        <f>VLOOKUP($B185,利用者一覧!$C$4:$AU$53,30,FALSE)</f>
        <v>#N/A</v>
      </c>
      <c r="D190" s="158" t="s">
        <v>148</v>
      </c>
      <c r="E190" s="160" t="e">
        <f>VLOOKUP($B185,利用者一覧!$C$4:$AU$53,31,FALSE)</f>
        <v>#N/A</v>
      </c>
      <c r="F190" s="158" t="s">
        <v>148</v>
      </c>
      <c r="G190" s="160" t="e">
        <f>VLOOKUP($B185,利用者一覧!$C$4:$AU$53,32,FALSE)</f>
        <v>#N/A</v>
      </c>
      <c r="H190" s="158" t="s">
        <v>148</v>
      </c>
      <c r="I190" s="160" t="e">
        <f>VLOOKUP($B185,利用者一覧!$C$4:$AU$53,33,FALSE)</f>
        <v>#N/A</v>
      </c>
      <c r="J190" s="158" t="s">
        <v>148</v>
      </c>
      <c r="K190" s="160" t="e">
        <f>VLOOKUP($B185,利用者一覧!$C$4:$AU$53,34,FALSE)</f>
        <v>#N/A</v>
      </c>
      <c r="L190" s="158" t="s">
        <v>148</v>
      </c>
      <c r="M190" s="160" t="e">
        <f>VLOOKUP($B185,利用者一覧!$C$4:$AU$53,35,FALSE)</f>
        <v>#N/A</v>
      </c>
      <c r="N190" s="200" t="s">
        <v>148</v>
      </c>
      <c r="O190" s="202" t="s">
        <v>139</v>
      </c>
      <c r="P190" s="152"/>
      <c r="Q190" s="152" t="s">
        <v>140</v>
      </c>
      <c r="R190" s="152"/>
      <c r="S190" s="152" t="s">
        <v>141</v>
      </c>
      <c r="T190" s="152"/>
      <c r="U190" s="152" t="s">
        <v>142</v>
      </c>
      <c r="V190" s="152"/>
      <c r="W190" s="179"/>
      <c r="X190" s="179"/>
      <c r="Y190" s="179"/>
      <c r="Z190" s="179"/>
      <c r="AA190" s="179"/>
      <c r="AB190" s="179"/>
      <c r="AC190" s="179"/>
      <c r="AD190" s="180"/>
    </row>
    <row r="191" spans="1:30" ht="21" customHeight="1" thickBot="1">
      <c r="A191" s="147"/>
      <c r="B191" s="164"/>
      <c r="C191" s="157"/>
      <c r="D191" s="159"/>
      <c r="E191" s="161"/>
      <c r="F191" s="159"/>
      <c r="G191" s="161"/>
      <c r="H191" s="159"/>
      <c r="I191" s="161"/>
      <c r="J191" s="159"/>
      <c r="K191" s="161"/>
      <c r="L191" s="159"/>
      <c r="M191" s="161"/>
      <c r="N191" s="201"/>
      <c r="O191" s="153" t="e">
        <f>VLOOKUP($B185,利用者一覧!$C$4:$AU$53,22,FALSE)</f>
        <v>#N/A</v>
      </c>
      <c r="P191" s="154"/>
      <c r="Q191" s="154" t="e">
        <f>VLOOKUP($B185,利用者一覧!$C$4:$AU$53,24,FALSE)</f>
        <v>#N/A</v>
      </c>
      <c r="R191" s="154"/>
      <c r="S191" s="154" t="e">
        <f>VLOOKUP($B185,利用者一覧!$C$4:$AU$53,26,FALSE)</f>
        <v>#N/A</v>
      </c>
      <c r="T191" s="154"/>
      <c r="U191" s="154" t="e">
        <f>VLOOKUP($B185,利用者一覧!$C$4:$AU$53,28,FALSE)</f>
        <v>#N/A</v>
      </c>
      <c r="V191" s="154"/>
      <c r="W191" s="181"/>
      <c r="X191" s="181"/>
      <c r="Y191" s="181"/>
      <c r="Z191" s="181"/>
      <c r="AA191" s="181"/>
      <c r="AB191" s="181"/>
      <c r="AC191" s="181"/>
      <c r="AD191" s="182"/>
    </row>
    <row r="192" spans="1:30" ht="26.4" customHeight="1" thickBot="1">
      <c r="A192" s="148"/>
      <c r="B192" s="174" t="s">
        <v>182</v>
      </c>
      <c r="C192" s="175"/>
      <c r="D192" s="176"/>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8"/>
    </row>
    <row r="193" spans="1:30" ht="21" customHeight="1" thickBot="1">
      <c r="A193" s="146">
        <v>22</v>
      </c>
      <c r="B193" s="149" t="s">
        <v>9</v>
      </c>
      <c r="C193" s="150"/>
      <c r="D193" s="151"/>
      <c r="E193" s="149" t="s">
        <v>10</v>
      </c>
      <c r="F193" s="150"/>
      <c r="G193" s="150"/>
      <c r="H193" s="150"/>
      <c r="I193" s="196" t="s">
        <v>11</v>
      </c>
      <c r="J193" s="150"/>
      <c r="K193" s="197"/>
      <c r="L193" s="150" t="s">
        <v>12</v>
      </c>
      <c r="M193" s="150"/>
      <c r="N193" s="150"/>
      <c r="O193" s="198" t="s">
        <v>175</v>
      </c>
      <c r="P193" s="199"/>
      <c r="Q193" s="199"/>
      <c r="R193" s="199"/>
      <c r="S193" s="199"/>
      <c r="T193" s="199"/>
      <c r="U193" s="199"/>
      <c r="V193" s="199"/>
      <c r="W193" s="203" t="s">
        <v>169</v>
      </c>
      <c r="X193" s="204"/>
      <c r="Y193" s="204"/>
      <c r="Z193" s="205"/>
      <c r="AA193" s="206" t="e">
        <f>VLOOKUP($B194,利用者一覧!$C$4:$AU$53,43,FALSE)</f>
        <v>#N/A</v>
      </c>
      <c r="AB193" s="206"/>
      <c r="AC193" s="206"/>
      <c r="AD193" s="207"/>
    </row>
    <row r="194" spans="1:30" ht="21" customHeight="1" thickTop="1">
      <c r="A194" s="147"/>
      <c r="B194" s="208"/>
      <c r="C194" s="208"/>
      <c r="D194" s="208"/>
      <c r="E194" s="211" t="s">
        <v>19</v>
      </c>
      <c r="F194" s="212"/>
      <c r="G194" s="212"/>
      <c r="H194" s="212"/>
      <c r="I194" s="213" t="s">
        <v>20</v>
      </c>
      <c r="J194" s="214"/>
      <c r="K194" s="215"/>
      <c r="L194" s="214" t="s">
        <v>21</v>
      </c>
      <c r="M194" s="214"/>
      <c r="N194" s="214"/>
      <c r="O194" s="216" t="s">
        <v>147</v>
      </c>
      <c r="P194" s="218" t="e">
        <f>VLOOKUP($B194,利用者一覧!$C$4:$AU$53,40,FALSE)</f>
        <v>#N/A</v>
      </c>
      <c r="Q194" s="219"/>
      <c r="R194" s="219"/>
      <c r="S194" s="219"/>
      <c r="T194" s="219"/>
      <c r="U194" s="220"/>
      <c r="V194" s="88" t="s">
        <v>148</v>
      </c>
      <c r="W194" s="221" t="e">
        <f>VLOOKUP($B194,利用者一覧!$C$4:$AU$53,45,FALSE)</f>
        <v>#N/A</v>
      </c>
      <c r="X194" s="222"/>
      <c r="Y194" s="222"/>
      <c r="Z194" s="222"/>
      <c r="AA194" s="222"/>
      <c r="AB194" s="222"/>
      <c r="AC194" s="222"/>
      <c r="AD194" s="223"/>
    </row>
    <row r="195" spans="1:30" ht="21" customHeight="1">
      <c r="A195" s="147"/>
      <c r="B195" s="209"/>
      <c r="C195" s="209"/>
      <c r="D195" s="209"/>
      <c r="E195" s="183" t="s">
        <v>24</v>
      </c>
      <c r="F195" s="184"/>
      <c r="G195" s="184"/>
      <c r="H195" s="184"/>
      <c r="I195" s="185" t="s">
        <v>20</v>
      </c>
      <c r="J195" s="186"/>
      <c r="K195" s="187"/>
      <c r="L195" s="186" t="s">
        <v>21</v>
      </c>
      <c r="M195" s="186"/>
      <c r="N195" s="186"/>
      <c r="O195" s="217"/>
      <c r="P195" s="188" t="e">
        <f>VLOOKUP($B194,利用者一覧!$C$4:$AU$53,41,FALSE)</f>
        <v>#N/A</v>
      </c>
      <c r="Q195" s="189"/>
      <c r="R195" s="189"/>
      <c r="S195" s="189"/>
      <c r="T195" s="189"/>
      <c r="U195" s="190"/>
      <c r="V195" s="89" t="s">
        <v>148</v>
      </c>
      <c r="W195" s="224"/>
      <c r="X195" s="225"/>
      <c r="Y195" s="225"/>
      <c r="Z195" s="225"/>
      <c r="AA195" s="225"/>
      <c r="AB195" s="225"/>
      <c r="AC195" s="225"/>
      <c r="AD195" s="226"/>
    </row>
    <row r="196" spans="1:30" ht="21" customHeight="1" thickBot="1">
      <c r="A196" s="147"/>
      <c r="B196" s="210"/>
      <c r="C196" s="210"/>
      <c r="D196" s="210"/>
      <c r="E196" s="191" t="s">
        <v>25</v>
      </c>
      <c r="F196" s="192"/>
      <c r="G196" s="192"/>
      <c r="H196" s="192"/>
      <c r="I196" s="193" t="s">
        <v>20</v>
      </c>
      <c r="J196" s="194"/>
      <c r="K196" s="195"/>
      <c r="L196" s="194" t="s">
        <v>21</v>
      </c>
      <c r="M196" s="194"/>
      <c r="N196" s="194"/>
      <c r="O196" s="217"/>
      <c r="P196" s="188" t="e">
        <f>VLOOKUP($B194,利用者一覧!$C$4:$AU$53,42,FALSE)</f>
        <v>#N/A</v>
      </c>
      <c r="Q196" s="189"/>
      <c r="R196" s="189"/>
      <c r="S196" s="189"/>
      <c r="T196" s="189"/>
      <c r="U196" s="190"/>
      <c r="V196" s="89" t="s">
        <v>148</v>
      </c>
      <c r="W196" s="224"/>
      <c r="X196" s="225"/>
      <c r="Y196" s="225"/>
      <c r="Z196" s="225"/>
      <c r="AA196" s="225"/>
      <c r="AB196" s="225"/>
      <c r="AC196" s="225"/>
      <c r="AD196" s="226"/>
    </row>
    <row r="197" spans="1:30" ht="21" customHeight="1" thickBot="1">
      <c r="A197" s="147"/>
      <c r="B197" s="162" t="s">
        <v>132</v>
      </c>
      <c r="C197" s="165" t="s">
        <v>13</v>
      </c>
      <c r="D197" s="166"/>
      <c r="E197" s="167" t="s">
        <v>14</v>
      </c>
      <c r="F197" s="166"/>
      <c r="G197" s="167" t="s">
        <v>15</v>
      </c>
      <c r="H197" s="166"/>
      <c r="I197" s="167" t="s">
        <v>16</v>
      </c>
      <c r="J197" s="166"/>
      <c r="K197" s="167" t="s">
        <v>17</v>
      </c>
      <c r="L197" s="166"/>
      <c r="M197" s="167" t="s">
        <v>18</v>
      </c>
      <c r="N197" s="168"/>
      <c r="O197" s="169" t="s">
        <v>135</v>
      </c>
      <c r="P197" s="170"/>
      <c r="Q197" s="170" t="s">
        <v>143</v>
      </c>
      <c r="R197" s="170"/>
      <c r="S197" s="170" t="s">
        <v>144</v>
      </c>
      <c r="T197" s="170"/>
      <c r="U197" s="170" t="s">
        <v>138</v>
      </c>
      <c r="V197" s="171"/>
      <c r="W197" s="224"/>
      <c r="X197" s="225"/>
      <c r="Y197" s="225"/>
      <c r="Z197" s="225"/>
      <c r="AA197" s="225"/>
      <c r="AB197" s="225"/>
      <c r="AC197" s="225"/>
      <c r="AD197" s="226"/>
    </row>
    <row r="198" spans="1:30" ht="21" customHeight="1" thickTop="1">
      <c r="A198" s="147"/>
      <c r="B198" s="163"/>
      <c r="C198" s="90" t="s">
        <v>22</v>
      </c>
      <c r="D198" s="91" t="s">
        <v>23</v>
      </c>
      <c r="E198" s="92" t="s">
        <v>22</v>
      </c>
      <c r="F198" s="91" t="s">
        <v>23</v>
      </c>
      <c r="G198" s="92" t="s">
        <v>22</v>
      </c>
      <c r="H198" s="91" t="s">
        <v>23</v>
      </c>
      <c r="I198" s="92" t="s">
        <v>22</v>
      </c>
      <c r="J198" s="91" t="s">
        <v>23</v>
      </c>
      <c r="K198" s="92" t="s">
        <v>22</v>
      </c>
      <c r="L198" s="91" t="s">
        <v>23</v>
      </c>
      <c r="M198" s="92" t="s">
        <v>22</v>
      </c>
      <c r="N198" s="93" t="s">
        <v>23</v>
      </c>
      <c r="O198" s="172" t="e">
        <f>VLOOKUP($B194,利用者一覧!$C$4:$AU$53,14,FALSE)</f>
        <v>#N/A</v>
      </c>
      <c r="P198" s="155"/>
      <c r="Q198" s="173" t="e">
        <f>VLOOKUP($B194,利用者一覧!$C$4:$AU$53,16,FALSE)</f>
        <v>#N/A</v>
      </c>
      <c r="R198" s="155"/>
      <c r="S198" s="155" t="e">
        <f>VLOOKUP($B194,利用者一覧!$C$4:$AU$53,18,FALSE)</f>
        <v>#N/A</v>
      </c>
      <c r="T198" s="155"/>
      <c r="U198" s="155" t="e">
        <f>VLOOKUP($B194,利用者一覧!$C$4:$AU$53,20,FALSE)</f>
        <v>#N/A</v>
      </c>
      <c r="V198" s="155"/>
      <c r="W198" s="179" t="e">
        <f>VLOOKUP($B194,利用者一覧!$C$4:$AU$53,44,FALSE)</f>
        <v>#N/A</v>
      </c>
      <c r="X198" s="179"/>
      <c r="Y198" s="179"/>
      <c r="Z198" s="179"/>
      <c r="AA198" s="179"/>
      <c r="AB198" s="179"/>
      <c r="AC198" s="179"/>
      <c r="AD198" s="180"/>
    </row>
    <row r="199" spans="1:30" ht="21" customHeight="1">
      <c r="A199" s="147"/>
      <c r="B199" s="163"/>
      <c r="C199" s="156" t="e">
        <f>VLOOKUP($B194,利用者一覧!$C$4:$AU$53,30,FALSE)</f>
        <v>#N/A</v>
      </c>
      <c r="D199" s="158" t="s">
        <v>148</v>
      </c>
      <c r="E199" s="160" t="e">
        <f>VLOOKUP($B194,利用者一覧!$C$4:$AU$53,31,FALSE)</f>
        <v>#N/A</v>
      </c>
      <c r="F199" s="158" t="s">
        <v>148</v>
      </c>
      <c r="G199" s="160" t="e">
        <f>VLOOKUP($B194,利用者一覧!$C$4:$AU$53,32,FALSE)</f>
        <v>#N/A</v>
      </c>
      <c r="H199" s="158" t="s">
        <v>148</v>
      </c>
      <c r="I199" s="160" t="e">
        <f>VLOOKUP($B194,利用者一覧!$C$4:$AU$53,33,FALSE)</f>
        <v>#N/A</v>
      </c>
      <c r="J199" s="158" t="s">
        <v>148</v>
      </c>
      <c r="K199" s="160" t="e">
        <f>VLOOKUP($B194,利用者一覧!$C$4:$AU$53,34,FALSE)</f>
        <v>#N/A</v>
      </c>
      <c r="L199" s="158" t="s">
        <v>148</v>
      </c>
      <c r="M199" s="160" t="e">
        <f>VLOOKUP($B194,利用者一覧!$C$4:$AU$53,35,FALSE)</f>
        <v>#N/A</v>
      </c>
      <c r="N199" s="200" t="s">
        <v>148</v>
      </c>
      <c r="O199" s="202" t="s">
        <v>139</v>
      </c>
      <c r="P199" s="152"/>
      <c r="Q199" s="152" t="s">
        <v>140</v>
      </c>
      <c r="R199" s="152"/>
      <c r="S199" s="152" t="s">
        <v>141</v>
      </c>
      <c r="T199" s="152"/>
      <c r="U199" s="152" t="s">
        <v>142</v>
      </c>
      <c r="V199" s="152"/>
      <c r="W199" s="179"/>
      <c r="X199" s="179"/>
      <c r="Y199" s="179"/>
      <c r="Z199" s="179"/>
      <c r="AA199" s="179"/>
      <c r="AB199" s="179"/>
      <c r="AC199" s="179"/>
      <c r="AD199" s="180"/>
    </row>
    <row r="200" spans="1:30" ht="21" customHeight="1" thickBot="1">
      <c r="A200" s="147"/>
      <c r="B200" s="164"/>
      <c r="C200" s="157"/>
      <c r="D200" s="159"/>
      <c r="E200" s="161"/>
      <c r="F200" s="159"/>
      <c r="G200" s="161"/>
      <c r="H200" s="159"/>
      <c r="I200" s="161"/>
      <c r="J200" s="159"/>
      <c r="K200" s="161"/>
      <c r="L200" s="159"/>
      <c r="M200" s="161"/>
      <c r="N200" s="201"/>
      <c r="O200" s="153" t="e">
        <f>VLOOKUP($B194,利用者一覧!$C$4:$AU$53,22,FALSE)</f>
        <v>#N/A</v>
      </c>
      <c r="P200" s="154"/>
      <c r="Q200" s="154" t="e">
        <f>VLOOKUP($B194,利用者一覧!$C$4:$AU$53,24,FALSE)</f>
        <v>#N/A</v>
      </c>
      <c r="R200" s="154"/>
      <c r="S200" s="154" t="e">
        <f>VLOOKUP($B194,利用者一覧!$C$4:$AU$53,26,FALSE)</f>
        <v>#N/A</v>
      </c>
      <c r="T200" s="154"/>
      <c r="U200" s="154" t="e">
        <f>VLOOKUP($B194,利用者一覧!$C$4:$AU$53,28,FALSE)</f>
        <v>#N/A</v>
      </c>
      <c r="V200" s="154"/>
      <c r="W200" s="181"/>
      <c r="X200" s="181"/>
      <c r="Y200" s="181"/>
      <c r="Z200" s="181"/>
      <c r="AA200" s="181"/>
      <c r="AB200" s="181"/>
      <c r="AC200" s="181"/>
      <c r="AD200" s="182"/>
    </row>
    <row r="201" spans="1:30" ht="26.4" customHeight="1" thickBot="1">
      <c r="A201" s="148"/>
      <c r="B201" s="174" t="s">
        <v>182</v>
      </c>
      <c r="C201" s="175"/>
      <c r="D201" s="176"/>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8"/>
    </row>
    <row r="202" spans="1:30" ht="21" customHeight="1" thickBot="1">
      <c r="A202" s="146">
        <v>23</v>
      </c>
      <c r="B202" s="149" t="s">
        <v>9</v>
      </c>
      <c r="C202" s="150"/>
      <c r="D202" s="151"/>
      <c r="E202" s="149" t="s">
        <v>10</v>
      </c>
      <c r="F202" s="150"/>
      <c r="G202" s="150"/>
      <c r="H202" s="150"/>
      <c r="I202" s="196" t="s">
        <v>11</v>
      </c>
      <c r="J202" s="150"/>
      <c r="K202" s="197"/>
      <c r="L202" s="150" t="s">
        <v>12</v>
      </c>
      <c r="M202" s="150"/>
      <c r="N202" s="150"/>
      <c r="O202" s="198" t="s">
        <v>175</v>
      </c>
      <c r="P202" s="199"/>
      <c r="Q202" s="199"/>
      <c r="R202" s="199"/>
      <c r="S202" s="199"/>
      <c r="T202" s="199"/>
      <c r="U202" s="199"/>
      <c r="V202" s="199"/>
      <c r="W202" s="203" t="s">
        <v>169</v>
      </c>
      <c r="X202" s="204"/>
      <c r="Y202" s="204"/>
      <c r="Z202" s="205"/>
      <c r="AA202" s="206" t="e">
        <f>VLOOKUP($B203,利用者一覧!$C$4:$AU$53,43,FALSE)</f>
        <v>#N/A</v>
      </c>
      <c r="AB202" s="206"/>
      <c r="AC202" s="206"/>
      <c r="AD202" s="207"/>
    </row>
    <row r="203" spans="1:30" ht="21" customHeight="1" thickTop="1">
      <c r="A203" s="147"/>
      <c r="B203" s="208"/>
      <c r="C203" s="208"/>
      <c r="D203" s="208"/>
      <c r="E203" s="211" t="s">
        <v>19</v>
      </c>
      <c r="F203" s="212"/>
      <c r="G203" s="212"/>
      <c r="H203" s="212"/>
      <c r="I203" s="213" t="s">
        <v>20</v>
      </c>
      <c r="J203" s="214"/>
      <c r="K203" s="215"/>
      <c r="L203" s="214" t="s">
        <v>21</v>
      </c>
      <c r="M203" s="214"/>
      <c r="N203" s="214"/>
      <c r="O203" s="216" t="s">
        <v>147</v>
      </c>
      <c r="P203" s="218" t="e">
        <f>VLOOKUP($B203,利用者一覧!$C$4:$AU$53,40,FALSE)</f>
        <v>#N/A</v>
      </c>
      <c r="Q203" s="219"/>
      <c r="R203" s="219"/>
      <c r="S203" s="219"/>
      <c r="T203" s="219"/>
      <c r="U203" s="220"/>
      <c r="V203" s="88" t="s">
        <v>148</v>
      </c>
      <c r="W203" s="221" t="e">
        <f>VLOOKUP($B203,利用者一覧!$C$4:$AU$53,45,FALSE)</f>
        <v>#N/A</v>
      </c>
      <c r="X203" s="222"/>
      <c r="Y203" s="222"/>
      <c r="Z203" s="222"/>
      <c r="AA203" s="222"/>
      <c r="AB203" s="222"/>
      <c r="AC203" s="222"/>
      <c r="AD203" s="223"/>
    </row>
    <row r="204" spans="1:30" ht="21" customHeight="1">
      <c r="A204" s="147"/>
      <c r="B204" s="209"/>
      <c r="C204" s="209"/>
      <c r="D204" s="209"/>
      <c r="E204" s="183" t="s">
        <v>24</v>
      </c>
      <c r="F204" s="184"/>
      <c r="G204" s="184"/>
      <c r="H204" s="184"/>
      <c r="I204" s="185" t="s">
        <v>20</v>
      </c>
      <c r="J204" s="186"/>
      <c r="K204" s="187"/>
      <c r="L204" s="186" t="s">
        <v>21</v>
      </c>
      <c r="M204" s="186"/>
      <c r="N204" s="186"/>
      <c r="O204" s="217"/>
      <c r="P204" s="188" t="e">
        <f>VLOOKUP($B203,利用者一覧!$C$4:$AU$53,41,FALSE)</f>
        <v>#N/A</v>
      </c>
      <c r="Q204" s="189"/>
      <c r="R204" s="189"/>
      <c r="S204" s="189"/>
      <c r="T204" s="189"/>
      <c r="U204" s="190"/>
      <c r="V204" s="89" t="s">
        <v>148</v>
      </c>
      <c r="W204" s="224"/>
      <c r="X204" s="225"/>
      <c r="Y204" s="225"/>
      <c r="Z204" s="225"/>
      <c r="AA204" s="225"/>
      <c r="AB204" s="225"/>
      <c r="AC204" s="225"/>
      <c r="AD204" s="226"/>
    </row>
    <row r="205" spans="1:30" ht="21" customHeight="1" thickBot="1">
      <c r="A205" s="147"/>
      <c r="B205" s="210"/>
      <c r="C205" s="210"/>
      <c r="D205" s="210"/>
      <c r="E205" s="191" t="s">
        <v>25</v>
      </c>
      <c r="F205" s="192"/>
      <c r="G205" s="192"/>
      <c r="H205" s="192"/>
      <c r="I205" s="193" t="s">
        <v>20</v>
      </c>
      <c r="J205" s="194"/>
      <c r="K205" s="195"/>
      <c r="L205" s="194" t="s">
        <v>21</v>
      </c>
      <c r="M205" s="194"/>
      <c r="N205" s="194"/>
      <c r="O205" s="217"/>
      <c r="P205" s="188" t="e">
        <f>VLOOKUP($B203,利用者一覧!$C$4:$AU$53,42,FALSE)</f>
        <v>#N/A</v>
      </c>
      <c r="Q205" s="189"/>
      <c r="R205" s="189"/>
      <c r="S205" s="189"/>
      <c r="T205" s="189"/>
      <c r="U205" s="190"/>
      <c r="V205" s="89" t="s">
        <v>148</v>
      </c>
      <c r="W205" s="224"/>
      <c r="X205" s="225"/>
      <c r="Y205" s="225"/>
      <c r="Z205" s="225"/>
      <c r="AA205" s="225"/>
      <c r="AB205" s="225"/>
      <c r="AC205" s="225"/>
      <c r="AD205" s="226"/>
    </row>
    <row r="206" spans="1:30" ht="21" customHeight="1" thickBot="1">
      <c r="A206" s="147"/>
      <c r="B206" s="162" t="s">
        <v>132</v>
      </c>
      <c r="C206" s="165" t="s">
        <v>13</v>
      </c>
      <c r="D206" s="166"/>
      <c r="E206" s="167" t="s">
        <v>14</v>
      </c>
      <c r="F206" s="166"/>
      <c r="G206" s="167" t="s">
        <v>15</v>
      </c>
      <c r="H206" s="166"/>
      <c r="I206" s="167" t="s">
        <v>16</v>
      </c>
      <c r="J206" s="166"/>
      <c r="K206" s="167" t="s">
        <v>17</v>
      </c>
      <c r="L206" s="166"/>
      <c r="M206" s="167" t="s">
        <v>18</v>
      </c>
      <c r="N206" s="168"/>
      <c r="O206" s="169" t="s">
        <v>135</v>
      </c>
      <c r="P206" s="170"/>
      <c r="Q206" s="170" t="s">
        <v>143</v>
      </c>
      <c r="R206" s="170"/>
      <c r="S206" s="170" t="s">
        <v>144</v>
      </c>
      <c r="T206" s="170"/>
      <c r="U206" s="170" t="s">
        <v>138</v>
      </c>
      <c r="V206" s="171"/>
      <c r="W206" s="224"/>
      <c r="X206" s="225"/>
      <c r="Y206" s="225"/>
      <c r="Z206" s="225"/>
      <c r="AA206" s="225"/>
      <c r="AB206" s="225"/>
      <c r="AC206" s="225"/>
      <c r="AD206" s="226"/>
    </row>
    <row r="207" spans="1:30" ht="21" customHeight="1" thickTop="1">
      <c r="A207" s="147"/>
      <c r="B207" s="163"/>
      <c r="C207" s="90" t="s">
        <v>22</v>
      </c>
      <c r="D207" s="91" t="s">
        <v>23</v>
      </c>
      <c r="E207" s="92" t="s">
        <v>22</v>
      </c>
      <c r="F207" s="91" t="s">
        <v>23</v>
      </c>
      <c r="G207" s="92" t="s">
        <v>22</v>
      </c>
      <c r="H207" s="91" t="s">
        <v>23</v>
      </c>
      <c r="I207" s="92" t="s">
        <v>22</v>
      </c>
      <c r="J207" s="91" t="s">
        <v>23</v>
      </c>
      <c r="K207" s="92" t="s">
        <v>22</v>
      </c>
      <c r="L207" s="91" t="s">
        <v>23</v>
      </c>
      <c r="M207" s="92" t="s">
        <v>22</v>
      </c>
      <c r="N207" s="93" t="s">
        <v>23</v>
      </c>
      <c r="O207" s="172" t="e">
        <f>VLOOKUP($B203,利用者一覧!$C$4:$AU$53,14,FALSE)</f>
        <v>#N/A</v>
      </c>
      <c r="P207" s="155"/>
      <c r="Q207" s="173" t="e">
        <f>VLOOKUP($B203,利用者一覧!$C$4:$AU$53,16,FALSE)</f>
        <v>#N/A</v>
      </c>
      <c r="R207" s="155"/>
      <c r="S207" s="155" t="e">
        <f>VLOOKUP($B203,利用者一覧!$C$4:$AU$53,18,FALSE)</f>
        <v>#N/A</v>
      </c>
      <c r="T207" s="155"/>
      <c r="U207" s="155" t="e">
        <f>VLOOKUP($B203,利用者一覧!$C$4:$AU$53,20,FALSE)</f>
        <v>#N/A</v>
      </c>
      <c r="V207" s="155"/>
      <c r="W207" s="179" t="e">
        <f>VLOOKUP($B203,利用者一覧!$C$4:$AU$53,44,FALSE)</f>
        <v>#N/A</v>
      </c>
      <c r="X207" s="179"/>
      <c r="Y207" s="179"/>
      <c r="Z207" s="179"/>
      <c r="AA207" s="179"/>
      <c r="AB207" s="179"/>
      <c r="AC207" s="179"/>
      <c r="AD207" s="180"/>
    </row>
    <row r="208" spans="1:30" ht="21" customHeight="1">
      <c r="A208" s="147"/>
      <c r="B208" s="163"/>
      <c r="C208" s="156" t="e">
        <f>VLOOKUP($B203,利用者一覧!$C$4:$AU$53,30,FALSE)</f>
        <v>#N/A</v>
      </c>
      <c r="D208" s="158" t="s">
        <v>148</v>
      </c>
      <c r="E208" s="160" t="e">
        <f>VLOOKUP($B203,利用者一覧!$C$4:$AU$53,31,FALSE)</f>
        <v>#N/A</v>
      </c>
      <c r="F208" s="158" t="s">
        <v>148</v>
      </c>
      <c r="G208" s="160" t="e">
        <f>VLOOKUP($B203,利用者一覧!$C$4:$AU$53,32,FALSE)</f>
        <v>#N/A</v>
      </c>
      <c r="H208" s="158" t="s">
        <v>148</v>
      </c>
      <c r="I208" s="160" t="e">
        <f>VLOOKUP($B203,利用者一覧!$C$4:$AU$53,33,FALSE)</f>
        <v>#N/A</v>
      </c>
      <c r="J208" s="158" t="s">
        <v>148</v>
      </c>
      <c r="K208" s="160" t="e">
        <f>VLOOKUP($B203,利用者一覧!$C$4:$AU$53,34,FALSE)</f>
        <v>#N/A</v>
      </c>
      <c r="L208" s="158" t="s">
        <v>148</v>
      </c>
      <c r="M208" s="160" t="e">
        <f>VLOOKUP($B203,利用者一覧!$C$4:$AU$53,35,FALSE)</f>
        <v>#N/A</v>
      </c>
      <c r="N208" s="200" t="s">
        <v>148</v>
      </c>
      <c r="O208" s="202" t="s">
        <v>139</v>
      </c>
      <c r="P208" s="152"/>
      <c r="Q208" s="152" t="s">
        <v>140</v>
      </c>
      <c r="R208" s="152"/>
      <c r="S208" s="152" t="s">
        <v>141</v>
      </c>
      <c r="T208" s="152"/>
      <c r="U208" s="152" t="s">
        <v>142</v>
      </c>
      <c r="V208" s="152"/>
      <c r="W208" s="179"/>
      <c r="X208" s="179"/>
      <c r="Y208" s="179"/>
      <c r="Z208" s="179"/>
      <c r="AA208" s="179"/>
      <c r="AB208" s="179"/>
      <c r="AC208" s="179"/>
      <c r="AD208" s="180"/>
    </row>
    <row r="209" spans="1:30" ht="21" customHeight="1" thickBot="1">
      <c r="A209" s="147"/>
      <c r="B209" s="164"/>
      <c r="C209" s="157"/>
      <c r="D209" s="159"/>
      <c r="E209" s="161"/>
      <c r="F209" s="159"/>
      <c r="G209" s="161"/>
      <c r="H209" s="159"/>
      <c r="I209" s="161"/>
      <c r="J209" s="159"/>
      <c r="K209" s="161"/>
      <c r="L209" s="159"/>
      <c r="M209" s="161"/>
      <c r="N209" s="201"/>
      <c r="O209" s="153" t="e">
        <f>VLOOKUP($B203,利用者一覧!$C$4:$AU$53,22,FALSE)</f>
        <v>#N/A</v>
      </c>
      <c r="P209" s="154"/>
      <c r="Q209" s="154" t="e">
        <f>VLOOKUP($B203,利用者一覧!$C$4:$AU$53,24,FALSE)</f>
        <v>#N/A</v>
      </c>
      <c r="R209" s="154"/>
      <c r="S209" s="154" t="e">
        <f>VLOOKUP($B203,利用者一覧!$C$4:$AU$53,26,FALSE)</f>
        <v>#N/A</v>
      </c>
      <c r="T209" s="154"/>
      <c r="U209" s="154" t="e">
        <f>VLOOKUP($B203,利用者一覧!$C$4:$AU$53,28,FALSE)</f>
        <v>#N/A</v>
      </c>
      <c r="V209" s="154"/>
      <c r="W209" s="181"/>
      <c r="X209" s="181"/>
      <c r="Y209" s="181"/>
      <c r="Z209" s="181"/>
      <c r="AA209" s="181"/>
      <c r="AB209" s="181"/>
      <c r="AC209" s="181"/>
      <c r="AD209" s="182"/>
    </row>
    <row r="210" spans="1:30" ht="26.4" customHeight="1" thickBot="1">
      <c r="A210" s="148"/>
      <c r="B210" s="174" t="s">
        <v>182</v>
      </c>
      <c r="C210" s="175"/>
      <c r="D210" s="176"/>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c r="AA210" s="177"/>
      <c r="AB210" s="177"/>
      <c r="AC210" s="177"/>
      <c r="AD210" s="178"/>
    </row>
    <row r="211" spans="1:30" ht="21" customHeight="1" thickBot="1">
      <c r="A211" s="146">
        <v>24</v>
      </c>
      <c r="B211" s="149" t="s">
        <v>9</v>
      </c>
      <c r="C211" s="150"/>
      <c r="D211" s="151"/>
      <c r="E211" s="149" t="s">
        <v>10</v>
      </c>
      <c r="F211" s="150"/>
      <c r="G211" s="150"/>
      <c r="H211" s="150"/>
      <c r="I211" s="196" t="s">
        <v>11</v>
      </c>
      <c r="J211" s="150"/>
      <c r="K211" s="197"/>
      <c r="L211" s="150" t="s">
        <v>12</v>
      </c>
      <c r="M211" s="150"/>
      <c r="N211" s="150"/>
      <c r="O211" s="198" t="s">
        <v>175</v>
      </c>
      <c r="P211" s="199"/>
      <c r="Q211" s="199"/>
      <c r="R211" s="199"/>
      <c r="S211" s="199"/>
      <c r="T211" s="199"/>
      <c r="U211" s="199"/>
      <c r="V211" s="199"/>
      <c r="W211" s="203" t="s">
        <v>169</v>
      </c>
      <c r="X211" s="204"/>
      <c r="Y211" s="204"/>
      <c r="Z211" s="205"/>
      <c r="AA211" s="206" t="e">
        <f>VLOOKUP($B212,利用者一覧!$C$4:$AU$53,43,FALSE)</f>
        <v>#N/A</v>
      </c>
      <c r="AB211" s="206"/>
      <c r="AC211" s="206"/>
      <c r="AD211" s="207"/>
    </row>
    <row r="212" spans="1:30" ht="21" customHeight="1" thickTop="1">
      <c r="A212" s="147"/>
      <c r="B212" s="208"/>
      <c r="C212" s="208"/>
      <c r="D212" s="208"/>
      <c r="E212" s="211" t="s">
        <v>19</v>
      </c>
      <c r="F212" s="212"/>
      <c r="G212" s="212"/>
      <c r="H212" s="212"/>
      <c r="I212" s="213" t="s">
        <v>20</v>
      </c>
      <c r="J212" s="214"/>
      <c r="K212" s="215"/>
      <c r="L212" s="214" t="s">
        <v>21</v>
      </c>
      <c r="M212" s="214"/>
      <c r="N212" s="214"/>
      <c r="O212" s="216" t="s">
        <v>147</v>
      </c>
      <c r="P212" s="218" t="e">
        <f>VLOOKUP($B212,利用者一覧!$C$4:$AU$53,40,FALSE)</f>
        <v>#N/A</v>
      </c>
      <c r="Q212" s="219"/>
      <c r="R212" s="219"/>
      <c r="S212" s="219"/>
      <c r="T212" s="219"/>
      <c r="U212" s="220"/>
      <c r="V212" s="88" t="s">
        <v>148</v>
      </c>
      <c r="W212" s="221" t="e">
        <f>VLOOKUP($B212,利用者一覧!$C$4:$AU$53,45,FALSE)</f>
        <v>#N/A</v>
      </c>
      <c r="X212" s="222"/>
      <c r="Y212" s="222"/>
      <c r="Z212" s="222"/>
      <c r="AA212" s="222"/>
      <c r="AB212" s="222"/>
      <c r="AC212" s="222"/>
      <c r="AD212" s="223"/>
    </row>
    <row r="213" spans="1:30" ht="21" customHeight="1">
      <c r="A213" s="147"/>
      <c r="B213" s="209"/>
      <c r="C213" s="209"/>
      <c r="D213" s="209"/>
      <c r="E213" s="183" t="s">
        <v>24</v>
      </c>
      <c r="F213" s="184"/>
      <c r="G213" s="184"/>
      <c r="H213" s="184"/>
      <c r="I213" s="185" t="s">
        <v>20</v>
      </c>
      <c r="J213" s="186"/>
      <c r="K213" s="187"/>
      <c r="L213" s="186" t="s">
        <v>21</v>
      </c>
      <c r="M213" s="186"/>
      <c r="N213" s="186"/>
      <c r="O213" s="217"/>
      <c r="P213" s="188" t="e">
        <f>VLOOKUP($B212,利用者一覧!$C$4:$AU$53,41,FALSE)</f>
        <v>#N/A</v>
      </c>
      <c r="Q213" s="189"/>
      <c r="R213" s="189"/>
      <c r="S213" s="189"/>
      <c r="T213" s="189"/>
      <c r="U213" s="190"/>
      <c r="V213" s="89" t="s">
        <v>148</v>
      </c>
      <c r="W213" s="224"/>
      <c r="X213" s="225"/>
      <c r="Y213" s="225"/>
      <c r="Z213" s="225"/>
      <c r="AA213" s="225"/>
      <c r="AB213" s="225"/>
      <c r="AC213" s="225"/>
      <c r="AD213" s="226"/>
    </row>
    <row r="214" spans="1:30" ht="21" customHeight="1" thickBot="1">
      <c r="A214" s="147"/>
      <c r="B214" s="210"/>
      <c r="C214" s="210"/>
      <c r="D214" s="210"/>
      <c r="E214" s="191" t="s">
        <v>25</v>
      </c>
      <c r="F214" s="192"/>
      <c r="G214" s="192"/>
      <c r="H214" s="192"/>
      <c r="I214" s="193" t="s">
        <v>20</v>
      </c>
      <c r="J214" s="194"/>
      <c r="K214" s="195"/>
      <c r="L214" s="194" t="s">
        <v>21</v>
      </c>
      <c r="M214" s="194"/>
      <c r="N214" s="194"/>
      <c r="O214" s="217"/>
      <c r="P214" s="188" t="e">
        <f>VLOOKUP($B212,利用者一覧!$C$4:$AU$53,42,FALSE)</f>
        <v>#N/A</v>
      </c>
      <c r="Q214" s="189"/>
      <c r="R214" s="189"/>
      <c r="S214" s="189"/>
      <c r="T214" s="189"/>
      <c r="U214" s="190"/>
      <c r="V214" s="89" t="s">
        <v>148</v>
      </c>
      <c r="W214" s="224"/>
      <c r="X214" s="225"/>
      <c r="Y214" s="225"/>
      <c r="Z214" s="225"/>
      <c r="AA214" s="225"/>
      <c r="AB214" s="225"/>
      <c r="AC214" s="225"/>
      <c r="AD214" s="226"/>
    </row>
    <row r="215" spans="1:30" ht="21" customHeight="1" thickBot="1">
      <c r="A215" s="147"/>
      <c r="B215" s="162" t="s">
        <v>132</v>
      </c>
      <c r="C215" s="165" t="s">
        <v>13</v>
      </c>
      <c r="D215" s="166"/>
      <c r="E215" s="167" t="s">
        <v>14</v>
      </c>
      <c r="F215" s="166"/>
      <c r="G215" s="167" t="s">
        <v>15</v>
      </c>
      <c r="H215" s="166"/>
      <c r="I215" s="167" t="s">
        <v>16</v>
      </c>
      <c r="J215" s="166"/>
      <c r="K215" s="167" t="s">
        <v>17</v>
      </c>
      <c r="L215" s="166"/>
      <c r="M215" s="167" t="s">
        <v>18</v>
      </c>
      <c r="N215" s="168"/>
      <c r="O215" s="169" t="s">
        <v>135</v>
      </c>
      <c r="P215" s="170"/>
      <c r="Q215" s="170" t="s">
        <v>143</v>
      </c>
      <c r="R215" s="170"/>
      <c r="S215" s="170" t="s">
        <v>144</v>
      </c>
      <c r="T215" s="170"/>
      <c r="U215" s="170" t="s">
        <v>138</v>
      </c>
      <c r="V215" s="171"/>
      <c r="W215" s="224"/>
      <c r="X215" s="225"/>
      <c r="Y215" s="225"/>
      <c r="Z215" s="225"/>
      <c r="AA215" s="225"/>
      <c r="AB215" s="225"/>
      <c r="AC215" s="225"/>
      <c r="AD215" s="226"/>
    </row>
    <row r="216" spans="1:30" ht="21" customHeight="1" thickTop="1">
      <c r="A216" s="147"/>
      <c r="B216" s="163"/>
      <c r="C216" s="90" t="s">
        <v>22</v>
      </c>
      <c r="D216" s="91" t="s">
        <v>23</v>
      </c>
      <c r="E216" s="92" t="s">
        <v>22</v>
      </c>
      <c r="F216" s="91" t="s">
        <v>23</v>
      </c>
      <c r="G216" s="92" t="s">
        <v>22</v>
      </c>
      <c r="H216" s="91" t="s">
        <v>23</v>
      </c>
      <c r="I216" s="92" t="s">
        <v>22</v>
      </c>
      <c r="J216" s="91" t="s">
        <v>23</v>
      </c>
      <c r="K216" s="92" t="s">
        <v>22</v>
      </c>
      <c r="L216" s="91" t="s">
        <v>23</v>
      </c>
      <c r="M216" s="92" t="s">
        <v>22</v>
      </c>
      <c r="N216" s="93" t="s">
        <v>23</v>
      </c>
      <c r="O216" s="172" t="e">
        <f>VLOOKUP($B212,利用者一覧!$C$4:$AU$53,14,FALSE)</f>
        <v>#N/A</v>
      </c>
      <c r="P216" s="155"/>
      <c r="Q216" s="173" t="e">
        <f>VLOOKUP($B212,利用者一覧!$C$4:$AU$53,16,FALSE)</f>
        <v>#N/A</v>
      </c>
      <c r="R216" s="155"/>
      <c r="S216" s="155" t="e">
        <f>VLOOKUP($B212,利用者一覧!$C$4:$AU$53,18,FALSE)</f>
        <v>#N/A</v>
      </c>
      <c r="T216" s="155"/>
      <c r="U216" s="155" t="e">
        <f>VLOOKUP($B212,利用者一覧!$C$4:$AU$53,20,FALSE)</f>
        <v>#N/A</v>
      </c>
      <c r="V216" s="155"/>
      <c r="W216" s="179" t="e">
        <f>VLOOKUP($B212,利用者一覧!$C$4:$AU$53,44,FALSE)</f>
        <v>#N/A</v>
      </c>
      <c r="X216" s="179"/>
      <c r="Y216" s="179"/>
      <c r="Z216" s="179"/>
      <c r="AA216" s="179"/>
      <c r="AB216" s="179"/>
      <c r="AC216" s="179"/>
      <c r="AD216" s="180"/>
    </row>
    <row r="217" spans="1:30" ht="21" customHeight="1">
      <c r="A217" s="147"/>
      <c r="B217" s="163"/>
      <c r="C217" s="156" t="e">
        <f>VLOOKUP($B212,利用者一覧!$C$4:$AU$53,30,FALSE)</f>
        <v>#N/A</v>
      </c>
      <c r="D217" s="158" t="s">
        <v>148</v>
      </c>
      <c r="E217" s="160" t="e">
        <f>VLOOKUP($B212,利用者一覧!$C$4:$AU$53,31,FALSE)</f>
        <v>#N/A</v>
      </c>
      <c r="F217" s="158" t="s">
        <v>148</v>
      </c>
      <c r="G217" s="160" t="e">
        <f>VLOOKUP($B212,利用者一覧!$C$4:$AU$53,32,FALSE)</f>
        <v>#N/A</v>
      </c>
      <c r="H217" s="158" t="s">
        <v>148</v>
      </c>
      <c r="I217" s="160" t="e">
        <f>VLOOKUP($B212,利用者一覧!$C$4:$AU$53,33,FALSE)</f>
        <v>#N/A</v>
      </c>
      <c r="J217" s="158" t="s">
        <v>148</v>
      </c>
      <c r="K217" s="160" t="e">
        <f>VLOOKUP($B212,利用者一覧!$C$4:$AU$53,34,FALSE)</f>
        <v>#N/A</v>
      </c>
      <c r="L217" s="158" t="s">
        <v>148</v>
      </c>
      <c r="M217" s="160" t="e">
        <f>VLOOKUP($B212,利用者一覧!$C$4:$AU$53,35,FALSE)</f>
        <v>#N/A</v>
      </c>
      <c r="N217" s="200" t="s">
        <v>148</v>
      </c>
      <c r="O217" s="202" t="s">
        <v>139</v>
      </c>
      <c r="P217" s="152"/>
      <c r="Q217" s="152" t="s">
        <v>140</v>
      </c>
      <c r="R217" s="152"/>
      <c r="S217" s="152" t="s">
        <v>141</v>
      </c>
      <c r="T217" s="152"/>
      <c r="U217" s="152" t="s">
        <v>142</v>
      </c>
      <c r="V217" s="152"/>
      <c r="W217" s="179"/>
      <c r="X217" s="179"/>
      <c r="Y217" s="179"/>
      <c r="Z217" s="179"/>
      <c r="AA217" s="179"/>
      <c r="AB217" s="179"/>
      <c r="AC217" s="179"/>
      <c r="AD217" s="180"/>
    </row>
    <row r="218" spans="1:30" ht="21" customHeight="1" thickBot="1">
      <c r="A218" s="147"/>
      <c r="B218" s="164"/>
      <c r="C218" s="157"/>
      <c r="D218" s="159"/>
      <c r="E218" s="161"/>
      <c r="F218" s="159"/>
      <c r="G218" s="161"/>
      <c r="H218" s="159"/>
      <c r="I218" s="161"/>
      <c r="J218" s="159"/>
      <c r="K218" s="161"/>
      <c r="L218" s="159"/>
      <c r="M218" s="161"/>
      <c r="N218" s="201"/>
      <c r="O218" s="153" t="e">
        <f>VLOOKUP($B212,利用者一覧!$C$4:$AU$53,22,FALSE)</f>
        <v>#N/A</v>
      </c>
      <c r="P218" s="154"/>
      <c r="Q218" s="154" t="e">
        <f>VLOOKUP($B212,利用者一覧!$C$4:$AU$53,24,FALSE)</f>
        <v>#N/A</v>
      </c>
      <c r="R218" s="154"/>
      <c r="S218" s="154" t="e">
        <f>VLOOKUP($B212,利用者一覧!$C$4:$AU$53,26,FALSE)</f>
        <v>#N/A</v>
      </c>
      <c r="T218" s="154"/>
      <c r="U218" s="154" t="e">
        <f>VLOOKUP($B212,利用者一覧!$C$4:$AU$53,28,FALSE)</f>
        <v>#N/A</v>
      </c>
      <c r="V218" s="154"/>
      <c r="W218" s="181"/>
      <c r="X218" s="181"/>
      <c r="Y218" s="181"/>
      <c r="Z218" s="181"/>
      <c r="AA218" s="181"/>
      <c r="AB218" s="181"/>
      <c r="AC218" s="181"/>
      <c r="AD218" s="182"/>
    </row>
    <row r="219" spans="1:30" ht="26.4" customHeight="1" thickBot="1">
      <c r="A219" s="148"/>
      <c r="B219" s="174" t="s">
        <v>182</v>
      </c>
      <c r="C219" s="175"/>
      <c r="D219" s="176"/>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c r="AA219" s="177"/>
      <c r="AB219" s="177"/>
      <c r="AC219" s="177"/>
      <c r="AD219" s="178"/>
    </row>
    <row r="220" spans="1:30" ht="21" customHeight="1" thickBot="1">
      <c r="A220" s="146">
        <v>25</v>
      </c>
      <c r="B220" s="149" t="s">
        <v>9</v>
      </c>
      <c r="C220" s="150"/>
      <c r="D220" s="151"/>
      <c r="E220" s="149" t="s">
        <v>10</v>
      </c>
      <c r="F220" s="150"/>
      <c r="G220" s="150"/>
      <c r="H220" s="150"/>
      <c r="I220" s="196" t="s">
        <v>11</v>
      </c>
      <c r="J220" s="150"/>
      <c r="K220" s="197"/>
      <c r="L220" s="150" t="s">
        <v>12</v>
      </c>
      <c r="M220" s="150"/>
      <c r="N220" s="150"/>
      <c r="O220" s="198" t="s">
        <v>175</v>
      </c>
      <c r="P220" s="199"/>
      <c r="Q220" s="199"/>
      <c r="R220" s="199"/>
      <c r="S220" s="199"/>
      <c r="T220" s="199"/>
      <c r="U220" s="199"/>
      <c r="V220" s="199"/>
      <c r="W220" s="203" t="s">
        <v>169</v>
      </c>
      <c r="X220" s="204"/>
      <c r="Y220" s="204"/>
      <c r="Z220" s="205"/>
      <c r="AA220" s="206" t="e">
        <f>VLOOKUP($B221,利用者一覧!$C$4:$AU$53,43,FALSE)</f>
        <v>#N/A</v>
      </c>
      <c r="AB220" s="206"/>
      <c r="AC220" s="206"/>
      <c r="AD220" s="207"/>
    </row>
    <row r="221" spans="1:30" ht="21" customHeight="1" thickTop="1">
      <c r="A221" s="147"/>
      <c r="B221" s="208"/>
      <c r="C221" s="208"/>
      <c r="D221" s="208"/>
      <c r="E221" s="211" t="s">
        <v>19</v>
      </c>
      <c r="F221" s="212"/>
      <c r="G221" s="212"/>
      <c r="H221" s="212"/>
      <c r="I221" s="213" t="s">
        <v>20</v>
      </c>
      <c r="J221" s="214"/>
      <c r="K221" s="215"/>
      <c r="L221" s="214" t="s">
        <v>21</v>
      </c>
      <c r="M221" s="214"/>
      <c r="N221" s="214"/>
      <c r="O221" s="216" t="s">
        <v>147</v>
      </c>
      <c r="P221" s="218" t="e">
        <f>VLOOKUP($B221,利用者一覧!$C$4:$AU$53,40,FALSE)</f>
        <v>#N/A</v>
      </c>
      <c r="Q221" s="219"/>
      <c r="R221" s="219"/>
      <c r="S221" s="219"/>
      <c r="T221" s="219"/>
      <c r="U221" s="220"/>
      <c r="V221" s="88" t="s">
        <v>148</v>
      </c>
      <c r="W221" s="221" t="e">
        <f>VLOOKUP($B221,利用者一覧!$C$4:$AU$53,45,FALSE)</f>
        <v>#N/A</v>
      </c>
      <c r="X221" s="222"/>
      <c r="Y221" s="222"/>
      <c r="Z221" s="222"/>
      <c r="AA221" s="222"/>
      <c r="AB221" s="222"/>
      <c r="AC221" s="222"/>
      <c r="AD221" s="223"/>
    </row>
    <row r="222" spans="1:30" ht="21" customHeight="1">
      <c r="A222" s="147"/>
      <c r="B222" s="209"/>
      <c r="C222" s="209"/>
      <c r="D222" s="209"/>
      <c r="E222" s="183" t="s">
        <v>24</v>
      </c>
      <c r="F222" s="184"/>
      <c r="G222" s="184"/>
      <c r="H222" s="184"/>
      <c r="I222" s="185" t="s">
        <v>20</v>
      </c>
      <c r="J222" s="186"/>
      <c r="K222" s="187"/>
      <c r="L222" s="186" t="s">
        <v>21</v>
      </c>
      <c r="M222" s="186"/>
      <c r="N222" s="186"/>
      <c r="O222" s="217"/>
      <c r="P222" s="188" t="e">
        <f>VLOOKUP($B221,利用者一覧!$C$4:$AU$53,41,FALSE)</f>
        <v>#N/A</v>
      </c>
      <c r="Q222" s="189"/>
      <c r="R222" s="189"/>
      <c r="S222" s="189"/>
      <c r="T222" s="189"/>
      <c r="U222" s="190"/>
      <c r="V222" s="89" t="s">
        <v>148</v>
      </c>
      <c r="W222" s="224"/>
      <c r="X222" s="225"/>
      <c r="Y222" s="225"/>
      <c r="Z222" s="225"/>
      <c r="AA222" s="225"/>
      <c r="AB222" s="225"/>
      <c r="AC222" s="225"/>
      <c r="AD222" s="226"/>
    </row>
    <row r="223" spans="1:30" ht="21" customHeight="1" thickBot="1">
      <c r="A223" s="147"/>
      <c r="B223" s="210"/>
      <c r="C223" s="210"/>
      <c r="D223" s="210"/>
      <c r="E223" s="191" t="s">
        <v>25</v>
      </c>
      <c r="F223" s="192"/>
      <c r="G223" s="192"/>
      <c r="H223" s="192"/>
      <c r="I223" s="193" t="s">
        <v>20</v>
      </c>
      <c r="J223" s="194"/>
      <c r="K223" s="195"/>
      <c r="L223" s="194" t="s">
        <v>21</v>
      </c>
      <c r="M223" s="194"/>
      <c r="N223" s="194"/>
      <c r="O223" s="217"/>
      <c r="P223" s="188" t="e">
        <f>VLOOKUP($B221,利用者一覧!$C$4:$AU$53,42,FALSE)</f>
        <v>#N/A</v>
      </c>
      <c r="Q223" s="189"/>
      <c r="R223" s="189"/>
      <c r="S223" s="189"/>
      <c r="T223" s="189"/>
      <c r="U223" s="190"/>
      <c r="V223" s="89" t="s">
        <v>148</v>
      </c>
      <c r="W223" s="224"/>
      <c r="X223" s="225"/>
      <c r="Y223" s="225"/>
      <c r="Z223" s="225"/>
      <c r="AA223" s="225"/>
      <c r="AB223" s="225"/>
      <c r="AC223" s="225"/>
      <c r="AD223" s="226"/>
    </row>
    <row r="224" spans="1:30" ht="21" customHeight="1" thickBot="1">
      <c r="A224" s="147"/>
      <c r="B224" s="162" t="s">
        <v>132</v>
      </c>
      <c r="C224" s="165" t="s">
        <v>13</v>
      </c>
      <c r="D224" s="166"/>
      <c r="E224" s="167" t="s">
        <v>14</v>
      </c>
      <c r="F224" s="166"/>
      <c r="G224" s="167" t="s">
        <v>15</v>
      </c>
      <c r="H224" s="166"/>
      <c r="I224" s="167" t="s">
        <v>16</v>
      </c>
      <c r="J224" s="166"/>
      <c r="K224" s="167" t="s">
        <v>17</v>
      </c>
      <c r="L224" s="166"/>
      <c r="M224" s="167" t="s">
        <v>18</v>
      </c>
      <c r="N224" s="168"/>
      <c r="O224" s="169" t="s">
        <v>135</v>
      </c>
      <c r="P224" s="170"/>
      <c r="Q224" s="170" t="s">
        <v>143</v>
      </c>
      <c r="R224" s="170"/>
      <c r="S224" s="170" t="s">
        <v>144</v>
      </c>
      <c r="T224" s="170"/>
      <c r="U224" s="170" t="s">
        <v>138</v>
      </c>
      <c r="V224" s="171"/>
      <c r="W224" s="224"/>
      <c r="X224" s="225"/>
      <c r="Y224" s="225"/>
      <c r="Z224" s="225"/>
      <c r="AA224" s="225"/>
      <c r="AB224" s="225"/>
      <c r="AC224" s="225"/>
      <c r="AD224" s="226"/>
    </row>
    <row r="225" spans="1:30" ht="21" customHeight="1" thickTop="1">
      <c r="A225" s="147"/>
      <c r="B225" s="163"/>
      <c r="C225" s="90" t="s">
        <v>22</v>
      </c>
      <c r="D225" s="91" t="s">
        <v>23</v>
      </c>
      <c r="E225" s="92" t="s">
        <v>22</v>
      </c>
      <c r="F225" s="91" t="s">
        <v>23</v>
      </c>
      <c r="G225" s="92" t="s">
        <v>22</v>
      </c>
      <c r="H225" s="91" t="s">
        <v>23</v>
      </c>
      <c r="I225" s="92" t="s">
        <v>22</v>
      </c>
      <c r="J225" s="91" t="s">
        <v>23</v>
      </c>
      <c r="K225" s="92" t="s">
        <v>22</v>
      </c>
      <c r="L225" s="91" t="s">
        <v>23</v>
      </c>
      <c r="M225" s="92" t="s">
        <v>22</v>
      </c>
      <c r="N225" s="93" t="s">
        <v>23</v>
      </c>
      <c r="O225" s="172" t="e">
        <f>VLOOKUP($B221,利用者一覧!$C$4:$AU$53,14,FALSE)</f>
        <v>#N/A</v>
      </c>
      <c r="P225" s="155"/>
      <c r="Q225" s="173" t="e">
        <f>VLOOKUP($B221,利用者一覧!$C$4:$AU$53,16,FALSE)</f>
        <v>#N/A</v>
      </c>
      <c r="R225" s="155"/>
      <c r="S225" s="155" t="e">
        <f>VLOOKUP($B221,利用者一覧!$C$4:$AU$53,18,FALSE)</f>
        <v>#N/A</v>
      </c>
      <c r="T225" s="155"/>
      <c r="U225" s="155" t="e">
        <f>VLOOKUP($B221,利用者一覧!$C$4:$AU$53,20,FALSE)</f>
        <v>#N/A</v>
      </c>
      <c r="V225" s="155"/>
      <c r="W225" s="179" t="e">
        <f>VLOOKUP($B221,利用者一覧!$C$4:$AU$53,44,FALSE)</f>
        <v>#N/A</v>
      </c>
      <c r="X225" s="179"/>
      <c r="Y225" s="179"/>
      <c r="Z225" s="179"/>
      <c r="AA225" s="179"/>
      <c r="AB225" s="179"/>
      <c r="AC225" s="179"/>
      <c r="AD225" s="180"/>
    </row>
    <row r="226" spans="1:30" ht="21" customHeight="1">
      <c r="A226" s="147"/>
      <c r="B226" s="163"/>
      <c r="C226" s="156" t="e">
        <f>VLOOKUP($B221,利用者一覧!$C$4:$AU$53,30,FALSE)</f>
        <v>#N/A</v>
      </c>
      <c r="D226" s="158" t="s">
        <v>148</v>
      </c>
      <c r="E226" s="160" t="e">
        <f>VLOOKUP($B221,利用者一覧!$C$4:$AU$53,31,FALSE)</f>
        <v>#N/A</v>
      </c>
      <c r="F226" s="158" t="s">
        <v>148</v>
      </c>
      <c r="G226" s="160" t="e">
        <f>VLOOKUP($B221,利用者一覧!$C$4:$AU$53,32,FALSE)</f>
        <v>#N/A</v>
      </c>
      <c r="H226" s="158" t="s">
        <v>148</v>
      </c>
      <c r="I226" s="160" t="e">
        <f>VLOOKUP($B221,利用者一覧!$C$4:$AU$53,33,FALSE)</f>
        <v>#N/A</v>
      </c>
      <c r="J226" s="158" t="s">
        <v>148</v>
      </c>
      <c r="K226" s="160" t="e">
        <f>VLOOKUP($B221,利用者一覧!$C$4:$AU$53,34,FALSE)</f>
        <v>#N/A</v>
      </c>
      <c r="L226" s="158" t="s">
        <v>148</v>
      </c>
      <c r="M226" s="160" t="e">
        <f>VLOOKUP($B221,利用者一覧!$C$4:$AU$53,35,FALSE)</f>
        <v>#N/A</v>
      </c>
      <c r="N226" s="200" t="s">
        <v>148</v>
      </c>
      <c r="O226" s="202" t="s">
        <v>139</v>
      </c>
      <c r="P226" s="152"/>
      <c r="Q226" s="152" t="s">
        <v>140</v>
      </c>
      <c r="R226" s="152"/>
      <c r="S226" s="152" t="s">
        <v>141</v>
      </c>
      <c r="T226" s="152"/>
      <c r="U226" s="152" t="s">
        <v>142</v>
      </c>
      <c r="V226" s="152"/>
      <c r="W226" s="179"/>
      <c r="X226" s="179"/>
      <c r="Y226" s="179"/>
      <c r="Z226" s="179"/>
      <c r="AA226" s="179"/>
      <c r="AB226" s="179"/>
      <c r="AC226" s="179"/>
      <c r="AD226" s="180"/>
    </row>
    <row r="227" spans="1:30" ht="21" customHeight="1" thickBot="1">
      <c r="A227" s="147"/>
      <c r="B227" s="164"/>
      <c r="C227" s="157"/>
      <c r="D227" s="159"/>
      <c r="E227" s="161"/>
      <c r="F227" s="159"/>
      <c r="G227" s="161"/>
      <c r="H227" s="159"/>
      <c r="I227" s="161"/>
      <c r="J227" s="159"/>
      <c r="K227" s="161"/>
      <c r="L227" s="159"/>
      <c r="M227" s="161"/>
      <c r="N227" s="201"/>
      <c r="O227" s="153" t="e">
        <f>VLOOKUP($B221,利用者一覧!$C$4:$AU$53,22,FALSE)</f>
        <v>#N/A</v>
      </c>
      <c r="P227" s="154"/>
      <c r="Q227" s="154" t="e">
        <f>VLOOKUP($B221,利用者一覧!$C$4:$AU$53,24,FALSE)</f>
        <v>#N/A</v>
      </c>
      <c r="R227" s="154"/>
      <c r="S227" s="154" t="e">
        <f>VLOOKUP($B221,利用者一覧!$C$4:$AU$53,26,FALSE)</f>
        <v>#N/A</v>
      </c>
      <c r="T227" s="154"/>
      <c r="U227" s="154" t="e">
        <f>VLOOKUP($B221,利用者一覧!$C$4:$AU$53,28,FALSE)</f>
        <v>#N/A</v>
      </c>
      <c r="V227" s="154"/>
      <c r="W227" s="181"/>
      <c r="X227" s="181"/>
      <c r="Y227" s="181"/>
      <c r="Z227" s="181"/>
      <c r="AA227" s="181"/>
      <c r="AB227" s="181"/>
      <c r="AC227" s="181"/>
      <c r="AD227" s="182"/>
    </row>
    <row r="228" spans="1:30" ht="26.4" customHeight="1" thickBot="1">
      <c r="A228" s="148"/>
      <c r="B228" s="174" t="s">
        <v>182</v>
      </c>
      <c r="C228" s="175"/>
      <c r="D228" s="176"/>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c r="AC228" s="177"/>
      <c r="AD228" s="178"/>
    </row>
    <row r="229" spans="1:30" ht="21" customHeight="1" thickBot="1">
      <c r="A229" s="146">
        <v>26</v>
      </c>
      <c r="B229" s="149" t="s">
        <v>9</v>
      </c>
      <c r="C229" s="150"/>
      <c r="D229" s="151"/>
      <c r="E229" s="149" t="s">
        <v>10</v>
      </c>
      <c r="F229" s="150"/>
      <c r="G229" s="150"/>
      <c r="H229" s="150"/>
      <c r="I229" s="196" t="s">
        <v>11</v>
      </c>
      <c r="J229" s="150"/>
      <c r="K229" s="197"/>
      <c r="L229" s="150" t="s">
        <v>12</v>
      </c>
      <c r="M229" s="150"/>
      <c r="N229" s="150"/>
      <c r="O229" s="198" t="s">
        <v>175</v>
      </c>
      <c r="P229" s="199"/>
      <c r="Q229" s="199"/>
      <c r="R229" s="199"/>
      <c r="S229" s="199"/>
      <c r="T229" s="199"/>
      <c r="U229" s="199"/>
      <c r="V229" s="199"/>
      <c r="W229" s="203" t="s">
        <v>169</v>
      </c>
      <c r="X229" s="204"/>
      <c r="Y229" s="204"/>
      <c r="Z229" s="205"/>
      <c r="AA229" s="206" t="e">
        <f>VLOOKUP($B230,利用者一覧!$C$4:$AU$53,43,FALSE)</f>
        <v>#N/A</v>
      </c>
      <c r="AB229" s="206"/>
      <c r="AC229" s="206"/>
      <c r="AD229" s="207"/>
    </row>
    <row r="230" spans="1:30" ht="21" customHeight="1" thickTop="1">
      <c r="A230" s="147"/>
      <c r="B230" s="208"/>
      <c r="C230" s="208"/>
      <c r="D230" s="208"/>
      <c r="E230" s="211" t="s">
        <v>19</v>
      </c>
      <c r="F230" s="212"/>
      <c r="G230" s="212"/>
      <c r="H230" s="212"/>
      <c r="I230" s="213" t="s">
        <v>20</v>
      </c>
      <c r="J230" s="214"/>
      <c r="K230" s="215"/>
      <c r="L230" s="214" t="s">
        <v>21</v>
      </c>
      <c r="M230" s="214"/>
      <c r="N230" s="214"/>
      <c r="O230" s="216" t="s">
        <v>147</v>
      </c>
      <c r="P230" s="218" t="e">
        <f>VLOOKUP($B230,利用者一覧!$C$4:$AU$53,40,FALSE)</f>
        <v>#N/A</v>
      </c>
      <c r="Q230" s="219"/>
      <c r="R230" s="219"/>
      <c r="S230" s="219"/>
      <c r="T230" s="219"/>
      <c r="U230" s="220"/>
      <c r="V230" s="88" t="s">
        <v>148</v>
      </c>
      <c r="W230" s="221" t="e">
        <f>VLOOKUP($B230,利用者一覧!$C$4:$AU$53,45,FALSE)</f>
        <v>#N/A</v>
      </c>
      <c r="X230" s="222"/>
      <c r="Y230" s="222"/>
      <c r="Z230" s="222"/>
      <c r="AA230" s="222"/>
      <c r="AB230" s="222"/>
      <c r="AC230" s="222"/>
      <c r="AD230" s="223"/>
    </row>
    <row r="231" spans="1:30" ht="21" customHeight="1">
      <c r="A231" s="147"/>
      <c r="B231" s="209"/>
      <c r="C231" s="209"/>
      <c r="D231" s="209"/>
      <c r="E231" s="183" t="s">
        <v>24</v>
      </c>
      <c r="F231" s="184"/>
      <c r="G231" s="184"/>
      <c r="H231" s="184"/>
      <c r="I231" s="185" t="s">
        <v>20</v>
      </c>
      <c r="J231" s="186"/>
      <c r="K231" s="187"/>
      <c r="L231" s="186" t="s">
        <v>21</v>
      </c>
      <c r="M231" s="186"/>
      <c r="N231" s="186"/>
      <c r="O231" s="217"/>
      <c r="P231" s="188" t="e">
        <f>VLOOKUP($B230,利用者一覧!$C$4:$AU$53,41,FALSE)</f>
        <v>#N/A</v>
      </c>
      <c r="Q231" s="189"/>
      <c r="R231" s="189"/>
      <c r="S231" s="189"/>
      <c r="T231" s="189"/>
      <c r="U231" s="190"/>
      <c r="V231" s="89" t="s">
        <v>148</v>
      </c>
      <c r="W231" s="224"/>
      <c r="X231" s="225"/>
      <c r="Y231" s="225"/>
      <c r="Z231" s="225"/>
      <c r="AA231" s="225"/>
      <c r="AB231" s="225"/>
      <c r="AC231" s="225"/>
      <c r="AD231" s="226"/>
    </row>
    <row r="232" spans="1:30" ht="21" customHeight="1" thickBot="1">
      <c r="A232" s="147"/>
      <c r="B232" s="210"/>
      <c r="C232" s="210"/>
      <c r="D232" s="210"/>
      <c r="E232" s="191" t="s">
        <v>25</v>
      </c>
      <c r="F232" s="192"/>
      <c r="G232" s="192"/>
      <c r="H232" s="192"/>
      <c r="I232" s="193" t="s">
        <v>20</v>
      </c>
      <c r="J232" s="194"/>
      <c r="K232" s="195"/>
      <c r="L232" s="194" t="s">
        <v>21</v>
      </c>
      <c r="M232" s="194"/>
      <c r="N232" s="194"/>
      <c r="O232" s="217"/>
      <c r="P232" s="188" t="e">
        <f>VLOOKUP($B230,利用者一覧!$C$4:$AU$53,42,FALSE)</f>
        <v>#N/A</v>
      </c>
      <c r="Q232" s="189"/>
      <c r="R232" s="189"/>
      <c r="S232" s="189"/>
      <c r="T232" s="189"/>
      <c r="U232" s="190"/>
      <c r="V232" s="89" t="s">
        <v>148</v>
      </c>
      <c r="W232" s="224"/>
      <c r="X232" s="225"/>
      <c r="Y232" s="225"/>
      <c r="Z232" s="225"/>
      <c r="AA232" s="225"/>
      <c r="AB232" s="225"/>
      <c r="AC232" s="225"/>
      <c r="AD232" s="226"/>
    </row>
    <row r="233" spans="1:30" ht="21" customHeight="1" thickBot="1">
      <c r="A233" s="147"/>
      <c r="B233" s="162" t="s">
        <v>132</v>
      </c>
      <c r="C233" s="165" t="s">
        <v>13</v>
      </c>
      <c r="D233" s="166"/>
      <c r="E233" s="167" t="s">
        <v>14</v>
      </c>
      <c r="F233" s="166"/>
      <c r="G233" s="167" t="s">
        <v>15</v>
      </c>
      <c r="H233" s="166"/>
      <c r="I233" s="167" t="s">
        <v>16</v>
      </c>
      <c r="J233" s="166"/>
      <c r="K233" s="167" t="s">
        <v>17</v>
      </c>
      <c r="L233" s="166"/>
      <c r="M233" s="167" t="s">
        <v>18</v>
      </c>
      <c r="N233" s="168"/>
      <c r="O233" s="169" t="s">
        <v>135</v>
      </c>
      <c r="P233" s="170"/>
      <c r="Q233" s="170" t="s">
        <v>143</v>
      </c>
      <c r="R233" s="170"/>
      <c r="S233" s="170" t="s">
        <v>144</v>
      </c>
      <c r="T233" s="170"/>
      <c r="U233" s="170" t="s">
        <v>138</v>
      </c>
      <c r="V233" s="171"/>
      <c r="W233" s="224"/>
      <c r="X233" s="225"/>
      <c r="Y233" s="225"/>
      <c r="Z233" s="225"/>
      <c r="AA233" s="225"/>
      <c r="AB233" s="225"/>
      <c r="AC233" s="225"/>
      <c r="AD233" s="226"/>
    </row>
    <row r="234" spans="1:30" ht="21" customHeight="1" thickTop="1">
      <c r="A234" s="147"/>
      <c r="B234" s="163"/>
      <c r="C234" s="90" t="s">
        <v>22</v>
      </c>
      <c r="D234" s="91" t="s">
        <v>23</v>
      </c>
      <c r="E234" s="92" t="s">
        <v>22</v>
      </c>
      <c r="F234" s="91" t="s">
        <v>23</v>
      </c>
      <c r="G234" s="92" t="s">
        <v>22</v>
      </c>
      <c r="H234" s="91" t="s">
        <v>23</v>
      </c>
      <c r="I234" s="92" t="s">
        <v>22</v>
      </c>
      <c r="J234" s="91" t="s">
        <v>23</v>
      </c>
      <c r="K234" s="92" t="s">
        <v>22</v>
      </c>
      <c r="L234" s="91" t="s">
        <v>23</v>
      </c>
      <c r="M234" s="92" t="s">
        <v>22</v>
      </c>
      <c r="N234" s="93" t="s">
        <v>23</v>
      </c>
      <c r="O234" s="172" t="e">
        <f>VLOOKUP($B230,利用者一覧!$C$4:$AU$53,14,FALSE)</f>
        <v>#N/A</v>
      </c>
      <c r="P234" s="155"/>
      <c r="Q234" s="173" t="e">
        <f>VLOOKUP($B230,利用者一覧!$C$4:$AU$53,16,FALSE)</f>
        <v>#N/A</v>
      </c>
      <c r="R234" s="155"/>
      <c r="S234" s="155" t="e">
        <f>VLOOKUP($B230,利用者一覧!$C$4:$AU$53,18,FALSE)</f>
        <v>#N/A</v>
      </c>
      <c r="T234" s="155"/>
      <c r="U234" s="155" t="e">
        <f>VLOOKUP($B230,利用者一覧!$C$4:$AU$53,20,FALSE)</f>
        <v>#N/A</v>
      </c>
      <c r="V234" s="155"/>
      <c r="W234" s="179" t="e">
        <f>VLOOKUP($B230,利用者一覧!$C$4:$AU$53,44,FALSE)</f>
        <v>#N/A</v>
      </c>
      <c r="X234" s="179"/>
      <c r="Y234" s="179"/>
      <c r="Z234" s="179"/>
      <c r="AA234" s="179"/>
      <c r="AB234" s="179"/>
      <c r="AC234" s="179"/>
      <c r="AD234" s="180"/>
    </row>
    <row r="235" spans="1:30" ht="21" customHeight="1">
      <c r="A235" s="147"/>
      <c r="B235" s="163"/>
      <c r="C235" s="156" t="e">
        <f>VLOOKUP($B230,利用者一覧!$C$4:$AU$53,30,FALSE)</f>
        <v>#N/A</v>
      </c>
      <c r="D235" s="158" t="s">
        <v>148</v>
      </c>
      <c r="E235" s="160" t="e">
        <f>VLOOKUP($B230,利用者一覧!$C$4:$AU$53,31,FALSE)</f>
        <v>#N/A</v>
      </c>
      <c r="F235" s="158" t="s">
        <v>148</v>
      </c>
      <c r="G235" s="160" t="e">
        <f>VLOOKUP($B230,利用者一覧!$C$4:$AU$53,32,FALSE)</f>
        <v>#N/A</v>
      </c>
      <c r="H235" s="158" t="s">
        <v>148</v>
      </c>
      <c r="I235" s="160" t="e">
        <f>VLOOKUP($B230,利用者一覧!$C$4:$AU$53,33,FALSE)</f>
        <v>#N/A</v>
      </c>
      <c r="J235" s="158" t="s">
        <v>148</v>
      </c>
      <c r="K235" s="160" t="e">
        <f>VLOOKUP($B230,利用者一覧!$C$4:$AU$53,34,FALSE)</f>
        <v>#N/A</v>
      </c>
      <c r="L235" s="158" t="s">
        <v>148</v>
      </c>
      <c r="M235" s="160" t="e">
        <f>VLOOKUP($B230,利用者一覧!$C$4:$AU$53,35,FALSE)</f>
        <v>#N/A</v>
      </c>
      <c r="N235" s="200" t="s">
        <v>148</v>
      </c>
      <c r="O235" s="202" t="s">
        <v>139</v>
      </c>
      <c r="P235" s="152"/>
      <c r="Q235" s="152" t="s">
        <v>140</v>
      </c>
      <c r="R235" s="152"/>
      <c r="S235" s="152" t="s">
        <v>141</v>
      </c>
      <c r="T235" s="152"/>
      <c r="U235" s="152" t="s">
        <v>142</v>
      </c>
      <c r="V235" s="152"/>
      <c r="W235" s="179"/>
      <c r="X235" s="179"/>
      <c r="Y235" s="179"/>
      <c r="Z235" s="179"/>
      <c r="AA235" s="179"/>
      <c r="AB235" s="179"/>
      <c r="AC235" s="179"/>
      <c r="AD235" s="180"/>
    </row>
    <row r="236" spans="1:30" ht="21" customHeight="1" thickBot="1">
      <c r="A236" s="147"/>
      <c r="B236" s="164"/>
      <c r="C236" s="157"/>
      <c r="D236" s="159"/>
      <c r="E236" s="161"/>
      <c r="F236" s="159"/>
      <c r="G236" s="161"/>
      <c r="H236" s="159"/>
      <c r="I236" s="161"/>
      <c r="J236" s="159"/>
      <c r="K236" s="161"/>
      <c r="L236" s="159"/>
      <c r="M236" s="161"/>
      <c r="N236" s="201"/>
      <c r="O236" s="153" t="e">
        <f>VLOOKUP($B230,利用者一覧!$C$4:$AU$53,22,FALSE)</f>
        <v>#N/A</v>
      </c>
      <c r="P236" s="154"/>
      <c r="Q236" s="154" t="e">
        <f>VLOOKUP($B230,利用者一覧!$C$4:$AU$53,24,FALSE)</f>
        <v>#N/A</v>
      </c>
      <c r="R236" s="154"/>
      <c r="S236" s="154" t="e">
        <f>VLOOKUP($B230,利用者一覧!$C$4:$AU$53,26,FALSE)</f>
        <v>#N/A</v>
      </c>
      <c r="T236" s="154"/>
      <c r="U236" s="154" t="e">
        <f>VLOOKUP($B230,利用者一覧!$C$4:$AU$53,28,FALSE)</f>
        <v>#N/A</v>
      </c>
      <c r="V236" s="154"/>
      <c r="W236" s="181"/>
      <c r="X236" s="181"/>
      <c r="Y236" s="181"/>
      <c r="Z236" s="181"/>
      <c r="AA236" s="181"/>
      <c r="AB236" s="181"/>
      <c r="AC236" s="181"/>
      <c r="AD236" s="182"/>
    </row>
    <row r="237" spans="1:30" ht="26.4" customHeight="1" thickBot="1">
      <c r="A237" s="148"/>
      <c r="B237" s="174" t="s">
        <v>182</v>
      </c>
      <c r="C237" s="175"/>
      <c r="D237" s="176"/>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c r="AD237" s="178"/>
    </row>
    <row r="238" spans="1:30" ht="21" customHeight="1" thickBot="1">
      <c r="A238" s="146">
        <v>27</v>
      </c>
      <c r="B238" s="149" t="s">
        <v>9</v>
      </c>
      <c r="C238" s="150"/>
      <c r="D238" s="151"/>
      <c r="E238" s="149" t="s">
        <v>10</v>
      </c>
      <c r="F238" s="150"/>
      <c r="G238" s="150"/>
      <c r="H238" s="150"/>
      <c r="I238" s="196" t="s">
        <v>11</v>
      </c>
      <c r="J238" s="150"/>
      <c r="K238" s="197"/>
      <c r="L238" s="150" t="s">
        <v>12</v>
      </c>
      <c r="M238" s="150"/>
      <c r="N238" s="150"/>
      <c r="O238" s="198" t="s">
        <v>175</v>
      </c>
      <c r="P238" s="199"/>
      <c r="Q238" s="199"/>
      <c r="R238" s="199"/>
      <c r="S238" s="199"/>
      <c r="T238" s="199"/>
      <c r="U238" s="199"/>
      <c r="V238" s="199"/>
      <c r="W238" s="203" t="s">
        <v>169</v>
      </c>
      <c r="X238" s="204"/>
      <c r="Y238" s="204"/>
      <c r="Z238" s="205"/>
      <c r="AA238" s="206" t="e">
        <f>VLOOKUP($B239,利用者一覧!$C$4:$AU$53,43,FALSE)</f>
        <v>#N/A</v>
      </c>
      <c r="AB238" s="206"/>
      <c r="AC238" s="206"/>
      <c r="AD238" s="207"/>
    </row>
    <row r="239" spans="1:30" ht="21" customHeight="1" thickTop="1">
      <c r="A239" s="147"/>
      <c r="B239" s="208"/>
      <c r="C239" s="208"/>
      <c r="D239" s="208"/>
      <c r="E239" s="211" t="s">
        <v>19</v>
      </c>
      <c r="F239" s="212"/>
      <c r="G239" s="212"/>
      <c r="H239" s="212"/>
      <c r="I239" s="213" t="s">
        <v>20</v>
      </c>
      <c r="J239" s="214"/>
      <c r="K239" s="215"/>
      <c r="L239" s="214" t="s">
        <v>21</v>
      </c>
      <c r="M239" s="214"/>
      <c r="N239" s="214"/>
      <c r="O239" s="216" t="s">
        <v>147</v>
      </c>
      <c r="P239" s="218" t="e">
        <f>VLOOKUP($B239,利用者一覧!$C$4:$AU$53,40,FALSE)</f>
        <v>#N/A</v>
      </c>
      <c r="Q239" s="219"/>
      <c r="R239" s="219"/>
      <c r="S239" s="219"/>
      <c r="T239" s="219"/>
      <c r="U239" s="220"/>
      <c r="V239" s="88" t="s">
        <v>148</v>
      </c>
      <c r="W239" s="221" t="e">
        <f>VLOOKUP($B239,利用者一覧!$C$4:$AU$53,45,FALSE)</f>
        <v>#N/A</v>
      </c>
      <c r="X239" s="222"/>
      <c r="Y239" s="222"/>
      <c r="Z239" s="222"/>
      <c r="AA239" s="222"/>
      <c r="AB239" s="222"/>
      <c r="AC239" s="222"/>
      <c r="AD239" s="223"/>
    </row>
    <row r="240" spans="1:30" ht="21" customHeight="1">
      <c r="A240" s="147"/>
      <c r="B240" s="209"/>
      <c r="C240" s="209"/>
      <c r="D240" s="209"/>
      <c r="E240" s="183" t="s">
        <v>24</v>
      </c>
      <c r="F240" s="184"/>
      <c r="G240" s="184"/>
      <c r="H240" s="184"/>
      <c r="I240" s="185" t="s">
        <v>20</v>
      </c>
      <c r="J240" s="186"/>
      <c r="K240" s="187"/>
      <c r="L240" s="186" t="s">
        <v>21</v>
      </c>
      <c r="M240" s="186"/>
      <c r="N240" s="186"/>
      <c r="O240" s="217"/>
      <c r="P240" s="188" t="e">
        <f>VLOOKUP($B239,利用者一覧!$C$4:$AU$53,41,FALSE)</f>
        <v>#N/A</v>
      </c>
      <c r="Q240" s="189"/>
      <c r="R240" s="189"/>
      <c r="S240" s="189"/>
      <c r="T240" s="189"/>
      <c r="U240" s="190"/>
      <c r="V240" s="89" t="s">
        <v>148</v>
      </c>
      <c r="W240" s="224"/>
      <c r="X240" s="225"/>
      <c r="Y240" s="225"/>
      <c r="Z240" s="225"/>
      <c r="AA240" s="225"/>
      <c r="AB240" s="225"/>
      <c r="AC240" s="225"/>
      <c r="AD240" s="226"/>
    </row>
    <row r="241" spans="1:30" ht="21" customHeight="1" thickBot="1">
      <c r="A241" s="147"/>
      <c r="B241" s="210"/>
      <c r="C241" s="210"/>
      <c r="D241" s="210"/>
      <c r="E241" s="191" t="s">
        <v>25</v>
      </c>
      <c r="F241" s="192"/>
      <c r="G241" s="192"/>
      <c r="H241" s="192"/>
      <c r="I241" s="193" t="s">
        <v>20</v>
      </c>
      <c r="J241" s="194"/>
      <c r="K241" s="195"/>
      <c r="L241" s="194" t="s">
        <v>21</v>
      </c>
      <c r="M241" s="194"/>
      <c r="N241" s="194"/>
      <c r="O241" s="217"/>
      <c r="P241" s="188" t="e">
        <f>VLOOKUP($B239,利用者一覧!$C$4:$AU$53,42,FALSE)</f>
        <v>#N/A</v>
      </c>
      <c r="Q241" s="189"/>
      <c r="R241" s="189"/>
      <c r="S241" s="189"/>
      <c r="T241" s="189"/>
      <c r="U241" s="190"/>
      <c r="V241" s="89" t="s">
        <v>148</v>
      </c>
      <c r="W241" s="224"/>
      <c r="X241" s="225"/>
      <c r="Y241" s="225"/>
      <c r="Z241" s="225"/>
      <c r="AA241" s="225"/>
      <c r="AB241" s="225"/>
      <c r="AC241" s="225"/>
      <c r="AD241" s="226"/>
    </row>
    <row r="242" spans="1:30" ht="21" customHeight="1" thickBot="1">
      <c r="A242" s="147"/>
      <c r="B242" s="162" t="s">
        <v>132</v>
      </c>
      <c r="C242" s="165" t="s">
        <v>13</v>
      </c>
      <c r="D242" s="166"/>
      <c r="E242" s="167" t="s">
        <v>14</v>
      </c>
      <c r="F242" s="166"/>
      <c r="G242" s="167" t="s">
        <v>15</v>
      </c>
      <c r="H242" s="166"/>
      <c r="I242" s="167" t="s">
        <v>16</v>
      </c>
      <c r="J242" s="166"/>
      <c r="K242" s="167" t="s">
        <v>17</v>
      </c>
      <c r="L242" s="166"/>
      <c r="M242" s="167" t="s">
        <v>18</v>
      </c>
      <c r="N242" s="168"/>
      <c r="O242" s="169" t="s">
        <v>135</v>
      </c>
      <c r="P242" s="170"/>
      <c r="Q242" s="170" t="s">
        <v>143</v>
      </c>
      <c r="R242" s="170"/>
      <c r="S242" s="170" t="s">
        <v>144</v>
      </c>
      <c r="T242" s="170"/>
      <c r="U242" s="170" t="s">
        <v>138</v>
      </c>
      <c r="V242" s="171"/>
      <c r="W242" s="224"/>
      <c r="X242" s="225"/>
      <c r="Y242" s="225"/>
      <c r="Z242" s="225"/>
      <c r="AA242" s="225"/>
      <c r="AB242" s="225"/>
      <c r="AC242" s="225"/>
      <c r="AD242" s="226"/>
    </row>
    <row r="243" spans="1:30" ht="21" customHeight="1" thickTop="1">
      <c r="A243" s="147"/>
      <c r="B243" s="163"/>
      <c r="C243" s="90" t="s">
        <v>22</v>
      </c>
      <c r="D243" s="91" t="s">
        <v>23</v>
      </c>
      <c r="E243" s="92" t="s">
        <v>22</v>
      </c>
      <c r="F243" s="91" t="s">
        <v>23</v>
      </c>
      <c r="G243" s="92" t="s">
        <v>22</v>
      </c>
      <c r="H243" s="91" t="s">
        <v>23</v>
      </c>
      <c r="I243" s="92" t="s">
        <v>22</v>
      </c>
      <c r="J243" s="91" t="s">
        <v>23</v>
      </c>
      <c r="K243" s="92" t="s">
        <v>22</v>
      </c>
      <c r="L243" s="91" t="s">
        <v>23</v>
      </c>
      <c r="M243" s="92" t="s">
        <v>22</v>
      </c>
      <c r="N243" s="93" t="s">
        <v>23</v>
      </c>
      <c r="O243" s="172" t="e">
        <f>VLOOKUP($B239,利用者一覧!$C$4:$AU$53,14,FALSE)</f>
        <v>#N/A</v>
      </c>
      <c r="P243" s="155"/>
      <c r="Q243" s="173" t="e">
        <f>VLOOKUP($B239,利用者一覧!$C$4:$AU$53,16,FALSE)</f>
        <v>#N/A</v>
      </c>
      <c r="R243" s="155"/>
      <c r="S243" s="155" t="e">
        <f>VLOOKUP($B239,利用者一覧!$C$4:$AU$53,18,FALSE)</f>
        <v>#N/A</v>
      </c>
      <c r="T243" s="155"/>
      <c r="U243" s="155" t="e">
        <f>VLOOKUP($B239,利用者一覧!$C$4:$AU$53,20,FALSE)</f>
        <v>#N/A</v>
      </c>
      <c r="V243" s="155"/>
      <c r="W243" s="179" t="e">
        <f>VLOOKUP($B239,利用者一覧!$C$4:$AU$53,44,FALSE)</f>
        <v>#N/A</v>
      </c>
      <c r="X243" s="179"/>
      <c r="Y243" s="179"/>
      <c r="Z243" s="179"/>
      <c r="AA243" s="179"/>
      <c r="AB243" s="179"/>
      <c r="AC243" s="179"/>
      <c r="AD243" s="180"/>
    </row>
    <row r="244" spans="1:30" ht="21" customHeight="1">
      <c r="A244" s="147"/>
      <c r="B244" s="163"/>
      <c r="C244" s="156" t="e">
        <f>VLOOKUP($B239,利用者一覧!$C$4:$AU$53,30,FALSE)</f>
        <v>#N/A</v>
      </c>
      <c r="D244" s="158" t="s">
        <v>148</v>
      </c>
      <c r="E244" s="160" t="e">
        <f>VLOOKUP($B239,利用者一覧!$C$4:$AU$53,31,FALSE)</f>
        <v>#N/A</v>
      </c>
      <c r="F244" s="158" t="s">
        <v>148</v>
      </c>
      <c r="G244" s="160" t="e">
        <f>VLOOKUP($B239,利用者一覧!$C$4:$AU$53,32,FALSE)</f>
        <v>#N/A</v>
      </c>
      <c r="H244" s="158" t="s">
        <v>148</v>
      </c>
      <c r="I244" s="160" t="e">
        <f>VLOOKUP($B239,利用者一覧!$C$4:$AU$53,33,FALSE)</f>
        <v>#N/A</v>
      </c>
      <c r="J244" s="158" t="s">
        <v>148</v>
      </c>
      <c r="K244" s="160" t="e">
        <f>VLOOKUP($B239,利用者一覧!$C$4:$AU$53,34,FALSE)</f>
        <v>#N/A</v>
      </c>
      <c r="L244" s="158" t="s">
        <v>148</v>
      </c>
      <c r="M244" s="160" t="e">
        <f>VLOOKUP($B239,利用者一覧!$C$4:$AU$53,35,FALSE)</f>
        <v>#N/A</v>
      </c>
      <c r="N244" s="200" t="s">
        <v>148</v>
      </c>
      <c r="O244" s="202" t="s">
        <v>139</v>
      </c>
      <c r="P244" s="152"/>
      <c r="Q244" s="152" t="s">
        <v>140</v>
      </c>
      <c r="R244" s="152"/>
      <c r="S244" s="152" t="s">
        <v>141</v>
      </c>
      <c r="T244" s="152"/>
      <c r="U244" s="152" t="s">
        <v>142</v>
      </c>
      <c r="V244" s="152"/>
      <c r="W244" s="179"/>
      <c r="X244" s="179"/>
      <c r="Y244" s="179"/>
      <c r="Z244" s="179"/>
      <c r="AA244" s="179"/>
      <c r="AB244" s="179"/>
      <c r="AC244" s="179"/>
      <c r="AD244" s="180"/>
    </row>
    <row r="245" spans="1:30" ht="21" customHeight="1" thickBot="1">
      <c r="A245" s="147"/>
      <c r="B245" s="164"/>
      <c r="C245" s="157"/>
      <c r="D245" s="159"/>
      <c r="E245" s="161"/>
      <c r="F245" s="159"/>
      <c r="G245" s="161"/>
      <c r="H245" s="159"/>
      <c r="I245" s="161"/>
      <c r="J245" s="159"/>
      <c r="K245" s="161"/>
      <c r="L245" s="159"/>
      <c r="M245" s="161"/>
      <c r="N245" s="201"/>
      <c r="O245" s="153" t="e">
        <f>VLOOKUP($B239,利用者一覧!$C$4:$AU$53,22,FALSE)</f>
        <v>#N/A</v>
      </c>
      <c r="P245" s="154"/>
      <c r="Q245" s="154" t="e">
        <f>VLOOKUP($B239,利用者一覧!$C$4:$AU$53,24,FALSE)</f>
        <v>#N/A</v>
      </c>
      <c r="R245" s="154"/>
      <c r="S245" s="154" t="e">
        <f>VLOOKUP($B239,利用者一覧!$C$4:$AU$53,26,FALSE)</f>
        <v>#N/A</v>
      </c>
      <c r="T245" s="154"/>
      <c r="U245" s="154" t="e">
        <f>VLOOKUP($B239,利用者一覧!$C$4:$AU$53,28,FALSE)</f>
        <v>#N/A</v>
      </c>
      <c r="V245" s="154"/>
      <c r="W245" s="181"/>
      <c r="X245" s="181"/>
      <c r="Y245" s="181"/>
      <c r="Z245" s="181"/>
      <c r="AA245" s="181"/>
      <c r="AB245" s="181"/>
      <c r="AC245" s="181"/>
      <c r="AD245" s="182"/>
    </row>
    <row r="246" spans="1:30" ht="26.4" customHeight="1" thickBot="1">
      <c r="A246" s="148"/>
      <c r="B246" s="174" t="s">
        <v>182</v>
      </c>
      <c r="C246" s="175"/>
      <c r="D246" s="176"/>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c r="AA246" s="177"/>
      <c r="AB246" s="177"/>
      <c r="AC246" s="177"/>
      <c r="AD246" s="178"/>
    </row>
    <row r="247" spans="1:30" ht="21" customHeight="1" thickBot="1">
      <c r="A247" s="146">
        <v>28</v>
      </c>
      <c r="B247" s="149" t="s">
        <v>9</v>
      </c>
      <c r="C247" s="150"/>
      <c r="D247" s="151"/>
      <c r="E247" s="149" t="s">
        <v>10</v>
      </c>
      <c r="F247" s="150"/>
      <c r="G247" s="150"/>
      <c r="H247" s="150"/>
      <c r="I247" s="196" t="s">
        <v>11</v>
      </c>
      <c r="J247" s="150"/>
      <c r="K247" s="197"/>
      <c r="L247" s="150" t="s">
        <v>12</v>
      </c>
      <c r="M247" s="150"/>
      <c r="N247" s="150"/>
      <c r="O247" s="198" t="s">
        <v>175</v>
      </c>
      <c r="P247" s="199"/>
      <c r="Q247" s="199"/>
      <c r="R247" s="199"/>
      <c r="S247" s="199"/>
      <c r="T247" s="199"/>
      <c r="U247" s="199"/>
      <c r="V247" s="199"/>
      <c r="W247" s="203" t="s">
        <v>169</v>
      </c>
      <c r="X247" s="204"/>
      <c r="Y247" s="204"/>
      <c r="Z247" s="205"/>
      <c r="AA247" s="206" t="e">
        <f>VLOOKUP($B248,利用者一覧!$C$4:$AU$53,43,FALSE)</f>
        <v>#N/A</v>
      </c>
      <c r="AB247" s="206"/>
      <c r="AC247" s="206"/>
      <c r="AD247" s="207"/>
    </row>
    <row r="248" spans="1:30" ht="21" customHeight="1" thickTop="1">
      <c r="A248" s="147"/>
      <c r="B248" s="208"/>
      <c r="C248" s="208"/>
      <c r="D248" s="208"/>
      <c r="E248" s="211" t="s">
        <v>19</v>
      </c>
      <c r="F248" s="212"/>
      <c r="G248" s="212"/>
      <c r="H248" s="212"/>
      <c r="I248" s="213" t="s">
        <v>20</v>
      </c>
      <c r="J248" s="214"/>
      <c r="K248" s="215"/>
      <c r="L248" s="214" t="s">
        <v>21</v>
      </c>
      <c r="M248" s="214"/>
      <c r="N248" s="214"/>
      <c r="O248" s="216" t="s">
        <v>147</v>
      </c>
      <c r="P248" s="218" t="e">
        <f>VLOOKUP($B248,利用者一覧!$C$4:$AU$53,40,FALSE)</f>
        <v>#N/A</v>
      </c>
      <c r="Q248" s="219"/>
      <c r="R248" s="219"/>
      <c r="S248" s="219"/>
      <c r="T248" s="219"/>
      <c r="U248" s="220"/>
      <c r="V248" s="88" t="s">
        <v>148</v>
      </c>
      <c r="W248" s="221" t="e">
        <f>VLOOKUP($B248,利用者一覧!$C$4:$AU$53,45,FALSE)</f>
        <v>#N/A</v>
      </c>
      <c r="X248" s="222"/>
      <c r="Y248" s="222"/>
      <c r="Z248" s="222"/>
      <c r="AA248" s="222"/>
      <c r="AB248" s="222"/>
      <c r="AC248" s="222"/>
      <c r="AD248" s="223"/>
    </row>
    <row r="249" spans="1:30" ht="21" customHeight="1">
      <c r="A249" s="147"/>
      <c r="B249" s="209"/>
      <c r="C249" s="209"/>
      <c r="D249" s="209"/>
      <c r="E249" s="183" t="s">
        <v>24</v>
      </c>
      <c r="F249" s="184"/>
      <c r="G249" s="184"/>
      <c r="H249" s="184"/>
      <c r="I249" s="185" t="s">
        <v>20</v>
      </c>
      <c r="J249" s="186"/>
      <c r="K249" s="187"/>
      <c r="L249" s="186" t="s">
        <v>21</v>
      </c>
      <c r="M249" s="186"/>
      <c r="N249" s="186"/>
      <c r="O249" s="217"/>
      <c r="P249" s="188" t="e">
        <f>VLOOKUP($B248,利用者一覧!$C$4:$AU$53,41,FALSE)</f>
        <v>#N/A</v>
      </c>
      <c r="Q249" s="189"/>
      <c r="R249" s="189"/>
      <c r="S249" s="189"/>
      <c r="T249" s="189"/>
      <c r="U249" s="190"/>
      <c r="V249" s="89" t="s">
        <v>148</v>
      </c>
      <c r="W249" s="224"/>
      <c r="X249" s="225"/>
      <c r="Y249" s="225"/>
      <c r="Z249" s="225"/>
      <c r="AA249" s="225"/>
      <c r="AB249" s="225"/>
      <c r="AC249" s="225"/>
      <c r="AD249" s="226"/>
    </row>
    <row r="250" spans="1:30" ht="21" customHeight="1" thickBot="1">
      <c r="A250" s="147"/>
      <c r="B250" s="210"/>
      <c r="C250" s="210"/>
      <c r="D250" s="210"/>
      <c r="E250" s="191" t="s">
        <v>25</v>
      </c>
      <c r="F250" s="192"/>
      <c r="G250" s="192"/>
      <c r="H250" s="192"/>
      <c r="I250" s="193" t="s">
        <v>20</v>
      </c>
      <c r="J250" s="194"/>
      <c r="K250" s="195"/>
      <c r="L250" s="194" t="s">
        <v>21</v>
      </c>
      <c r="M250" s="194"/>
      <c r="N250" s="194"/>
      <c r="O250" s="217"/>
      <c r="P250" s="188" t="e">
        <f>VLOOKUP($B248,利用者一覧!$C$4:$AU$53,42,FALSE)</f>
        <v>#N/A</v>
      </c>
      <c r="Q250" s="189"/>
      <c r="R250" s="189"/>
      <c r="S250" s="189"/>
      <c r="T250" s="189"/>
      <c r="U250" s="190"/>
      <c r="V250" s="89" t="s">
        <v>148</v>
      </c>
      <c r="W250" s="224"/>
      <c r="X250" s="225"/>
      <c r="Y250" s="225"/>
      <c r="Z250" s="225"/>
      <c r="AA250" s="225"/>
      <c r="AB250" s="225"/>
      <c r="AC250" s="225"/>
      <c r="AD250" s="226"/>
    </row>
    <row r="251" spans="1:30" ht="21" customHeight="1" thickBot="1">
      <c r="A251" s="147"/>
      <c r="B251" s="162" t="s">
        <v>132</v>
      </c>
      <c r="C251" s="165" t="s">
        <v>13</v>
      </c>
      <c r="D251" s="166"/>
      <c r="E251" s="167" t="s">
        <v>14</v>
      </c>
      <c r="F251" s="166"/>
      <c r="G251" s="167" t="s">
        <v>15</v>
      </c>
      <c r="H251" s="166"/>
      <c r="I251" s="167" t="s">
        <v>16</v>
      </c>
      <c r="J251" s="166"/>
      <c r="K251" s="167" t="s">
        <v>17</v>
      </c>
      <c r="L251" s="166"/>
      <c r="M251" s="167" t="s">
        <v>18</v>
      </c>
      <c r="N251" s="168"/>
      <c r="O251" s="169" t="s">
        <v>135</v>
      </c>
      <c r="P251" s="170"/>
      <c r="Q251" s="170" t="s">
        <v>143</v>
      </c>
      <c r="R251" s="170"/>
      <c r="S251" s="170" t="s">
        <v>144</v>
      </c>
      <c r="T251" s="170"/>
      <c r="U251" s="170" t="s">
        <v>138</v>
      </c>
      <c r="V251" s="171"/>
      <c r="W251" s="224"/>
      <c r="X251" s="225"/>
      <c r="Y251" s="225"/>
      <c r="Z251" s="225"/>
      <c r="AA251" s="225"/>
      <c r="AB251" s="225"/>
      <c r="AC251" s="225"/>
      <c r="AD251" s="226"/>
    </row>
    <row r="252" spans="1:30" ht="21" customHeight="1" thickTop="1">
      <c r="A252" s="147"/>
      <c r="B252" s="163"/>
      <c r="C252" s="90" t="s">
        <v>22</v>
      </c>
      <c r="D252" s="91" t="s">
        <v>23</v>
      </c>
      <c r="E252" s="92" t="s">
        <v>22</v>
      </c>
      <c r="F252" s="91" t="s">
        <v>23</v>
      </c>
      <c r="G252" s="92" t="s">
        <v>22</v>
      </c>
      <c r="H252" s="91" t="s">
        <v>23</v>
      </c>
      <c r="I252" s="92" t="s">
        <v>22</v>
      </c>
      <c r="J252" s="91" t="s">
        <v>23</v>
      </c>
      <c r="K252" s="92" t="s">
        <v>22</v>
      </c>
      <c r="L252" s="91" t="s">
        <v>23</v>
      </c>
      <c r="M252" s="92" t="s">
        <v>22</v>
      </c>
      <c r="N252" s="93" t="s">
        <v>23</v>
      </c>
      <c r="O252" s="172" t="e">
        <f>VLOOKUP($B248,利用者一覧!$C$4:$AU$53,14,FALSE)</f>
        <v>#N/A</v>
      </c>
      <c r="P252" s="155"/>
      <c r="Q252" s="173" t="e">
        <f>VLOOKUP($B248,利用者一覧!$C$4:$AU$53,16,FALSE)</f>
        <v>#N/A</v>
      </c>
      <c r="R252" s="155"/>
      <c r="S252" s="155" t="e">
        <f>VLOOKUP($B248,利用者一覧!$C$4:$AU$53,18,FALSE)</f>
        <v>#N/A</v>
      </c>
      <c r="T252" s="155"/>
      <c r="U252" s="155" t="e">
        <f>VLOOKUP($B248,利用者一覧!$C$4:$AU$53,20,FALSE)</f>
        <v>#N/A</v>
      </c>
      <c r="V252" s="155"/>
      <c r="W252" s="179" t="e">
        <f>VLOOKUP($B248,利用者一覧!$C$4:$AU$53,44,FALSE)</f>
        <v>#N/A</v>
      </c>
      <c r="X252" s="179"/>
      <c r="Y252" s="179"/>
      <c r="Z252" s="179"/>
      <c r="AA252" s="179"/>
      <c r="AB252" s="179"/>
      <c r="AC252" s="179"/>
      <c r="AD252" s="180"/>
    </row>
    <row r="253" spans="1:30" ht="21" customHeight="1">
      <c r="A253" s="147"/>
      <c r="B253" s="163"/>
      <c r="C253" s="156" t="e">
        <f>VLOOKUP($B248,利用者一覧!$C$4:$AU$53,30,FALSE)</f>
        <v>#N/A</v>
      </c>
      <c r="D253" s="158" t="s">
        <v>148</v>
      </c>
      <c r="E253" s="160" t="e">
        <f>VLOOKUP($B248,利用者一覧!$C$4:$AU$53,31,FALSE)</f>
        <v>#N/A</v>
      </c>
      <c r="F253" s="158" t="s">
        <v>148</v>
      </c>
      <c r="G253" s="160" t="e">
        <f>VLOOKUP($B248,利用者一覧!$C$4:$AU$53,32,FALSE)</f>
        <v>#N/A</v>
      </c>
      <c r="H253" s="158" t="s">
        <v>148</v>
      </c>
      <c r="I253" s="160" t="e">
        <f>VLOOKUP($B248,利用者一覧!$C$4:$AU$53,33,FALSE)</f>
        <v>#N/A</v>
      </c>
      <c r="J253" s="158" t="s">
        <v>148</v>
      </c>
      <c r="K253" s="160" t="e">
        <f>VLOOKUP($B248,利用者一覧!$C$4:$AU$53,34,FALSE)</f>
        <v>#N/A</v>
      </c>
      <c r="L253" s="158" t="s">
        <v>148</v>
      </c>
      <c r="M253" s="160" t="e">
        <f>VLOOKUP($B248,利用者一覧!$C$4:$AU$53,35,FALSE)</f>
        <v>#N/A</v>
      </c>
      <c r="N253" s="200" t="s">
        <v>148</v>
      </c>
      <c r="O253" s="202" t="s">
        <v>139</v>
      </c>
      <c r="P253" s="152"/>
      <c r="Q253" s="152" t="s">
        <v>140</v>
      </c>
      <c r="R253" s="152"/>
      <c r="S253" s="152" t="s">
        <v>141</v>
      </c>
      <c r="T253" s="152"/>
      <c r="U253" s="152" t="s">
        <v>142</v>
      </c>
      <c r="V253" s="152"/>
      <c r="W253" s="179"/>
      <c r="X253" s="179"/>
      <c r="Y253" s="179"/>
      <c r="Z253" s="179"/>
      <c r="AA253" s="179"/>
      <c r="AB253" s="179"/>
      <c r="AC253" s="179"/>
      <c r="AD253" s="180"/>
    </row>
    <row r="254" spans="1:30" ht="21" customHeight="1" thickBot="1">
      <c r="A254" s="147"/>
      <c r="B254" s="164"/>
      <c r="C254" s="157"/>
      <c r="D254" s="159"/>
      <c r="E254" s="161"/>
      <c r="F254" s="159"/>
      <c r="G254" s="161"/>
      <c r="H254" s="159"/>
      <c r="I254" s="161"/>
      <c r="J254" s="159"/>
      <c r="K254" s="161"/>
      <c r="L254" s="159"/>
      <c r="M254" s="161"/>
      <c r="N254" s="201"/>
      <c r="O254" s="153" t="e">
        <f>VLOOKUP($B248,利用者一覧!$C$4:$AU$53,22,FALSE)</f>
        <v>#N/A</v>
      </c>
      <c r="P254" s="154"/>
      <c r="Q254" s="154" t="e">
        <f>VLOOKUP($B248,利用者一覧!$C$4:$AU$53,24,FALSE)</f>
        <v>#N/A</v>
      </c>
      <c r="R254" s="154"/>
      <c r="S254" s="154" t="e">
        <f>VLOOKUP($B248,利用者一覧!$C$4:$AU$53,26,FALSE)</f>
        <v>#N/A</v>
      </c>
      <c r="T254" s="154"/>
      <c r="U254" s="154" t="e">
        <f>VLOOKUP($B248,利用者一覧!$C$4:$AU$53,28,FALSE)</f>
        <v>#N/A</v>
      </c>
      <c r="V254" s="154"/>
      <c r="W254" s="181"/>
      <c r="X254" s="181"/>
      <c r="Y254" s="181"/>
      <c r="Z254" s="181"/>
      <c r="AA254" s="181"/>
      <c r="AB254" s="181"/>
      <c r="AC254" s="181"/>
      <c r="AD254" s="182"/>
    </row>
    <row r="255" spans="1:30" ht="26.4" customHeight="1" thickBot="1">
      <c r="A255" s="148"/>
      <c r="B255" s="174" t="s">
        <v>182</v>
      </c>
      <c r="C255" s="175"/>
      <c r="D255" s="176"/>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77"/>
      <c r="AC255" s="177"/>
      <c r="AD255" s="178"/>
    </row>
    <row r="256" spans="1:30" ht="21" customHeight="1" thickBot="1">
      <c r="A256" s="146">
        <v>29</v>
      </c>
      <c r="B256" s="149" t="s">
        <v>9</v>
      </c>
      <c r="C256" s="150"/>
      <c r="D256" s="151"/>
      <c r="E256" s="149" t="s">
        <v>10</v>
      </c>
      <c r="F256" s="150"/>
      <c r="G256" s="150"/>
      <c r="H256" s="150"/>
      <c r="I256" s="196" t="s">
        <v>11</v>
      </c>
      <c r="J256" s="150"/>
      <c r="K256" s="197"/>
      <c r="L256" s="150" t="s">
        <v>12</v>
      </c>
      <c r="M256" s="150"/>
      <c r="N256" s="150"/>
      <c r="O256" s="198" t="s">
        <v>175</v>
      </c>
      <c r="P256" s="199"/>
      <c r="Q256" s="199"/>
      <c r="R256" s="199"/>
      <c r="S256" s="199"/>
      <c r="T256" s="199"/>
      <c r="U256" s="199"/>
      <c r="V256" s="199"/>
      <c r="W256" s="203" t="s">
        <v>169</v>
      </c>
      <c r="X256" s="204"/>
      <c r="Y256" s="204"/>
      <c r="Z256" s="205"/>
      <c r="AA256" s="206" t="e">
        <f>VLOOKUP($B257,利用者一覧!$C$4:$AU$53,43,FALSE)</f>
        <v>#N/A</v>
      </c>
      <c r="AB256" s="206"/>
      <c r="AC256" s="206"/>
      <c r="AD256" s="207"/>
    </row>
    <row r="257" spans="1:30" ht="21" customHeight="1" thickTop="1">
      <c r="A257" s="147"/>
      <c r="B257" s="208"/>
      <c r="C257" s="208"/>
      <c r="D257" s="208"/>
      <c r="E257" s="211" t="s">
        <v>19</v>
      </c>
      <c r="F257" s="212"/>
      <c r="G257" s="212"/>
      <c r="H257" s="212"/>
      <c r="I257" s="213" t="s">
        <v>20</v>
      </c>
      <c r="J257" s="214"/>
      <c r="K257" s="215"/>
      <c r="L257" s="214" t="s">
        <v>21</v>
      </c>
      <c r="M257" s="214"/>
      <c r="N257" s="214"/>
      <c r="O257" s="216" t="s">
        <v>147</v>
      </c>
      <c r="P257" s="218" t="e">
        <f>VLOOKUP($B257,利用者一覧!$C$4:$AU$53,40,FALSE)</f>
        <v>#N/A</v>
      </c>
      <c r="Q257" s="219"/>
      <c r="R257" s="219"/>
      <c r="S257" s="219"/>
      <c r="T257" s="219"/>
      <c r="U257" s="220"/>
      <c r="V257" s="88" t="s">
        <v>148</v>
      </c>
      <c r="W257" s="221" t="e">
        <f>VLOOKUP($B257,利用者一覧!$C$4:$AU$53,45,FALSE)</f>
        <v>#N/A</v>
      </c>
      <c r="X257" s="222"/>
      <c r="Y257" s="222"/>
      <c r="Z257" s="222"/>
      <c r="AA257" s="222"/>
      <c r="AB257" s="222"/>
      <c r="AC257" s="222"/>
      <c r="AD257" s="223"/>
    </row>
    <row r="258" spans="1:30" ht="21" customHeight="1">
      <c r="A258" s="147"/>
      <c r="B258" s="209"/>
      <c r="C258" s="209"/>
      <c r="D258" s="209"/>
      <c r="E258" s="183" t="s">
        <v>24</v>
      </c>
      <c r="F258" s="184"/>
      <c r="G258" s="184"/>
      <c r="H258" s="184"/>
      <c r="I258" s="185" t="s">
        <v>20</v>
      </c>
      <c r="J258" s="186"/>
      <c r="K258" s="187"/>
      <c r="L258" s="186" t="s">
        <v>21</v>
      </c>
      <c r="M258" s="186"/>
      <c r="N258" s="186"/>
      <c r="O258" s="217"/>
      <c r="P258" s="188" t="e">
        <f>VLOOKUP($B257,利用者一覧!$C$4:$AU$53,41,FALSE)</f>
        <v>#N/A</v>
      </c>
      <c r="Q258" s="189"/>
      <c r="R258" s="189"/>
      <c r="S258" s="189"/>
      <c r="T258" s="189"/>
      <c r="U258" s="190"/>
      <c r="V258" s="89" t="s">
        <v>148</v>
      </c>
      <c r="W258" s="224"/>
      <c r="X258" s="225"/>
      <c r="Y258" s="225"/>
      <c r="Z258" s="225"/>
      <c r="AA258" s="225"/>
      <c r="AB258" s="225"/>
      <c r="AC258" s="225"/>
      <c r="AD258" s="226"/>
    </row>
    <row r="259" spans="1:30" ht="21" customHeight="1" thickBot="1">
      <c r="A259" s="147"/>
      <c r="B259" s="210"/>
      <c r="C259" s="210"/>
      <c r="D259" s="210"/>
      <c r="E259" s="191" t="s">
        <v>25</v>
      </c>
      <c r="F259" s="192"/>
      <c r="G259" s="192"/>
      <c r="H259" s="192"/>
      <c r="I259" s="193" t="s">
        <v>20</v>
      </c>
      <c r="J259" s="194"/>
      <c r="K259" s="195"/>
      <c r="L259" s="194" t="s">
        <v>21</v>
      </c>
      <c r="M259" s="194"/>
      <c r="N259" s="194"/>
      <c r="O259" s="217"/>
      <c r="P259" s="188" t="e">
        <f>VLOOKUP($B257,利用者一覧!$C$4:$AU$53,42,FALSE)</f>
        <v>#N/A</v>
      </c>
      <c r="Q259" s="189"/>
      <c r="R259" s="189"/>
      <c r="S259" s="189"/>
      <c r="T259" s="189"/>
      <c r="U259" s="190"/>
      <c r="V259" s="89" t="s">
        <v>148</v>
      </c>
      <c r="W259" s="224"/>
      <c r="X259" s="225"/>
      <c r="Y259" s="225"/>
      <c r="Z259" s="225"/>
      <c r="AA259" s="225"/>
      <c r="AB259" s="225"/>
      <c r="AC259" s="225"/>
      <c r="AD259" s="226"/>
    </row>
    <row r="260" spans="1:30" ht="21" customHeight="1" thickBot="1">
      <c r="A260" s="147"/>
      <c r="B260" s="162" t="s">
        <v>132</v>
      </c>
      <c r="C260" s="165" t="s">
        <v>13</v>
      </c>
      <c r="D260" s="166"/>
      <c r="E260" s="167" t="s">
        <v>14</v>
      </c>
      <c r="F260" s="166"/>
      <c r="G260" s="167" t="s">
        <v>15</v>
      </c>
      <c r="H260" s="166"/>
      <c r="I260" s="167" t="s">
        <v>16</v>
      </c>
      <c r="J260" s="166"/>
      <c r="K260" s="167" t="s">
        <v>17</v>
      </c>
      <c r="L260" s="166"/>
      <c r="M260" s="167" t="s">
        <v>18</v>
      </c>
      <c r="N260" s="168"/>
      <c r="O260" s="169" t="s">
        <v>135</v>
      </c>
      <c r="P260" s="170"/>
      <c r="Q260" s="170" t="s">
        <v>143</v>
      </c>
      <c r="R260" s="170"/>
      <c r="S260" s="170" t="s">
        <v>144</v>
      </c>
      <c r="T260" s="170"/>
      <c r="U260" s="170" t="s">
        <v>138</v>
      </c>
      <c r="V260" s="171"/>
      <c r="W260" s="224"/>
      <c r="X260" s="225"/>
      <c r="Y260" s="225"/>
      <c r="Z260" s="225"/>
      <c r="AA260" s="225"/>
      <c r="AB260" s="225"/>
      <c r="AC260" s="225"/>
      <c r="AD260" s="226"/>
    </row>
    <row r="261" spans="1:30" ht="21" customHeight="1" thickTop="1">
      <c r="A261" s="147"/>
      <c r="B261" s="163"/>
      <c r="C261" s="90" t="s">
        <v>22</v>
      </c>
      <c r="D261" s="91" t="s">
        <v>23</v>
      </c>
      <c r="E261" s="92" t="s">
        <v>22</v>
      </c>
      <c r="F261" s="91" t="s">
        <v>23</v>
      </c>
      <c r="G261" s="92" t="s">
        <v>22</v>
      </c>
      <c r="H261" s="91" t="s">
        <v>23</v>
      </c>
      <c r="I261" s="92" t="s">
        <v>22</v>
      </c>
      <c r="J261" s="91" t="s">
        <v>23</v>
      </c>
      <c r="K261" s="92" t="s">
        <v>22</v>
      </c>
      <c r="L261" s="91" t="s">
        <v>23</v>
      </c>
      <c r="M261" s="92" t="s">
        <v>22</v>
      </c>
      <c r="N261" s="93" t="s">
        <v>23</v>
      </c>
      <c r="O261" s="172" t="e">
        <f>VLOOKUP($B257,利用者一覧!$C$4:$AU$53,14,FALSE)</f>
        <v>#N/A</v>
      </c>
      <c r="P261" s="155"/>
      <c r="Q261" s="173" t="e">
        <f>VLOOKUP($B257,利用者一覧!$C$4:$AU$53,16,FALSE)</f>
        <v>#N/A</v>
      </c>
      <c r="R261" s="155"/>
      <c r="S261" s="155" t="e">
        <f>VLOOKUP($B257,利用者一覧!$C$4:$AU$53,18,FALSE)</f>
        <v>#N/A</v>
      </c>
      <c r="T261" s="155"/>
      <c r="U261" s="155" t="e">
        <f>VLOOKUP($B257,利用者一覧!$C$4:$AU$53,20,FALSE)</f>
        <v>#N/A</v>
      </c>
      <c r="V261" s="155"/>
      <c r="W261" s="179" t="e">
        <f>VLOOKUP($B257,利用者一覧!$C$4:$AU$53,44,FALSE)</f>
        <v>#N/A</v>
      </c>
      <c r="X261" s="179"/>
      <c r="Y261" s="179"/>
      <c r="Z261" s="179"/>
      <c r="AA261" s="179"/>
      <c r="AB261" s="179"/>
      <c r="AC261" s="179"/>
      <c r="AD261" s="180"/>
    </row>
    <row r="262" spans="1:30" ht="21" customHeight="1">
      <c r="A262" s="147"/>
      <c r="B262" s="163"/>
      <c r="C262" s="156" t="e">
        <f>VLOOKUP($B257,利用者一覧!$C$4:$AU$53,30,FALSE)</f>
        <v>#N/A</v>
      </c>
      <c r="D262" s="158" t="s">
        <v>148</v>
      </c>
      <c r="E262" s="160" t="e">
        <f>VLOOKUP($B257,利用者一覧!$C$4:$AU$53,31,FALSE)</f>
        <v>#N/A</v>
      </c>
      <c r="F262" s="158" t="s">
        <v>148</v>
      </c>
      <c r="G262" s="160" t="e">
        <f>VLOOKUP($B257,利用者一覧!$C$4:$AU$53,32,FALSE)</f>
        <v>#N/A</v>
      </c>
      <c r="H262" s="158" t="s">
        <v>148</v>
      </c>
      <c r="I262" s="160" t="e">
        <f>VLOOKUP($B257,利用者一覧!$C$4:$AU$53,33,FALSE)</f>
        <v>#N/A</v>
      </c>
      <c r="J262" s="158" t="s">
        <v>148</v>
      </c>
      <c r="K262" s="160" t="e">
        <f>VLOOKUP($B257,利用者一覧!$C$4:$AU$53,34,FALSE)</f>
        <v>#N/A</v>
      </c>
      <c r="L262" s="158" t="s">
        <v>148</v>
      </c>
      <c r="M262" s="160" t="e">
        <f>VLOOKUP($B257,利用者一覧!$C$4:$AU$53,35,FALSE)</f>
        <v>#N/A</v>
      </c>
      <c r="N262" s="200" t="s">
        <v>148</v>
      </c>
      <c r="O262" s="202" t="s">
        <v>139</v>
      </c>
      <c r="P262" s="152"/>
      <c r="Q262" s="152" t="s">
        <v>140</v>
      </c>
      <c r="R262" s="152"/>
      <c r="S262" s="152" t="s">
        <v>141</v>
      </c>
      <c r="T262" s="152"/>
      <c r="U262" s="152" t="s">
        <v>142</v>
      </c>
      <c r="V262" s="152"/>
      <c r="W262" s="179"/>
      <c r="X262" s="179"/>
      <c r="Y262" s="179"/>
      <c r="Z262" s="179"/>
      <c r="AA262" s="179"/>
      <c r="AB262" s="179"/>
      <c r="AC262" s="179"/>
      <c r="AD262" s="180"/>
    </row>
    <row r="263" spans="1:30" ht="21" customHeight="1" thickBot="1">
      <c r="A263" s="147"/>
      <c r="B263" s="164"/>
      <c r="C263" s="157"/>
      <c r="D263" s="159"/>
      <c r="E263" s="161"/>
      <c r="F263" s="159"/>
      <c r="G263" s="161"/>
      <c r="H263" s="159"/>
      <c r="I263" s="161"/>
      <c r="J263" s="159"/>
      <c r="K263" s="161"/>
      <c r="L263" s="159"/>
      <c r="M263" s="161"/>
      <c r="N263" s="201"/>
      <c r="O263" s="153" t="e">
        <f>VLOOKUP($B257,利用者一覧!$C$4:$AU$53,22,FALSE)</f>
        <v>#N/A</v>
      </c>
      <c r="P263" s="154"/>
      <c r="Q263" s="154" t="e">
        <f>VLOOKUP($B257,利用者一覧!$C$4:$AU$53,24,FALSE)</f>
        <v>#N/A</v>
      </c>
      <c r="R263" s="154"/>
      <c r="S263" s="154" t="e">
        <f>VLOOKUP($B257,利用者一覧!$C$4:$AU$53,26,FALSE)</f>
        <v>#N/A</v>
      </c>
      <c r="T263" s="154"/>
      <c r="U263" s="154" t="e">
        <f>VLOOKUP($B257,利用者一覧!$C$4:$AU$53,28,FALSE)</f>
        <v>#N/A</v>
      </c>
      <c r="V263" s="154"/>
      <c r="W263" s="181"/>
      <c r="X263" s="181"/>
      <c r="Y263" s="181"/>
      <c r="Z263" s="181"/>
      <c r="AA263" s="181"/>
      <c r="AB263" s="181"/>
      <c r="AC263" s="181"/>
      <c r="AD263" s="182"/>
    </row>
    <row r="264" spans="1:30" ht="26.4" customHeight="1" thickBot="1">
      <c r="A264" s="148"/>
      <c r="B264" s="174" t="s">
        <v>182</v>
      </c>
      <c r="C264" s="175"/>
      <c r="D264" s="176"/>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c r="AA264" s="177"/>
      <c r="AB264" s="177"/>
      <c r="AC264" s="177"/>
      <c r="AD264" s="178"/>
    </row>
    <row r="265" spans="1:30" ht="21" customHeight="1" thickBot="1">
      <c r="A265" s="146">
        <v>30</v>
      </c>
      <c r="B265" s="149" t="s">
        <v>9</v>
      </c>
      <c r="C265" s="150"/>
      <c r="D265" s="151"/>
      <c r="E265" s="149" t="s">
        <v>10</v>
      </c>
      <c r="F265" s="150"/>
      <c r="G265" s="150"/>
      <c r="H265" s="150"/>
      <c r="I265" s="196" t="s">
        <v>11</v>
      </c>
      <c r="J265" s="150"/>
      <c r="K265" s="197"/>
      <c r="L265" s="150" t="s">
        <v>12</v>
      </c>
      <c r="M265" s="150"/>
      <c r="N265" s="150"/>
      <c r="O265" s="198" t="s">
        <v>175</v>
      </c>
      <c r="P265" s="199"/>
      <c r="Q265" s="199"/>
      <c r="R265" s="199"/>
      <c r="S265" s="199"/>
      <c r="T265" s="199"/>
      <c r="U265" s="199"/>
      <c r="V265" s="199"/>
      <c r="W265" s="203" t="s">
        <v>169</v>
      </c>
      <c r="X265" s="204"/>
      <c r="Y265" s="204"/>
      <c r="Z265" s="205"/>
      <c r="AA265" s="206" t="e">
        <f>VLOOKUP($B266,利用者一覧!$C$4:$AU$53,43,FALSE)</f>
        <v>#N/A</v>
      </c>
      <c r="AB265" s="206"/>
      <c r="AC265" s="206"/>
      <c r="AD265" s="207"/>
    </row>
    <row r="266" spans="1:30" ht="21" customHeight="1" thickTop="1">
      <c r="A266" s="147"/>
      <c r="B266" s="208"/>
      <c r="C266" s="208"/>
      <c r="D266" s="208"/>
      <c r="E266" s="211" t="s">
        <v>19</v>
      </c>
      <c r="F266" s="212"/>
      <c r="G266" s="212"/>
      <c r="H266" s="212"/>
      <c r="I266" s="213" t="s">
        <v>20</v>
      </c>
      <c r="J266" s="214"/>
      <c r="K266" s="215"/>
      <c r="L266" s="214" t="s">
        <v>21</v>
      </c>
      <c r="M266" s="214"/>
      <c r="N266" s="214"/>
      <c r="O266" s="216" t="s">
        <v>147</v>
      </c>
      <c r="P266" s="218" t="e">
        <f>VLOOKUP($B266,利用者一覧!$C$4:$AU$53,40,FALSE)</f>
        <v>#N/A</v>
      </c>
      <c r="Q266" s="219"/>
      <c r="R266" s="219"/>
      <c r="S266" s="219"/>
      <c r="T266" s="219"/>
      <c r="U266" s="220"/>
      <c r="V266" s="88" t="s">
        <v>148</v>
      </c>
      <c r="W266" s="221" t="e">
        <f>VLOOKUP($B266,利用者一覧!$C$4:$AU$53,45,FALSE)</f>
        <v>#N/A</v>
      </c>
      <c r="X266" s="222"/>
      <c r="Y266" s="222"/>
      <c r="Z266" s="222"/>
      <c r="AA266" s="222"/>
      <c r="AB266" s="222"/>
      <c r="AC266" s="222"/>
      <c r="AD266" s="223"/>
    </row>
    <row r="267" spans="1:30" ht="21" customHeight="1">
      <c r="A267" s="147"/>
      <c r="B267" s="209"/>
      <c r="C267" s="209"/>
      <c r="D267" s="209"/>
      <c r="E267" s="183" t="s">
        <v>24</v>
      </c>
      <c r="F267" s="184"/>
      <c r="G267" s="184"/>
      <c r="H267" s="184"/>
      <c r="I267" s="185" t="s">
        <v>20</v>
      </c>
      <c r="J267" s="186"/>
      <c r="K267" s="187"/>
      <c r="L267" s="186" t="s">
        <v>21</v>
      </c>
      <c r="M267" s="186"/>
      <c r="N267" s="186"/>
      <c r="O267" s="217"/>
      <c r="P267" s="188" t="e">
        <f>VLOOKUP($B266,利用者一覧!$C$4:$AU$53,41,FALSE)</f>
        <v>#N/A</v>
      </c>
      <c r="Q267" s="189"/>
      <c r="R267" s="189"/>
      <c r="S267" s="189"/>
      <c r="T267" s="189"/>
      <c r="U267" s="190"/>
      <c r="V267" s="89" t="s">
        <v>148</v>
      </c>
      <c r="W267" s="224"/>
      <c r="X267" s="225"/>
      <c r="Y267" s="225"/>
      <c r="Z267" s="225"/>
      <c r="AA267" s="225"/>
      <c r="AB267" s="225"/>
      <c r="AC267" s="225"/>
      <c r="AD267" s="226"/>
    </row>
    <row r="268" spans="1:30" ht="21" customHeight="1" thickBot="1">
      <c r="A268" s="147"/>
      <c r="B268" s="210"/>
      <c r="C268" s="210"/>
      <c r="D268" s="210"/>
      <c r="E268" s="191" t="s">
        <v>25</v>
      </c>
      <c r="F268" s="192"/>
      <c r="G268" s="192"/>
      <c r="H268" s="192"/>
      <c r="I268" s="193" t="s">
        <v>20</v>
      </c>
      <c r="J268" s="194"/>
      <c r="K268" s="195"/>
      <c r="L268" s="194" t="s">
        <v>21</v>
      </c>
      <c r="M268" s="194"/>
      <c r="N268" s="194"/>
      <c r="O268" s="217"/>
      <c r="P268" s="188" t="e">
        <f>VLOOKUP($B266,利用者一覧!$C$4:$AU$53,42,FALSE)</f>
        <v>#N/A</v>
      </c>
      <c r="Q268" s="189"/>
      <c r="R268" s="189"/>
      <c r="S268" s="189"/>
      <c r="T268" s="189"/>
      <c r="U268" s="190"/>
      <c r="V268" s="89" t="s">
        <v>148</v>
      </c>
      <c r="W268" s="224"/>
      <c r="X268" s="225"/>
      <c r="Y268" s="225"/>
      <c r="Z268" s="225"/>
      <c r="AA268" s="225"/>
      <c r="AB268" s="225"/>
      <c r="AC268" s="225"/>
      <c r="AD268" s="226"/>
    </row>
    <row r="269" spans="1:30" ht="21" customHeight="1" thickBot="1">
      <c r="A269" s="147"/>
      <c r="B269" s="162" t="s">
        <v>132</v>
      </c>
      <c r="C269" s="165" t="s">
        <v>13</v>
      </c>
      <c r="D269" s="166"/>
      <c r="E269" s="167" t="s">
        <v>14</v>
      </c>
      <c r="F269" s="166"/>
      <c r="G269" s="167" t="s">
        <v>15</v>
      </c>
      <c r="H269" s="166"/>
      <c r="I269" s="167" t="s">
        <v>16</v>
      </c>
      <c r="J269" s="166"/>
      <c r="K269" s="167" t="s">
        <v>17</v>
      </c>
      <c r="L269" s="166"/>
      <c r="M269" s="167" t="s">
        <v>18</v>
      </c>
      <c r="N269" s="168"/>
      <c r="O269" s="169" t="s">
        <v>135</v>
      </c>
      <c r="P269" s="170"/>
      <c r="Q269" s="170" t="s">
        <v>143</v>
      </c>
      <c r="R269" s="170"/>
      <c r="S269" s="170" t="s">
        <v>144</v>
      </c>
      <c r="T269" s="170"/>
      <c r="U269" s="170" t="s">
        <v>138</v>
      </c>
      <c r="V269" s="171"/>
      <c r="W269" s="224"/>
      <c r="X269" s="225"/>
      <c r="Y269" s="225"/>
      <c r="Z269" s="225"/>
      <c r="AA269" s="225"/>
      <c r="AB269" s="225"/>
      <c r="AC269" s="225"/>
      <c r="AD269" s="226"/>
    </row>
    <row r="270" spans="1:30" ht="21" customHeight="1" thickTop="1">
      <c r="A270" s="147"/>
      <c r="B270" s="163"/>
      <c r="C270" s="90" t="s">
        <v>22</v>
      </c>
      <c r="D270" s="91" t="s">
        <v>23</v>
      </c>
      <c r="E270" s="92" t="s">
        <v>22</v>
      </c>
      <c r="F270" s="91" t="s">
        <v>23</v>
      </c>
      <c r="G270" s="92" t="s">
        <v>22</v>
      </c>
      <c r="H270" s="91" t="s">
        <v>23</v>
      </c>
      <c r="I270" s="92" t="s">
        <v>22</v>
      </c>
      <c r="J270" s="91" t="s">
        <v>23</v>
      </c>
      <c r="K270" s="92" t="s">
        <v>22</v>
      </c>
      <c r="L270" s="91" t="s">
        <v>23</v>
      </c>
      <c r="M270" s="92" t="s">
        <v>22</v>
      </c>
      <c r="N270" s="93" t="s">
        <v>23</v>
      </c>
      <c r="O270" s="172" t="e">
        <f>VLOOKUP($B266,利用者一覧!$C$4:$AU$53,14,FALSE)</f>
        <v>#N/A</v>
      </c>
      <c r="P270" s="155"/>
      <c r="Q270" s="173" t="e">
        <f>VLOOKUP($B266,利用者一覧!$C$4:$AU$53,16,FALSE)</f>
        <v>#N/A</v>
      </c>
      <c r="R270" s="155"/>
      <c r="S270" s="155" t="e">
        <f>VLOOKUP($B266,利用者一覧!$C$4:$AU$53,18,FALSE)</f>
        <v>#N/A</v>
      </c>
      <c r="T270" s="155"/>
      <c r="U270" s="155" t="e">
        <f>VLOOKUP($B266,利用者一覧!$C$4:$AU$53,20,FALSE)</f>
        <v>#N/A</v>
      </c>
      <c r="V270" s="155"/>
      <c r="W270" s="179" t="e">
        <f>VLOOKUP($B266,利用者一覧!$C$4:$AU$53,44,FALSE)</f>
        <v>#N/A</v>
      </c>
      <c r="X270" s="179"/>
      <c r="Y270" s="179"/>
      <c r="Z270" s="179"/>
      <c r="AA270" s="179"/>
      <c r="AB270" s="179"/>
      <c r="AC270" s="179"/>
      <c r="AD270" s="180"/>
    </row>
    <row r="271" spans="1:30" ht="21" customHeight="1">
      <c r="A271" s="147"/>
      <c r="B271" s="163"/>
      <c r="C271" s="156" t="e">
        <f>VLOOKUP($B266,利用者一覧!$C$4:$AU$53,30,FALSE)</f>
        <v>#N/A</v>
      </c>
      <c r="D271" s="158" t="s">
        <v>148</v>
      </c>
      <c r="E271" s="160" t="e">
        <f>VLOOKUP($B266,利用者一覧!$C$4:$AU$53,31,FALSE)</f>
        <v>#N/A</v>
      </c>
      <c r="F271" s="158" t="s">
        <v>148</v>
      </c>
      <c r="G271" s="160" t="e">
        <f>VLOOKUP($B266,利用者一覧!$C$4:$AU$53,32,FALSE)</f>
        <v>#N/A</v>
      </c>
      <c r="H271" s="158" t="s">
        <v>148</v>
      </c>
      <c r="I271" s="160" t="e">
        <f>VLOOKUP($B266,利用者一覧!$C$4:$AU$53,33,FALSE)</f>
        <v>#N/A</v>
      </c>
      <c r="J271" s="158" t="s">
        <v>148</v>
      </c>
      <c r="K271" s="160" t="e">
        <f>VLOOKUP($B266,利用者一覧!$C$4:$AU$53,34,FALSE)</f>
        <v>#N/A</v>
      </c>
      <c r="L271" s="158" t="s">
        <v>148</v>
      </c>
      <c r="M271" s="160" t="e">
        <f>VLOOKUP($B266,利用者一覧!$C$4:$AU$53,35,FALSE)</f>
        <v>#N/A</v>
      </c>
      <c r="N271" s="200" t="s">
        <v>148</v>
      </c>
      <c r="O271" s="202" t="s">
        <v>139</v>
      </c>
      <c r="P271" s="152"/>
      <c r="Q271" s="152" t="s">
        <v>140</v>
      </c>
      <c r="R271" s="152"/>
      <c r="S271" s="152" t="s">
        <v>141</v>
      </c>
      <c r="T271" s="152"/>
      <c r="U271" s="152" t="s">
        <v>142</v>
      </c>
      <c r="V271" s="152"/>
      <c r="W271" s="179"/>
      <c r="X271" s="179"/>
      <c r="Y271" s="179"/>
      <c r="Z271" s="179"/>
      <c r="AA271" s="179"/>
      <c r="AB271" s="179"/>
      <c r="AC271" s="179"/>
      <c r="AD271" s="180"/>
    </row>
    <row r="272" spans="1:30" ht="21" customHeight="1" thickBot="1">
      <c r="A272" s="147"/>
      <c r="B272" s="164"/>
      <c r="C272" s="157"/>
      <c r="D272" s="159"/>
      <c r="E272" s="161"/>
      <c r="F272" s="159"/>
      <c r="G272" s="161"/>
      <c r="H272" s="159"/>
      <c r="I272" s="161"/>
      <c r="J272" s="159"/>
      <c r="K272" s="161"/>
      <c r="L272" s="159"/>
      <c r="M272" s="161"/>
      <c r="N272" s="201"/>
      <c r="O272" s="153" t="e">
        <f>VLOOKUP($B266,利用者一覧!$C$4:$AU$53,22,FALSE)</f>
        <v>#N/A</v>
      </c>
      <c r="P272" s="154"/>
      <c r="Q272" s="154" t="e">
        <f>VLOOKUP($B266,利用者一覧!$C$4:$AU$53,24,FALSE)</f>
        <v>#N/A</v>
      </c>
      <c r="R272" s="154"/>
      <c r="S272" s="154" t="e">
        <f>VLOOKUP($B266,利用者一覧!$C$4:$AU$53,26,FALSE)</f>
        <v>#N/A</v>
      </c>
      <c r="T272" s="154"/>
      <c r="U272" s="154" t="e">
        <f>VLOOKUP($B266,利用者一覧!$C$4:$AU$53,28,FALSE)</f>
        <v>#N/A</v>
      </c>
      <c r="V272" s="154"/>
      <c r="W272" s="181"/>
      <c r="X272" s="181"/>
      <c r="Y272" s="181"/>
      <c r="Z272" s="181"/>
      <c r="AA272" s="181"/>
      <c r="AB272" s="181"/>
      <c r="AC272" s="181"/>
      <c r="AD272" s="182"/>
    </row>
    <row r="273" spans="1:30" ht="26.4" customHeight="1" thickBot="1">
      <c r="A273" s="148"/>
      <c r="B273" s="174" t="s">
        <v>182</v>
      </c>
      <c r="C273" s="175"/>
      <c r="D273" s="176"/>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c r="AA273" s="177"/>
      <c r="AB273" s="177"/>
      <c r="AC273" s="177"/>
      <c r="AD273" s="178"/>
    </row>
  </sheetData>
  <mergeCells count="1835">
    <mergeCell ref="A1:C1"/>
    <mergeCell ref="D1:S1"/>
    <mergeCell ref="T1:U1"/>
    <mergeCell ref="V1:AD1"/>
    <mergeCell ref="A3:AD3"/>
    <mergeCell ref="E4:H4"/>
    <mergeCell ref="I4:K4"/>
    <mergeCell ref="L4:N4"/>
    <mergeCell ref="O4:V4"/>
    <mergeCell ref="B8:B11"/>
    <mergeCell ref="C8:D8"/>
    <mergeCell ref="E8:F8"/>
    <mergeCell ref="G8:H8"/>
    <mergeCell ref="I8:J8"/>
    <mergeCell ref="K8:L8"/>
    <mergeCell ref="L10:L11"/>
    <mergeCell ref="E6:H6"/>
    <mergeCell ref="I6:K6"/>
    <mergeCell ref="L6:N6"/>
    <mergeCell ref="P6:U6"/>
    <mergeCell ref="E7:H7"/>
    <mergeCell ref="I7:K7"/>
    <mergeCell ref="L7:N7"/>
    <mergeCell ref="P7:U7"/>
    <mergeCell ref="W4:Z4"/>
    <mergeCell ref="AA4:AD4"/>
    <mergeCell ref="B5:D7"/>
    <mergeCell ref="E5:H5"/>
    <mergeCell ref="I5:K5"/>
    <mergeCell ref="L5:N5"/>
    <mergeCell ref="O5:O7"/>
    <mergeCell ref="P5:U5"/>
    <mergeCell ref="W5:AD8"/>
    <mergeCell ref="D10:D11"/>
    <mergeCell ref="E10:E11"/>
    <mergeCell ref="F10:F11"/>
    <mergeCell ref="G10:G11"/>
    <mergeCell ref="H10:H11"/>
    <mergeCell ref="I10:I11"/>
    <mergeCell ref="J10:J11"/>
    <mergeCell ref="K10:K11"/>
    <mergeCell ref="M8:N8"/>
    <mergeCell ref="O8:P8"/>
    <mergeCell ref="Q8:R8"/>
    <mergeCell ref="S8:T8"/>
    <mergeCell ref="U8:V8"/>
    <mergeCell ref="O9:P9"/>
    <mergeCell ref="Q9:R9"/>
    <mergeCell ref="S9:T9"/>
    <mergeCell ref="U9:V9"/>
    <mergeCell ref="W13:Z13"/>
    <mergeCell ref="AA13:AD13"/>
    <mergeCell ref="B14:D16"/>
    <mergeCell ref="E14:H14"/>
    <mergeCell ref="I14:K14"/>
    <mergeCell ref="L14:N14"/>
    <mergeCell ref="O14:O16"/>
    <mergeCell ref="P14:U14"/>
    <mergeCell ref="W14:AD17"/>
    <mergeCell ref="E15:H15"/>
    <mergeCell ref="B12:C12"/>
    <mergeCell ref="D12:AD12"/>
    <mergeCell ref="B4:D4"/>
    <mergeCell ref="A4:A12"/>
    <mergeCell ref="A13:A21"/>
    <mergeCell ref="B13:D13"/>
    <mergeCell ref="E13:H13"/>
    <mergeCell ref="I13:K13"/>
    <mergeCell ref="L13:N13"/>
    <mergeCell ref="O13:V13"/>
    <mergeCell ref="M10:M11"/>
    <mergeCell ref="N10:N11"/>
    <mergeCell ref="O10:P10"/>
    <mergeCell ref="Q10:R10"/>
    <mergeCell ref="S10:T10"/>
    <mergeCell ref="U10:V10"/>
    <mergeCell ref="O11:P11"/>
    <mergeCell ref="Q11:R11"/>
    <mergeCell ref="S11:T11"/>
    <mergeCell ref="U11:V11"/>
    <mergeCell ref="W9:AD11"/>
    <mergeCell ref="C10:C11"/>
    <mergeCell ref="M17:N17"/>
    <mergeCell ref="O17:P17"/>
    <mergeCell ref="Q17:R17"/>
    <mergeCell ref="S17:T17"/>
    <mergeCell ref="U17:V17"/>
    <mergeCell ref="O18:P18"/>
    <mergeCell ref="Q18:R18"/>
    <mergeCell ref="S18:T18"/>
    <mergeCell ref="U18:V18"/>
    <mergeCell ref="B17:B20"/>
    <mergeCell ref="C17:D17"/>
    <mergeCell ref="E17:F17"/>
    <mergeCell ref="G17:H17"/>
    <mergeCell ref="I17:J17"/>
    <mergeCell ref="K17:L17"/>
    <mergeCell ref="L19:L20"/>
    <mergeCell ref="I15:K15"/>
    <mergeCell ref="L15:N15"/>
    <mergeCell ref="P15:U15"/>
    <mergeCell ref="E16:H16"/>
    <mergeCell ref="I16:K16"/>
    <mergeCell ref="L16:N16"/>
    <mergeCell ref="P16:U16"/>
    <mergeCell ref="B21:C21"/>
    <mergeCell ref="D21:AD21"/>
    <mergeCell ref="A22:A30"/>
    <mergeCell ref="B22:D22"/>
    <mergeCell ref="E22:H22"/>
    <mergeCell ref="I22:K22"/>
    <mergeCell ref="L22:N22"/>
    <mergeCell ref="O22:V22"/>
    <mergeCell ref="W22:Z22"/>
    <mergeCell ref="AA22:AD22"/>
    <mergeCell ref="M19:M20"/>
    <mergeCell ref="N19:N20"/>
    <mergeCell ref="O19:P19"/>
    <mergeCell ref="Q19:R19"/>
    <mergeCell ref="S19:T19"/>
    <mergeCell ref="U19:V19"/>
    <mergeCell ref="O20:P20"/>
    <mergeCell ref="Q20:R20"/>
    <mergeCell ref="S20:T20"/>
    <mergeCell ref="U20:V20"/>
    <mergeCell ref="W18:AD20"/>
    <mergeCell ref="C19:C20"/>
    <mergeCell ref="D19:D20"/>
    <mergeCell ref="E19:E20"/>
    <mergeCell ref="F19:F20"/>
    <mergeCell ref="G19:G20"/>
    <mergeCell ref="H19:H20"/>
    <mergeCell ref="I19:I20"/>
    <mergeCell ref="J19:J20"/>
    <mergeCell ref="K19:K20"/>
    <mergeCell ref="O26:P26"/>
    <mergeCell ref="Q26:R26"/>
    <mergeCell ref="S26:T26"/>
    <mergeCell ref="U26:V26"/>
    <mergeCell ref="O27:P27"/>
    <mergeCell ref="Q27:R27"/>
    <mergeCell ref="S27:T27"/>
    <mergeCell ref="U27:V27"/>
    <mergeCell ref="B26:B29"/>
    <mergeCell ref="C26:D26"/>
    <mergeCell ref="E26:F26"/>
    <mergeCell ref="G26:H26"/>
    <mergeCell ref="I26:J26"/>
    <mergeCell ref="K26:L26"/>
    <mergeCell ref="L28:L29"/>
    <mergeCell ref="W23:AD26"/>
    <mergeCell ref="E24:H24"/>
    <mergeCell ref="I24:K24"/>
    <mergeCell ref="L24:N24"/>
    <mergeCell ref="P24:U24"/>
    <mergeCell ref="E25:H25"/>
    <mergeCell ref="I25:K25"/>
    <mergeCell ref="L25:N25"/>
    <mergeCell ref="P25:U25"/>
    <mergeCell ref="M26:N26"/>
    <mergeCell ref="B23:D25"/>
    <mergeCell ref="E23:H23"/>
    <mergeCell ref="I23:K23"/>
    <mergeCell ref="L23:N23"/>
    <mergeCell ref="O23:O25"/>
    <mergeCell ref="P23:U23"/>
    <mergeCell ref="B30:C30"/>
    <mergeCell ref="D30:AD30"/>
    <mergeCell ref="A31:A39"/>
    <mergeCell ref="B31:D31"/>
    <mergeCell ref="E31:H31"/>
    <mergeCell ref="I31:K31"/>
    <mergeCell ref="L31:N31"/>
    <mergeCell ref="O31:V31"/>
    <mergeCell ref="W31:Z31"/>
    <mergeCell ref="AA31:AD31"/>
    <mergeCell ref="M28:M29"/>
    <mergeCell ref="N28:N29"/>
    <mergeCell ref="O28:P28"/>
    <mergeCell ref="Q28:R28"/>
    <mergeCell ref="S28:T28"/>
    <mergeCell ref="U28:V28"/>
    <mergeCell ref="O29:P29"/>
    <mergeCell ref="Q29:R29"/>
    <mergeCell ref="S29:T29"/>
    <mergeCell ref="U29:V29"/>
    <mergeCell ref="W27:AD29"/>
    <mergeCell ref="C28:C29"/>
    <mergeCell ref="D28:D29"/>
    <mergeCell ref="E28:E29"/>
    <mergeCell ref="F28:F29"/>
    <mergeCell ref="G28:G29"/>
    <mergeCell ref="H28:H29"/>
    <mergeCell ref="I28:I29"/>
    <mergeCell ref="J28:J29"/>
    <mergeCell ref="K28:K29"/>
    <mergeCell ref="O35:P35"/>
    <mergeCell ref="Q35:R35"/>
    <mergeCell ref="S35:T35"/>
    <mergeCell ref="U35:V35"/>
    <mergeCell ref="O36:P36"/>
    <mergeCell ref="Q36:R36"/>
    <mergeCell ref="S36:T36"/>
    <mergeCell ref="U36:V36"/>
    <mergeCell ref="B35:B38"/>
    <mergeCell ref="C35:D35"/>
    <mergeCell ref="E35:F35"/>
    <mergeCell ref="G35:H35"/>
    <mergeCell ref="I35:J35"/>
    <mergeCell ref="K35:L35"/>
    <mergeCell ref="L37:L38"/>
    <mergeCell ref="W32:AD35"/>
    <mergeCell ref="E33:H33"/>
    <mergeCell ref="I33:K33"/>
    <mergeCell ref="L33:N33"/>
    <mergeCell ref="P33:U33"/>
    <mergeCell ref="E34:H34"/>
    <mergeCell ref="I34:K34"/>
    <mergeCell ref="L34:N34"/>
    <mergeCell ref="P34:U34"/>
    <mergeCell ref="M35:N35"/>
    <mergeCell ref="B32:D34"/>
    <mergeCell ref="E32:H32"/>
    <mergeCell ref="I32:K32"/>
    <mergeCell ref="L32:N32"/>
    <mergeCell ref="O32:O34"/>
    <mergeCell ref="P32:U32"/>
    <mergeCell ref="B39:C39"/>
    <mergeCell ref="D39:AD39"/>
    <mergeCell ref="A40:A48"/>
    <mergeCell ref="B40:D40"/>
    <mergeCell ref="E40:H40"/>
    <mergeCell ref="I40:K40"/>
    <mergeCell ref="L40:N40"/>
    <mergeCell ref="O40:V40"/>
    <mergeCell ref="W40:Z40"/>
    <mergeCell ref="AA40:AD40"/>
    <mergeCell ref="M37:M38"/>
    <mergeCell ref="N37:N38"/>
    <mergeCell ref="O37:P37"/>
    <mergeCell ref="Q37:R37"/>
    <mergeCell ref="S37:T37"/>
    <mergeCell ref="U37:V37"/>
    <mergeCell ref="O38:P38"/>
    <mergeCell ref="Q38:R38"/>
    <mergeCell ref="S38:T38"/>
    <mergeCell ref="U38:V38"/>
    <mergeCell ref="W36:AD38"/>
    <mergeCell ref="C37:C38"/>
    <mergeCell ref="D37:D38"/>
    <mergeCell ref="E37:E38"/>
    <mergeCell ref="F37:F38"/>
    <mergeCell ref="G37:G38"/>
    <mergeCell ref="H37:H38"/>
    <mergeCell ref="I37:I38"/>
    <mergeCell ref="J37:J38"/>
    <mergeCell ref="K37:K38"/>
    <mergeCell ref="O44:P44"/>
    <mergeCell ref="Q44:R44"/>
    <mergeCell ref="S44:T44"/>
    <mergeCell ref="U44:V44"/>
    <mergeCell ref="O45:P45"/>
    <mergeCell ref="Q45:R45"/>
    <mergeCell ref="S45:T45"/>
    <mergeCell ref="U45:V45"/>
    <mergeCell ref="B44:B47"/>
    <mergeCell ref="C44:D44"/>
    <mergeCell ref="E44:F44"/>
    <mergeCell ref="G44:H44"/>
    <mergeCell ref="I44:J44"/>
    <mergeCell ref="K44:L44"/>
    <mergeCell ref="L46:L47"/>
    <mergeCell ref="W41:AD44"/>
    <mergeCell ref="E42:H42"/>
    <mergeCell ref="I42:K42"/>
    <mergeCell ref="L42:N42"/>
    <mergeCell ref="P42:U42"/>
    <mergeCell ref="E43:H43"/>
    <mergeCell ref="I43:K43"/>
    <mergeCell ref="L43:N43"/>
    <mergeCell ref="P43:U43"/>
    <mergeCell ref="M44:N44"/>
    <mergeCell ref="B41:D43"/>
    <mergeCell ref="E41:H41"/>
    <mergeCell ref="I41:K41"/>
    <mergeCell ref="L41:N41"/>
    <mergeCell ref="O41:O43"/>
    <mergeCell ref="P41:U41"/>
    <mergeCell ref="B48:C48"/>
    <mergeCell ref="D48:AD48"/>
    <mergeCell ref="A49:A57"/>
    <mergeCell ref="B49:D49"/>
    <mergeCell ref="E49:H49"/>
    <mergeCell ref="I49:K49"/>
    <mergeCell ref="L49:N49"/>
    <mergeCell ref="O49:V49"/>
    <mergeCell ref="W49:Z49"/>
    <mergeCell ref="AA49:AD49"/>
    <mergeCell ref="M46:M47"/>
    <mergeCell ref="N46:N47"/>
    <mergeCell ref="O46:P46"/>
    <mergeCell ref="Q46:R46"/>
    <mergeCell ref="S46:T46"/>
    <mergeCell ref="U46:V46"/>
    <mergeCell ref="O47:P47"/>
    <mergeCell ref="Q47:R47"/>
    <mergeCell ref="S47:T47"/>
    <mergeCell ref="U47:V47"/>
    <mergeCell ref="W45:AD47"/>
    <mergeCell ref="C46:C47"/>
    <mergeCell ref="D46:D47"/>
    <mergeCell ref="E46:E47"/>
    <mergeCell ref="F46:F47"/>
    <mergeCell ref="G46:G47"/>
    <mergeCell ref="H46:H47"/>
    <mergeCell ref="I46:I47"/>
    <mergeCell ref="J46:J47"/>
    <mergeCell ref="K46:K47"/>
    <mergeCell ref="O53:P53"/>
    <mergeCell ref="Q53:R53"/>
    <mergeCell ref="S53:T53"/>
    <mergeCell ref="U53:V53"/>
    <mergeCell ref="O54:P54"/>
    <mergeCell ref="Q54:R54"/>
    <mergeCell ref="S54:T54"/>
    <mergeCell ref="U54:V54"/>
    <mergeCell ref="B53:B56"/>
    <mergeCell ref="C53:D53"/>
    <mergeCell ref="E53:F53"/>
    <mergeCell ref="G53:H53"/>
    <mergeCell ref="I53:J53"/>
    <mergeCell ref="K53:L53"/>
    <mergeCell ref="L55:L56"/>
    <mergeCell ref="W50:AD53"/>
    <mergeCell ref="E51:H51"/>
    <mergeCell ref="I51:K51"/>
    <mergeCell ref="L51:N51"/>
    <mergeCell ref="P51:U51"/>
    <mergeCell ref="E52:H52"/>
    <mergeCell ref="I52:K52"/>
    <mergeCell ref="L52:N52"/>
    <mergeCell ref="P52:U52"/>
    <mergeCell ref="M53:N53"/>
    <mergeCell ref="B50:D52"/>
    <mergeCell ref="E50:H50"/>
    <mergeCell ref="I50:K50"/>
    <mergeCell ref="L50:N50"/>
    <mergeCell ref="O50:O52"/>
    <mergeCell ref="P50:U50"/>
    <mergeCell ref="B57:C57"/>
    <mergeCell ref="D57:AD57"/>
    <mergeCell ref="A58:A66"/>
    <mergeCell ref="B58:D58"/>
    <mergeCell ref="E58:H58"/>
    <mergeCell ref="I58:K58"/>
    <mergeCell ref="L58:N58"/>
    <mergeCell ref="O58:V58"/>
    <mergeCell ref="W58:Z58"/>
    <mergeCell ref="AA58:AD58"/>
    <mergeCell ref="M55:M56"/>
    <mergeCell ref="N55:N56"/>
    <mergeCell ref="O55:P55"/>
    <mergeCell ref="Q55:R55"/>
    <mergeCell ref="S55:T55"/>
    <mergeCell ref="U55:V55"/>
    <mergeCell ref="O56:P56"/>
    <mergeCell ref="Q56:R56"/>
    <mergeCell ref="S56:T56"/>
    <mergeCell ref="U56:V56"/>
    <mergeCell ref="W54:AD56"/>
    <mergeCell ref="C55:C56"/>
    <mergeCell ref="D55:D56"/>
    <mergeCell ref="E55:E56"/>
    <mergeCell ref="F55:F56"/>
    <mergeCell ref="G55:G56"/>
    <mergeCell ref="H55:H56"/>
    <mergeCell ref="I55:I56"/>
    <mergeCell ref="J55:J56"/>
    <mergeCell ref="K55:K56"/>
    <mergeCell ref="O62:P62"/>
    <mergeCell ref="Q62:R62"/>
    <mergeCell ref="S62:T62"/>
    <mergeCell ref="U62:V62"/>
    <mergeCell ref="O63:P63"/>
    <mergeCell ref="Q63:R63"/>
    <mergeCell ref="S63:T63"/>
    <mergeCell ref="U63:V63"/>
    <mergeCell ref="B62:B65"/>
    <mergeCell ref="C62:D62"/>
    <mergeCell ref="E62:F62"/>
    <mergeCell ref="G62:H62"/>
    <mergeCell ref="I62:J62"/>
    <mergeCell ref="K62:L62"/>
    <mergeCell ref="L64:L65"/>
    <mergeCell ref="W59:AD62"/>
    <mergeCell ref="E60:H60"/>
    <mergeCell ref="I60:K60"/>
    <mergeCell ref="L60:N60"/>
    <mergeCell ref="P60:U60"/>
    <mergeCell ref="E61:H61"/>
    <mergeCell ref="I61:K61"/>
    <mergeCell ref="L61:N61"/>
    <mergeCell ref="P61:U61"/>
    <mergeCell ref="M62:N62"/>
    <mergeCell ref="B59:D61"/>
    <mergeCell ref="E59:H59"/>
    <mergeCell ref="I59:K59"/>
    <mergeCell ref="L59:N59"/>
    <mergeCell ref="O59:O61"/>
    <mergeCell ref="P59:U59"/>
    <mergeCell ref="B66:C66"/>
    <mergeCell ref="D66:AD66"/>
    <mergeCell ref="A67:A75"/>
    <mergeCell ref="B67:D67"/>
    <mergeCell ref="E67:H67"/>
    <mergeCell ref="I67:K67"/>
    <mergeCell ref="L67:N67"/>
    <mergeCell ref="O67:V67"/>
    <mergeCell ref="W67:Z67"/>
    <mergeCell ref="AA67:AD67"/>
    <mergeCell ref="M64:M65"/>
    <mergeCell ref="N64:N65"/>
    <mergeCell ref="O64:P64"/>
    <mergeCell ref="Q64:R64"/>
    <mergeCell ref="S64:T64"/>
    <mergeCell ref="U64:V64"/>
    <mergeCell ref="O65:P65"/>
    <mergeCell ref="Q65:R65"/>
    <mergeCell ref="S65:T65"/>
    <mergeCell ref="U65:V65"/>
    <mergeCell ref="W63:AD65"/>
    <mergeCell ref="C64:C65"/>
    <mergeCell ref="D64:D65"/>
    <mergeCell ref="E64:E65"/>
    <mergeCell ref="F64:F65"/>
    <mergeCell ref="G64:G65"/>
    <mergeCell ref="H64:H65"/>
    <mergeCell ref="I64:I65"/>
    <mergeCell ref="J64:J65"/>
    <mergeCell ref="K64:K65"/>
    <mergeCell ref="O71:P71"/>
    <mergeCell ref="Q71:R71"/>
    <mergeCell ref="S71:T71"/>
    <mergeCell ref="U71:V71"/>
    <mergeCell ref="O72:P72"/>
    <mergeCell ref="Q72:R72"/>
    <mergeCell ref="S72:T72"/>
    <mergeCell ref="U72:V72"/>
    <mergeCell ref="B71:B74"/>
    <mergeCell ref="C71:D71"/>
    <mergeCell ref="E71:F71"/>
    <mergeCell ref="G71:H71"/>
    <mergeCell ref="I71:J71"/>
    <mergeCell ref="K71:L71"/>
    <mergeCell ref="L73:L74"/>
    <mergeCell ref="W68:AD71"/>
    <mergeCell ref="E69:H69"/>
    <mergeCell ref="I69:K69"/>
    <mergeCell ref="L69:N69"/>
    <mergeCell ref="P69:U69"/>
    <mergeCell ref="E70:H70"/>
    <mergeCell ref="I70:K70"/>
    <mergeCell ref="L70:N70"/>
    <mergeCell ref="P70:U70"/>
    <mergeCell ref="M71:N71"/>
    <mergeCell ref="B68:D70"/>
    <mergeCell ref="E68:H68"/>
    <mergeCell ref="I68:K68"/>
    <mergeCell ref="L68:N68"/>
    <mergeCell ref="O68:O70"/>
    <mergeCell ref="P68:U68"/>
    <mergeCell ref="B75:C75"/>
    <mergeCell ref="D75:AD75"/>
    <mergeCell ref="A76:A84"/>
    <mergeCell ref="B76:D76"/>
    <mergeCell ref="E76:H76"/>
    <mergeCell ref="I76:K76"/>
    <mergeCell ref="L76:N76"/>
    <mergeCell ref="O76:V76"/>
    <mergeCell ref="W76:Z76"/>
    <mergeCell ref="AA76:AD76"/>
    <mergeCell ref="M73:M74"/>
    <mergeCell ref="N73:N74"/>
    <mergeCell ref="O73:P73"/>
    <mergeCell ref="Q73:R73"/>
    <mergeCell ref="S73:T73"/>
    <mergeCell ref="U73:V73"/>
    <mergeCell ref="O74:P74"/>
    <mergeCell ref="Q74:R74"/>
    <mergeCell ref="S74:T74"/>
    <mergeCell ref="U74:V74"/>
    <mergeCell ref="W72:AD74"/>
    <mergeCell ref="C73:C74"/>
    <mergeCell ref="D73:D74"/>
    <mergeCell ref="E73:E74"/>
    <mergeCell ref="F73:F74"/>
    <mergeCell ref="G73:G74"/>
    <mergeCell ref="H73:H74"/>
    <mergeCell ref="I73:I74"/>
    <mergeCell ref="J73:J74"/>
    <mergeCell ref="K73:K74"/>
    <mergeCell ref="O80:P80"/>
    <mergeCell ref="Q80:R80"/>
    <mergeCell ref="S80:T80"/>
    <mergeCell ref="U80:V80"/>
    <mergeCell ref="O81:P81"/>
    <mergeCell ref="Q81:R81"/>
    <mergeCell ref="S81:T81"/>
    <mergeCell ref="U81:V81"/>
    <mergeCell ref="B80:B83"/>
    <mergeCell ref="C80:D80"/>
    <mergeCell ref="E80:F80"/>
    <mergeCell ref="G80:H80"/>
    <mergeCell ref="I80:J80"/>
    <mergeCell ref="K80:L80"/>
    <mergeCell ref="L82:L83"/>
    <mergeCell ref="W77:AD80"/>
    <mergeCell ref="E78:H78"/>
    <mergeCell ref="I78:K78"/>
    <mergeCell ref="L78:N78"/>
    <mergeCell ref="P78:U78"/>
    <mergeCell ref="E79:H79"/>
    <mergeCell ref="I79:K79"/>
    <mergeCell ref="L79:N79"/>
    <mergeCell ref="P79:U79"/>
    <mergeCell ref="M80:N80"/>
    <mergeCell ref="B77:D79"/>
    <mergeCell ref="E77:H77"/>
    <mergeCell ref="I77:K77"/>
    <mergeCell ref="L77:N77"/>
    <mergeCell ref="O77:O79"/>
    <mergeCell ref="P77:U77"/>
    <mergeCell ref="B84:C84"/>
    <mergeCell ref="D84:AD84"/>
    <mergeCell ref="A85:A93"/>
    <mergeCell ref="B85:D85"/>
    <mergeCell ref="E85:H85"/>
    <mergeCell ref="I85:K85"/>
    <mergeCell ref="L85:N85"/>
    <mergeCell ref="O85:V85"/>
    <mergeCell ref="W85:Z85"/>
    <mergeCell ref="AA85:AD85"/>
    <mergeCell ref="M82:M83"/>
    <mergeCell ref="N82:N83"/>
    <mergeCell ref="O82:P82"/>
    <mergeCell ref="Q82:R82"/>
    <mergeCell ref="S82:T82"/>
    <mergeCell ref="U82:V82"/>
    <mergeCell ref="O83:P83"/>
    <mergeCell ref="Q83:R83"/>
    <mergeCell ref="S83:T83"/>
    <mergeCell ref="U83:V83"/>
    <mergeCell ref="W81:AD83"/>
    <mergeCell ref="C82:C83"/>
    <mergeCell ref="D82:D83"/>
    <mergeCell ref="E82:E83"/>
    <mergeCell ref="F82:F83"/>
    <mergeCell ref="G82:G83"/>
    <mergeCell ref="H82:H83"/>
    <mergeCell ref="I82:I83"/>
    <mergeCell ref="J82:J83"/>
    <mergeCell ref="K82:K83"/>
    <mergeCell ref="O89:P89"/>
    <mergeCell ref="Q89:R89"/>
    <mergeCell ref="S89:T89"/>
    <mergeCell ref="U89:V89"/>
    <mergeCell ref="O90:P90"/>
    <mergeCell ref="Q90:R90"/>
    <mergeCell ref="S90:T90"/>
    <mergeCell ref="U90:V90"/>
    <mergeCell ref="B89:B92"/>
    <mergeCell ref="C89:D89"/>
    <mergeCell ref="E89:F89"/>
    <mergeCell ref="G89:H89"/>
    <mergeCell ref="I89:J89"/>
    <mergeCell ref="K89:L89"/>
    <mergeCell ref="L91:L92"/>
    <mergeCell ref="W86:AD89"/>
    <mergeCell ref="E87:H87"/>
    <mergeCell ref="I87:K87"/>
    <mergeCell ref="L87:N87"/>
    <mergeCell ref="P87:U87"/>
    <mergeCell ref="E88:H88"/>
    <mergeCell ref="I88:K88"/>
    <mergeCell ref="L88:N88"/>
    <mergeCell ref="P88:U88"/>
    <mergeCell ref="M89:N89"/>
    <mergeCell ref="B86:D88"/>
    <mergeCell ref="E86:H86"/>
    <mergeCell ref="I86:K86"/>
    <mergeCell ref="L86:N86"/>
    <mergeCell ref="O86:O88"/>
    <mergeCell ref="P86:U86"/>
    <mergeCell ref="B93:C93"/>
    <mergeCell ref="D93:AD93"/>
    <mergeCell ref="A94:A102"/>
    <mergeCell ref="B94:D94"/>
    <mergeCell ref="E94:H94"/>
    <mergeCell ref="I94:K94"/>
    <mergeCell ref="L94:N94"/>
    <mergeCell ref="O94:V94"/>
    <mergeCell ref="W94:Z94"/>
    <mergeCell ref="AA94:AD94"/>
    <mergeCell ref="M91:M92"/>
    <mergeCell ref="N91:N92"/>
    <mergeCell ref="O91:P91"/>
    <mergeCell ref="Q91:R91"/>
    <mergeCell ref="S91:T91"/>
    <mergeCell ref="U91:V91"/>
    <mergeCell ref="O92:P92"/>
    <mergeCell ref="Q92:R92"/>
    <mergeCell ref="S92:T92"/>
    <mergeCell ref="U92:V92"/>
    <mergeCell ref="W90:AD92"/>
    <mergeCell ref="C91:C92"/>
    <mergeCell ref="D91:D92"/>
    <mergeCell ref="E91:E92"/>
    <mergeCell ref="F91:F92"/>
    <mergeCell ref="G91:G92"/>
    <mergeCell ref="H91:H92"/>
    <mergeCell ref="I91:I92"/>
    <mergeCell ref="J91:J92"/>
    <mergeCell ref="K91:K92"/>
    <mergeCell ref="O98:P98"/>
    <mergeCell ref="Q98:R98"/>
    <mergeCell ref="S98:T98"/>
    <mergeCell ref="U98:V98"/>
    <mergeCell ref="O99:P99"/>
    <mergeCell ref="Q99:R99"/>
    <mergeCell ref="S99:T99"/>
    <mergeCell ref="U99:V99"/>
    <mergeCell ref="B98:B101"/>
    <mergeCell ref="C98:D98"/>
    <mergeCell ref="E98:F98"/>
    <mergeCell ref="G98:H98"/>
    <mergeCell ref="I98:J98"/>
    <mergeCell ref="K98:L98"/>
    <mergeCell ref="L100:L101"/>
    <mergeCell ref="W95:AD98"/>
    <mergeCell ref="E96:H96"/>
    <mergeCell ref="I96:K96"/>
    <mergeCell ref="L96:N96"/>
    <mergeCell ref="P96:U96"/>
    <mergeCell ref="E97:H97"/>
    <mergeCell ref="I97:K97"/>
    <mergeCell ref="L97:N97"/>
    <mergeCell ref="P97:U97"/>
    <mergeCell ref="M98:N98"/>
    <mergeCell ref="B95:D97"/>
    <mergeCell ref="E95:H95"/>
    <mergeCell ref="I95:K95"/>
    <mergeCell ref="L95:N95"/>
    <mergeCell ref="O95:O97"/>
    <mergeCell ref="P95:U95"/>
    <mergeCell ref="B102:C102"/>
    <mergeCell ref="D102:AD102"/>
    <mergeCell ref="A103:A111"/>
    <mergeCell ref="B103:D103"/>
    <mergeCell ref="E103:H103"/>
    <mergeCell ref="I103:K103"/>
    <mergeCell ref="L103:N103"/>
    <mergeCell ref="O103:V103"/>
    <mergeCell ref="W103:Z103"/>
    <mergeCell ref="AA103:AD103"/>
    <mergeCell ref="M100:M101"/>
    <mergeCell ref="N100:N101"/>
    <mergeCell ref="O100:P100"/>
    <mergeCell ref="Q100:R100"/>
    <mergeCell ref="S100:T100"/>
    <mergeCell ref="U100:V100"/>
    <mergeCell ref="O101:P101"/>
    <mergeCell ref="Q101:R101"/>
    <mergeCell ref="S101:T101"/>
    <mergeCell ref="U101:V101"/>
    <mergeCell ref="W99:AD101"/>
    <mergeCell ref="C100:C101"/>
    <mergeCell ref="D100:D101"/>
    <mergeCell ref="E100:E101"/>
    <mergeCell ref="F100:F101"/>
    <mergeCell ref="G100:G101"/>
    <mergeCell ref="H100:H101"/>
    <mergeCell ref="I100:I101"/>
    <mergeCell ref="J100:J101"/>
    <mergeCell ref="K100:K101"/>
    <mergeCell ref="O107:P107"/>
    <mergeCell ref="Q107:R107"/>
    <mergeCell ref="S107:T107"/>
    <mergeCell ref="U107:V107"/>
    <mergeCell ref="O108:P108"/>
    <mergeCell ref="Q108:R108"/>
    <mergeCell ref="S108:T108"/>
    <mergeCell ref="U108:V108"/>
    <mergeCell ref="B107:B110"/>
    <mergeCell ref="C107:D107"/>
    <mergeCell ref="E107:F107"/>
    <mergeCell ref="G107:H107"/>
    <mergeCell ref="I107:J107"/>
    <mergeCell ref="K107:L107"/>
    <mergeCell ref="L109:L110"/>
    <mergeCell ref="W104:AD107"/>
    <mergeCell ref="E105:H105"/>
    <mergeCell ref="I105:K105"/>
    <mergeCell ref="L105:N105"/>
    <mergeCell ref="P105:U105"/>
    <mergeCell ref="E106:H106"/>
    <mergeCell ref="I106:K106"/>
    <mergeCell ref="L106:N106"/>
    <mergeCell ref="P106:U106"/>
    <mergeCell ref="M107:N107"/>
    <mergeCell ref="B104:D106"/>
    <mergeCell ref="E104:H104"/>
    <mergeCell ref="I104:K104"/>
    <mergeCell ref="L104:N104"/>
    <mergeCell ref="O104:O106"/>
    <mergeCell ref="P104:U104"/>
    <mergeCell ref="B111:C111"/>
    <mergeCell ref="D111:AD111"/>
    <mergeCell ref="A112:A120"/>
    <mergeCell ref="B112:D112"/>
    <mergeCell ref="E112:H112"/>
    <mergeCell ref="I112:K112"/>
    <mergeCell ref="L112:N112"/>
    <mergeCell ref="O112:V112"/>
    <mergeCell ref="W112:Z112"/>
    <mergeCell ref="AA112:AD112"/>
    <mergeCell ref="M109:M110"/>
    <mergeCell ref="N109:N110"/>
    <mergeCell ref="O109:P109"/>
    <mergeCell ref="Q109:R109"/>
    <mergeCell ref="S109:T109"/>
    <mergeCell ref="U109:V109"/>
    <mergeCell ref="O110:P110"/>
    <mergeCell ref="Q110:R110"/>
    <mergeCell ref="S110:T110"/>
    <mergeCell ref="U110:V110"/>
    <mergeCell ref="W108:AD110"/>
    <mergeCell ref="C109:C110"/>
    <mergeCell ref="D109:D110"/>
    <mergeCell ref="E109:E110"/>
    <mergeCell ref="F109:F110"/>
    <mergeCell ref="G109:G110"/>
    <mergeCell ref="H109:H110"/>
    <mergeCell ref="I109:I110"/>
    <mergeCell ref="J109:J110"/>
    <mergeCell ref="K109:K110"/>
    <mergeCell ref="O116:P116"/>
    <mergeCell ref="Q116:R116"/>
    <mergeCell ref="S116:T116"/>
    <mergeCell ref="U116:V116"/>
    <mergeCell ref="O117:P117"/>
    <mergeCell ref="Q117:R117"/>
    <mergeCell ref="S117:T117"/>
    <mergeCell ref="U117:V117"/>
    <mergeCell ref="B116:B119"/>
    <mergeCell ref="C116:D116"/>
    <mergeCell ref="E116:F116"/>
    <mergeCell ref="G116:H116"/>
    <mergeCell ref="I116:J116"/>
    <mergeCell ref="K116:L116"/>
    <mergeCell ref="L118:L119"/>
    <mergeCell ref="W113:AD116"/>
    <mergeCell ref="E114:H114"/>
    <mergeCell ref="I114:K114"/>
    <mergeCell ref="L114:N114"/>
    <mergeCell ref="P114:U114"/>
    <mergeCell ref="E115:H115"/>
    <mergeCell ref="I115:K115"/>
    <mergeCell ref="L115:N115"/>
    <mergeCell ref="P115:U115"/>
    <mergeCell ref="M116:N116"/>
    <mergeCell ref="B113:D115"/>
    <mergeCell ref="E113:H113"/>
    <mergeCell ref="I113:K113"/>
    <mergeCell ref="L113:N113"/>
    <mergeCell ref="O113:O115"/>
    <mergeCell ref="P113:U113"/>
    <mergeCell ref="B120:C120"/>
    <mergeCell ref="D120:AD120"/>
    <mergeCell ref="A121:A129"/>
    <mergeCell ref="B121:D121"/>
    <mergeCell ref="E121:H121"/>
    <mergeCell ref="I121:K121"/>
    <mergeCell ref="L121:N121"/>
    <mergeCell ref="O121:V121"/>
    <mergeCell ref="W121:Z121"/>
    <mergeCell ref="AA121:AD121"/>
    <mergeCell ref="M118:M119"/>
    <mergeCell ref="N118:N119"/>
    <mergeCell ref="O118:P118"/>
    <mergeCell ref="Q118:R118"/>
    <mergeCell ref="S118:T118"/>
    <mergeCell ref="U118:V118"/>
    <mergeCell ref="O119:P119"/>
    <mergeCell ref="Q119:R119"/>
    <mergeCell ref="S119:T119"/>
    <mergeCell ref="U119:V119"/>
    <mergeCell ref="W117:AD119"/>
    <mergeCell ref="C118:C119"/>
    <mergeCell ref="D118:D119"/>
    <mergeCell ref="E118:E119"/>
    <mergeCell ref="F118:F119"/>
    <mergeCell ref="G118:G119"/>
    <mergeCell ref="H118:H119"/>
    <mergeCell ref="I118:I119"/>
    <mergeCell ref="J118:J119"/>
    <mergeCell ref="K118:K119"/>
    <mergeCell ref="O125:P125"/>
    <mergeCell ref="Q125:R125"/>
    <mergeCell ref="S125:T125"/>
    <mergeCell ref="U125:V125"/>
    <mergeCell ref="O126:P126"/>
    <mergeCell ref="Q126:R126"/>
    <mergeCell ref="S126:T126"/>
    <mergeCell ref="U126:V126"/>
    <mergeCell ref="B125:B128"/>
    <mergeCell ref="C125:D125"/>
    <mergeCell ref="E125:F125"/>
    <mergeCell ref="G125:H125"/>
    <mergeCell ref="I125:J125"/>
    <mergeCell ref="K125:L125"/>
    <mergeCell ref="L127:L128"/>
    <mergeCell ref="W122:AD125"/>
    <mergeCell ref="E123:H123"/>
    <mergeCell ref="I123:K123"/>
    <mergeCell ref="L123:N123"/>
    <mergeCell ref="P123:U123"/>
    <mergeCell ref="E124:H124"/>
    <mergeCell ref="I124:K124"/>
    <mergeCell ref="L124:N124"/>
    <mergeCell ref="P124:U124"/>
    <mergeCell ref="M125:N125"/>
    <mergeCell ref="B122:D124"/>
    <mergeCell ref="E122:H122"/>
    <mergeCell ref="I122:K122"/>
    <mergeCell ref="L122:N122"/>
    <mergeCell ref="O122:O124"/>
    <mergeCell ref="P122:U122"/>
    <mergeCell ref="B129:C129"/>
    <mergeCell ref="D129:AD129"/>
    <mergeCell ref="A130:A138"/>
    <mergeCell ref="B130:D130"/>
    <mergeCell ref="E130:H130"/>
    <mergeCell ref="I130:K130"/>
    <mergeCell ref="L130:N130"/>
    <mergeCell ref="O130:V130"/>
    <mergeCell ref="W130:Z130"/>
    <mergeCell ref="AA130:AD130"/>
    <mergeCell ref="M127:M128"/>
    <mergeCell ref="N127:N128"/>
    <mergeCell ref="O127:P127"/>
    <mergeCell ref="Q127:R127"/>
    <mergeCell ref="S127:T127"/>
    <mergeCell ref="U127:V127"/>
    <mergeCell ref="O128:P128"/>
    <mergeCell ref="Q128:R128"/>
    <mergeCell ref="S128:T128"/>
    <mergeCell ref="U128:V128"/>
    <mergeCell ref="W126:AD128"/>
    <mergeCell ref="C127:C128"/>
    <mergeCell ref="D127:D128"/>
    <mergeCell ref="E127:E128"/>
    <mergeCell ref="F127:F128"/>
    <mergeCell ref="G127:G128"/>
    <mergeCell ref="H127:H128"/>
    <mergeCell ref="I127:I128"/>
    <mergeCell ref="J127:J128"/>
    <mergeCell ref="K127:K128"/>
    <mergeCell ref="O134:P134"/>
    <mergeCell ref="Q134:R134"/>
    <mergeCell ref="S134:T134"/>
    <mergeCell ref="U134:V134"/>
    <mergeCell ref="O135:P135"/>
    <mergeCell ref="Q135:R135"/>
    <mergeCell ref="S135:T135"/>
    <mergeCell ref="U135:V135"/>
    <mergeCell ref="B134:B137"/>
    <mergeCell ref="C134:D134"/>
    <mergeCell ref="E134:F134"/>
    <mergeCell ref="G134:H134"/>
    <mergeCell ref="I134:J134"/>
    <mergeCell ref="K134:L134"/>
    <mergeCell ref="L136:L137"/>
    <mergeCell ref="W131:AD134"/>
    <mergeCell ref="E132:H132"/>
    <mergeCell ref="I132:K132"/>
    <mergeCell ref="L132:N132"/>
    <mergeCell ref="P132:U132"/>
    <mergeCell ref="E133:H133"/>
    <mergeCell ref="I133:K133"/>
    <mergeCell ref="L133:N133"/>
    <mergeCell ref="P133:U133"/>
    <mergeCell ref="M134:N134"/>
    <mergeCell ref="B131:D133"/>
    <mergeCell ref="E131:H131"/>
    <mergeCell ref="I131:K131"/>
    <mergeCell ref="L131:N131"/>
    <mergeCell ref="O131:O133"/>
    <mergeCell ref="P131:U131"/>
    <mergeCell ref="B138:C138"/>
    <mergeCell ref="D138:AD138"/>
    <mergeCell ref="A139:A147"/>
    <mergeCell ref="B139:D139"/>
    <mergeCell ref="E139:H139"/>
    <mergeCell ref="I139:K139"/>
    <mergeCell ref="L139:N139"/>
    <mergeCell ref="O139:V139"/>
    <mergeCell ref="W139:Z139"/>
    <mergeCell ref="AA139:AD139"/>
    <mergeCell ref="M136:M137"/>
    <mergeCell ref="N136:N137"/>
    <mergeCell ref="O136:P136"/>
    <mergeCell ref="Q136:R136"/>
    <mergeCell ref="S136:T136"/>
    <mergeCell ref="U136:V136"/>
    <mergeCell ref="O137:P137"/>
    <mergeCell ref="Q137:R137"/>
    <mergeCell ref="S137:T137"/>
    <mergeCell ref="U137:V137"/>
    <mergeCell ref="W135:AD137"/>
    <mergeCell ref="C136:C137"/>
    <mergeCell ref="D136:D137"/>
    <mergeCell ref="E136:E137"/>
    <mergeCell ref="F136:F137"/>
    <mergeCell ref="G136:G137"/>
    <mergeCell ref="H136:H137"/>
    <mergeCell ref="I136:I137"/>
    <mergeCell ref="J136:J137"/>
    <mergeCell ref="K136:K137"/>
    <mergeCell ref="O143:P143"/>
    <mergeCell ref="Q143:R143"/>
    <mergeCell ref="S143:T143"/>
    <mergeCell ref="U143:V143"/>
    <mergeCell ref="O144:P144"/>
    <mergeCell ref="Q144:R144"/>
    <mergeCell ref="S144:T144"/>
    <mergeCell ref="U144:V144"/>
    <mergeCell ref="B143:B146"/>
    <mergeCell ref="C143:D143"/>
    <mergeCell ref="E143:F143"/>
    <mergeCell ref="G143:H143"/>
    <mergeCell ref="I143:J143"/>
    <mergeCell ref="K143:L143"/>
    <mergeCell ref="L145:L146"/>
    <mergeCell ref="W140:AD143"/>
    <mergeCell ref="E141:H141"/>
    <mergeCell ref="I141:K141"/>
    <mergeCell ref="L141:N141"/>
    <mergeCell ref="P141:U141"/>
    <mergeCell ref="E142:H142"/>
    <mergeCell ref="I142:K142"/>
    <mergeCell ref="L142:N142"/>
    <mergeCell ref="P142:U142"/>
    <mergeCell ref="M143:N143"/>
    <mergeCell ref="B140:D142"/>
    <mergeCell ref="E140:H140"/>
    <mergeCell ref="I140:K140"/>
    <mergeCell ref="L140:N140"/>
    <mergeCell ref="O140:O142"/>
    <mergeCell ref="P140:U140"/>
    <mergeCell ref="B147:C147"/>
    <mergeCell ref="D147:AD147"/>
    <mergeCell ref="A148:A156"/>
    <mergeCell ref="B148:D148"/>
    <mergeCell ref="E148:H148"/>
    <mergeCell ref="I148:K148"/>
    <mergeCell ref="L148:N148"/>
    <mergeCell ref="O148:V148"/>
    <mergeCell ref="W148:Z148"/>
    <mergeCell ref="AA148:AD148"/>
    <mergeCell ref="M145:M146"/>
    <mergeCell ref="N145:N146"/>
    <mergeCell ref="O145:P145"/>
    <mergeCell ref="Q145:R145"/>
    <mergeCell ref="S145:T145"/>
    <mergeCell ref="U145:V145"/>
    <mergeCell ref="O146:P146"/>
    <mergeCell ref="Q146:R146"/>
    <mergeCell ref="S146:T146"/>
    <mergeCell ref="U146:V146"/>
    <mergeCell ref="W144:AD146"/>
    <mergeCell ref="C145:C146"/>
    <mergeCell ref="D145:D146"/>
    <mergeCell ref="E145:E146"/>
    <mergeCell ref="F145:F146"/>
    <mergeCell ref="G145:G146"/>
    <mergeCell ref="H145:H146"/>
    <mergeCell ref="I145:I146"/>
    <mergeCell ref="J145:J146"/>
    <mergeCell ref="K145:K146"/>
    <mergeCell ref="O152:P152"/>
    <mergeCell ref="Q152:R152"/>
    <mergeCell ref="S152:T152"/>
    <mergeCell ref="U152:V152"/>
    <mergeCell ref="O153:P153"/>
    <mergeCell ref="Q153:R153"/>
    <mergeCell ref="S153:T153"/>
    <mergeCell ref="U153:V153"/>
    <mergeCell ref="B152:B155"/>
    <mergeCell ref="C152:D152"/>
    <mergeCell ref="E152:F152"/>
    <mergeCell ref="G152:H152"/>
    <mergeCell ref="I152:J152"/>
    <mergeCell ref="K152:L152"/>
    <mergeCell ref="L154:L155"/>
    <mergeCell ref="W149:AD152"/>
    <mergeCell ref="E150:H150"/>
    <mergeCell ref="I150:K150"/>
    <mergeCell ref="L150:N150"/>
    <mergeCell ref="P150:U150"/>
    <mergeCell ref="E151:H151"/>
    <mergeCell ref="I151:K151"/>
    <mergeCell ref="L151:N151"/>
    <mergeCell ref="P151:U151"/>
    <mergeCell ref="M152:N152"/>
    <mergeCell ref="B149:D151"/>
    <mergeCell ref="E149:H149"/>
    <mergeCell ref="I149:K149"/>
    <mergeCell ref="L149:N149"/>
    <mergeCell ref="O149:O151"/>
    <mergeCell ref="P149:U149"/>
    <mergeCell ref="B156:C156"/>
    <mergeCell ref="D156:AD156"/>
    <mergeCell ref="A157:A165"/>
    <mergeCell ref="B157:D157"/>
    <mergeCell ref="E157:H157"/>
    <mergeCell ref="I157:K157"/>
    <mergeCell ref="L157:N157"/>
    <mergeCell ref="O157:V157"/>
    <mergeCell ref="W157:Z157"/>
    <mergeCell ref="AA157:AD157"/>
    <mergeCell ref="M154:M155"/>
    <mergeCell ref="N154:N155"/>
    <mergeCell ref="O154:P154"/>
    <mergeCell ref="Q154:R154"/>
    <mergeCell ref="S154:T154"/>
    <mergeCell ref="U154:V154"/>
    <mergeCell ref="O155:P155"/>
    <mergeCell ref="Q155:R155"/>
    <mergeCell ref="S155:T155"/>
    <mergeCell ref="U155:V155"/>
    <mergeCell ref="W153:AD155"/>
    <mergeCell ref="C154:C155"/>
    <mergeCell ref="D154:D155"/>
    <mergeCell ref="E154:E155"/>
    <mergeCell ref="F154:F155"/>
    <mergeCell ref="G154:G155"/>
    <mergeCell ref="H154:H155"/>
    <mergeCell ref="I154:I155"/>
    <mergeCell ref="J154:J155"/>
    <mergeCell ref="K154:K155"/>
    <mergeCell ref="O161:P161"/>
    <mergeCell ref="Q161:R161"/>
    <mergeCell ref="S161:T161"/>
    <mergeCell ref="U161:V161"/>
    <mergeCell ref="O162:P162"/>
    <mergeCell ref="Q162:R162"/>
    <mergeCell ref="S162:T162"/>
    <mergeCell ref="U162:V162"/>
    <mergeCell ref="B161:B164"/>
    <mergeCell ref="C161:D161"/>
    <mergeCell ref="E161:F161"/>
    <mergeCell ref="G161:H161"/>
    <mergeCell ref="I161:J161"/>
    <mergeCell ref="K161:L161"/>
    <mergeCell ref="L163:L164"/>
    <mergeCell ref="W158:AD161"/>
    <mergeCell ref="E159:H159"/>
    <mergeCell ref="I159:K159"/>
    <mergeCell ref="L159:N159"/>
    <mergeCell ref="P159:U159"/>
    <mergeCell ref="E160:H160"/>
    <mergeCell ref="I160:K160"/>
    <mergeCell ref="L160:N160"/>
    <mergeCell ref="P160:U160"/>
    <mergeCell ref="M161:N161"/>
    <mergeCell ref="B158:D160"/>
    <mergeCell ref="E158:H158"/>
    <mergeCell ref="I158:K158"/>
    <mergeCell ref="L158:N158"/>
    <mergeCell ref="O158:O160"/>
    <mergeCell ref="P158:U158"/>
    <mergeCell ref="B165:C165"/>
    <mergeCell ref="D165:AD165"/>
    <mergeCell ref="A166:A174"/>
    <mergeCell ref="B166:D166"/>
    <mergeCell ref="E166:H166"/>
    <mergeCell ref="I166:K166"/>
    <mergeCell ref="L166:N166"/>
    <mergeCell ref="O166:V166"/>
    <mergeCell ref="W166:Z166"/>
    <mergeCell ref="AA166:AD166"/>
    <mergeCell ref="M163:M164"/>
    <mergeCell ref="N163:N164"/>
    <mergeCell ref="O163:P163"/>
    <mergeCell ref="Q163:R163"/>
    <mergeCell ref="S163:T163"/>
    <mergeCell ref="U163:V163"/>
    <mergeCell ref="O164:P164"/>
    <mergeCell ref="Q164:R164"/>
    <mergeCell ref="S164:T164"/>
    <mergeCell ref="U164:V164"/>
    <mergeCell ref="W162:AD164"/>
    <mergeCell ref="C163:C164"/>
    <mergeCell ref="D163:D164"/>
    <mergeCell ref="E163:E164"/>
    <mergeCell ref="F163:F164"/>
    <mergeCell ref="G163:G164"/>
    <mergeCell ref="H163:H164"/>
    <mergeCell ref="I163:I164"/>
    <mergeCell ref="J163:J164"/>
    <mergeCell ref="K163:K164"/>
    <mergeCell ref="O170:P170"/>
    <mergeCell ref="Q170:R170"/>
    <mergeCell ref="S170:T170"/>
    <mergeCell ref="U170:V170"/>
    <mergeCell ref="O171:P171"/>
    <mergeCell ref="Q171:R171"/>
    <mergeCell ref="S171:T171"/>
    <mergeCell ref="U171:V171"/>
    <mergeCell ref="B170:B173"/>
    <mergeCell ref="C170:D170"/>
    <mergeCell ref="E170:F170"/>
    <mergeCell ref="G170:H170"/>
    <mergeCell ref="I170:J170"/>
    <mergeCell ref="K170:L170"/>
    <mergeCell ref="L172:L173"/>
    <mergeCell ref="W167:AD170"/>
    <mergeCell ref="E168:H168"/>
    <mergeCell ref="I168:K168"/>
    <mergeCell ref="L168:N168"/>
    <mergeCell ref="P168:U168"/>
    <mergeCell ref="E169:H169"/>
    <mergeCell ref="I169:K169"/>
    <mergeCell ref="L169:N169"/>
    <mergeCell ref="P169:U169"/>
    <mergeCell ref="M170:N170"/>
    <mergeCell ref="B167:D169"/>
    <mergeCell ref="E167:H167"/>
    <mergeCell ref="I167:K167"/>
    <mergeCell ref="L167:N167"/>
    <mergeCell ref="O167:O169"/>
    <mergeCell ref="P167:U167"/>
    <mergeCell ref="B174:C174"/>
    <mergeCell ref="D174:AD174"/>
    <mergeCell ref="A175:A183"/>
    <mergeCell ref="B175:D175"/>
    <mergeCell ref="E175:H175"/>
    <mergeCell ref="I175:K175"/>
    <mergeCell ref="L175:N175"/>
    <mergeCell ref="O175:V175"/>
    <mergeCell ref="W175:Z175"/>
    <mergeCell ref="AA175:AD175"/>
    <mergeCell ref="M172:M173"/>
    <mergeCell ref="N172:N173"/>
    <mergeCell ref="O172:P172"/>
    <mergeCell ref="Q172:R172"/>
    <mergeCell ref="S172:T172"/>
    <mergeCell ref="U172:V172"/>
    <mergeCell ref="O173:P173"/>
    <mergeCell ref="Q173:R173"/>
    <mergeCell ref="S173:T173"/>
    <mergeCell ref="U173:V173"/>
    <mergeCell ref="W171:AD173"/>
    <mergeCell ref="C172:C173"/>
    <mergeCell ref="D172:D173"/>
    <mergeCell ref="E172:E173"/>
    <mergeCell ref="F172:F173"/>
    <mergeCell ref="G172:G173"/>
    <mergeCell ref="H172:H173"/>
    <mergeCell ref="I172:I173"/>
    <mergeCell ref="J172:J173"/>
    <mergeCell ref="K172:K173"/>
    <mergeCell ref="O179:P179"/>
    <mergeCell ref="Q179:R179"/>
    <mergeCell ref="S179:T179"/>
    <mergeCell ref="U179:V179"/>
    <mergeCell ref="O180:P180"/>
    <mergeCell ref="Q180:R180"/>
    <mergeCell ref="S180:T180"/>
    <mergeCell ref="U180:V180"/>
    <mergeCell ref="B179:B182"/>
    <mergeCell ref="C179:D179"/>
    <mergeCell ref="E179:F179"/>
    <mergeCell ref="G179:H179"/>
    <mergeCell ref="I179:J179"/>
    <mergeCell ref="K179:L179"/>
    <mergeCell ref="L181:L182"/>
    <mergeCell ref="W176:AD179"/>
    <mergeCell ref="E177:H177"/>
    <mergeCell ref="I177:K177"/>
    <mergeCell ref="L177:N177"/>
    <mergeCell ref="P177:U177"/>
    <mergeCell ref="E178:H178"/>
    <mergeCell ref="I178:K178"/>
    <mergeCell ref="L178:N178"/>
    <mergeCell ref="P178:U178"/>
    <mergeCell ref="M179:N179"/>
    <mergeCell ref="B176:D178"/>
    <mergeCell ref="E176:H176"/>
    <mergeCell ref="I176:K176"/>
    <mergeCell ref="L176:N176"/>
    <mergeCell ref="O176:O178"/>
    <mergeCell ref="P176:U176"/>
    <mergeCell ref="B183:C183"/>
    <mergeCell ref="D183:AD183"/>
    <mergeCell ref="A184:A192"/>
    <mergeCell ref="B184:D184"/>
    <mergeCell ref="E184:H184"/>
    <mergeCell ref="I184:K184"/>
    <mergeCell ref="L184:N184"/>
    <mergeCell ref="O184:V184"/>
    <mergeCell ref="W184:Z184"/>
    <mergeCell ref="AA184:AD184"/>
    <mergeCell ref="M181:M182"/>
    <mergeCell ref="N181:N182"/>
    <mergeCell ref="O181:P181"/>
    <mergeCell ref="Q181:R181"/>
    <mergeCell ref="S181:T181"/>
    <mergeCell ref="U181:V181"/>
    <mergeCell ref="O182:P182"/>
    <mergeCell ref="Q182:R182"/>
    <mergeCell ref="S182:T182"/>
    <mergeCell ref="U182:V182"/>
    <mergeCell ref="W180:AD182"/>
    <mergeCell ref="C181:C182"/>
    <mergeCell ref="D181:D182"/>
    <mergeCell ref="E181:E182"/>
    <mergeCell ref="F181:F182"/>
    <mergeCell ref="G181:G182"/>
    <mergeCell ref="H181:H182"/>
    <mergeCell ref="I181:I182"/>
    <mergeCell ref="J181:J182"/>
    <mergeCell ref="K181:K182"/>
    <mergeCell ref="O188:P188"/>
    <mergeCell ref="Q188:R188"/>
    <mergeCell ref="S188:T188"/>
    <mergeCell ref="U188:V188"/>
    <mergeCell ref="O189:P189"/>
    <mergeCell ref="Q189:R189"/>
    <mergeCell ref="S189:T189"/>
    <mergeCell ref="U189:V189"/>
    <mergeCell ref="B188:B191"/>
    <mergeCell ref="C188:D188"/>
    <mergeCell ref="E188:F188"/>
    <mergeCell ref="G188:H188"/>
    <mergeCell ref="I188:J188"/>
    <mergeCell ref="K188:L188"/>
    <mergeCell ref="L190:L191"/>
    <mergeCell ref="W185:AD188"/>
    <mergeCell ref="E186:H186"/>
    <mergeCell ref="I186:K186"/>
    <mergeCell ref="L186:N186"/>
    <mergeCell ref="P186:U186"/>
    <mergeCell ref="E187:H187"/>
    <mergeCell ref="I187:K187"/>
    <mergeCell ref="L187:N187"/>
    <mergeCell ref="P187:U187"/>
    <mergeCell ref="M188:N188"/>
    <mergeCell ref="B185:D187"/>
    <mergeCell ref="E185:H185"/>
    <mergeCell ref="I185:K185"/>
    <mergeCell ref="L185:N185"/>
    <mergeCell ref="O185:O187"/>
    <mergeCell ref="P185:U185"/>
    <mergeCell ref="B192:C192"/>
    <mergeCell ref="D192:AD192"/>
    <mergeCell ref="A193:A201"/>
    <mergeCell ref="B193:D193"/>
    <mergeCell ref="E193:H193"/>
    <mergeCell ref="I193:K193"/>
    <mergeCell ref="L193:N193"/>
    <mergeCell ref="O193:V193"/>
    <mergeCell ref="W193:Z193"/>
    <mergeCell ref="AA193:AD193"/>
    <mergeCell ref="M190:M191"/>
    <mergeCell ref="N190:N191"/>
    <mergeCell ref="O190:P190"/>
    <mergeCell ref="Q190:R190"/>
    <mergeCell ref="S190:T190"/>
    <mergeCell ref="U190:V190"/>
    <mergeCell ref="O191:P191"/>
    <mergeCell ref="Q191:R191"/>
    <mergeCell ref="S191:T191"/>
    <mergeCell ref="U191:V191"/>
    <mergeCell ref="W189:AD191"/>
    <mergeCell ref="C190:C191"/>
    <mergeCell ref="D190:D191"/>
    <mergeCell ref="E190:E191"/>
    <mergeCell ref="F190:F191"/>
    <mergeCell ref="G190:G191"/>
    <mergeCell ref="H190:H191"/>
    <mergeCell ref="I190:I191"/>
    <mergeCell ref="J190:J191"/>
    <mergeCell ref="K190:K191"/>
    <mergeCell ref="O197:P197"/>
    <mergeCell ref="Q197:R197"/>
    <mergeCell ref="S197:T197"/>
    <mergeCell ref="U197:V197"/>
    <mergeCell ref="O198:P198"/>
    <mergeCell ref="Q198:R198"/>
    <mergeCell ref="S198:T198"/>
    <mergeCell ref="U198:V198"/>
    <mergeCell ref="B197:B200"/>
    <mergeCell ref="C197:D197"/>
    <mergeCell ref="E197:F197"/>
    <mergeCell ref="G197:H197"/>
    <mergeCell ref="I197:J197"/>
    <mergeCell ref="K197:L197"/>
    <mergeCell ref="L199:L200"/>
    <mergeCell ref="W194:AD197"/>
    <mergeCell ref="E195:H195"/>
    <mergeCell ref="I195:K195"/>
    <mergeCell ref="L195:N195"/>
    <mergeCell ref="P195:U195"/>
    <mergeCell ref="E196:H196"/>
    <mergeCell ref="I196:K196"/>
    <mergeCell ref="L196:N196"/>
    <mergeCell ref="P196:U196"/>
    <mergeCell ref="M197:N197"/>
    <mergeCell ref="B194:D196"/>
    <mergeCell ref="E194:H194"/>
    <mergeCell ref="I194:K194"/>
    <mergeCell ref="L194:N194"/>
    <mergeCell ref="O194:O196"/>
    <mergeCell ref="P194:U194"/>
    <mergeCell ref="B201:C201"/>
    <mergeCell ref="D201:AD201"/>
    <mergeCell ref="A202:A210"/>
    <mergeCell ref="B202:D202"/>
    <mergeCell ref="E202:H202"/>
    <mergeCell ref="I202:K202"/>
    <mergeCell ref="L202:N202"/>
    <mergeCell ref="O202:V202"/>
    <mergeCell ref="W202:Z202"/>
    <mergeCell ref="AA202:AD202"/>
    <mergeCell ref="M199:M200"/>
    <mergeCell ref="N199:N200"/>
    <mergeCell ref="O199:P199"/>
    <mergeCell ref="Q199:R199"/>
    <mergeCell ref="S199:T199"/>
    <mergeCell ref="U199:V199"/>
    <mergeCell ref="O200:P200"/>
    <mergeCell ref="Q200:R200"/>
    <mergeCell ref="S200:T200"/>
    <mergeCell ref="U200:V200"/>
    <mergeCell ref="W198:AD200"/>
    <mergeCell ref="C199:C200"/>
    <mergeCell ref="D199:D200"/>
    <mergeCell ref="E199:E200"/>
    <mergeCell ref="F199:F200"/>
    <mergeCell ref="G199:G200"/>
    <mergeCell ref="H199:H200"/>
    <mergeCell ref="I199:I200"/>
    <mergeCell ref="J199:J200"/>
    <mergeCell ref="K199:K200"/>
    <mergeCell ref="O206:P206"/>
    <mergeCell ref="Q206:R206"/>
    <mergeCell ref="S206:T206"/>
    <mergeCell ref="U206:V206"/>
    <mergeCell ref="O207:P207"/>
    <mergeCell ref="Q207:R207"/>
    <mergeCell ref="S207:T207"/>
    <mergeCell ref="U207:V207"/>
    <mergeCell ref="B206:B209"/>
    <mergeCell ref="C206:D206"/>
    <mergeCell ref="E206:F206"/>
    <mergeCell ref="G206:H206"/>
    <mergeCell ref="I206:J206"/>
    <mergeCell ref="K206:L206"/>
    <mergeCell ref="L208:L209"/>
    <mergeCell ref="W203:AD206"/>
    <mergeCell ref="E204:H204"/>
    <mergeCell ref="I204:K204"/>
    <mergeCell ref="L204:N204"/>
    <mergeCell ref="P204:U204"/>
    <mergeCell ref="E205:H205"/>
    <mergeCell ref="I205:K205"/>
    <mergeCell ref="L205:N205"/>
    <mergeCell ref="P205:U205"/>
    <mergeCell ref="M206:N206"/>
    <mergeCell ref="B203:D205"/>
    <mergeCell ref="E203:H203"/>
    <mergeCell ref="I203:K203"/>
    <mergeCell ref="L203:N203"/>
    <mergeCell ref="O203:O205"/>
    <mergeCell ref="P203:U203"/>
    <mergeCell ref="B210:C210"/>
    <mergeCell ref="D210:AD210"/>
    <mergeCell ref="A211:A219"/>
    <mergeCell ref="B211:D211"/>
    <mergeCell ref="E211:H211"/>
    <mergeCell ref="I211:K211"/>
    <mergeCell ref="L211:N211"/>
    <mergeCell ref="O211:V211"/>
    <mergeCell ref="W211:Z211"/>
    <mergeCell ref="AA211:AD211"/>
    <mergeCell ref="M208:M209"/>
    <mergeCell ref="N208:N209"/>
    <mergeCell ref="O208:P208"/>
    <mergeCell ref="Q208:R208"/>
    <mergeCell ref="S208:T208"/>
    <mergeCell ref="U208:V208"/>
    <mergeCell ref="O209:P209"/>
    <mergeCell ref="Q209:R209"/>
    <mergeCell ref="S209:T209"/>
    <mergeCell ref="U209:V209"/>
    <mergeCell ref="W207:AD209"/>
    <mergeCell ref="C208:C209"/>
    <mergeCell ref="D208:D209"/>
    <mergeCell ref="E208:E209"/>
    <mergeCell ref="F208:F209"/>
    <mergeCell ref="G208:G209"/>
    <mergeCell ref="H208:H209"/>
    <mergeCell ref="I208:I209"/>
    <mergeCell ref="J208:J209"/>
    <mergeCell ref="K208:K209"/>
    <mergeCell ref="O215:P215"/>
    <mergeCell ref="Q215:R215"/>
    <mergeCell ref="S215:T215"/>
    <mergeCell ref="U215:V215"/>
    <mergeCell ref="O216:P216"/>
    <mergeCell ref="Q216:R216"/>
    <mergeCell ref="S216:T216"/>
    <mergeCell ref="U216:V216"/>
    <mergeCell ref="B215:B218"/>
    <mergeCell ref="C215:D215"/>
    <mergeCell ref="E215:F215"/>
    <mergeCell ref="G215:H215"/>
    <mergeCell ref="I215:J215"/>
    <mergeCell ref="K215:L215"/>
    <mergeCell ref="L217:L218"/>
    <mergeCell ref="W212:AD215"/>
    <mergeCell ref="E213:H213"/>
    <mergeCell ref="I213:K213"/>
    <mergeCell ref="L213:N213"/>
    <mergeCell ref="P213:U213"/>
    <mergeCell ref="E214:H214"/>
    <mergeCell ref="I214:K214"/>
    <mergeCell ref="L214:N214"/>
    <mergeCell ref="P214:U214"/>
    <mergeCell ref="M215:N215"/>
    <mergeCell ref="B212:D214"/>
    <mergeCell ref="E212:H212"/>
    <mergeCell ref="I212:K212"/>
    <mergeCell ref="L212:N212"/>
    <mergeCell ref="O212:O214"/>
    <mergeCell ref="P212:U212"/>
    <mergeCell ref="B219:C219"/>
    <mergeCell ref="D219:AD219"/>
    <mergeCell ref="A220:A228"/>
    <mergeCell ref="B220:D220"/>
    <mergeCell ref="E220:H220"/>
    <mergeCell ref="I220:K220"/>
    <mergeCell ref="L220:N220"/>
    <mergeCell ref="O220:V220"/>
    <mergeCell ref="W220:Z220"/>
    <mergeCell ref="AA220:AD220"/>
    <mergeCell ref="M217:M218"/>
    <mergeCell ref="N217:N218"/>
    <mergeCell ref="O217:P217"/>
    <mergeCell ref="Q217:R217"/>
    <mergeCell ref="S217:T217"/>
    <mergeCell ref="U217:V217"/>
    <mergeCell ref="O218:P218"/>
    <mergeCell ref="Q218:R218"/>
    <mergeCell ref="S218:T218"/>
    <mergeCell ref="U218:V218"/>
    <mergeCell ref="W216:AD218"/>
    <mergeCell ref="C217:C218"/>
    <mergeCell ref="D217:D218"/>
    <mergeCell ref="E217:E218"/>
    <mergeCell ref="F217:F218"/>
    <mergeCell ref="G217:G218"/>
    <mergeCell ref="H217:H218"/>
    <mergeCell ref="I217:I218"/>
    <mergeCell ref="J217:J218"/>
    <mergeCell ref="K217:K218"/>
    <mergeCell ref="O224:P224"/>
    <mergeCell ref="Q224:R224"/>
    <mergeCell ref="S224:T224"/>
    <mergeCell ref="U224:V224"/>
    <mergeCell ref="O225:P225"/>
    <mergeCell ref="Q225:R225"/>
    <mergeCell ref="S225:T225"/>
    <mergeCell ref="U225:V225"/>
    <mergeCell ref="B224:B227"/>
    <mergeCell ref="C224:D224"/>
    <mergeCell ref="E224:F224"/>
    <mergeCell ref="G224:H224"/>
    <mergeCell ref="I224:J224"/>
    <mergeCell ref="K224:L224"/>
    <mergeCell ref="L226:L227"/>
    <mergeCell ref="W221:AD224"/>
    <mergeCell ref="E222:H222"/>
    <mergeCell ref="I222:K222"/>
    <mergeCell ref="L222:N222"/>
    <mergeCell ref="P222:U222"/>
    <mergeCell ref="E223:H223"/>
    <mergeCell ref="I223:K223"/>
    <mergeCell ref="L223:N223"/>
    <mergeCell ref="P223:U223"/>
    <mergeCell ref="M224:N224"/>
    <mergeCell ref="B221:D223"/>
    <mergeCell ref="E221:H221"/>
    <mergeCell ref="I221:K221"/>
    <mergeCell ref="L221:N221"/>
    <mergeCell ref="O221:O223"/>
    <mergeCell ref="P221:U221"/>
    <mergeCell ref="B228:C228"/>
    <mergeCell ref="D228:AD228"/>
    <mergeCell ref="A229:A237"/>
    <mergeCell ref="B229:D229"/>
    <mergeCell ref="E229:H229"/>
    <mergeCell ref="I229:K229"/>
    <mergeCell ref="L229:N229"/>
    <mergeCell ref="O229:V229"/>
    <mergeCell ref="W229:Z229"/>
    <mergeCell ref="AA229:AD229"/>
    <mergeCell ref="M226:M227"/>
    <mergeCell ref="N226:N227"/>
    <mergeCell ref="O226:P226"/>
    <mergeCell ref="Q226:R226"/>
    <mergeCell ref="S226:T226"/>
    <mergeCell ref="U226:V226"/>
    <mergeCell ref="O227:P227"/>
    <mergeCell ref="Q227:R227"/>
    <mergeCell ref="S227:T227"/>
    <mergeCell ref="U227:V227"/>
    <mergeCell ref="W225:AD227"/>
    <mergeCell ref="C226:C227"/>
    <mergeCell ref="D226:D227"/>
    <mergeCell ref="E226:E227"/>
    <mergeCell ref="F226:F227"/>
    <mergeCell ref="G226:G227"/>
    <mergeCell ref="H226:H227"/>
    <mergeCell ref="I226:I227"/>
    <mergeCell ref="J226:J227"/>
    <mergeCell ref="K226:K227"/>
    <mergeCell ref="O233:P233"/>
    <mergeCell ref="Q233:R233"/>
    <mergeCell ref="S233:T233"/>
    <mergeCell ref="U233:V233"/>
    <mergeCell ref="O234:P234"/>
    <mergeCell ref="Q234:R234"/>
    <mergeCell ref="S234:T234"/>
    <mergeCell ref="U234:V234"/>
    <mergeCell ref="B233:B236"/>
    <mergeCell ref="C233:D233"/>
    <mergeCell ref="E233:F233"/>
    <mergeCell ref="G233:H233"/>
    <mergeCell ref="I233:J233"/>
    <mergeCell ref="K233:L233"/>
    <mergeCell ref="L235:L236"/>
    <mergeCell ref="W230:AD233"/>
    <mergeCell ref="E231:H231"/>
    <mergeCell ref="I231:K231"/>
    <mergeCell ref="L231:N231"/>
    <mergeCell ref="P231:U231"/>
    <mergeCell ref="E232:H232"/>
    <mergeCell ref="I232:K232"/>
    <mergeCell ref="L232:N232"/>
    <mergeCell ref="P232:U232"/>
    <mergeCell ref="M233:N233"/>
    <mergeCell ref="B230:D232"/>
    <mergeCell ref="E230:H230"/>
    <mergeCell ref="I230:K230"/>
    <mergeCell ref="L230:N230"/>
    <mergeCell ref="O230:O232"/>
    <mergeCell ref="P230:U230"/>
    <mergeCell ref="B237:C237"/>
    <mergeCell ref="D237:AD237"/>
    <mergeCell ref="A238:A246"/>
    <mergeCell ref="B238:D238"/>
    <mergeCell ref="E238:H238"/>
    <mergeCell ref="I238:K238"/>
    <mergeCell ref="L238:N238"/>
    <mergeCell ref="O238:V238"/>
    <mergeCell ref="W238:Z238"/>
    <mergeCell ref="AA238:AD238"/>
    <mergeCell ref="M235:M236"/>
    <mergeCell ref="N235:N236"/>
    <mergeCell ref="O235:P235"/>
    <mergeCell ref="Q235:R235"/>
    <mergeCell ref="S235:T235"/>
    <mergeCell ref="U235:V235"/>
    <mergeCell ref="O236:P236"/>
    <mergeCell ref="Q236:R236"/>
    <mergeCell ref="S236:T236"/>
    <mergeCell ref="U236:V236"/>
    <mergeCell ref="W234:AD236"/>
    <mergeCell ref="C235:C236"/>
    <mergeCell ref="D235:D236"/>
    <mergeCell ref="E235:E236"/>
    <mergeCell ref="F235:F236"/>
    <mergeCell ref="G235:G236"/>
    <mergeCell ref="H235:H236"/>
    <mergeCell ref="I235:I236"/>
    <mergeCell ref="J235:J236"/>
    <mergeCell ref="K235:K236"/>
    <mergeCell ref="O242:P242"/>
    <mergeCell ref="Q242:R242"/>
    <mergeCell ref="S242:T242"/>
    <mergeCell ref="U242:V242"/>
    <mergeCell ref="O243:P243"/>
    <mergeCell ref="Q243:R243"/>
    <mergeCell ref="S243:T243"/>
    <mergeCell ref="U243:V243"/>
    <mergeCell ref="B242:B245"/>
    <mergeCell ref="C242:D242"/>
    <mergeCell ref="E242:F242"/>
    <mergeCell ref="G242:H242"/>
    <mergeCell ref="I242:J242"/>
    <mergeCell ref="K242:L242"/>
    <mergeCell ref="L244:L245"/>
    <mergeCell ref="W239:AD242"/>
    <mergeCell ref="E240:H240"/>
    <mergeCell ref="I240:K240"/>
    <mergeCell ref="L240:N240"/>
    <mergeCell ref="P240:U240"/>
    <mergeCell ref="E241:H241"/>
    <mergeCell ref="I241:K241"/>
    <mergeCell ref="L241:N241"/>
    <mergeCell ref="P241:U241"/>
    <mergeCell ref="M242:N242"/>
    <mergeCell ref="B239:D241"/>
    <mergeCell ref="E239:H239"/>
    <mergeCell ref="I239:K239"/>
    <mergeCell ref="L239:N239"/>
    <mergeCell ref="O239:O241"/>
    <mergeCell ref="P239:U239"/>
    <mergeCell ref="B246:C246"/>
    <mergeCell ref="D246:AD246"/>
    <mergeCell ref="A247:A255"/>
    <mergeCell ref="B247:D247"/>
    <mergeCell ref="E247:H247"/>
    <mergeCell ref="I247:K247"/>
    <mergeCell ref="L247:N247"/>
    <mergeCell ref="O247:V247"/>
    <mergeCell ref="W247:Z247"/>
    <mergeCell ref="AA247:AD247"/>
    <mergeCell ref="M244:M245"/>
    <mergeCell ref="N244:N245"/>
    <mergeCell ref="O244:P244"/>
    <mergeCell ref="Q244:R244"/>
    <mergeCell ref="S244:T244"/>
    <mergeCell ref="U244:V244"/>
    <mergeCell ref="O245:P245"/>
    <mergeCell ref="Q245:R245"/>
    <mergeCell ref="S245:T245"/>
    <mergeCell ref="U245:V245"/>
    <mergeCell ref="W243:AD245"/>
    <mergeCell ref="C244:C245"/>
    <mergeCell ref="D244:D245"/>
    <mergeCell ref="E244:E245"/>
    <mergeCell ref="F244:F245"/>
    <mergeCell ref="G244:G245"/>
    <mergeCell ref="H244:H245"/>
    <mergeCell ref="I244:I245"/>
    <mergeCell ref="J244:J245"/>
    <mergeCell ref="K244:K245"/>
    <mergeCell ref="O251:P251"/>
    <mergeCell ref="Q251:R251"/>
    <mergeCell ref="S251:T251"/>
    <mergeCell ref="U251:V251"/>
    <mergeCell ref="O252:P252"/>
    <mergeCell ref="Q252:R252"/>
    <mergeCell ref="S252:T252"/>
    <mergeCell ref="U252:V252"/>
    <mergeCell ref="B251:B254"/>
    <mergeCell ref="C251:D251"/>
    <mergeCell ref="E251:F251"/>
    <mergeCell ref="G251:H251"/>
    <mergeCell ref="I251:J251"/>
    <mergeCell ref="K251:L251"/>
    <mergeCell ref="L253:L254"/>
    <mergeCell ref="W248:AD251"/>
    <mergeCell ref="E249:H249"/>
    <mergeCell ref="I249:K249"/>
    <mergeCell ref="L249:N249"/>
    <mergeCell ref="P249:U249"/>
    <mergeCell ref="E250:H250"/>
    <mergeCell ref="I250:K250"/>
    <mergeCell ref="L250:N250"/>
    <mergeCell ref="P250:U250"/>
    <mergeCell ref="M251:N251"/>
    <mergeCell ref="B248:D250"/>
    <mergeCell ref="E248:H248"/>
    <mergeCell ref="I248:K248"/>
    <mergeCell ref="L248:N248"/>
    <mergeCell ref="O248:O250"/>
    <mergeCell ref="P248:U248"/>
    <mergeCell ref="B255:C255"/>
    <mergeCell ref="D255:AD255"/>
    <mergeCell ref="A256:A264"/>
    <mergeCell ref="B256:D256"/>
    <mergeCell ref="E256:H256"/>
    <mergeCell ref="I256:K256"/>
    <mergeCell ref="L256:N256"/>
    <mergeCell ref="O256:V256"/>
    <mergeCell ref="W256:Z256"/>
    <mergeCell ref="AA256:AD256"/>
    <mergeCell ref="M253:M254"/>
    <mergeCell ref="N253:N254"/>
    <mergeCell ref="O253:P253"/>
    <mergeCell ref="Q253:R253"/>
    <mergeCell ref="S253:T253"/>
    <mergeCell ref="U253:V253"/>
    <mergeCell ref="O254:P254"/>
    <mergeCell ref="Q254:R254"/>
    <mergeCell ref="S254:T254"/>
    <mergeCell ref="U254:V254"/>
    <mergeCell ref="W252:AD254"/>
    <mergeCell ref="C253:C254"/>
    <mergeCell ref="D253:D254"/>
    <mergeCell ref="E253:E254"/>
    <mergeCell ref="F253:F254"/>
    <mergeCell ref="G253:G254"/>
    <mergeCell ref="H253:H254"/>
    <mergeCell ref="I253:I254"/>
    <mergeCell ref="J253:J254"/>
    <mergeCell ref="K253:K254"/>
    <mergeCell ref="O260:P260"/>
    <mergeCell ref="Q260:R260"/>
    <mergeCell ref="S260:T260"/>
    <mergeCell ref="U260:V260"/>
    <mergeCell ref="O261:P261"/>
    <mergeCell ref="Q261:R261"/>
    <mergeCell ref="S261:T261"/>
    <mergeCell ref="U261:V261"/>
    <mergeCell ref="B260:B263"/>
    <mergeCell ref="C260:D260"/>
    <mergeCell ref="E260:F260"/>
    <mergeCell ref="G260:H260"/>
    <mergeCell ref="I260:J260"/>
    <mergeCell ref="K260:L260"/>
    <mergeCell ref="L262:L263"/>
    <mergeCell ref="W257:AD260"/>
    <mergeCell ref="E258:H258"/>
    <mergeCell ref="I258:K258"/>
    <mergeCell ref="L258:N258"/>
    <mergeCell ref="P258:U258"/>
    <mergeCell ref="E259:H259"/>
    <mergeCell ref="I259:K259"/>
    <mergeCell ref="L259:N259"/>
    <mergeCell ref="P259:U259"/>
    <mergeCell ref="M260:N260"/>
    <mergeCell ref="B257:D259"/>
    <mergeCell ref="E257:H257"/>
    <mergeCell ref="I257:K257"/>
    <mergeCell ref="L257:N257"/>
    <mergeCell ref="O257:O259"/>
    <mergeCell ref="P257:U257"/>
    <mergeCell ref="B264:C264"/>
    <mergeCell ref="D264:AD264"/>
    <mergeCell ref="A265:A273"/>
    <mergeCell ref="B265:D265"/>
    <mergeCell ref="E265:H265"/>
    <mergeCell ref="I265:K265"/>
    <mergeCell ref="L265:N265"/>
    <mergeCell ref="O265:V265"/>
    <mergeCell ref="W265:Z265"/>
    <mergeCell ref="AA265:AD265"/>
    <mergeCell ref="M262:M263"/>
    <mergeCell ref="N262:N263"/>
    <mergeCell ref="O262:P262"/>
    <mergeCell ref="Q262:R262"/>
    <mergeCell ref="S262:T262"/>
    <mergeCell ref="U262:V262"/>
    <mergeCell ref="O263:P263"/>
    <mergeCell ref="Q263:R263"/>
    <mergeCell ref="S263:T263"/>
    <mergeCell ref="U263:V263"/>
    <mergeCell ref="W261:AD263"/>
    <mergeCell ref="C262:C263"/>
    <mergeCell ref="D262:D263"/>
    <mergeCell ref="E262:E263"/>
    <mergeCell ref="F262:F263"/>
    <mergeCell ref="G262:G263"/>
    <mergeCell ref="H262:H263"/>
    <mergeCell ref="I262:I263"/>
    <mergeCell ref="J262:J263"/>
    <mergeCell ref="K262:K263"/>
    <mergeCell ref="O269:P269"/>
    <mergeCell ref="Q269:R269"/>
    <mergeCell ref="S269:T269"/>
    <mergeCell ref="U269:V269"/>
    <mergeCell ref="O270:P270"/>
    <mergeCell ref="Q270:R270"/>
    <mergeCell ref="S270:T270"/>
    <mergeCell ref="U270:V270"/>
    <mergeCell ref="B269:B272"/>
    <mergeCell ref="C269:D269"/>
    <mergeCell ref="E269:F269"/>
    <mergeCell ref="G269:H269"/>
    <mergeCell ref="I269:J269"/>
    <mergeCell ref="K269:L269"/>
    <mergeCell ref="L271:L272"/>
    <mergeCell ref="W266:AD269"/>
    <mergeCell ref="E267:H267"/>
    <mergeCell ref="I267:K267"/>
    <mergeCell ref="L267:N267"/>
    <mergeCell ref="P267:U267"/>
    <mergeCell ref="E268:H268"/>
    <mergeCell ref="I268:K268"/>
    <mergeCell ref="L268:N268"/>
    <mergeCell ref="P268:U268"/>
    <mergeCell ref="M269:N269"/>
    <mergeCell ref="B266:D268"/>
    <mergeCell ref="E266:H266"/>
    <mergeCell ref="I266:K266"/>
    <mergeCell ref="L266:N266"/>
    <mergeCell ref="O266:O268"/>
    <mergeCell ref="P266:U266"/>
    <mergeCell ref="B273:C273"/>
    <mergeCell ref="D273:AD273"/>
    <mergeCell ref="M271:M272"/>
    <mergeCell ref="N271:N272"/>
    <mergeCell ref="O271:P271"/>
    <mergeCell ref="Q271:R271"/>
    <mergeCell ref="S271:T271"/>
    <mergeCell ref="U271:V271"/>
    <mergeCell ref="O272:P272"/>
    <mergeCell ref="Q272:R272"/>
    <mergeCell ref="S272:T272"/>
    <mergeCell ref="U272:V272"/>
    <mergeCell ref="W270:AD272"/>
    <mergeCell ref="C271:C272"/>
    <mergeCell ref="D271:D272"/>
    <mergeCell ref="E271:E272"/>
    <mergeCell ref="F271:F272"/>
    <mergeCell ref="G271:G272"/>
    <mergeCell ref="H271:H272"/>
    <mergeCell ref="I271:I272"/>
    <mergeCell ref="J271:J272"/>
    <mergeCell ref="K271:K272"/>
  </mergeCells>
  <phoneticPr fontId="1"/>
  <pageMargins left="0.55118110236220474" right="0.23622047244094491" top="0.54" bottom="0.19" header="0.31496062992125984" footer="0.17"/>
  <pageSetup paperSize="9" orientation="landscape" r:id="rId1"/>
  <rowBreaks count="1" manualBreakCount="1">
    <brk id="21" max="29"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利用者曜日別抽出!$AA$5:$AA$104</xm:f>
          </x14:formula1>
          <xm:sqref>B5:D7 B14:D16 B23:D25 B32:D34 B41:D43 B50:D52 B59:D61 B68:D70 B77:D79 B86:D88 B95:D97 B104:D106 B113:D115 B122:D124 B131:D133 B140:D142 B149:D151 B158:D160 B167:D169 B176:D178 B185:D187 B194:D196 B203:D205 B212:D214 B221:D223 B230:D232 B239:D241 B248:D250 B257:D259 B266:D268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306"/>
  <sheetViews>
    <sheetView showZeros="0" view="pageBreakPreview" zoomScale="85" zoomScaleNormal="100" zoomScaleSheetLayoutView="85" workbookViewId="0">
      <selection activeCell="B8" sqref="B8:E10"/>
    </sheetView>
  </sheetViews>
  <sheetFormatPr defaultColWidth="5.33203125" defaultRowHeight="13.2"/>
  <cols>
    <col min="1" max="15" width="5.109375" style="60" customWidth="1"/>
    <col min="16" max="32" width="5.44140625" style="60" customWidth="1"/>
    <col min="33" max="16384" width="5.33203125" style="60"/>
  </cols>
  <sheetData>
    <row r="1" spans="1:65" ht="19.5" customHeight="1" thickBot="1">
      <c r="A1" s="326" t="s">
        <v>8</v>
      </c>
      <c r="B1" s="327"/>
      <c r="C1" s="327"/>
      <c r="D1" s="328"/>
      <c r="E1" s="235" t="s">
        <v>38</v>
      </c>
      <c r="F1" s="236"/>
      <c r="G1" s="236"/>
      <c r="H1" s="236"/>
      <c r="I1" s="236"/>
      <c r="J1" s="236"/>
      <c r="K1" s="236"/>
      <c r="L1" s="236"/>
      <c r="M1" s="236"/>
      <c r="N1" s="236"/>
      <c r="O1" s="236"/>
      <c r="P1" s="236"/>
      <c r="Q1" s="236"/>
      <c r="R1" s="236"/>
      <c r="S1" s="236"/>
      <c r="T1" s="236"/>
      <c r="U1" s="236"/>
      <c r="V1" s="236"/>
      <c r="W1" s="236"/>
      <c r="X1" s="236"/>
      <c r="Y1" s="236"/>
      <c r="Z1" s="236"/>
      <c r="AA1" s="236"/>
      <c r="AB1" s="236"/>
      <c r="AC1" s="236"/>
      <c r="AD1" s="237"/>
    </row>
    <row r="2" spans="1:65" ht="7.2" customHeight="1" thickBot="1"/>
    <row r="3" spans="1:65">
      <c r="A3" s="329" t="s">
        <v>39</v>
      </c>
      <c r="B3" s="330"/>
      <c r="C3" s="330"/>
      <c r="D3" s="330"/>
      <c r="E3" s="333" t="s">
        <v>40</v>
      </c>
      <c r="F3" s="333"/>
      <c r="G3" s="333"/>
      <c r="H3" s="333"/>
      <c r="I3" s="333"/>
      <c r="J3" s="333"/>
      <c r="K3" s="333"/>
      <c r="L3" s="333"/>
      <c r="M3" s="333"/>
      <c r="N3" s="333"/>
      <c r="O3" s="333"/>
      <c r="P3" s="333"/>
      <c r="Q3" s="335" t="s">
        <v>41</v>
      </c>
      <c r="R3" s="342" t="s">
        <v>42</v>
      </c>
      <c r="S3" s="342"/>
      <c r="T3" s="330" t="s">
        <v>43</v>
      </c>
      <c r="U3" s="330"/>
      <c r="V3" s="330" t="s">
        <v>44</v>
      </c>
      <c r="W3" s="330"/>
      <c r="X3" s="330"/>
      <c r="Y3" s="330"/>
      <c r="Z3" s="330"/>
      <c r="AA3" s="330"/>
      <c r="AB3" s="330"/>
      <c r="AC3" s="330"/>
      <c r="AD3" s="339"/>
    </row>
    <row r="4" spans="1:65" ht="32.25" customHeight="1" thickBot="1">
      <c r="A4" s="331"/>
      <c r="B4" s="332"/>
      <c r="C4" s="332"/>
      <c r="D4" s="332"/>
      <c r="E4" s="334"/>
      <c r="F4" s="334"/>
      <c r="G4" s="334"/>
      <c r="H4" s="334"/>
      <c r="I4" s="334"/>
      <c r="J4" s="334"/>
      <c r="K4" s="334"/>
      <c r="L4" s="334"/>
      <c r="M4" s="334"/>
      <c r="N4" s="334"/>
      <c r="O4" s="334"/>
      <c r="P4" s="334"/>
      <c r="Q4" s="336"/>
      <c r="R4" s="340"/>
      <c r="S4" s="340"/>
      <c r="T4" s="340"/>
      <c r="U4" s="340"/>
      <c r="V4" s="340"/>
      <c r="W4" s="340"/>
      <c r="X4" s="340"/>
      <c r="Y4" s="340"/>
      <c r="Z4" s="340"/>
      <c r="AA4" s="340"/>
      <c r="AB4" s="340"/>
      <c r="AC4" s="340"/>
      <c r="AD4" s="341"/>
    </row>
    <row r="5" spans="1:65" ht="6" customHeight="1"/>
    <row r="6" spans="1:65" ht="15" thickBot="1">
      <c r="A6" s="337" t="s">
        <v>45</v>
      </c>
      <c r="B6" s="338"/>
      <c r="C6" s="338"/>
      <c r="D6" s="338"/>
      <c r="E6" s="338"/>
      <c r="F6" s="338"/>
      <c r="G6" s="338"/>
      <c r="H6" s="338"/>
      <c r="I6" s="338"/>
      <c r="J6" s="338"/>
      <c r="K6" s="338"/>
      <c r="L6" s="338"/>
      <c r="M6" s="338"/>
      <c r="N6" s="338"/>
      <c r="O6" s="338"/>
      <c r="P6" s="338"/>
      <c r="Q6" s="338"/>
      <c r="R6" s="338"/>
      <c r="S6" s="338"/>
      <c r="T6" s="338"/>
      <c r="U6" s="338"/>
      <c r="V6" s="338"/>
      <c r="W6" s="338"/>
      <c r="X6" s="338"/>
      <c r="Y6" s="338"/>
      <c r="Z6" s="338"/>
      <c r="AA6" s="338"/>
      <c r="AB6" s="338"/>
      <c r="AC6" s="338"/>
      <c r="AD6" s="338"/>
      <c r="AE6" s="338"/>
      <c r="AF6" s="338"/>
    </row>
    <row r="7" spans="1:65" ht="16.95" customHeight="1" thickBot="1">
      <c r="A7" s="325">
        <v>1</v>
      </c>
      <c r="B7" s="149" t="s">
        <v>9</v>
      </c>
      <c r="C7" s="150"/>
      <c r="D7" s="150"/>
      <c r="E7" s="151"/>
      <c r="F7" s="304" t="s">
        <v>158</v>
      </c>
      <c r="G7" s="305"/>
      <c r="H7" s="305"/>
      <c r="I7" s="305"/>
      <c r="J7" s="305"/>
      <c r="K7" s="305"/>
      <c r="L7" s="305"/>
      <c r="M7" s="305"/>
      <c r="N7" s="305"/>
      <c r="O7" s="306"/>
      <c r="P7" s="282" t="s">
        <v>48</v>
      </c>
      <c r="Q7" s="283"/>
      <c r="R7" s="283"/>
      <c r="S7" s="283"/>
      <c r="T7" s="283"/>
      <c r="U7" s="284"/>
      <c r="V7" s="285" t="str">
        <f>VLOOKUP($B8,利用者一覧!$C$4:$AU$53,36,FALSE)</f>
        <v>【通常食】</v>
      </c>
      <c r="W7" s="286"/>
      <c r="X7" s="286"/>
      <c r="Y7" s="282" t="s">
        <v>49</v>
      </c>
      <c r="Z7" s="283"/>
      <c r="AA7" s="283"/>
      <c r="AB7" s="283"/>
      <c r="AC7" s="284"/>
      <c r="AD7" s="285" t="str">
        <f>VLOOKUP($B8,利用者一覧!$C$4:$AU$53,37,FALSE)</f>
        <v>【総義歯】</v>
      </c>
      <c r="AE7" s="286"/>
      <c r="AF7" s="287"/>
    </row>
    <row r="8" spans="1:65" ht="27" customHeight="1" thickTop="1" thickBot="1">
      <c r="A8" s="302"/>
      <c r="B8" s="208" t="s">
        <v>190</v>
      </c>
      <c r="C8" s="208"/>
      <c r="D8" s="208"/>
      <c r="E8" s="259"/>
      <c r="F8" s="271" t="s">
        <v>26</v>
      </c>
      <c r="G8" s="272"/>
      <c r="H8" s="171" t="s">
        <v>27</v>
      </c>
      <c r="I8" s="272"/>
      <c r="J8" s="171" t="s">
        <v>28</v>
      </c>
      <c r="K8" s="272"/>
      <c r="L8" s="171" t="s">
        <v>29</v>
      </c>
      <c r="M8" s="272"/>
      <c r="N8" s="171" t="s">
        <v>30</v>
      </c>
      <c r="O8" s="275"/>
      <c r="P8" s="106" t="s">
        <v>52</v>
      </c>
      <c r="Q8" s="288" t="s">
        <v>53</v>
      </c>
      <c r="R8" s="289"/>
      <c r="S8" s="104" t="s">
        <v>57</v>
      </c>
      <c r="T8" s="290"/>
      <c r="U8" s="291"/>
      <c r="V8" s="105" t="s">
        <v>60</v>
      </c>
      <c r="W8" s="288" t="s">
        <v>61</v>
      </c>
      <c r="X8" s="292"/>
      <c r="Y8" s="107" t="s">
        <v>54</v>
      </c>
      <c r="Z8" s="65" t="s">
        <v>148</v>
      </c>
      <c r="AA8" s="108" t="s">
        <v>58</v>
      </c>
      <c r="AB8" s="65" t="s">
        <v>148</v>
      </c>
      <c r="AC8" s="108" t="s">
        <v>62</v>
      </c>
      <c r="AD8" s="65" t="s">
        <v>148</v>
      </c>
      <c r="AE8" s="104" t="s">
        <v>55</v>
      </c>
      <c r="AF8" s="61" t="s">
        <v>148</v>
      </c>
    </row>
    <row r="9" spans="1:65" ht="21.6" customHeight="1" thickBot="1">
      <c r="A9" s="302"/>
      <c r="B9" s="209"/>
      <c r="C9" s="209"/>
      <c r="D9" s="209"/>
      <c r="E9" s="261"/>
      <c r="F9" s="97" t="s">
        <v>36</v>
      </c>
      <c r="G9" s="98" t="s">
        <v>37</v>
      </c>
      <c r="H9" s="99" t="s">
        <v>36</v>
      </c>
      <c r="I9" s="98" t="s">
        <v>37</v>
      </c>
      <c r="J9" s="99" t="s">
        <v>36</v>
      </c>
      <c r="K9" s="98" t="s">
        <v>37</v>
      </c>
      <c r="L9" s="99" t="s">
        <v>36</v>
      </c>
      <c r="M9" s="98" t="s">
        <v>37</v>
      </c>
      <c r="N9" s="99" t="s">
        <v>36</v>
      </c>
      <c r="O9" s="100" t="s">
        <v>37</v>
      </c>
      <c r="P9" s="293" t="s">
        <v>177</v>
      </c>
      <c r="Q9" s="294"/>
      <c r="R9" s="294"/>
      <c r="S9" s="294"/>
      <c r="T9" s="294"/>
      <c r="U9" s="295"/>
      <c r="V9" s="293" t="s">
        <v>176</v>
      </c>
      <c r="W9" s="294"/>
      <c r="X9" s="294"/>
      <c r="Y9" s="294"/>
      <c r="Z9" s="294"/>
      <c r="AA9" s="296"/>
      <c r="AB9" s="297" t="str">
        <f>VLOOKUP($B8,利用者一覧!$C$4:$AU$53,45,FALSE)</f>
        <v>②他者とのコミュをサポート③他者とのコミュをサポート④食事前に集団トレ⑥見守りで入浴⑦立ち座りの一部解除⑧常々姿勢を正す声かけ</v>
      </c>
      <c r="AC9" s="297"/>
      <c r="AD9" s="297"/>
      <c r="AE9" s="297"/>
      <c r="AF9" s="298"/>
    </row>
    <row r="10" spans="1:65" ht="27" customHeight="1" thickTop="1" thickBot="1">
      <c r="A10" s="302"/>
      <c r="B10" s="209"/>
      <c r="C10" s="209"/>
      <c r="D10" s="209"/>
      <c r="E10" s="261"/>
      <c r="F10" s="71"/>
      <c r="G10" s="72"/>
      <c r="H10" s="73"/>
      <c r="I10" s="72"/>
      <c r="J10" s="73"/>
      <c r="K10" s="72"/>
      <c r="L10" s="73"/>
      <c r="M10" s="72"/>
      <c r="N10" s="73"/>
      <c r="O10" s="83"/>
      <c r="P10" s="107" t="s">
        <v>157</v>
      </c>
      <c r="Q10" s="65" t="s">
        <v>148</v>
      </c>
      <c r="R10" s="108" t="s">
        <v>63</v>
      </c>
      <c r="S10" s="61" t="s">
        <v>148</v>
      </c>
      <c r="T10" s="107" t="s">
        <v>59</v>
      </c>
      <c r="U10" s="61" t="s">
        <v>148</v>
      </c>
      <c r="V10" s="299" t="s">
        <v>135</v>
      </c>
      <c r="W10" s="300"/>
      <c r="X10" s="95" t="str">
        <f>VLOOKUP($B8,利用者一覧!$C$4:$AU$53,14,FALSE)</f>
        <v>□</v>
      </c>
      <c r="Y10" s="301" t="s">
        <v>139</v>
      </c>
      <c r="Z10" s="300"/>
      <c r="AA10" s="95" t="str">
        <f>VLOOKUP($B8,利用者一覧!$C$4:$AU$53,22,FALSE)</f>
        <v>□</v>
      </c>
      <c r="AB10" s="225"/>
      <c r="AC10" s="225"/>
      <c r="AD10" s="225"/>
      <c r="AE10" s="225"/>
      <c r="AF10" s="226"/>
    </row>
    <row r="11" spans="1:65" ht="21.6" customHeight="1" thickBot="1">
      <c r="A11" s="302"/>
      <c r="B11" s="283" t="s">
        <v>46</v>
      </c>
      <c r="C11" s="283"/>
      <c r="D11" s="283"/>
      <c r="E11" s="307"/>
      <c r="F11" s="84"/>
      <c r="G11" s="85"/>
      <c r="H11" s="86"/>
      <c r="I11" s="85"/>
      <c r="J11" s="86"/>
      <c r="K11" s="85"/>
      <c r="L11" s="86"/>
      <c r="M11" s="85"/>
      <c r="N11" s="86"/>
      <c r="O11" s="87"/>
      <c r="P11" s="293" t="s">
        <v>156</v>
      </c>
      <c r="Q11" s="294"/>
      <c r="R11" s="294"/>
      <c r="S11" s="294"/>
      <c r="T11" s="294"/>
      <c r="U11" s="295"/>
      <c r="V11" s="279" t="s">
        <v>143</v>
      </c>
      <c r="W11" s="280"/>
      <c r="X11" s="96" t="str">
        <f>VLOOKUP($B8,利用者一覧!$C$4:$AU$53,16,FALSE)</f>
        <v>☑</v>
      </c>
      <c r="Y11" s="281" t="s">
        <v>140</v>
      </c>
      <c r="Z11" s="280"/>
      <c r="AA11" s="96" t="str">
        <f>VLOOKUP($B8,利用者一覧!$C$4:$AU$53,24,FALSE)</f>
        <v>☑</v>
      </c>
      <c r="AB11" s="225"/>
      <c r="AC11" s="225"/>
      <c r="AD11" s="225"/>
      <c r="AE11" s="225"/>
      <c r="AF11" s="226"/>
    </row>
    <row r="12" spans="1:65" ht="21.6" customHeight="1" thickTop="1" thickBot="1">
      <c r="A12" s="302"/>
      <c r="B12" s="103" t="s">
        <v>51</v>
      </c>
      <c r="C12" s="94" t="str">
        <f>VLOOKUP($B8,利用者一覧!$C$4:$AU$53,38,FALSE)</f>
        <v>☑</v>
      </c>
      <c r="D12" s="104" t="s">
        <v>56</v>
      </c>
      <c r="E12" s="61" t="s">
        <v>149</v>
      </c>
      <c r="F12" s="271" t="s">
        <v>31</v>
      </c>
      <c r="G12" s="272"/>
      <c r="H12" s="171" t="s">
        <v>32</v>
      </c>
      <c r="I12" s="272"/>
      <c r="J12" s="171" t="s">
        <v>33</v>
      </c>
      <c r="K12" s="272"/>
      <c r="L12" s="171" t="s">
        <v>34</v>
      </c>
      <c r="M12" s="273"/>
      <c r="N12" s="274" t="s">
        <v>35</v>
      </c>
      <c r="O12" s="275"/>
      <c r="P12" s="276" t="str">
        <f>VLOOKUP($B8,利用者一覧!$C$4:$AU$53,40,FALSE)</f>
        <v>立ち座り運動</v>
      </c>
      <c r="Q12" s="277"/>
      <c r="R12" s="277"/>
      <c r="S12" s="277"/>
      <c r="T12" s="278"/>
      <c r="U12" s="70" t="s">
        <v>148</v>
      </c>
      <c r="V12" s="279" t="s">
        <v>144</v>
      </c>
      <c r="W12" s="280"/>
      <c r="X12" s="96" t="str">
        <f>VLOOKUP($B8,利用者一覧!$C$4:$AU$53,18,FALSE)</f>
        <v>☑</v>
      </c>
      <c r="Y12" s="281" t="s">
        <v>141</v>
      </c>
      <c r="Z12" s="280"/>
      <c r="AA12" s="96" t="str">
        <f>VLOOKUP($B8,利用者一覧!$C$4:$AU$53,26,FALSE)</f>
        <v>☑</v>
      </c>
      <c r="AB12" s="225"/>
      <c r="AC12" s="225"/>
      <c r="AD12" s="225"/>
      <c r="AE12" s="225"/>
      <c r="AF12" s="226"/>
    </row>
    <row r="13" spans="1:65" ht="21.6" customHeight="1" thickBot="1">
      <c r="A13" s="302"/>
      <c r="B13" s="308" t="s">
        <v>47</v>
      </c>
      <c r="C13" s="308"/>
      <c r="D13" s="308"/>
      <c r="E13" s="309"/>
      <c r="F13" s="97" t="s">
        <v>36</v>
      </c>
      <c r="G13" s="98" t="s">
        <v>37</v>
      </c>
      <c r="H13" s="99" t="s">
        <v>36</v>
      </c>
      <c r="I13" s="98" t="s">
        <v>37</v>
      </c>
      <c r="J13" s="99" t="s">
        <v>36</v>
      </c>
      <c r="K13" s="98" t="s">
        <v>37</v>
      </c>
      <c r="L13" s="99" t="s">
        <v>36</v>
      </c>
      <c r="M13" s="101" t="s">
        <v>37</v>
      </c>
      <c r="N13" s="102" t="s">
        <v>36</v>
      </c>
      <c r="O13" s="100" t="s">
        <v>37</v>
      </c>
      <c r="P13" s="310" t="str">
        <f>VLOOKUP($B8,利用者一覧!$C$4:$AU$53,41,FALSE)</f>
        <v>歩行運動</v>
      </c>
      <c r="Q13" s="311"/>
      <c r="R13" s="311"/>
      <c r="S13" s="311"/>
      <c r="T13" s="312"/>
      <c r="U13" s="64" t="s">
        <v>148</v>
      </c>
      <c r="V13" s="279" t="s">
        <v>138</v>
      </c>
      <c r="W13" s="280"/>
      <c r="X13" s="96" t="str">
        <f>VLOOKUP($B8,利用者一覧!$C$4:$AU$53,20,FALSE)</f>
        <v>☑</v>
      </c>
      <c r="Y13" s="281" t="s">
        <v>142</v>
      </c>
      <c r="Z13" s="280"/>
      <c r="AA13" s="96" t="str">
        <f>VLOOKUP($B8,利用者一覧!$C$4:$AU$53,28,FALSE)</f>
        <v>☑</v>
      </c>
      <c r="AB13" s="225"/>
      <c r="AC13" s="225"/>
      <c r="AD13" s="225"/>
      <c r="AE13" s="225"/>
      <c r="AF13" s="226"/>
      <c r="AK13" s="316"/>
      <c r="AL13" s="316"/>
      <c r="AM13" s="67"/>
      <c r="AN13" s="67"/>
      <c r="AO13" s="67"/>
    </row>
    <row r="14" spans="1:65" ht="21.6" customHeight="1" thickTop="1" thickBot="1">
      <c r="A14" s="302"/>
      <c r="B14" s="106" t="s">
        <v>51</v>
      </c>
      <c r="C14" s="94" t="str">
        <f>VLOOKUP($B8,利用者一覧!$C$4:$AU$53,39,FALSE)</f>
        <v>□</v>
      </c>
      <c r="D14" s="104" t="s">
        <v>56</v>
      </c>
      <c r="E14" s="61" t="s">
        <v>149</v>
      </c>
      <c r="F14" s="71"/>
      <c r="G14" s="72"/>
      <c r="H14" s="73"/>
      <c r="I14" s="72"/>
      <c r="J14" s="73"/>
      <c r="K14" s="72"/>
      <c r="L14" s="73"/>
      <c r="M14" s="74"/>
      <c r="N14" s="62"/>
      <c r="O14" s="63"/>
      <c r="P14" s="317" t="str">
        <f>VLOOKUP($B8,利用者一覧!$C$4:$AU$53,42,FALSE)</f>
        <v>スクワット</v>
      </c>
      <c r="Q14" s="318"/>
      <c r="R14" s="318"/>
      <c r="S14" s="318"/>
      <c r="T14" s="319"/>
      <c r="U14" s="66" t="s">
        <v>148</v>
      </c>
      <c r="V14" s="320" t="str">
        <f>VLOOKUP($B8,利用者一覧!$C$4:$AU$53,44,FALSE)</f>
        <v>目標：近所の友達の家へ行ける</v>
      </c>
      <c r="W14" s="179"/>
      <c r="X14" s="179"/>
      <c r="Y14" s="179"/>
      <c r="Z14" s="179"/>
      <c r="AA14" s="179"/>
      <c r="AB14" s="179"/>
      <c r="AC14" s="179"/>
      <c r="AD14" s="179"/>
      <c r="AE14" s="179"/>
      <c r="AF14" s="180"/>
    </row>
    <row r="15" spans="1:65" ht="21.6" customHeight="1" thickBot="1">
      <c r="A15" s="302"/>
      <c r="B15" s="293" t="s">
        <v>183</v>
      </c>
      <c r="C15" s="294"/>
      <c r="D15" s="294"/>
      <c r="E15" s="295"/>
      <c r="F15" s="109"/>
      <c r="G15" s="110"/>
      <c r="H15" s="111"/>
      <c r="I15" s="110"/>
      <c r="J15" s="111"/>
      <c r="K15" s="110"/>
      <c r="L15" s="111"/>
      <c r="M15" s="112"/>
      <c r="N15" s="113"/>
      <c r="O15" s="114"/>
      <c r="P15" s="198" t="s">
        <v>178</v>
      </c>
      <c r="Q15" s="199"/>
      <c r="R15" s="324"/>
      <c r="S15" s="206" t="str">
        <f>VLOOKUP($B8,利用者一覧!$C$4:$AU$53,43,FALSE)</f>
        <v>外出の機会</v>
      </c>
      <c r="T15" s="206"/>
      <c r="U15" s="207"/>
      <c r="V15" s="321"/>
      <c r="W15" s="322"/>
      <c r="X15" s="322"/>
      <c r="Y15" s="322"/>
      <c r="Z15" s="322"/>
      <c r="AA15" s="322"/>
      <c r="AB15" s="322"/>
      <c r="AC15" s="322"/>
      <c r="AD15" s="322"/>
      <c r="AE15" s="322"/>
      <c r="AF15" s="323"/>
      <c r="AK15" s="76"/>
      <c r="AL15" s="76"/>
      <c r="AM15" s="76"/>
      <c r="AN15" s="76"/>
      <c r="AO15" s="76"/>
      <c r="AP15" s="77"/>
      <c r="AQ15" s="77"/>
      <c r="AR15" s="75"/>
      <c r="AS15" s="77"/>
      <c r="AT15" s="77"/>
      <c r="AU15" s="75"/>
      <c r="AV15" s="77"/>
      <c r="AW15" s="77"/>
      <c r="AX15" s="75"/>
      <c r="AY15" s="77"/>
      <c r="AZ15" s="77"/>
      <c r="BA15" s="75"/>
      <c r="BB15" s="77"/>
      <c r="BC15" s="77"/>
      <c r="BD15" s="75"/>
      <c r="BE15" s="77"/>
      <c r="BF15" s="77"/>
      <c r="BG15" s="75"/>
      <c r="BH15" s="77"/>
      <c r="BI15" s="77"/>
      <c r="BJ15" s="75"/>
      <c r="BK15" s="77"/>
      <c r="BL15" s="77"/>
      <c r="BM15" s="75"/>
    </row>
    <row r="16" spans="1:65" ht="27.6" customHeight="1" thickTop="1" thickBot="1">
      <c r="A16" s="303"/>
      <c r="B16" s="313"/>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5"/>
    </row>
    <row r="17" spans="1:65" ht="16.95" customHeight="1" thickBot="1">
      <c r="A17" s="302">
        <v>2</v>
      </c>
      <c r="B17" s="149" t="s">
        <v>9</v>
      </c>
      <c r="C17" s="150"/>
      <c r="D17" s="150"/>
      <c r="E17" s="151"/>
      <c r="F17" s="304" t="s">
        <v>158</v>
      </c>
      <c r="G17" s="305"/>
      <c r="H17" s="305"/>
      <c r="I17" s="305"/>
      <c r="J17" s="305"/>
      <c r="K17" s="305"/>
      <c r="L17" s="305"/>
      <c r="M17" s="305"/>
      <c r="N17" s="305"/>
      <c r="O17" s="306"/>
      <c r="P17" s="282" t="s">
        <v>48</v>
      </c>
      <c r="Q17" s="283"/>
      <c r="R17" s="283"/>
      <c r="S17" s="283"/>
      <c r="T17" s="283"/>
      <c r="U17" s="284"/>
      <c r="V17" s="285" t="str">
        <f>VLOOKUP($B18,利用者一覧!$C$4:$AU$53,36,FALSE)</f>
        <v>【通常食】</v>
      </c>
      <c r="W17" s="286"/>
      <c r="X17" s="286"/>
      <c r="Y17" s="282" t="s">
        <v>49</v>
      </c>
      <c r="Z17" s="283"/>
      <c r="AA17" s="283"/>
      <c r="AB17" s="283"/>
      <c r="AC17" s="284"/>
      <c r="AD17" s="285" t="str">
        <f>VLOOKUP($B18,利用者一覧!$C$4:$AU$53,37,FALSE)</f>
        <v>【総欠損】</v>
      </c>
      <c r="AE17" s="286"/>
      <c r="AF17" s="287"/>
    </row>
    <row r="18" spans="1:65" ht="27" customHeight="1" thickTop="1" thickBot="1">
      <c r="A18" s="302"/>
      <c r="B18" s="208" t="s">
        <v>186</v>
      </c>
      <c r="C18" s="208"/>
      <c r="D18" s="208"/>
      <c r="E18" s="259"/>
      <c r="F18" s="271" t="s">
        <v>26</v>
      </c>
      <c r="G18" s="272"/>
      <c r="H18" s="171" t="s">
        <v>27</v>
      </c>
      <c r="I18" s="272"/>
      <c r="J18" s="171" t="s">
        <v>28</v>
      </c>
      <c r="K18" s="272"/>
      <c r="L18" s="171" t="s">
        <v>29</v>
      </c>
      <c r="M18" s="272"/>
      <c r="N18" s="171" t="s">
        <v>30</v>
      </c>
      <c r="O18" s="275"/>
      <c r="P18" s="106" t="s">
        <v>52</v>
      </c>
      <c r="Q18" s="288" t="s">
        <v>53</v>
      </c>
      <c r="R18" s="289"/>
      <c r="S18" s="104" t="s">
        <v>57</v>
      </c>
      <c r="T18" s="290"/>
      <c r="U18" s="291"/>
      <c r="V18" s="105" t="s">
        <v>60</v>
      </c>
      <c r="W18" s="288" t="s">
        <v>61</v>
      </c>
      <c r="X18" s="292"/>
      <c r="Y18" s="107" t="s">
        <v>54</v>
      </c>
      <c r="Z18" s="115" t="s">
        <v>148</v>
      </c>
      <c r="AA18" s="108" t="s">
        <v>58</v>
      </c>
      <c r="AB18" s="115" t="s">
        <v>148</v>
      </c>
      <c r="AC18" s="108" t="s">
        <v>62</v>
      </c>
      <c r="AD18" s="115" t="s">
        <v>148</v>
      </c>
      <c r="AE18" s="104" t="s">
        <v>55</v>
      </c>
      <c r="AF18" s="61" t="s">
        <v>148</v>
      </c>
    </row>
    <row r="19" spans="1:65" ht="21.6" customHeight="1" thickBot="1">
      <c r="A19" s="302"/>
      <c r="B19" s="209"/>
      <c r="C19" s="209"/>
      <c r="D19" s="209"/>
      <c r="E19" s="261"/>
      <c r="F19" s="97" t="s">
        <v>36</v>
      </c>
      <c r="G19" s="98" t="s">
        <v>37</v>
      </c>
      <c r="H19" s="99" t="s">
        <v>36</v>
      </c>
      <c r="I19" s="98" t="s">
        <v>37</v>
      </c>
      <c r="J19" s="99" t="s">
        <v>36</v>
      </c>
      <c r="K19" s="98" t="s">
        <v>37</v>
      </c>
      <c r="L19" s="99" t="s">
        <v>36</v>
      </c>
      <c r="M19" s="98" t="s">
        <v>37</v>
      </c>
      <c r="N19" s="99" t="s">
        <v>36</v>
      </c>
      <c r="O19" s="100" t="s">
        <v>37</v>
      </c>
      <c r="P19" s="293" t="s">
        <v>177</v>
      </c>
      <c r="Q19" s="294"/>
      <c r="R19" s="294"/>
      <c r="S19" s="294"/>
      <c r="T19" s="294"/>
      <c r="U19" s="295"/>
      <c r="V19" s="293" t="s">
        <v>176</v>
      </c>
      <c r="W19" s="294"/>
      <c r="X19" s="294"/>
      <c r="Y19" s="294"/>
      <c r="Z19" s="294"/>
      <c r="AA19" s="296"/>
      <c r="AB19" s="297" t="str">
        <f>VLOOKUP($B18,利用者一覧!$C$4:$AU$53,45,FALSE)</f>
        <v>①買い物に行けるよう歩行訓練③他者とのコミュをサポート④立ち座りの声かけ⑧機能訓練欄要確認</v>
      </c>
      <c r="AC19" s="297"/>
      <c r="AD19" s="297"/>
      <c r="AE19" s="297"/>
      <c r="AF19" s="298"/>
    </row>
    <row r="20" spans="1:65" ht="27" customHeight="1" thickTop="1" thickBot="1">
      <c r="A20" s="302"/>
      <c r="B20" s="209"/>
      <c r="C20" s="209"/>
      <c r="D20" s="209"/>
      <c r="E20" s="261"/>
      <c r="F20" s="71"/>
      <c r="G20" s="72"/>
      <c r="H20" s="73"/>
      <c r="I20" s="72"/>
      <c r="J20" s="73"/>
      <c r="K20" s="72"/>
      <c r="L20" s="73"/>
      <c r="M20" s="72"/>
      <c r="N20" s="73"/>
      <c r="O20" s="83"/>
      <c r="P20" s="107" t="s">
        <v>157</v>
      </c>
      <c r="Q20" s="115" t="s">
        <v>148</v>
      </c>
      <c r="R20" s="108" t="s">
        <v>63</v>
      </c>
      <c r="S20" s="61" t="s">
        <v>148</v>
      </c>
      <c r="T20" s="107" t="s">
        <v>59</v>
      </c>
      <c r="U20" s="61" t="s">
        <v>148</v>
      </c>
      <c r="V20" s="299" t="s">
        <v>135</v>
      </c>
      <c r="W20" s="300"/>
      <c r="X20" s="95" t="str">
        <f>VLOOKUP($B18,利用者一覧!$C$4:$AU$53,14,FALSE)</f>
        <v>☑</v>
      </c>
      <c r="Y20" s="301" t="s">
        <v>139</v>
      </c>
      <c r="Z20" s="300"/>
      <c r="AA20" s="95" t="str">
        <f>VLOOKUP($B18,利用者一覧!$C$4:$AU$53,22,FALSE)</f>
        <v>□</v>
      </c>
      <c r="AB20" s="225"/>
      <c r="AC20" s="225"/>
      <c r="AD20" s="225"/>
      <c r="AE20" s="225"/>
      <c r="AF20" s="226"/>
    </row>
    <row r="21" spans="1:65" ht="21.6" customHeight="1" thickBot="1">
      <c r="A21" s="302"/>
      <c r="B21" s="283" t="s">
        <v>46</v>
      </c>
      <c r="C21" s="283"/>
      <c r="D21" s="283"/>
      <c r="E21" s="307"/>
      <c r="F21" s="84"/>
      <c r="G21" s="85"/>
      <c r="H21" s="86"/>
      <c r="I21" s="85"/>
      <c r="J21" s="86"/>
      <c r="K21" s="85"/>
      <c r="L21" s="86"/>
      <c r="M21" s="85"/>
      <c r="N21" s="86"/>
      <c r="O21" s="87"/>
      <c r="P21" s="293" t="s">
        <v>156</v>
      </c>
      <c r="Q21" s="294"/>
      <c r="R21" s="294"/>
      <c r="S21" s="294"/>
      <c r="T21" s="294"/>
      <c r="U21" s="295"/>
      <c r="V21" s="279" t="s">
        <v>143</v>
      </c>
      <c r="W21" s="280"/>
      <c r="X21" s="96" t="str">
        <f>VLOOKUP($B18,利用者一覧!$C$4:$AU$53,16,FALSE)</f>
        <v>□</v>
      </c>
      <c r="Y21" s="281" t="s">
        <v>140</v>
      </c>
      <c r="Z21" s="280"/>
      <c r="AA21" s="96" t="str">
        <f>VLOOKUP($B18,利用者一覧!$C$4:$AU$53,24,FALSE)</f>
        <v>□</v>
      </c>
      <c r="AB21" s="225"/>
      <c r="AC21" s="225"/>
      <c r="AD21" s="225"/>
      <c r="AE21" s="225"/>
      <c r="AF21" s="226"/>
    </row>
    <row r="22" spans="1:65" ht="21.6" customHeight="1" thickTop="1" thickBot="1">
      <c r="A22" s="302"/>
      <c r="B22" s="103" t="s">
        <v>51</v>
      </c>
      <c r="C22" s="94" t="str">
        <f>VLOOKUP($B18,利用者一覧!$C$4:$AU$53,38,FALSE)</f>
        <v>□</v>
      </c>
      <c r="D22" s="104" t="s">
        <v>56</v>
      </c>
      <c r="E22" s="61" t="s">
        <v>149</v>
      </c>
      <c r="F22" s="271" t="s">
        <v>31</v>
      </c>
      <c r="G22" s="272"/>
      <c r="H22" s="171" t="s">
        <v>32</v>
      </c>
      <c r="I22" s="272"/>
      <c r="J22" s="171" t="s">
        <v>33</v>
      </c>
      <c r="K22" s="272"/>
      <c r="L22" s="171" t="s">
        <v>34</v>
      </c>
      <c r="M22" s="273"/>
      <c r="N22" s="274" t="s">
        <v>35</v>
      </c>
      <c r="O22" s="275"/>
      <c r="P22" s="276" t="str">
        <f>VLOOKUP($B18,利用者一覧!$C$4:$AU$53,40,FALSE)</f>
        <v>歩行運動</v>
      </c>
      <c r="Q22" s="277"/>
      <c r="R22" s="277"/>
      <c r="S22" s="277"/>
      <c r="T22" s="278"/>
      <c r="U22" s="70" t="s">
        <v>148</v>
      </c>
      <c r="V22" s="279" t="s">
        <v>144</v>
      </c>
      <c r="W22" s="280"/>
      <c r="X22" s="96" t="str">
        <f>VLOOKUP($B18,利用者一覧!$C$4:$AU$53,18,FALSE)</f>
        <v>☑</v>
      </c>
      <c r="Y22" s="281" t="s">
        <v>141</v>
      </c>
      <c r="Z22" s="280"/>
      <c r="AA22" s="96" t="str">
        <f>VLOOKUP($B18,利用者一覧!$C$4:$AU$53,26,FALSE)</f>
        <v>□</v>
      </c>
      <c r="AB22" s="225"/>
      <c r="AC22" s="225"/>
      <c r="AD22" s="225"/>
      <c r="AE22" s="225"/>
      <c r="AF22" s="226"/>
    </row>
    <row r="23" spans="1:65" ht="21.6" customHeight="1" thickBot="1">
      <c r="A23" s="302"/>
      <c r="B23" s="308" t="s">
        <v>47</v>
      </c>
      <c r="C23" s="308"/>
      <c r="D23" s="308"/>
      <c r="E23" s="309"/>
      <c r="F23" s="97" t="s">
        <v>36</v>
      </c>
      <c r="G23" s="98" t="s">
        <v>37</v>
      </c>
      <c r="H23" s="99" t="s">
        <v>36</v>
      </c>
      <c r="I23" s="98" t="s">
        <v>37</v>
      </c>
      <c r="J23" s="99" t="s">
        <v>36</v>
      </c>
      <c r="K23" s="98" t="s">
        <v>37</v>
      </c>
      <c r="L23" s="99" t="s">
        <v>36</v>
      </c>
      <c r="M23" s="101" t="s">
        <v>37</v>
      </c>
      <c r="N23" s="102" t="s">
        <v>36</v>
      </c>
      <c r="O23" s="100" t="s">
        <v>37</v>
      </c>
      <c r="P23" s="310" t="str">
        <f>VLOOKUP($B18,利用者一覧!$C$4:$AU$53,41,FALSE)</f>
        <v>下肢マシントレ</v>
      </c>
      <c r="Q23" s="311"/>
      <c r="R23" s="311"/>
      <c r="S23" s="311"/>
      <c r="T23" s="312"/>
      <c r="U23" s="64" t="s">
        <v>148</v>
      </c>
      <c r="V23" s="279" t="s">
        <v>138</v>
      </c>
      <c r="W23" s="280"/>
      <c r="X23" s="96" t="str">
        <f>VLOOKUP($B18,利用者一覧!$C$4:$AU$53,20,FALSE)</f>
        <v>☑</v>
      </c>
      <c r="Y23" s="281" t="s">
        <v>142</v>
      </c>
      <c r="Z23" s="280"/>
      <c r="AA23" s="96" t="str">
        <f>VLOOKUP($B18,利用者一覧!$C$4:$AU$53,28,FALSE)</f>
        <v>☑</v>
      </c>
      <c r="AB23" s="225"/>
      <c r="AC23" s="225"/>
      <c r="AD23" s="225"/>
      <c r="AE23" s="225"/>
      <c r="AF23" s="226"/>
      <c r="AK23" s="316"/>
      <c r="AL23" s="316"/>
      <c r="AM23" s="67"/>
      <c r="AN23" s="67"/>
      <c r="AO23" s="67"/>
    </row>
    <row r="24" spans="1:65" ht="21.6" customHeight="1" thickTop="1" thickBot="1">
      <c r="A24" s="302"/>
      <c r="B24" s="106" t="s">
        <v>51</v>
      </c>
      <c r="C24" s="94" t="str">
        <f>VLOOKUP($B18,利用者一覧!$C$4:$AU$53,39,FALSE)</f>
        <v>□</v>
      </c>
      <c r="D24" s="104" t="s">
        <v>56</v>
      </c>
      <c r="E24" s="61" t="s">
        <v>149</v>
      </c>
      <c r="F24" s="71"/>
      <c r="G24" s="72"/>
      <c r="H24" s="73"/>
      <c r="I24" s="72"/>
      <c r="J24" s="73"/>
      <c r="K24" s="72"/>
      <c r="L24" s="73"/>
      <c r="M24" s="74"/>
      <c r="N24" s="62"/>
      <c r="O24" s="63"/>
      <c r="P24" s="317" t="str">
        <f>VLOOKUP($B18,利用者一覧!$C$4:$AU$53,42,FALSE)</f>
        <v>握力アップの運動</v>
      </c>
      <c r="Q24" s="318"/>
      <c r="R24" s="318"/>
      <c r="S24" s="318"/>
      <c r="T24" s="319"/>
      <c r="U24" s="116" t="s">
        <v>148</v>
      </c>
      <c r="V24" s="320" t="str">
        <f>VLOOKUP($B18,利用者一覧!$C$4:$AU$53,44,FALSE)</f>
        <v>目標：筋肉量の増加　注意：食事量の確認食べるよう声かけ</v>
      </c>
      <c r="W24" s="179"/>
      <c r="X24" s="179"/>
      <c r="Y24" s="179"/>
      <c r="Z24" s="179"/>
      <c r="AA24" s="179"/>
      <c r="AB24" s="179"/>
      <c r="AC24" s="179"/>
      <c r="AD24" s="179"/>
      <c r="AE24" s="179"/>
      <c r="AF24" s="180"/>
    </row>
    <row r="25" spans="1:65" ht="21.6" customHeight="1" thickBot="1">
      <c r="A25" s="302"/>
      <c r="B25" s="293" t="s">
        <v>182</v>
      </c>
      <c r="C25" s="294"/>
      <c r="D25" s="294"/>
      <c r="E25" s="295"/>
      <c r="F25" s="109"/>
      <c r="G25" s="110"/>
      <c r="H25" s="111"/>
      <c r="I25" s="110"/>
      <c r="J25" s="111"/>
      <c r="K25" s="110"/>
      <c r="L25" s="111"/>
      <c r="M25" s="112"/>
      <c r="N25" s="113"/>
      <c r="O25" s="114"/>
      <c r="P25" s="198" t="s">
        <v>178</v>
      </c>
      <c r="Q25" s="199"/>
      <c r="R25" s="324"/>
      <c r="S25" s="206" t="str">
        <f>VLOOKUP($B18,利用者一覧!$C$4:$AU$53,43,FALSE)</f>
        <v>栄養</v>
      </c>
      <c r="T25" s="206"/>
      <c r="U25" s="207"/>
      <c r="V25" s="321"/>
      <c r="W25" s="322"/>
      <c r="X25" s="322"/>
      <c r="Y25" s="322"/>
      <c r="Z25" s="322"/>
      <c r="AA25" s="322"/>
      <c r="AB25" s="322"/>
      <c r="AC25" s="322"/>
      <c r="AD25" s="322"/>
      <c r="AE25" s="322"/>
      <c r="AF25" s="323"/>
      <c r="AK25" s="76"/>
      <c r="AL25" s="76"/>
      <c r="AM25" s="76"/>
      <c r="AN25" s="76"/>
      <c r="AO25" s="76"/>
      <c r="AP25" s="77"/>
      <c r="AQ25" s="77"/>
      <c r="AR25" s="75"/>
      <c r="AS25" s="77"/>
      <c r="AT25" s="77"/>
      <c r="AU25" s="75"/>
      <c r="AV25" s="77"/>
      <c r="AW25" s="77"/>
      <c r="AX25" s="75"/>
      <c r="AY25" s="77"/>
      <c r="AZ25" s="77"/>
      <c r="BA25" s="75"/>
      <c r="BB25" s="77"/>
      <c r="BC25" s="77"/>
      <c r="BD25" s="75"/>
      <c r="BE25" s="77"/>
      <c r="BF25" s="77"/>
      <c r="BG25" s="75"/>
      <c r="BH25" s="77"/>
      <c r="BI25" s="77"/>
      <c r="BJ25" s="75"/>
      <c r="BK25" s="77"/>
      <c r="BL25" s="77"/>
      <c r="BM25" s="75"/>
    </row>
    <row r="26" spans="1:65" ht="27.6" customHeight="1" thickTop="1" thickBot="1">
      <c r="A26" s="303"/>
      <c r="B26" s="313"/>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5"/>
    </row>
    <row r="27" spans="1:65" ht="16.95" customHeight="1" thickBot="1">
      <c r="A27" s="302">
        <v>3</v>
      </c>
      <c r="B27" s="149" t="s">
        <v>9</v>
      </c>
      <c r="C27" s="150"/>
      <c r="D27" s="150"/>
      <c r="E27" s="151"/>
      <c r="F27" s="304" t="s">
        <v>158</v>
      </c>
      <c r="G27" s="305"/>
      <c r="H27" s="305"/>
      <c r="I27" s="305"/>
      <c r="J27" s="305"/>
      <c r="K27" s="305"/>
      <c r="L27" s="305"/>
      <c r="M27" s="305"/>
      <c r="N27" s="305"/>
      <c r="O27" s="306"/>
      <c r="P27" s="282" t="s">
        <v>48</v>
      </c>
      <c r="Q27" s="283"/>
      <c r="R27" s="283"/>
      <c r="S27" s="283"/>
      <c r="T27" s="283"/>
      <c r="U27" s="284"/>
      <c r="V27" s="285" t="str">
        <f>VLOOKUP($B28,利用者一覧!$C$4:$AU$53,36,FALSE)</f>
        <v>【通常食】</v>
      </c>
      <c r="W27" s="286"/>
      <c r="X27" s="286"/>
      <c r="Y27" s="282" t="s">
        <v>49</v>
      </c>
      <c r="Z27" s="283"/>
      <c r="AA27" s="283"/>
      <c r="AB27" s="283"/>
      <c r="AC27" s="284"/>
      <c r="AD27" s="285" t="str">
        <f>VLOOKUP($B28,利用者一覧!$C$4:$AU$53,37,FALSE)</f>
        <v>【自歯】</v>
      </c>
      <c r="AE27" s="286"/>
      <c r="AF27" s="287"/>
    </row>
    <row r="28" spans="1:65" ht="27" customHeight="1" thickTop="1" thickBot="1">
      <c r="A28" s="302"/>
      <c r="B28" s="208" t="s">
        <v>184</v>
      </c>
      <c r="C28" s="208"/>
      <c r="D28" s="208"/>
      <c r="E28" s="259"/>
      <c r="F28" s="271" t="s">
        <v>26</v>
      </c>
      <c r="G28" s="272"/>
      <c r="H28" s="171" t="s">
        <v>27</v>
      </c>
      <c r="I28" s="272"/>
      <c r="J28" s="171" t="s">
        <v>28</v>
      </c>
      <c r="K28" s="272"/>
      <c r="L28" s="171" t="s">
        <v>29</v>
      </c>
      <c r="M28" s="272"/>
      <c r="N28" s="171" t="s">
        <v>30</v>
      </c>
      <c r="O28" s="275"/>
      <c r="P28" s="106" t="s">
        <v>52</v>
      </c>
      <c r="Q28" s="288" t="s">
        <v>53</v>
      </c>
      <c r="R28" s="289"/>
      <c r="S28" s="104" t="s">
        <v>57</v>
      </c>
      <c r="T28" s="290"/>
      <c r="U28" s="291"/>
      <c r="V28" s="105" t="s">
        <v>60</v>
      </c>
      <c r="W28" s="288" t="s">
        <v>61</v>
      </c>
      <c r="X28" s="292"/>
      <c r="Y28" s="107" t="s">
        <v>54</v>
      </c>
      <c r="Z28" s="115" t="s">
        <v>148</v>
      </c>
      <c r="AA28" s="108" t="s">
        <v>58</v>
      </c>
      <c r="AB28" s="115" t="s">
        <v>148</v>
      </c>
      <c r="AC28" s="108" t="s">
        <v>62</v>
      </c>
      <c r="AD28" s="115" t="s">
        <v>148</v>
      </c>
      <c r="AE28" s="104" t="s">
        <v>55</v>
      </c>
      <c r="AF28" s="61" t="s">
        <v>148</v>
      </c>
    </row>
    <row r="29" spans="1:65" ht="21.6" customHeight="1" thickBot="1">
      <c r="A29" s="302"/>
      <c r="B29" s="209"/>
      <c r="C29" s="209"/>
      <c r="D29" s="209"/>
      <c r="E29" s="261"/>
      <c r="F29" s="97" t="s">
        <v>36</v>
      </c>
      <c r="G29" s="98" t="s">
        <v>37</v>
      </c>
      <c r="H29" s="99" t="s">
        <v>36</v>
      </c>
      <c r="I29" s="98" t="s">
        <v>37</v>
      </c>
      <c r="J29" s="99" t="s">
        <v>36</v>
      </c>
      <c r="K29" s="98" t="s">
        <v>37</v>
      </c>
      <c r="L29" s="99" t="s">
        <v>36</v>
      </c>
      <c r="M29" s="98" t="s">
        <v>37</v>
      </c>
      <c r="N29" s="99" t="s">
        <v>36</v>
      </c>
      <c r="O29" s="100" t="s">
        <v>37</v>
      </c>
      <c r="P29" s="293" t="s">
        <v>177</v>
      </c>
      <c r="Q29" s="294"/>
      <c r="R29" s="294"/>
      <c r="S29" s="294"/>
      <c r="T29" s="294"/>
      <c r="U29" s="295"/>
      <c r="V29" s="293" t="s">
        <v>176</v>
      </c>
      <c r="W29" s="294"/>
      <c r="X29" s="294"/>
      <c r="Y29" s="294"/>
      <c r="Z29" s="294"/>
      <c r="AA29" s="296"/>
      <c r="AB29" s="297" t="str">
        <f>VLOOKUP($B28,利用者一覧!$C$4:$AU$53,45,FALSE)</f>
        <v>②レクの実施⑤たんぱく質摂取の確認</v>
      </c>
      <c r="AC29" s="297"/>
      <c r="AD29" s="297"/>
      <c r="AE29" s="297"/>
      <c r="AF29" s="298"/>
    </row>
    <row r="30" spans="1:65" ht="27" customHeight="1" thickTop="1" thickBot="1">
      <c r="A30" s="302"/>
      <c r="B30" s="209"/>
      <c r="C30" s="209"/>
      <c r="D30" s="209"/>
      <c r="E30" s="261"/>
      <c r="F30" s="71"/>
      <c r="G30" s="72"/>
      <c r="H30" s="73"/>
      <c r="I30" s="72"/>
      <c r="J30" s="73"/>
      <c r="K30" s="72"/>
      <c r="L30" s="73"/>
      <c r="M30" s="72"/>
      <c r="N30" s="73"/>
      <c r="O30" s="83"/>
      <c r="P30" s="107" t="s">
        <v>157</v>
      </c>
      <c r="Q30" s="115" t="s">
        <v>148</v>
      </c>
      <c r="R30" s="108" t="s">
        <v>63</v>
      </c>
      <c r="S30" s="61" t="s">
        <v>148</v>
      </c>
      <c r="T30" s="107" t="s">
        <v>59</v>
      </c>
      <c r="U30" s="61" t="s">
        <v>148</v>
      </c>
      <c r="V30" s="299" t="s">
        <v>135</v>
      </c>
      <c r="W30" s="300"/>
      <c r="X30" s="95" t="str">
        <f>VLOOKUP($B28,利用者一覧!$C$4:$AU$53,14,FALSE)</f>
        <v>□</v>
      </c>
      <c r="Y30" s="301" t="s">
        <v>139</v>
      </c>
      <c r="Z30" s="300"/>
      <c r="AA30" s="95" t="str">
        <f>VLOOKUP($B28,利用者一覧!$C$4:$AU$53,22,FALSE)</f>
        <v>☑</v>
      </c>
      <c r="AB30" s="225"/>
      <c r="AC30" s="225"/>
      <c r="AD30" s="225"/>
      <c r="AE30" s="225"/>
      <c r="AF30" s="226"/>
    </row>
    <row r="31" spans="1:65" ht="21.6" customHeight="1" thickBot="1">
      <c r="A31" s="302"/>
      <c r="B31" s="283" t="s">
        <v>46</v>
      </c>
      <c r="C31" s="283"/>
      <c r="D31" s="283"/>
      <c r="E31" s="307"/>
      <c r="F31" s="84"/>
      <c r="G31" s="85"/>
      <c r="H31" s="86"/>
      <c r="I31" s="85"/>
      <c r="J31" s="86"/>
      <c r="K31" s="85"/>
      <c r="L31" s="86"/>
      <c r="M31" s="85"/>
      <c r="N31" s="86"/>
      <c r="O31" s="87"/>
      <c r="P31" s="293" t="s">
        <v>156</v>
      </c>
      <c r="Q31" s="294"/>
      <c r="R31" s="294"/>
      <c r="S31" s="294"/>
      <c r="T31" s="294"/>
      <c r="U31" s="295"/>
      <c r="V31" s="279" t="s">
        <v>143</v>
      </c>
      <c r="W31" s="280"/>
      <c r="X31" s="96" t="str">
        <f>VLOOKUP($B28,利用者一覧!$C$4:$AU$53,16,FALSE)</f>
        <v>☑</v>
      </c>
      <c r="Y31" s="281" t="s">
        <v>140</v>
      </c>
      <c r="Z31" s="280"/>
      <c r="AA31" s="96" t="str">
        <f>VLOOKUP($B28,利用者一覧!$C$4:$AU$53,24,FALSE)</f>
        <v>□</v>
      </c>
      <c r="AB31" s="225"/>
      <c r="AC31" s="225"/>
      <c r="AD31" s="225"/>
      <c r="AE31" s="225"/>
      <c r="AF31" s="226"/>
    </row>
    <row r="32" spans="1:65" ht="21.6" customHeight="1" thickTop="1" thickBot="1">
      <c r="A32" s="302"/>
      <c r="B32" s="103" t="s">
        <v>51</v>
      </c>
      <c r="C32" s="94" t="str">
        <f>VLOOKUP($B28,利用者一覧!$C$4:$AU$53,38,FALSE)</f>
        <v>□</v>
      </c>
      <c r="D32" s="104" t="s">
        <v>56</v>
      </c>
      <c r="E32" s="61" t="s">
        <v>149</v>
      </c>
      <c r="F32" s="271" t="s">
        <v>31</v>
      </c>
      <c r="G32" s="272"/>
      <c r="H32" s="171" t="s">
        <v>32</v>
      </c>
      <c r="I32" s="272"/>
      <c r="J32" s="171" t="s">
        <v>33</v>
      </c>
      <c r="K32" s="272"/>
      <c r="L32" s="171" t="s">
        <v>34</v>
      </c>
      <c r="M32" s="273"/>
      <c r="N32" s="274" t="s">
        <v>35</v>
      </c>
      <c r="O32" s="275"/>
      <c r="P32" s="276" t="str">
        <f>VLOOKUP($B28,利用者一覧!$C$4:$AU$53,40,FALSE)</f>
        <v>てくてく体操</v>
      </c>
      <c r="Q32" s="277"/>
      <c r="R32" s="277"/>
      <c r="S32" s="277"/>
      <c r="T32" s="278"/>
      <c r="U32" s="70" t="s">
        <v>148</v>
      </c>
      <c r="V32" s="279" t="s">
        <v>144</v>
      </c>
      <c r="W32" s="280"/>
      <c r="X32" s="96" t="str">
        <f>VLOOKUP($B28,利用者一覧!$C$4:$AU$53,18,FALSE)</f>
        <v>□</v>
      </c>
      <c r="Y32" s="281" t="s">
        <v>141</v>
      </c>
      <c r="Z32" s="280"/>
      <c r="AA32" s="96" t="str">
        <f>VLOOKUP($B28,利用者一覧!$C$4:$AU$53,26,FALSE)</f>
        <v>□</v>
      </c>
      <c r="AB32" s="225"/>
      <c r="AC32" s="225"/>
      <c r="AD32" s="225"/>
      <c r="AE32" s="225"/>
      <c r="AF32" s="226"/>
    </row>
    <row r="33" spans="1:65" ht="21.6" customHeight="1" thickBot="1">
      <c r="A33" s="302"/>
      <c r="B33" s="308" t="s">
        <v>47</v>
      </c>
      <c r="C33" s="308"/>
      <c r="D33" s="308"/>
      <c r="E33" s="309"/>
      <c r="F33" s="97" t="s">
        <v>36</v>
      </c>
      <c r="G33" s="98" t="s">
        <v>37</v>
      </c>
      <c r="H33" s="99" t="s">
        <v>36</v>
      </c>
      <c r="I33" s="98" t="s">
        <v>37</v>
      </c>
      <c r="J33" s="99" t="s">
        <v>36</v>
      </c>
      <c r="K33" s="98" t="s">
        <v>37</v>
      </c>
      <c r="L33" s="99" t="s">
        <v>36</v>
      </c>
      <c r="M33" s="101" t="s">
        <v>37</v>
      </c>
      <c r="N33" s="102" t="s">
        <v>36</v>
      </c>
      <c r="O33" s="100" t="s">
        <v>37</v>
      </c>
      <c r="P33" s="310" t="str">
        <f>VLOOKUP($B28,利用者一覧!$C$4:$AU$53,41,FALSE)</f>
        <v>体幹マシントレ</v>
      </c>
      <c r="Q33" s="311"/>
      <c r="R33" s="311"/>
      <c r="S33" s="311"/>
      <c r="T33" s="312"/>
      <c r="U33" s="64" t="s">
        <v>148</v>
      </c>
      <c r="V33" s="279" t="s">
        <v>138</v>
      </c>
      <c r="W33" s="280"/>
      <c r="X33" s="96" t="str">
        <f>VLOOKUP($B28,利用者一覧!$C$4:$AU$53,20,FALSE)</f>
        <v>□</v>
      </c>
      <c r="Y33" s="281" t="s">
        <v>142</v>
      </c>
      <c r="Z33" s="280"/>
      <c r="AA33" s="96" t="str">
        <f>VLOOKUP($B28,利用者一覧!$C$4:$AU$53,28,FALSE)</f>
        <v>□</v>
      </c>
      <c r="AB33" s="225"/>
      <c r="AC33" s="225"/>
      <c r="AD33" s="225"/>
      <c r="AE33" s="225"/>
      <c r="AF33" s="226"/>
      <c r="AK33" s="316"/>
      <c r="AL33" s="316"/>
      <c r="AM33" s="67"/>
      <c r="AN33" s="67"/>
      <c r="AO33" s="67"/>
    </row>
    <row r="34" spans="1:65" ht="21.6" customHeight="1" thickTop="1" thickBot="1">
      <c r="A34" s="302"/>
      <c r="B34" s="106" t="s">
        <v>51</v>
      </c>
      <c r="C34" s="94" t="str">
        <f>VLOOKUP($B28,利用者一覧!$C$4:$AU$53,39,FALSE)</f>
        <v>□</v>
      </c>
      <c r="D34" s="104" t="s">
        <v>56</v>
      </c>
      <c r="E34" s="61" t="s">
        <v>149</v>
      </c>
      <c r="F34" s="71"/>
      <c r="G34" s="72"/>
      <c r="H34" s="73"/>
      <c r="I34" s="72"/>
      <c r="J34" s="73"/>
      <c r="K34" s="72"/>
      <c r="L34" s="73"/>
      <c r="M34" s="74"/>
      <c r="N34" s="62"/>
      <c r="O34" s="63"/>
      <c r="P34" s="317">
        <f>VLOOKUP($B28,利用者一覧!$C$4:$AU$53,42,FALSE)</f>
        <v>0</v>
      </c>
      <c r="Q34" s="318"/>
      <c r="R34" s="318"/>
      <c r="S34" s="318"/>
      <c r="T34" s="319"/>
      <c r="U34" s="116" t="s">
        <v>148</v>
      </c>
      <c r="V34" s="320" t="str">
        <f>VLOOKUP($B28,利用者一覧!$C$4:$AU$53,44,FALSE)</f>
        <v>目標：近所へ買い物をできるようになる　注意：運動意欲が低い、常々声かけ</v>
      </c>
      <c r="W34" s="179"/>
      <c r="X34" s="179"/>
      <c r="Y34" s="179"/>
      <c r="Z34" s="179"/>
      <c r="AA34" s="179"/>
      <c r="AB34" s="179"/>
      <c r="AC34" s="179"/>
      <c r="AD34" s="179"/>
      <c r="AE34" s="179"/>
      <c r="AF34" s="180"/>
    </row>
    <row r="35" spans="1:65" ht="21.6" customHeight="1" thickBot="1">
      <c r="A35" s="302"/>
      <c r="B35" s="293" t="s">
        <v>182</v>
      </c>
      <c r="C35" s="294"/>
      <c r="D35" s="294"/>
      <c r="E35" s="295"/>
      <c r="F35" s="109"/>
      <c r="G35" s="110"/>
      <c r="H35" s="111"/>
      <c r="I35" s="110"/>
      <c r="J35" s="111"/>
      <c r="K35" s="110"/>
      <c r="L35" s="111"/>
      <c r="M35" s="112"/>
      <c r="N35" s="113"/>
      <c r="O35" s="114"/>
      <c r="P35" s="198" t="s">
        <v>178</v>
      </c>
      <c r="Q35" s="199"/>
      <c r="R35" s="324"/>
      <c r="S35" s="206" t="str">
        <f>VLOOKUP($B28,利用者一覧!$C$4:$AU$53,43,FALSE)</f>
        <v>運動</v>
      </c>
      <c r="T35" s="206"/>
      <c r="U35" s="207"/>
      <c r="V35" s="321"/>
      <c r="W35" s="322"/>
      <c r="X35" s="322"/>
      <c r="Y35" s="322"/>
      <c r="Z35" s="322"/>
      <c r="AA35" s="322"/>
      <c r="AB35" s="322"/>
      <c r="AC35" s="322"/>
      <c r="AD35" s="322"/>
      <c r="AE35" s="322"/>
      <c r="AF35" s="323"/>
      <c r="AK35" s="76"/>
      <c r="AL35" s="76"/>
      <c r="AM35" s="76"/>
      <c r="AN35" s="76"/>
      <c r="AO35" s="76"/>
      <c r="AP35" s="77"/>
      <c r="AQ35" s="77"/>
      <c r="AR35" s="75"/>
      <c r="AS35" s="77"/>
      <c r="AT35" s="77"/>
      <c r="AU35" s="75"/>
      <c r="AV35" s="77"/>
      <c r="AW35" s="77"/>
      <c r="AX35" s="75"/>
      <c r="AY35" s="77"/>
      <c r="AZ35" s="77"/>
      <c r="BA35" s="75"/>
      <c r="BB35" s="77"/>
      <c r="BC35" s="77"/>
      <c r="BD35" s="75"/>
      <c r="BE35" s="77"/>
      <c r="BF35" s="77"/>
      <c r="BG35" s="75"/>
      <c r="BH35" s="77"/>
      <c r="BI35" s="77"/>
      <c r="BJ35" s="75"/>
      <c r="BK35" s="77"/>
      <c r="BL35" s="77"/>
      <c r="BM35" s="75"/>
    </row>
    <row r="36" spans="1:65" ht="27.6" customHeight="1" thickTop="1" thickBot="1">
      <c r="A36" s="303"/>
      <c r="B36" s="313"/>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5"/>
    </row>
    <row r="37" spans="1:65" ht="16.95" customHeight="1" thickBot="1">
      <c r="A37" s="302">
        <v>4</v>
      </c>
      <c r="B37" s="149" t="s">
        <v>9</v>
      </c>
      <c r="C37" s="150"/>
      <c r="D37" s="150"/>
      <c r="E37" s="151"/>
      <c r="F37" s="304" t="s">
        <v>158</v>
      </c>
      <c r="G37" s="305"/>
      <c r="H37" s="305"/>
      <c r="I37" s="305"/>
      <c r="J37" s="305"/>
      <c r="K37" s="305"/>
      <c r="L37" s="305"/>
      <c r="M37" s="305"/>
      <c r="N37" s="305"/>
      <c r="O37" s="306"/>
      <c r="P37" s="282" t="s">
        <v>48</v>
      </c>
      <c r="Q37" s="283"/>
      <c r="R37" s="283"/>
      <c r="S37" s="283"/>
      <c r="T37" s="283"/>
      <c r="U37" s="284"/>
      <c r="V37" s="285" t="e">
        <f>VLOOKUP($B38,利用者一覧!$C$4:$AU$53,36,FALSE)</f>
        <v>#N/A</v>
      </c>
      <c r="W37" s="286"/>
      <c r="X37" s="286"/>
      <c r="Y37" s="282" t="s">
        <v>49</v>
      </c>
      <c r="Z37" s="283"/>
      <c r="AA37" s="283"/>
      <c r="AB37" s="283"/>
      <c r="AC37" s="284"/>
      <c r="AD37" s="285" t="e">
        <f>VLOOKUP($B38,利用者一覧!$C$4:$AU$53,37,FALSE)</f>
        <v>#N/A</v>
      </c>
      <c r="AE37" s="286"/>
      <c r="AF37" s="287"/>
    </row>
    <row r="38" spans="1:65" ht="27" customHeight="1" thickTop="1" thickBot="1">
      <c r="A38" s="302"/>
      <c r="B38" s="208"/>
      <c r="C38" s="208"/>
      <c r="D38" s="208"/>
      <c r="E38" s="259"/>
      <c r="F38" s="271" t="s">
        <v>26</v>
      </c>
      <c r="G38" s="272"/>
      <c r="H38" s="171" t="s">
        <v>27</v>
      </c>
      <c r="I38" s="272"/>
      <c r="J38" s="171" t="s">
        <v>28</v>
      </c>
      <c r="K38" s="272"/>
      <c r="L38" s="171" t="s">
        <v>29</v>
      </c>
      <c r="M38" s="272"/>
      <c r="N38" s="171" t="s">
        <v>30</v>
      </c>
      <c r="O38" s="275"/>
      <c r="P38" s="106" t="s">
        <v>52</v>
      </c>
      <c r="Q38" s="288" t="s">
        <v>53</v>
      </c>
      <c r="R38" s="289"/>
      <c r="S38" s="104" t="s">
        <v>57</v>
      </c>
      <c r="T38" s="290"/>
      <c r="U38" s="291"/>
      <c r="V38" s="105" t="s">
        <v>60</v>
      </c>
      <c r="W38" s="288" t="s">
        <v>61</v>
      </c>
      <c r="X38" s="292"/>
      <c r="Y38" s="107" t="s">
        <v>54</v>
      </c>
      <c r="Z38" s="115" t="s">
        <v>148</v>
      </c>
      <c r="AA38" s="108" t="s">
        <v>58</v>
      </c>
      <c r="AB38" s="115" t="s">
        <v>148</v>
      </c>
      <c r="AC38" s="108" t="s">
        <v>62</v>
      </c>
      <c r="AD38" s="115" t="s">
        <v>148</v>
      </c>
      <c r="AE38" s="104" t="s">
        <v>55</v>
      </c>
      <c r="AF38" s="61" t="s">
        <v>148</v>
      </c>
    </row>
    <row r="39" spans="1:65" ht="21.6" customHeight="1" thickBot="1">
      <c r="A39" s="302"/>
      <c r="B39" s="209"/>
      <c r="C39" s="209"/>
      <c r="D39" s="209"/>
      <c r="E39" s="261"/>
      <c r="F39" s="97" t="s">
        <v>36</v>
      </c>
      <c r="G39" s="98" t="s">
        <v>37</v>
      </c>
      <c r="H39" s="99" t="s">
        <v>36</v>
      </c>
      <c r="I39" s="98" t="s">
        <v>37</v>
      </c>
      <c r="J39" s="99" t="s">
        <v>36</v>
      </c>
      <c r="K39" s="98" t="s">
        <v>37</v>
      </c>
      <c r="L39" s="99" t="s">
        <v>36</v>
      </c>
      <c r="M39" s="98" t="s">
        <v>37</v>
      </c>
      <c r="N39" s="99" t="s">
        <v>36</v>
      </c>
      <c r="O39" s="100" t="s">
        <v>37</v>
      </c>
      <c r="P39" s="293" t="s">
        <v>177</v>
      </c>
      <c r="Q39" s="294"/>
      <c r="R39" s="294"/>
      <c r="S39" s="294"/>
      <c r="T39" s="294"/>
      <c r="U39" s="295"/>
      <c r="V39" s="293" t="s">
        <v>176</v>
      </c>
      <c r="W39" s="294"/>
      <c r="X39" s="294"/>
      <c r="Y39" s="294"/>
      <c r="Z39" s="294"/>
      <c r="AA39" s="296"/>
      <c r="AB39" s="297" t="e">
        <f>VLOOKUP($B38,利用者一覧!$C$4:$AU$53,45,FALSE)</f>
        <v>#N/A</v>
      </c>
      <c r="AC39" s="297"/>
      <c r="AD39" s="297"/>
      <c r="AE39" s="297"/>
      <c r="AF39" s="298"/>
    </row>
    <row r="40" spans="1:65" ht="27" customHeight="1" thickTop="1" thickBot="1">
      <c r="A40" s="302"/>
      <c r="B40" s="209"/>
      <c r="C40" s="209"/>
      <c r="D40" s="209"/>
      <c r="E40" s="261"/>
      <c r="F40" s="71"/>
      <c r="G40" s="72"/>
      <c r="H40" s="73"/>
      <c r="I40" s="72"/>
      <c r="J40" s="73"/>
      <c r="K40" s="72"/>
      <c r="L40" s="73"/>
      <c r="M40" s="72"/>
      <c r="N40" s="73"/>
      <c r="O40" s="83"/>
      <c r="P40" s="107" t="s">
        <v>157</v>
      </c>
      <c r="Q40" s="115" t="s">
        <v>148</v>
      </c>
      <c r="R40" s="108" t="s">
        <v>63</v>
      </c>
      <c r="S40" s="61" t="s">
        <v>148</v>
      </c>
      <c r="T40" s="107" t="s">
        <v>59</v>
      </c>
      <c r="U40" s="61" t="s">
        <v>148</v>
      </c>
      <c r="V40" s="299" t="s">
        <v>135</v>
      </c>
      <c r="W40" s="300"/>
      <c r="X40" s="95" t="e">
        <f>VLOOKUP($B38,利用者一覧!$C$4:$AU$53,14,FALSE)</f>
        <v>#N/A</v>
      </c>
      <c r="Y40" s="301" t="s">
        <v>139</v>
      </c>
      <c r="Z40" s="300"/>
      <c r="AA40" s="95" t="e">
        <f>VLOOKUP($B38,利用者一覧!$C$4:$AU$53,22,FALSE)</f>
        <v>#N/A</v>
      </c>
      <c r="AB40" s="225"/>
      <c r="AC40" s="225"/>
      <c r="AD40" s="225"/>
      <c r="AE40" s="225"/>
      <c r="AF40" s="226"/>
    </row>
    <row r="41" spans="1:65" ht="21.6" customHeight="1" thickBot="1">
      <c r="A41" s="302"/>
      <c r="B41" s="283" t="s">
        <v>46</v>
      </c>
      <c r="C41" s="283"/>
      <c r="D41" s="283"/>
      <c r="E41" s="307"/>
      <c r="F41" s="84"/>
      <c r="G41" s="85"/>
      <c r="H41" s="86"/>
      <c r="I41" s="85"/>
      <c r="J41" s="86"/>
      <c r="K41" s="85"/>
      <c r="L41" s="86"/>
      <c r="M41" s="85"/>
      <c r="N41" s="86"/>
      <c r="O41" s="87"/>
      <c r="P41" s="293" t="s">
        <v>156</v>
      </c>
      <c r="Q41" s="294"/>
      <c r="R41" s="294"/>
      <c r="S41" s="294"/>
      <c r="T41" s="294"/>
      <c r="U41" s="295"/>
      <c r="V41" s="279" t="s">
        <v>143</v>
      </c>
      <c r="W41" s="280"/>
      <c r="X41" s="96" t="e">
        <f>VLOOKUP($B38,利用者一覧!$C$4:$AU$53,16,FALSE)</f>
        <v>#N/A</v>
      </c>
      <c r="Y41" s="281" t="s">
        <v>140</v>
      </c>
      <c r="Z41" s="280"/>
      <c r="AA41" s="96" t="e">
        <f>VLOOKUP($B38,利用者一覧!$C$4:$AU$53,24,FALSE)</f>
        <v>#N/A</v>
      </c>
      <c r="AB41" s="225"/>
      <c r="AC41" s="225"/>
      <c r="AD41" s="225"/>
      <c r="AE41" s="225"/>
      <c r="AF41" s="226"/>
    </row>
    <row r="42" spans="1:65" ht="21.6" customHeight="1" thickTop="1" thickBot="1">
      <c r="A42" s="302"/>
      <c r="B42" s="103" t="s">
        <v>51</v>
      </c>
      <c r="C42" s="94" t="e">
        <f>VLOOKUP($B38,利用者一覧!$C$4:$AU$53,38,FALSE)</f>
        <v>#N/A</v>
      </c>
      <c r="D42" s="104" t="s">
        <v>56</v>
      </c>
      <c r="E42" s="61" t="s">
        <v>149</v>
      </c>
      <c r="F42" s="271" t="s">
        <v>31</v>
      </c>
      <c r="G42" s="272"/>
      <c r="H42" s="171" t="s">
        <v>32</v>
      </c>
      <c r="I42" s="272"/>
      <c r="J42" s="171" t="s">
        <v>33</v>
      </c>
      <c r="K42" s="272"/>
      <c r="L42" s="171" t="s">
        <v>34</v>
      </c>
      <c r="M42" s="273"/>
      <c r="N42" s="274" t="s">
        <v>35</v>
      </c>
      <c r="O42" s="275"/>
      <c r="P42" s="276" t="e">
        <f>VLOOKUP($B38,利用者一覧!$C$4:$AU$53,40,FALSE)</f>
        <v>#N/A</v>
      </c>
      <c r="Q42" s="277"/>
      <c r="R42" s="277"/>
      <c r="S42" s="277"/>
      <c r="T42" s="278"/>
      <c r="U42" s="70" t="s">
        <v>148</v>
      </c>
      <c r="V42" s="279" t="s">
        <v>144</v>
      </c>
      <c r="W42" s="280"/>
      <c r="X42" s="96" t="e">
        <f>VLOOKUP($B38,利用者一覧!$C$4:$AU$53,18,FALSE)</f>
        <v>#N/A</v>
      </c>
      <c r="Y42" s="281" t="s">
        <v>141</v>
      </c>
      <c r="Z42" s="280"/>
      <c r="AA42" s="96" t="e">
        <f>VLOOKUP($B38,利用者一覧!$C$4:$AU$53,26,FALSE)</f>
        <v>#N/A</v>
      </c>
      <c r="AB42" s="225"/>
      <c r="AC42" s="225"/>
      <c r="AD42" s="225"/>
      <c r="AE42" s="225"/>
      <c r="AF42" s="226"/>
    </row>
    <row r="43" spans="1:65" ht="21.6" customHeight="1" thickBot="1">
      <c r="A43" s="302"/>
      <c r="B43" s="308" t="s">
        <v>47</v>
      </c>
      <c r="C43" s="308"/>
      <c r="D43" s="308"/>
      <c r="E43" s="309"/>
      <c r="F43" s="97" t="s">
        <v>36</v>
      </c>
      <c r="G43" s="98" t="s">
        <v>37</v>
      </c>
      <c r="H43" s="99" t="s">
        <v>36</v>
      </c>
      <c r="I43" s="98" t="s">
        <v>37</v>
      </c>
      <c r="J43" s="99" t="s">
        <v>36</v>
      </c>
      <c r="K43" s="98" t="s">
        <v>37</v>
      </c>
      <c r="L43" s="99" t="s">
        <v>36</v>
      </c>
      <c r="M43" s="101" t="s">
        <v>37</v>
      </c>
      <c r="N43" s="102" t="s">
        <v>36</v>
      </c>
      <c r="O43" s="100" t="s">
        <v>37</v>
      </c>
      <c r="P43" s="310" t="e">
        <f>VLOOKUP($B38,利用者一覧!$C$4:$AU$53,41,FALSE)</f>
        <v>#N/A</v>
      </c>
      <c r="Q43" s="311"/>
      <c r="R43" s="311"/>
      <c r="S43" s="311"/>
      <c r="T43" s="312"/>
      <c r="U43" s="64" t="s">
        <v>148</v>
      </c>
      <c r="V43" s="279" t="s">
        <v>138</v>
      </c>
      <c r="W43" s="280"/>
      <c r="X43" s="96" t="e">
        <f>VLOOKUP($B38,利用者一覧!$C$4:$AU$53,20,FALSE)</f>
        <v>#N/A</v>
      </c>
      <c r="Y43" s="281" t="s">
        <v>142</v>
      </c>
      <c r="Z43" s="280"/>
      <c r="AA43" s="96" t="e">
        <f>VLOOKUP($B38,利用者一覧!$C$4:$AU$53,28,FALSE)</f>
        <v>#N/A</v>
      </c>
      <c r="AB43" s="225"/>
      <c r="AC43" s="225"/>
      <c r="AD43" s="225"/>
      <c r="AE43" s="225"/>
      <c r="AF43" s="226"/>
      <c r="AK43" s="316"/>
      <c r="AL43" s="316"/>
      <c r="AM43" s="67"/>
      <c r="AN43" s="67"/>
      <c r="AO43" s="67"/>
    </row>
    <row r="44" spans="1:65" ht="21.6" customHeight="1" thickTop="1" thickBot="1">
      <c r="A44" s="302"/>
      <c r="B44" s="106" t="s">
        <v>51</v>
      </c>
      <c r="C44" s="94" t="e">
        <f>VLOOKUP($B38,利用者一覧!$C$4:$AU$53,39,FALSE)</f>
        <v>#N/A</v>
      </c>
      <c r="D44" s="104" t="s">
        <v>56</v>
      </c>
      <c r="E44" s="61" t="s">
        <v>149</v>
      </c>
      <c r="F44" s="71"/>
      <c r="G44" s="72"/>
      <c r="H44" s="73"/>
      <c r="I44" s="72"/>
      <c r="J44" s="73"/>
      <c r="K44" s="72"/>
      <c r="L44" s="73"/>
      <c r="M44" s="74"/>
      <c r="N44" s="62"/>
      <c r="O44" s="63"/>
      <c r="P44" s="317" t="e">
        <f>VLOOKUP($B38,利用者一覧!$C$4:$AU$53,42,FALSE)</f>
        <v>#N/A</v>
      </c>
      <c r="Q44" s="318"/>
      <c r="R44" s="318"/>
      <c r="S44" s="318"/>
      <c r="T44" s="319"/>
      <c r="U44" s="116" t="s">
        <v>148</v>
      </c>
      <c r="V44" s="320" t="e">
        <f>VLOOKUP($B38,利用者一覧!$C$4:$AU$53,44,FALSE)</f>
        <v>#N/A</v>
      </c>
      <c r="W44" s="179"/>
      <c r="X44" s="179"/>
      <c r="Y44" s="179"/>
      <c r="Z44" s="179"/>
      <c r="AA44" s="179"/>
      <c r="AB44" s="179"/>
      <c r="AC44" s="179"/>
      <c r="AD44" s="179"/>
      <c r="AE44" s="179"/>
      <c r="AF44" s="180"/>
    </row>
    <row r="45" spans="1:65" ht="21.6" customHeight="1" thickBot="1">
      <c r="A45" s="302"/>
      <c r="B45" s="293" t="s">
        <v>182</v>
      </c>
      <c r="C45" s="294"/>
      <c r="D45" s="294"/>
      <c r="E45" s="295"/>
      <c r="F45" s="109"/>
      <c r="G45" s="110"/>
      <c r="H45" s="111"/>
      <c r="I45" s="110"/>
      <c r="J45" s="111"/>
      <c r="K45" s="110"/>
      <c r="L45" s="111"/>
      <c r="M45" s="112"/>
      <c r="N45" s="113"/>
      <c r="O45" s="114"/>
      <c r="P45" s="198" t="s">
        <v>178</v>
      </c>
      <c r="Q45" s="199"/>
      <c r="R45" s="324"/>
      <c r="S45" s="206" t="e">
        <f>VLOOKUP($B38,利用者一覧!$C$4:$AU$53,43,FALSE)</f>
        <v>#N/A</v>
      </c>
      <c r="T45" s="206"/>
      <c r="U45" s="207"/>
      <c r="V45" s="321"/>
      <c r="W45" s="322"/>
      <c r="X45" s="322"/>
      <c r="Y45" s="322"/>
      <c r="Z45" s="322"/>
      <c r="AA45" s="322"/>
      <c r="AB45" s="322"/>
      <c r="AC45" s="322"/>
      <c r="AD45" s="322"/>
      <c r="AE45" s="322"/>
      <c r="AF45" s="323"/>
      <c r="AK45" s="76"/>
      <c r="AL45" s="76"/>
      <c r="AM45" s="76"/>
      <c r="AN45" s="76"/>
      <c r="AO45" s="76"/>
      <c r="AP45" s="77"/>
      <c r="AQ45" s="77"/>
      <c r="AR45" s="75"/>
      <c r="AS45" s="77"/>
      <c r="AT45" s="77"/>
      <c r="AU45" s="75"/>
      <c r="AV45" s="77"/>
      <c r="AW45" s="77"/>
      <c r="AX45" s="75"/>
      <c r="AY45" s="77"/>
      <c r="AZ45" s="77"/>
      <c r="BA45" s="75"/>
      <c r="BB45" s="77"/>
      <c r="BC45" s="77"/>
      <c r="BD45" s="75"/>
      <c r="BE45" s="77"/>
      <c r="BF45" s="77"/>
      <c r="BG45" s="75"/>
      <c r="BH45" s="77"/>
      <c r="BI45" s="77"/>
      <c r="BJ45" s="75"/>
      <c r="BK45" s="77"/>
      <c r="BL45" s="77"/>
      <c r="BM45" s="75"/>
    </row>
    <row r="46" spans="1:65" ht="27.6" customHeight="1" thickTop="1" thickBot="1">
      <c r="A46" s="303"/>
      <c r="B46" s="313"/>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5"/>
    </row>
    <row r="47" spans="1:65" ht="16.95" customHeight="1" thickBot="1">
      <c r="A47" s="302">
        <v>5</v>
      </c>
      <c r="B47" s="149" t="s">
        <v>9</v>
      </c>
      <c r="C47" s="150"/>
      <c r="D47" s="150"/>
      <c r="E47" s="151"/>
      <c r="F47" s="304" t="s">
        <v>158</v>
      </c>
      <c r="G47" s="305"/>
      <c r="H47" s="305"/>
      <c r="I47" s="305"/>
      <c r="J47" s="305"/>
      <c r="K47" s="305"/>
      <c r="L47" s="305"/>
      <c r="M47" s="305"/>
      <c r="N47" s="305"/>
      <c r="O47" s="306"/>
      <c r="P47" s="282" t="s">
        <v>48</v>
      </c>
      <c r="Q47" s="283"/>
      <c r="R47" s="283"/>
      <c r="S47" s="283"/>
      <c r="T47" s="283"/>
      <c r="U47" s="284"/>
      <c r="V47" s="285" t="e">
        <f>VLOOKUP($B48,利用者一覧!$C$4:$AU$53,36,FALSE)</f>
        <v>#N/A</v>
      </c>
      <c r="W47" s="286"/>
      <c r="X47" s="286"/>
      <c r="Y47" s="282" t="s">
        <v>49</v>
      </c>
      <c r="Z47" s="283"/>
      <c r="AA47" s="283"/>
      <c r="AB47" s="283"/>
      <c r="AC47" s="284"/>
      <c r="AD47" s="285" t="e">
        <f>VLOOKUP($B48,利用者一覧!$C$4:$AU$53,37,FALSE)</f>
        <v>#N/A</v>
      </c>
      <c r="AE47" s="286"/>
      <c r="AF47" s="287"/>
    </row>
    <row r="48" spans="1:65" ht="27" customHeight="1" thickTop="1" thickBot="1">
      <c r="A48" s="302"/>
      <c r="B48" s="208"/>
      <c r="C48" s="208"/>
      <c r="D48" s="208"/>
      <c r="E48" s="259"/>
      <c r="F48" s="271" t="s">
        <v>26</v>
      </c>
      <c r="G48" s="272"/>
      <c r="H48" s="171" t="s">
        <v>27</v>
      </c>
      <c r="I48" s="272"/>
      <c r="J48" s="171" t="s">
        <v>28</v>
      </c>
      <c r="K48" s="272"/>
      <c r="L48" s="171" t="s">
        <v>29</v>
      </c>
      <c r="M48" s="272"/>
      <c r="N48" s="171" t="s">
        <v>30</v>
      </c>
      <c r="O48" s="275"/>
      <c r="P48" s="106" t="s">
        <v>52</v>
      </c>
      <c r="Q48" s="288" t="s">
        <v>53</v>
      </c>
      <c r="R48" s="289"/>
      <c r="S48" s="104" t="s">
        <v>57</v>
      </c>
      <c r="T48" s="290"/>
      <c r="U48" s="291"/>
      <c r="V48" s="105" t="s">
        <v>60</v>
      </c>
      <c r="W48" s="288" t="s">
        <v>61</v>
      </c>
      <c r="X48" s="292"/>
      <c r="Y48" s="107" t="s">
        <v>54</v>
      </c>
      <c r="Z48" s="115" t="s">
        <v>148</v>
      </c>
      <c r="AA48" s="108" t="s">
        <v>58</v>
      </c>
      <c r="AB48" s="115" t="s">
        <v>148</v>
      </c>
      <c r="AC48" s="108" t="s">
        <v>62</v>
      </c>
      <c r="AD48" s="115" t="s">
        <v>148</v>
      </c>
      <c r="AE48" s="104" t="s">
        <v>55</v>
      </c>
      <c r="AF48" s="61" t="s">
        <v>148</v>
      </c>
    </row>
    <row r="49" spans="1:65" ht="21.6" customHeight="1" thickBot="1">
      <c r="A49" s="302"/>
      <c r="B49" s="209"/>
      <c r="C49" s="209"/>
      <c r="D49" s="209"/>
      <c r="E49" s="261"/>
      <c r="F49" s="97" t="s">
        <v>36</v>
      </c>
      <c r="G49" s="98" t="s">
        <v>37</v>
      </c>
      <c r="H49" s="99" t="s">
        <v>36</v>
      </c>
      <c r="I49" s="98" t="s">
        <v>37</v>
      </c>
      <c r="J49" s="99" t="s">
        <v>36</v>
      </c>
      <c r="K49" s="98" t="s">
        <v>37</v>
      </c>
      <c r="L49" s="99" t="s">
        <v>36</v>
      </c>
      <c r="M49" s="98" t="s">
        <v>37</v>
      </c>
      <c r="N49" s="99" t="s">
        <v>36</v>
      </c>
      <c r="O49" s="100" t="s">
        <v>37</v>
      </c>
      <c r="P49" s="293" t="s">
        <v>177</v>
      </c>
      <c r="Q49" s="294"/>
      <c r="R49" s="294"/>
      <c r="S49" s="294"/>
      <c r="T49" s="294"/>
      <c r="U49" s="295"/>
      <c r="V49" s="293" t="s">
        <v>176</v>
      </c>
      <c r="W49" s="294"/>
      <c r="X49" s="294"/>
      <c r="Y49" s="294"/>
      <c r="Z49" s="294"/>
      <c r="AA49" s="296"/>
      <c r="AB49" s="297" t="e">
        <f>VLOOKUP($B48,利用者一覧!$C$4:$AU$53,45,FALSE)</f>
        <v>#N/A</v>
      </c>
      <c r="AC49" s="297"/>
      <c r="AD49" s="297"/>
      <c r="AE49" s="297"/>
      <c r="AF49" s="298"/>
    </row>
    <row r="50" spans="1:65" ht="27" customHeight="1" thickTop="1" thickBot="1">
      <c r="A50" s="302"/>
      <c r="B50" s="209"/>
      <c r="C50" s="209"/>
      <c r="D50" s="209"/>
      <c r="E50" s="261"/>
      <c r="F50" s="71"/>
      <c r="G50" s="72"/>
      <c r="H50" s="73"/>
      <c r="I50" s="72"/>
      <c r="J50" s="73"/>
      <c r="K50" s="72"/>
      <c r="L50" s="73"/>
      <c r="M50" s="72"/>
      <c r="N50" s="73"/>
      <c r="O50" s="83"/>
      <c r="P50" s="107" t="s">
        <v>157</v>
      </c>
      <c r="Q50" s="115" t="s">
        <v>148</v>
      </c>
      <c r="R50" s="108" t="s">
        <v>63</v>
      </c>
      <c r="S50" s="61" t="s">
        <v>148</v>
      </c>
      <c r="T50" s="107" t="s">
        <v>59</v>
      </c>
      <c r="U50" s="61" t="s">
        <v>148</v>
      </c>
      <c r="V50" s="299" t="s">
        <v>135</v>
      </c>
      <c r="W50" s="300"/>
      <c r="X50" s="95" t="e">
        <f>VLOOKUP($B48,利用者一覧!$C$4:$AU$53,14,FALSE)</f>
        <v>#N/A</v>
      </c>
      <c r="Y50" s="301" t="s">
        <v>139</v>
      </c>
      <c r="Z50" s="300"/>
      <c r="AA50" s="95" t="e">
        <f>VLOOKUP($B48,利用者一覧!$C$4:$AU$53,22,FALSE)</f>
        <v>#N/A</v>
      </c>
      <c r="AB50" s="225"/>
      <c r="AC50" s="225"/>
      <c r="AD50" s="225"/>
      <c r="AE50" s="225"/>
      <c r="AF50" s="226"/>
    </row>
    <row r="51" spans="1:65" ht="21.6" customHeight="1" thickBot="1">
      <c r="A51" s="302"/>
      <c r="B51" s="283" t="s">
        <v>46</v>
      </c>
      <c r="C51" s="283"/>
      <c r="D51" s="283"/>
      <c r="E51" s="307"/>
      <c r="F51" s="84"/>
      <c r="G51" s="85"/>
      <c r="H51" s="86"/>
      <c r="I51" s="85"/>
      <c r="J51" s="86"/>
      <c r="K51" s="85"/>
      <c r="L51" s="86"/>
      <c r="M51" s="85"/>
      <c r="N51" s="86"/>
      <c r="O51" s="87"/>
      <c r="P51" s="293" t="s">
        <v>156</v>
      </c>
      <c r="Q51" s="294"/>
      <c r="R51" s="294"/>
      <c r="S51" s="294"/>
      <c r="T51" s="294"/>
      <c r="U51" s="295"/>
      <c r="V51" s="279" t="s">
        <v>143</v>
      </c>
      <c r="W51" s="280"/>
      <c r="X51" s="96" t="e">
        <f>VLOOKUP($B48,利用者一覧!$C$4:$AU$53,16,FALSE)</f>
        <v>#N/A</v>
      </c>
      <c r="Y51" s="281" t="s">
        <v>140</v>
      </c>
      <c r="Z51" s="280"/>
      <c r="AA51" s="96" t="e">
        <f>VLOOKUP($B48,利用者一覧!$C$4:$AU$53,24,FALSE)</f>
        <v>#N/A</v>
      </c>
      <c r="AB51" s="225"/>
      <c r="AC51" s="225"/>
      <c r="AD51" s="225"/>
      <c r="AE51" s="225"/>
      <c r="AF51" s="226"/>
    </row>
    <row r="52" spans="1:65" ht="21.6" customHeight="1" thickTop="1" thickBot="1">
      <c r="A52" s="302"/>
      <c r="B52" s="103" t="s">
        <v>51</v>
      </c>
      <c r="C52" s="94" t="e">
        <f>VLOOKUP($B48,利用者一覧!$C$4:$AU$53,38,FALSE)</f>
        <v>#N/A</v>
      </c>
      <c r="D52" s="104" t="s">
        <v>56</v>
      </c>
      <c r="E52" s="61" t="s">
        <v>149</v>
      </c>
      <c r="F52" s="271" t="s">
        <v>31</v>
      </c>
      <c r="G52" s="272"/>
      <c r="H52" s="171" t="s">
        <v>32</v>
      </c>
      <c r="I52" s="272"/>
      <c r="J52" s="171" t="s">
        <v>33</v>
      </c>
      <c r="K52" s="272"/>
      <c r="L52" s="171" t="s">
        <v>34</v>
      </c>
      <c r="M52" s="273"/>
      <c r="N52" s="274" t="s">
        <v>35</v>
      </c>
      <c r="O52" s="275"/>
      <c r="P52" s="276" t="e">
        <f>VLOOKUP($B48,利用者一覧!$C$4:$AU$53,40,FALSE)</f>
        <v>#N/A</v>
      </c>
      <c r="Q52" s="277"/>
      <c r="R52" s="277"/>
      <c r="S52" s="277"/>
      <c r="T52" s="278"/>
      <c r="U52" s="70" t="s">
        <v>148</v>
      </c>
      <c r="V52" s="279" t="s">
        <v>144</v>
      </c>
      <c r="W52" s="280"/>
      <c r="X52" s="96" t="e">
        <f>VLOOKUP($B48,利用者一覧!$C$4:$AU$53,18,FALSE)</f>
        <v>#N/A</v>
      </c>
      <c r="Y52" s="281" t="s">
        <v>141</v>
      </c>
      <c r="Z52" s="280"/>
      <c r="AA52" s="96" t="e">
        <f>VLOOKUP($B48,利用者一覧!$C$4:$AU$53,26,FALSE)</f>
        <v>#N/A</v>
      </c>
      <c r="AB52" s="225"/>
      <c r="AC52" s="225"/>
      <c r="AD52" s="225"/>
      <c r="AE52" s="225"/>
      <c r="AF52" s="226"/>
    </row>
    <row r="53" spans="1:65" ht="21.6" customHeight="1" thickBot="1">
      <c r="A53" s="302"/>
      <c r="B53" s="308" t="s">
        <v>47</v>
      </c>
      <c r="C53" s="308"/>
      <c r="D53" s="308"/>
      <c r="E53" s="309"/>
      <c r="F53" s="97" t="s">
        <v>36</v>
      </c>
      <c r="G53" s="98" t="s">
        <v>37</v>
      </c>
      <c r="H53" s="99" t="s">
        <v>36</v>
      </c>
      <c r="I53" s="98" t="s">
        <v>37</v>
      </c>
      <c r="J53" s="99" t="s">
        <v>36</v>
      </c>
      <c r="K53" s="98" t="s">
        <v>37</v>
      </c>
      <c r="L53" s="99" t="s">
        <v>36</v>
      </c>
      <c r="M53" s="101" t="s">
        <v>37</v>
      </c>
      <c r="N53" s="102" t="s">
        <v>36</v>
      </c>
      <c r="O53" s="100" t="s">
        <v>37</v>
      </c>
      <c r="P53" s="310" t="e">
        <f>VLOOKUP($B48,利用者一覧!$C$4:$AU$53,41,FALSE)</f>
        <v>#N/A</v>
      </c>
      <c r="Q53" s="311"/>
      <c r="R53" s="311"/>
      <c r="S53" s="311"/>
      <c r="T53" s="312"/>
      <c r="U53" s="64" t="s">
        <v>148</v>
      </c>
      <c r="V53" s="279" t="s">
        <v>138</v>
      </c>
      <c r="W53" s="280"/>
      <c r="X53" s="96" t="e">
        <f>VLOOKUP($B48,利用者一覧!$C$4:$AU$53,20,FALSE)</f>
        <v>#N/A</v>
      </c>
      <c r="Y53" s="281" t="s">
        <v>142</v>
      </c>
      <c r="Z53" s="280"/>
      <c r="AA53" s="96" t="e">
        <f>VLOOKUP($B48,利用者一覧!$C$4:$AU$53,28,FALSE)</f>
        <v>#N/A</v>
      </c>
      <c r="AB53" s="225"/>
      <c r="AC53" s="225"/>
      <c r="AD53" s="225"/>
      <c r="AE53" s="225"/>
      <c r="AF53" s="226"/>
      <c r="AK53" s="316"/>
      <c r="AL53" s="316"/>
      <c r="AM53" s="67"/>
      <c r="AN53" s="67"/>
      <c r="AO53" s="67"/>
    </row>
    <row r="54" spans="1:65" ht="21.6" customHeight="1" thickTop="1" thickBot="1">
      <c r="A54" s="302"/>
      <c r="B54" s="106" t="s">
        <v>51</v>
      </c>
      <c r="C54" s="94" t="e">
        <f>VLOOKUP($B48,利用者一覧!$C$4:$AU$53,39,FALSE)</f>
        <v>#N/A</v>
      </c>
      <c r="D54" s="104" t="s">
        <v>56</v>
      </c>
      <c r="E54" s="61" t="s">
        <v>149</v>
      </c>
      <c r="F54" s="71"/>
      <c r="G54" s="72"/>
      <c r="H54" s="73"/>
      <c r="I54" s="72"/>
      <c r="J54" s="73"/>
      <c r="K54" s="72"/>
      <c r="L54" s="73"/>
      <c r="M54" s="74"/>
      <c r="N54" s="62"/>
      <c r="O54" s="63"/>
      <c r="P54" s="317" t="e">
        <f>VLOOKUP($B48,利用者一覧!$C$4:$AU$53,42,FALSE)</f>
        <v>#N/A</v>
      </c>
      <c r="Q54" s="318"/>
      <c r="R54" s="318"/>
      <c r="S54" s="318"/>
      <c r="T54" s="319"/>
      <c r="U54" s="116" t="s">
        <v>148</v>
      </c>
      <c r="V54" s="320" t="e">
        <f>VLOOKUP($B48,利用者一覧!$C$4:$AU$53,44,FALSE)</f>
        <v>#N/A</v>
      </c>
      <c r="W54" s="179"/>
      <c r="X54" s="179"/>
      <c r="Y54" s="179"/>
      <c r="Z54" s="179"/>
      <c r="AA54" s="179"/>
      <c r="AB54" s="179"/>
      <c r="AC54" s="179"/>
      <c r="AD54" s="179"/>
      <c r="AE54" s="179"/>
      <c r="AF54" s="180"/>
    </row>
    <row r="55" spans="1:65" ht="21.6" customHeight="1" thickBot="1">
      <c r="A55" s="302"/>
      <c r="B55" s="293" t="s">
        <v>182</v>
      </c>
      <c r="C55" s="294"/>
      <c r="D55" s="294"/>
      <c r="E55" s="295"/>
      <c r="F55" s="109"/>
      <c r="G55" s="110"/>
      <c r="H55" s="111"/>
      <c r="I55" s="110"/>
      <c r="J55" s="111"/>
      <c r="K55" s="110"/>
      <c r="L55" s="111"/>
      <c r="M55" s="112"/>
      <c r="N55" s="113"/>
      <c r="O55" s="114"/>
      <c r="P55" s="198" t="s">
        <v>178</v>
      </c>
      <c r="Q55" s="199"/>
      <c r="R55" s="324"/>
      <c r="S55" s="206" t="e">
        <f>VLOOKUP($B48,利用者一覧!$C$4:$AU$53,43,FALSE)</f>
        <v>#N/A</v>
      </c>
      <c r="T55" s="206"/>
      <c r="U55" s="207"/>
      <c r="V55" s="321"/>
      <c r="W55" s="322"/>
      <c r="X55" s="322"/>
      <c r="Y55" s="322"/>
      <c r="Z55" s="322"/>
      <c r="AA55" s="322"/>
      <c r="AB55" s="322"/>
      <c r="AC55" s="322"/>
      <c r="AD55" s="322"/>
      <c r="AE55" s="322"/>
      <c r="AF55" s="323"/>
      <c r="AK55" s="76"/>
      <c r="AL55" s="76"/>
      <c r="AM55" s="76"/>
      <c r="AN55" s="76"/>
      <c r="AO55" s="76"/>
      <c r="AP55" s="77"/>
      <c r="AQ55" s="77"/>
      <c r="AR55" s="75"/>
      <c r="AS55" s="77"/>
      <c r="AT55" s="77"/>
      <c r="AU55" s="75"/>
      <c r="AV55" s="77"/>
      <c r="AW55" s="77"/>
      <c r="AX55" s="75"/>
      <c r="AY55" s="77"/>
      <c r="AZ55" s="77"/>
      <c r="BA55" s="75"/>
      <c r="BB55" s="77"/>
      <c r="BC55" s="77"/>
      <c r="BD55" s="75"/>
      <c r="BE55" s="77"/>
      <c r="BF55" s="77"/>
      <c r="BG55" s="75"/>
      <c r="BH55" s="77"/>
      <c r="BI55" s="77"/>
      <c r="BJ55" s="75"/>
      <c r="BK55" s="77"/>
      <c r="BL55" s="77"/>
      <c r="BM55" s="75"/>
    </row>
    <row r="56" spans="1:65" ht="27.6" customHeight="1" thickTop="1" thickBot="1">
      <c r="A56" s="303"/>
      <c r="B56" s="313"/>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5"/>
    </row>
    <row r="57" spans="1:65" ht="16.95" customHeight="1" thickBot="1">
      <c r="A57" s="302">
        <v>6</v>
      </c>
      <c r="B57" s="149" t="s">
        <v>9</v>
      </c>
      <c r="C57" s="150"/>
      <c r="D57" s="150"/>
      <c r="E57" s="151"/>
      <c r="F57" s="304" t="s">
        <v>158</v>
      </c>
      <c r="G57" s="305"/>
      <c r="H57" s="305"/>
      <c r="I57" s="305"/>
      <c r="J57" s="305"/>
      <c r="K57" s="305"/>
      <c r="L57" s="305"/>
      <c r="M57" s="305"/>
      <c r="N57" s="305"/>
      <c r="O57" s="306"/>
      <c r="P57" s="282" t="s">
        <v>48</v>
      </c>
      <c r="Q57" s="283"/>
      <c r="R57" s="283"/>
      <c r="S57" s="283"/>
      <c r="T57" s="283"/>
      <c r="U57" s="284"/>
      <c r="V57" s="285" t="e">
        <f>VLOOKUP($B58,利用者一覧!$C$4:$AU$53,36,FALSE)</f>
        <v>#N/A</v>
      </c>
      <c r="W57" s="286"/>
      <c r="X57" s="286"/>
      <c r="Y57" s="282" t="s">
        <v>49</v>
      </c>
      <c r="Z57" s="283"/>
      <c r="AA57" s="283"/>
      <c r="AB57" s="283"/>
      <c r="AC57" s="284"/>
      <c r="AD57" s="285" t="e">
        <f>VLOOKUP($B58,利用者一覧!$C$4:$AU$53,37,FALSE)</f>
        <v>#N/A</v>
      </c>
      <c r="AE57" s="286"/>
      <c r="AF57" s="287"/>
    </row>
    <row r="58" spans="1:65" ht="27" customHeight="1" thickTop="1" thickBot="1">
      <c r="A58" s="302"/>
      <c r="B58" s="208"/>
      <c r="C58" s="208"/>
      <c r="D58" s="208"/>
      <c r="E58" s="259"/>
      <c r="F58" s="271" t="s">
        <v>26</v>
      </c>
      <c r="G58" s="272"/>
      <c r="H58" s="171" t="s">
        <v>27</v>
      </c>
      <c r="I58" s="272"/>
      <c r="J58" s="171" t="s">
        <v>28</v>
      </c>
      <c r="K58" s="272"/>
      <c r="L58" s="171" t="s">
        <v>29</v>
      </c>
      <c r="M58" s="272"/>
      <c r="N58" s="171" t="s">
        <v>30</v>
      </c>
      <c r="O58" s="275"/>
      <c r="P58" s="106" t="s">
        <v>52</v>
      </c>
      <c r="Q58" s="288" t="s">
        <v>53</v>
      </c>
      <c r="R58" s="289"/>
      <c r="S58" s="104" t="s">
        <v>57</v>
      </c>
      <c r="T58" s="290"/>
      <c r="U58" s="291"/>
      <c r="V58" s="105" t="s">
        <v>60</v>
      </c>
      <c r="W58" s="288" t="s">
        <v>61</v>
      </c>
      <c r="X58" s="292"/>
      <c r="Y58" s="107" t="s">
        <v>54</v>
      </c>
      <c r="Z58" s="115" t="s">
        <v>148</v>
      </c>
      <c r="AA58" s="108" t="s">
        <v>58</v>
      </c>
      <c r="AB58" s="115" t="s">
        <v>148</v>
      </c>
      <c r="AC58" s="108" t="s">
        <v>62</v>
      </c>
      <c r="AD58" s="115" t="s">
        <v>148</v>
      </c>
      <c r="AE58" s="104" t="s">
        <v>55</v>
      </c>
      <c r="AF58" s="61" t="s">
        <v>148</v>
      </c>
    </row>
    <row r="59" spans="1:65" ht="21.6" customHeight="1" thickBot="1">
      <c r="A59" s="302"/>
      <c r="B59" s="209"/>
      <c r="C59" s="209"/>
      <c r="D59" s="209"/>
      <c r="E59" s="261"/>
      <c r="F59" s="97" t="s">
        <v>36</v>
      </c>
      <c r="G59" s="98" t="s">
        <v>37</v>
      </c>
      <c r="H59" s="99" t="s">
        <v>36</v>
      </c>
      <c r="I59" s="98" t="s">
        <v>37</v>
      </c>
      <c r="J59" s="99" t="s">
        <v>36</v>
      </c>
      <c r="K59" s="98" t="s">
        <v>37</v>
      </c>
      <c r="L59" s="99" t="s">
        <v>36</v>
      </c>
      <c r="M59" s="98" t="s">
        <v>37</v>
      </c>
      <c r="N59" s="99" t="s">
        <v>36</v>
      </c>
      <c r="O59" s="100" t="s">
        <v>37</v>
      </c>
      <c r="P59" s="293" t="s">
        <v>177</v>
      </c>
      <c r="Q59" s="294"/>
      <c r="R59" s="294"/>
      <c r="S59" s="294"/>
      <c r="T59" s="294"/>
      <c r="U59" s="295"/>
      <c r="V59" s="293" t="s">
        <v>176</v>
      </c>
      <c r="W59" s="294"/>
      <c r="X59" s="294"/>
      <c r="Y59" s="294"/>
      <c r="Z59" s="294"/>
      <c r="AA59" s="296"/>
      <c r="AB59" s="297" t="e">
        <f>VLOOKUP($B58,利用者一覧!$C$4:$AU$53,45,FALSE)</f>
        <v>#N/A</v>
      </c>
      <c r="AC59" s="297"/>
      <c r="AD59" s="297"/>
      <c r="AE59" s="297"/>
      <c r="AF59" s="298"/>
    </row>
    <row r="60" spans="1:65" ht="27" customHeight="1" thickTop="1" thickBot="1">
      <c r="A60" s="302"/>
      <c r="B60" s="209"/>
      <c r="C60" s="209"/>
      <c r="D60" s="209"/>
      <c r="E60" s="261"/>
      <c r="F60" s="71"/>
      <c r="G60" s="72"/>
      <c r="H60" s="73"/>
      <c r="I60" s="72"/>
      <c r="J60" s="73"/>
      <c r="K60" s="72"/>
      <c r="L60" s="73"/>
      <c r="M60" s="72"/>
      <c r="N60" s="73"/>
      <c r="O60" s="83"/>
      <c r="P60" s="107" t="s">
        <v>157</v>
      </c>
      <c r="Q60" s="115" t="s">
        <v>148</v>
      </c>
      <c r="R60" s="108" t="s">
        <v>63</v>
      </c>
      <c r="S60" s="61" t="s">
        <v>148</v>
      </c>
      <c r="T60" s="107" t="s">
        <v>59</v>
      </c>
      <c r="U60" s="61" t="s">
        <v>148</v>
      </c>
      <c r="V60" s="299" t="s">
        <v>135</v>
      </c>
      <c r="W60" s="300"/>
      <c r="X60" s="95" t="e">
        <f>VLOOKUP($B58,利用者一覧!$C$4:$AU$53,14,FALSE)</f>
        <v>#N/A</v>
      </c>
      <c r="Y60" s="301" t="s">
        <v>139</v>
      </c>
      <c r="Z60" s="300"/>
      <c r="AA60" s="95" t="e">
        <f>VLOOKUP($B58,利用者一覧!$C$4:$AU$53,22,FALSE)</f>
        <v>#N/A</v>
      </c>
      <c r="AB60" s="225"/>
      <c r="AC60" s="225"/>
      <c r="AD60" s="225"/>
      <c r="AE60" s="225"/>
      <c r="AF60" s="226"/>
    </row>
    <row r="61" spans="1:65" ht="21.6" customHeight="1" thickBot="1">
      <c r="A61" s="302"/>
      <c r="B61" s="283" t="s">
        <v>46</v>
      </c>
      <c r="C61" s="283"/>
      <c r="D61" s="283"/>
      <c r="E61" s="307"/>
      <c r="F61" s="84"/>
      <c r="G61" s="85"/>
      <c r="H61" s="86"/>
      <c r="I61" s="85"/>
      <c r="J61" s="86"/>
      <c r="K61" s="85"/>
      <c r="L61" s="86"/>
      <c r="M61" s="85"/>
      <c r="N61" s="86"/>
      <c r="O61" s="87"/>
      <c r="P61" s="293" t="s">
        <v>156</v>
      </c>
      <c r="Q61" s="294"/>
      <c r="R61" s="294"/>
      <c r="S61" s="294"/>
      <c r="T61" s="294"/>
      <c r="U61" s="295"/>
      <c r="V61" s="279" t="s">
        <v>143</v>
      </c>
      <c r="W61" s="280"/>
      <c r="X61" s="96" t="e">
        <f>VLOOKUP($B58,利用者一覧!$C$4:$AU$53,16,FALSE)</f>
        <v>#N/A</v>
      </c>
      <c r="Y61" s="281" t="s">
        <v>140</v>
      </c>
      <c r="Z61" s="280"/>
      <c r="AA61" s="96" t="e">
        <f>VLOOKUP($B58,利用者一覧!$C$4:$AU$53,24,FALSE)</f>
        <v>#N/A</v>
      </c>
      <c r="AB61" s="225"/>
      <c r="AC61" s="225"/>
      <c r="AD61" s="225"/>
      <c r="AE61" s="225"/>
      <c r="AF61" s="226"/>
    </row>
    <row r="62" spans="1:65" ht="21.6" customHeight="1" thickTop="1" thickBot="1">
      <c r="A62" s="302"/>
      <c r="B62" s="103" t="s">
        <v>51</v>
      </c>
      <c r="C62" s="94" t="e">
        <f>VLOOKUP($B58,利用者一覧!$C$4:$AU$53,38,FALSE)</f>
        <v>#N/A</v>
      </c>
      <c r="D62" s="104" t="s">
        <v>56</v>
      </c>
      <c r="E62" s="61" t="s">
        <v>149</v>
      </c>
      <c r="F62" s="271" t="s">
        <v>31</v>
      </c>
      <c r="G62" s="272"/>
      <c r="H62" s="171" t="s">
        <v>32</v>
      </c>
      <c r="I62" s="272"/>
      <c r="J62" s="171" t="s">
        <v>33</v>
      </c>
      <c r="K62" s="272"/>
      <c r="L62" s="171" t="s">
        <v>34</v>
      </c>
      <c r="M62" s="273"/>
      <c r="N62" s="274" t="s">
        <v>35</v>
      </c>
      <c r="O62" s="275"/>
      <c r="P62" s="276" t="e">
        <f>VLOOKUP($B58,利用者一覧!$C$4:$AU$53,40,FALSE)</f>
        <v>#N/A</v>
      </c>
      <c r="Q62" s="277"/>
      <c r="R62" s="277"/>
      <c r="S62" s="277"/>
      <c r="T62" s="278"/>
      <c r="U62" s="70" t="s">
        <v>148</v>
      </c>
      <c r="V62" s="279" t="s">
        <v>144</v>
      </c>
      <c r="W62" s="280"/>
      <c r="X62" s="96" t="e">
        <f>VLOOKUP($B58,利用者一覧!$C$4:$AU$53,18,FALSE)</f>
        <v>#N/A</v>
      </c>
      <c r="Y62" s="281" t="s">
        <v>141</v>
      </c>
      <c r="Z62" s="280"/>
      <c r="AA62" s="96" t="e">
        <f>VLOOKUP($B58,利用者一覧!$C$4:$AU$53,26,FALSE)</f>
        <v>#N/A</v>
      </c>
      <c r="AB62" s="225"/>
      <c r="AC62" s="225"/>
      <c r="AD62" s="225"/>
      <c r="AE62" s="225"/>
      <c r="AF62" s="226"/>
    </row>
    <row r="63" spans="1:65" ht="21.6" customHeight="1" thickBot="1">
      <c r="A63" s="302"/>
      <c r="B63" s="308" t="s">
        <v>47</v>
      </c>
      <c r="C63" s="308"/>
      <c r="D63" s="308"/>
      <c r="E63" s="309"/>
      <c r="F63" s="97" t="s">
        <v>36</v>
      </c>
      <c r="G63" s="98" t="s">
        <v>37</v>
      </c>
      <c r="H63" s="99" t="s">
        <v>36</v>
      </c>
      <c r="I63" s="98" t="s">
        <v>37</v>
      </c>
      <c r="J63" s="99" t="s">
        <v>36</v>
      </c>
      <c r="K63" s="98" t="s">
        <v>37</v>
      </c>
      <c r="L63" s="99" t="s">
        <v>36</v>
      </c>
      <c r="M63" s="101" t="s">
        <v>37</v>
      </c>
      <c r="N63" s="102" t="s">
        <v>36</v>
      </c>
      <c r="O63" s="100" t="s">
        <v>37</v>
      </c>
      <c r="P63" s="310" t="e">
        <f>VLOOKUP($B58,利用者一覧!$C$4:$AU$53,41,FALSE)</f>
        <v>#N/A</v>
      </c>
      <c r="Q63" s="311"/>
      <c r="R63" s="311"/>
      <c r="S63" s="311"/>
      <c r="T63" s="312"/>
      <c r="U63" s="64" t="s">
        <v>148</v>
      </c>
      <c r="V63" s="279" t="s">
        <v>138</v>
      </c>
      <c r="W63" s="280"/>
      <c r="X63" s="96" t="e">
        <f>VLOOKUP($B58,利用者一覧!$C$4:$AU$53,20,FALSE)</f>
        <v>#N/A</v>
      </c>
      <c r="Y63" s="281" t="s">
        <v>142</v>
      </c>
      <c r="Z63" s="280"/>
      <c r="AA63" s="96" t="e">
        <f>VLOOKUP($B58,利用者一覧!$C$4:$AU$53,28,FALSE)</f>
        <v>#N/A</v>
      </c>
      <c r="AB63" s="225"/>
      <c r="AC63" s="225"/>
      <c r="AD63" s="225"/>
      <c r="AE63" s="225"/>
      <c r="AF63" s="226"/>
      <c r="AK63" s="316"/>
      <c r="AL63" s="316"/>
      <c r="AM63" s="67"/>
      <c r="AN63" s="67"/>
      <c r="AO63" s="67"/>
    </row>
    <row r="64" spans="1:65" ht="21.6" customHeight="1" thickTop="1" thickBot="1">
      <c r="A64" s="302"/>
      <c r="B64" s="106" t="s">
        <v>51</v>
      </c>
      <c r="C64" s="94" t="e">
        <f>VLOOKUP($B58,利用者一覧!$C$4:$AU$53,39,FALSE)</f>
        <v>#N/A</v>
      </c>
      <c r="D64" s="104" t="s">
        <v>56</v>
      </c>
      <c r="E64" s="61" t="s">
        <v>149</v>
      </c>
      <c r="F64" s="71"/>
      <c r="G64" s="72"/>
      <c r="H64" s="73"/>
      <c r="I64" s="72"/>
      <c r="J64" s="73"/>
      <c r="K64" s="72"/>
      <c r="L64" s="73"/>
      <c r="M64" s="74"/>
      <c r="N64" s="62"/>
      <c r="O64" s="63"/>
      <c r="P64" s="317" t="e">
        <f>VLOOKUP($B58,利用者一覧!$C$4:$AU$53,42,FALSE)</f>
        <v>#N/A</v>
      </c>
      <c r="Q64" s="318"/>
      <c r="R64" s="318"/>
      <c r="S64" s="318"/>
      <c r="T64" s="319"/>
      <c r="U64" s="116" t="s">
        <v>148</v>
      </c>
      <c r="V64" s="320" t="e">
        <f>VLOOKUP($B58,利用者一覧!$C$4:$AU$53,44,FALSE)</f>
        <v>#N/A</v>
      </c>
      <c r="W64" s="179"/>
      <c r="X64" s="179"/>
      <c r="Y64" s="179"/>
      <c r="Z64" s="179"/>
      <c r="AA64" s="179"/>
      <c r="AB64" s="179"/>
      <c r="AC64" s="179"/>
      <c r="AD64" s="179"/>
      <c r="AE64" s="179"/>
      <c r="AF64" s="180"/>
    </row>
    <row r="65" spans="1:65" ht="21.6" customHeight="1" thickBot="1">
      <c r="A65" s="302"/>
      <c r="B65" s="293" t="s">
        <v>182</v>
      </c>
      <c r="C65" s="294"/>
      <c r="D65" s="294"/>
      <c r="E65" s="295"/>
      <c r="F65" s="109"/>
      <c r="G65" s="110"/>
      <c r="H65" s="111"/>
      <c r="I65" s="110"/>
      <c r="J65" s="111"/>
      <c r="K65" s="110"/>
      <c r="L65" s="111"/>
      <c r="M65" s="112"/>
      <c r="N65" s="113"/>
      <c r="O65" s="114"/>
      <c r="P65" s="198" t="s">
        <v>178</v>
      </c>
      <c r="Q65" s="199"/>
      <c r="R65" s="324"/>
      <c r="S65" s="206" t="e">
        <f>VLOOKUP($B58,利用者一覧!$C$4:$AU$53,43,FALSE)</f>
        <v>#N/A</v>
      </c>
      <c r="T65" s="206"/>
      <c r="U65" s="207"/>
      <c r="V65" s="321"/>
      <c r="W65" s="322"/>
      <c r="X65" s="322"/>
      <c r="Y65" s="322"/>
      <c r="Z65" s="322"/>
      <c r="AA65" s="322"/>
      <c r="AB65" s="322"/>
      <c r="AC65" s="322"/>
      <c r="AD65" s="322"/>
      <c r="AE65" s="322"/>
      <c r="AF65" s="323"/>
      <c r="AK65" s="76"/>
      <c r="AL65" s="76"/>
      <c r="AM65" s="76"/>
      <c r="AN65" s="76"/>
      <c r="AO65" s="76"/>
      <c r="AP65" s="77"/>
      <c r="AQ65" s="77"/>
      <c r="AR65" s="75"/>
      <c r="AS65" s="77"/>
      <c r="AT65" s="77"/>
      <c r="AU65" s="75"/>
      <c r="AV65" s="77"/>
      <c r="AW65" s="77"/>
      <c r="AX65" s="75"/>
      <c r="AY65" s="77"/>
      <c r="AZ65" s="77"/>
      <c r="BA65" s="75"/>
      <c r="BB65" s="77"/>
      <c r="BC65" s="77"/>
      <c r="BD65" s="75"/>
      <c r="BE65" s="77"/>
      <c r="BF65" s="77"/>
      <c r="BG65" s="75"/>
      <c r="BH65" s="77"/>
      <c r="BI65" s="77"/>
      <c r="BJ65" s="75"/>
      <c r="BK65" s="77"/>
      <c r="BL65" s="77"/>
      <c r="BM65" s="75"/>
    </row>
    <row r="66" spans="1:65" ht="27.6" customHeight="1" thickTop="1" thickBot="1">
      <c r="A66" s="303"/>
      <c r="B66" s="313"/>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5"/>
    </row>
    <row r="67" spans="1:65" ht="16.95" customHeight="1" thickBot="1">
      <c r="A67" s="302">
        <v>7</v>
      </c>
      <c r="B67" s="149" t="s">
        <v>9</v>
      </c>
      <c r="C67" s="150"/>
      <c r="D67" s="150"/>
      <c r="E67" s="151"/>
      <c r="F67" s="304" t="s">
        <v>158</v>
      </c>
      <c r="G67" s="305"/>
      <c r="H67" s="305"/>
      <c r="I67" s="305"/>
      <c r="J67" s="305"/>
      <c r="K67" s="305"/>
      <c r="L67" s="305"/>
      <c r="M67" s="305"/>
      <c r="N67" s="305"/>
      <c r="O67" s="306"/>
      <c r="P67" s="282" t="s">
        <v>48</v>
      </c>
      <c r="Q67" s="283"/>
      <c r="R67" s="283"/>
      <c r="S67" s="283"/>
      <c r="T67" s="283"/>
      <c r="U67" s="284"/>
      <c r="V67" s="285" t="e">
        <f>VLOOKUP($B68,利用者一覧!$C$4:$AU$53,36,FALSE)</f>
        <v>#N/A</v>
      </c>
      <c r="W67" s="286"/>
      <c r="X67" s="286"/>
      <c r="Y67" s="282" t="s">
        <v>49</v>
      </c>
      <c r="Z67" s="283"/>
      <c r="AA67" s="283"/>
      <c r="AB67" s="283"/>
      <c r="AC67" s="284"/>
      <c r="AD67" s="285" t="e">
        <f>VLOOKUP($B68,利用者一覧!$C$4:$AU$53,37,FALSE)</f>
        <v>#N/A</v>
      </c>
      <c r="AE67" s="286"/>
      <c r="AF67" s="287"/>
    </row>
    <row r="68" spans="1:65" ht="27" customHeight="1" thickTop="1" thickBot="1">
      <c r="A68" s="302"/>
      <c r="B68" s="208"/>
      <c r="C68" s="208"/>
      <c r="D68" s="208"/>
      <c r="E68" s="259"/>
      <c r="F68" s="271" t="s">
        <v>26</v>
      </c>
      <c r="G68" s="272"/>
      <c r="H68" s="171" t="s">
        <v>27</v>
      </c>
      <c r="I68" s="272"/>
      <c r="J68" s="171" t="s">
        <v>28</v>
      </c>
      <c r="K68" s="272"/>
      <c r="L68" s="171" t="s">
        <v>29</v>
      </c>
      <c r="M68" s="272"/>
      <c r="N68" s="171" t="s">
        <v>30</v>
      </c>
      <c r="O68" s="275"/>
      <c r="P68" s="106" t="s">
        <v>52</v>
      </c>
      <c r="Q68" s="288" t="s">
        <v>53</v>
      </c>
      <c r="R68" s="289"/>
      <c r="S68" s="104" t="s">
        <v>57</v>
      </c>
      <c r="T68" s="290"/>
      <c r="U68" s="291"/>
      <c r="V68" s="105" t="s">
        <v>60</v>
      </c>
      <c r="W68" s="288" t="s">
        <v>61</v>
      </c>
      <c r="X68" s="292"/>
      <c r="Y68" s="107" t="s">
        <v>54</v>
      </c>
      <c r="Z68" s="115" t="s">
        <v>148</v>
      </c>
      <c r="AA68" s="108" t="s">
        <v>58</v>
      </c>
      <c r="AB68" s="115" t="s">
        <v>148</v>
      </c>
      <c r="AC68" s="108" t="s">
        <v>62</v>
      </c>
      <c r="AD68" s="115" t="s">
        <v>148</v>
      </c>
      <c r="AE68" s="104" t="s">
        <v>55</v>
      </c>
      <c r="AF68" s="61" t="s">
        <v>148</v>
      </c>
    </row>
    <row r="69" spans="1:65" ht="21.6" customHeight="1" thickBot="1">
      <c r="A69" s="302"/>
      <c r="B69" s="209"/>
      <c r="C69" s="209"/>
      <c r="D69" s="209"/>
      <c r="E69" s="261"/>
      <c r="F69" s="97" t="s">
        <v>36</v>
      </c>
      <c r="G69" s="98" t="s">
        <v>37</v>
      </c>
      <c r="H69" s="99" t="s">
        <v>36</v>
      </c>
      <c r="I69" s="98" t="s">
        <v>37</v>
      </c>
      <c r="J69" s="99" t="s">
        <v>36</v>
      </c>
      <c r="K69" s="98" t="s">
        <v>37</v>
      </c>
      <c r="L69" s="99" t="s">
        <v>36</v>
      </c>
      <c r="M69" s="98" t="s">
        <v>37</v>
      </c>
      <c r="N69" s="99" t="s">
        <v>36</v>
      </c>
      <c r="O69" s="100" t="s">
        <v>37</v>
      </c>
      <c r="P69" s="293" t="s">
        <v>177</v>
      </c>
      <c r="Q69" s="294"/>
      <c r="R69" s="294"/>
      <c r="S69" s="294"/>
      <c r="T69" s="294"/>
      <c r="U69" s="295"/>
      <c r="V69" s="293" t="s">
        <v>176</v>
      </c>
      <c r="W69" s="294"/>
      <c r="X69" s="294"/>
      <c r="Y69" s="294"/>
      <c r="Z69" s="294"/>
      <c r="AA69" s="296"/>
      <c r="AB69" s="297" t="e">
        <f>VLOOKUP($B68,利用者一覧!$C$4:$AU$53,45,FALSE)</f>
        <v>#N/A</v>
      </c>
      <c r="AC69" s="297"/>
      <c r="AD69" s="297"/>
      <c r="AE69" s="297"/>
      <c r="AF69" s="298"/>
    </row>
    <row r="70" spans="1:65" ht="27" customHeight="1" thickTop="1" thickBot="1">
      <c r="A70" s="302"/>
      <c r="B70" s="209"/>
      <c r="C70" s="209"/>
      <c r="D70" s="209"/>
      <c r="E70" s="261"/>
      <c r="F70" s="71"/>
      <c r="G70" s="72"/>
      <c r="H70" s="73"/>
      <c r="I70" s="72"/>
      <c r="J70" s="73"/>
      <c r="K70" s="72"/>
      <c r="L70" s="73"/>
      <c r="M70" s="72"/>
      <c r="N70" s="73"/>
      <c r="O70" s="83"/>
      <c r="P70" s="107" t="s">
        <v>157</v>
      </c>
      <c r="Q70" s="115" t="s">
        <v>148</v>
      </c>
      <c r="R70" s="108" t="s">
        <v>63</v>
      </c>
      <c r="S70" s="61" t="s">
        <v>148</v>
      </c>
      <c r="T70" s="107" t="s">
        <v>59</v>
      </c>
      <c r="U70" s="61" t="s">
        <v>148</v>
      </c>
      <c r="V70" s="299" t="s">
        <v>135</v>
      </c>
      <c r="W70" s="300"/>
      <c r="X70" s="95" t="e">
        <f>VLOOKUP($B68,利用者一覧!$C$4:$AU$53,14,FALSE)</f>
        <v>#N/A</v>
      </c>
      <c r="Y70" s="301" t="s">
        <v>139</v>
      </c>
      <c r="Z70" s="300"/>
      <c r="AA70" s="95" t="e">
        <f>VLOOKUP($B68,利用者一覧!$C$4:$AU$53,22,FALSE)</f>
        <v>#N/A</v>
      </c>
      <c r="AB70" s="225"/>
      <c r="AC70" s="225"/>
      <c r="AD70" s="225"/>
      <c r="AE70" s="225"/>
      <c r="AF70" s="226"/>
    </row>
    <row r="71" spans="1:65" ht="21.6" customHeight="1" thickBot="1">
      <c r="A71" s="302"/>
      <c r="B71" s="283" t="s">
        <v>46</v>
      </c>
      <c r="C71" s="283"/>
      <c r="D71" s="283"/>
      <c r="E71" s="307"/>
      <c r="F71" s="84"/>
      <c r="G71" s="85"/>
      <c r="H71" s="86"/>
      <c r="I71" s="85"/>
      <c r="J71" s="86"/>
      <c r="K71" s="85"/>
      <c r="L71" s="86"/>
      <c r="M71" s="85"/>
      <c r="N71" s="86"/>
      <c r="O71" s="87"/>
      <c r="P71" s="293" t="s">
        <v>156</v>
      </c>
      <c r="Q71" s="294"/>
      <c r="R71" s="294"/>
      <c r="S71" s="294"/>
      <c r="T71" s="294"/>
      <c r="U71" s="295"/>
      <c r="V71" s="279" t="s">
        <v>143</v>
      </c>
      <c r="W71" s="280"/>
      <c r="X71" s="96" t="e">
        <f>VLOOKUP($B68,利用者一覧!$C$4:$AU$53,16,FALSE)</f>
        <v>#N/A</v>
      </c>
      <c r="Y71" s="281" t="s">
        <v>140</v>
      </c>
      <c r="Z71" s="280"/>
      <c r="AA71" s="96" t="e">
        <f>VLOOKUP($B68,利用者一覧!$C$4:$AU$53,24,FALSE)</f>
        <v>#N/A</v>
      </c>
      <c r="AB71" s="225"/>
      <c r="AC71" s="225"/>
      <c r="AD71" s="225"/>
      <c r="AE71" s="225"/>
      <c r="AF71" s="226"/>
    </row>
    <row r="72" spans="1:65" ht="21.6" customHeight="1" thickTop="1" thickBot="1">
      <c r="A72" s="302"/>
      <c r="B72" s="103" t="s">
        <v>51</v>
      </c>
      <c r="C72" s="94" t="e">
        <f>VLOOKUP($B68,利用者一覧!$C$4:$AU$53,38,FALSE)</f>
        <v>#N/A</v>
      </c>
      <c r="D72" s="104" t="s">
        <v>56</v>
      </c>
      <c r="E72" s="61" t="s">
        <v>149</v>
      </c>
      <c r="F72" s="271" t="s">
        <v>31</v>
      </c>
      <c r="G72" s="272"/>
      <c r="H72" s="171" t="s">
        <v>32</v>
      </c>
      <c r="I72" s="272"/>
      <c r="J72" s="171" t="s">
        <v>33</v>
      </c>
      <c r="K72" s="272"/>
      <c r="L72" s="171" t="s">
        <v>34</v>
      </c>
      <c r="M72" s="273"/>
      <c r="N72" s="274" t="s">
        <v>35</v>
      </c>
      <c r="O72" s="275"/>
      <c r="P72" s="276" t="e">
        <f>VLOOKUP($B68,利用者一覧!$C$4:$AU$53,40,FALSE)</f>
        <v>#N/A</v>
      </c>
      <c r="Q72" s="277"/>
      <c r="R72" s="277"/>
      <c r="S72" s="277"/>
      <c r="T72" s="278"/>
      <c r="U72" s="70" t="s">
        <v>148</v>
      </c>
      <c r="V72" s="279" t="s">
        <v>144</v>
      </c>
      <c r="W72" s="280"/>
      <c r="X72" s="96" t="e">
        <f>VLOOKUP($B68,利用者一覧!$C$4:$AU$53,18,FALSE)</f>
        <v>#N/A</v>
      </c>
      <c r="Y72" s="281" t="s">
        <v>141</v>
      </c>
      <c r="Z72" s="280"/>
      <c r="AA72" s="96" t="e">
        <f>VLOOKUP($B68,利用者一覧!$C$4:$AU$53,26,FALSE)</f>
        <v>#N/A</v>
      </c>
      <c r="AB72" s="225"/>
      <c r="AC72" s="225"/>
      <c r="AD72" s="225"/>
      <c r="AE72" s="225"/>
      <c r="AF72" s="226"/>
    </row>
    <row r="73" spans="1:65" ht="21.6" customHeight="1" thickBot="1">
      <c r="A73" s="302"/>
      <c r="B73" s="308" t="s">
        <v>47</v>
      </c>
      <c r="C73" s="308"/>
      <c r="D73" s="308"/>
      <c r="E73" s="309"/>
      <c r="F73" s="97" t="s">
        <v>36</v>
      </c>
      <c r="G73" s="98" t="s">
        <v>37</v>
      </c>
      <c r="H73" s="99" t="s">
        <v>36</v>
      </c>
      <c r="I73" s="98" t="s">
        <v>37</v>
      </c>
      <c r="J73" s="99" t="s">
        <v>36</v>
      </c>
      <c r="K73" s="98" t="s">
        <v>37</v>
      </c>
      <c r="L73" s="99" t="s">
        <v>36</v>
      </c>
      <c r="M73" s="101" t="s">
        <v>37</v>
      </c>
      <c r="N73" s="102" t="s">
        <v>36</v>
      </c>
      <c r="O73" s="100" t="s">
        <v>37</v>
      </c>
      <c r="P73" s="310" t="e">
        <f>VLOOKUP($B68,利用者一覧!$C$4:$AU$53,41,FALSE)</f>
        <v>#N/A</v>
      </c>
      <c r="Q73" s="311"/>
      <c r="R73" s="311"/>
      <c r="S73" s="311"/>
      <c r="T73" s="312"/>
      <c r="U73" s="64" t="s">
        <v>148</v>
      </c>
      <c r="V73" s="279" t="s">
        <v>138</v>
      </c>
      <c r="W73" s="280"/>
      <c r="X73" s="96" t="e">
        <f>VLOOKUP($B68,利用者一覧!$C$4:$AU$53,20,FALSE)</f>
        <v>#N/A</v>
      </c>
      <c r="Y73" s="281" t="s">
        <v>142</v>
      </c>
      <c r="Z73" s="280"/>
      <c r="AA73" s="96" t="e">
        <f>VLOOKUP($B68,利用者一覧!$C$4:$AU$53,28,FALSE)</f>
        <v>#N/A</v>
      </c>
      <c r="AB73" s="225"/>
      <c r="AC73" s="225"/>
      <c r="AD73" s="225"/>
      <c r="AE73" s="225"/>
      <c r="AF73" s="226"/>
      <c r="AK73" s="316"/>
      <c r="AL73" s="316"/>
      <c r="AM73" s="67"/>
      <c r="AN73" s="67"/>
      <c r="AO73" s="67"/>
    </row>
    <row r="74" spans="1:65" ht="21.6" customHeight="1" thickTop="1" thickBot="1">
      <c r="A74" s="302"/>
      <c r="B74" s="106" t="s">
        <v>51</v>
      </c>
      <c r="C74" s="94" t="e">
        <f>VLOOKUP($B68,利用者一覧!$C$4:$AU$53,39,FALSE)</f>
        <v>#N/A</v>
      </c>
      <c r="D74" s="104" t="s">
        <v>56</v>
      </c>
      <c r="E74" s="61" t="s">
        <v>149</v>
      </c>
      <c r="F74" s="71"/>
      <c r="G74" s="72"/>
      <c r="H74" s="73"/>
      <c r="I74" s="72"/>
      <c r="J74" s="73"/>
      <c r="K74" s="72"/>
      <c r="L74" s="73"/>
      <c r="M74" s="74"/>
      <c r="N74" s="62"/>
      <c r="O74" s="63"/>
      <c r="P74" s="317" t="e">
        <f>VLOOKUP($B68,利用者一覧!$C$4:$AU$53,42,FALSE)</f>
        <v>#N/A</v>
      </c>
      <c r="Q74" s="318"/>
      <c r="R74" s="318"/>
      <c r="S74" s="318"/>
      <c r="T74" s="319"/>
      <c r="U74" s="116" t="s">
        <v>148</v>
      </c>
      <c r="V74" s="320" t="e">
        <f>VLOOKUP($B68,利用者一覧!$C$4:$AU$53,44,FALSE)</f>
        <v>#N/A</v>
      </c>
      <c r="W74" s="179"/>
      <c r="X74" s="179"/>
      <c r="Y74" s="179"/>
      <c r="Z74" s="179"/>
      <c r="AA74" s="179"/>
      <c r="AB74" s="179"/>
      <c r="AC74" s="179"/>
      <c r="AD74" s="179"/>
      <c r="AE74" s="179"/>
      <c r="AF74" s="180"/>
    </row>
    <row r="75" spans="1:65" ht="21.6" customHeight="1" thickBot="1">
      <c r="A75" s="302"/>
      <c r="B75" s="293" t="s">
        <v>182</v>
      </c>
      <c r="C75" s="294"/>
      <c r="D75" s="294"/>
      <c r="E75" s="295"/>
      <c r="F75" s="109"/>
      <c r="G75" s="110"/>
      <c r="H75" s="111"/>
      <c r="I75" s="110"/>
      <c r="J75" s="111"/>
      <c r="K75" s="110"/>
      <c r="L75" s="111"/>
      <c r="M75" s="112"/>
      <c r="N75" s="113"/>
      <c r="O75" s="114"/>
      <c r="P75" s="198" t="s">
        <v>178</v>
      </c>
      <c r="Q75" s="199"/>
      <c r="R75" s="324"/>
      <c r="S75" s="206" t="e">
        <f>VLOOKUP($B68,利用者一覧!$C$4:$AU$53,43,FALSE)</f>
        <v>#N/A</v>
      </c>
      <c r="T75" s="206"/>
      <c r="U75" s="207"/>
      <c r="V75" s="321"/>
      <c r="W75" s="322"/>
      <c r="X75" s="322"/>
      <c r="Y75" s="322"/>
      <c r="Z75" s="322"/>
      <c r="AA75" s="322"/>
      <c r="AB75" s="322"/>
      <c r="AC75" s="322"/>
      <c r="AD75" s="322"/>
      <c r="AE75" s="322"/>
      <c r="AF75" s="323"/>
      <c r="AK75" s="76"/>
      <c r="AL75" s="76"/>
      <c r="AM75" s="76"/>
      <c r="AN75" s="76"/>
      <c r="AO75" s="76"/>
      <c r="AP75" s="77"/>
      <c r="AQ75" s="77"/>
      <c r="AR75" s="75"/>
      <c r="AS75" s="77"/>
      <c r="AT75" s="77"/>
      <c r="AU75" s="75"/>
      <c r="AV75" s="77"/>
      <c r="AW75" s="77"/>
      <c r="AX75" s="75"/>
      <c r="AY75" s="77"/>
      <c r="AZ75" s="77"/>
      <c r="BA75" s="75"/>
      <c r="BB75" s="77"/>
      <c r="BC75" s="77"/>
      <c r="BD75" s="75"/>
      <c r="BE75" s="77"/>
      <c r="BF75" s="77"/>
      <c r="BG75" s="75"/>
      <c r="BH75" s="77"/>
      <c r="BI75" s="77"/>
      <c r="BJ75" s="75"/>
      <c r="BK75" s="77"/>
      <c r="BL75" s="77"/>
      <c r="BM75" s="75"/>
    </row>
    <row r="76" spans="1:65" ht="27.6" customHeight="1" thickTop="1" thickBot="1">
      <c r="A76" s="303"/>
      <c r="B76" s="313"/>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5"/>
    </row>
    <row r="77" spans="1:65" ht="16.95" customHeight="1" thickBot="1">
      <c r="A77" s="302">
        <v>8</v>
      </c>
      <c r="B77" s="149" t="s">
        <v>9</v>
      </c>
      <c r="C77" s="150"/>
      <c r="D77" s="150"/>
      <c r="E77" s="151"/>
      <c r="F77" s="304" t="s">
        <v>158</v>
      </c>
      <c r="G77" s="305"/>
      <c r="H77" s="305"/>
      <c r="I77" s="305"/>
      <c r="J77" s="305"/>
      <c r="K77" s="305"/>
      <c r="L77" s="305"/>
      <c r="M77" s="305"/>
      <c r="N77" s="305"/>
      <c r="O77" s="306"/>
      <c r="P77" s="282" t="s">
        <v>48</v>
      </c>
      <c r="Q77" s="283"/>
      <c r="R77" s="283"/>
      <c r="S77" s="283"/>
      <c r="T77" s="283"/>
      <c r="U77" s="284"/>
      <c r="V77" s="285" t="e">
        <f>VLOOKUP($B78,利用者一覧!$C$4:$AU$53,36,FALSE)</f>
        <v>#N/A</v>
      </c>
      <c r="W77" s="286"/>
      <c r="X77" s="286"/>
      <c r="Y77" s="282" t="s">
        <v>49</v>
      </c>
      <c r="Z77" s="283"/>
      <c r="AA77" s="283"/>
      <c r="AB77" s="283"/>
      <c r="AC77" s="284"/>
      <c r="AD77" s="285" t="e">
        <f>VLOOKUP($B78,利用者一覧!$C$4:$AU$53,37,FALSE)</f>
        <v>#N/A</v>
      </c>
      <c r="AE77" s="286"/>
      <c r="AF77" s="287"/>
    </row>
    <row r="78" spans="1:65" ht="27" customHeight="1" thickTop="1" thickBot="1">
      <c r="A78" s="302"/>
      <c r="B78" s="208"/>
      <c r="C78" s="208"/>
      <c r="D78" s="208"/>
      <c r="E78" s="259"/>
      <c r="F78" s="271" t="s">
        <v>26</v>
      </c>
      <c r="G78" s="272"/>
      <c r="H78" s="171" t="s">
        <v>27</v>
      </c>
      <c r="I78" s="272"/>
      <c r="J78" s="171" t="s">
        <v>28</v>
      </c>
      <c r="K78" s="272"/>
      <c r="L78" s="171" t="s">
        <v>29</v>
      </c>
      <c r="M78" s="272"/>
      <c r="N78" s="171" t="s">
        <v>30</v>
      </c>
      <c r="O78" s="275"/>
      <c r="P78" s="106" t="s">
        <v>52</v>
      </c>
      <c r="Q78" s="288" t="s">
        <v>53</v>
      </c>
      <c r="R78" s="289"/>
      <c r="S78" s="104" t="s">
        <v>57</v>
      </c>
      <c r="T78" s="290"/>
      <c r="U78" s="291"/>
      <c r="V78" s="105" t="s">
        <v>60</v>
      </c>
      <c r="W78" s="288" t="s">
        <v>61</v>
      </c>
      <c r="X78" s="292"/>
      <c r="Y78" s="107" t="s">
        <v>54</v>
      </c>
      <c r="Z78" s="115" t="s">
        <v>148</v>
      </c>
      <c r="AA78" s="108" t="s">
        <v>58</v>
      </c>
      <c r="AB78" s="115" t="s">
        <v>148</v>
      </c>
      <c r="AC78" s="108" t="s">
        <v>62</v>
      </c>
      <c r="AD78" s="115" t="s">
        <v>148</v>
      </c>
      <c r="AE78" s="104" t="s">
        <v>55</v>
      </c>
      <c r="AF78" s="61" t="s">
        <v>148</v>
      </c>
    </row>
    <row r="79" spans="1:65" ht="21.6" customHeight="1" thickBot="1">
      <c r="A79" s="302"/>
      <c r="B79" s="209"/>
      <c r="C79" s="209"/>
      <c r="D79" s="209"/>
      <c r="E79" s="261"/>
      <c r="F79" s="97" t="s">
        <v>36</v>
      </c>
      <c r="G79" s="98" t="s">
        <v>37</v>
      </c>
      <c r="H79" s="99" t="s">
        <v>36</v>
      </c>
      <c r="I79" s="98" t="s">
        <v>37</v>
      </c>
      <c r="J79" s="99" t="s">
        <v>36</v>
      </c>
      <c r="K79" s="98" t="s">
        <v>37</v>
      </c>
      <c r="L79" s="99" t="s">
        <v>36</v>
      </c>
      <c r="M79" s="98" t="s">
        <v>37</v>
      </c>
      <c r="N79" s="99" t="s">
        <v>36</v>
      </c>
      <c r="O79" s="100" t="s">
        <v>37</v>
      </c>
      <c r="P79" s="293" t="s">
        <v>177</v>
      </c>
      <c r="Q79" s="294"/>
      <c r="R79" s="294"/>
      <c r="S79" s="294"/>
      <c r="T79" s="294"/>
      <c r="U79" s="295"/>
      <c r="V79" s="293" t="s">
        <v>176</v>
      </c>
      <c r="W79" s="294"/>
      <c r="X79" s="294"/>
      <c r="Y79" s="294"/>
      <c r="Z79" s="294"/>
      <c r="AA79" s="296"/>
      <c r="AB79" s="297" t="e">
        <f>VLOOKUP($B78,利用者一覧!$C$4:$AU$53,45,FALSE)</f>
        <v>#N/A</v>
      </c>
      <c r="AC79" s="297"/>
      <c r="AD79" s="297"/>
      <c r="AE79" s="297"/>
      <c r="AF79" s="298"/>
    </row>
    <row r="80" spans="1:65" ht="27" customHeight="1" thickTop="1" thickBot="1">
      <c r="A80" s="302"/>
      <c r="B80" s="209"/>
      <c r="C80" s="209"/>
      <c r="D80" s="209"/>
      <c r="E80" s="261"/>
      <c r="F80" s="71"/>
      <c r="G80" s="72"/>
      <c r="H80" s="73"/>
      <c r="I80" s="72"/>
      <c r="J80" s="73"/>
      <c r="K80" s="72"/>
      <c r="L80" s="73"/>
      <c r="M80" s="72"/>
      <c r="N80" s="73"/>
      <c r="O80" s="83"/>
      <c r="P80" s="107" t="s">
        <v>157</v>
      </c>
      <c r="Q80" s="115" t="s">
        <v>148</v>
      </c>
      <c r="R80" s="108" t="s">
        <v>63</v>
      </c>
      <c r="S80" s="61" t="s">
        <v>148</v>
      </c>
      <c r="T80" s="107" t="s">
        <v>59</v>
      </c>
      <c r="U80" s="61" t="s">
        <v>148</v>
      </c>
      <c r="V80" s="299" t="s">
        <v>135</v>
      </c>
      <c r="W80" s="300"/>
      <c r="X80" s="95" t="e">
        <f>VLOOKUP($B78,利用者一覧!$C$4:$AU$53,14,FALSE)</f>
        <v>#N/A</v>
      </c>
      <c r="Y80" s="301" t="s">
        <v>139</v>
      </c>
      <c r="Z80" s="300"/>
      <c r="AA80" s="95" t="e">
        <f>VLOOKUP($B78,利用者一覧!$C$4:$AU$53,22,FALSE)</f>
        <v>#N/A</v>
      </c>
      <c r="AB80" s="225"/>
      <c r="AC80" s="225"/>
      <c r="AD80" s="225"/>
      <c r="AE80" s="225"/>
      <c r="AF80" s="226"/>
    </row>
    <row r="81" spans="1:65" ht="21.6" customHeight="1" thickBot="1">
      <c r="A81" s="302"/>
      <c r="B81" s="283" t="s">
        <v>46</v>
      </c>
      <c r="C81" s="283"/>
      <c r="D81" s="283"/>
      <c r="E81" s="307"/>
      <c r="F81" s="84"/>
      <c r="G81" s="85"/>
      <c r="H81" s="86"/>
      <c r="I81" s="85"/>
      <c r="J81" s="86"/>
      <c r="K81" s="85"/>
      <c r="L81" s="86"/>
      <c r="M81" s="85"/>
      <c r="N81" s="86"/>
      <c r="O81" s="87"/>
      <c r="P81" s="293" t="s">
        <v>156</v>
      </c>
      <c r="Q81" s="294"/>
      <c r="R81" s="294"/>
      <c r="S81" s="294"/>
      <c r="T81" s="294"/>
      <c r="U81" s="295"/>
      <c r="V81" s="279" t="s">
        <v>143</v>
      </c>
      <c r="W81" s="280"/>
      <c r="X81" s="96" t="e">
        <f>VLOOKUP($B78,利用者一覧!$C$4:$AU$53,16,FALSE)</f>
        <v>#N/A</v>
      </c>
      <c r="Y81" s="281" t="s">
        <v>140</v>
      </c>
      <c r="Z81" s="280"/>
      <c r="AA81" s="96" t="e">
        <f>VLOOKUP($B78,利用者一覧!$C$4:$AU$53,24,FALSE)</f>
        <v>#N/A</v>
      </c>
      <c r="AB81" s="225"/>
      <c r="AC81" s="225"/>
      <c r="AD81" s="225"/>
      <c r="AE81" s="225"/>
      <c r="AF81" s="226"/>
    </row>
    <row r="82" spans="1:65" ht="21.6" customHeight="1" thickTop="1" thickBot="1">
      <c r="A82" s="302"/>
      <c r="B82" s="103" t="s">
        <v>51</v>
      </c>
      <c r="C82" s="94" t="e">
        <f>VLOOKUP($B78,利用者一覧!$C$4:$AU$53,38,FALSE)</f>
        <v>#N/A</v>
      </c>
      <c r="D82" s="104" t="s">
        <v>56</v>
      </c>
      <c r="E82" s="61" t="s">
        <v>149</v>
      </c>
      <c r="F82" s="271" t="s">
        <v>31</v>
      </c>
      <c r="G82" s="272"/>
      <c r="H82" s="171" t="s">
        <v>32</v>
      </c>
      <c r="I82" s="272"/>
      <c r="J82" s="171" t="s">
        <v>33</v>
      </c>
      <c r="K82" s="272"/>
      <c r="L82" s="171" t="s">
        <v>34</v>
      </c>
      <c r="M82" s="273"/>
      <c r="N82" s="274" t="s">
        <v>35</v>
      </c>
      <c r="O82" s="275"/>
      <c r="P82" s="276" t="e">
        <f>VLOOKUP($B78,利用者一覧!$C$4:$AU$53,40,FALSE)</f>
        <v>#N/A</v>
      </c>
      <c r="Q82" s="277"/>
      <c r="R82" s="277"/>
      <c r="S82" s="277"/>
      <c r="T82" s="278"/>
      <c r="U82" s="70" t="s">
        <v>148</v>
      </c>
      <c r="V82" s="279" t="s">
        <v>144</v>
      </c>
      <c r="W82" s="280"/>
      <c r="X82" s="96" t="e">
        <f>VLOOKUP($B78,利用者一覧!$C$4:$AU$53,18,FALSE)</f>
        <v>#N/A</v>
      </c>
      <c r="Y82" s="281" t="s">
        <v>141</v>
      </c>
      <c r="Z82" s="280"/>
      <c r="AA82" s="96" t="e">
        <f>VLOOKUP($B78,利用者一覧!$C$4:$AU$53,26,FALSE)</f>
        <v>#N/A</v>
      </c>
      <c r="AB82" s="225"/>
      <c r="AC82" s="225"/>
      <c r="AD82" s="225"/>
      <c r="AE82" s="225"/>
      <c r="AF82" s="226"/>
    </row>
    <row r="83" spans="1:65" ht="21.6" customHeight="1" thickBot="1">
      <c r="A83" s="302"/>
      <c r="B83" s="308" t="s">
        <v>47</v>
      </c>
      <c r="C83" s="308"/>
      <c r="D83" s="308"/>
      <c r="E83" s="309"/>
      <c r="F83" s="97" t="s">
        <v>36</v>
      </c>
      <c r="G83" s="98" t="s">
        <v>37</v>
      </c>
      <c r="H83" s="99" t="s">
        <v>36</v>
      </c>
      <c r="I83" s="98" t="s">
        <v>37</v>
      </c>
      <c r="J83" s="99" t="s">
        <v>36</v>
      </c>
      <c r="K83" s="98" t="s">
        <v>37</v>
      </c>
      <c r="L83" s="99" t="s">
        <v>36</v>
      </c>
      <c r="M83" s="101" t="s">
        <v>37</v>
      </c>
      <c r="N83" s="102" t="s">
        <v>36</v>
      </c>
      <c r="O83" s="100" t="s">
        <v>37</v>
      </c>
      <c r="P83" s="310" t="e">
        <f>VLOOKUP($B78,利用者一覧!$C$4:$AU$53,41,FALSE)</f>
        <v>#N/A</v>
      </c>
      <c r="Q83" s="311"/>
      <c r="R83" s="311"/>
      <c r="S83" s="311"/>
      <c r="T83" s="312"/>
      <c r="U83" s="64" t="s">
        <v>148</v>
      </c>
      <c r="V83" s="279" t="s">
        <v>138</v>
      </c>
      <c r="W83" s="280"/>
      <c r="X83" s="96" t="e">
        <f>VLOOKUP($B78,利用者一覧!$C$4:$AU$53,20,FALSE)</f>
        <v>#N/A</v>
      </c>
      <c r="Y83" s="281" t="s">
        <v>142</v>
      </c>
      <c r="Z83" s="280"/>
      <c r="AA83" s="96" t="e">
        <f>VLOOKUP($B78,利用者一覧!$C$4:$AU$53,28,FALSE)</f>
        <v>#N/A</v>
      </c>
      <c r="AB83" s="225"/>
      <c r="AC83" s="225"/>
      <c r="AD83" s="225"/>
      <c r="AE83" s="225"/>
      <c r="AF83" s="226"/>
      <c r="AK83" s="316"/>
      <c r="AL83" s="316"/>
      <c r="AM83" s="67"/>
      <c r="AN83" s="67"/>
      <c r="AO83" s="67"/>
    </row>
    <row r="84" spans="1:65" ht="21.6" customHeight="1" thickTop="1" thickBot="1">
      <c r="A84" s="302"/>
      <c r="B84" s="106" t="s">
        <v>51</v>
      </c>
      <c r="C84" s="94" t="e">
        <f>VLOOKUP($B78,利用者一覧!$C$4:$AU$53,39,FALSE)</f>
        <v>#N/A</v>
      </c>
      <c r="D84" s="104" t="s">
        <v>56</v>
      </c>
      <c r="E84" s="61" t="s">
        <v>149</v>
      </c>
      <c r="F84" s="71"/>
      <c r="G84" s="72"/>
      <c r="H84" s="73"/>
      <c r="I84" s="72"/>
      <c r="J84" s="73"/>
      <c r="K84" s="72"/>
      <c r="L84" s="73"/>
      <c r="M84" s="74"/>
      <c r="N84" s="62"/>
      <c r="O84" s="63"/>
      <c r="P84" s="317" t="e">
        <f>VLOOKUP($B78,利用者一覧!$C$4:$AU$53,42,FALSE)</f>
        <v>#N/A</v>
      </c>
      <c r="Q84" s="318"/>
      <c r="R84" s="318"/>
      <c r="S84" s="318"/>
      <c r="T84" s="319"/>
      <c r="U84" s="116" t="s">
        <v>148</v>
      </c>
      <c r="V84" s="320" t="e">
        <f>VLOOKUP($B78,利用者一覧!$C$4:$AU$53,44,FALSE)</f>
        <v>#N/A</v>
      </c>
      <c r="W84" s="179"/>
      <c r="X84" s="179"/>
      <c r="Y84" s="179"/>
      <c r="Z84" s="179"/>
      <c r="AA84" s="179"/>
      <c r="AB84" s="179"/>
      <c r="AC84" s="179"/>
      <c r="AD84" s="179"/>
      <c r="AE84" s="179"/>
      <c r="AF84" s="180"/>
    </row>
    <row r="85" spans="1:65" ht="21.6" customHeight="1" thickBot="1">
      <c r="A85" s="302"/>
      <c r="B85" s="293" t="s">
        <v>182</v>
      </c>
      <c r="C85" s="294"/>
      <c r="D85" s="294"/>
      <c r="E85" s="295"/>
      <c r="F85" s="109"/>
      <c r="G85" s="110"/>
      <c r="H85" s="111"/>
      <c r="I85" s="110"/>
      <c r="J85" s="111"/>
      <c r="K85" s="110"/>
      <c r="L85" s="111"/>
      <c r="M85" s="112"/>
      <c r="N85" s="113"/>
      <c r="O85" s="114"/>
      <c r="P85" s="198" t="s">
        <v>178</v>
      </c>
      <c r="Q85" s="199"/>
      <c r="R85" s="324"/>
      <c r="S85" s="206" t="e">
        <f>VLOOKUP($B78,利用者一覧!$C$4:$AU$53,43,FALSE)</f>
        <v>#N/A</v>
      </c>
      <c r="T85" s="206"/>
      <c r="U85" s="207"/>
      <c r="V85" s="321"/>
      <c r="W85" s="322"/>
      <c r="X85" s="322"/>
      <c r="Y85" s="322"/>
      <c r="Z85" s="322"/>
      <c r="AA85" s="322"/>
      <c r="AB85" s="322"/>
      <c r="AC85" s="322"/>
      <c r="AD85" s="322"/>
      <c r="AE85" s="322"/>
      <c r="AF85" s="323"/>
      <c r="AK85" s="76"/>
      <c r="AL85" s="76"/>
      <c r="AM85" s="76"/>
      <c r="AN85" s="76"/>
      <c r="AO85" s="76"/>
      <c r="AP85" s="77"/>
      <c r="AQ85" s="77"/>
      <c r="AR85" s="75"/>
      <c r="AS85" s="77"/>
      <c r="AT85" s="77"/>
      <c r="AU85" s="75"/>
      <c r="AV85" s="77"/>
      <c r="AW85" s="77"/>
      <c r="AX85" s="75"/>
      <c r="AY85" s="77"/>
      <c r="AZ85" s="77"/>
      <c r="BA85" s="75"/>
      <c r="BB85" s="77"/>
      <c r="BC85" s="77"/>
      <c r="BD85" s="75"/>
      <c r="BE85" s="77"/>
      <c r="BF85" s="77"/>
      <c r="BG85" s="75"/>
      <c r="BH85" s="77"/>
      <c r="BI85" s="77"/>
      <c r="BJ85" s="75"/>
      <c r="BK85" s="77"/>
      <c r="BL85" s="77"/>
      <c r="BM85" s="75"/>
    </row>
    <row r="86" spans="1:65" ht="27.6" customHeight="1" thickTop="1" thickBot="1">
      <c r="A86" s="303"/>
      <c r="B86" s="313"/>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5"/>
    </row>
    <row r="87" spans="1:65" ht="16.95" customHeight="1" thickBot="1">
      <c r="A87" s="302">
        <v>9</v>
      </c>
      <c r="B87" s="149" t="s">
        <v>9</v>
      </c>
      <c r="C87" s="150"/>
      <c r="D87" s="150"/>
      <c r="E87" s="151"/>
      <c r="F87" s="304" t="s">
        <v>158</v>
      </c>
      <c r="G87" s="305"/>
      <c r="H87" s="305"/>
      <c r="I87" s="305"/>
      <c r="J87" s="305"/>
      <c r="K87" s="305"/>
      <c r="L87" s="305"/>
      <c r="M87" s="305"/>
      <c r="N87" s="305"/>
      <c r="O87" s="306"/>
      <c r="P87" s="282" t="s">
        <v>48</v>
      </c>
      <c r="Q87" s="283"/>
      <c r="R87" s="283"/>
      <c r="S87" s="283"/>
      <c r="T87" s="283"/>
      <c r="U87" s="284"/>
      <c r="V87" s="285" t="e">
        <f>VLOOKUP($B88,利用者一覧!$C$4:$AU$53,36,FALSE)</f>
        <v>#N/A</v>
      </c>
      <c r="W87" s="286"/>
      <c r="X87" s="286"/>
      <c r="Y87" s="282" t="s">
        <v>49</v>
      </c>
      <c r="Z87" s="283"/>
      <c r="AA87" s="283"/>
      <c r="AB87" s="283"/>
      <c r="AC87" s="284"/>
      <c r="AD87" s="285" t="e">
        <f>VLOOKUP($B88,利用者一覧!$C$4:$AU$53,37,FALSE)</f>
        <v>#N/A</v>
      </c>
      <c r="AE87" s="286"/>
      <c r="AF87" s="287"/>
    </row>
    <row r="88" spans="1:65" ht="27" customHeight="1" thickTop="1" thickBot="1">
      <c r="A88" s="302"/>
      <c r="B88" s="208"/>
      <c r="C88" s="208"/>
      <c r="D88" s="208"/>
      <c r="E88" s="259"/>
      <c r="F88" s="271" t="s">
        <v>26</v>
      </c>
      <c r="G88" s="272"/>
      <c r="H88" s="171" t="s">
        <v>27</v>
      </c>
      <c r="I88" s="272"/>
      <c r="J88" s="171" t="s">
        <v>28</v>
      </c>
      <c r="K88" s="272"/>
      <c r="L88" s="171" t="s">
        <v>29</v>
      </c>
      <c r="M88" s="272"/>
      <c r="N88" s="171" t="s">
        <v>30</v>
      </c>
      <c r="O88" s="275"/>
      <c r="P88" s="106" t="s">
        <v>52</v>
      </c>
      <c r="Q88" s="288" t="s">
        <v>53</v>
      </c>
      <c r="R88" s="289"/>
      <c r="S88" s="104" t="s">
        <v>57</v>
      </c>
      <c r="T88" s="290"/>
      <c r="U88" s="291"/>
      <c r="V88" s="105" t="s">
        <v>60</v>
      </c>
      <c r="W88" s="288" t="s">
        <v>61</v>
      </c>
      <c r="X88" s="292"/>
      <c r="Y88" s="107" t="s">
        <v>54</v>
      </c>
      <c r="Z88" s="115" t="s">
        <v>148</v>
      </c>
      <c r="AA88" s="108" t="s">
        <v>58</v>
      </c>
      <c r="AB88" s="115" t="s">
        <v>148</v>
      </c>
      <c r="AC88" s="108" t="s">
        <v>62</v>
      </c>
      <c r="AD88" s="115" t="s">
        <v>148</v>
      </c>
      <c r="AE88" s="104" t="s">
        <v>55</v>
      </c>
      <c r="AF88" s="61" t="s">
        <v>148</v>
      </c>
    </row>
    <row r="89" spans="1:65" ht="21.6" customHeight="1" thickBot="1">
      <c r="A89" s="302"/>
      <c r="B89" s="209"/>
      <c r="C89" s="209"/>
      <c r="D89" s="209"/>
      <c r="E89" s="261"/>
      <c r="F89" s="97" t="s">
        <v>36</v>
      </c>
      <c r="G89" s="98" t="s">
        <v>37</v>
      </c>
      <c r="H89" s="99" t="s">
        <v>36</v>
      </c>
      <c r="I89" s="98" t="s">
        <v>37</v>
      </c>
      <c r="J89" s="99" t="s">
        <v>36</v>
      </c>
      <c r="K89" s="98" t="s">
        <v>37</v>
      </c>
      <c r="L89" s="99" t="s">
        <v>36</v>
      </c>
      <c r="M89" s="98" t="s">
        <v>37</v>
      </c>
      <c r="N89" s="99" t="s">
        <v>36</v>
      </c>
      <c r="O89" s="100" t="s">
        <v>37</v>
      </c>
      <c r="P89" s="293" t="s">
        <v>177</v>
      </c>
      <c r="Q89" s="294"/>
      <c r="R89" s="294"/>
      <c r="S89" s="294"/>
      <c r="T89" s="294"/>
      <c r="U89" s="295"/>
      <c r="V89" s="293" t="s">
        <v>176</v>
      </c>
      <c r="W89" s="294"/>
      <c r="X89" s="294"/>
      <c r="Y89" s="294"/>
      <c r="Z89" s="294"/>
      <c r="AA89" s="296"/>
      <c r="AB89" s="297" t="e">
        <f>VLOOKUP($B88,利用者一覧!$C$4:$AU$53,45,FALSE)</f>
        <v>#N/A</v>
      </c>
      <c r="AC89" s="297"/>
      <c r="AD89" s="297"/>
      <c r="AE89" s="297"/>
      <c r="AF89" s="298"/>
    </row>
    <row r="90" spans="1:65" ht="27" customHeight="1" thickTop="1" thickBot="1">
      <c r="A90" s="302"/>
      <c r="B90" s="209"/>
      <c r="C90" s="209"/>
      <c r="D90" s="209"/>
      <c r="E90" s="261"/>
      <c r="F90" s="71"/>
      <c r="G90" s="72"/>
      <c r="H90" s="73"/>
      <c r="I90" s="72"/>
      <c r="J90" s="73"/>
      <c r="K90" s="72"/>
      <c r="L90" s="73"/>
      <c r="M90" s="72"/>
      <c r="N90" s="73"/>
      <c r="O90" s="83"/>
      <c r="P90" s="107" t="s">
        <v>157</v>
      </c>
      <c r="Q90" s="115" t="s">
        <v>148</v>
      </c>
      <c r="R90" s="108" t="s">
        <v>63</v>
      </c>
      <c r="S90" s="61" t="s">
        <v>148</v>
      </c>
      <c r="T90" s="107" t="s">
        <v>59</v>
      </c>
      <c r="U90" s="61" t="s">
        <v>148</v>
      </c>
      <c r="V90" s="299" t="s">
        <v>135</v>
      </c>
      <c r="W90" s="300"/>
      <c r="X90" s="95" t="e">
        <f>VLOOKUP($B88,利用者一覧!$C$4:$AU$53,14,FALSE)</f>
        <v>#N/A</v>
      </c>
      <c r="Y90" s="301" t="s">
        <v>139</v>
      </c>
      <c r="Z90" s="300"/>
      <c r="AA90" s="95" t="e">
        <f>VLOOKUP($B88,利用者一覧!$C$4:$AU$53,22,FALSE)</f>
        <v>#N/A</v>
      </c>
      <c r="AB90" s="225"/>
      <c r="AC90" s="225"/>
      <c r="AD90" s="225"/>
      <c r="AE90" s="225"/>
      <c r="AF90" s="226"/>
    </row>
    <row r="91" spans="1:65" ht="21.6" customHeight="1" thickBot="1">
      <c r="A91" s="302"/>
      <c r="B91" s="283" t="s">
        <v>46</v>
      </c>
      <c r="C91" s="283"/>
      <c r="D91" s="283"/>
      <c r="E91" s="307"/>
      <c r="F91" s="84"/>
      <c r="G91" s="85"/>
      <c r="H91" s="86"/>
      <c r="I91" s="85"/>
      <c r="J91" s="86"/>
      <c r="K91" s="85"/>
      <c r="L91" s="86"/>
      <c r="M91" s="85"/>
      <c r="N91" s="86"/>
      <c r="O91" s="87"/>
      <c r="P91" s="293" t="s">
        <v>156</v>
      </c>
      <c r="Q91" s="294"/>
      <c r="R91" s="294"/>
      <c r="S91" s="294"/>
      <c r="T91" s="294"/>
      <c r="U91" s="295"/>
      <c r="V91" s="279" t="s">
        <v>143</v>
      </c>
      <c r="W91" s="280"/>
      <c r="X91" s="96" t="e">
        <f>VLOOKUP($B88,利用者一覧!$C$4:$AU$53,16,FALSE)</f>
        <v>#N/A</v>
      </c>
      <c r="Y91" s="281" t="s">
        <v>140</v>
      </c>
      <c r="Z91" s="280"/>
      <c r="AA91" s="96" t="e">
        <f>VLOOKUP($B88,利用者一覧!$C$4:$AU$53,24,FALSE)</f>
        <v>#N/A</v>
      </c>
      <c r="AB91" s="225"/>
      <c r="AC91" s="225"/>
      <c r="AD91" s="225"/>
      <c r="AE91" s="225"/>
      <c r="AF91" s="226"/>
    </row>
    <row r="92" spans="1:65" ht="21.6" customHeight="1" thickTop="1" thickBot="1">
      <c r="A92" s="302"/>
      <c r="B92" s="103" t="s">
        <v>51</v>
      </c>
      <c r="C92" s="94" t="e">
        <f>VLOOKUP($B88,利用者一覧!$C$4:$AU$53,38,FALSE)</f>
        <v>#N/A</v>
      </c>
      <c r="D92" s="104" t="s">
        <v>56</v>
      </c>
      <c r="E92" s="61" t="s">
        <v>149</v>
      </c>
      <c r="F92" s="271" t="s">
        <v>31</v>
      </c>
      <c r="G92" s="272"/>
      <c r="H92" s="171" t="s">
        <v>32</v>
      </c>
      <c r="I92" s="272"/>
      <c r="J92" s="171" t="s">
        <v>33</v>
      </c>
      <c r="K92" s="272"/>
      <c r="L92" s="171" t="s">
        <v>34</v>
      </c>
      <c r="M92" s="273"/>
      <c r="N92" s="274" t="s">
        <v>35</v>
      </c>
      <c r="O92" s="275"/>
      <c r="P92" s="276" t="e">
        <f>VLOOKUP($B88,利用者一覧!$C$4:$AU$53,40,FALSE)</f>
        <v>#N/A</v>
      </c>
      <c r="Q92" s="277"/>
      <c r="R92" s="277"/>
      <c r="S92" s="277"/>
      <c r="T92" s="278"/>
      <c r="U92" s="70" t="s">
        <v>148</v>
      </c>
      <c r="V92" s="279" t="s">
        <v>144</v>
      </c>
      <c r="W92" s="280"/>
      <c r="X92" s="96" t="e">
        <f>VLOOKUP($B88,利用者一覧!$C$4:$AU$53,18,FALSE)</f>
        <v>#N/A</v>
      </c>
      <c r="Y92" s="281" t="s">
        <v>141</v>
      </c>
      <c r="Z92" s="280"/>
      <c r="AA92" s="96" t="e">
        <f>VLOOKUP($B88,利用者一覧!$C$4:$AU$53,26,FALSE)</f>
        <v>#N/A</v>
      </c>
      <c r="AB92" s="225"/>
      <c r="AC92" s="225"/>
      <c r="AD92" s="225"/>
      <c r="AE92" s="225"/>
      <c r="AF92" s="226"/>
    </row>
    <row r="93" spans="1:65" ht="21.6" customHeight="1" thickBot="1">
      <c r="A93" s="302"/>
      <c r="B93" s="308" t="s">
        <v>47</v>
      </c>
      <c r="C93" s="308"/>
      <c r="D93" s="308"/>
      <c r="E93" s="309"/>
      <c r="F93" s="97" t="s">
        <v>36</v>
      </c>
      <c r="G93" s="98" t="s">
        <v>37</v>
      </c>
      <c r="H93" s="99" t="s">
        <v>36</v>
      </c>
      <c r="I93" s="98" t="s">
        <v>37</v>
      </c>
      <c r="J93" s="99" t="s">
        <v>36</v>
      </c>
      <c r="K93" s="98" t="s">
        <v>37</v>
      </c>
      <c r="L93" s="99" t="s">
        <v>36</v>
      </c>
      <c r="M93" s="101" t="s">
        <v>37</v>
      </c>
      <c r="N93" s="102" t="s">
        <v>36</v>
      </c>
      <c r="O93" s="100" t="s">
        <v>37</v>
      </c>
      <c r="P93" s="310" t="e">
        <f>VLOOKUP($B88,利用者一覧!$C$4:$AU$53,41,FALSE)</f>
        <v>#N/A</v>
      </c>
      <c r="Q93" s="311"/>
      <c r="R93" s="311"/>
      <c r="S93" s="311"/>
      <c r="T93" s="312"/>
      <c r="U93" s="64" t="s">
        <v>148</v>
      </c>
      <c r="V93" s="279" t="s">
        <v>138</v>
      </c>
      <c r="W93" s="280"/>
      <c r="X93" s="96" t="e">
        <f>VLOOKUP($B88,利用者一覧!$C$4:$AU$53,20,FALSE)</f>
        <v>#N/A</v>
      </c>
      <c r="Y93" s="281" t="s">
        <v>142</v>
      </c>
      <c r="Z93" s="280"/>
      <c r="AA93" s="96" t="e">
        <f>VLOOKUP($B88,利用者一覧!$C$4:$AU$53,28,FALSE)</f>
        <v>#N/A</v>
      </c>
      <c r="AB93" s="225"/>
      <c r="AC93" s="225"/>
      <c r="AD93" s="225"/>
      <c r="AE93" s="225"/>
      <c r="AF93" s="226"/>
      <c r="AK93" s="316"/>
      <c r="AL93" s="316"/>
      <c r="AM93" s="67"/>
      <c r="AN93" s="67"/>
      <c r="AO93" s="67"/>
    </row>
    <row r="94" spans="1:65" ht="21.6" customHeight="1" thickTop="1" thickBot="1">
      <c r="A94" s="302"/>
      <c r="B94" s="106" t="s">
        <v>51</v>
      </c>
      <c r="C94" s="94" t="e">
        <f>VLOOKUP($B88,利用者一覧!$C$4:$AU$53,39,FALSE)</f>
        <v>#N/A</v>
      </c>
      <c r="D94" s="104" t="s">
        <v>56</v>
      </c>
      <c r="E94" s="61" t="s">
        <v>149</v>
      </c>
      <c r="F94" s="71"/>
      <c r="G94" s="72"/>
      <c r="H94" s="73"/>
      <c r="I94" s="72"/>
      <c r="J94" s="73"/>
      <c r="K94" s="72"/>
      <c r="L94" s="73"/>
      <c r="M94" s="74"/>
      <c r="N94" s="62"/>
      <c r="O94" s="63"/>
      <c r="P94" s="317" t="e">
        <f>VLOOKUP($B88,利用者一覧!$C$4:$AU$53,42,FALSE)</f>
        <v>#N/A</v>
      </c>
      <c r="Q94" s="318"/>
      <c r="R94" s="318"/>
      <c r="S94" s="318"/>
      <c r="T94" s="319"/>
      <c r="U94" s="116" t="s">
        <v>148</v>
      </c>
      <c r="V94" s="320" t="e">
        <f>VLOOKUP($B88,利用者一覧!$C$4:$AU$53,44,FALSE)</f>
        <v>#N/A</v>
      </c>
      <c r="W94" s="179"/>
      <c r="X94" s="179"/>
      <c r="Y94" s="179"/>
      <c r="Z94" s="179"/>
      <c r="AA94" s="179"/>
      <c r="AB94" s="179"/>
      <c r="AC94" s="179"/>
      <c r="AD94" s="179"/>
      <c r="AE94" s="179"/>
      <c r="AF94" s="180"/>
    </row>
    <row r="95" spans="1:65" ht="21.6" customHeight="1" thickBot="1">
      <c r="A95" s="302"/>
      <c r="B95" s="293" t="s">
        <v>182</v>
      </c>
      <c r="C95" s="294"/>
      <c r="D95" s="294"/>
      <c r="E95" s="295"/>
      <c r="F95" s="109"/>
      <c r="G95" s="110"/>
      <c r="H95" s="111"/>
      <c r="I95" s="110"/>
      <c r="J95" s="111"/>
      <c r="K95" s="110"/>
      <c r="L95" s="111"/>
      <c r="M95" s="112"/>
      <c r="N95" s="113"/>
      <c r="O95" s="114"/>
      <c r="P95" s="198" t="s">
        <v>178</v>
      </c>
      <c r="Q95" s="199"/>
      <c r="R95" s="324"/>
      <c r="S95" s="206" t="e">
        <f>VLOOKUP($B88,利用者一覧!$C$4:$AU$53,43,FALSE)</f>
        <v>#N/A</v>
      </c>
      <c r="T95" s="206"/>
      <c r="U95" s="207"/>
      <c r="V95" s="321"/>
      <c r="W95" s="322"/>
      <c r="X95" s="322"/>
      <c r="Y95" s="322"/>
      <c r="Z95" s="322"/>
      <c r="AA95" s="322"/>
      <c r="AB95" s="322"/>
      <c r="AC95" s="322"/>
      <c r="AD95" s="322"/>
      <c r="AE95" s="322"/>
      <c r="AF95" s="323"/>
      <c r="AK95" s="76"/>
      <c r="AL95" s="76"/>
      <c r="AM95" s="76"/>
      <c r="AN95" s="76"/>
      <c r="AO95" s="76"/>
      <c r="AP95" s="77"/>
      <c r="AQ95" s="77"/>
      <c r="AR95" s="75"/>
      <c r="AS95" s="77"/>
      <c r="AT95" s="77"/>
      <c r="AU95" s="75"/>
      <c r="AV95" s="77"/>
      <c r="AW95" s="77"/>
      <c r="AX95" s="75"/>
      <c r="AY95" s="77"/>
      <c r="AZ95" s="77"/>
      <c r="BA95" s="75"/>
      <c r="BB95" s="77"/>
      <c r="BC95" s="77"/>
      <c r="BD95" s="75"/>
      <c r="BE95" s="77"/>
      <c r="BF95" s="77"/>
      <c r="BG95" s="75"/>
      <c r="BH95" s="77"/>
      <c r="BI95" s="77"/>
      <c r="BJ95" s="75"/>
      <c r="BK95" s="77"/>
      <c r="BL95" s="77"/>
      <c r="BM95" s="75"/>
    </row>
    <row r="96" spans="1:65" ht="27.6" customHeight="1" thickTop="1" thickBot="1">
      <c r="A96" s="303"/>
      <c r="B96" s="313"/>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314"/>
      <c r="AE96" s="314"/>
      <c r="AF96" s="315"/>
    </row>
    <row r="97" spans="1:65" ht="16.95" customHeight="1" thickBot="1">
      <c r="A97" s="302">
        <v>10</v>
      </c>
      <c r="B97" s="149" t="s">
        <v>9</v>
      </c>
      <c r="C97" s="150"/>
      <c r="D97" s="150"/>
      <c r="E97" s="151"/>
      <c r="F97" s="304" t="s">
        <v>158</v>
      </c>
      <c r="G97" s="305"/>
      <c r="H97" s="305"/>
      <c r="I97" s="305"/>
      <c r="J97" s="305"/>
      <c r="K97" s="305"/>
      <c r="L97" s="305"/>
      <c r="M97" s="305"/>
      <c r="N97" s="305"/>
      <c r="O97" s="306"/>
      <c r="P97" s="282" t="s">
        <v>48</v>
      </c>
      <c r="Q97" s="283"/>
      <c r="R97" s="283"/>
      <c r="S97" s="283"/>
      <c r="T97" s="283"/>
      <c r="U97" s="284"/>
      <c r="V97" s="285" t="e">
        <f>VLOOKUP($B98,利用者一覧!$C$4:$AU$53,36,FALSE)</f>
        <v>#N/A</v>
      </c>
      <c r="W97" s="286"/>
      <c r="X97" s="286"/>
      <c r="Y97" s="282" t="s">
        <v>49</v>
      </c>
      <c r="Z97" s="283"/>
      <c r="AA97" s="283"/>
      <c r="AB97" s="283"/>
      <c r="AC97" s="284"/>
      <c r="AD97" s="285" t="e">
        <f>VLOOKUP($B98,利用者一覧!$C$4:$AU$53,37,FALSE)</f>
        <v>#N/A</v>
      </c>
      <c r="AE97" s="286"/>
      <c r="AF97" s="287"/>
    </row>
    <row r="98" spans="1:65" ht="27" customHeight="1" thickTop="1" thickBot="1">
      <c r="A98" s="302"/>
      <c r="B98" s="208"/>
      <c r="C98" s="208"/>
      <c r="D98" s="208"/>
      <c r="E98" s="259"/>
      <c r="F98" s="271" t="s">
        <v>26</v>
      </c>
      <c r="G98" s="272"/>
      <c r="H98" s="171" t="s">
        <v>27</v>
      </c>
      <c r="I98" s="272"/>
      <c r="J98" s="171" t="s">
        <v>28</v>
      </c>
      <c r="K98" s="272"/>
      <c r="L98" s="171" t="s">
        <v>29</v>
      </c>
      <c r="M98" s="272"/>
      <c r="N98" s="171" t="s">
        <v>30</v>
      </c>
      <c r="O98" s="275"/>
      <c r="P98" s="106" t="s">
        <v>52</v>
      </c>
      <c r="Q98" s="288" t="s">
        <v>53</v>
      </c>
      <c r="R98" s="289"/>
      <c r="S98" s="104" t="s">
        <v>57</v>
      </c>
      <c r="T98" s="290"/>
      <c r="U98" s="291"/>
      <c r="V98" s="105" t="s">
        <v>60</v>
      </c>
      <c r="W98" s="288" t="s">
        <v>61</v>
      </c>
      <c r="X98" s="292"/>
      <c r="Y98" s="107" t="s">
        <v>54</v>
      </c>
      <c r="Z98" s="115" t="s">
        <v>148</v>
      </c>
      <c r="AA98" s="108" t="s">
        <v>58</v>
      </c>
      <c r="AB98" s="115" t="s">
        <v>148</v>
      </c>
      <c r="AC98" s="108" t="s">
        <v>62</v>
      </c>
      <c r="AD98" s="115" t="s">
        <v>148</v>
      </c>
      <c r="AE98" s="104" t="s">
        <v>55</v>
      </c>
      <c r="AF98" s="61" t="s">
        <v>148</v>
      </c>
    </row>
    <row r="99" spans="1:65" ht="21.6" customHeight="1" thickBot="1">
      <c r="A99" s="302"/>
      <c r="B99" s="209"/>
      <c r="C99" s="209"/>
      <c r="D99" s="209"/>
      <c r="E99" s="261"/>
      <c r="F99" s="97" t="s">
        <v>36</v>
      </c>
      <c r="G99" s="98" t="s">
        <v>37</v>
      </c>
      <c r="H99" s="99" t="s">
        <v>36</v>
      </c>
      <c r="I99" s="98" t="s">
        <v>37</v>
      </c>
      <c r="J99" s="99" t="s">
        <v>36</v>
      </c>
      <c r="K99" s="98" t="s">
        <v>37</v>
      </c>
      <c r="L99" s="99" t="s">
        <v>36</v>
      </c>
      <c r="M99" s="98" t="s">
        <v>37</v>
      </c>
      <c r="N99" s="99" t="s">
        <v>36</v>
      </c>
      <c r="O99" s="100" t="s">
        <v>37</v>
      </c>
      <c r="P99" s="293" t="s">
        <v>177</v>
      </c>
      <c r="Q99" s="294"/>
      <c r="R99" s="294"/>
      <c r="S99" s="294"/>
      <c r="T99" s="294"/>
      <c r="U99" s="295"/>
      <c r="V99" s="293" t="s">
        <v>176</v>
      </c>
      <c r="W99" s="294"/>
      <c r="X99" s="294"/>
      <c r="Y99" s="294"/>
      <c r="Z99" s="294"/>
      <c r="AA99" s="296"/>
      <c r="AB99" s="297" t="e">
        <f>VLOOKUP($B98,利用者一覧!$C$4:$AU$53,45,FALSE)</f>
        <v>#N/A</v>
      </c>
      <c r="AC99" s="297"/>
      <c r="AD99" s="297"/>
      <c r="AE99" s="297"/>
      <c r="AF99" s="298"/>
    </row>
    <row r="100" spans="1:65" ht="27" customHeight="1" thickTop="1" thickBot="1">
      <c r="A100" s="302"/>
      <c r="B100" s="209"/>
      <c r="C100" s="209"/>
      <c r="D100" s="209"/>
      <c r="E100" s="261"/>
      <c r="F100" s="71"/>
      <c r="G100" s="72"/>
      <c r="H100" s="73"/>
      <c r="I100" s="72"/>
      <c r="J100" s="73"/>
      <c r="K100" s="72"/>
      <c r="L100" s="73"/>
      <c r="M100" s="72"/>
      <c r="N100" s="73"/>
      <c r="O100" s="83"/>
      <c r="P100" s="107" t="s">
        <v>157</v>
      </c>
      <c r="Q100" s="115" t="s">
        <v>148</v>
      </c>
      <c r="R100" s="108" t="s">
        <v>63</v>
      </c>
      <c r="S100" s="61" t="s">
        <v>148</v>
      </c>
      <c r="T100" s="107" t="s">
        <v>59</v>
      </c>
      <c r="U100" s="61" t="s">
        <v>148</v>
      </c>
      <c r="V100" s="299" t="s">
        <v>135</v>
      </c>
      <c r="W100" s="300"/>
      <c r="X100" s="95" t="e">
        <f>VLOOKUP($B98,利用者一覧!$C$4:$AU$53,14,FALSE)</f>
        <v>#N/A</v>
      </c>
      <c r="Y100" s="301" t="s">
        <v>139</v>
      </c>
      <c r="Z100" s="300"/>
      <c r="AA100" s="95" t="e">
        <f>VLOOKUP($B98,利用者一覧!$C$4:$AU$53,22,FALSE)</f>
        <v>#N/A</v>
      </c>
      <c r="AB100" s="225"/>
      <c r="AC100" s="225"/>
      <c r="AD100" s="225"/>
      <c r="AE100" s="225"/>
      <c r="AF100" s="226"/>
    </row>
    <row r="101" spans="1:65" ht="21.6" customHeight="1" thickBot="1">
      <c r="A101" s="302"/>
      <c r="B101" s="283" t="s">
        <v>46</v>
      </c>
      <c r="C101" s="283"/>
      <c r="D101" s="283"/>
      <c r="E101" s="307"/>
      <c r="F101" s="84"/>
      <c r="G101" s="85"/>
      <c r="H101" s="86"/>
      <c r="I101" s="85"/>
      <c r="J101" s="86"/>
      <c r="K101" s="85"/>
      <c r="L101" s="86"/>
      <c r="M101" s="85"/>
      <c r="N101" s="86"/>
      <c r="O101" s="87"/>
      <c r="P101" s="293" t="s">
        <v>156</v>
      </c>
      <c r="Q101" s="294"/>
      <c r="R101" s="294"/>
      <c r="S101" s="294"/>
      <c r="T101" s="294"/>
      <c r="U101" s="295"/>
      <c r="V101" s="279" t="s">
        <v>143</v>
      </c>
      <c r="W101" s="280"/>
      <c r="X101" s="96" t="e">
        <f>VLOOKUP($B98,利用者一覧!$C$4:$AU$53,16,FALSE)</f>
        <v>#N/A</v>
      </c>
      <c r="Y101" s="281" t="s">
        <v>140</v>
      </c>
      <c r="Z101" s="280"/>
      <c r="AA101" s="96" t="e">
        <f>VLOOKUP($B98,利用者一覧!$C$4:$AU$53,24,FALSE)</f>
        <v>#N/A</v>
      </c>
      <c r="AB101" s="225"/>
      <c r="AC101" s="225"/>
      <c r="AD101" s="225"/>
      <c r="AE101" s="225"/>
      <c r="AF101" s="226"/>
    </row>
    <row r="102" spans="1:65" ht="21.6" customHeight="1" thickTop="1" thickBot="1">
      <c r="A102" s="302"/>
      <c r="B102" s="103" t="s">
        <v>51</v>
      </c>
      <c r="C102" s="94" t="e">
        <f>VLOOKUP($B98,利用者一覧!$C$4:$AU$53,38,FALSE)</f>
        <v>#N/A</v>
      </c>
      <c r="D102" s="104" t="s">
        <v>56</v>
      </c>
      <c r="E102" s="61" t="s">
        <v>149</v>
      </c>
      <c r="F102" s="271" t="s">
        <v>31</v>
      </c>
      <c r="G102" s="272"/>
      <c r="H102" s="171" t="s">
        <v>32</v>
      </c>
      <c r="I102" s="272"/>
      <c r="J102" s="171" t="s">
        <v>33</v>
      </c>
      <c r="K102" s="272"/>
      <c r="L102" s="171" t="s">
        <v>34</v>
      </c>
      <c r="M102" s="273"/>
      <c r="N102" s="274" t="s">
        <v>35</v>
      </c>
      <c r="O102" s="275"/>
      <c r="P102" s="276" t="e">
        <f>VLOOKUP($B98,利用者一覧!$C$4:$AU$53,40,FALSE)</f>
        <v>#N/A</v>
      </c>
      <c r="Q102" s="277"/>
      <c r="R102" s="277"/>
      <c r="S102" s="277"/>
      <c r="T102" s="278"/>
      <c r="U102" s="70" t="s">
        <v>148</v>
      </c>
      <c r="V102" s="279" t="s">
        <v>144</v>
      </c>
      <c r="W102" s="280"/>
      <c r="X102" s="96" t="e">
        <f>VLOOKUP($B98,利用者一覧!$C$4:$AU$53,18,FALSE)</f>
        <v>#N/A</v>
      </c>
      <c r="Y102" s="281" t="s">
        <v>141</v>
      </c>
      <c r="Z102" s="280"/>
      <c r="AA102" s="96" t="e">
        <f>VLOOKUP($B98,利用者一覧!$C$4:$AU$53,26,FALSE)</f>
        <v>#N/A</v>
      </c>
      <c r="AB102" s="225"/>
      <c r="AC102" s="225"/>
      <c r="AD102" s="225"/>
      <c r="AE102" s="225"/>
      <c r="AF102" s="226"/>
    </row>
    <row r="103" spans="1:65" ht="21.6" customHeight="1" thickBot="1">
      <c r="A103" s="302"/>
      <c r="B103" s="308" t="s">
        <v>47</v>
      </c>
      <c r="C103" s="308"/>
      <c r="D103" s="308"/>
      <c r="E103" s="309"/>
      <c r="F103" s="97" t="s">
        <v>36</v>
      </c>
      <c r="G103" s="98" t="s">
        <v>37</v>
      </c>
      <c r="H103" s="99" t="s">
        <v>36</v>
      </c>
      <c r="I103" s="98" t="s">
        <v>37</v>
      </c>
      <c r="J103" s="99" t="s">
        <v>36</v>
      </c>
      <c r="K103" s="98" t="s">
        <v>37</v>
      </c>
      <c r="L103" s="99" t="s">
        <v>36</v>
      </c>
      <c r="M103" s="101" t="s">
        <v>37</v>
      </c>
      <c r="N103" s="102" t="s">
        <v>36</v>
      </c>
      <c r="O103" s="100" t="s">
        <v>37</v>
      </c>
      <c r="P103" s="310" t="e">
        <f>VLOOKUP($B98,利用者一覧!$C$4:$AU$53,41,FALSE)</f>
        <v>#N/A</v>
      </c>
      <c r="Q103" s="311"/>
      <c r="R103" s="311"/>
      <c r="S103" s="311"/>
      <c r="T103" s="312"/>
      <c r="U103" s="64" t="s">
        <v>148</v>
      </c>
      <c r="V103" s="279" t="s">
        <v>138</v>
      </c>
      <c r="W103" s="280"/>
      <c r="X103" s="96" t="e">
        <f>VLOOKUP($B98,利用者一覧!$C$4:$AU$53,20,FALSE)</f>
        <v>#N/A</v>
      </c>
      <c r="Y103" s="281" t="s">
        <v>142</v>
      </c>
      <c r="Z103" s="280"/>
      <c r="AA103" s="96" t="e">
        <f>VLOOKUP($B98,利用者一覧!$C$4:$AU$53,28,FALSE)</f>
        <v>#N/A</v>
      </c>
      <c r="AB103" s="225"/>
      <c r="AC103" s="225"/>
      <c r="AD103" s="225"/>
      <c r="AE103" s="225"/>
      <c r="AF103" s="226"/>
      <c r="AK103" s="316"/>
      <c r="AL103" s="316"/>
      <c r="AM103" s="67"/>
      <c r="AN103" s="67"/>
      <c r="AO103" s="67"/>
    </row>
    <row r="104" spans="1:65" ht="21.6" customHeight="1" thickTop="1" thickBot="1">
      <c r="A104" s="302"/>
      <c r="B104" s="106" t="s">
        <v>51</v>
      </c>
      <c r="C104" s="94" t="e">
        <f>VLOOKUP($B98,利用者一覧!$C$4:$AU$53,39,FALSE)</f>
        <v>#N/A</v>
      </c>
      <c r="D104" s="104" t="s">
        <v>56</v>
      </c>
      <c r="E104" s="61" t="s">
        <v>149</v>
      </c>
      <c r="F104" s="71"/>
      <c r="G104" s="72"/>
      <c r="H104" s="73"/>
      <c r="I104" s="72"/>
      <c r="J104" s="73"/>
      <c r="K104" s="72"/>
      <c r="L104" s="73"/>
      <c r="M104" s="74"/>
      <c r="N104" s="62"/>
      <c r="O104" s="63"/>
      <c r="P104" s="317" t="e">
        <f>VLOOKUP($B98,利用者一覧!$C$4:$AU$53,42,FALSE)</f>
        <v>#N/A</v>
      </c>
      <c r="Q104" s="318"/>
      <c r="R104" s="318"/>
      <c r="S104" s="318"/>
      <c r="T104" s="319"/>
      <c r="U104" s="116" t="s">
        <v>148</v>
      </c>
      <c r="V104" s="320" t="e">
        <f>VLOOKUP($B98,利用者一覧!$C$4:$AU$53,44,FALSE)</f>
        <v>#N/A</v>
      </c>
      <c r="W104" s="179"/>
      <c r="X104" s="179"/>
      <c r="Y104" s="179"/>
      <c r="Z104" s="179"/>
      <c r="AA104" s="179"/>
      <c r="AB104" s="179"/>
      <c r="AC104" s="179"/>
      <c r="AD104" s="179"/>
      <c r="AE104" s="179"/>
      <c r="AF104" s="180"/>
    </row>
    <row r="105" spans="1:65" ht="21.6" customHeight="1" thickBot="1">
      <c r="A105" s="302"/>
      <c r="B105" s="293" t="s">
        <v>182</v>
      </c>
      <c r="C105" s="294"/>
      <c r="D105" s="294"/>
      <c r="E105" s="295"/>
      <c r="F105" s="109"/>
      <c r="G105" s="110"/>
      <c r="H105" s="111"/>
      <c r="I105" s="110"/>
      <c r="J105" s="111"/>
      <c r="K105" s="110"/>
      <c r="L105" s="111"/>
      <c r="M105" s="112"/>
      <c r="N105" s="113"/>
      <c r="O105" s="114"/>
      <c r="P105" s="198" t="s">
        <v>178</v>
      </c>
      <c r="Q105" s="199"/>
      <c r="R105" s="324"/>
      <c r="S105" s="206" t="e">
        <f>VLOOKUP($B98,利用者一覧!$C$4:$AU$53,43,FALSE)</f>
        <v>#N/A</v>
      </c>
      <c r="T105" s="206"/>
      <c r="U105" s="207"/>
      <c r="V105" s="321"/>
      <c r="W105" s="322"/>
      <c r="X105" s="322"/>
      <c r="Y105" s="322"/>
      <c r="Z105" s="322"/>
      <c r="AA105" s="322"/>
      <c r="AB105" s="322"/>
      <c r="AC105" s="322"/>
      <c r="AD105" s="322"/>
      <c r="AE105" s="322"/>
      <c r="AF105" s="323"/>
      <c r="AK105" s="76"/>
      <c r="AL105" s="76"/>
      <c r="AM105" s="76"/>
      <c r="AN105" s="76"/>
      <c r="AO105" s="76"/>
      <c r="AP105" s="77"/>
      <c r="AQ105" s="77"/>
      <c r="AR105" s="75"/>
      <c r="AS105" s="77"/>
      <c r="AT105" s="77"/>
      <c r="AU105" s="75"/>
      <c r="AV105" s="77"/>
      <c r="AW105" s="77"/>
      <c r="AX105" s="75"/>
      <c r="AY105" s="77"/>
      <c r="AZ105" s="77"/>
      <c r="BA105" s="75"/>
      <c r="BB105" s="77"/>
      <c r="BC105" s="77"/>
      <c r="BD105" s="75"/>
      <c r="BE105" s="77"/>
      <c r="BF105" s="77"/>
      <c r="BG105" s="75"/>
      <c r="BH105" s="77"/>
      <c r="BI105" s="77"/>
      <c r="BJ105" s="75"/>
      <c r="BK105" s="77"/>
      <c r="BL105" s="77"/>
      <c r="BM105" s="75"/>
    </row>
    <row r="106" spans="1:65" ht="27.6" customHeight="1" thickTop="1" thickBot="1">
      <c r="A106" s="303"/>
      <c r="B106" s="313"/>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c r="AF106" s="315"/>
    </row>
    <row r="107" spans="1:65" ht="16.95" customHeight="1" thickBot="1">
      <c r="A107" s="302">
        <v>11</v>
      </c>
      <c r="B107" s="149" t="s">
        <v>9</v>
      </c>
      <c r="C107" s="150"/>
      <c r="D107" s="150"/>
      <c r="E107" s="151"/>
      <c r="F107" s="304" t="s">
        <v>158</v>
      </c>
      <c r="G107" s="305"/>
      <c r="H107" s="305"/>
      <c r="I107" s="305"/>
      <c r="J107" s="305"/>
      <c r="K107" s="305"/>
      <c r="L107" s="305"/>
      <c r="M107" s="305"/>
      <c r="N107" s="305"/>
      <c r="O107" s="306"/>
      <c r="P107" s="282" t="s">
        <v>48</v>
      </c>
      <c r="Q107" s="283"/>
      <c r="R107" s="283"/>
      <c r="S107" s="283"/>
      <c r="T107" s="283"/>
      <c r="U107" s="284"/>
      <c r="V107" s="285" t="e">
        <f>VLOOKUP($B108,利用者一覧!$C$4:$AU$53,36,FALSE)</f>
        <v>#N/A</v>
      </c>
      <c r="W107" s="286"/>
      <c r="X107" s="286"/>
      <c r="Y107" s="282" t="s">
        <v>49</v>
      </c>
      <c r="Z107" s="283"/>
      <c r="AA107" s="283"/>
      <c r="AB107" s="283"/>
      <c r="AC107" s="284"/>
      <c r="AD107" s="285" t="e">
        <f>VLOOKUP($B108,利用者一覧!$C$4:$AU$53,37,FALSE)</f>
        <v>#N/A</v>
      </c>
      <c r="AE107" s="286"/>
      <c r="AF107" s="287"/>
    </row>
    <row r="108" spans="1:65" ht="27" customHeight="1" thickTop="1" thickBot="1">
      <c r="A108" s="302"/>
      <c r="B108" s="208"/>
      <c r="C108" s="208"/>
      <c r="D108" s="208"/>
      <c r="E108" s="259"/>
      <c r="F108" s="271" t="s">
        <v>26</v>
      </c>
      <c r="G108" s="272"/>
      <c r="H108" s="171" t="s">
        <v>27</v>
      </c>
      <c r="I108" s="272"/>
      <c r="J108" s="171" t="s">
        <v>28</v>
      </c>
      <c r="K108" s="272"/>
      <c r="L108" s="171" t="s">
        <v>29</v>
      </c>
      <c r="M108" s="272"/>
      <c r="N108" s="171" t="s">
        <v>30</v>
      </c>
      <c r="O108" s="275"/>
      <c r="P108" s="106" t="s">
        <v>52</v>
      </c>
      <c r="Q108" s="288" t="s">
        <v>53</v>
      </c>
      <c r="R108" s="289"/>
      <c r="S108" s="104" t="s">
        <v>57</v>
      </c>
      <c r="T108" s="290"/>
      <c r="U108" s="291"/>
      <c r="V108" s="105" t="s">
        <v>60</v>
      </c>
      <c r="W108" s="288" t="s">
        <v>61</v>
      </c>
      <c r="X108" s="292"/>
      <c r="Y108" s="107" t="s">
        <v>54</v>
      </c>
      <c r="Z108" s="115" t="s">
        <v>148</v>
      </c>
      <c r="AA108" s="108" t="s">
        <v>58</v>
      </c>
      <c r="AB108" s="115" t="s">
        <v>148</v>
      </c>
      <c r="AC108" s="108" t="s">
        <v>62</v>
      </c>
      <c r="AD108" s="115" t="s">
        <v>148</v>
      </c>
      <c r="AE108" s="104" t="s">
        <v>55</v>
      </c>
      <c r="AF108" s="61" t="s">
        <v>148</v>
      </c>
    </row>
    <row r="109" spans="1:65" ht="21.6" customHeight="1" thickBot="1">
      <c r="A109" s="302"/>
      <c r="B109" s="209"/>
      <c r="C109" s="209"/>
      <c r="D109" s="209"/>
      <c r="E109" s="261"/>
      <c r="F109" s="97" t="s">
        <v>36</v>
      </c>
      <c r="G109" s="98" t="s">
        <v>37</v>
      </c>
      <c r="H109" s="99" t="s">
        <v>36</v>
      </c>
      <c r="I109" s="98" t="s">
        <v>37</v>
      </c>
      <c r="J109" s="99" t="s">
        <v>36</v>
      </c>
      <c r="K109" s="98" t="s">
        <v>37</v>
      </c>
      <c r="L109" s="99" t="s">
        <v>36</v>
      </c>
      <c r="M109" s="98" t="s">
        <v>37</v>
      </c>
      <c r="N109" s="99" t="s">
        <v>36</v>
      </c>
      <c r="O109" s="100" t="s">
        <v>37</v>
      </c>
      <c r="P109" s="293" t="s">
        <v>177</v>
      </c>
      <c r="Q109" s="294"/>
      <c r="R109" s="294"/>
      <c r="S109" s="294"/>
      <c r="T109" s="294"/>
      <c r="U109" s="295"/>
      <c r="V109" s="293" t="s">
        <v>176</v>
      </c>
      <c r="W109" s="294"/>
      <c r="X109" s="294"/>
      <c r="Y109" s="294"/>
      <c r="Z109" s="294"/>
      <c r="AA109" s="296"/>
      <c r="AB109" s="297" t="e">
        <f>VLOOKUP($B108,利用者一覧!$C$4:$AU$53,45,FALSE)</f>
        <v>#N/A</v>
      </c>
      <c r="AC109" s="297"/>
      <c r="AD109" s="297"/>
      <c r="AE109" s="297"/>
      <c r="AF109" s="298"/>
    </row>
    <row r="110" spans="1:65" ht="27" customHeight="1" thickTop="1" thickBot="1">
      <c r="A110" s="302"/>
      <c r="B110" s="209"/>
      <c r="C110" s="209"/>
      <c r="D110" s="209"/>
      <c r="E110" s="261"/>
      <c r="F110" s="71"/>
      <c r="G110" s="72"/>
      <c r="H110" s="73"/>
      <c r="I110" s="72"/>
      <c r="J110" s="73"/>
      <c r="K110" s="72"/>
      <c r="L110" s="73"/>
      <c r="M110" s="72"/>
      <c r="N110" s="73"/>
      <c r="O110" s="83"/>
      <c r="P110" s="107" t="s">
        <v>157</v>
      </c>
      <c r="Q110" s="115" t="s">
        <v>148</v>
      </c>
      <c r="R110" s="108" t="s">
        <v>63</v>
      </c>
      <c r="S110" s="61" t="s">
        <v>148</v>
      </c>
      <c r="T110" s="107" t="s">
        <v>59</v>
      </c>
      <c r="U110" s="61" t="s">
        <v>148</v>
      </c>
      <c r="V110" s="299" t="s">
        <v>135</v>
      </c>
      <c r="W110" s="300"/>
      <c r="X110" s="95" t="e">
        <f>VLOOKUP($B108,利用者一覧!$C$4:$AU$53,14,FALSE)</f>
        <v>#N/A</v>
      </c>
      <c r="Y110" s="301" t="s">
        <v>139</v>
      </c>
      <c r="Z110" s="300"/>
      <c r="AA110" s="95" t="e">
        <f>VLOOKUP($B108,利用者一覧!$C$4:$AU$53,22,FALSE)</f>
        <v>#N/A</v>
      </c>
      <c r="AB110" s="225"/>
      <c r="AC110" s="225"/>
      <c r="AD110" s="225"/>
      <c r="AE110" s="225"/>
      <c r="AF110" s="226"/>
    </row>
    <row r="111" spans="1:65" ht="21.6" customHeight="1" thickBot="1">
      <c r="A111" s="302"/>
      <c r="B111" s="283" t="s">
        <v>46</v>
      </c>
      <c r="C111" s="283"/>
      <c r="D111" s="283"/>
      <c r="E111" s="307"/>
      <c r="F111" s="84"/>
      <c r="G111" s="85"/>
      <c r="H111" s="86"/>
      <c r="I111" s="85"/>
      <c r="J111" s="86"/>
      <c r="K111" s="85"/>
      <c r="L111" s="86"/>
      <c r="M111" s="85"/>
      <c r="N111" s="86"/>
      <c r="O111" s="87"/>
      <c r="P111" s="293" t="s">
        <v>156</v>
      </c>
      <c r="Q111" s="294"/>
      <c r="R111" s="294"/>
      <c r="S111" s="294"/>
      <c r="T111" s="294"/>
      <c r="U111" s="295"/>
      <c r="V111" s="279" t="s">
        <v>143</v>
      </c>
      <c r="W111" s="280"/>
      <c r="X111" s="96" t="e">
        <f>VLOOKUP($B108,利用者一覧!$C$4:$AU$53,16,FALSE)</f>
        <v>#N/A</v>
      </c>
      <c r="Y111" s="281" t="s">
        <v>140</v>
      </c>
      <c r="Z111" s="280"/>
      <c r="AA111" s="96" t="e">
        <f>VLOOKUP($B108,利用者一覧!$C$4:$AU$53,24,FALSE)</f>
        <v>#N/A</v>
      </c>
      <c r="AB111" s="225"/>
      <c r="AC111" s="225"/>
      <c r="AD111" s="225"/>
      <c r="AE111" s="225"/>
      <c r="AF111" s="226"/>
    </row>
    <row r="112" spans="1:65" ht="21.6" customHeight="1" thickTop="1" thickBot="1">
      <c r="A112" s="302"/>
      <c r="B112" s="103" t="s">
        <v>51</v>
      </c>
      <c r="C112" s="94" t="e">
        <f>VLOOKUP($B108,利用者一覧!$C$4:$AU$53,38,FALSE)</f>
        <v>#N/A</v>
      </c>
      <c r="D112" s="104" t="s">
        <v>56</v>
      </c>
      <c r="E112" s="61" t="s">
        <v>149</v>
      </c>
      <c r="F112" s="271" t="s">
        <v>31</v>
      </c>
      <c r="G112" s="272"/>
      <c r="H112" s="171" t="s">
        <v>32</v>
      </c>
      <c r="I112" s="272"/>
      <c r="J112" s="171" t="s">
        <v>33</v>
      </c>
      <c r="K112" s="272"/>
      <c r="L112" s="171" t="s">
        <v>34</v>
      </c>
      <c r="M112" s="273"/>
      <c r="N112" s="274" t="s">
        <v>35</v>
      </c>
      <c r="O112" s="275"/>
      <c r="P112" s="276" t="e">
        <f>VLOOKUP($B108,利用者一覧!$C$4:$AU$53,40,FALSE)</f>
        <v>#N/A</v>
      </c>
      <c r="Q112" s="277"/>
      <c r="R112" s="277"/>
      <c r="S112" s="277"/>
      <c r="T112" s="278"/>
      <c r="U112" s="70" t="s">
        <v>148</v>
      </c>
      <c r="V112" s="279" t="s">
        <v>144</v>
      </c>
      <c r="W112" s="280"/>
      <c r="X112" s="96" t="e">
        <f>VLOOKUP($B108,利用者一覧!$C$4:$AU$53,18,FALSE)</f>
        <v>#N/A</v>
      </c>
      <c r="Y112" s="281" t="s">
        <v>141</v>
      </c>
      <c r="Z112" s="280"/>
      <c r="AA112" s="96" t="e">
        <f>VLOOKUP($B108,利用者一覧!$C$4:$AU$53,26,FALSE)</f>
        <v>#N/A</v>
      </c>
      <c r="AB112" s="225"/>
      <c r="AC112" s="225"/>
      <c r="AD112" s="225"/>
      <c r="AE112" s="225"/>
      <c r="AF112" s="226"/>
    </row>
    <row r="113" spans="1:65" ht="21.6" customHeight="1" thickBot="1">
      <c r="A113" s="302"/>
      <c r="B113" s="308" t="s">
        <v>47</v>
      </c>
      <c r="C113" s="308"/>
      <c r="D113" s="308"/>
      <c r="E113" s="309"/>
      <c r="F113" s="97" t="s">
        <v>36</v>
      </c>
      <c r="G113" s="98" t="s">
        <v>37</v>
      </c>
      <c r="H113" s="99" t="s">
        <v>36</v>
      </c>
      <c r="I113" s="98" t="s">
        <v>37</v>
      </c>
      <c r="J113" s="99" t="s">
        <v>36</v>
      </c>
      <c r="K113" s="98" t="s">
        <v>37</v>
      </c>
      <c r="L113" s="99" t="s">
        <v>36</v>
      </c>
      <c r="M113" s="101" t="s">
        <v>37</v>
      </c>
      <c r="N113" s="102" t="s">
        <v>36</v>
      </c>
      <c r="O113" s="100" t="s">
        <v>37</v>
      </c>
      <c r="P113" s="310" t="e">
        <f>VLOOKUP($B108,利用者一覧!$C$4:$AU$53,41,FALSE)</f>
        <v>#N/A</v>
      </c>
      <c r="Q113" s="311"/>
      <c r="R113" s="311"/>
      <c r="S113" s="311"/>
      <c r="T113" s="312"/>
      <c r="U113" s="64" t="s">
        <v>148</v>
      </c>
      <c r="V113" s="279" t="s">
        <v>138</v>
      </c>
      <c r="W113" s="280"/>
      <c r="X113" s="96" t="e">
        <f>VLOOKUP($B108,利用者一覧!$C$4:$AU$53,20,FALSE)</f>
        <v>#N/A</v>
      </c>
      <c r="Y113" s="281" t="s">
        <v>142</v>
      </c>
      <c r="Z113" s="280"/>
      <c r="AA113" s="96" t="e">
        <f>VLOOKUP($B108,利用者一覧!$C$4:$AU$53,28,FALSE)</f>
        <v>#N/A</v>
      </c>
      <c r="AB113" s="225"/>
      <c r="AC113" s="225"/>
      <c r="AD113" s="225"/>
      <c r="AE113" s="225"/>
      <c r="AF113" s="226"/>
      <c r="AK113" s="316"/>
      <c r="AL113" s="316"/>
      <c r="AM113" s="67"/>
      <c r="AN113" s="67"/>
      <c r="AO113" s="67"/>
    </row>
    <row r="114" spans="1:65" ht="21.6" customHeight="1" thickTop="1" thickBot="1">
      <c r="A114" s="302"/>
      <c r="B114" s="106" t="s">
        <v>51</v>
      </c>
      <c r="C114" s="94" t="e">
        <f>VLOOKUP($B108,利用者一覧!$C$4:$AU$53,39,FALSE)</f>
        <v>#N/A</v>
      </c>
      <c r="D114" s="104" t="s">
        <v>56</v>
      </c>
      <c r="E114" s="61" t="s">
        <v>149</v>
      </c>
      <c r="F114" s="71"/>
      <c r="G114" s="72"/>
      <c r="H114" s="73"/>
      <c r="I114" s="72"/>
      <c r="J114" s="73"/>
      <c r="K114" s="72"/>
      <c r="L114" s="73"/>
      <c r="M114" s="74"/>
      <c r="N114" s="62"/>
      <c r="O114" s="63"/>
      <c r="P114" s="317" t="e">
        <f>VLOOKUP($B108,利用者一覧!$C$4:$AU$53,42,FALSE)</f>
        <v>#N/A</v>
      </c>
      <c r="Q114" s="318"/>
      <c r="R114" s="318"/>
      <c r="S114" s="318"/>
      <c r="T114" s="319"/>
      <c r="U114" s="116" t="s">
        <v>148</v>
      </c>
      <c r="V114" s="320" t="e">
        <f>VLOOKUP($B108,利用者一覧!$C$4:$AU$53,44,FALSE)</f>
        <v>#N/A</v>
      </c>
      <c r="W114" s="179"/>
      <c r="X114" s="179"/>
      <c r="Y114" s="179"/>
      <c r="Z114" s="179"/>
      <c r="AA114" s="179"/>
      <c r="AB114" s="179"/>
      <c r="AC114" s="179"/>
      <c r="AD114" s="179"/>
      <c r="AE114" s="179"/>
      <c r="AF114" s="180"/>
    </row>
    <row r="115" spans="1:65" ht="21.6" customHeight="1" thickBot="1">
      <c r="A115" s="302"/>
      <c r="B115" s="293" t="s">
        <v>182</v>
      </c>
      <c r="C115" s="294"/>
      <c r="D115" s="294"/>
      <c r="E115" s="295"/>
      <c r="F115" s="109"/>
      <c r="G115" s="110"/>
      <c r="H115" s="111"/>
      <c r="I115" s="110"/>
      <c r="J115" s="111"/>
      <c r="K115" s="110"/>
      <c r="L115" s="111"/>
      <c r="M115" s="112"/>
      <c r="N115" s="113"/>
      <c r="O115" s="114"/>
      <c r="P115" s="198" t="s">
        <v>178</v>
      </c>
      <c r="Q115" s="199"/>
      <c r="R115" s="324"/>
      <c r="S115" s="206" t="e">
        <f>VLOOKUP($B108,利用者一覧!$C$4:$AU$53,43,FALSE)</f>
        <v>#N/A</v>
      </c>
      <c r="T115" s="206"/>
      <c r="U115" s="207"/>
      <c r="V115" s="321"/>
      <c r="W115" s="322"/>
      <c r="X115" s="322"/>
      <c r="Y115" s="322"/>
      <c r="Z115" s="322"/>
      <c r="AA115" s="322"/>
      <c r="AB115" s="322"/>
      <c r="AC115" s="322"/>
      <c r="AD115" s="322"/>
      <c r="AE115" s="322"/>
      <c r="AF115" s="323"/>
      <c r="AK115" s="76"/>
      <c r="AL115" s="76"/>
      <c r="AM115" s="76"/>
      <c r="AN115" s="76"/>
      <c r="AO115" s="76"/>
      <c r="AP115" s="77"/>
      <c r="AQ115" s="77"/>
      <c r="AR115" s="75"/>
      <c r="AS115" s="77"/>
      <c r="AT115" s="77"/>
      <c r="AU115" s="75"/>
      <c r="AV115" s="77"/>
      <c r="AW115" s="77"/>
      <c r="AX115" s="75"/>
      <c r="AY115" s="77"/>
      <c r="AZ115" s="77"/>
      <c r="BA115" s="75"/>
      <c r="BB115" s="77"/>
      <c r="BC115" s="77"/>
      <c r="BD115" s="75"/>
      <c r="BE115" s="77"/>
      <c r="BF115" s="77"/>
      <c r="BG115" s="75"/>
      <c r="BH115" s="77"/>
      <c r="BI115" s="77"/>
      <c r="BJ115" s="75"/>
      <c r="BK115" s="77"/>
      <c r="BL115" s="77"/>
      <c r="BM115" s="75"/>
    </row>
    <row r="116" spans="1:65" ht="27.6" customHeight="1" thickTop="1" thickBot="1">
      <c r="A116" s="303"/>
      <c r="B116" s="313"/>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314"/>
      <c r="AF116" s="315"/>
    </row>
    <row r="117" spans="1:65" ht="16.95" customHeight="1" thickBot="1">
      <c r="A117" s="302">
        <v>12</v>
      </c>
      <c r="B117" s="149" t="s">
        <v>9</v>
      </c>
      <c r="C117" s="150"/>
      <c r="D117" s="150"/>
      <c r="E117" s="151"/>
      <c r="F117" s="304" t="s">
        <v>158</v>
      </c>
      <c r="G117" s="305"/>
      <c r="H117" s="305"/>
      <c r="I117" s="305"/>
      <c r="J117" s="305"/>
      <c r="K117" s="305"/>
      <c r="L117" s="305"/>
      <c r="M117" s="305"/>
      <c r="N117" s="305"/>
      <c r="O117" s="306"/>
      <c r="P117" s="282" t="s">
        <v>48</v>
      </c>
      <c r="Q117" s="283"/>
      <c r="R117" s="283"/>
      <c r="S117" s="283"/>
      <c r="T117" s="283"/>
      <c r="U117" s="284"/>
      <c r="V117" s="285" t="e">
        <f>VLOOKUP($B118,利用者一覧!$C$4:$AU$53,36,FALSE)</f>
        <v>#N/A</v>
      </c>
      <c r="W117" s="286"/>
      <c r="X117" s="286"/>
      <c r="Y117" s="282" t="s">
        <v>49</v>
      </c>
      <c r="Z117" s="283"/>
      <c r="AA117" s="283"/>
      <c r="AB117" s="283"/>
      <c r="AC117" s="284"/>
      <c r="AD117" s="285" t="e">
        <f>VLOOKUP($B118,利用者一覧!$C$4:$AU$53,37,FALSE)</f>
        <v>#N/A</v>
      </c>
      <c r="AE117" s="286"/>
      <c r="AF117" s="287"/>
    </row>
    <row r="118" spans="1:65" ht="27" customHeight="1" thickTop="1" thickBot="1">
      <c r="A118" s="302"/>
      <c r="B118" s="208"/>
      <c r="C118" s="208"/>
      <c r="D118" s="208"/>
      <c r="E118" s="259"/>
      <c r="F118" s="271" t="s">
        <v>26</v>
      </c>
      <c r="G118" s="272"/>
      <c r="H118" s="171" t="s">
        <v>27</v>
      </c>
      <c r="I118" s="272"/>
      <c r="J118" s="171" t="s">
        <v>28</v>
      </c>
      <c r="K118" s="272"/>
      <c r="L118" s="171" t="s">
        <v>29</v>
      </c>
      <c r="M118" s="272"/>
      <c r="N118" s="171" t="s">
        <v>30</v>
      </c>
      <c r="O118" s="275"/>
      <c r="P118" s="106" t="s">
        <v>52</v>
      </c>
      <c r="Q118" s="288" t="s">
        <v>53</v>
      </c>
      <c r="R118" s="289"/>
      <c r="S118" s="104" t="s">
        <v>57</v>
      </c>
      <c r="T118" s="290"/>
      <c r="U118" s="291"/>
      <c r="V118" s="105" t="s">
        <v>60</v>
      </c>
      <c r="W118" s="288" t="s">
        <v>61</v>
      </c>
      <c r="X118" s="292"/>
      <c r="Y118" s="107" t="s">
        <v>54</v>
      </c>
      <c r="Z118" s="115" t="s">
        <v>148</v>
      </c>
      <c r="AA118" s="108" t="s">
        <v>58</v>
      </c>
      <c r="AB118" s="115" t="s">
        <v>148</v>
      </c>
      <c r="AC118" s="108" t="s">
        <v>62</v>
      </c>
      <c r="AD118" s="115" t="s">
        <v>148</v>
      </c>
      <c r="AE118" s="104" t="s">
        <v>55</v>
      </c>
      <c r="AF118" s="61" t="s">
        <v>148</v>
      </c>
    </row>
    <row r="119" spans="1:65" ht="21.6" customHeight="1" thickBot="1">
      <c r="A119" s="302"/>
      <c r="B119" s="209"/>
      <c r="C119" s="209"/>
      <c r="D119" s="209"/>
      <c r="E119" s="261"/>
      <c r="F119" s="97" t="s">
        <v>36</v>
      </c>
      <c r="G119" s="98" t="s">
        <v>37</v>
      </c>
      <c r="H119" s="99" t="s">
        <v>36</v>
      </c>
      <c r="I119" s="98" t="s">
        <v>37</v>
      </c>
      <c r="J119" s="99" t="s">
        <v>36</v>
      </c>
      <c r="K119" s="98" t="s">
        <v>37</v>
      </c>
      <c r="L119" s="99" t="s">
        <v>36</v>
      </c>
      <c r="M119" s="98" t="s">
        <v>37</v>
      </c>
      <c r="N119" s="99" t="s">
        <v>36</v>
      </c>
      <c r="O119" s="100" t="s">
        <v>37</v>
      </c>
      <c r="P119" s="293" t="s">
        <v>177</v>
      </c>
      <c r="Q119" s="294"/>
      <c r="R119" s="294"/>
      <c r="S119" s="294"/>
      <c r="T119" s="294"/>
      <c r="U119" s="295"/>
      <c r="V119" s="293" t="s">
        <v>176</v>
      </c>
      <c r="W119" s="294"/>
      <c r="X119" s="294"/>
      <c r="Y119" s="294"/>
      <c r="Z119" s="294"/>
      <c r="AA119" s="296"/>
      <c r="AB119" s="297" t="e">
        <f>VLOOKUP($B118,利用者一覧!$C$4:$AU$53,45,FALSE)</f>
        <v>#N/A</v>
      </c>
      <c r="AC119" s="297"/>
      <c r="AD119" s="297"/>
      <c r="AE119" s="297"/>
      <c r="AF119" s="298"/>
    </row>
    <row r="120" spans="1:65" ht="27" customHeight="1" thickTop="1" thickBot="1">
      <c r="A120" s="302"/>
      <c r="B120" s="209"/>
      <c r="C120" s="209"/>
      <c r="D120" s="209"/>
      <c r="E120" s="261"/>
      <c r="F120" s="71"/>
      <c r="G120" s="72"/>
      <c r="H120" s="73"/>
      <c r="I120" s="72"/>
      <c r="J120" s="73"/>
      <c r="K120" s="72"/>
      <c r="L120" s="73"/>
      <c r="M120" s="72"/>
      <c r="N120" s="73"/>
      <c r="O120" s="83"/>
      <c r="P120" s="107" t="s">
        <v>157</v>
      </c>
      <c r="Q120" s="115" t="s">
        <v>148</v>
      </c>
      <c r="R120" s="108" t="s">
        <v>63</v>
      </c>
      <c r="S120" s="61" t="s">
        <v>148</v>
      </c>
      <c r="T120" s="107" t="s">
        <v>59</v>
      </c>
      <c r="U120" s="61" t="s">
        <v>148</v>
      </c>
      <c r="V120" s="299" t="s">
        <v>135</v>
      </c>
      <c r="W120" s="300"/>
      <c r="X120" s="95" t="e">
        <f>VLOOKUP($B118,利用者一覧!$C$4:$AU$53,14,FALSE)</f>
        <v>#N/A</v>
      </c>
      <c r="Y120" s="301" t="s">
        <v>139</v>
      </c>
      <c r="Z120" s="300"/>
      <c r="AA120" s="95" t="e">
        <f>VLOOKUP($B118,利用者一覧!$C$4:$AU$53,22,FALSE)</f>
        <v>#N/A</v>
      </c>
      <c r="AB120" s="225"/>
      <c r="AC120" s="225"/>
      <c r="AD120" s="225"/>
      <c r="AE120" s="225"/>
      <c r="AF120" s="226"/>
    </row>
    <row r="121" spans="1:65" ht="21.6" customHeight="1" thickBot="1">
      <c r="A121" s="302"/>
      <c r="B121" s="283" t="s">
        <v>46</v>
      </c>
      <c r="C121" s="283"/>
      <c r="D121" s="283"/>
      <c r="E121" s="307"/>
      <c r="F121" s="84"/>
      <c r="G121" s="85"/>
      <c r="H121" s="86"/>
      <c r="I121" s="85"/>
      <c r="J121" s="86"/>
      <c r="K121" s="85"/>
      <c r="L121" s="86"/>
      <c r="M121" s="85"/>
      <c r="N121" s="86"/>
      <c r="O121" s="87"/>
      <c r="P121" s="293" t="s">
        <v>156</v>
      </c>
      <c r="Q121" s="294"/>
      <c r="R121" s="294"/>
      <c r="S121" s="294"/>
      <c r="T121" s="294"/>
      <c r="U121" s="295"/>
      <c r="V121" s="279" t="s">
        <v>143</v>
      </c>
      <c r="W121" s="280"/>
      <c r="X121" s="96" t="e">
        <f>VLOOKUP($B118,利用者一覧!$C$4:$AU$53,16,FALSE)</f>
        <v>#N/A</v>
      </c>
      <c r="Y121" s="281" t="s">
        <v>140</v>
      </c>
      <c r="Z121" s="280"/>
      <c r="AA121" s="96" t="e">
        <f>VLOOKUP($B118,利用者一覧!$C$4:$AU$53,24,FALSE)</f>
        <v>#N/A</v>
      </c>
      <c r="AB121" s="225"/>
      <c r="AC121" s="225"/>
      <c r="AD121" s="225"/>
      <c r="AE121" s="225"/>
      <c r="AF121" s="226"/>
    </row>
    <row r="122" spans="1:65" ht="21.6" customHeight="1" thickTop="1" thickBot="1">
      <c r="A122" s="302"/>
      <c r="B122" s="103" t="s">
        <v>51</v>
      </c>
      <c r="C122" s="94" t="e">
        <f>VLOOKUP($B118,利用者一覧!$C$4:$AU$53,38,FALSE)</f>
        <v>#N/A</v>
      </c>
      <c r="D122" s="104" t="s">
        <v>56</v>
      </c>
      <c r="E122" s="61" t="s">
        <v>149</v>
      </c>
      <c r="F122" s="271" t="s">
        <v>31</v>
      </c>
      <c r="G122" s="272"/>
      <c r="H122" s="171" t="s">
        <v>32</v>
      </c>
      <c r="I122" s="272"/>
      <c r="J122" s="171" t="s">
        <v>33</v>
      </c>
      <c r="K122" s="272"/>
      <c r="L122" s="171" t="s">
        <v>34</v>
      </c>
      <c r="M122" s="273"/>
      <c r="N122" s="274" t="s">
        <v>35</v>
      </c>
      <c r="O122" s="275"/>
      <c r="P122" s="276" t="e">
        <f>VLOOKUP($B118,利用者一覧!$C$4:$AU$53,40,FALSE)</f>
        <v>#N/A</v>
      </c>
      <c r="Q122" s="277"/>
      <c r="R122" s="277"/>
      <c r="S122" s="277"/>
      <c r="T122" s="278"/>
      <c r="U122" s="70" t="s">
        <v>148</v>
      </c>
      <c r="V122" s="279" t="s">
        <v>144</v>
      </c>
      <c r="W122" s="280"/>
      <c r="X122" s="96" t="e">
        <f>VLOOKUP($B118,利用者一覧!$C$4:$AU$53,18,FALSE)</f>
        <v>#N/A</v>
      </c>
      <c r="Y122" s="281" t="s">
        <v>141</v>
      </c>
      <c r="Z122" s="280"/>
      <c r="AA122" s="96" t="e">
        <f>VLOOKUP($B118,利用者一覧!$C$4:$AU$53,26,FALSE)</f>
        <v>#N/A</v>
      </c>
      <c r="AB122" s="225"/>
      <c r="AC122" s="225"/>
      <c r="AD122" s="225"/>
      <c r="AE122" s="225"/>
      <c r="AF122" s="226"/>
    </row>
    <row r="123" spans="1:65" ht="21.6" customHeight="1" thickBot="1">
      <c r="A123" s="302"/>
      <c r="B123" s="308" t="s">
        <v>47</v>
      </c>
      <c r="C123" s="308"/>
      <c r="D123" s="308"/>
      <c r="E123" s="309"/>
      <c r="F123" s="97" t="s">
        <v>36</v>
      </c>
      <c r="G123" s="98" t="s">
        <v>37</v>
      </c>
      <c r="H123" s="99" t="s">
        <v>36</v>
      </c>
      <c r="I123" s="98" t="s">
        <v>37</v>
      </c>
      <c r="J123" s="99" t="s">
        <v>36</v>
      </c>
      <c r="K123" s="98" t="s">
        <v>37</v>
      </c>
      <c r="L123" s="99" t="s">
        <v>36</v>
      </c>
      <c r="M123" s="101" t="s">
        <v>37</v>
      </c>
      <c r="N123" s="102" t="s">
        <v>36</v>
      </c>
      <c r="O123" s="100" t="s">
        <v>37</v>
      </c>
      <c r="P123" s="310" t="e">
        <f>VLOOKUP($B118,利用者一覧!$C$4:$AU$53,41,FALSE)</f>
        <v>#N/A</v>
      </c>
      <c r="Q123" s="311"/>
      <c r="R123" s="311"/>
      <c r="S123" s="311"/>
      <c r="T123" s="312"/>
      <c r="U123" s="64" t="s">
        <v>148</v>
      </c>
      <c r="V123" s="279" t="s">
        <v>138</v>
      </c>
      <c r="W123" s="280"/>
      <c r="X123" s="96" t="e">
        <f>VLOOKUP($B118,利用者一覧!$C$4:$AU$53,20,FALSE)</f>
        <v>#N/A</v>
      </c>
      <c r="Y123" s="281" t="s">
        <v>142</v>
      </c>
      <c r="Z123" s="280"/>
      <c r="AA123" s="96" t="e">
        <f>VLOOKUP($B118,利用者一覧!$C$4:$AU$53,28,FALSE)</f>
        <v>#N/A</v>
      </c>
      <c r="AB123" s="225"/>
      <c r="AC123" s="225"/>
      <c r="AD123" s="225"/>
      <c r="AE123" s="225"/>
      <c r="AF123" s="226"/>
      <c r="AK123" s="316"/>
      <c r="AL123" s="316"/>
      <c r="AM123" s="67"/>
      <c r="AN123" s="67"/>
      <c r="AO123" s="67"/>
    </row>
    <row r="124" spans="1:65" ht="21.6" customHeight="1" thickTop="1" thickBot="1">
      <c r="A124" s="302"/>
      <c r="B124" s="106" t="s">
        <v>51</v>
      </c>
      <c r="C124" s="94" t="e">
        <f>VLOOKUP($B118,利用者一覧!$C$4:$AU$53,39,FALSE)</f>
        <v>#N/A</v>
      </c>
      <c r="D124" s="104" t="s">
        <v>56</v>
      </c>
      <c r="E124" s="61" t="s">
        <v>149</v>
      </c>
      <c r="F124" s="71"/>
      <c r="G124" s="72"/>
      <c r="H124" s="73"/>
      <c r="I124" s="72"/>
      <c r="J124" s="73"/>
      <c r="K124" s="72"/>
      <c r="L124" s="73"/>
      <c r="M124" s="74"/>
      <c r="N124" s="62"/>
      <c r="O124" s="63"/>
      <c r="P124" s="317" t="e">
        <f>VLOOKUP($B118,利用者一覧!$C$4:$AU$53,42,FALSE)</f>
        <v>#N/A</v>
      </c>
      <c r="Q124" s="318"/>
      <c r="R124" s="318"/>
      <c r="S124" s="318"/>
      <c r="T124" s="319"/>
      <c r="U124" s="116" t="s">
        <v>148</v>
      </c>
      <c r="V124" s="320" t="e">
        <f>VLOOKUP($B118,利用者一覧!$C$4:$AU$53,44,FALSE)</f>
        <v>#N/A</v>
      </c>
      <c r="W124" s="179"/>
      <c r="X124" s="179"/>
      <c r="Y124" s="179"/>
      <c r="Z124" s="179"/>
      <c r="AA124" s="179"/>
      <c r="AB124" s="179"/>
      <c r="AC124" s="179"/>
      <c r="AD124" s="179"/>
      <c r="AE124" s="179"/>
      <c r="AF124" s="180"/>
    </row>
    <row r="125" spans="1:65" ht="21.6" customHeight="1" thickBot="1">
      <c r="A125" s="302"/>
      <c r="B125" s="293" t="s">
        <v>182</v>
      </c>
      <c r="C125" s="294"/>
      <c r="D125" s="294"/>
      <c r="E125" s="295"/>
      <c r="F125" s="109"/>
      <c r="G125" s="110"/>
      <c r="H125" s="111"/>
      <c r="I125" s="110"/>
      <c r="J125" s="111"/>
      <c r="K125" s="110"/>
      <c r="L125" s="111"/>
      <c r="M125" s="112"/>
      <c r="N125" s="113"/>
      <c r="O125" s="114"/>
      <c r="P125" s="198" t="s">
        <v>178</v>
      </c>
      <c r="Q125" s="199"/>
      <c r="R125" s="324"/>
      <c r="S125" s="206" t="e">
        <f>VLOOKUP($B118,利用者一覧!$C$4:$AU$53,43,FALSE)</f>
        <v>#N/A</v>
      </c>
      <c r="T125" s="206"/>
      <c r="U125" s="207"/>
      <c r="V125" s="321"/>
      <c r="W125" s="322"/>
      <c r="X125" s="322"/>
      <c r="Y125" s="322"/>
      <c r="Z125" s="322"/>
      <c r="AA125" s="322"/>
      <c r="AB125" s="322"/>
      <c r="AC125" s="322"/>
      <c r="AD125" s="322"/>
      <c r="AE125" s="322"/>
      <c r="AF125" s="323"/>
      <c r="AK125" s="76"/>
      <c r="AL125" s="76"/>
      <c r="AM125" s="76"/>
      <c r="AN125" s="76"/>
      <c r="AO125" s="76"/>
      <c r="AP125" s="77"/>
      <c r="AQ125" s="77"/>
      <c r="AR125" s="75"/>
      <c r="AS125" s="77"/>
      <c r="AT125" s="77"/>
      <c r="AU125" s="75"/>
      <c r="AV125" s="77"/>
      <c r="AW125" s="77"/>
      <c r="AX125" s="75"/>
      <c r="AY125" s="77"/>
      <c r="AZ125" s="77"/>
      <c r="BA125" s="75"/>
      <c r="BB125" s="77"/>
      <c r="BC125" s="77"/>
      <c r="BD125" s="75"/>
      <c r="BE125" s="77"/>
      <c r="BF125" s="77"/>
      <c r="BG125" s="75"/>
      <c r="BH125" s="77"/>
      <c r="BI125" s="77"/>
      <c r="BJ125" s="75"/>
      <c r="BK125" s="77"/>
      <c r="BL125" s="77"/>
      <c r="BM125" s="75"/>
    </row>
    <row r="126" spans="1:65" ht="27.6" customHeight="1" thickTop="1" thickBot="1">
      <c r="A126" s="303"/>
      <c r="B126" s="313"/>
      <c r="C126" s="314"/>
      <c r="D126" s="314"/>
      <c r="E126" s="314"/>
      <c r="F126" s="314"/>
      <c r="G126" s="314"/>
      <c r="H126" s="314"/>
      <c r="I126" s="314"/>
      <c r="J126" s="314"/>
      <c r="K126" s="314"/>
      <c r="L126" s="314"/>
      <c r="M126" s="314"/>
      <c r="N126" s="314"/>
      <c r="O126" s="314"/>
      <c r="P126" s="314"/>
      <c r="Q126" s="314"/>
      <c r="R126" s="314"/>
      <c r="S126" s="314"/>
      <c r="T126" s="314"/>
      <c r="U126" s="314"/>
      <c r="V126" s="314"/>
      <c r="W126" s="314"/>
      <c r="X126" s="314"/>
      <c r="Y126" s="314"/>
      <c r="Z126" s="314"/>
      <c r="AA126" s="314"/>
      <c r="AB126" s="314"/>
      <c r="AC126" s="314"/>
      <c r="AD126" s="314"/>
      <c r="AE126" s="314"/>
      <c r="AF126" s="315"/>
    </row>
    <row r="127" spans="1:65" ht="16.95" customHeight="1" thickBot="1">
      <c r="A127" s="302">
        <v>13</v>
      </c>
      <c r="B127" s="149" t="s">
        <v>9</v>
      </c>
      <c r="C127" s="150"/>
      <c r="D127" s="150"/>
      <c r="E127" s="151"/>
      <c r="F127" s="304" t="s">
        <v>158</v>
      </c>
      <c r="G127" s="305"/>
      <c r="H127" s="305"/>
      <c r="I127" s="305"/>
      <c r="J127" s="305"/>
      <c r="K127" s="305"/>
      <c r="L127" s="305"/>
      <c r="M127" s="305"/>
      <c r="N127" s="305"/>
      <c r="O127" s="306"/>
      <c r="P127" s="282" t="s">
        <v>48</v>
      </c>
      <c r="Q127" s="283"/>
      <c r="R127" s="283"/>
      <c r="S127" s="283"/>
      <c r="T127" s="283"/>
      <c r="U127" s="284"/>
      <c r="V127" s="285" t="e">
        <f>VLOOKUP($B128,利用者一覧!$C$4:$AU$53,36,FALSE)</f>
        <v>#N/A</v>
      </c>
      <c r="W127" s="286"/>
      <c r="X127" s="286"/>
      <c r="Y127" s="282" t="s">
        <v>49</v>
      </c>
      <c r="Z127" s="283"/>
      <c r="AA127" s="283"/>
      <c r="AB127" s="283"/>
      <c r="AC127" s="284"/>
      <c r="AD127" s="285" t="e">
        <f>VLOOKUP($B128,利用者一覧!$C$4:$AU$53,37,FALSE)</f>
        <v>#N/A</v>
      </c>
      <c r="AE127" s="286"/>
      <c r="AF127" s="287"/>
    </row>
    <row r="128" spans="1:65" ht="27" customHeight="1" thickTop="1" thickBot="1">
      <c r="A128" s="302"/>
      <c r="B128" s="208"/>
      <c r="C128" s="208"/>
      <c r="D128" s="208"/>
      <c r="E128" s="259"/>
      <c r="F128" s="271" t="s">
        <v>26</v>
      </c>
      <c r="G128" s="272"/>
      <c r="H128" s="171" t="s">
        <v>27</v>
      </c>
      <c r="I128" s="272"/>
      <c r="J128" s="171" t="s">
        <v>28</v>
      </c>
      <c r="K128" s="272"/>
      <c r="L128" s="171" t="s">
        <v>29</v>
      </c>
      <c r="M128" s="272"/>
      <c r="N128" s="171" t="s">
        <v>30</v>
      </c>
      <c r="O128" s="275"/>
      <c r="P128" s="106" t="s">
        <v>52</v>
      </c>
      <c r="Q128" s="288" t="s">
        <v>53</v>
      </c>
      <c r="R128" s="289"/>
      <c r="S128" s="104" t="s">
        <v>57</v>
      </c>
      <c r="T128" s="290"/>
      <c r="U128" s="291"/>
      <c r="V128" s="105" t="s">
        <v>60</v>
      </c>
      <c r="W128" s="288" t="s">
        <v>61</v>
      </c>
      <c r="X128" s="292"/>
      <c r="Y128" s="107" t="s">
        <v>54</v>
      </c>
      <c r="Z128" s="115" t="s">
        <v>148</v>
      </c>
      <c r="AA128" s="108" t="s">
        <v>58</v>
      </c>
      <c r="AB128" s="115" t="s">
        <v>148</v>
      </c>
      <c r="AC128" s="108" t="s">
        <v>62</v>
      </c>
      <c r="AD128" s="115" t="s">
        <v>148</v>
      </c>
      <c r="AE128" s="104" t="s">
        <v>55</v>
      </c>
      <c r="AF128" s="61" t="s">
        <v>148</v>
      </c>
    </row>
    <row r="129" spans="1:65" ht="21.6" customHeight="1" thickBot="1">
      <c r="A129" s="302"/>
      <c r="B129" s="209"/>
      <c r="C129" s="209"/>
      <c r="D129" s="209"/>
      <c r="E129" s="261"/>
      <c r="F129" s="97" t="s">
        <v>36</v>
      </c>
      <c r="G129" s="98" t="s">
        <v>37</v>
      </c>
      <c r="H129" s="99" t="s">
        <v>36</v>
      </c>
      <c r="I129" s="98" t="s">
        <v>37</v>
      </c>
      <c r="J129" s="99" t="s">
        <v>36</v>
      </c>
      <c r="K129" s="98" t="s">
        <v>37</v>
      </c>
      <c r="L129" s="99" t="s">
        <v>36</v>
      </c>
      <c r="M129" s="98" t="s">
        <v>37</v>
      </c>
      <c r="N129" s="99" t="s">
        <v>36</v>
      </c>
      <c r="O129" s="100" t="s">
        <v>37</v>
      </c>
      <c r="P129" s="293" t="s">
        <v>177</v>
      </c>
      <c r="Q129" s="294"/>
      <c r="R129" s="294"/>
      <c r="S129" s="294"/>
      <c r="T129" s="294"/>
      <c r="U129" s="295"/>
      <c r="V129" s="293" t="s">
        <v>176</v>
      </c>
      <c r="W129" s="294"/>
      <c r="X129" s="294"/>
      <c r="Y129" s="294"/>
      <c r="Z129" s="294"/>
      <c r="AA129" s="296"/>
      <c r="AB129" s="297" t="e">
        <f>VLOOKUP($B128,利用者一覧!$C$4:$AU$53,45,FALSE)</f>
        <v>#N/A</v>
      </c>
      <c r="AC129" s="297"/>
      <c r="AD129" s="297"/>
      <c r="AE129" s="297"/>
      <c r="AF129" s="298"/>
    </row>
    <row r="130" spans="1:65" ht="27" customHeight="1" thickTop="1" thickBot="1">
      <c r="A130" s="302"/>
      <c r="B130" s="209"/>
      <c r="C130" s="209"/>
      <c r="D130" s="209"/>
      <c r="E130" s="261"/>
      <c r="F130" s="71"/>
      <c r="G130" s="72"/>
      <c r="H130" s="73"/>
      <c r="I130" s="72"/>
      <c r="J130" s="73"/>
      <c r="K130" s="72"/>
      <c r="L130" s="73"/>
      <c r="M130" s="72"/>
      <c r="N130" s="73"/>
      <c r="O130" s="83"/>
      <c r="P130" s="107" t="s">
        <v>157</v>
      </c>
      <c r="Q130" s="115" t="s">
        <v>148</v>
      </c>
      <c r="R130" s="108" t="s">
        <v>63</v>
      </c>
      <c r="S130" s="61" t="s">
        <v>148</v>
      </c>
      <c r="T130" s="107" t="s">
        <v>59</v>
      </c>
      <c r="U130" s="61" t="s">
        <v>148</v>
      </c>
      <c r="V130" s="299" t="s">
        <v>135</v>
      </c>
      <c r="W130" s="300"/>
      <c r="X130" s="95" t="e">
        <f>VLOOKUP($B128,利用者一覧!$C$4:$AU$53,14,FALSE)</f>
        <v>#N/A</v>
      </c>
      <c r="Y130" s="301" t="s">
        <v>139</v>
      </c>
      <c r="Z130" s="300"/>
      <c r="AA130" s="95" t="e">
        <f>VLOOKUP($B128,利用者一覧!$C$4:$AU$53,22,FALSE)</f>
        <v>#N/A</v>
      </c>
      <c r="AB130" s="225"/>
      <c r="AC130" s="225"/>
      <c r="AD130" s="225"/>
      <c r="AE130" s="225"/>
      <c r="AF130" s="226"/>
    </row>
    <row r="131" spans="1:65" ht="21.6" customHeight="1" thickBot="1">
      <c r="A131" s="302"/>
      <c r="B131" s="283" t="s">
        <v>46</v>
      </c>
      <c r="C131" s="283"/>
      <c r="D131" s="283"/>
      <c r="E131" s="307"/>
      <c r="F131" s="84"/>
      <c r="G131" s="85"/>
      <c r="H131" s="86"/>
      <c r="I131" s="85"/>
      <c r="J131" s="86"/>
      <c r="K131" s="85"/>
      <c r="L131" s="86"/>
      <c r="M131" s="85"/>
      <c r="N131" s="86"/>
      <c r="O131" s="87"/>
      <c r="P131" s="293" t="s">
        <v>156</v>
      </c>
      <c r="Q131" s="294"/>
      <c r="R131" s="294"/>
      <c r="S131" s="294"/>
      <c r="T131" s="294"/>
      <c r="U131" s="295"/>
      <c r="V131" s="279" t="s">
        <v>143</v>
      </c>
      <c r="W131" s="280"/>
      <c r="X131" s="96" t="e">
        <f>VLOOKUP($B128,利用者一覧!$C$4:$AU$53,16,FALSE)</f>
        <v>#N/A</v>
      </c>
      <c r="Y131" s="281" t="s">
        <v>140</v>
      </c>
      <c r="Z131" s="280"/>
      <c r="AA131" s="96" t="e">
        <f>VLOOKUP($B128,利用者一覧!$C$4:$AU$53,24,FALSE)</f>
        <v>#N/A</v>
      </c>
      <c r="AB131" s="225"/>
      <c r="AC131" s="225"/>
      <c r="AD131" s="225"/>
      <c r="AE131" s="225"/>
      <c r="AF131" s="226"/>
    </row>
    <row r="132" spans="1:65" ht="21.6" customHeight="1" thickTop="1" thickBot="1">
      <c r="A132" s="302"/>
      <c r="B132" s="103" t="s">
        <v>51</v>
      </c>
      <c r="C132" s="94" t="e">
        <f>VLOOKUP($B128,利用者一覧!$C$4:$AU$53,38,FALSE)</f>
        <v>#N/A</v>
      </c>
      <c r="D132" s="104" t="s">
        <v>56</v>
      </c>
      <c r="E132" s="61" t="s">
        <v>149</v>
      </c>
      <c r="F132" s="271" t="s">
        <v>31</v>
      </c>
      <c r="G132" s="272"/>
      <c r="H132" s="171" t="s">
        <v>32</v>
      </c>
      <c r="I132" s="272"/>
      <c r="J132" s="171" t="s">
        <v>33</v>
      </c>
      <c r="K132" s="272"/>
      <c r="L132" s="171" t="s">
        <v>34</v>
      </c>
      <c r="M132" s="273"/>
      <c r="N132" s="274" t="s">
        <v>35</v>
      </c>
      <c r="O132" s="275"/>
      <c r="P132" s="276" t="e">
        <f>VLOOKUP($B128,利用者一覧!$C$4:$AU$53,40,FALSE)</f>
        <v>#N/A</v>
      </c>
      <c r="Q132" s="277"/>
      <c r="R132" s="277"/>
      <c r="S132" s="277"/>
      <c r="T132" s="278"/>
      <c r="U132" s="70" t="s">
        <v>148</v>
      </c>
      <c r="V132" s="279" t="s">
        <v>144</v>
      </c>
      <c r="W132" s="280"/>
      <c r="X132" s="96" t="e">
        <f>VLOOKUP($B128,利用者一覧!$C$4:$AU$53,18,FALSE)</f>
        <v>#N/A</v>
      </c>
      <c r="Y132" s="281" t="s">
        <v>141</v>
      </c>
      <c r="Z132" s="280"/>
      <c r="AA132" s="96" t="e">
        <f>VLOOKUP($B128,利用者一覧!$C$4:$AU$53,26,FALSE)</f>
        <v>#N/A</v>
      </c>
      <c r="AB132" s="225"/>
      <c r="AC132" s="225"/>
      <c r="AD132" s="225"/>
      <c r="AE132" s="225"/>
      <c r="AF132" s="226"/>
    </row>
    <row r="133" spans="1:65" ht="21.6" customHeight="1" thickBot="1">
      <c r="A133" s="302"/>
      <c r="B133" s="308" t="s">
        <v>47</v>
      </c>
      <c r="C133" s="308"/>
      <c r="D133" s="308"/>
      <c r="E133" s="309"/>
      <c r="F133" s="97" t="s">
        <v>36</v>
      </c>
      <c r="G133" s="98" t="s">
        <v>37</v>
      </c>
      <c r="H133" s="99" t="s">
        <v>36</v>
      </c>
      <c r="I133" s="98" t="s">
        <v>37</v>
      </c>
      <c r="J133" s="99" t="s">
        <v>36</v>
      </c>
      <c r="K133" s="98" t="s">
        <v>37</v>
      </c>
      <c r="L133" s="99" t="s">
        <v>36</v>
      </c>
      <c r="M133" s="101" t="s">
        <v>37</v>
      </c>
      <c r="N133" s="102" t="s">
        <v>36</v>
      </c>
      <c r="O133" s="100" t="s">
        <v>37</v>
      </c>
      <c r="P133" s="310" t="e">
        <f>VLOOKUP($B128,利用者一覧!$C$4:$AU$53,41,FALSE)</f>
        <v>#N/A</v>
      </c>
      <c r="Q133" s="311"/>
      <c r="R133" s="311"/>
      <c r="S133" s="311"/>
      <c r="T133" s="312"/>
      <c r="U133" s="64" t="s">
        <v>148</v>
      </c>
      <c r="V133" s="279" t="s">
        <v>138</v>
      </c>
      <c r="W133" s="280"/>
      <c r="X133" s="96" t="e">
        <f>VLOOKUP($B128,利用者一覧!$C$4:$AU$53,20,FALSE)</f>
        <v>#N/A</v>
      </c>
      <c r="Y133" s="281" t="s">
        <v>142</v>
      </c>
      <c r="Z133" s="280"/>
      <c r="AA133" s="96" t="e">
        <f>VLOOKUP($B128,利用者一覧!$C$4:$AU$53,28,FALSE)</f>
        <v>#N/A</v>
      </c>
      <c r="AB133" s="225"/>
      <c r="AC133" s="225"/>
      <c r="AD133" s="225"/>
      <c r="AE133" s="225"/>
      <c r="AF133" s="226"/>
      <c r="AK133" s="316"/>
      <c r="AL133" s="316"/>
      <c r="AM133" s="67"/>
      <c r="AN133" s="67"/>
      <c r="AO133" s="67"/>
    </row>
    <row r="134" spans="1:65" ht="21.6" customHeight="1" thickTop="1" thickBot="1">
      <c r="A134" s="302"/>
      <c r="B134" s="106" t="s">
        <v>51</v>
      </c>
      <c r="C134" s="94" t="e">
        <f>VLOOKUP($B128,利用者一覧!$C$4:$AU$53,39,FALSE)</f>
        <v>#N/A</v>
      </c>
      <c r="D134" s="104" t="s">
        <v>56</v>
      </c>
      <c r="E134" s="61" t="s">
        <v>149</v>
      </c>
      <c r="F134" s="71"/>
      <c r="G134" s="72"/>
      <c r="H134" s="73"/>
      <c r="I134" s="72"/>
      <c r="J134" s="73"/>
      <c r="K134" s="72"/>
      <c r="L134" s="73"/>
      <c r="M134" s="74"/>
      <c r="N134" s="62"/>
      <c r="O134" s="63"/>
      <c r="P134" s="317" t="e">
        <f>VLOOKUP($B128,利用者一覧!$C$4:$AU$53,42,FALSE)</f>
        <v>#N/A</v>
      </c>
      <c r="Q134" s="318"/>
      <c r="R134" s="318"/>
      <c r="S134" s="318"/>
      <c r="T134" s="319"/>
      <c r="U134" s="116" t="s">
        <v>148</v>
      </c>
      <c r="V134" s="320" t="e">
        <f>VLOOKUP($B128,利用者一覧!$C$4:$AU$53,44,FALSE)</f>
        <v>#N/A</v>
      </c>
      <c r="W134" s="179"/>
      <c r="X134" s="179"/>
      <c r="Y134" s="179"/>
      <c r="Z134" s="179"/>
      <c r="AA134" s="179"/>
      <c r="AB134" s="179"/>
      <c r="AC134" s="179"/>
      <c r="AD134" s="179"/>
      <c r="AE134" s="179"/>
      <c r="AF134" s="180"/>
    </row>
    <row r="135" spans="1:65" ht="21.6" customHeight="1" thickBot="1">
      <c r="A135" s="302"/>
      <c r="B135" s="293" t="s">
        <v>182</v>
      </c>
      <c r="C135" s="294"/>
      <c r="D135" s="294"/>
      <c r="E135" s="295"/>
      <c r="F135" s="109"/>
      <c r="G135" s="110"/>
      <c r="H135" s="111"/>
      <c r="I135" s="110"/>
      <c r="J135" s="111"/>
      <c r="K135" s="110"/>
      <c r="L135" s="111"/>
      <c r="M135" s="112"/>
      <c r="N135" s="113"/>
      <c r="O135" s="114"/>
      <c r="P135" s="198" t="s">
        <v>178</v>
      </c>
      <c r="Q135" s="199"/>
      <c r="R135" s="324"/>
      <c r="S135" s="206" t="e">
        <f>VLOOKUP($B128,利用者一覧!$C$4:$AU$53,43,FALSE)</f>
        <v>#N/A</v>
      </c>
      <c r="T135" s="206"/>
      <c r="U135" s="207"/>
      <c r="V135" s="321"/>
      <c r="W135" s="322"/>
      <c r="X135" s="322"/>
      <c r="Y135" s="322"/>
      <c r="Z135" s="322"/>
      <c r="AA135" s="322"/>
      <c r="AB135" s="322"/>
      <c r="AC135" s="322"/>
      <c r="AD135" s="322"/>
      <c r="AE135" s="322"/>
      <c r="AF135" s="323"/>
      <c r="AK135" s="76"/>
      <c r="AL135" s="76"/>
      <c r="AM135" s="76"/>
      <c r="AN135" s="76"/>
      <c r="AO135" s="76"/>
      <c r="AP135" s="77"/>
      <c r="AQ135" s="77"/>
      <c r="AR135" s="75"/>
      <c r="AS135" s="77"/>
      <c r="AT135" s="77"/>
      <c r="AU135" s="75"/>
      <c r="AV135" s="77"/>
      <c r="AW135" s="77"/>
      <c r="AX135" s="75"/>
      <c r="AY135" s="77"/>
      <c r="AZ135" s="77"/>
      <c r="BA135" s="75"/>
      <c r="BB135" s="77"/>
      <c r="BC135" s="77"/>
      <c r="BD135" s="75"/>
      <c r="BE135" s="77"/>
      <c r="BF135" s="77"/>
      <c r="BG135" s="75"/>
      <c r="BH135" s="77"/>
      <c r="BI135" s="77"/>
      <c r="BJ135" s="75"/>
      <c r="BK135" s="77"/>
      <c r="BL135" s="77"/>
      <c r="BM135" s="75"/>
    </row>
    <row r="136" spans="1:65" ht="27.6" customHeight="1" thickTop="1" thickBot="1">
      <c r="A136" s="303"/>
      <c r="B136" s="313"/>
      <c r="C136" s="314"/>
      <c r="D136" s="314"/>
      <c r="E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c r="AA136" s="314"/>
      <c r="AB136" s="314"/>
      <c r="AC136" s="314"/>
      <c r="AD136" s="314"/>
      <c r="AE136" s="314"/>
      <c r="AF136" s="315"/>
    </row>
    <row r="137" spans="1:65" ht="16.95" customHeight="1" thickBot="1">
      <c r="A137" s="302">
        <v>14</v>
      </c>
      <c r="B137" s="149" t="s">
        <v>9</v>
      </c>
      <c r="C137" s="150"/>
      <c r="D137" s="150"/>
      <c r="E137" s="151"/>
      <c r="F137" s="304" t="s">
        <v>158</v>
      </c>
      <c r="G137" s="305"/>
      <c r="H137" s="305"/>
      <c r="I137" s="305"/>
      <c r="J137" s="305"/>
      <c r="K137" s="305"/>
      <c r="L137" s="305"/>
      <c r="M137" s="305"/>
      <c r="N137" s="305"/>
      <c r="O137" s="306"/>
      <c r="P137" s="282" t="s">
        <v>48</v>
      </c>
      <c r="Q137" s="283"/>
      <c r="R137" s="283"/>
      <c r="S137" s="283"/>
      <c r="T137" s="283"/>
      <c r="U137" s="284"/>
      <c r="V137" s="285" t="e">
        <f>VLOOKUP($B138,利用者一覧!$C$4:$AU$53,36,FALSE)</f>
        <v>#N/A</v>
      </c>
      <c r="W137" s="286"/>
      <c r="X137" s="286"/>
      <c r="Y137" s="282" t="s">
        <v>49</v>
      </c>
      <c r="Z137" s="283"/>
      <c r="AA137" s="283"/>
      <c r="AB137" s="283"/>
      <c r="AC137" s="284"/>
      <c r="AD137" s="285" t="e">
        <f>VLOOKUP($B138,利用者一覧!$C$4:$AU$53,37,FALSE)</f>
        <v>#N/A</v>
      </c>
      <c r="AE137" s="286"/>
      <c r="AF137" s="287"/>
    </row>
    <row r="138" spans="1:65" ht="27" customHeight="1" thickTop="1" thickBot="1">
      <c r="A138" s="302"/>
      <c r="B138" s="208"/>
      <c r="C138" s="208"/>
      <c r="D138" s="208"/>
      <c r="E138" s="259"/>
      <c r="F138" s="271" t="s">
        <v>26</v>
      </c>
      <c r="G138" s="272"/>
      <c r="H138" s="171" t="s">
        <v>27</v>
      </c>
      <c r="I138" s="272"/>
      <c r="J138" s="171" t="s">
        <v>28</v>
      </c>
      <c r="K138" s="272"/>
      <c r="L138" s="171" t="s">
        <v>29</v>
      </c>
      <c r="M138" s="272"/>
      <c r="N138" s="171" t="s">
        <v>30</v>
      </c>
      <c r="O138" s="275"/>
      <c r="P138" s="106" t="s">
        <v>52</v>
      </c>
      <c r="Q138" s="288" t="s">
        <v>53</v>
      </c>
      <c r="R138" s="289"/>
      <c r="S138" s="104" t="s">
        <v>57</v>
      </c>
      <c r="T138" s="290"/>
      <c r="U138" s="291"/>
      <c r="V138" s="105" t="s">
        <v>60</v>
      </c>
      <c r="W138" s="288" t="s">
        <v>61</v>
      </c>
      <c r="X138" s="292"/>
      <c r="Y138" s="107" t="s">
        <v>54</v>
      </c>
      <c r="Z138" s="115" t="s">
        <v>148</v>
      </c>
      <c r="AA138" s="108" t="s">
        <v>58</v>
      </c>
      <c r="AB138" s="115" t="s">
        <v>148</v>
      </c>
      <c r="AC138" s="108" t="s">
        <v>62</v>
      </c>
      <c r="AD138" s="115" t="s">
        <v>148</v>
      </c>
      <c r="AE138" s="104" t="s">
        <v>55</v>
      </c>
      <c r="AF138" s="61" t="s">
        <v>148</v>
      </c>
    </row>
    <row r="139" spans="1:65" ht="21.6" customHeight="1" thickBot="1">
      <c r="A139" s="302"/>
      <c r="B139" s="209"/>
      <c r="C139" s="209"/>
      <c r="D139" s="209"/>
      <c r="E139" s="261"/>
      <c r="F139" s="97" t="s">
        <v>36</v>
      </c>
      <c r="G139" s="98" t="s">
        <v>37</v>
      </c>
      <c r="H139" s="99" t="s">
        <v>36</v>
      </c>
      <c r="I139" s="98" t="s">
        <v>37</v>
      </c>
      <c r="J139" s="99" t="s">
        <v>36</v>
      </c>
      <c r="K139" s="98" t="s">
        <v>37</v>
      </c>
      <c r="L139" s="99" t="s">
        <v>36</v>
      </c>
      <c r="M139" s="98" t="s">
        <v>37</v>
      </c>
      <c r="N139" s="99" t="s">
        <v>36</v>
      </c>
      <c r="O139" s="100" t="s">
        <v>37</v>
      </c>
      <c r="P139" s="293" t="s">
        <v>177</v>
      </c>
      <c r="Q139" s="294"/>
      <c r="R139" s="294"/>
      <c r="S139" s="294"/>
      <c r="T139" s="294"/>
      <c r="U139" s="295"/>
      <c r="V139" s="293" t="s">
        <v>176</v>
      </c>
      <c r="W139" s="294"/>
      <c r="X139" s="294"/>
      <c r="Y139" s="294"/>
      <c r="Z139" s="294"/>
      <c r="AA139" s="296"/>
      <c r="AB139" s="297" t="e">
        <f>VLOOKUP($B138,利用者一覧!$C$4:$AU$53,45,FALSE)</f>
        <v>#N/A</v>
      </c>
      <c r="AC139" s="297"/>
      <c r="AD139" s="297"/>
      <c r="AE139" s="297"/>
      <c r="AF139" s="298"/>
    </row>
    <row r="140" spans="1:65" ht="27" customHeight="1" thickTop="1" thickBot="1">
      <c r="A140" s="302"/>
      <c r="B140" s="209"/>
      <c r="C140" s="209"/>
      <c r="D140" s="209"/>
      <c r="E140" s="261"/>
      <c r="F140" s="71"/>
      <c r="G140" s="72"/>
      <c r="H140" s="73"/>
      <c r="I140" s="72"/>
      <c r="J140" s="73"/>
      <c r="K140" s="72"/>
      <c r="L140" s="73"/>
      <c r="M140" s="72"/>
      <c r="N140" s="73"/>
      <c r="O140" s="83"/>
      <c r="P140" s="107" t="s">
        <v>157</v>
      </c>
      <c r="Q140" s="115" t="s">
        <v>148</v>
      </c>
      <c r="R140" s="108" t="s">
        <v>63</v>
      </c>
      <c r="S140" s="61" t="s">
        <v>148</v>
      </c>
      <c r="T140" s="107" t="s">
        <v>59</v>
      </c>
      <c r="U140" s="61" t="s">
        <v>148</v>
      </c>
      <c r="V140" s="299" t="s">
        <v>135</v>
      </c>
      <c r="W140" s="300"/>
      <c r="X140" s="95" t="e">
        <f>VLOOKUP($B138,利用者一覧!$C$4:$AU$53,14,FALSE)</f>
        <v>#N/A</v>
      </c>
      <c r="Y140" s="301" t="s">
        <v>139</v>
      </c>
      <c r="Z140" s="300"/>
      <c r="AA140" s="95" t="e">
        <f>VLOOKUP($B138,利用者一覧!$C$4:$AU$53,22,FALSE)</f>
        <v>#N/A</v>
      </c>
      <c r="AB140" s="225"/>
      <c r="AC140" s="225"/>
      <c r="AD140" s="225"/>
      <c r="AE140" s="225"/>
      <c r="AF140" s="226"/>
    </row>
    <row r="141" spans="1:65" ht="21.6" customHeight="1" thickBot="1">
      <c r="A141" s="302"/>
      <c r="B141" s="283" t="s">
        <v>46</v>
      </c>
      <c r="C141" s="283"/>
      <c r="D141" s="283"/>
      <c r="E141" s="307"/>
      <c r="F141" s="84"/>
      <c r="G141" s="85"/>
      <c r="H141" s="86"/>
      <c r="I141" s="85"/>
      <c r="J141" s="86"/>
      <c r="K141" s="85"/>
      <c r="L141" s="86"/>
      <c r="M141" s="85"/>
      <c r="N141" s="86"/>
      <c r="O141" s="87"/>
      <c r="P141" s="293" t="s">
        <v>156</v>
      </c>
      <c r="Q141" s="294"/>
      <c r="R141" s="294"/>
      <c r="S141" s="294"/>
      <c r="T141" s="294"/>
      <c r="U141" s="295"/>
      <c r="V141" s="279" t="s">
        <v>143</v>
      </c>
      <c r="W141" s="280"/>
      <c r="X141" s="96" t="e">
        <f>VLOOKUP($B138,利用者一覧!$C$4:$AU$53,16,FALSE)</f>
        <v>#N/A</v>
      </c>
      <c r="Y141" s="281" t="s">
        <v>140</v>
      </c>
      <c r="Z141" s="280"/>
      <c r="AA141" s="96" t="e">
        <f>VLOOKUP($B138,利用者一覧!$C$4:$AU$53,24,FALSE)</f>
        <v>#N/A</v>
      </c>
      <c r="AB141" s="225"/>
      <c r="AC141" s="225"/>
      <c r="AD141" s="225"/>
      <c r="AE141" s="225"/>
      <c r="AF141" s="226"/>
    </row>
    <row r="142" spans="1:65" ht="21.6" customHeight="1" thickTop="1" thickBot="1">
      <c r="A142" s="302"/>
      <c r="B142" s="103" t="s">
        <v>51</v>
      </c>
      <c r="C142" s="94" t="e">
        <f>VLOOKUP($B138,利用者一覧!$C$4:$AU$53,38,FALSE)</f>
        <v>#N/A</v>
      </c>
      <c r="D142" s="104" t="s">
        <v>56</v>
      </c>
      <c r="E142" s="61" t="s">
        <v>149</v>
      </c>
      <c r="F142" s="271" t="s">
        <v>31</v>
      </c>
      <c r="G142" s="272"/>
      <c r="H142" s="171" t="s">
        <v>32</v>
      </c>
      <c r="I142" s="272"/>
      <c r="J142" s="171" t="s">
        <v>33</v>
      </c>
      <c r="K142" s="272"/>
      <c r="L142" s="171" t="s">
        <v>34</v>
      </c>
      <c r="M142" s="273"/>
      <c r="N142" s="274" t="s">
        <v>35</v>
      </c>
      <c r="O142" s="275"/>
      <c r="P142" s="276" t="e">
        <f>VLOOKUP($B138,利用者一覧!$C$4:$AU$53,40,FALSE)</f>
        <v>#N/A</v>
      </c>
      <c r="Q142" s="277"/>
      <c r="R142" s="277"/>
      <c r="S142" s="277"/>
      <c r="T142" s="278"/>
      <c r="U142" s="70" t="s">
        <v>148</v>
      </c>
      <c r="V142" s="279" t="s">
        <v>144</v>
      </c>
      <c r="W142" s="280"/>
      <c r="X142" s="96" t="e">
        <f>VLOOKUP($B138,利用者一覧!$C$4:$AU$53,18,FALSE)</f>
        <v>#N/A</v>
      </c>
      <c r="Y142" s="281" t="s">
        <v>141</v>
      </c>
      <c r="Z142" s="280"/>
      <c r="AA142" s="96" t="e">
        <f>VLOOKUP($B138,利用者一覧!$C$4:$AU$53,26,FALSE)</f>
        <v>#N/A</v>
      </c>
      <c r="AB142" s="225"/>
      <c r="AC142" s="225"/>
      <c r="AD142" s="225"/>
      <c r="AE142" s="225"/>
      <c r="AF142" s="226"/>
    </row>
    <row r="143" spans="1:65" ht="21.6" customHeight="1" thickBot="1">
      <c r="A143" s="302"/>
      <c r="B143" s="308" t="s">
        <v>47</v>
      </c>
      <c r="C143" s="308"/>
      <c r="D143" s="308"/>
      <c r="E143" s="309"/>
      <c r="F143" s="97" t="s">
        <v>36</v>
      </c>
      <c r="G143" s="98" t="s">
        <v>37</v>
      </c>
      <c r="H143" s="99" t="s">
        <v>36</v>
      </c>
      <c r="I143" s="98" t="s">
        <v>37</v>
      </c>
      <c r="J143" s="99" t="s">
        <v>36</v>
      </c>
      <c r="K143" s="98" t="s">
        <v>37</v>
      </c>
      <c r="L143" s="99" t="s">
        <v>36</v>
      </c>
      <c r="M143" s="101" t="s">
        <v>37</v>
      </c>
      <c r="N143" s="102" t="s">
        <v>36</v>
      </c>
      <c r="O143" s="100" t="s">
        <v>37</v>
      </c>
      <c r="P143" s="310" t="e">
        <f>VLOOKUP($B138,利用者一覧!$C$4:$AU$53,41,FALSE)</f>
        <v>#N/A</v>
      </c>
      <c r="Q143" s="311"/>
      <c r="R143" s="311"/>
      <c r="S143" s="311"/>
      <c r="T143" s="312"/>
      <c r="U143" s="64" t="s">
        <v>148</v>
      </c>
      <c r="V143" s="279" t="s">
        <v>138</v>
      </c>
      <c r="W143" s="280"/>
      <c r="X143" s="96" t="e">
        <f>VLOOKUP($B138,利用者一覧!$C$4:$AU$53,20,FALSE)</f>
        <v>#N/A</v>
      </c>
      <c r="Y143" s="281" t="s">
        <v>142</v>
      </c>
      <c r="Z143" s="280"/>
      <c r="AA143" s="96" t="e">
        <f>VLOOKUP($B138,利用者一覧!$C$4:$AU$53,28,FALSE)</f>
        <v>#N/A</v>
      </c>
      <c r="AB143" s="225"/>
      <c r="AC143" s="225"/>
      <c r="AD143" s="225"/>
      <c r="AE143" s="225"/>
      <c r="AF143" s="226"/>
      <c r="AK143" s="316"/>
      <c r="AL143" s="316"/>
      <c r="AM143" s="67"/>
      <c r="AN143" s="67"/>
      <c r="AO143" s="67"/>
    </row>
    <row r="144" spans="1:65" ht="21.6" customHeight="1" thickTop="1" thickBot="1">
      <c r="A144" s="302"/>
      <c r="B144" s="106" t="s">
        <v>51</v>
      </c>
      <c r="C144" s="94" t="e">
        <f>VLOOKUP($B138,利用者一覧!$C$4:$AU$53,39,FALSE)</f>
        <v>#N/A</v>
      </c>
      <c r="D144" s="104" t="s">
        <v>56</v>
      </c>
      <c r="E144" s="61" t="s">
        <v>149</v>
      </c>
      <c r="F144" s="71"/>
      <c r="G144" s="72"/>
      <c r="H144" s="73"/>
      <c r="I144" s="72"/>
      <c r="J144" s="73"/>
      <c r="K144" s="72"/>
      <c r="L144" s="73"/>
      <c r="M144" s="74"/>
      <c r="N144" s="62"/>
      <c r="O144" s="63"/>
      <c r="P144" s="317" t="e">
        <f>VLOOKUP($B138,利用者一覧!$C$4:$AU$53,42,FALSE)</f>
        <v>#N/A</v>
      </c>
      <c r="Q144" s="318"/>
      <c r="R144" s="318"/>
      <c r="S144" s="318"/>
      <c r="T144" s="319"/>
      <c r="U144" s="116" t="s">
        <v>148</v>
      </c>
      <c r="V144" s="320" t="e">
        <f>VLOOKUP($B138,利用者一覧!$C$4:$AU$53,44,FALSE)</f>
        <v>#N/A</v>
      </c>
      <c r="W144" s="179"/>
      <c r="X144" s="179"/>
      <c r="Y144" s="179"/>
      <c r="Z144" s="179"/>
      <c r="AA144" s="179"/>
      <c r="AB144" s="179"/>
      <c r="AC144" s="179"/>
      <c r="AD144" s="179"/>
      <c r="AE144" s="179"/>
      <c r="AF144" s="180"/>
    </row>
    <row r="145" spans="1:65" ht="21.6" customHeight="1" thickBot="1">
      <c r="A145" s="302"/>
      <c r="B145" s="293" t="s">
        <v>182</v>
      </c>
      <c r="C145" s="294"/>
      <c r="D145" s="294"/>
      <c r="E145" s="295"/>
      <c r="F145" s="109"/>
      <c r="G145" s="110"/>
      <c r="H145" s="111"/>
      <c r="I145" s="110"/>
      <c r="J145" s="111"/>
      <c r="K145" s="110"/>
      <c r="L145" s="111"/>
      <c r="M145" s="112"/>
      <c r="N145" s="113"/>
      <c r="O145" s="114"/>
      <c r="P145" s="198" t="s">
        <v>178</v>
      </c>
      <c r="Q145" s="199"/>
      <c r="R145" s="324"/>
      <c r="S145" s="206" t="e">
        <f>VLOOKUP($B138,利用者一覧!$C$4:$AU$53,43,FALSE)</f>
        <v>#N/A</v>
      </c>
      <c r="T145" s="206"/>
      <c r="U145" s="207"/>
      <c r="V145" s="321"/>
      <c r="W145" s="322"/>
      <c r="X145" s="322"/>
      <c r="Y145" s="322"/>
      <c r="Z145" s="322"/>
      <c r="AA145" s="322"/>
      <c r="AB145" s="322"/>
      <c r="AC145" s="322"/>
      <c r="AD145" s="322"/>
      <c r="AE145" s="322"/>
      <c r="AF145" s="323"/>
      <c r="AK145" s="76"/>
      <c r="AL145" s="76"/>
      <c r="AM145" s="76"/>
      <c r="AN145" s="76"/>
      <c r="AO145" s="76"/>
      <c r="AP145" s="77"/>
      <c r="AQ145" s="77"/>
      <c r="AR145" s="75"/>
      <c r="AS145" s="77"/>
      <c r="AT145" s="77"/>
      <c r="AU145" s="75"/>
      <c r="AV145" s="77"/>
      <c r="AW145" s="77"/>
      <c r="AX145" s="75"/>
      <c r="AY145" s="77"/>
      <c r="AZ145" s="77"/>
      <c r="BA145" s="75"/>
      <c r="BB145" s="77"/>
      <c r="BC145" s="77"/>
      <c r="BD145" s="75"/>
      <c r="BE145" s="77"/>
      <c r="BF145" s="77"/>
      <c r="BG145" s="75"/>
      <c r="BH145" s="77"/>
      <c r="BI145" s="77"/>
      <c r="BJ145" s="75"/>
      <c r="BK145" s="77"/>
      <c r="BL145" s="77"/>
      <c r="BM145" s="75"/>
    </row>
    <row r="146" spans="1:65" ht="27.6" customHeight="1" thickTop="1" thickBot="1">
      <c r="A146" s="303"/>
      <c r="B146" s="313"/>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314"/>
      <c r="AE146" s="314"/>
      <c r="AF146" s="315"/>
    </row>
    <row r="147" spans="1:65" ht="16.95" customHeight="1" thickBot="1">
      <c r="A147" s="302">
        <v>15</v>
      </c>
      <c r="B147" s="149" t="s">
        <v>9</v>
      </c>
      <c r="C147" s="150"/>
      <c r="D147" s="150"/>
      <c r="E147" s="151"/>
      <c r="F147" s="304" t="s">
        <v>158</v>
      </c>
      <c r="G147" s="305"/>
      <c r="H147" s="305"/>
      <c r="I147" s="305"/>
      <c r="J147" s="305"/>
      <c r="K147" s="305"/>
      <c r="L147" s="305"/>
      <c r="M147" s="305"/>
      <c r="N147" s="305"/>
      <c r="O147" s="306"/>
      <c r="P147" s="282" t="s">
        <v>48</v>
      </c>
      <c r="Q147" s="283"/>
      <c r="R147" s="283"/>
      <c r="S147" s="283"/>
      <c r="T147" s="283"/>
      <c r="U147" s="284"/>
      <c r="V147" s="285" t="e">
        <f>VLOOKUP($B148,利用者一覧!$C$4:$AU$53,36,FALSE)</f>
        <v>#N/A</v>
      </c>
      <c r="W147" s="286"/>
      <c r="X147" s="286"/>
      <c r="Y147" s="282" t="s">
        <v>49</v>
      </c>
      <c r="Z147" s="283"/>
      <c r="AA147" s="283"/>
      <c r="AB147" s="283"/>
      <c r="AC147" s="284"/>
      <c r="AD147" s="285" t="e">
        <f>VLOOKUP($B148,利用者一覧!$C$4:$AU$53,37,FALSE)</f>
        <v>#N/A</v>
      </c>
      <c r="AE147" s="286"/>
      <c r="AF147" s="287"/>
    </row>
    <row r="148" spans="1:65" ht="27" customHeight="1" thickTop="1" thickBot="1">
      <c r="A148" s="302"/>
      <c r="B148" s="208"/>
      <c r="C148" s="208"/>
      <c r="D148" s="208"/>
      <c r="E148" s="259"/>
      <c r="F148" s="271" t="s">
        <v>26</v>
      </c>
      <c r="G148" s="272"/>
      <c r="H148" s="171" t="s">
        <v>27</v>
      </c>
      <c r="I148" s="272"/>
      <c r="J148" s="171" t="s">
        <v>28</v>
      </c>
      <c r="K148" s="272"/>
      <c r="L148" s="171" t="s">
        <v>29</v>
      </c>
      <c r="M148" s="272"/>
      <c r="N148" s="171" t="s">
        <v>30</v>
      </c>
      <c r="O148" s="275"/>
      <c r="P148" s="106" t="s">
        <v>52</v>
      </c>
      <c r="Q148" s="288" t="s">
        <v>53</v>
      </c>
      <c r="R148" s="289"/>
      <c r="S148" s="104" t="s">
        <v>57</v>
      </c>
      <c r="T148" s="290"/>
      <c r="U148" s="291"/>
      <c r="V148" s="105" t="s">
        <v>60</v>
      </c>
      <c r="W148" s="288" t="s">
        <v>61</v>
      </c>
      <c r="X148" s="292"/>
      <c r="Y148" s="107" t="s">
        <v>54</v>
      </c>
      <c r="Z148" s="115" t="s">
        <v>148</v>
      </c>
      <c r="AA148" s="108" t="s">
        <v>58</v>
      </c>
      <c r="AB148" s="115" t="s">
        <v>148</v>
      </c>
      <c r="AC148" s="108" t="s">
        <v>62</v>
      </c>
      <c r="AD148" s="115" t="s">
        <v>148</v>
      </c>
      <c r="AE148" s="104" t="s">
        <v>55</v>
      </c>
      <c r="AF148" s="61" t="s">
        <v>148</v>
      </c>
    </row>
    <row r="149" spans="1:65" ht="21.6" customHeight="1" thickBot="1">
      <c r="A149" s="302"/>
      <c r="B149" s="209"/>
      <c r="C149" s="209"/>
      <c r="D149" s="209"/>
      <c r="E149" s="261"/>
      <c r="F149" s="97" t="s">
        <v>36</v>
      </c>
      <c r="G149" s="98" t="s">
        <v>37</v>
      </c>
      <c r="H149" s="99" t="s">
        <v>36</v>
      </c>
      <c r="I149" s="98" t="s">
        <v>37</v>
      </c>
      <c r="J149" s="99" t="s">
        <v>36</v>
      </c>
      <c r="K149" s="98" t="s">
        <v>37</v>
      </c>
      <c r="L149" s="99" t="s">
        <v>36</v>
      </c>
      <c r="M149" s="98" t="s">
        <v>37</v>
      </c>
      <c r="N149" s="99" t="s">
        <v>36</v>
      </c>
      <c r="O149" s="100" t="s">
        <v>37</v>
      </c>
      <c r="P149" s="293" t="s">
        <v>177</v>
      </c>
      <c r="Q149" s="294"/>
      <c r="R149" s="294"/>
      <c r="S149" s="294"/>
      <c r="T149" s="294"/>
      <c r="U149" s="295"/>
      <c r="V149" s="293" t="s">
        <v>176</v>
      </c>
      <c r="W149" s="294"/>
      <c r="X149" s="294"/>
      <c r="Y149" s="294"/>
      <c r="Z149" s="294"/>
      <c r="AA149" s="296"/>
      <c r="AB149" s="297" t="e">
        <f>VLOOKUP($B148,利用者一覧!$C$4:$AU$53,45,FALSE)</f>
        <v>#N/A</v>
      </c>
      <c r="AC149" s="297"/>
      <c r="AD149" s="297"/>
      <c r="AE149" s="297"/>
      <c r="AF149" s="298"/>
    </row>
    <row r="150" spans="1:65" ht="27" customHeight="1" thickTop="1" thickBot="1">
      <c r="A150" s="302"/>
      <c r="B150" s="209"/>
      <c r="C150" s="209"/>
      <c r="D150" s="209"/>
      <c r="E150" s="261"/>
      <c r="F150" s="71"/>
      <c r="G150" s="72"/>
      <c r="H150" s="73"/>
      <c r="I150" s="72"/>
      <c r="J150" s="73"/>
      <c r="K150" s="72"/>
      <c r="L150" s="73"/>
      <c r="M150" s="72"/>
      <c r="N150" s="73"/>
      <c r="O150" s="83"/>
      <c r="P150" s="107" t="s">
        <v>157</v>
      </c>
      <c r="Q150" s="115" t="s">
        <v>148</v>
      </c>
      <c r="R150" s="108" t="s">
        <v>63</v>
      </c>
      <c r="S150" s="61" t="s">
        <v>148</v>
      </c>
      <c r="T150" s="107" t="s">
        <v>59</v>
      </c>
      <c r="U150" s="61" t="s">
        <v>148</v>
      </c>
      <c r="V150" s="299" t="s">
        <v>135</v>
      </c>
      <c r="W150" s="300"/>
      <c r="X150" s="95" t="e">
        <f>VLOOKUP($B148,利用者一覧!$C$4:$AU$53,14,FALSE)</f>
        <v>#N/A</v>
      </c>
      <c r="Y150" s="301" t="s">
        <v>139</v>
      </c>
      <c r="Z150" s="300"/>
      <c r="AA150" s="95" t="e">
        <f>VLOOKUP($B148,利用者一覧!$C$4:$AU$53,22,FALSE)</f>
        <v>#N/A</v>
      </c>
      <c r="AB150" s="225"/>
      <c r="AC150" s="225"/>
      <c r="AD150" s="225"/>
      <c r="AE150" s="225"/>
      <c r="AF150" s="226"/>
    </row>
    <row r="151" spans="1:65" ht="21.6" customHeight="1" thickBot="1">
      <c r="A151" s="302"/>
      <c r="B151" s="283" t="s">
        <v>46</v>
      </c>
      <c r="C151" s="283"/>
      <c r="D151" s="283"/>
      <c r="E151" s="307"/>
      <c r="F151" s="84"/>
      <c r="G151" s="85"/>
      <c r="H151" s="86"/>
      <c r="I151" s="85"/>
      <c r="J151" s="86"/>
      <c r="K151" s="85"/>
      <c r="L151" s="86"/>
      <c r="M151" s="85"/>
      <c r="N151" s="86"/>
      <c r="O151" s="87"/>
      <c r="P151" s="293" t="s">
        <v>156</v>
      </c>
      <c r="Q151" s="294"/>
      <c r="R151" s="294"/>
      <c r="S151" s="294"/>
      <c r="T151" s="294"/>
      <c r="U151" s="295"/>
      <c r="V151" s="279" t="s">
        <v>143</v>
      </c>
      <c r="W151" s="280"/>
      <c r="X151" s="96" t="e">
        <f>VLOOKUP($B148,利用者一覧!$C$4:$AU$53,16,FALSE)</f>
        <v>#N/A</v>
      </c>
      <c r="Y151" s="281" t="s">
        <v>140</v>
      </c>
      <c r="Z151" s="280"/>
      <c r="AA151" s="96" t="e">
        <f>VLOOKUP($B148,利用者一覧!$C$4:$AU$53,24,FALSE)</f>
        <v>#N/A</v>
      </c>
      <c r="AB151" s="225"/>
      <c r="AC151" s="225"/>
      <c r="AD151" s="225"/>
      <c r="AE151" s="225"/>
      <c r="AF151" s="226"/>
    </row>
    <row r="152" spans="1:65" ht="21.6" customHeight="1" thickTop="1" thickBot="1">
      <c r="A152" s="302"/>
      <c r="B152" s="103" t="s">
        <v>51</v>
      </c>
      <c r="C152" s="94" t="e">
        <f>VLOOKUP($B148,利用者一覧!$C$4:$AU$53,38,FALSE)</f>
        <v>#N/A</v>
      </c>
      <c r="D152" s="104" t="s">
        <v>56</v>
      </c>
      <c r="E152" s="61" t="s">
        <v>149</v>
      </c>
      <c r="F152" s="271" t="s">
        <v>31</v>
      </c>
      <c r="G152" s="272"/>
      <c r="H152" s="171" t="s">
        <v>32</v>
      </c>
      <c r="I152" s="272"/>
      <c r="J152" s="171" t="s">
        <v>33</v>
      </c>
      <c r="K152" s="272"/>
      <c r="L152" s="171" t="s">
        <v>34</v>
      </c>
      <c r="M152" s="273"/>
      <c r="N152" s="274" t="s">
        <v>35</v>
      </c>
      <c r="O152" s="275"/>
      <c r="P152" s="276" t="e">
        <f>VLOOKUP($B148,利用者一覧!$C$4:$AU$53,40,FALSE)</f>
        <v>#N/A</v>
      </c>
      <c r="Q152" s="277"/>
      <c r="R152" s="277"/>
      <c r="S152" s="277"/>
      <c r="T152" s="278"/>
      <c r="U152" s="70" t="s">
        <v>148</v>
      </c>
      <c r="V152" s="279" t="s">
        <v>144</v>
      </c>
      <c r="W152" s="280"/>
      <c r="X152" s="96" t="e">
        <f>VLOOKUP($B148,利用者一覧!$C$4:$AU$53,18,FALSE)</f>
        <v>#N/A</v>
      </c>
      <c r="Y152" s="281" t="s">
        <v>141</v>
      </c>
      <c r="Z152" s="280"/>
      <c r="AA152" s="96" t="e">
        <f>VLOOKUP($B148,利用者一覧!$C$4:$AU$53,26,FALSE)</f>
        <v>#N/A</v>
      </c>
      <c r="AB152" s="225"/>
      <c r="AC152" s="225"/>
      <c r="AD152" s="225"/>
      <c r="AE152" s="225"/>
      <c r="AF152" s="226"/>
    </row>
    <row r="153" spans="1:65" ht="21.6" customHeight="1" thickBot="1">
      <c r="A153" s="302"/>
      <c r="B153" s="308" t="s">
        <v>47</v>
      </c>
      <c r="C153" s="308"/>
      <c r="D153" s="308"/>
      <c r="E153" s="309"/>
      <c r="F153" s="97" t="s">
        <v>36</v>
      </c>
      <c r="G153" s="98" t="s">
        <v>37</v>
      </c>
      <c r="H153" s="99" t="s">
        <v>36</v>
      </c>
      <c r="I153" s="98" t="s">
        <v>37</v>
      </c>
      <c r="J153" s="99" t="s">
        <v>36</v>
      </c>
      <c r="K153" s="98" t="s">
        <v>37</v>
      </c>
      <c r="L153" s="99" t="s">
        <v>36</v>
      </c>
      <c r="M153" s="101" t="s">
        <v>37</v>
      </c>
      <c r="N153" s="102" t="s">
        <v>36</v>
      </c>
      <c r="O153" s="100" t="s">
        <v>37</v>
      </c>
      <c r="P153" s="310" t="e">
        <f>VLOOKUP($B148,利用者一覧!$C$4:$AU$53,41,FALSE)</f>
        <v>#N/A</v>
      </c>
      <c r="Q153" s="311"/>
      <c r="R153" s="311"/>
      <c r="S153" s="311"/>
      <c r="T153" s="312"/>
      <c r="U153" s="64" t="s">
        <v>148</v>
      </c>
      <c r="V153" s="279" t="s">
        <v>138</v>
      </c>
      <c r="W153" s="280"/>
      <c r="X153" s="96" t="e">
        <f>VLOOKUP($B148,利用者一覧!$C$4:$AU$53,20,FALSE)</f>
        <v>#N/A</v>
      </c>
      <c r="Y153" s="281" t="s">
        <v>142</v>
      </c>
      <c r="Z153" s="280"/>
      <c r="AA153" s="96" t="e">
        <f>VLOOKUP($B148,利用者一覧!$C$4:$AU$53,28,FALSE)</f>
        <v>#N/A</v>
      </c>
      <c r="AB153" s="225"/>
      <c r="AC153" s="225"/>
      <c r="AD153" s="225"/>
      <c r="AE153" s="225"/>
      <c r="AF153" s="226"/>
      <c r="AK153" s="316"/>
      <c r="AL153" s="316"/>
      <c r="AM153" s="67"/>
      <c r="AN153" s="67"/>
      <c r="AO153" s="67"/>
    </row>
    <row r="154" spans="1:65" ht="21.6" customHeight="1" thickTop="1" thickBot="1">
      <c r="A154" s="302"/>
      <c r="B154" s="106" t="s">
        <v>51</v>
      </c>
      <c r="C154" s="94" t="e">
        <f>VLOOKUP($B148,利用者一覧!$C$4:$AU$53,39,FALSE)</f>
        <v>#N/A</v>
      </c>
      <c r="D154" s="104" t="s">
        <v>56</v>
      </c>
      <c r="E154" s="61" t="s">
        <v>149</v>
      </c>
      <c r="F154" s="71"/>
      <c r="G154" s="72"/>
      <c r="H154" s="73"/>
      <c r="I154" s="72"/>
      <c r="J154" s="73"/>
      <c r="K154" s="72"/>
      <c r="L154" s="73"/>
      <c r="M154" s="74"/>
      <c r="N154" s="62"/>
      <c r="O154" s="63"/>
      <c r="P154" s="317" t="e">
        <f>VLOOKUP($B148,利用者一覧!$C$4:$AU$53,42,FALSE)</f>
        <v>#N/A</v>
      </c>
      <c r="Q154" s="318"/>
      <c r="R154" s="318"/>
      <c r="S154" s="318"/>
      <c r="T154" s="319"/>
      <c r="U154" s="116" t="s">
        <v>148</v>
      </c>
      <c r="V154" s="320" t="e">
        <f>VLOOKUP($B148,利用者一覧!$C$4:$AU$53,44,FALSE)</f>
        <v>#N/A</v>
      </c>
      <c r="W154" s="179"/>
      <c r="X154" s="179"/>
      <c r="Y154" s="179"/>
      <c r="Z154" s="179"/>
      <c r="AA154" s="179"/>
      <c r="AB154" s="179"/>
      <c r="AC154" s="179"/>
      <c r="AD154" s="179"/>
      <c r="AE154" s="179"/>
      <c r="AF154" s="180"/>
    </row>
    <row r="155" spans="1:65" ht="21.6" customHeight="1" thickBot="1">
      <c r="A155" s="302"/>
      <c r="B155" s="293" t="s">
        <v>182</v>
      </c>
      <c r="C155" s="294"/>
      <c r="D155" s="294"/>
      <c r="E155" s="295"/>
      <c r="F155" s="109"/>
      <c r="G155" s="110"/>
      <c r="H155" s="111"/>
      <c r="I155" s="110"/>
      <c r="J155" s="111"/>
      <c r="K155" s="110"/>
      <c r="L155" s="111"/>
      <c r="M155" s="112"/>
      <c r="N155" s="113"/>
      <c r="O155" s="114"/>
      <c r="P155" s="198" t="s">
        <v>178</v>
      </c>
      <c r="Q155" s="199"/>
      <c r="R155" s="324"/>
      <c r="S155" s="206" t="e">
        <f>VLOOKUP($B148,利用者一覧!$C$4:$AU$53,43,FALSE)</f>
        <v>#N/A</v>
      </c>
      <c r="T155" s="206"/>
      <c r="U155" s="207"/>
      <c r="V155" s="321"/>
      <c r="W155" s="322"/>
      <c r="X155" s="322"/>
      <c r="Y155" s="322"/>
      <c r="Z155" s="322"/>
      <c r="AA155" s="322"/>
      <c r="AB155" s="322"/>
      <c r="AC155" s="322"/>
      <c r="AD155" s="322"/>
      <c r="AE155" s="322"/>
      <c r="AF155" s="323"/>
      <c r="AK155" s="76"/>
      <c r="AL155" s="76"/>
      <c r="AM155" s="76"/>
      <c r="AN155" s="76"/>
      <c r="AO155" s="76"/>
      <c r="AP155" s="77"/>
      <c r="AQ155" s="77"/>
      <c r="AR155" s="75"/>
      <c r="AS155" s="77"/>
      <c r="AT155" s="77"/>
      <c r="AU155" s="75"/>
      <c r="AV155" s="77"/>
      <c r="AW155" s="77"/>
      <c r="AX155" s="75"/>
      <c r="AY155" s="77"/>
      <c r="AZ155" s="77"/>
      <c r="BA155" s="75"/>
      <c r="BB155" s="77"/>
      <c r="BC155" s="77"/>
      <c r="BD155" s="75"/>
      <c r="BE155" s="77"/>
      <c r="BF155" s="77"/>
      <c r="BG155" s="75"/>
      <c r="BH155" s="77"/>
      <c r="BI155" s="77"/>
      <c r="BJ155" s="75"/>
      <c r="BK155" s="77"/>
      <c r="BL155" s="77"/>
      <c r="BM155" s="75"/>
    </row>
    <row r="156" spans="1:65" ht="27.6" customHeight="1" thickTop="1" thickBot="1">
      <c r="A156" s="303"/>
      <c r="B156" s="313"/>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314"/>
      <c r="AF156" s="315"/>
    </row>
    <row r="157" spans="1:65" ht="16.95" customHeight="1" thickBot="1">
      <c r="A157" s="302">
        <v>16</v>
      </c>
      <c r="B157" s="149" t="s">
        <v>9</v>
      </c>
      <c r="C157" s="150"/>
      <c r="D157" s="150"/>
      <c r="E157" s="151"/>
      <c r="F157" s="304" t="s">
        <v>158</v>
      </c>
      <c r="G157" s="305"/>
      <c r="H157" s="305"/>
      <c r="I157" s="305"/>
      <c r="J157" s="305"/>
      <c r="K157" s="305"/>
      <c r="L157" s="305"/>
      <c r="M157" s="305"/>
      <c r="N157" s="305"/>
      <c r="O157" s="306"/>
      <c r="P157" s="282" t="s">
        <v>48</v>
      </c>
      <c r="Q157" s="283"/>
      <c r="R157" s="283"/>
      <c r="S157" s="283"/>
      <c r="T157" s="283"/>
      <c r="U157" s="284"/>
      <c r="V157" s="285" t="e">
        <f>VLOOKUP($B158,利用者一覧!$C$4:$AU$53,36,FALSE)</f>
        <v>#N/A</v>
      </c>
      <c r="W157" s="286"/>
      <c r="X157" s="286"/>
      <c r="Y157" s="282" t="s">
        <v>49</v>
      </c>
      <c r="Z157" s="283"/>
      <c r="AA157" s="283"/>
      <c r="AB157" s="283"/>
      <c r="AC157" s="284"/>
      <c r="AD157" s="285" t="e">
        <f>VLOOKUP($B158,利用者一覧!$C$4:$AU$53,37,FALSE)</f>
        <v>#N/A</v>
      </c>
      <c r="AE157" s="286"/>
      <c r="AF157" s="287"/>
    </row>
    <row r="158" spans="1:65" ht="27" customHeight="1" thickTop="1" thickBot="1">
      <c r="A158" s="302"/>
      <c r="B158" s="208"/>
      <c r="C158" s="208"/>
      <c r="D158" s="208"/>
      <c r="E158" s="259"/>
      <c r="F158" s="271" t="s">
        <v>26</v>
      </c>
      <c r="G158" s="272"/>
      <c r="H158" s="171" t="s">
        <v>27</v>
      </c>
      <c r="I158" s="272"/>
      <c r="J158" s="171" t="s">
        <v>28</v>
      </c>
      <c r="K158" s="272"/>
      <c r="L158" s="171" t="s">
        <v>29</v>
      </c>
      <c r="M158" s="272"/>
      <c r="N158" s="171" t="s">
        <v>30</v>
      </c>
      <c r="O158" s="275"/>
      <c r="P158" s="106" t="s">
        <v>52</v>
      </c>
      <c r="Q158" s="288" t="s">
        <v>53</v>
      </c>
      <c r="R158" s="289"/>
      <c r="S158" s="104" t="s">
        <v>57</v>
      </c>
      <c r="T158" s="290"/>
      <c r="U158" s="291"/>
      <c r="V158" s="105" t="s">
        <v>60</v>
      </c>
      <c r="W158" s="288" t="s">
        <v>61</v>
      </c>
      <c r="X158" s="292"/>
      <c r="Y158" s="107" t="s">
        <v>54</v>
      </c>
      <c r="Z158" s="115" t="s">
        <v>148</v>
      </c>
      <c r="AA158" s="108" t="s">
        <v>58</v>
      </c>
      <c r="AB158" s="115" t="s">
        <v>148</v>
      </c>
      <c r="AC158" s="108" t="s">
        <v>62</v>
      </c>
      <c r="AD158" s="115" t="s">
        <v>148</v>
      </c>
      <c r="AE158" s="104" t="s">
        <v>55</v>
      </c>
      <c r="AF158" s="61" t="s">
        <v>148</v>
      </c>
    </row>
    <row r="159" spans="1:65" ht="21.6" customHeight="1" thickBot="1">
      <c r="A159" s="302"/>
      <c r="B159" s="209"/>
      <c r="C159" s="209"/>
      <c r="D159" s="209"/>
      <c r="E159" s="261"/>
      <c r="F159" s="97" t="s">
        <v>36</v>
      </c>
      <c r="G159" s="98" t="s">
        <v>37</v>
      </c>
      <c r="H159" s="99" t="s">
        <v>36</v>
      </c>
      <c r="I159" s="98" t="s">
        <v>37</v>
      </c>
      <c r="J159" s="99" t="s">
        <v>36</v>
      </c>
      <c r="K159" s="98" t="s">
        <v>37</v>
      </c>
      <c r="L159" s="99" t="s">
        <v>36</v>
      </c>
      <c r="M159" s="98" t="s">
        <v>37</v>
      </c>
      <c r="N159" s="99" t="s">
        <v>36</v>
      </c>
      <c r="O159" s="100" t="s">
        <v>37</v>
      </c>
      <c r="P159" s="293" t="s">
        <v>177</v>
      </c>
      <c r="Q159" s="294"/>
      <c r="R159" s="294"/>
      <c r="S159" s="294"/>
      <c r="T159" s="294"/>
      <c r="U159" s="295"/>
      <c r="V159" s="293" t="s">
        <v>176</v>
      </c>
      <c r="W159" s="294"/>
      <c r="X159" s="294"/>
      <c r="Y159" s="294"/>
      <c r="Z159" s="294"/>
      <c r="AA159" s="296"/>
      <c r="AB159" s="297" t="e">
        <f>VLOOKUP($B158,利用者一覧!$C$4:$AU$53,45,FALSE)</f>
        <v>#N/A</v>
      </c>
      <c r="AC159" s="297"/>
      <c r="AD159" s="297"/>
      <c r="AE159" s="297"/>
      <c r="AF159" s="298"/>
    </row>
    <row r="160" spans="1:65" ht="27" customHeight="1" thickTop="1" thickBot="1">
      <c r="A160" s="302"/>
      <c r="B160" s="209"/>
      <c r="C160" s="209"/>
      <c r="D160" s="209"/>
      <c r="E160" s="261"/>
      <c r="F160" s="71"/>
      <c r="G160" s="72"/>
      <c r="H160" s="73"/>
      <c r="I160" s="72"/>
      <c r="J160" s="73"/>
      <c r="K160" s="72"/>
      <c r="L160" s="73"/>
      <c r="M160" s="72"/>
      <c r="N160" s="73"/>
      <c r="O160" s="83"/>
      <c r="P160" s="107" t="s">
        <v>157</v>
      </c>
      <c r="Q160" s="115" t="s">
        <v>148</v>
      </c>
      <c r="R160" s="108" t="s">
        <v>63</v>
      </c>
      <c r="S160" s="61" t="s">
        <v>148</v>
      </c>
      <c r="T160" s="107" t="s">
        <v>59</v>
      </c>
      <c r="U160" s="61" t="s">
        <v>148</v>
      </c>
      <c r="V160" s="299" t="s">
        <v>135</v>
      </c>
      <c r="W160" s="300"/>
      <c r="X160" s="95" t="e">
        <f>VLOOKUP($B158,利用者一覧!$C$4:$AU$53,14,FALSE)</f>
        <v>#N/A</v>
      </c>
      <c r="Y160" s="301" t="s">
        <v>139</v>
      </c>
      <c r="Z160" s="300"/>
      <c r="AA160" s="95" t="e">
        <f>VLOOKUP($B158,利用者一覧!$C$4:$AU$53,22,FALSE)</f>
        <v>#N/A</v>
      </c>
      <c r="AB160" s="225"/>
      <c r="AC160" s="225"/>
      <c r="AD160" s="225"/>
      <c r="AE160" s="225"/>
      <c r="AF160" s="226"/>
    </row>
    <row r="161" spans="1:65" ht="21.6" customHeight="1" thickBot="1">
      <c r="A161" s="302"/>
      <c r="B161" s="283" t="s">
        <v>46</v>
      </c>
      <c r="C161" s="283"/>
      <c r="D161" s="283"/>
      <c r="E161" s="307"/>
      <c r="F161" s="84"/>
      <c r="G161" s="85"/>
      <c r="H161" s="86"/>
      <c r="I161" s="85"/>
      <c r="J161" s="86"/>
      <c r="K161" s="85"/>
      <c r="L161" s="86"/>
      <c r="M161" s="85"/>
      <c r="N161" s="86"/>
      <c r="O161" s="87"/>
      <c r="P161" s="293" t="s">
        <v>156</v>
      </c>
      <c r="Q161" s="294"/>
      <c r="R161" s="294"/>
      <c r="S161" s="294"/>
      <c r="T161" s="294"/>
      <c r="U161" s="295"/>
      <c r="V161" s="279" t="s">
        <v>143</v>
      </c>
      <c r="W161" s="280"/>
      <c r="X161" s="96" t="e">
        <f>VLOOKUP($B158,利用者一覧!$C$4:$AU$53,16,FALSE)</f>
        <v>#N/A</v>
      </c>
      <c r="Y161" s="281" t="s">
        <v>140</v>
      </c>
      <c r="Z161" s="280"/>
      <c r="AA161" s="96" t="e">
        <f>VLOOKUP($B158,利用者一覧!$C$4:$AU$53,24,FALSE)</f>
        <v>#N/A</v>
      </c>
      <c r="AB161" s="225"/>
      <c r="AC161" s="225"/>
      <c r="AD161" s="225"/>
      <c r="AE161" s="225"/>
      <c r="AF161" s="226"/>
    </row>
    <row r="162" spans="1:65" ht="21.6" customHeight="1" thickTop="1" thickBot="1">
      <c r="A162" s="302"/>
      <c r="B162" s="103" t="s">
        <v>51</v>
      </c>
      <c r="C162" s="94" t="e">
        <f>VLOOKUP($B158,利用者一覧!$C$4:$AU$53,38,FALSE)</f>
        <v>#N/A</v>
      </c>
      <c r="D162" s="104" t="s">
        <v>56</v>
      </c>
      <c r="E162" s="61" t="s">
        <v>149</v>
      </c>
      <c r="F162" s="271" t="s">
        <v>31</v>
      </c>
      <c r="G162" s="272"/>
      <c r="H162" s="171" t="s">
        <v>32</v>
      </c>
      <c r="I162" s="272"/>
      <c r="J162" s="171" t="s">
        <v>33</v>
      </c>
      <c r="K162" s="272"/>
      <c r="L162" s="171" t="s">
        <v>34</v>
      </c>
      <c r="M162" s="273"/>
      <c r="N162" s="274" t="s">
        <v>35</v>
      </c>
      <c r="O162" s="275"/>
      <c r="P162" s="276" t="e">
        <f>VLOOKUP($B158,利用者一覧!$C$4:$AU$53,40,FALSE)</f>
        <v>#N/A</v>
      </c>
      <c r="Q162" s="277"/>
      <c r="R162" s="277"/>
      <c r="S162" s="277"/>
      <c r="T162" s="278"/>
      <c r="U162" s="70" t="s">
        <v>148</v>
      </c>
      <c r="V162" s="279" t="s">
        <v>144</v>
      </c>
      <c r="W162" s="280"/>
      <c r="X162" s="96" t="e">
        <f>VLOOKUP($B158,利用者一覧!$C$4:$AU$53,18,FALSE)</f>
        <v>#N/A</v>
      </c>
      <c r="Y162" s="281" t="s">
        <v>141</v>
      </c>
      <c r="Z162" s="280"/>
      <c r="AA162" s="96" t="e">
        <f>VLOOKUP($B158,利用者一覧!$C$4:$AU$53,26,FALSE)</f>
        <v>#N/A</v>
      </c>
      <c r="AB162" s="225"/>
      <c r="AC162" s="225"/>
      <c r="AD162" s="225"/>
      <c r="AE162" s="225"/>
      <c r="AF162" s="226"/>
    </row>
    <row r="163" spans="1:65" ht="21.6" customHeight="1" thickBot="1">
      <c r="A163" s="302"/>
      <c r="B163" s="308" t="s">
        <v>47</v>
      </c>
      <c r="C163" s="308"/>
      <c r="D163" s="308"/>
      <c r="E163" s="309"/>
      <c r="F163" s="97" t="s">
        <v>36</v>
      </c>
      <c r="G163" s="98" t="s">
        <v>37</v>
      </c>
      <c r="H163" s="99" t="s">
        <v>36</v>
      </c>
      <c r="I163" s="98" t="s">
        <v>37</v>
      </c>
      <c r="J163" s="99" t="s">
        <v>36</v>
      </c>
      <c r="K163" s="98" t="s">
        <v>37</v>
      </c>
      <c r="L163" s="99" t="s">
        <v>36</v>
      </c>
      <c r="M163" s="101" t="s">
        <v>37</v>
      </c>
      <c r="N163" s="102" t="s">
        <v>36</v>
      </c>
      <c r="O163" s="100" t="s">
        <v>37</v>
      </c>
      <c r="P163" s="310" t="e">
        <f>VLOOKUP($B158,利用者一覧!$C$4:$AU$53,41,FALSE)</f>
        <v>#N/A</v>
      </c>
      <c r="Q163" s="311"/>
      <c r="R163" s="311"/>
      <c r="S163" s="311"/>
      <c r="T163" s="312"/>
      <c r="U163" s="64" t="s">
        <v>148</v>
      </c>
      <c r="V163" s="279" t="s">
        <v>138</v>
      </c>
      <c r="W163" s="280"/>
      <c r="X163" s="96" t="e">
        <f>VLOOKUP($B158,利用者一覧!$C$4:$AU$53,20,FALSE)</f>
        <v>#N/A</v>
      </c>
      <c r="Y163" s="281" t="s">
        <v>142</v>
      </c>
      <c r="Z163" s="280"/>
      <c r="AA163" s="96" t="e">
        <f>VLOOKUP($B158,利用者一覧!$C$4:$AU$53,28,FALSE)</f>
        <v>#N/A</v>
      </c>
      <c r="AB163" s="225"/>
      <c r="AC163" s="225"/>
      <c r="AD163" s="225"/>
      <c r="AE163" s="225"/>
      <c r="AF163" s="226"/>
      <c r="AK163" s="316"/>
      <c r="AL163" s="316"/>
      <c r="AM163" s="67"/>
      <c r="AN163" s="67"/>
      <c r="AO163" s="67"/>
    </row>
    <row r="164" spans="1:65" ht="21.6" customHeight="1" thickTop="1" thickBot="1">
      <c r="A164" s="302"/>
      <c r="B164" s="106" t="s">
        <v>51</v>
      </c>
      <c r="C164" s="94" t="e">
        <f>VLOOKUP($B158,利用者一覧!$C$4:$AU$53,39,FALSE)</f>
        <v>#N/A</v>
      </c>
      <c r="D164" s="104" t="s">
        <v>56</v>
      </c>
      <c r="E164" s="61" t="s">
        <v>149</v>
      </c>
      <c r="F164" s="71"/>
      <c r="G164" s="72"/>
      <c r="H164" s="73"/>
      <c r="I164" s="72"/>
      <c r="J164" s="73"/>
      <c r="K164" s="72"/>
      <c r="L164" s="73"/>
      <c r="M164" s="74"/>
      <c r="N164" s="62"/>
      <c r="O164" s="63"/>
      <c r="P164" s="317" t="e">
        <f>VLOOKUP($B158,利用者一覧!$C$4:$AU$53,42,FALSE)</f>
        <v>#N/A</v>
      </c>
      <c r="Q164" s="318"/>
      <c r="R164" s="318"/>
      <c r="S164" s="318"/>
      <c r="T164" s="319"/>
      <c r="U164" s="116" t="s">
        <v>148</v>
      </c>
      <c r="V164" s="320" t="e">
        <f>VLOOKUP($B158,利用者一覧!$C$4:$AU$53,44,FALSE)</f>
        <v>#N/A</v>
      </c>
      <c r="W164" s="179"/>
      <c r="X164" s="179"/>
      <c r="Y164" s="179"/>
      <c r="Z164" s="179"/>
      <c r="AA164" s="179"/>
      <c r="AB164" s="179"/>
      <c r="AC164" s="179"/>
      <c r="AD164" s="179"/>
      <c r="AE164" s="179"/>
      <c r="AF164" s="180"/>
    </row>
    <row r="165" spans="1:65" ht="21.6" customHeight="1" thickBot="1">
      <c r="A165" s="302"/>
      <c r="B165" s="293" t="s">
        <v>182</v>
      </c>
      <c r="C165" s="294"/>
      <c r="D165" s="294"/>
      <c r="E165" s="295"/>
      <c r="F165" s="109"/>
      <c r="G165" s="110"/>
      <c r="H165" s="111"/>
      <c r="I165" s="110"/>
      <c r="J165" s="111"/>
      <c r="K165" s="110"/>
      <c r="L165" s="111"/>
      <c r="M165" s="112"/>
      <c r="N165" s="113"/>
      <c r="O165" s="114"/>
      <c r="P165" s="198" t="s">
        <v>178</v>
      </c>
      <c r="Q165" s="199"/>
      <c r="R165" s="324"/>
      <c r="S165" s="206" t="e">
        <f>VLOOKUP($B158,利用者一覧!$C$4:$AU$53,43,FALSE)</f>
        <v>#N/A</v>
      </c>
      <c r="T165" s="206"/>
      <c r="U165" s="207"/>
      <c r="V165" s="321"/>
      <c r="W165" s="322"/>
      <c r="X165" s="322"/>
      <c r="Y165" s="322"/>
      <c r="Z165" s="322"/>
      <c r="AA165" s="322"/>
      <c r="AB165" s="322"/>
      <c r="AC165" s="322"/>
      <c r="AD165" s="322"/>
      <c r="AE165" s="322"/>
      <c r="AF165" s="323"/>
      <c r="AK165" s="76"/>
      <c r="AL165" s="76"/>
      <c r="AM165" s="76"/>
      <c r="AN165" s="76"/>
      <c r="AO165" s="76"/>
      <c r="AP165" s="77"/>
      <c r="AQ165" s="77"/>
      <c r="AR165" s="75"/>
      <c r="AS165" s="77"/>
      <c r="AT165" s="77"/>
      <c r="AU165" s="75"/>
      <c r="AV165" s="77"/>
      <c r="AW165" s="77"/>
      <c r="AX165" s="75"/>
      <c r="AY165" s="77"/>
      <c r="AZ165" s="77"/>
      <c r="BA165" s="75"/>
      <c r="BB165" s="77"/>
      <c r="BC165" s="77"/>
      <c r="BD165" s="75"/>
      <c r="BE165" s="77"/>
      <c r="BF165" s="77"/>
      <c r="BG165" s="75"/>
      <c r="BH165" s="77"/>
      <c r="BI165" s="77"/>
      <c r="BJ165" s="75"/>
      <c r="BK165" s="77"/>
      <c r="BL165" s="77"/>
      <c r="BM165" s="75"/>
    </row>
    <row r="166" spans="1:65" ht="27.6" customHeight="1" thickTop="1" thickBot="1">
      <c r="A166" s="303"/>
      <c r="B166" s="313"/>
      <c r="C166" s="314"/>
      <c r="D166" s="314"/>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5"/>
    </row>
    <row r="167" spans="1:65" ht="16.95" customHeight="1" thickBot="1">
      <c r="A167" s="302">
        <v>17</v>
      </c>
      <c r="B167" s="149" t="s">
        <v>9</v>
      </c>
      <c r="C167" s="150"/>
      <c r="D167" s="150"/>
      <c r="E167" s="151"/>
      <c r="F167" s="304" t="s">
        <v>158</v>
      </c>
      <c r="G167" s="305"/>
      <c r="H167" s="305"/>
      <c r="I167" s="305"/>
      <c r="J167" s="305"/>
      <c r="K167" s="305"/>
      <c r="L167" s="305"/>
      <c r="M167" s="305"/>
      <c r="N167" s="305"/>
      <c r="O167" s="306"/>
      <c r="P167" s="282" t="s">
        <v>48</v>
      </c>
      <c r="Q167" s="283"/>
      <c r="R167" s="283"/>
      <c r="S167" s="283"/>
      <c r="T167" s="283"/>
      <c r="U167" s="284"/>
      <c r="V167" s="285" t="e">
        <f>VLOOKUP($B168,利用者一覧!$C$4:$AU$53,36,FALSE)</f>
        <v>#N/A</v>
      </c>
      <c r="W167" s="286"/>
      <c r="X167" s="286"/>
      <c r="Y167" s="282" t="s">
        <v>49</v>
      </c>
      <c r="Z167" s="283"/>
      <c r="AA167" s="283"/>
      <c r="AB167" s="283"/>
      <c r="AC167" s="284"/>
      <c r="AD167" s="285" t="e">
        <f>VLOOKUP($B168,利用者一覧!$C$4:$AU$53,37,FALSE)</f>
        <v>#N/A</v>
      </c>
      <c r="AE167" s="286"/>
      <c r="AF167" s="287"/>
    </row>
    <row r="168" spans="1:65" ht="27" customHeight="1" thickTop="1" thickBot="1">
      <c r="A168" s="302"/>
      <c r="B168" s="208"/>
      <c r="C168" s="208"/>
      <c r="D168" s="208"/>
      <c r="E168" s="259"/>
      <c r="F168" s="271" t="s">
        <v>26</v>
      </c>
      <c r="G168" s="272"/>
      <c r="H168" s="171" t="s">
        <v>27</v>
      </c>
      <c r="I168" s="272"/>
      <c r="J168" s="171" t="s">
        <v>28</v>
      </c>
      <c r="K168" s="272"/>
      <c r="L168" s="171" t="s">
        <v>29</v>
      </c>
      <c r="M168" s="272"/>
      <c r="N168" s="171" t="s">
        <v>30</v>
      </c>
      <c r="O168" s="275"/>
      <c r="P168" s="106" t="s">
        <v>52</v>
      </c>
      <c r="Q168" s="288" t="s">
        <v>53</v>
      </c>
      <c r="R168" s="289"/>
      <c r="S168" s="104" t="s">
        <v>57</v>
      </c>
      <c r="T168" s="290"/>
      <c r="U168" s="291"/>
      <c r="V168" s="105" t="s">
        <v>60</v>
      </c>
      <c r="W168" s="288" t="s">
        <v>61</v>
      </c>
      <c r="X168" s="292"/>
      <c r="Y168" s="107" t="s">
        <v>54</v>
      </c>
      <c r="Z168" s="115" t="s">
        <v>148</v>
      </c>
      <c r="AA168" s="108" t="s">
        <v>58</v>
      </c>
      <c r="AB168" s="115" t="s">
        <v>148</v>
      </c>
      <c r="AC168" s="108" t="s">
        <v>62</v>
      </c>
      <c r="AD168" s="115" t="s">
        <v>148</v>
      </c>
      <c r="AE168" s="104" t="s">
        <v>55</v>
      </c>
      <c r="AF168" s="61" t="s">
        <v>148</v>
      </c>
    </row>
    <row r="169" spans="1:65" ht="21.6" customHeight="1" thickBot="1">
      <c r="A169" s="302"/>
      <c r="B169" s="209"/>
      <c r="C169" s="209"/>
      <c r="D169" s="209"/>
      <c r="E169" s="261"/>
      <c r="F169" s="97" t="s">
        <v>36</v>
      </c>
      <c r="G169" s="98" t="s">
        <v>37</v>
      </c>
      <c r="H169" s="99" t="s">
        <v>36</v>
      </c>
      <c r="I169" s="98" t="s">
        <v>37</v>
      </c>
      <c r="J169" s="99" t="s">
        <v>36</v>
      </c>
      <c r="K169" s="98" t="s">
        <v>37</v>
      </c>
      <c r="L169" s="99" t="s">
        <v>36</v>
      </c>
      <c r="M169" s="98" t="s">
        <v>37</v>
      </c>
      <c r="N169" s="99" t="s">
        <v>36</v>
      </c>
      <c r="O169" s="100" t="s">
        <v>37</v>
      </c>
      <c r="P169" s="293" t="s">
        <v>177</v>
      </c>
      <c r="Q169" s="294"/>
      <c r="R169" s="294"/>
      <c r="S169" s="294"/>
      <c r="T169" s="294"/>
      <c r="U169" s="295"/>
      <c r="V169" s="293" t="s">
        <v>176</v>
      </c>
      <c r="W169" s="294"/>
      <c r="X169" s="294"/>
      <c r="Y169" s="294"/>
      <c r="Z169" s="294"/>
      <c r="AA169" s="296"/>
      <c r="AB169" s="297" t="e">
        <f>VLOOKUP($B168,利用者一覧!$C$4:$AU$53,45,FALSE)</f>
        <v>#N/A</v>
      </c>
      <c r="AC169" s="297"/>
      <c r="AD169" s="297"/>
      <c r="AE169" s="297"/>
      <c r="AF169" s="298"/>
    </row>
    <row r="170" spans="1:65" ht="27" customHeight="1" thickTop="1" thickBot="1">
      <c r="A170" s="302"/>
      <c r="B170" s="209"/>
      <c r="C170" s="209"/>
      <c r="D170" s="209"/>
      <c r="E170" s="261"/>
      <c r="F170" s="71"/>
      <c r="G170" s="72"/>
      <c r="H170" s="73"/>
      <c r="I170" s="72"/>
      <c r="J170" s="73"/>
      <c r="K170" s="72"/>
      <c r="L170" s="73"/>
      <c r="M170" s="72"/>
      <c r="N170" s="73"/>
      <c r="O170" s="83"/>
      <c r="P170" s="107" t="s">
        <v>157</v>
      </c>
      <c r="Q170" s="115" t="s">
        <v>148</v>
      </c>
      <c r="R170" s="108" t="s">
        <v>63</v>
      </c>
      <c r="S170" s="61" t="s">
        <v>148</v>
      </c>
      <c r="T170" s="107" t="s">
        <v>59</v>
      </c>
      <c r="U170" s="61" t="s">
        <v>148</v>
      </c>
      <c r="V170" s="299" t="s">
        <v>135</v>
      </c>
      <c r="W170" s="300"/>
      <c r="X170" s="95" t="e">
        <f>VLOOKUP($B168,利用者一覧!$C$4:$AU$53,14,FALSE)</f>
        <v>#N/A</v>
      </c>
      <c r="Y170" s="301" t="s">
        <v>139</v>
      </c>
      <c r="Z170" s="300"/>
      <c r="AA170" s="95" t="e">
        <f>VLOOKUP($B168,利用者一覧!$C$4:$AU$53,22,FALSE)</f>
        <v>#N/A</v>
      </c>
      <c r="AB170" s="225"/>
      <c r="AC170" s="225"/>
      <c r="AD170" s="225"/>
      <c r="AE170" s="225"/>
      <c r="AF170" s="226"/>
    </row>
    <row r="171" spans="1:65" ht="21.6" customHeight="1" thickBot="1">
      <c r="A171" s="302"/>
      <c r="B171" s="283" t="s">
        <v>46</v>
      </c>
      <c r="C171" s="283"/>
      <c r="D171" s="283"/>
      <c r="E171" s="307"/>
      <c r="F171" s="84"/>
      <c r="G171" s="85"/>
      <c r="H171" s="86"/>
      <c r="I171" s="85"/>
      <c r="J171" s="86"/>
      <c r="K171" s="85"/>
      <c r="L171" s="86"/>
      <c r="M171" s="85"/>
      <c r="N171" s="86"/>
      <c r="O171" s="87"/>
      <c r="P171" s="293" t="s">
        <v>156</v>
      </c>
      <c r="Q171" s="294"/>
      <c r="R171" s="294"/>
      <c r="S171" s="294"/>
      <c r="T171" s="294"/>
      <c r="U171" s="295"/>
      <c r="V171" s="279" t="s">
        <v>143</v>
      </c>
      <c r="W171" s="280"/>
      <c r="X171" s="96" t="e">
        <f>VLOOKUP($B168,利用者一覧!$C$4:$AU$53,16,FALSE)</f>
        <v>#N/A</v>
      </c>
      <c r="Y171" s="281" t="s">
        <v>140</v>
      </c>
      <c r="Z171" s="280"/>
      <c r="AA171" s="96" t="e">
        <f>VLOOKUP($B168,利用者一覧!$C$4:$AU$53,24,FALSE)</f>
        <v>#N/A</v>
      </c>
      <c r="AB171" s="225"/>
      <c r="AC171" s="225"/>
      <c r="AD171" s="225"/>
      <c r="AE171" s="225"/>
      <c r="AF171" s="226"/>
    </row>
    <row r="172" spans="1:65" ht="21.6" customHeight="1" thickTop="1" thickBot="1">
      <c r="A172" s="302"/>
      <c r="B172" s="103" t="s">
        <v>51</v>
      </c>
      <c r="C172" s="94" t="e">
        <f>VLOOKUP($B168,利用者一覧!$C$4:$AU$53,38,FALSE)</f>
        <v>#N/A</v>
      </c>
      <c r="D172" s="104" t="s">
        <v>56</v>
      </c>
      <c r="E172" s="61" t="s">
        <v>149</v>
      </c>
      <c r="F172" s="271" t="s">
        <v>31</v>
      </c>
      <c r="G172" s="272"/>
      <c r="H172" s="171" t="s">
        <v>32</v>
      </c>
      <c r="I172" s="272"/>
      <c r="J172" s="171" t="s">
        <v>33</v>
      </c>
      <c r="K172" s="272"/>
      <c r="L172" s="171" t="s">
        <v>34</v>
      </c>
      <c r="M172" s="273"/>
      <c r="N172" s="274" t="s">
        <v>35</v>
      </c>
      <c r="O172" s="275"/>
      <c r="P172" s="276" t="e">
        <f>VLOOKUP($B168,利用者一覧!$C$4:$AU$53,40,FALSE)</f>
        <v>#N/A</v>
      </c>
      <c r="Q172" s="277"/>
      <c r="R172" s="277"/>
      <c r="S172" s="277"/>
      <c r="T172" s="278"/>
      <c r="U172" s="70" t="s">
        <v>148</v>
      </c>
      <c r="V172" s="279" t="s">
        <v>144</v>
      </c>
      <c r="W172" s="280"/>
      <c r="X172" s="96" t="e">
        <f>VLOOKUP($B168,利用者一覧!$C$4:$AU$53,18,FALSE)</f>
        <v>#N/A</v>
      </c>
      <c r="Y172" s="281" t="s">
        <v>141</v>
      </c>
      <c r="Z172" s="280"/>
      <c r="AA172" s="96" t="e">
        <f>VLOOKUP($B168,利用者一覧!$C$4:$AU$53,26,FALSE)</f>
        <v>#N/A</v>
      </c>
      <c r="AB172" s="225"/>
      <c r="AC172" s="225"/>
      <c r="AD172" s="225"/>
      <c r="AE172" s="225"/>
      <c r="AF172" s="226"/>
    </row>
    <row r="173" spans="1:65" ht="21.6" customHeight="1" thickBot="1">
      <c r="A173" s="302"/>
      <c r="B173" s="308" t="s">
        <v>47</v>
      </c>
      <c r="C173" s="308"/>
      <c r="D173" s="308"/>
      <c r="E173" s="309"/>
      <c r="F173" s="97" t="s">
        <v>36</v>
      </c>
      <c r="G173" s="98" t="s">
        <v>37</v>
      </c>
      <c r="H173" s="99" t="s">
        <v>36</v>
      </c>
      <c r="I173" s="98" t="s">
        <v>37</v>
      </c>
      <c r="J173" s="99" t="s">
        <v>36</v>
      </c>
      <c r="K173" s="98" t="s">
        <v>37</v>
      </c>
      <c r="L173" s="99" t="s">
        <v>36</v>
      </c>
      <c r="M173" s="101" t="s">
        <v>37</v>
      </c>
      <c r="N173" s="102" t="s">
        <v>36</v>
      </c>
      <c r="O173" s="100" t="s">
        <v>37</v>
      </c>
      <c r="P173" s="310" t="e">
        <f>VLOOKUP($B168,利用者一覧!$C$4:$AU$53,41,FALSE)</f>
        <v>#N/A</v>
      </c>
      <c r="Q173" s="311"/>
      <c r="R173" s="311"/>
      <c r="S173" s="311"/>
      <c r="T173" s="312"/>
      <c r="U173" s="64" t="s">
        <v>148</v>
      </c>
      <c r="V173" s="279" t="s">
        <v>138</v>
      </c>
      <c r="W173" s="280"/>
      <c r="X173" s="96" t="e">
        <f>VLOOKUP($B168,利用者一覧!$C$4:$AU$53,20,FALSE)</f>
        <v>#N/A</v>
      </c>
      <c r="Y173" s="281" t="s">
        <v>142</v>
      </c>
      <c r="Z173" s="280"/>
      <c r="AA173" s="96" t="e">
        <f>VLOOKUP($B168,利用者一覧!$C$4:$AU$53,28,FALSE)</f>
        <v>#N/A</v>
      </c>
      <c r="AB173" s="225"/>
      <c r="AC173" s="225"/>
      <c r="AD173" s="225"/>
      <c r="AE173" s="225"/>
      <c r="AF173" s="226"/>
      <c r="AK173" s="316"/>
      <c r="AL173" s="316"/>
      <c r="AM173" s="67"/>
      <c r="AN173" s="67"/>
      <c r="AO173" s="67"/>
    </row>
    <row r="174" spans="1:65" ht="21.6" customHeight="1" thickTop="1" thickBot="1">
      <c r="A174" s="302"/>
      <c r="B174" s="106" t="s">
        <v>51</v>
      </c>
      <c r="C174" s="94" t="e">
        <f>VLOOKUP($B168,利用者一覧!$C$4:$AU$53,39,FALSE)</f>
        <v>#N/A</v>
      </c>
      <c r="D174" s="104" t="s">
        <v>56</v>
      </c>
      <c r="E174" s="61" t="s">
        <v>149</v>
      </c>
      <c r="F174" s="71"/>
      <c r="G174" s="72"/>
      <c r="H174" s="73"/>
      <c r="I174" s="72"/>
      <c r="J174" s="73"/>
      <c r="K174" s="72"/>
      <c r="L174" s="73"/>
      <c r="M174" s="74"/>
      <c r="N174" s="62"/>
      <c r="O174" s="63"/>
      <c r="P174" s="317" t="e">
        <f>VLOOKUP($B168,利用者一覧!$C$4:$AU$53,42,FALSE)</f>
        <v>#N/A</v>
      </c>
      <c r="Q174" s="318"/>
      <c r="R174" s="318"/>
      <c r="S174" s="318"/>
      <c r="T174" s="319"/>
      <c r="U174" s="116" t="s">
        <v>148</v>
      </c>
      <c r="V174" s="320" t="e">
        <f>VLOOKUP($B168,利用者一覧!$C$4:$AU$53,44,FALSE)</f>
        <v>#N/A</v>
      </c>
      <c r="W174" s="179"/>
      <c r="X174" s="179"/>
      <c r="Y174" s="179"/>
      <c r="Z174" s="179"/>
      <c r="AA174" s="179"/>
      <c r="AB174" s="179"/>
      <c r="AC174" s="179"/>
      <c r="AD174" s="179"/>
      <c r="AE174" s="179"/>
      <c r="AF174" s="180"/>
    </row>
    <row r="175" spans="1:65" ht="21.6" customHeight="1" thickBot="1">
      <c r="A175" s="302"/>
      <c r="B175" s="293" t="s">
        <v>182</v>
      </c>
      <c r="C175" s="294"/>
      <c r="D175" s="294"/>
      <c r="E175" s="295"/>
      <c r="F175" s="109"/>
      <c r="G175" s="110"/>
      <c r="H175" s="111"/>
      <c r="I175" s="110"/>
      <c r="J175" s="111"/>
      <c r="K175" s="110"/>
      <c r="L175" s="111"/>
      <c r="M175" s="112"/>
      <c r="N175" s="113"/>
      <c r="O175" s="114"/>
      <c r="P175" s="198" t="s">
        <v>178</v>
      </c>
      <c r="Q175" s="199"/>
      <c r="R175" s="324"/>
      <c r="S175" s="206" t="e">
        <f>VLOOKUP($B168,利用者一覧!$C$4:$AU$53,43,FALSE)</f>
        <v>#N/A</v>
      </c>
      <c r="T175" s="206"/>
      <c r="U175" s="207"/>
      <c r="V175" s="321"/>
      <c r="W175" s="322"/>
      <c r="X175" s="322"/>
      <c r="Y175" s="322"/>
      <c r="Z175" s="322"/>
      <c r="AA175" s="322"/>
      <c r="AB175" s="322"/>
      <c r="AC175" s="322"/>
      <c r="AD175" s="322"/>
      <c r="AE175" s="322"/>
      <c r="AF175" s="323"/>
      <c r="AK175" s="76"/>
      <c r="AL175" s="76"/>
      <c r="AM175" s="76"/>
      <c r="AN175" s="76"/>
      <c r="AO175" s="76"/>
      <c r="AP175" s="77"/>
      <c r="AQ175" s="77"/>
      <c r="AR175" s="75"/>
      <c r="AS175" s="77"/>
      <c r="AT175" s="77"/>
      <c r="AU175" s="75"/>
      <c r="AV175" s="77"/>
      <c r="AW175" s="77"/>
      <c r="AX175" s="75"/>
      <c r="AY175" s="77"/>
      <c r="AZ175" s="77"/>
      <c r="BA175" s="75"/>
      <c r="BB175" s="77"/>
      <c r="BC175" s="77"/>
      <c r="BD175" s="75"/>
      <c r="BE175" s="77"/>
      <c r="BF175" s="77"/>
      <c r="BG175" s="75"/>
      <c r="BH175" s="77"/>
      <c r="BI175" s="77"/>
      <c r="BJ175" s="75"/>
      <c r="BK175" s="77"/>
      <c r="BL175" s="77"/>
      <c r="BM175" s="75"/>
    </row>
    <row r="176" spans="1:65" ht="27.6" customHeight="1" thickTop="1" thickBot="1">
      <c r="A176" s="303"/>
      <c r="B176" s="313"/>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4"/>
      <c r="AD176" s="314"/>
      <c r="AE176" s="314"/>
      <c r="AF176" s="315"/>
    </row>
    <row r="177" spans="1:65" ht="16.95" customHeight="1" thickBot="1">
      <c r="A177" s="302">
        <v>18</v>
      </c>
      <c r="B177" s="149" t="s">
        <v>9</v>
      </c>
      <c r="C177" s="150"/>
      <c r="D177" s="150"/>
      <c r="E177" s="151"/>
      <c r="F177" s="304" t="s">
        <v>158</v>
      </c>
      <c r="G177" s="305"/>
      <c r="H177" s="305"/>
      <c r="I177" s="305"/>
      <c r="J177" s="305"/>
      <c r="K177" s="305"/>
      <c r="L177" s="305"/>
      <c r="M177" s="305"/>
      <c r="N177" s="305"/>
      <c r="O177" s="306"/>
      <c r="P177" s="282" t="s">
        <v>48</v>
      </c>
      <c r="Q177" s="283"/>
      <c r="R177" s="283"/>
      <c r="S177" s="283"/>
      <c r="T177" s="283"/>
      <c r="U177" s="284"/>
      <c r="V177" s="285" t="e">
        <f>VLOOKUP($B178,利用者一覧!$C$4:$AU$53,36,FALSE)</f>
        <v>#N/A</v>
      </c>
      <c r="W177" s="286"/>
      <c r="X177" s="286"/>
      <c r="Y177" s="282" t="s">
        <v>49</v>
      </c>
      <c r="Z177" s="283"/>
      <c r="AA177" s="283"/>
      <c r="AB177" s="283"/>
      <c r="AC177" s="284"/>
      <c r="AD177" s="285" t="e">
        <f>VLOOKUP($B178,利用者一覧!$C$4:$AU$53,37,FALSE)</f>
        <v>#N/A</v>
      </c>
      <c r="AE177" s="286"/>
      <c r="AF177" s="287"/>
    </row>
    <row r="178" spans="1:65" ht="27" customHeight="1" thickTop="1" thickBot="1">
      <c r="A178" s="302"/>
      <c r="B178" s="208"/>
      <c r="C178" s="208"/>
      <c r="D178" s="208"/>
      <c r="E178" s="259"/>
      <c r="F178" s="271" t="s">
        <v>26</v>
      </c>
      <c r="G178" s="272"/>
      <c r="H178" s="171" t="s">
        <v>27</v>
      </c>
      <c r="I178" s="272"/>
      <c r="J178" s="171" t="s">
        <v>28</v>
      </c>
      <c r="K178" s="272"/>
      <c r="L178" s="171" t="s">
        <v>29</v>
      </c>
      <c r="M178" s="272"/>
      <c r="N178" s="171" t="s">
        <v>30</v>
      </c>
      <c r="O178" s="275"/>
      <c r="P178" s="106" t="s">
        <v>52</v>
      </c>
      <c r="Q178" s="288" t="s">
        <v>53</v>
      </c>
      <c r="R178" s="289"/>
      <c r="S178" s="104" t="s">
        <v>57</v>
      </c>
      <c r="T178" s="290"/>
      <c r="U178" s="291"/>
      <c r="V178" s="105" t="s">
        <v>60</v>
      </c>
      <c r="W178" s="288" t="s">
        <v>61</v>
      </c>
      <c r="X178" s="292"/>
      <c r="Y178" s="107" t="s">
        <v>54</v>
      </c>
      <c r="Z178" s="115" t="s">
        <v>148</v>
      </c>
      <c r="AA178" s="108" t="s">
        <v>58</v>
      </c>
      <c r="AB178" s="115" t="s">
        <v>148</v>
      </c>
      <c r="AC178" s="108" t="s">
        <v>62</v>
      </c>
      <c r="AD178" s="115" t="s">
        <v>148</v>
      </c>
      <c r="AE178" s="104" t="s">
        <v>55</v>
      </c>
      <c r="AF178" s="61" t="s">
        <v>148</v>
      </c>
    </row>
    <row r="179" spans="1:65" ht="21.6" customHeight="1" thickBot="1">
      <c r="A179" s="302"/>
      <c r="B179" s="209"/>
      <c r="C179" s="209"/>
      <c r="D179" s="209"/>
      <c r="E179" s="261"/>
      <c r="F179" s="97" t="s">
        <v>36</v>
      </c>
      <c r="G179" s="98" t="s">
        <v>37</v>
      </c>
      <c r="H179" s="99" t="s">
        <v>36</v>
      </c>
      <c r="I179" s="98" t="s">
        <v>37</v>
      </c>
      <c r="J179" s="99" t="s">
        <v>36</v>
      </c>
      <c r="K179" s="98" t="s">
        <v>37</v>
      </c>
      <c r="L179" s="99" t="s">
        <v>36</v>
      </c>
      <c r="M179" s="98" t="s">
        <v>37</v>
      </c>
      <c r="N179" s="99" t="s">
        <v>36</v>
      </c>
      <c r="O179" s="100" t="s">
        <v>37</v>
      </c>
      <c r="P179" s="293" t="s">
        <v>177</v>
      </c>
      <c r="Q179" s="294"/>
      <c r="R179" s="294"/>
      <c r="S179" s="294"/>
      <c r="T179" s="294"/>
      <c r="U179" s="295"/>
      <c r="V179" s="293" t="s">
        <v>176</v>
      </c>
      <c r="W179" s="294"/>
      <c r="X179" s="294"/>
      <c r="Y179" s="294"/>
      <c r="Z179" s="294"/>
      <c r="AA179" s="296"/>
      <c r="AB179" s="297" t="e">
        <f>VLOOKUP($B178,利用者一覧!$C$4:$AU$53,45,FALSE)</f>
        <v>#N/A</v>
      </c>
      <c r="AC179" s="297"/>
      <c r="AD179" s="297"/>
      <c r="AE179" s="297"/>
      <c r="AF179" s="298"/>
    </row>
    <row r="180" spans="1:65" ht="27" customHeight="1" thickTop="1" thickBot="1">
      <c r="A180" s="302"/>
      <c r="B180" s="209"/>
      <c r="C180" s="209"/>
      <c r="D180" s="209"/>
      <c r="E180" s="261"/>
      <c r="F180" s="71"/>
      <c r="G180" s="72"/>
      <c r="H180" s="73"/>
      <c r="I180" s="72"/>
      <c r="J180" s="73"/>
      <c r="K180" s="72"/>
      <c r="L180" s="73"/>
      <c r="M180" s="72"/>
      <c r="N180" s="73"/>
      <c r="O180" s="83"/>
      <c r="P180" s="107" t="s">
        <v>157</v>
      </c>
      <c r="Q180" s="115" t="s">
        <v>148</v>
      </c>
      <c r="R180" s="108" t="s">
        <v>63</v>
      </c>
      <c r="S180" s="61" t="s">
        <v>148</v>
      </c>
      <c r="T180" s="107" t="s">
        <v>59</v>
      </c>
      <c r="U180" s="61" t="s">
        <v>148</v>
      </c>
      <c r="V180" s="299" t="s">
        <v>135</v>
      </c>
      <c r="W180" s="300"/>
      <c r="X180" s="95" t="e">
        <f>VLOOKUP($B178,利用者一覧!$C$4:$AU$53,14,FALSE)</f>
        <v>#N/A</v>
      </c>
      <c r="Y180" s="301" t="s">
        <v>139</v>
      </c>
      <c r="Z180" s="300"/>
      <c r="AA180" s="95" t="e">
        <f>VLOOKUP($B178,利用者一覧!$C$4:$AU$53,22,FALSE)</f>
        <v>#N/A</v>
      </c>
      <c r="AB180" s="225"/>
      <c r="AC180" s="225"/>
      <c r="AD180" s="225"/>
      <c r="AE180" s="225"/>
      <c r="AF180" s="226"/>
    </row>
    <row r="181" spans="1:65" ht="21.6" customHeight="1" thickBot="1">
      <c r="A181" s="302"/>
      <c r="B181" s="283" t="s">
        <v>46</v>
      </c>
      <c r="C181" s="283"/>
      <c r="D181" s="283"/>
      <c r="E181" s="307"/>
      <c r="F181" s="84"/>
      <c r="G181" s="85"/>
      <c r="H181" s="86"/>
      <c r="I181" s="85"/>
      <c r="J181" s="86"/>
      <c r="K181" s="85"/>
      <c r="L181" s="86"/>
      <c r="M181" s="85"/>
      <c r="N181" s="86"/>
      <c r="O181" s="87"/>
      <c r="P181" s="293" t="s">
        <v>156</v>
      </c>
      <c r="Q181" s="294"/>
      <c r="R181" s="294"/>
      <c r="S181" s="294"/>
      <c r="T181" s="294"/>
      <c r="U181" s="295"/>
      <c r="V181" s="279" t="s">
        <v>143</v>
      </c>
      <c r="W181" s="280"/>
      <c r="X181" s="96" t="e">
        <f>VLOOKUP($B178,利用者一覧!$C$4:$AU$53,16,FALSE)</f>
        <v>#N/A</v>
      </c>
      <c r="Y181" s="281" t="s">
        <v>140</v>
      </c>
      <c r="Z181" s="280"/>
      <c r="AA181" s="96" t="e">
        <f>VLOOKUP($B178,利用者一覧!$C$4:$AU$53,24,FALSE)</f>
        <v>#N/A</v>
      </c>
      <c r="AB181" s="225"/>
      <c r="AC181" s="225"/>
      <c r="AD181" s="225"/>
      <c r="AE181" s="225"/>
      <c r="AF181" s="226"/>
    </row>
    <row r="182" spans="1:65" ht="21.6" customHeight="1" thickTop="1" thickBot="1">
      <c r="A182" s="302"/>
      <c r="B182" s="103" t="s">
        <v>51</v>
      </c>
      <c r="C182" s="94" t="e">
        <f>VLOOKUP($B178,利用者一覧!$C$4:$AU$53,38,FALSE)</f>
        <v>#N/A</v>
      </c>
      <c r="D182" s="104" t="s">
        <v>56</v>
      </c>
      <c r="E182" s="61" t="s">
        <v>149</v>
      </c>
      <c r="F182" s="271" t="s">
        <v>31</v>
      </c>
      <c r="G182" s="272"/>
      <c r="H182" s="171" t="s">
        <v>32</v>
      </c>
      <c r="I182" s="272"/>
      <c r="J182" s="171" t="s">
        <v>33</v>
      </c>
      <c r="K182" s="272"/>
      <c r="L182" s="171" t="s">
        <v>34</v>
      </c>
      <c r="M182" s="273"/>
      <c r="N182" s="274" t="s">
        <v>35</v>
      </c>
      <c r="O182" s="275"/>
      <c r="P182" s="276" t="e">
        <f>VLOOKUP($B178,利用者一覧!$C$4:$AU$53,40,FALSE)</f>
        <v>#N/A</v>
      </c>
      <c r="Q182" s="277"/>
      <c r="R182" s="277"/>
      <c r="S182" s="277"/>
      <c r="T182" s="278"/>
      <c r="U182" s="70" t="s">
        <v>148</v>
      </c>
      <c r="V182" s="279" t="s">
        <v>144</v>
      </c>
      <c r="W182" s="280"/>
      <c r="X182" s="96" t="e">
        <f>VLOOKUP($B178,利用者一覧!$C$4:$AU$53,18,FALSE)</f>
        <v>#N/A</v>
      </c>
      <c r="Y182" s="281" t="s">
        <v>141</v>
      </c>
      <c r="Z182" s="280"/>
      <c r="AA182" s="96" t="e">
        <f>VLOOKUP($B178,利用者一覧!$C$4:$AU$53,26,FALSE)</f>
        <v>#N/A</v>
      </c>
      <c r="AB182" s="225"/>
      <c r="AC182" s="225"/>
      <c r="AD182" s="225"/>
      <c r="AE182" s="225"/>
      <c r="AF182" s="226"/>
    </row>
    <row r="183" spans="1:65" ht="21.6" customHeight="1" thickBot="1">
      <c r="A183" s="302"/>
      <c r="B183" s="308" t="s">
        <v>47</v>
      </c>
      <c r="C183" s="308"/>
      <c r="D183" s="308"/>
      <c r="E183" s="309"/>
      <c r="F183" s="97" t="s">
        <v>36</v>
      </c>
      <c r="G183" s="98" t="s">
        <v>37</v>
      </c>
      <c r="H183" s="99" t="s">
        <v>36</v>
      </c>
      <c r="I183" s="98" t="s">
        <v>37</v>
      </c>
      <c r="J183" s="99" t="s">
        <v>36</v>
      </c>
      <c r="K183" s="98" t="s">
        <v>37</v>
      </c>
      <c r="L183" s="99" t="s">
        <v>36</v>
      </c>
      <c r="M183" s="101" t="s">
        <v>37</v>
      </c>
      <c r="N183" s="102" t="s">
        <v>36</v>
      </c>
      <c r="O183" s="100" t="s">
        <v>37</v>
      </c>
      <c r="P183" s="310" t="e">
        <f>VLOOKUP($B178,利用者一覧!$C$4:$AU$53,41,FALSE)</f>
        <v>#N/A</v>
      </c>
      <c r="Q183" s="311"/>
      <c r="R183" s="311"/>
      <c r="S183" s="311"/>
      <c r="T183" s="312"/>
      <c r="U183" s="64" t="s">
        <v>148</v>
      </c>
      <c r="V183" s="279" t="s">
        <v>138</v>
      </c>
      <c r="W183" s="280"/>
      <c r="X183" s="96" t="e">
        <f>VLOOKUP($B178,利用者一覧!$C$4:$AU$53,20,FALSE)</f>
        <v>#N/A</v>
      </c>
      <c r="Y183" s="281" t="s">
        <v>142</v>
      </c>
      <c r="Z183" s="280"/>
      <c r="AA183" s="96" t="e">
        <f>VLOOKUP($B178,利用者一覧!$C$4:$AU$53,28,FALSE)</f>
        <v>#N/A</v>
      </c>
      <c r="AB183" s="225"/>
      <c r="AC183" s="225"/>
      <c r="AD183" s="225"/>
      <c r="AE183" s="225"/>
      <c r="AF183" s="226"/>
      <c r="AK183" s="316"/>
      <c r="AL183" s="316"/>
      <c r="AM183" s="67"/>
      <c r="AN183" s="67"/>
      <c r="AO183" s="67"/>
    </row>
    <row r="184" spans="1:65" ht="21.6" customHeight="1" thickTop="1" thickBot="1">
      <c r="A184" s="302"/>
      <c r="B184" s="106" t="s">
        <v>51</v>
      </c>
      <c r="C184" s="94" t="e">
        <f>VLOOKUP($B178,利用者一覧!$C$4:$AU$53,39,FALSE)</f>
        <v>#N/A</v>
      </c>
      <c r="D184" s="104" t="s">
        <v>56</v>
      </c>
      <c r="E184" s="61" t="s">
        <v>149</v>
      </c>
      <c r="F184" s="71"/>
      <c r="G184" s="72"/>
      <c r="H184" s="73"/>
      <c r="I184" s="72"/>
      <c r="J184" s="73"/>
      <c r="K184" s="72"/>
      <c r="L184" s="73"/>
      <c r="M184" s="74"/>
      <c r="N184" s="62"/>
      <c r="O184" s="63"/>
      <c r="P184" s="317" t="e">
        <f>VLOOKUP($B178,利用者一覧!$C$4:$AU$53,42,FALSE)</f>
        <v>#N/A</v>
      </c>
      <c r="Q184" s="318"/>
      <c r="R184" s="318"/>
      <c r="S184" s="318"/>
      <c r="T184" s="319"/>
      <c r="U184" s="116" t="s">
        <v>148</v>
      </c>
      <c r="V184" s="320" t="e">
        <f>VLOOKUP($B178,利用者一覧!$C$4:$AU$53,44,FALSE)</f>
        <v>#N/A</v>
      </c>
      <c r="W184" s="179"/>
      <c r="X184" s="179"/>
      <c r="Y184" s="179"/>
      <c r="Z184" s="179"/>
      <c r="AA184" s="179"/>
      <c r="AB184" s="179"/>
      <c r="AC184" s="179"/>
      <c r="AD184" s="179"/>
      <c r="AE184" s="179"/>
      <c r="AF184" s="180"/>
    </row>
    <row r="185" spans="1:65" ht="21.6" customHeight="1" thickBot="1">
      <c r="A185" s="302"/>
      <c r="B185" s="293" t="s">
        <v>182</v>
      </c>
      <c r="C185" s="294"/>
      <c r="D185" s="294"/>
      <c r="E185" s="295"/>
      <c r="F185" s="109"/>
      <c r="G185" s="110"/>
      <c r="H185" s="111"/>
      <c r="I185" s="110"/>
      <c r="J185" s="111"/>
      <c r="K185" s="110"/>
      <c r="L185" s="111"/>
      <c r="M185" s="112"/>
      <c r="N185" s="113"/>
      <c r="O185" s="114"/>
      <c r="P185" s="198" t="s">
        <v>178</v>
      </c>
      <c r="Q185" s="199"/>
      <c r="R185" s="324"/>
      <c r="S185" s="206" t="e">
        <f>VLOOKUP($B178,利用者一覧!$C$4:$AU$53,43,FALSE)</f>
        <v>#N/A</v>
      </c>
      <c r="T185" s="206"/>
      <c r="U185" s="207"/>
      <c r="V185" s="321"/>
      <c r="W185" s="322"/>
      <c r="X185" s="322"/>
      <c r="Y185" s="322"/>
      <c r="Z185" s="322"/>
      <c r="AA185" s="322"/>
      <c r="AB185" s="322"/>
      <c r="AC185" s="322"/>
      <c r="AD185" s="322"/>
      <c r="AE185" s="322"/>
      <c r="AF185" s="323"/>
      <c r="AK185" s="76"/>
      <c r="AL185" s="76"/>
      <c r="AM185" s="76"/>
      <c r="AN185" s="76"/>
      <c r="AO185" s="76"/>
      <c r="AP185" s="77"/>
      <c r="AQ185" s="77"/>
      <c r="AR185" s="75"/>
      <c r="AS185" s="77"/>
      <c r="AT185" s="77"/>
      <c r="AU185" s="75"/>
      <c r="AV185" s="77"/>
      <c r="AW185" s="77"/>
      <c r="AX185" s="75"/>
      <c r="AY185" s="77"/>
      <c r="AZ185" s="77"/>
      <c r="BA185" s="75"/>
      <c r="BB185" s="77"/>
      <c r="BC185" s="77"/>
      <c r="BD185" s="75"/>
      <c r="BE185" s="77"/>
      <c r="BF185" s="77"/>
      <c r="BG185" s="75"/>
      <c r="BH185" s="77"/>
      <c r="BI185" s="77"/>
      <c r="BJ185" s="75"/>
      <c r="BK185" s="77"/>
      <c r="BL185" s="77"/>
      <c r="BM185" s="75"/>
    </row>
    <row r="186" spans="1:65" ht="27.6" customHeight="1" thickTop="1" thickBot="1">
      <c r="A186" s="303"/>
      <c r="B186" s="313"/>
      <c r="C186" s="314"/>
      <c r="D186" s="314"/>
      <c r="E186" s="314"/>
      <c r="F186" s="314"/>
      <c r="G186" s="314"/>
      <c r="H186" s="314"/>
      <c r="I186" s="314"/>
      <c r="J186" s="314"/>
      <c r="K186" s="314"/>
      <c r="L186" s="314"/>
      <c r="M186" s="314"/>
      <c r="N186" s="314"/>
      <c r="O186" s="314"/>
      <c r="P186" s="314"/>
      <c r="Q186" s="314"/>
      <c r="R186" s="314"/>
      <c r="S186" s="314"/>
      <c r="T186" s="314"/>
      <c r="U186" s="314"/>
      <c r="V186" s="314"/>
      <c r="W186" s="314"/>
      <c r="X186" s="314"/>
      <c r="Y186" s="314"/>
      <c r="Z186" s="314"/>
      <c r="AA186" s="314"/>
      <c r="AB186" s="314"/>
      <c r="AC186" s="314"/>
      <c r="AD186" s="314"/>
      <c r="AE186" s="314"/>
      <c r="AF186" s="315"/>
    </row>
    <row r="187" spans="1:65" ht="16.95" customHeight="1" thickBot="1">
      <c r="A187" s="302">
        <v>19</v>
      </c>
      <c r="B187" s="149" t="s">
        <v>9</v>
      </c>
      <c r="C187" s="150"/>
      <c r="D187" s="150"/>
      <c r="E187" s="151"/>
      <c r="F187" s="304" t="s">
        <v>158</v>
      </c>
      <c r="G187" s="305"/>
      <c r="H187" s="305"/>
      <c r="I187" s="305"/>
      <c r="J187" s="305"/>
      <c r="K187" s="305"/>
      <c r="L187" s="305"/>
      <c r="M187" s="305"/>
      <c r="N187" s="305"/>
      <c r="O187" s="306"/>
      <c r="P187" s="282" t="s">
        <v>48</v>
      </c>
      <c r="Q187" s="283"/>
      <c r="R187" s="283"/>
      <c r="S187" s="283"/>
      <c r="T187" s="283"/>
      <c r="U187" s="284"/>
      <c r="V187" s="285" t="e">
        <f>VLOOKUP($B188,利用者一覧!$C$4:$AU$53,36,FALSE)</f>
        <v>#N/A</v>
      </c>
      <c r="W187" s="286"/>
      <c r="X187" s="286"/>
      <c r="Y187" s="282" t="s">
        <v>49</v>
      </c>
      <c r="Z187" s="283"/>
      <c r="AA187" s="283"/>
      <c r="AB187" s="283"/>
      <c r="AC187" s="284"/>
      <c r="AD187" s="285" t="e">
        <f>VLOOKUP($B188,利用者一覧!$C$4:$AU$53,37,FALSE)</f>
        <v>#N/A</v>
      </c>
      <c r="AE187" s="286"/>
      <c r="AF187" s="287"/>
    </row>
    <row r="188" spans="1:65" ht="27" customHeight="1" thickTop="1" thickBot="1">
      <c r="A188" s="302"/>
      <c r="B188" s="208"/>
      <c r="C188" s="208"/>
      <c r="D188" s="208"/>
      <c r="E188" s="259"/>
      <c r="F188" s="271" t="s">
        <v>26</v>
      </c>
      <c r="G188" s="272"/>
      <c r="H188" s="171" t="s">
        <v>27</v>
      </c>
      <c r="I188" s="272"/>
      <c r="J188" s="171" t="s">
        <v>28</v>
      </c>
      <c r="K188" s="272"/>
      <c r="L188" s="171" t="s">
        <v>29</v>
      </c>
      <c r="M188" s="272"/>
      <c r="N188" s="171" t="s">
        <v>30</v>
      </c>
      <c r="O188" s="275"/>
      <c r="P188" s="106" t="s">
        <v>52</v>
      </c>
      <c r="Q188" s="288" t="s">
        <v>53</v>
      </c>
      <c r="R188" s="289"/>
      <c r="S188" s="104" t="s">
        <v>57</v>
      </c>
      <c r="T188" s="290"/>
      <c r="U188" s="291"/>
      <c r="V188" s="105" t="s">
        <v>60</v>
      </c>
      <c r="W188" s="288" t="s">
        <v>61</v>
      </c>
      <c r="X188" s="292"/>
      <c r="Y188" s="107" t="s">
        <v>54</v>
      </c>
      <c r="Z188" s="115" t="s">
        <v>148</v>
      </c>
      <c r="AA188" s="108" t="s">
        <v>58</v>
      </c>
      <c r="AB188" s="115" t="s">
        <v>148</v>
      </c>
      <c r="AC188" s="108" t="s">
        <v>62</v>
      </c>
      <c r="AD188" s="115" t="s">
        <v>148</v>
      </c>
      <c r="AE188" s="104" t="s">
        <v>55</v>
      </c>
      <c r="AF188" s="61" t="s">
        <v>148</v>
      </c>
    </row>
    <row r="189" spans="1:65" ht="21.6" customHeight="1" thickBot="1">
      <c r="A189" s="302"/>
      <c r="B189" s="209"/>
      <c r="C189" s="209"/>
      <c r="D189" s="209"/>
      <c r="E189" s="261"/>
      <c r="F189" s="97" t="s">
        <v>36</v>
      </c>
      <c r="G189" s="98" t="s">
        <v>37</v>
      </c>
      <c r="H189" s="99" t="s">
        <v>36</v>
      </c>
      <c r="I189" s="98" t="s">
        <v>37</v>
      </c>
      <c r="J189" s="99" t="s">
        <v>36</v>
      </c>
      <c r="K189" s="98" t="s">
        <v>37</v>
      </c>
      <c r="L189" s="99" t="s">
        <v>36</v>
      </c>
      <c r="M189" s="98" t="s">
        <v>37</v>
      </c>
      <c r="N189" s="99" t="s">
        <v>36</v>
      </c>
      <c r="O189" s="100" t="s">
        <v>37</v>
      </c>
      <c r="P189" s="293" t="s">
        <v>177</v>
      </c>
      <c r="Q189" s="294"/>
      <c r="R189" s="294"/>
      <c r="S189" s="294"/>
      <c r="T189" s="294"/>
      <c r="U189" s="295"/>
      <c r="V189" s="293" t="s">
        <v>176</v>
      </c>
      <c r="W189" s="294"/>
      <c r="X189" s="294"/>
      <c r="Y189" s="294"/>
      <c r="Z189" s="294"/>
      <c r="AA189" s="296"/>
      <c r="AB189" s="297" t="e">
        <f>VLOOKUP($B188,利用者一覧!$C$4:$AU$53,45,FALSE)</f>
        <v>#N/A</v>
      </c>
      <c r="AC189" s="297"/>
      <c r="AD189" s="297"/>
      <c r="AE189" s="297"/>
      <c r="AF189" s="298"/>
    </row>
    <row r="190" spans="1:65" ht="27" customHeight="1" thickTop="1" thickBot="1">
      <c r="A190" s="302"/>
      <c r="B190" s="209"/>
      <c r="C190" s="209"/>
      <c r="D190" s="209"/>
      <c r="E190" s="261"/>
      <c r="F190" s="71"/>
      <c r="G190" s="72"/>
      <c r="H190" s="73"/>
      <c r="I190" s="72"/>
      <c r="J190" s="73"/>
      <c r="K190" s="72"/>
      <c r="L190" s="73"/>
      <c r="M190" s="72"/>
      <c r="N190" s="73"/>
      <c r="O190" s="83"/>
      <c r="P190" s="107" t="s">
        <v>157</v>
      </c>
      <c r="Q190" s="115" t="s">
        <v>148</v>
      </c>
      <c r="R190" s="108" t="s">
        <v>63</v>
      </c>
      <c r="S190" s="61" t="s">
        <v>148</v>
      </c>
      <c r="T190" s="107" t="s">
        <v>59</v>
      </c>
      <c r="U190" s="61" t="s">
        <v>148</v>
      </c>
      <c r="V190" s="299" t="s">
        <v>135</v>
      </c>
      <c r="W190" s="300"/>
      <c r="X190" s="95" t="e">
        <f>VLOOKUP($B188,利用者一覧!$C$4:$AU$53,14,FALSE)</f>
        <v>#N/A</v>
      </c>
      <c r="Y190" s="301" t="s">
        <v>139</v>
      </c>
      <c r="Z190" s="300"/>
      <c r="AA190" s="95" t="e">
        <f>VLOOKUP($B188,利用者一覧!$C$4:$AU$53,22,FALSE)</f>
        <v>#N/A</v>
      </c>
      <c r="AB190" s="225"/>
      <c r="AC190" s="225"/>
      <c r="AD190" s="225"/>
      <c r="AE190" s="225"/>
      <c r="AF190" s="226"/>
    </row>
    <row r="191" spans="1:65" ht="21.6" customHeight="1" thickBot="1">
      <c r="A191" s="302"/>
      <c r="B191" s="283" t="s">
        <v>46</v>
      </c>
      <c r="C191" s="283"/>
      <c r="D191" s="283"/>
      <c r="E191" s="307"/>
      <c r="F191" s="84"/>
      <c r="G191" s="85"/>
      <c r="H191" s="86"/>
      <c r="I191" s="85"/>
      <c r="J191" s="86"/>
      <c r="K191" s="85"/>
      <c r="L191" s="86"/>
      <c r="M191" s="85"/>
      <c r="N191" s="86"/>
      <c r="O191" s="87"/>
      <c r="P191" s="293" t="s">
        <v>156</v>
      </c>
      <c r="Q191" s="294"/>
      <c r="R191" s="294"/>
      <c r="S191" s="294"/>
      <c r="T191" s="294"/>
      <c r="U191" s="295"/>
      <c r="V191" s="279" t="s">
        <v>143</v>
      </c>
      <c r="W191" s="280"/>
      <c r="X191" s="96" t="e">
        <f>VLOOKUP($B188,利用者一覧!$C$4:$AU$53,16,FALSE)</f>
        <v>#N/A</v>
      </c>
      <c r="Y191" s="281" t="s">
        <v>140</v>
      </c>
      <c r="Z191" s="280"/>
      <c r="AA191" s="96" t="e">
        <f>VLOOKUP($B188,利用者一覧!$C$4:$AU$53,24,FALSE)</f>
        <v>#N/A</v>
      </c>
      <c r="AB191" s="225"/>
      <c r="AC191" s="225"/>
      <c r="AD191" s="225"/>
      <c r="AE191" s="225"/>
      <c r="AF191" s="226"/>
    </row>
    <row r="192" spans="1:65" ht="21.6" customHeight="1" thickTop="1" thickBot="1">
      <c r="A192" s="302"/>
      <c r="B192" s="103" t="s">
        <v>51</v>
      </c>
      <c r="C192" s="94" t="e">
        <f>VLOOKUP($B188,利用者一覧!$C$4:$AU$53,38,FALSE)</f>
        <v>#N/A</v>
      </c>
      <c r="D192" s="104" t="s">
        <v>56</v>
      </c>
      <c r="E192" s="61" t="s">
        <v>149</v>
      </c>
      <c r="F192" s="271" t="s">
        <v>31</v>
      </c>
      <c r="G192" s="272"/>
      <c r="H192" s="171" t="s">
        <v>32</v>
      </c>
      <c r="I192" s="272"/>
      <c r="J192" s="171" t="s">
        <v>33</v>
      </c>
      <c r="K192" s="272"/>
      <c r="L192" s="171" t="s">
        <v>34</v>
      </c>
      <c r="M192" s="273"/>
      <c r="N192" s="274" t="s">
        <v>35</v>
      </c>
      <c r="O192" s="275"/>
      <c r="P192" s="276" t="e">
        <f>VLOOKUP($B188,利用者一覧!$C$4:$AU$53,40,FALSE)</f>
        <v>#N/A</v>
      </c>
      <c r="Q192" s="277"/>
      <c r="R192" s="277"/>
      <c r="S192" s="277"/>
      <c r="T192" s="278"/>
      <c r="U192" s="70" t="s">
        <v>148</v>
      </c>
      <c r="V192" s="279" t="s">
        <v>144</v>
      </c>
      <c r="W192" s="280"/>
      <c r="X192" s="96" t="e">
        <f>VLOOKUP($B188,利用者一覧!$C$4:$AU$53,18,FALSE)</f>
        <v>#N/A</v>
      </c>
      <c r="Y192" s="281" t="s">
        <v>141</v>
      </c>
      <c r="Z192" s="280"/>
      <c r="AA192" s="96" t="e">
        <f>VLOOKUP($B188,利用者一覧!$C$4:$AU$53,26,FALSE)</f>
        <v>#N/A</v>
      </c>
      <c r="AB192" s="225"/>
      <c r="AC192" s="225"/>
      <c r="AD192" s="225"/>
      <c r="AE192" s="225"/>
      <c r="AF192" s="226"/>
    </row>
    <row r="193" spans="1:65" ht="21.6" customHeight="1" thickBot="1">
      <c r="A193" s="302"/>
      <c r="B193" s="308" t="s">
        <v>47</v>
      </c>
      <c r="C193" s="308"/>
      <c r="D193" s="308"/>
      <c r="E193" s="309"/>
      <c r="F193" s="97" t="s">
        <v>36</v>
      </c>
      <c r="G193" s="98" t="s">
        <v>37</v>
      </c>
      <c r="H193" s="99" t="s">
        <v>36</v>
      </c>
      <c r="I193" s="98" t="s">
        <v>37</v>
      </c>
      <c r="J193" s="99" t="s">
        <v>36</v>
      </c>
      <c r="K193" s="98" t="s">
        <v>37</v>
      </c>
      <c r="L193" s="99" t="s">
        <v>36</v>
      </c>
      <c r="M193" s="101" t="s">
        <v>37</v>
      </c>
      <c r="N193" s="102" t="s">
        <v>36</v>
      </c>
      <c r="O193" s="100" t="s">
        <v>37</v>
      </c>
      <c r="P193" s="310" t="e">
        <f>VLOOKUP($B188,利用者一覧!$C$4:$AU$53,41,FALSE)</f>
        <v>#N/A</v>
      </c>
      <c r="Q193" s="311"/>
      <c r="R193" s="311"/>
      <c r="S193" s="311"/>
      <c r="T193" s="312"/>
      <c r="U193" s="64" t="s">
        <v>148</v>
      </c>
      <c r="V193" s="279" t="s">
        <v>138</v>
      </c>
      <c r="W193" s="280"/>
      <c r="X193" s="96" t="e">
        <f>VLOOKUP($B188,利用者一覧!$C$4:$AU$53,20,FALSE)</f>
        <v>#N/A</v>
      </c>
      <c r="Y193" s="281" t="s">
        <v>142</v>
      </c>
      <c r="Z193" s="280"/>
      <c r="AA193" s="96" t="e">
        <f>VLOOKUP($B188,利用者一覧!$C$4:$AU$53,28,FALSE)</f>
        <v>#N/A</v>
      </c>
      <c r="AB193" s="225"/>
      <c r="AC193" s="225"/>
      <c r="AD193" s="225"/>
      <c r="AE193" s="225"/>
      <c r="AF193" s="226"/>
      <c r="AK193" s="316"/>
      <c r="AL193" s="316"/>
      <c r="AM193" s="67"/>
      <c r="AN193" s="67"/>
      <c r="AO193" s="67"/>
    </row>
    <row r="194" spans="1:65" ht="21.6" customHeight="1" thickTop="1" thickBot="1">
      <c r="A194" s="302"/>
      <c r="B194" s="106" t="s">
        <v>51</v>
      </c>
      <c r="C194" s="94" t="e">
        <f>VLOOKUP($B188,利用者一覧!$C$4:$AU$53,39,FALSE)</f>
        <v>#N/A</v>
      </c>
      <c r="D194" s="104" t="s">
        <v>56</v>
      </c>
      <c r="E194" s="61" t="s">
        <v>149</v>
      </c>
      <c r="F194" s="71"/>
      <c r="G194" s="72"/>
      <c r="H194" s="73"/>
      <c r="I194" s="72"/>
      <c r="J194" s="73"/>
      <c r="K194" s="72"/>
      <c r="L194" s="73"/>
      <c r="M194" s="74"/>
      <c r="N194" s="62"/>
      <c r="O194" s="63"/>
      <c r="P194" s="317" t="e">
        <f>VLOOKUP($B188,利用者一覧!$C$4:$AU$53,42,FALSE)</f>
        <v>#N/A</v>
      </c>
      <c r="Q194" s="318"/>
      <c r="R194" s="318"/>
      <c r="S194" s="318"/>
      <c r="T194" s="319"/>
      <c r="U194" s="116" t="s">
        <v>148</v>
      </c>
      <c r="V194" s="320" t="e">
        <f>VLOOKUP($B188,利用者一覧!$C$4:$AU$53,44,FALSE)</f>
        <v>#N/A</v>
      </c>
      <c r="W194" s="179"/>
      <c r="X194" s="179"/>
      <c r="Y194" s="179"/>
      <c r="Z194" s="179"/>
      <c r="AA194" s="179"/>
      <c r="AB194" s="179"/>
      <c r="AC194" s="179"/>
      <c r="AD194" s="179"/>
      <c r="AE194" s="179"/>
      <c r="AF194" s="180"/>
    </row>
    <row r="195" spans="1:65" ht="21.6" customHeight="1" thickBot="1">
      <c r="A195" s="302"/>
      <c r="B195" s="293" t="s">
        <v>182</v>
      </c>
      <c r="C195" s="294"/>
      <c r="D195" s="294"/>
      <c r="E195" s="295"/>
      <c r="F195" s="109"/>
      <c r="G195" s="110"/>
      <c r="H195" s="111"/>
      <c r="I195" s="110"/>
      <c r="J195" s="111"/>
      <c r="K195" s="110"/>
      <c r="L195" s="111"/>
      <c r="M195" s="112"/>
      <c r="N195" s="113"/>
      <c r="O195" s="114"/>
      <c r="P195" s="198" t="s">
        <v>178</v>
      </c>
      <c r="Q195" s="199"/>
      <c r="R195" s="324"/>
      <c r="S195" s="206" t="e">
        <f>VLOOKUP($B188,利用者一覧!$C$4:$AU$53,43,FALSE)</f>
        <v>#N/A</v>
      </c>
      <c r="T195" s="206"/>
      <c r="U195" s="207"/>
      <c r="V195" s="321"/>
      <c r="W195" s="322"/>
      <c r="X195" s="322"/>
      <c r="Y195" s="322"/>
      <c r="Z195" s="322"/>
      <c r="AA195" s="322"/>
      <c r="AB195" s="322"/>
      <c r="AC195" s="322"/>
      <c r="AD195" s="322"/>
      <c r="AE195" s="322"/>
      <c r="AF195" s="323"/>
      <c r="AK195" s="76"/>
      <c r="AL195" s="76"/>
      <c r="AM195" s="76"/>
      <c r="AN195" s="76"/>
      <c r="AO195" s="76"/>
      <c r="AP195" s="77"/>
      <c r="AQ195" s="77"/>
      <c r="AR195" s="75"/>
      <c r="AS195" s="77"/>
      <c r="AT195" s="77"/>
      <c r="AU195" s="75"/>
      <c r="AV195" s="77"/>
      <c r="AW195" s="77"/>
      <c r="AX195" s="75"/>
      <c r="AY195" s="77"/>
      <c r="AZ195" s="77"/>
      <c r="BA195" s="75"/>
      <c r="BB195" s="77"/>
      <c r="BC195" s="77"/>
      <c r="BD195" s="75"/>
      <c r="BE195" s="77"/>
      <c r="BF195" s="77"/>
      <c r="BG195" s="75"/>
      <c r="BH195" s="77"/>
      <c r="BI195" s="77"/>
      <c r="BJ195" s="75"/>
      <c r="BK195" s="77"/>
      <c r="BL195" s="77"/>
      <c r="BM195" s="75"/>
    </row>
    <row r="196" spans="1:65" ht="27.6" customHeight="1" thickTop="1" thickBot="1">
      <c r="A196" s="303"/>
      <c r="B196" s="313"/>
      <c r="C196" s="314"/>
      <c r="D196" s="314"/>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4"/>
      <c r="AB196" s="314"/>
      <c r="AC196" s="314"/>
      <c r="AD196" s="314"/>
      <c r="AE196" s="314"/>
      <c r="AF196" s="315"/>
    </row>
    <row r="197" spans="1:65" ht="16.95" customHeight="1" thickBot="1">
      <c r="A197" s="302">
        <v>20</v>
      </c>
      <c r="B197" s="149" t="s">
        <v>9</v>
      </c>
      <c r="C197" s="150"/>
      <c r="D197" s="150"/>
      <c r="E197" s="151"/>
      <c r="F197" s="304" t="s">
        <v>158</v>
      </c>
      <c r="G197" s="305"/>
      <c r="H197" s="305"/>
      <c r="I197" s="305"/>
      <c r="J197" s="305"/>
      <c r="K197" s="305"/>
      <c r="L197" s="305"/>
      <c r="M197" s="305"/>
      <c r="N197" s="305"/>
      <c r="O197" s="306"/>
      <c r="P197" s="282" t="s">
        <v>48</v>
      </c>
      <c r="Q197" s="283"/>
      <c r="R197" s="283"/>
      <c r="S197" s="283"/>
      <c r="T197" s="283"/>
      <c r="U197" s="284"/>
      <c r="V197" s="285" t="e">
        <f>VLOOKUP($B198,利用者一覧!$C$4:$AU$53,36,FALSE)</f>
        <v>#N/A</v>
      </c>
      <c r="W197" s="286"/>
      <c r="X197" s="286"/>
      <c r="Y197" s="282" t="s">
        <v>49</v>
      </c>
      <c r="Z197" s="283"/>
      <c r="AA197" s="283"/>
      <c r="AB197" s="283"/>
      <c r="AC197" s="284"/>
      <c r="AD197" s="285" t="e">
        <f>VLOOKUP($B198,利用者一覧!$C$4:$AU$53,37,FALSE)</f>
        <v>#N/A</v>
      </c>
      <c r="AE197" s="286"/>
      <c r="AF197" s="287"/>
    </row>
    <row r="198" spans="1:65" ht="27" customHeight="1" thickTop="1" thickBot="1">
      <c r="A198" s="302"/>
      <c r="B198" s="208"/>
      <c r="C198" s="208"/>
      <c r="D198" s="208"/>
      <c r="E198" s="259"/>
      <c r="F198" s="271" t="s">
        <v>26</v>
      </c>
      <c r="G198" s="272"/>
      <c r="H198" s="171" t="s">
        <v>27</v>
      </c>
      <c r="I198" s="272"/>
      <c r="J198" s="171" t="s">
        <v>28</v>
      </c>
      <c r="K198" s="272"/>
      <c r="L198" s="171" t="s">
        <v>29</v>
      </c>
      <c r="M198" s="272"/>
      <c r="N198" s="171" t="s">
        <v>30</v>
      </c>
      <c r="O198" s="275"/>
      <c r="P198" s="106" t="s">
        <v>52</v>
      </c>
      <c r="Q198" s="288" t="s">
        <v>53</v>
      </c>
      <c r="R198" s="289"/>
      <c r="S198" s="104" t="s">
        <v>57</v>
      </c>
      <c r="T198" s="290"/>
      <c r="U198" s="291"/>
      <c r="V198" s="105" t="s">
        <v>60</v>
      </c>
      <c r="W198" s="288" t="s">
        <v>61</v>
      </c>
      <c r="X198" s="292"/>
      <c r="Y198" s="107" t="s">
        <v>54</v>
      </c>
      <c r="Z198" s="115" t="s">
        <v>148</v>
      </c>
      <c r="AA198" s="108" t="s">
        <v>58</v>
      </c>
      <c r="AB198" s="115" t="s">
        <v>148</v>
      </c>
      <c r="AC198" s="108" t="s">
        <v>62</v>
      </c>
      <c r="AD198" s="115" t="s">
        <v>148</v>
      </c>
      <c r="AE198" s="104" t="s">
        <v>55</v>
      </c>
      <c r="AF198" s="61" t="s">
        <v>148</v>
      </c>
    </row>
    <row r="199" spans="1:65" ht="21.6" customHeight="1" thickBot="1">
      <c r="A199" s="302"/>
      <c r="B199" s="209"/>
      <c r="C199" s="209"/>
      <c r="D199" s="209"/>
      <c r="E199" s="261"/>
      <c r="F199" s="97" t="s">
        <v>36</v>
      </c>
      <c r="G199" s="98" t="s">
        <v>37</v>
      </c>
      <c r="H199" s="99" t="s">
        <v>36</v>
      </c>
      <c r="I199" s="98" t="s">
        <v>37</v>
      </c>
      <c r="J199" s="99" t="s">
        <v>36</v>
      </c>
      <c r="K199" s="98" t="s">
        <v>37</v>
      </c>
      <c r="L199" s="99" t="s">
        <v>36</v>
      </c>
      <c r="M199" s="98" t="s">
        <v>37</v>
      </c>
      <c r="N199" s="99" t="s">
        <v>36</v>
      </c>
      <c r="O199" s="100" t="s">
        <v>37</v>
      </c>
      <c r="P199" s="293" t="s">
        <v>177</v>
      </c>
      <c r="Q199" s="294"/>
      <c r="R199" s="294"/>
      <c r="S199" s="294"/>
      <c r="T199" s="294"/>
      <c r="U199" s="295"/>
      <c r="V199" s="293" t="s">
        <v>176</v>
      </c>
      <c r="W199" s="294"/>
      <c r="X199" s="294"/>
      <c r="Y199" s="294"/>
      <c r="Z199" s="294"/>
      <c r="AA199" s="296"/>
      <c r="AB199" s="297" t="e">
        <f>VLOOKUP($B198,利用者一覧!$C$4:$AU$53,45,FALSE)</f>
        <v>#N/A</v>
      </c>
      <c r="AC199" s="297"/>
      <c r="AD199" s="297"/>
      <c r="AE199" s="297"/>
      <c r="AF199" s="298"/>
    </row>
    <row r="200" spans="1:65" ht="27" customHeight="1" thickTop="1" thickBot="1">
      <c r="A200" s="302"/>
      <c r="B200" s="209"/>
      <c r="C200" s="209"/>
      <c r="D200" s="209"/>
      <c r="E200" s="261"/>
      <c r="F200" s="71"/>
      <c r="G200" s="72"/>
      <c r="H200" s="73"/>
      <c r="I200" s="72"/>
      <c r="J200" s="73"/>
      <c r="K200" s="72"/>
      <c r="L200" s="73"/>
      <c r="M200" s="72"/>
      <c r="N200" s="73"/>
      <c r="O200" s="83"/>
      <c r="P200" s="107" t="s">
        <v>157</v>
      </c>
      <c r="Q200" s="115" t="s">
        <v>148</v>
      </c>
      <c r="R200" s="108" t="s">
        <v>63</v>
      </c>
      <c r="S200" s="61" t="s">
        <v>148</v>
      </c>
      <c r="T200" s="107" t="s">
        <v>59</v>
      </c>
      <c r="U200" s="61" t="s">
        <v>148</v>
      </c>
      <c r="V200" s="299" t="s">
        <v>135</v>
      </c>
      <c r="W200" s="300"/>
      <c r="X200" s="95" t="e">
        <f>VLOOKUP($B198,利用者一覧!$C$4:$AU$53,14,FALSE)</f>
        <v>#N/A</v>
      </c>
      <c r="Y200" s="301" t="s">
        <v>139</v>
      </c>
      <c r="Z200" s="300"/>
      <c r="AA200" s="95" t="e">
        <f>VLOOKUP($B198,利用者一覧!$C$4:$AU$53,22,FALSE)</f>
        <v>#N/A</v>
      </c>
      <c r="AB200" s="225"/>
      <c r="AC200" s="225"/>
      <c r="AD200" s="225"/>
      <c r="AE200" s="225"/>
      <c r="AF200" s="226"/>
    </row>
    <row r="201" spans="1:65" ht="21.6" customHeight="1" thickBot="1">
      <c r="A201" s="302"/>
      <c r="B201" s="283" t="s">
        <v>46</v>
      </c>
      <c r="C201" s="283"/>
      <c r="D201" s="283"/>
      <c r="E201" s="307"/>
      <c r="F201" s="84"/>
      <c r="G201" s="85"/>
      <c r="H201" s="86"/>
      <c r="I201" s="85"/>
      <c r="J201" s="86"/>
      <c r="K201" s="85"/>
      <c r="L201" s="86"/>
      <c r="M201" s="85"/>
      <c r="N201" s="86"/>
      <c r="O201" s="87"/>
      <c r="P201" s="293" t="s">
        <v>156</v>
      </c>
      <c r="Q201" s="294"/>
      <c r="R201" s="294"/>
      <c r="S201" s="294"/>
      <c r="T201" s="294"/>
      <c r="U201" s="295"/>
      <c r="V201" s="279" t="s">
        <v>143</v>
      </c>
      <c r="W201" s="280"/>
      <c r="X201" s="96" t="e">
        <f>VLOOKUP($B198,利用者一覧!$C$4:$AU$53,16,FALSE)</f>
        <v>#N/A</v>
      </c>
      <c r="Y201" s="281" t="s">
        <v>140</v>
      </c>
      <c r="Z201" s="280"/>
      <c r="AA201" s="96" t="e">
        <f>VLOOKUP($B198,利用者一覧!$C$4:$AU$53,24,FALSE)</f>
        <v>#N/A</v>
      </c>
      <c r="AB201" s="225"/>
      <c r="AC201" s="225"/>
      <c r="AD201" s="225"/>
      <c r="AE201" s="225"/>
      <c r="AF201" s="226"/>
    </row>
    <row r="202" spans="1:65" ht="21.6" customHeight="1" thickTop="1" thickBot="1">
      <c r="A202" s="302"/>
      <c r="B202" s="103" t="s">
        <v>51</v>
      </c>
      <c r="C202" s="94" t="e">
        <f>VLOOKUP($B198,利用者一覧!$C$4:$AU$53,38,FALSE)</f>
        <v>#N/A</v>
      </c>
      <c r="D202" s="104" t="s">
        <v>56</v>
      </c>
      <c r="E202" s="61" t="s">
        <v>149</v>
      </c>
      <c r="F202" s="271" t="s">
        <v>31</v>
      </c>
      <c r="G202" s="272"/>
      <c r="H202" s="171" t="s">
        <v>32</v>
      </c>
      <c r="I202" s="272"/>
      <c r="J202" s="171" t="s">
        <v>33</v>
      </c>
      <c r="K202" s="272"/>
      <c r="L202" s="171" t="s">
        <v>34</v>
      </c>
      <c r="M202" s="273"/>
      <c r="N202" s="274" t="s">
        <v>35</v>
      </c>
      <c r="O202" s="275"/>
      <c r="P202" s="276" t="e">
        <f>VLOOKUP($B198,利用者一覧!$C$4:$AU$53,40,FALSE)</f>
        <v>#N/A</v>
      </c>
      <c r="Q202" s="277"/>
      <c r="R202" s="277"/>
      <c r="S202" s="277"/>
      <c r="T202" s="278"/>
      <c r="U202" s="70" t="s">
        <v>148</v>
      </c>
      <c r="V202" s="279" t="s">
        <v>144</v>
      </c>
      <c r="W202" s="280"/>
      <c r="X202" s="96" t="e">
        <f>VLOOKUP($B198,利用者一覧!$C$4:$AU$53,18,FALSE)</f>
        <v>#N/A</v>
      </c>
      <c r="Y202" s="281" t="s">
        <v>141</v>
      </c>
      <c r="Z202" s="280"/>
      <c r="AA202" s="96" t="e">
        <f>VLOOKUP($B198,利用者一覧!$C$4:$AU$53,26,FALSE)</f>
        <v>#N/A</v>
      </c>
      <c r="AB202" s="225"/>
      <c r="AC202" s="225"/>
      <c r="AD202" s="225"/>
      <c r="AE202" s="225"/>
      <c r="AF202" s="226"/>
    </row>
    <row r="203" spans="1:65" ht="21.6" customHeight="1" thickBot="1">
      <c r="A203" s="302"/>
      <c r="B203" s="308" t="s">
        <v>47</v>
      </c>
      <c r="C203" s="308"/>
      <c r="D203" s="308"/>
      <c r="E203" s="309"/>
      <c r="F203" s="97" t="s">
        <v>36</v>
      </c>
      <c r="G203" s="98" t="s">
        <v>37</v>
      </c>
      <c r="H203" s="99" t="s">
        <v>36</v>
      </c>
      <c r="I203" s="98" t="s">
        <v>37</v>
      </c>
      <c r="J203" s="99" t="s">
        <v>36</v>
      </c>
      <c r="K203" s="98" t="s">
        <v>37</v>
      </c>
      <c r="L203" s="99" t="s">
        <v>36</v>
      </c>
      <c r="M203" s="101" t="s">
        <v>37</v>
      </c>
      <c r="N203" s="102" t="s">
        <v>36</v>
      </c>
      <c r="O203" s="100" t="s">
        <v>37</v>
      </c>
      <c r="P203" s="310" t="e">
        <f>VLOOKUP($B198,利用者一覧!$C$4:$AU$53,41,FALSE)</f>
        <v>#N/A</v>
      </c>
      <c r="Q203" s="311"/>
      <c r="R203" s="311"/>
      <c r="S203" s="311"/>
      <c r="T203" s="312"/>
      <c r="U203" s="64" t="s">
        <v>148</v>
      </c>
      <c r="V203" s="279" t="s">
        <v>138</v>
      </c>
      <c r="W203" s="280"/>
      <c r="X203" s="96" t="e">
        <f>VLOOKUP($B198,利用者一覧!$C$4:$AU$53,20,FALSE)</f>
        <v>#N/A</v>
      </c>
      <c r="Y203" s="281" t="s">
        <v>142</v>
      </c>
      <c r="Z203" s="280"/>
      <c r="AA203" s="96" t="e">
        <f>VLOOKUP($B198,利用者一覧!$C$4:$AU$53,28,FALSE)</f>
        <v>#N/A</v>
      </c>
      <c r="AB203" s="225"/>
      <c r="AC203" s="225"/>
      <c r="AD203" s="225"/>
      <c r="AE203" s="225"/>
      <c r="AF203" s="226"/>
      <c r="AK203" s="316"/>
      <c r="AL203" s="316"/>
      <c r="AM203" s="67"/>
      <c r="AN203" s="67"/>
      <c r="AO203" s="67"/>
    </row>
    <row r="204" spans="1:65" ht="21.6" customHeight="1" thickTop="1" thickBot="1">
      <c r="A204" s="302"/>
      <c r="B204" s="106" t="s">
        <v>51</v>
      </c>
      <c r="C204" s="94" t="e">
        <f>VLOOKUP($B198,利用者一覧!$C$4:$AU$53,39,FALSE)</f>
        <v>#N/A</v>
      </c>
      <c r="D204" s="104" t="s">
        <v>56</v>
      </c>
      <c r="E204" s="61" t="s">
        <v>149</v>
      </c>
      <c r="F204" s="71"/>
      <c r="G204" s="72"/>
      <c r="H204" s="73"/>
      <c r="I204" s="72"/>
      <c r="J204" s="73"/>
      <c r="K204" s="72"/>
      <c r="L204" s="73"/>
      <c r="M204" s="74"/>
      <c r="N204" s="62"/>
      <c r="O204" s="63"/>
      <c r="P204" s="317" t="e">
        <f>VLOOKUP($B198,利用者一覧!$C$4:$AU$53,42,FALSE)</f>
        <v>#N/A</v>
      </c>
      <c r="Q204" s="318"/>
      <c r="R204" s="318"/>
      <c r="S204" s="318"/>
      <c r="T204" s="319"/>
      <c r="U204" s="116" t="s">
        <v>148</v>
      </c>
      <c r="V204" s="320" t="e">
        <f>VLOOKUP($B198,利用者一覧!$C$4:$AU$53,44,FALSE)</f>
        <v>#N/A</v>
      </c>
      <c r="W204" s="179"/>
      <c r="X204" s="179"/>
      <c r="Y204" s="179"/>
      <c r="Z204" s="179"/>
      <c r="AA204" s="179"/>
      <c r="AB204" s="179"/>
      <c r="AC204" s="179"/>
      <c r="AD204" s="179"/>
      <c r="AE204" s="179"/>
      <c r="AF204" s="180"/>
    </row>
    <row r="205" spans="1:65" ht="21.6" customHeight="1" thickBot="1">
      <c r="A205" s="302"/>
      <c r="B205" s="293" t="s">
        <v>182</v>
      </c>
      <c r="C205" s="294"/>
      <c r="D205" s="294"/>
      <c r="E205" s="295"/>
      <c r="F205" s="109"/>
      <c r="G205" s="110"/>
      <c r="H205" s="111"/>
      <c r="I205" s="110"/>
      <c r="J205" s="111"/>
      <c r="K205" s="110"/>
      <c r="L205" s="111"/>
      <c r="M205" s="112"/>
      <c r="N205" s="113"/>
      <c r="O205" s="114"/>
      <c r="P205" s="198" t="s">
        <v>178</v>
      </c>
      <c r="Q205" s="199"/>
      <c r="R205" s="324"/>
      <c r="S205" s="206" t="e">
        <f>VLOOKUP($B198,利用者一覧!$C$4:$AU$53,43,FALSE)</f>
        <v>#N/A</v>
      </c>
      <c r="T205" s="206"/>
      <c r="U205" s="207"/>
      <c r="V205" s="321"/>
      <c r="W205" s="322"/>
      <c r="X205" s="322"/>
      <c r="Y205" s="322"/>
      <c r="Z205" s="322"/>
      <c r="AA205" s="322"/>
      <c r="AB205" s="322"/>
      <c r="AC205" s="322"/>
      <c r="AD205" s="322"/>
      <c r="AE205" s="322"/>
      <c r="AF205" s="323"/>
      <c r="AK205" s="76"/>
      <c r="AL205" s="76"/>
      <c r="AM205" s="76"/>
      <c r="AN205" s="76"/>
      <c r="AO205" s="76"/>
      <c r="AP205" s="77"/>
      <c r="AQ205" s="77"/>
      <c r="AR205" s="75"/>
      <c r="AS205" s="77"/>
      <c r="AT205" s="77"/>
      <c r="AU205" s="75"/>
      <c r="AV205" s="77"/>
      <c r="AW205" s="77"/>
      <c r="AX205" s="75"/>
      <c r="AY205" s="77"/>
      <c r="AZ205" s="77"/>
      <c r="BA205" s="75"/>
      <c r="BB205" s="77"/>
      <c r="BC205" s="77"/>
      <c r="BD205" s="75"/>
      <c r="BE205" s="77"/>
      <c r="BF205" s="77"/>
      <c r="BG205" s="75"/>
      <c r="BH205" s="77"/>
      <c r="BI205" s="77"/>
      <c r="BJ205" s="75"/>
      <c r="BK205" s="77"/>
      <c r="BL205" s="77"/>
      <c r="BM205" s="75"/>
    </row>
    <row r="206" spans="1:65" ht="27.6" customHeight="1" thickTop="1" thickBot="1">
      <c r="A206" s="303"/>
      <c r="B206" s="313"/>
      <c r="C206" s="314"/>
      <c r="D206" s="314"/>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4"/>
      <c r="AB206" s="314"/>
      <c r="AC206" s="314"/>
      <c r="AD206" s="314"/>
      <c r="AE206" s="314"/>
      <c r="AF206" s="315"/>
    </row>
    <row r="207" spans="1:65" ht="16.95" customHeight="1" thickBot="1">
      <c r="A207" s="302">
        <v>21</v>
      </c>
      <c r="B207" s="149" t="s">
        <v>9</v>
      </c>
      <c r="C207" s="150"/>
      <c r="D207" s="150"/>
      <c r="E207" s="151"/>
      <c r="F207" s="304" t="s">
        <v>158</v>
      </c>
      <c r="G207" s="305"/>
      <c r="H207" s="305"/>
      <c r="I207" s="305"/>
      <c r="J207" s="305"/>
      <c r="K207" s="305"/>
      <c r="L207" s="305"/>
      <c r="M207" s="305"/>
      <c r="N207" s="305"/>
      <c r="O207" s="306"/>
      <c r="P207" s="282" t="s">
        <v>48</v>
      </c>
      <c r="Q207" s="283"/>
      <c r="R207" s="283"/>
      <c r="S207" s="283"/>
      <c r="T207" s="283"/>
      <c r="U207" s="284"/>
      <c r="V207" s="285" t="e">
        <f>VLOOKUP($B208,利用者一覧!$C$4:$AU$53,36,FALSE)</f>
        <v>#N/A</v>
      </c>
      <c r="W207" s="286"/>
      <c r="X207" s="286"/>
      <c r="Y207" s="282" t="s">
        <v>49</v>
      </c>
      <c r="Z207" s="283"/>
      <c r="AA207" s="283"/>
      <c r="AB207" s="283"/>
      <c r="AC207" s="284"/>
      <c r="AD207" s="285" t="e">
        <f>VLOOKUP($B208,利用者一覧!$C$4:$AU$53,37,FALSE)</f>
        <v>#N/A</v>
      </c>
      <c r="AE207" s="286"/>
      <c r="AF207" s="287"/>
    </row>
    <row r="208" spans="1:65" ht="27" customHeight="1" thickTop="1" thickBot="1">
      <c r="A208" s="302"/>
      <c r="B208" s="208"/>
      <c r="C208" s="208"/>
      <c r="D208" s="208"/>
      <c r="E208" s="259"/>
      <c r="F208" s="271" t="s">
        <v>26</v>
      </c>
      <c r="G208" s="272"/>
      <c r="H208" s="171" t="s">
        <v>27</v>
      </c>
      <c r="I208" s="272"/>
      <c r="J208" s="171" t="s">
        <v>28</v>
      </c>
      <c r="K208" s="272"/>
      <c r="L208" s="171" t="s">
        <v>29</v>
      </c>
      <c r="M208" s="272"/>
      <c r="N208" s="171" t="s">
        <v>30</v>
      </c>
      <c r="O208" s="275"/>
      <c r="P208" s="106" t="s">
        <v>52</v>
      </c>
      <c r="Q208" s="288" t="s">
        <v>53</v>
      </c>
      <c r="R208" s="289"/>
      <c r="S208" s="104" t="s">
        <v>57</v>
      </c>
      <c r="T208" s="290"/>
      <c r="U208" s="291"/>
      <c r="V208" s="105" t="s">
        <v>60</v>
      </c>
      <c r="W208" s="288" t="s">
        <v>61</v>
      </c>
      <c r="X208" s="292"/>
      <c r="Y208" s="107" t="s">
        <v>54</v>
      </c>
      <c r="Z208" s="115" t="s">
        <v>148</v>
      </c>
      <c r="AA208" s="108" t="s">
        <v>58</v>
      </c>
      <c r="AB208" s="115" t="s">
        <v>148</v>
      </c>
      <c r="AC208" s="108" t="s">
        <v>62</v>
      </c>
      <c r="AD208" s="115" t="s">
        <v>148</v>
      </c>
      <c r="AE208" s="104" t="s">
        <v>55</v>
      </c>
      <c r="AF208" s="61" t="s">
        <v>148</v>
      </c>
    </row>
    <row r="209" spans="1:65" ht="21.6" customHeight="1" thickBot="1">
      <c r="A209" s="302"/>
      <c r="B209" s="209"/>
      <c r="C209" s="209"/>
      <c r="D209" s="209"/>
      <c r="E209" s="261"/>
      <c r="F209" s="97" t="s">
        <v>36</v>
      </c>
      <c r="G209" s="98" t="s">
        <v>37</v>
      </c>
      <c r="H209" s="99" t="s">
        <v>36</v>
      </c>
      <c r="I209" s="98" t="s">
        <v>37</v>
      </c>
      <c r="J209" s="99" t="s">
        <v>36</v>
      </c>
      <c r="K209" s="98" t="s">
        <v>37</v>
      </c>
      <c r="L209" s="99" t="s">
        <v>36</v>
      </c>
      <c r="M209" s="98" t="s">
        <v>37</v>
      </c>
      <c r="N209" s="99" t="s">
        <v>36</v>
      </c>
      <c r="O209" s="100" t="s">
        <v>37</v>
      </c>
      <c r="P209" s="293" t="s">
        <v>177</v>
      </c>
      <c r="Q209" s="294"/>
      <c r="R209" s="294"/>
      <c r="S209" s="294"/>
      <c r="T209" s="294"/>
      <c r="U209" s="295"/>
      <c r="V209" s="293" t="s">
        <v>176</v>
      </c>
      <c r="W209" s="294"/>
      <c r="X209" s="294"/>
      <c r="Y209" s="294"/>
      <c r="Z209" s="294"/>
      <c r="AA209" s="296"/>
      <c r="AB209" s="297" t="e">
        <f>VLOOKUP($B208,利用者一覧!$C$4:$AU$53,45,FALSE)</f>
        <v>#N/A</v>
      </c>
      <c r="AC209" s="297"/>
      <c r="AD209" s="297"/>
      <c r="AE209" s="297"/>
      <c r="AF209" s="298"/>
    </row>
    <row r="210" spans="1:65" ht="27" customHeight="1" thickTop="1" thickBot="1">
      <c r="A210" s="302"/>
      <c r="B210" s="209"/>
      <c r="C210" s="209"/>
      <c r="D210" s="209"/>
      <c r="E210" s="261"/>
      <c r="F210" s="71"/>
      <c r="G210" s="72"/>
      <c r="H210" s="73"/>
      <c r="I210" s="72"/>
      <c r="J210" s="73"/>
      <c r="K210" s="72"/>
      <c r="L210" s="73"/>
      <c r="M210" s="72"/>
      <c r="N210" s="73"/>
      <c r="O210" s="83"/>
      <c r="P210" s="107" t="s">
        <v>157</v>
      </c>
      <c r="Q210" s="115" t="s">
        <v>148</v>
      </c>
      <c r="R210" s="108" t="s">
        <v>63</v>
      </c>
      <c r="S210" s="61" t="s">
        <v>148</v>
      </c>
      <c r="T210" s="107" t="s">
        <v>59</v>
      </c>
      <c r="U210" s="61" t="s">
        <v>148</v>
      </c>
      <c r="V210" s="299" t="s">
        <v>135</v>
      </c>
      <c r="W210" s="300"/>
      <c r="X210" s="95" t="e">
        <f>VLOOKUP($B208,利用者一覧!$C$4:$AU$53,14,FALSE)</f>
        <v>#N/A</v>
      </c>
      <c r="Y210" s="301" t="s">
        <v>139</v>
      </c>
      <c r="Z210" s="300"/>
      <c r="AA210" s="95" t="e">
        <f>VLOOKUP($B208,利用者一覧!$C$4:$AU$53,22,FALSE)</f>
        <v>#N/A</v>
      </c>
      <c r="AB210" s="225"/>
      <c r="AC210" s="225"/>
      <c r="AD210" s="225"/>
      <c r="AE210" s="225"/>
      <c r="AF210" s="226"/>
    </row>
    <row r="211" spans="1:65" ht="21.6" customHeight="1" thickBot="1">
      <c r="A211" s="302"/>
      <c r="B211" s="283" t="s">
        <v>46</v>
      </c>
      <c r="C211" s="283"/>
      <c r="D211" s="283"/>
      <c r="E211" s="307"/>
      <c r="F211" s="84"/>
      <c r="G211" s="85"/>
      <c r="H211" s="86"/>
      <c r="I211" s="85"/>
      <c r="J211" s="86"/>
      <c r="K211" s="85"/>
      <c r="L211" s="86"/>
      <c r="M211" s="85"/>
      <c r="N211" s="86"/>
      <c r="O211" s="87"/>
      <c r="P211" s="293" t="s">
        <v>156</v>
      </c>
      <c r="Q211" s="294"/>
      <c r="R211" s="294"/>
      <c r="S211" s="294"/>
      <c r="T211" s="294"/>
      <c r="U211" s="295"/>
      <c r="V211" s="279" t="s">
        <v>143</v>
      </c>
      <c r="W211" s="280"/>
      <c r="X211" s="96" t="e">
        <f>VLOOKUP($B208,利用者一覧!$C$4:$AU$53,16,FALSE)</f>
        <v>#N/A</v>
      </c>
      <c r="Y211" s="281" t="s">
        <v>140</v>
      </c>
      <c r="Z211" s="280"/>
      <c r="AA211" s="96" t="e">
        <f>VLOOKUP($B208,利用者一覧!$C$4:$AU$53,24,FALSE)</f>
        <v>#N/A</v>
      </c>
      <c r="AB211" s="225"/>
      <c r="AC211" s="225"/>
      <c r="AD211" s="225"/>
      <c r="AE211" s="225"/>
      <c r="AF211" s="226"/>
    </row>
    <row r="212" spans="1:65" ht="21.6" customHeight="1" thickTop="1" thickBot="1">
      <c r="A212" s="302"/>
      <c r="B212" s="103" t="s">
        <v>51</v>
      </c>
      <c r="C212" s="94" t="e">
        <f>VLOOKUP($B208,利用者一覧!$C$4:$AU$53,38,FALSE)</f>
        <v>#N/A</v>
      </c>
      <c r="D212" s="104" t="s">
        <v>56</v>
      </c>
      <c r="E212" s="61" t="s">
        <v>149</v>
      </c>
      <c r="F212" s="271" t="s">
        <v>31</v>
      </c>
      <c r="G212" s="272"/>
      <c r="H212" s="171" t="s">
        <v>32</v>
      </c>
      <c r="I212" s="272"/>
      <c r="J212" s="171" t="s">
        <v>33</v>
      </c>
      <c r="K212" s="272"/>
      <c r="L212" s="171" t="s">
        <v>34</v>
      </c>
      <c r="M212" s="273"/>
      <c r="N212" s="274" t="s">
        <v>35</v>
      </c>
      <c r="O212" s="275"/>
      <c r="P212" s="276" t="e">
        <f>VLOOKUP($B208,利用者一覧!$C$4:$AU$53,40,FALSE)</f>
        <v>#N/A</v>
      </c>
      <c r="Q212" s="277"/>
      <c r="R212" s="277"/>
      <c r="S212" s="277"/>
      <c r="T212" s="278"/>
      <c r="U212" s="70" t="s">
        <v>148</v>
      </c>
      <c r="V212" s="279" t="s">
        <v>144</v>
      </c>
      <c r="W212" s="280"/>
      <c r="X212" s="96" t="e">
        <f>VLOOKUP($B208,利用者一覧!$C$4:$AU$53,18,FALSE)</f>
        <v>#N/A</v>
      </c>
      <c r="Y212" s="281" t="s">
        <v>141</v>
      </c>
      <c r="Z212" s="280"/>
      <c r="AA212" s="96" t="e">
        <f>VLOOKUP($B208,利用者一覧!$C$4:$AU$53,26,FALSE)</f>
        <v>#N/A</v>
      </c>
      <c r="AB212" s="225"/>
      <c r="AC212" s="225"/>
      <c r="AD212" s="225"/>
      <c r="AE212" s="225"/>
      <c r="AF212" s="226"/>
    </row>
    <row r="213" spans="1:65" ht="21.6" customHeight="1" thickBot="1">
      <c r="A213" s="302"/>
      <c r="B213" s="308" t="s">
        <v>47</v>
      </c>
      <c r="C213" s="308"/>
      <c r="D213" s="308"/>
      <c r="E213" s="309"/>
      <c r="F213" s="97" t="s">
        <v>36</v>
      </c>
      <c r="G213" s="98" t="s">
        <v>37</v>
      </c>
      <c r="H213" s="99" t="s">
        <v>36</v>
      </c>
      <c r="I213" s="98" t="s">
        <v>37</v>
      </c>
      <c r="J213" s="99" t="s">
        <v>36</v>
      </c>
      <c r="K213" s="98" t="s">
        <v>37</v>
      </c>
      <c r="L213" s="99" t="s">
        <v>36</v>
      </c>
      <c r="M213" s="101" t="s">
        <v>37</v>
      </c>
      <c r="N213" s="102" t="s">
        <v>36</v>
      </c>
      <c r="O213" s="100" t="s">
        <v>37</v>
      </c>
      <c r="P213" s="310" t="e">
        <f>VLOOKUP($B208,利用者一覧!$C$4:$AU$53,41,FALSE)</f>
        <v>#N/A</v>
      </c>
      <c r="Q213" s="311"/>
      <c r="R213" s="311"/>
      <c r="S213" s="311"/>
      <c r="T213" s="312"/>
      <c r="U213" s="64" t="s">
        <v>148</v>
      </c>
      <c r="V213" s="279" t="s">
        <v>138</v>
      </c>
      <c r="W213" s="280"/>
      <c r="X213" s="96" t="e">
        <f>VLOOKUP($B208,利用者一覧!$C$4:$AU$53,20,FALSE)</f>
        <v>#N/A</v>
      </c>
      <c r="Y213" s="281" t="s">
        <v>142</v>
      </c>
      <c r="Z213" s="280"/>
      <c r="AA213" s="96" t="e">
        <f>VLOOKUP($B208,利用者一覧!$C$4:$AU$53,28,FALSE)</f>
        <v>#N/A</v>
      </c>
      <c r="AB213" s="225"/>
      <c r="AC213" s="225"/>
      <c r="AD213" s="225"/>
      <c r="AE213" s="225"/>
      <c r="AF213" s="226"/>
      <c r="AK213" s="316"/>
      <c r="AL213" s="316"/>
      <c r="AM213" s="67"/>
      <c r="AN213" s="67"/>
      <c r="AO213" s="67"/>
    </row>
    <row r="214" spans="1:65" ht="21.6" customHeight="1" thickTop="1" thickBot="1">
      <c r="A214" s="302"/>
      <c r="B214" s="106" t="s">
        <v>51</v>
      </c>
      <c r="C214" s="94" t="e">
        <f>VLOOKUP($B208,利用者一覧!$C$4:$AU$53,39,FALSE)</f>
        <v>#N/A</v>
      </c>
      <c r="D214" s="104" t="s">
        <v>56</v>
      </c>
      <c r="E214" s="61" t="s">
        <v>149</v>
      </c>
      <c r="F214" s="71"/>
      <c r="G214" s="72"/>
      <c r="H214" s="73"/>
      <c r="I214" s="72"/>
      <c r="J214" s="73"/>
      <c r="K214" s="72"/>
      <c r="L214" s="73"/>
      <c r="M214" s="74"/>
      <c r="N214" s="62"/>
      <c r="O214" s="63"/>
      <c r="P214" s="317" t="e">
        <f>VLOOKUP($B208,利用者一覧!$C$4:$AU$53,42,FALSE)</f>
        <v>#N/A</v>
      </c>
      <c r="Q214" s="318"/>
      <c r="R214" s="318"/>
      <c r="S214" s="318"/>
      <c r="T214" s="319"/>
      <c r="U214" s="116" t="s">
        <v>148</v>
      </c>
      <c r="V214" s="320" t="e">
        <f>VLOOKUP($B208,利用者一覧!$C$4:$AU$53,44,FALSE)</f>
        <v>#N/A</v>
      </c>
      <c r="W214" s="179"/>
      <c r="X214" s="179"/>
      <c r="Y214" s="179"/>
      <c r="Z214" s="179"/>
      <c r="AA214" s="179"/>
      <c r="AB214" s="179"/>
      <c r="AC214" s="179"/>
      <c r="AD214" s="179"/>
      <c r="AE214" s="179"/>
      <c r="AF214" s="180"/>
    </row>
    <row r="215" spans="1:65" ht="21.6" customHeight="1" thickBot="1">
      <c r="A215" s="302"/>
      <c r="B215" s="293" t="s">
        <v>182</v>
      </c>
      <c r="C215" s="294"/>
      <c r="D215" s="294"/>
      <c r="E215" s="295"/>
      <c r="F215" s="109"/>
      <c r="G215" s="110"/>
      <c r="H215" s="111"/>
      <c r="I215" s="110"/>
      <c r="J215" s="111"/>
      <c r="K215" s="110"/>
      <c r="L215" s="111"/>
      <c r="M215" s="112"/>
      <c r="N215" s="113"/>
      <c r="O215" s="114"/>
      <c r="P215" s="198" t="s">
        <v>178</v>
      </c>
      <c r="Q215" s="199"/>
      <c r="R215" s="324"/>
      <c r="S215" s="206" t="e">
        <f>VLOOKUP($B208,利用者一覧!$C$4:$AU$53,43,FALSE)</f>
        <v>#N/A</v>
      </c>
      <c r="T215" s="206"/>
      <c r="U215" s="207"/>
      <c r="V215" s="321"/>
      <c r="W215" s="322"/>
      <c r="X215" s="322"/>
      <c r="Y215" s="322"/>
      <c r="Z215" s="322"/>
      <c r="AA215" s="322"/>
      <c r="AB215" s="322"/>
      <c r="AC215" s="322"/>
      <c r="AD215" s="322"/>
      <c r="AE215" s="322"/>
      <c r="AF215" s="323"/>
      <c r="AK215" s="76"/>
      <c r="AL215" s="76"/>
      <c r="AM215" s="76"/>
      <c r="AN215" s="76"/>
      <c r="AO215" s="76"/>
      <c r="AP215" s="77"/>
      <c r="AQ215" s="77"/>
      <c r="AR215" s="75"/>
      <c r="AS215" s="77"/>
      <c r="AT215" s="77"/>
      <c r="AU215" s="75"/>
      <c r="AV215" s="77"/>
      <c r="AW215" s="77"/>
      <c r="AX215" s="75"/>
      <c r="AY215" s="77"/>
      <c r="AZ215" s="77"/>
      <c r="BA215" s="75"/>
      <c r="BB215" s="77"/>
      <c r="BC215" s="77"/>
      <c r="BD215" s="75"/>
      <c r="BE215" s="77"/>
      <c r="BF215" s="77"/>
      <c r="BG215" s="75"/>
      <c r="BH215" s="77"/>
      <c r="BI215" s="77"/>
      <c r="BJ215" s="75"/>
      <c r="BK215" s="77"/>
      <c r="BL215" s="77"/>
      <c r="BM215" s="75"/>
    </row>
    <row r="216" spans="1:65" ht="27.6" customHeight="1" thickTop="1" thickBot="1">
      <c r="A216" s="303"/>
      <c r="B216" s="313"/>
      <c r="C216" s="314"/>
      <c r="D216" s="314"/>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4"/>
      <c r="AB216" s="314"/>
      <c r="AC216" s="314"/>
      <c r="AD216" s="314"/>
      <c r="AE216" s="314"/>
      <c r="AF216" s="315"/>
    </row>
    <row r="217" spans="1:65" ht="16.95" customHeight="1" thickBot="1">
      <c r="A217" s="302">
        <v>22</v>
      </c>
      <c r="B217" s="149" t="s">
        <v>9</v>
      </c>
      <c r="C217" s="150"/>
      <c r="D217" s="150"/>
      <c r="E217" s="151"/>
      <c r="F217" s="304" t="s">
        <v>158</v>
      </c>
      <c r="G217" s="305"/>
      <c r="H217" s="305"/>
      <c r="I217" s="305"/>
      <c r="J217" s="305"/>
      <c r="K217" s="305"/>
      <c r="L217" s="305"/>
      <c r="M217" s="305"/>
      <c r="N217" s="305"/>
      <c r="O217" s="306"/>
      <c r="P217" s="282" t="s">
        <v>48</v>
      </c>
      <c r="Q217" s="283"/>
      <c r="R217" s="283"/>
      <c r="S217" s="283"/>
      <c r="T217" s="283"/>
      <c r="U217" s="284"/>
      <c r="V217" s="285" t="e">
        <f>VLOOKUP($B218,利用者一覧!$C$4:$AU$53,36,FALSE)</f>
        <v>#N/A</v>
      </c>
      <c r="W217" s="286"/>
      <c r="X217" s="286"/>
      <c r="Y217" s="282" t="s">
        <v>49</v>
      </c>
      <c r="Z217" s="283"/>
      <c r="AA217" s="283"/>
      <c r="AB217" s="283"/>
      <c r="AC217" s="284"/>
      <c r="AD217" s="285" t="e">
        <f>VLOOKUP($B218,利用者一覧!$C$4:$AU$53,37,FALSE)</f>
        <v>#N/A</v>
      </c>
      <c r="AE217" s="286"/>
      <c r="AF217" s="287"/>
    </row>
    <row r="218" spans="1:65" ht="27" customHeight="1" thickTop="1" thickBot="1">
      <c r="A218" s="302"/>
      <c r="B218" s="208"/>
      <c r="C218" s="208"/>
      <c r="D218" s="208"/>
      <c r="E218" s="259"/>
      <c r="F218" s="271" t="s">
        <v>26</v>
      </c>
      <c r="G218" s="272"/>
      <c r="H218" s="171" t="s">
        <v>27</v>
      </c>
      <c r="I218" s="272"/>
      <c r="J218" s="171" t="s">
        <v>28</v>
      </c>
      <c r="K218" s="272"/>
      <c r="L218" s="171" t="s">
        <v>29</v>
      </c>
      <c r="M218" s="272"/>
      <c r="N218" s="171" t="s">
        <v>30</v>
      </c>
      <c r="O218" s="275"/>
      <c r="P218" s="106" t="s">
        <v>52</v>
      </c>
      <c r="Q218" s="288" t="s">
        <v>53</v>
      </c>
      <c r="R218" s="289"/>
      <c r="S218" s="104" t="s">
        <v>57</v>
      </c>
      <c r="T218" s="290"/>
      <c r="U218" s="291"/>
      <c r="V218" s="105" t="s">
        <v>60</v>
      </c>
      <c r="W218" s="288" t="s">
        <v>61</v>
      </c>
      <c r="X218" s="292"/>
      <c r="Y218" s="107" t="s">
        <v>54</v>
      </c>
      <c r="Z218" s="115" t="s">
        <v>148</v>
      </c>
      <c r="AA218" s="108" t="s">
        <v>58</v>
      </c>
      <c r="AB218" s="115" t="s">
        <v>148</v>
      </c>
      <c r="AC218" s="108" t="s">
        <v>62</v>
      </c>
      <c r="AD218" s="115" t="s">
        <v>148</v>
      </c>
      <c r="AE218" s="104" t="s">
        <v>55</v>
      </c>
      <c r="AF218" s="61" t="s">
        <v>148</v>
      </c>
    </row>
    <row r="219" spans="1:65" ht="21.6" customHeight="1" thickBot="1">
      <c r="A219" s="302"/>
      <c r="B219" s="209"/>
      <c r="C219" s="209"/>
      <c r="D219" s="209"/>
      <c r="E219" s="261"/>
      <c r="F219" s="97" t="s">
        <v>36</v>
      </c>
      <c r="G219" s="98" t="s">
        <v>37</v>
      </c>
      <c r="H219" s="99" t="s">
        <v>36</v>
      </c>
      <c r="I219" s="98" t="s">
        <v>37</v>
      </c>
      <c r="J219" s="99" t="s">
        <v>36</v>
      </c>
      <c r="K219" s="98" t="s">
        <v>37</v>
      </c>
      <c r="L219" s="99" t="s">
        <v>36</v>
      </c>
      <c r="M219" s="98" t="s">
        <v>37</v>
      </c>
      <c r="N219" s="99" t="s">
        <v>36</v>
      </c>
      <c r="O219" s="100" t="s">
        <v>37</v>
      </c>
      <c r="P219" s="293" t="s">
        <v>177</v>
      </c>
      <c r="Q219" s="294"/>
      <c r="R219" s="294"/>
      <c r="S219" s="294"/>
      <c r="T219" s="294"/>
      <c r="U219" s="295"/>
      <c r="V219" s="293" t="s">
        <v>176</v>
      </c>
      <c r="W219" s="294"/>
      <c r="X219" s="294"/>
      <c r="Y219" s="294"/>
      <c r="Z219" s="294"/>
      <c r="AA219" s="296"/>
      <c r="AB219" s="297" t="e">
        <f>VLOOKUP($B218,利用者一覧!$C$4:$AU$53,45,FALSE)</f>
        <v>#N/A</v>
      </c>
      <c r="AC219" s="297"/>
      <c r="AD219" s="297"/>
      <c r="AE219" s="297"/>
      <c r="AF219" s="298"/>
    </row>
    <row r="220" spans="1:65" ht="27" customHeight="1" thickTop="1" thickBot="1">
      <c r="A220" s="302"/>
      <c r="B220" s="209"/>
      <c r="C220" s="209"/>
      <c r="D220" s="209"/>
      <c r="E220" s="261"/>
      <c r="F220" s="71"/>
      <c r="G220" s="72"/>
      <c r="H220" s="73"/>
      <c r="I220" s="72"/>
      <c r="J220" s="73"/>
      <c r="K220" s="72"/>
      <c r="L220" s="73"/>
      <c r="M220" s="72"/>
      <c r="N220" s="73"/>
      <c r="O220" s="83"/>
      <c r="P220" s="107" t="s">
        <v>157</v>
      </c>
      <c r="Q220" s="115" t="s">
        <v>148</v>
      </c>
      <c r="R220" s="108" t="s">
        <v>63</v>
      </c>
      <c r="S220" s="61" t="s">
        <v>148</v>
      </c>
      <c r="T220" s="107" t="s">
        <v>59</v>
      </c>
      <c r="U220" s="61" t="s">
        <v>148</v>
      </c>
      <c r="V220" s="299" t="s">
        <v>135</v>
      </c>
      <c r="W220" s="300"/>
      <c r="X220" s="95" t="e">
        <f>VLOOKUP($B218,利用者一覧!$C$4:$AU$53,14,FALSE)</f>
        <v>#N/A</v>
      </c>
      <c r="Y220" s="301" t="s">
        <v>139</v>
      </c>
      <c r="Z220" s="300"/>
      <c r="AA220" s="95" t="e">
        <f>VLOOKUP($B218,利用者一覧!$C$4:$AU$53,22,FALSE)</f>
        <v>#N/A</v>
      </c>
      <c r="AB220" s="225"/>
      <c r="AC220" s="225"/>
      <c r="AD220" s="225"/>
      <c r="AE220" s="225"/>
      <c r="AF220" s="226"/>
    </row>
    <row r="221" spans="1:65" ht="21.6" customHeight="1" thickBot="1">
      <c r="A221" s="302"/>
      <c r="B221" s="283" t="s">
        <v>46</v>
      </c>
      <c r="C221" s="283"/>
      <c r="D221" s="283"/>
      <c r="E221" s="307"/>
      <c r="F221" s="84"/>
      <c r="G221" s="85"/>
      <c r="H221" s="86"/>
      <c r="I221" s="85"/>
      <c r="J221" s="86"/>
      <c r="K221" s="85"/>
      <c r="L221" s="86"/>
      <c r="M221" s="85"/>
      <c r="N221" s="86"/>
      <c r="O221" s="87"/>
      <c r="P221" s="293" t="s">
        <v>156</v>
      </c>
      <c r="Q221" s="294"/>
      <c r="R221" s="294"/>
      <c r="S221" s="294"/>
      <c r="T221" s="294"/>
      <c r="U221" s="295"/>
      <c r="V221" s="279" t="s">
        <v>143</v>
      </c>
      <c r="W221" s="280"/>
      <c r="X221" s="96" t="e">
        <f>VLOOKUP($B218,利用者一覧!$C$4:$AU$53,16,FALSE)</f>
        <v>#N/A</v>
      </c>
      <c r="Y221" s="281" t="s">
        <v>140</v>
      </c>
      <c r="Z221" s="280"/>
      <c r="AA221" s="96" t="e">
        <f>VLOOKUP($B218,利用者一覧!$C$4:$AU$53,24,FALSE)</f>
        <v>#N/A</v>
      </c>
      <c r="AB221" s="225"/>
      <c r="AC221" s="225"/>
      <c r="AD221" s="225"/>
      <c r="AE221" s="225"/>
      <c r="AF221" s="226"/>
    </row>
    <row r="222" spans="1:65" ht="21.6" customHeight="1" thickTop="1" thickBot="1">
      <c r="A222" s="302"/>
      <c r="B222" s="103" t="s">
        <v>51</v>
      </c>
      <c r="C222" s="94" t="e">
        <f>VLOOKUP($B218,利用者一覧!$C$4:$AU$53,38,FALSE)</f>
        <v>#N/A</v>
      </c>
      <c r="D222" s="104" t="s">
        <v>56</v>
      </c>
      <c r="E222" s="61" t="s">
        <v>149</v>
      </c>
      <c r="F222" s="271" t="s">
        <v>31</v>
      </c>
      <c r="G222" s="272"/>
      <c r="H222" s="171" t="s">
        <v>32</v>
      </c>
      <c r="I222" s="272"/>
      <c r="J222" s="171" t="s">
        <v>33</v>
      </c>
      <c r="K222" s="272"/>
      <c r="L222" s="171" t="s">
        <v>34</v>
      </c>
      <c r="M222" s="273"/>
      <c r="N222" s="274" t="s">
        <v>35</v>
      </c>
      <c r="O222" s="275"/>
      <c r="P222" s="276" t="e">
        <f>VLOOKUP($B218,利用者一覧!$C$4:$AU$53,40,FALSE)</f>
        <v>#N/A</v>
      </c>
      <c r="Q222" s="277"/>
      <c r="R222" s="277"/>
      <c r="S222" s="277"/>
      <c r="T222" s="278"/>
      <c r="U222" s="70" t="s">
        <v>148</v>
      </c>
      <c r="V222" s="279" t="s">
        <v>144</v>
      </c>
      <c r="W222" s="280"/>
      <c r="X222" s="96" t="e">
        <f>VLOOKUP($B218,利用者一覧!$C$4:$AU$53,18,FALSE)</f>
        <v>#N/A</v>
      </c>
      <c r="Y222" s="281" t="s">
        <v>141</v>
      </c>
      <c r="Z222" s="280"/>
      <c r="AA222" s="96" t="e">
        <f>VLOOKUP($B218,利用者一覧!$C$4:$AU$53,26,FALSE)</f>
        <v>#N/A</v>
      </c>
      <c r="AB222" s="225"/>
      <c r="AC222" s="225"/>
      <c r="AD222" s="225"/>
      <c r="AE222" s="225"/>
      <c r="AF222" s="226"/>
    </row>
    <row r="223" spans="1:65" ht="21.6" customHeight="1" thickBot="1">
      <c r="A223" s="302"/>
      <c r="B223" s="308" t="s">
        <v>47</v>
      </c>
      <c r="C223" s="308"/>
      <c r="D223" s="308"/>
      <c r="E223" s="309"/>
      <c r="F223" s="97" t="s">
        <v>36</v>
      </c>
      <c r="G223" s="98" t="s">
        <v>37</v>
      </c>
      <c r="H223" s="99" t="s">
        <v>36</v>
      </c>
      <c r="I223" s="98" t="s">
        <v>37</v>
      </c>
      <c r="J223" s="99" t="s">
        <v>36</v>
      </c>
      <c r="K223" s="98" t="s">
        <v>37</v>
      </c>
      <c r="L223" s="99" t="s">
        <v>36</v>
      </c>
      <c r="M223" s="101" t="s">
        <v>37</v>
      </c>
      <c r="N223" s="102" t="s">
        <v>36</v>
      </c>
      <c r="O223" s="100" t="s">
        <v>37</v>
      </c>
      <c r="P223" s="310" t="e">
        <f>VLOOKUP($B218,利用者一覧!$C$4:$AU$53,41,FALSE)</f>
        <v>#N/A</v>
      </c>
      <c r="Q223" s="311"/>
      <c r="R223" s="311"/>
      <c r="S223" s="311"/>
      <c r="T223" s="312"/>
      <c r="U223" s="64" t="s">
        <v>148</v>
      </c>
      <c r="V223" s="279" t="s">
        <v>138</v>
      </c>
      <c r="W223" s="280"/>
      <c r="X223" s="96" t="e">
        <f>VLOOKUP($B218,利用者一覧!$C$4:$AU$53,20,FALSE)</f>
        <v>#N/A</v>
      </c>
      <c r="Y223" s="281" t="s">
        <v>142</v>
      </c>
      <c r="Z223" s="280"/>
      <c r="AA223" s="96" t="e">
        <f>VLOOKUP($B218,利用者一覧!$C$4:$AU$53,28,FALSE)</f>
        <v>#N/A</v>
      </c>
      <c r="AB223" s="225"/>
      <c r="AC223" s="225"/>
      <c r="AD223" s="225"/>
      <c r="AE223" s="225"/>
      <c r="AF223" s="226"/>
      <c r="AK223" s="316"/>
      <c r="AL223" s="316"/>
      <c r="AM223" s="67"/>
      <c r="AN223" s="67"/>
      <c r="AO223" s="67"/>
    </row>
    <row r="224" spans="1:65" ht="21.6" customHeight="1" thickTop="1" thickBot="1">
      <c r="A224" s="302"/>
      <c r="B224" s="106" t="s">
        <v>51</v>
      </c>
      <c r="C224" s="94" t="e">
        <f>VLOOKUP($B218,利用者一覧!$C$4:$AU$53,39,FALSE)</f>
        <v>#N/A</v>
      </c>
      <c r="D224" s="104" t="s">
        <v>56</v>
      </c>
      <c r="E224" s="61" t="s">
        <v>149</v>
      </c>
      <c r="F224" s="71"/>
      <c r="G224" s="72"/>
      <c r="H224" s="73"/>
      <c r="I224" s="72"/>
      <c r="J224" s="73"/>
      <c r="K224" s="72"/>
      <c r="L224" s="73"/>
      <c r="M224" s="74"/>
      <c r="N224" s="62"/>
      <c r="O224" s="63"/>
      <c r="P224" s="317" t="e">
        <f>VLOOKUP($B218,利用者一覧!$C$4:$AU$53,42,FALSE)</f>
        <v>#N/A</v>
      </c>
      <c r="Q224" s="318"/>
      <c r="R224" s="318"/>
      <c r="S224" s="318"/>
      <c r="T224" s="319"/>
      <c r="U224" s="116" t="s">
        <v>148</v>
      </c>
      <c r="V224" s="320" t="e">
        <f>VLOOKUP($B218,利用者一覧!$C$4:$AU$53,44,FALSE)</f>
        <v>#N/A</v>
      </c>
      <c r="W224" s="179"/>
      <c r="X224" s="179"/>
      <c r="Y224" s="179"/>
      <c r="Z224" s="179"/>
      <c r="AA224" s="179"/>
      <c r="AB224" s="179"/>
      <c r="AC224" s="179"/>
      <c r="AD224" s="179"/>
      <c r="AE224" s="179"/>
      <c r="AF224" s="180"/>
    </row>
    <row r="225" spans="1:65" ht="21.6" customHeight="1" thickBot="1">
      <c r="A225" s="302"/>
      <c r="B225" s="293" t="s">
        <v>182</v>
      </c>
      <c r="C225" s="294"/>
      <c r="D225" s="294"/>
      <c r="E225" s="295"/>
      <c r="F225" s="109"/>
      <c r="G225" s="110"/>
      <c r="H225" s="111"/>
      <c r="I225" s="110"/>
      <c r="J225" s="111"/>
      <c r="K225" s="110"/>
      <c r="L225" s="111"/>
      <c r="M225" s="112"/>
      <c r="N225" s="113"/>
      <c r="O225" s="114"/>
      <c r="P225" s="198" t="s">
        <v>178</v>
      </c>
      <c r="Q225" s="199"/>
      <c r="R225" s="324"/>
      <c r="S225" s="206" t="e">
        <f>VLOOKUP($B218,利用者一覧!$C$4:$AU$53,43,FALSE)</f>
        <v>#N/A</v>
      </c>
      <c r="T225" s="206"/>
      <c r="U225" s="207"/>
      <c r="V225" s="321"/>
      <c r="W225" s="322"/>
      <c r="X225" s="322"/>
      <c r="Y225" s="322"/>
      <c r="Z225" s="322"/>
      <c r="AA225" s="322"/>
      <c r="AB225" s="322"/>
      <c r="AC225" s="322"/>
      <c r="AD225" s="322"/>
      <c r="AE225" s="322"/>
      <c r="AF225" s="323"/>
      <c r="AK225" s="76"/>
      <c r="AL225" s="76"/>
      <c r="AM225" s="76"/>
      <c r="AN225" s="76"/>
      <c r="AO225" s="76"/>
      <c r="AP225" s="77"/>
      <c r="AQ225" s="77"/>
      <c r="AR225" s="75"/>
      <c r="AS225" s="77"/>
      <c r="AT225" s="77"/>
      <c r="AU225" s="75"/>
      <c r="AV225" s="77"/>
      <c r="AW225" s="77"/>
      <c r="AX225" s="75"/>
      <c r="AY225" s="77"/>
      <c r="AZ225" s="77"/>
      <c r="BA225" s="75"/>
      <c r="BB225" s="77"/>
      <c r="BC225" s="77"/>
      <c r="BD225" s="75"/>
      <c r="BE225" s="77"/>
      <c r="BF225" s="77"/>
      <c r="BG225" s="75"/>
      <c r="BH225" s="77"/>
      <c r="BI225" s="77"/>
      <c r="BJ225" s="75"/>
      <c r="BK225" s="77"/>
      <c r="BL225" s="77"/>
      <c r="BM225" s="75"/>
    </row>
    <row r="226" spans="1:65" ht="27.6" customHeight="1" thickTop="1" thickBot="1">
      <c r="A226" s="303"/>
      <c r="B226" s="313"/>
      <c r="C226" s="314"/>
      <c r="D226" s="314"/>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4"/>
      <c r="AB226" s="314"/>
      <c r="AC226" s="314"/>
      <c r="AD226" s="314"/>
      <c r="AE226" s="314"/>
      <c r="AF226" s="315"/>
    </row>
    <row r="227" spans="1:65" ht="16.95" customHeight="1" thickBot="1">
      <c r="A227" s="302">
        <v>23</v>
      </c>
      <c r="B227" s="149" t="s">
        <v>9</v>
      </c>
      <c r="C227" s="150"/>
      <c r="D227" s="150"/>
      <c r="E227" s="151"/>
      <c r="F227" s="304" t="s">
        <v>158</v>
      </c>
      <c r="G227" s="305"/>
      <c r="H227" s="305"/>
      <c r="I227" s="305"/>
      <c r="J227" s="305"/>
      <c r="K227" s="305"/>
      <c r="L227" s="305"/>
      <c r="M227" s="305"/>
      <c r="N227" s="305"/>
      <c r="O227" s="306"/>
      <c r="P227" s="282" t="s">
        <v>48</v>
      </c>
      <c r="Q227" s="283"/>
      <c r="R227" s="283"/>
      <c r="S227" s="283"/>
      <c r="T227" s="283"/>
      <c r="U227" s="284"/>
      <c r="V227" s="285" t="e">
        <f>VLOOKUP($B228,利用者一覧!$C$4:$AU$53,36,FALSE)</f>
        <v>#N/A</v>
      </c>
      <c r="W227" s="286"/>
      <c r="X227" s="286"/>
      <c r="Y227" s="282" t="s">
        <v>49</v>
      </c>
      <c r="Z227" s="283"/>
      <c r="AA227" s="283"/>
      <c r="AB227" s="283"/>
      <c r="AC227" s="284"/>
      <c r="AD227" s="285" t="e">
        <f>VLOOKUP($B228,利用者一覧!$C$4:$AU$53,37,FALSE)</f>
        <v>#N/A</v>
      </c>
      <c r="AE227" s="286"/>
      <c r="AF227" s="287"/>
    </row>
    <row r="228" spans="1:65" ht="27" customHeight="1" thickTop="1" thickBot="1">
      <c r="A228" s="302"/>
      <c r="B228" s="208"/>
      <c r="C228" s="208"/>
      <c r="D228" s="208"/>
      <c r="E228" s="259"/>
      <c r="F228" s="271" t="s">
        <v>26</v>
      </c>
      <c r="G228" s="272"/>
      <c r="H228" s="171" t="s">
        <v>27</v>
      </c>
      <c r="I228" s="272"/>
      <c r="J228" s="171" t="s">
        <v>28</v>
      </c>
      <c r="K228" s="272"/>
      <c r="L228" s="171" t="s">
        <v>29</v>
      </c>
      <c r="M228" s="272"/>
      <c r="N228" s="171" t="s">
        <v>30</v>
      </c>
      <c r="O228" s="275"/>
      <c r="P228" s="106" t="s">
        <v>52</v>
      </c>
      <c r="Q228" s="288" t="s">
        <v>53</v>
      </c>
      <c r="R228" s="289"/>
      <c r="S228" s="104" t="s">
        <v>57</v>
      </c>
      <c r="T228" s="290"/>
      <c r="U228" s="291"/>
      <c r="V228" s="105" t="s">
        <v>60</v>
      </c>
      <c r="W228" s="288" t="s">
        <v>61</v>
      </c>
      <c r="X228" s="292"/>
      <c r="Y228" s="107" t="s">
        <v>54</v>
      </c>
      <c r="Z228" s="115" t="s">
        <v>148</v>
      </c>
      <c r="AA228" s="108" t="s">
        <v>58</v>
      </c>
      <c r="AB228" s="115" t="s">
        <v>148</v>
      </c>
      <c r="AC228" s="108" t="s">
        <v>62</v>
      </c>
      <c r="AD228" s="115" t="s">
        <v>148</v>
      </c>
      <c r="AE228" s="104" t="s">
        <v>55</v>
      </c>
      <c r="AF228" s="61" t="s">
        <v>148</v>
      </c>
    </row>
    <row r="229" spans="1:65" ht="21.6" customHeight="1" thickBot="1">
      <c r="A229" s="302"/>
      <c r="B229" s="209"/>
      <c r="C229" s="209"/>
      <c r="D229" s="209"/>
      <c r="E229" s="261"/>
      <c r="F229" s="97" t="s">
        <v>36</v>
      </c>
      <c r="G229" s="98" t="s">
        <v>37</v>
      </c>
      <c r="H229" s="99" t="s">
        <v>36</v>
      </c>
      <c r="I229" s="98" t="s">
        <v>37</v>
      </c>
      <c r="J229" s="99" t="s">
        <v>36</v>
      </c>
      <c r="K229" s="98" t="s">
        <v>37</v>
      </c>
      <c r="L229" s="99" t="s">
        <v>36</v>
      </c>
      <c r="M229" s="98" t="s">
        <v>37</v>
      </c>
      <c r="N229" s="99" t="s">
        <v>36</v>
      </c>
      <c r="O229" s="100" t="s">
        <v>37</v>
      </c>
      <c r="P229" s="293" t="s">
        <v>177</v>
      </c>
      <c r="Q229" s="294"/>
      <c r="R229" s="294"/>
      <c r="S229" s="294"/>
      <c r="T229" s="294"/>
      <c r="U229" s="295"/>
      <c r="V229" s="293" t="s">
        <v>176</v>
      </c>
      <c r="W229" s="294"/>
      <c r="X229" s="294"/>
      <c r="Y229" s="294"/>
      <c r="Z229" s="294"/>
      <c r="AA229" s="296"/>
      <c r="AB229" s="297" t="e">
        <f>VLOOKUP($B228,利用者一覧!$C$4:$AU$53,45,FALSE)</f>
        <v>#N/A</v>
      </c>
      <c r="AC229" s="297"/>
      <c r="AD229" s="297"/>
      <c r="AE229" s="297"/>
      <c r="AF229" s="298"/>
    </row>
    <row r="230" spans="1:65" ht="27" customHeight="1" thickTop="1" thickBot="1">
      <c r="A230" s="302"/>
      <c r="B230" s="209"/>
      <c r="C230" s="209"/>
      <c r="D230" s="209"/>
      <c r="E230" s="261"/>
      <c r="F230" s="71"/>
      <c r="G230" s="72"/>
      <c r="H230" s="73"/>
      <c r="I230" s="72"/>
      <c r="J230" s="73"/>
      <c r="K230" s="72"/>
      <c r="L230" s="73"/>
      <c r="M230" s="72"/>
      <c r="N230" s="73"/>
      <c r="O230" s="83"/>
      <c r="P230" s="107" t="s">
        <v>157</v>
      </c>
      <c r="Q230" s="115" t="s">
        <v>148</v>
      </c>
      <c r="R230" s="108" t="s">
        <v>63</v>
      </c>
      <c r="S230" s="61" t="s">
        <v>148</v>
      </c>
      <c r="T230" s="107" t="s">
        <v>59</v>
      </c>
      <c r="U230" s="61" t="s">
        <v>148</v>
      </c>
      <c r="V230" s="299" t="s">
        <v>135</v>
      </c>
      <c r="W230" s="300"/>
      <c r="X230" s="95" t="e">
        <f>VLOOKUP($B228,利用者一覧!$C$4:$AU$53,14,FALSE)</f>
        <v>#N/A</v>
      </c>
      <c r="Y230" s="301" t="s">
        <v>139</v>
      </c>
      <c r="Z230" s="300"/>
      <c r="AA230" s="95" t="e">
        <f>VLOOKUP($B228,利用者一覧!$C$4:$AU$53,22,FALSE)</f>
        <v>#N/A</v>
      </c>
      <c r="AB230" s="225"/>
      <c r="AC230" s="225"/>
      <c r="AD230" s="225"/>
      <c r="AE230" s="225"/>
      <c r="AF230" s="226"/>
    </row>
    <row r="231" spans="1:65" ht="21.6" customHeight="1" thickBot="1">
      <c r="A231" s="302"/>
      <c r="B231" s="283" t="s">
        <v>46</v>
      </c>
      <c r="C231" s="283"/>
      <c r="D231" s="283"/>
      <c r="E231" s="307"/>
      <c r="F231" s="84"/>
      <c r="G231" s="85"/>
      <c r="H231" s="86"/>
      <c r="I231" s="85"/>
      <c r="J231" s="86"/>
      <c r="K231" s="85"/>
      <c r="L231" s="86"/>
      <c r="M231" s="85"/>
      <c r="N231" s="86"/>
      <c r="O231" s="87"/>
      <c r="P231" s="293" t="s">
        <v>156</v>
      </c>
      <c r="Q231" s="294"/>
      <c r="R231" s="294"/>
      <c r="S231" s="294"/>
      <c r="T231" s="294"/>
      <c r="U231" s="295"/>
      <c r="V231" s="279" t="s">
        <v>143</v>
      </c>
      <c r="W231" s="280"/>
      <c r="X231" s="96" t="e">
        <f>VLOOKUP($B228,利用者一覧!$C$4:$AU$53,16,FALSE)</f>
        <v>#N/A</v>
      </c>
      <c r="Y231" s="281" t="s">
        <v>140</v>
      </c>
      <c r="Z231" s="280"/>
      <c r="AA231" s="96" t="e">
        <f>VLOOKUP($B228,利用者一覧!$C$4:$AU$53,24,FALSE)</f>
        <v>#N/A</v>
      </c>
      <c r="AB231" s="225"/>
      <c r="AC231" s="225"/>
      <c r="AD231" s="225"/>
      <c r="AE231" s="225"/>
      <c r="AF231" s="226"/>
    </row>
    <row r="232" spans="1:65" ht="21.6" customHeight="1" thickTop="1" thickBot="1">
      <c r="A232" s="302"/>
      <c r="B232" s="103" t="s">
        <v>51</v>
      </c>
      <c r="C232" s="94" t="e">
        <f>VLOOKUP($B228,利用者一覧!$C$4:$AU$53,38,FALSE)</f>
        <v>#N/A</v>
      </c>
      <c r="D232" s="104" t="s">
        <v>56</v>
      </c>
      <c r="E232" s="61" t="s">
        <v>149</v>
      </c>
      <c r="F232" s="271" t="s">
        <v>31</v>
      </c>
      <c r="G232" s="272"/>
      <c r="H232" s="171" t="s">
        <v>32</v>
      </c>
      <c r="I232" s="272"/>
      <c r="J232" s="171" t="s">
        <v>33</v>
      </c>
      <c r="K232" s="272"/>
      <c r="L232" s="171" t="s">
        <v>34</v>
      </c>
      <c r="M232" s="273"/>
      <c r="N232" s="274" t="s">
        <v>35</v>
      </c>
      <c r="O232" s="275"/>
      <c r="P232" s="276" t="e">
        <f>VLOOKUP($B228,利用者一覧!$C$4:$AU$53,40,FALSE)</f>
        <v>#N/A</v>
      </c>
      <c r="Q232" s="277"/>
      <c r="R232" s="277"/>
      <c r="S232" s="277"/>
      <c r="T232" s="278"/>
      <c r="U232" s="70" t="s">
        <v>148</v>
      </c>
      <c r="V232" s="279" t="s">
        <v>144</v>
      </c>
      <c r="W232" s="280"/>
      <c r="X232" s="96" t="e">
        <f>VLOOKUP($B228,利用者一覧!$C$4:$AU$53,18,FALSE)</f>
        <v>#N/A</v>
      </c>
      <c r="Y232" s="281" t="s">
        <v>141</v>
      </c>
      <c r="Z232" s="280"/>
      <c r="AA232" s="96" t="e">
        <f>VLOOKUP($B228,利用者一覧!$C$4:$AU$53,26,FALSE)</f>
        <v>#N/A</v>
      </c>
      <c r="AB232" s="225"/>
      <c r="AC232" s="225"/>
      <c r="AD232" s="225"/>
      <c r="AE232" s="225"/>
      <c r="AF232" s="226"/>
    </row>
    <row r="233" spans="1:65" ht="21.6" customHeight="1" thickBot="1">
      <c r="A233" s="302"/>
      <c r="B233" s="308" t="s">
        <v>47</v>
      </c>
      <c r="C233" s="308"/>
      <c r="D233" s="308"/>
      <c r="E233" s="309"/>
      <c r="F233" s="97" t="s">
        <v>36</v>
      </c>
      <c r="G233" s="98" t="s">
        <v>37</v>
      </c>
      <c r="H233" s="99" t="s">
        <v>36</v>
      </c>
      <c r="I233" s="98" t="s">
        <v>37</v>
      </c>
      <c r="J233" s="99" t="s">
        <v>36</v>
      </c>
      <c r="K233" s="98" t="s">
        <v>37</v>
      </c>
      <c r="L233" s="99" t="s">
        <v>36</v>
      </c>
      <c r="M233" s="101" t="s">
        <v>37</v>
      </c>
      <c r="N233" s="102" t="s">
        <v>36</v>
      </c>
      <c r="O233" s="100" t="s">
        <v>37</v>
      </c>
      <c r="P233" s="310" t="e">
        <f>VLOOKUP($B228,利用者一覧!$C$4:$AU$53,41,FALSE)</f>
        <v>#N/A</v>
      </c>
      <c r="Q233" s="311"/>
      <c r="R233" s="311"/>
      <c r="S233" s="311"/>
      <c r="T233" s="312"/>
      <c r="U233" s="64" t="s">
        <v>148</v>
      </c>
      <c r="V233" s="279" t="s">
        <v>138</v>
      </c>
      <c r="W233" s="280"/>
      <c r="X233" s="96" t="e">
        <f>VLOOKUP($B228,利用者一覧!$C$4:$AU$53,20,FALSE)</f>
        <v>#N/A</v>
      </c>
      <c r="Y233" s="281" t="s">
        <v>142</v>
      </c>
      <c r="Z233" s="280"/>
      <c r="AA233" s="96" t="e">
        <f>VLOOKUP($B228,利用者一覧!$C$4:$AU$53,28,FALSE)</f>
        <v>#N/A</v>
      </c>
      <c r="AB233" s="225"/>
      <c r="AC233" s="225"/>
      <c r="AD233" s="225"/>
      <c r="AE233" s="225"/>
      <c r="AF233" s="226"/>
      <c r="AK233" s="316"/>
      <c r="AL233" s="316"/>
      <c r="AM233" s="67"/>
      <c r="AN233" s="67"/>
      <c r="AO233" s="67"/>
    </row>
    <row r="234" spans="1:65" ht="21.6" customHeight="1" thickTop="1" thickBot="1">
      <c r="A234" s="302"/>
      <c r="B234" s="106" t="s">
        <v>51</v>
      </c>
      <c r="C234" s="94" t="e">
        <f>VLOOKUP($B228,利用者一覧!$C$4:$AU$53,39,FALSE)</f>
        <v>#N/A</v>
      </c>
      <c r="D234" s="104" t="s">
        <v>56</v>
      </c>
      <c r="E234" s="61" t="s">
        <v>149</v>
      </c>
      <c r="F234" s="71"/>
      <c r="G234" s="72"/>
      <c r="H234" s="73"/>
      <c r="I234" s="72"/>
      <c r="J234" s="73"/>
      <c r="K234" s="72"/>
      <c r="L234" s="73"/>
      <c r="M234" s="74"/>
      <c r="N234" s="62"/>
      <c r="O234" s="63"/>
      <c r="P234" s="317" t="e">
        <f>VLOOKUP($B228,利用者一覧!$C$4:$AU$53,42,FALSE)</f>
        <v>#N/A</v>
      </c>
      <c r="Q234" s="318"/>
      <c r="R234" s="318"/>
      <c r="S234" s="318"/>
      <c r="T234" s="319"/>
      <c r="U234" s="116" t="s">
        <v>148</v>
      </c>
      <c r="V234" s="320" t="e">
        <f>VLOOKUP($B228,利用者一覧!$C$4:$AU$53,44,FALSE)</f>
        <v>#N/A</v>
      </c>
      <c r="W234" s="179"/>
      <c r="X234" s="179"/>
      <c r="Y234" s="179"/>
      <c r="Z234" s="179"/>
      <c r="AA234" s="179"/>
      <c r="AB234" s="179"/>
      <c r="AC234" s="179"/>
      <c r="AD234" s="179"/>
      <c r="AE234" s="179"/>
      <c r="AF234" s="180"/>
    </row>
    <row r="235" spans="1:65" ht="21.6" customHeight="1" thickBot="1">
      <c r="A235" s="302"/>
      <c r="B235" s="293" t="s">
        <v>182</v>
      </c>
      <c r="C235" s="294"/>
      <c r="D235" s="294"/>
      <c r="E235" s="295"/>
      <c r="F235" s="109"/>
      <c r="G235" s="110"/>
      <c r="H235" s="111"/>
      <c r="I235" s="110"/>
      <c r="J235" s="111"/>
      <c r="K235" s="110"/>
      <c r="L235" s="111"/>
      <c r="M235" s="112"/>
      <c r="N235" s="113"/>
      <c r="O235" s="114"/>
      <c r="P235" s="198" t="s">
        <v>178</v>
      </c>
      <c r="Q235" s="199"/>
      <c r="R235" s="324"/>
      <c r="S235" s="206" t="e">
        <f>VLOOKUP($B228,利用者一覧!$C$4:$AU$53,43,FALSE)</f>
        <v>#N/A</v>
      </c>
      <c r="T235" s="206"/>
      <c r="U235" s="207"/>
      <c r="V235" s="321"/>
      <c r="W235" s="322"/>
      <c r="X235" s="322"/>
      <c r="Y235" s="322"/>
      <c r="Z235" s="322"/>
      <c r="AA235" s="322"/>
      <c r="AB235" s="322"/>
      <c r="AC235" s="322"/>
      <c r="AD235" s="322"/>
      <c r="AE235" s="322"/>
      <c r="AF235" s="323"/>
      <c r="AK235" s="76"/>
      <c r="AL235" s="76"/>
      <c r="AM235" s="76"/>
      <c r="AN235" s="76"/>
      <c r="AO235" s="76"/>
      <c r="AP235" s="77"/>
      <c r="AQ235" s="77"/>
      <c r="AR235" s="75"/>
      <c r="AS235" s="77"/>
      <c r="AT235" s="77"/>
      <c r="AU235" s="75"/>
      <c r="AV235" s="77"/>
      <c r="AW235" s="77"/>
      <c r="AX235" s="75"/>
      <c r="AY235" s="77"/>
      <c r="AZ235" s="77"/>
      <c r="BA235" s="75"/>
      <c r="BB235" s="77"/>
      <c r="BC235" s="77"/>
      <c r="BD235" s="75"/>
      <c r="BE235" s="77"/>
      <c r="BF235" s="77"/>
      <c r="BG235" s="75"/>
      <c r="BH235" s="77"/>
      <c r="BI235" s="77"/>
      <c r="BJ235" s="75"/>
      <c r="BK235" s="77"/>
      <c r="BL235" s="77"/>
      <c r="BM235" s="75"/>
    </row>
    <row r="236" spans="1:65" ht="27.6" customHeight="1" thickTop="1" thickBot="1">
      <c r="A236" s="303"/>
      <c r="B236" s="313"/>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314"/>
      <c r="AE236" s="314"/>
      <c r="AF236" s="315"/>
    </row>
    <row r="237" spans="1:65" ht="16.95" customHeight="1" thickBot="1">
      <c r="A237" s="302">
        <v>24</v>
      </c>
      <c r="B237" s="149" t="s">
        <v>9</v>
      </c>
      <c r="C237" s="150"/>
      <c r="D237" s="150"/>
      <c r="E237" s="151"/>
      <c r="F237" s="304" t="s">
        <v>158</v>
      </c>
      <c r="G237" s="305"/>
      <c r="H237" s="305"/>
      <c r="I237" s="305"/>
      <c r="J237" s="305"/>
      <c r="K237" s="305"/>
      <c r="L237" s="305"/>
      <c r="M237" s="305"/>
      <c r="N237" s="305"/>
      <c r="O237" s="306"/>
      <c r="P237" s="282" t="s">
        <v>48</v>
      </c>
      <c r="Q237" s="283"/>
      <c r="R237" s="283"/>
      <c r="S237" s="283"/>
      <c r="T237" s="283"/>
      <c r="U237" s="284"/>
      <c r="V237" s="285" t="e">
        <f>VLOOKUP($B238,利用者一覧!$C$4:$AU$53,36,FALSE)</f>
        <v>#N/A</v>
      </c>
      <c r="W237" s="286"/>
      <c r="X237" s="286"/>
      <c r="Y237" s="282" t="s">
        <v>49</v>
      </c>
      <c r="Z237" s="283"/>
      <c r="AA237" s="283"/>
      <c r="AB237" s="283"/>
      <c r="AC237" s="284"/>
      <c r="AD237" s="285" t="e">
        <f>VLOOKUP($B238,利用者一覧!$C$4:$AU$53,37,FALSE)</f>
        <v>#N/A</v>
      </c>
      <c r="AE237" s="286"/>
      <c r="AF237" s="287"/>
    </row>
    <row r="238" spans="1:65" ht="27" customHeight="1" thickTop="1" thickBot="1">
      <c r="A238" s="302"/>
      <c r="B238" s="208"/>
      <c r="C238" s="208"/>
      <c r="D238" s="208"/>
      <c r="E238" s="259"/>
      <c r="F238" s="271" t="s">
        <v>26</v>
      </c>
      <c r="G238" s="272"/>
      <c r="H238" s="171" t="s">
        <v>27</v>
      </c>
      <c r="I238" s="272"/>
      <c r="J238" s="171" t="s">
        <v>28</v>
      </c>
      <c r="K238" s="272"/>
      <c r="L238" s="171" t="s">
        <v>29</v>
      </c>
      <c r="M238" s="272"/>
      <c r="N238" s="171" t="s">
        <v>30</v>
      </c>
      <c r="O238" s="275"/>
      <c r="P238" s="106" t="s">
        <v>52</v>
      </c>
      <c r="Q238" s="288" t="s">
        <v>53</v>
      </c>
      <c r="R238" s="289"/>
      <c r="S238" s="104" t="s">
        <v>57</v>
      </c>
      <c r="T238" s="290"/>
      <c r="U238" s="291"/>
      <c r="V238" s="105" t="s">
        <v>60</v>
      </c>
      <c r="W238" s="288" t="s">
        <v>61</v>
      </c>
      <c r="X238" s="292"/>
      <c r="Y238" s="107" t="s">
        <v>54</v>
      </c>
      <c r="Z238" s="115" t="s">
        <v>148</v>
      </c>
      <c r="AA238" s="108" t="s">
        <v>58</v>
      </c>
      <c r="AB238" s="115" t="s">
        <v>148</v>
      </c>
      <c r="AC238" s="108" t="s">
        <v>62</v>
      </c>
      <c r="AD238" s="115" t="s">
        <v>148</v>
      </c>
      <c r="AE238" s="104" t="s">
        <v>55</v>
      </c>
      <c r="AF238" s="61" t="s">
        <v>148</v>
      </c>
    </row>
    <row r="239" spans="1:65" ht="21.6" customHeight="1" thickBot="1">
      <c r="A239" s="302"/>
      <c r="B239" s="209"/>
      <c r="C239" s="209"/>
      <c r="D239" s="209"/>
      <c r="E239" s="261"/>
      <c r="F239" s="97" t="s">
        <v>36</v>
      </c>
      <c r="G239" s="98" t="s">
        <v>37</v>
      </c>
      <c r="H239" s="99" t="s">
        <v>36</v>
      </c>
      <c r="I239" s="98" t="s">
        <v>37</v>
      </c>
      <c r="J239" s="99" t="s">
        <v>36</v>
      </c>
      <c r="K239" s="98" t="s">
        <v>37</v>
      </c>
      <c r="L239" s="99" t="s">
        <v>36</v>
      </c>
      <c r="M239" s="98" t="s">
        <v>37</v>
      </c>
      <c r="N239" s="99" t="s">
        <v>36</v>
      </c>
      <c r="O239" s="100" t="s">
        <v>37</v>
      </c>
      <c r="P239" s="293" t="s">
        <v>177</v>
      </c>
      <c r="Q239" s="294"/>
      <c r="R239" s="294"/>
      <c r="S239" s="294"/>
      <c r="T239" s="294"/>
      <c r="U239" s="295"/>
      <c r="V239" s="293" t="s">
        <v>176</v>
      </c>
      <c r="W239" s="294"/>
      <c r="X239" s="294"/>
      <c r="Y239" s="294"/>
      <c r="Z239" s="294"/>
      <c r="AA239" s="296"/>
      <c r="AB239" s="297" t="e">
        <f>VLOOKUP($B238,利用者一覧!$C$4:$AU$53,45,FALSE)</f>
        <v>#N/A</v>
      </c>
      <c r="AC239" s="297"/>
      <c r="AD239" s="297"/>
      <c r="AE239" s="297"/>
      <c r="AF239" s="298"/>
    </row>
    <row r="240" spans="1:65" ht="27" customHeight="1" thickTop="1" thickBot="1">
      <c r="A240" s="302"/>
      <c r="B240" s="209"/>
      <c r="C240" s="209"/>
      <c r="D240" s="209"/>
      <c r="E240" s="261"/>
      <c r="F240" s="71"/>
      <c r="G240" s="72"/>
      <c r="H240" s="73"/>
      <c r="I240" s="72"/>
      <c r="J240" s="73"/>
      <c r="K240" s="72"/>
      <c r="L240" s="73"/>
      <c r="M240" s="72"/>
      <c r="N240" s="73"/>
      <c r="O240" s="83"/>
      <c r="P240" s="107" t="s">
        <v>157</v>
      </c>
      <c r="Q240" s="115" t="s">
        <v>148</v>
      </c>
      <c r="R240" s="108" t="s">
        <v>63</v>
      </c>
      <c r="S240" s="61" t="s">
        <v>148</v>
      </c>
      <c r="T240" s="107" t="s">
        <v>59</v>
      </c>
      <c r="U240" s="61" t="s">
        <v>148</v>
      </c>
      <c r="V240" s="299" t="s">
        <v>135</v>
      </c>
      <c r="W240" s="300"/>
      <c r="X240" s="95" t="e">
        <f>VLOOKUP($B238,利用者一覧!$C$4:$AU$53,14,FALSE)</f>
        <v>#N/A</v>
      </c>
      <c r="Y240" s="301" t="s">
        <v>139</v>
      </c>
      <c r="Z240" s="300"/>
      <c r="AA240" s="95" t="e">
        <f>VLOOKUP($B238,利用者一覧!$C$4:$AU$53,22,FALSE)</f>
        <v>#N/A</v>
      </c>
      <c r="AB240" s="225"/>
      <c r="AC240" s="225"/>
      <c r="AD240" s="225"/>
      <c r="AE240" s="225"/>
      <c r="AF240" s="226"/>
    </row>
    <row r="241" spans="1:65" ht="21.6" customHeight="1" thickBot="1">
      <c r="A241" s="302"/>
      <c r="B241" s="283" t="s">
        <v>46</v>
      </c>
      <c r="C241" s="283"/>
      <c r="D241" s="283"/>
      <c r="E241" s="307"/>
      <c r="F241" s="84"/>
      <c r="G241" s="85"/>
      <c r="H241" s="86"/>
      <c r="I241" s="85"/>
      <c r="J241" s="86"/>
      <c r="K241" s="85"/>
      <c r="L241" s="86"/>
      <c r="M241" s="85"/>
      <c r="N241" s="86"/>
      <c r="O241" s="87"/>
      <c r="P241" s="293" t="s">
        <v>156</v>
      </c>
      <c r="Q241" s="294"/>
      <c r="R241" s="294"/>
      <c r="S241" s="294"/>
      <c r="T241" s="294"/>
      <c r="U241" s="295"/>
      <c r="V241" s="279" t="s">
        <v>143</v>
      </c>
      <c r="W241" s="280"/>
      <c r="X241" s="96" t="e">
        <f>VLOOKUP($B238,利用者一覧!$C$4:$AU$53,16,FALSE)</f>
        <v>#N/A</v>
      </c>
      <c r="Y241" s="281" t="s">
        <v>140</v>
      </c>
      <c r="Z241" s="280"/>
      <c r="AA241" s="96" t="e">
        <f>VLOOKUP($B238,利用者一覧!$C$4:$AU$53,24,FALSE)</f>
        <v>#N/A</v>
      </c>
      <c r="AB241" s="225"/>
      <c r="AC241" s="225"/>
      <c r="AD241" s="225"/>
      <c r="AE241" s="225"/>
      <c r="AF241" s="226"/>
    </row>
    <row r="242" spans="1:65" ht="21.6" customHeight="1" thickTop="1" thickBot="1">
      <c r="A242" s="302"/>
      <c r="B242" s="103" t="s">
        <v>51</v>
      </c>
      <c r="C242" s="94" t="e">
        <f>VLOOKUP($B238,利用者一覧!$C$4:$AU$53,38,FALSE)</f>
        <v>#N/A</v>
      </c>
      <c r="D242" s="104" t="s">
        <v>56</v>
      </c>
      <c r="E242" s="61" t="s">
        <v>149</v>
      </c>
      <c r="F242" s="271" t="s">
        <v>31</v>
      </c>
      <c r="G242" s="272"/>
      <c r="H242" s="171" t="s">
        <v>32</v>
      </c>
      <c r="I242" s="272"/>
      <c r="J242" s="171" t="s">
        <v>33</v>
      </c>
      <c r="K242" s="272"/>
      <c r="L242" s="171" t="s">
        <v>34</v>
      </c>
      <c r="M242" s="273"/>
      <c r="N242" s="274" t="s">
        <v>35</v>
      </c>
      <c r="O242" s="275"/>
      <c r="P242" s="276" t="e">
        <f>VLOOKUP($B238,利用者一覧!$C$4:$AU$53,40,FALSE)</f>
        <v>#N/A</v>
      </c>
      <c r="Q242" s="277"/>
      <c r="R242" s="277"/>
      <c r="S242" s="277"/>
      <c r="T242" s="278"/>
      <c r="U242" s="70" t="s">
        <v>148</v>
      </c>
      <c r="V242" s="279" t="s">
        <v>144</v>
      </c>
      <c r="W242" s="280"/>
      <c r="X242" s="96" t="e">
        <f>VLOOKUP($B238,利用者一覧!$C$4:$AU$53,18,FALSE)</f>
        <v>#N/A</v>
      </c>
      <c r="Y242" s="281" t="s">
        <v>141</v>
      </c>
      <c r="Z242" s="280"/>
      <c r="AA242" s="96" t="e">
        <f>VLOOKUP($B238,利用者一覧!$C$4:$AU$53,26,FALSE)</f>
        <v>#N/A</v>
      </c>
      <c r="AB242" s="225"/>
      <c r="AC242" s="225"/>
      <c r="AD242" s="225"/>
      <c r="AE242" s="225"/>
      <c r="AF242" s="226"/>
    </row>
    <row r="243" spans="1:65" ht="21.6" customHeight="1" thickBot="1">
      <c r="A243" s="302"/>
      <c r="B243" s="308" t="s">
        <v>47</v>
      </c>
      <c r="C243" s="308"/>
      <c r="D243" s="308"/>
      <c r="E243" s="309"/>
      <c r="F243" s="97" t="s">
        <v>36</v>
      </c>
      <c r="G243" s="98" t="s">
        <v>37</v>
      </c>
      <c r="H243" s="99" t="s">
        <v>36</v>
      </c>
      <c r="I243" s="98" t="s">
        <v>37</v>
      </c>
      <c r="J243" s="99" t="s">
        <v>36</v>
      </c>
      <c r="K243" s="98" t="s">
        <v>37</v>
      </c>
      <c r="L243" s="99" t="s">
        <v>36</v>
      </c>
      <c r="M243" s="101" t="s">
        <v>37</v>
      </c>
      <c r="N243" s="102" t="s">
        <v>36</v>
      </c>
      <c r="O243" s="100" t="s">
        <v>37</v>
      </c>
      <c r="P243" s="310" t="e">
        <f>VLOOKUP($B238,利用者一覧!$C$4:$AU$53,41,FALSE)</f>
        <v>#N/A</v>
      </c>
      <c r="Q243" s="311"/>
      <c r="R243" s="311"/>
      <c r="S243" s="311"/>
      <c r="T243" s="312"/>
      <c r="U243" s="64" t="s">
        <v>148</v>
      </c>
      <c r="V243" s="279" t="s">
        <v>138</v>
      </c>
      <c r="W243" s="280"/>
      <c r="X243" s="96" t="e">
        <f>VLOOKUP($B238,利用者一覧!$C$4:$AU$53,20,FALSE)</f>
        <v>#N/A</v>
      </c>
      <c r="Y243" s="281" t="s">
        <v>142</v>
      </c>
      <c r="Z243" s="280"/>
      <c r="AA243" s="96" t="e">
        <f>VLOOKUP($B238,利用者一覧!$C$4:$AU$53,28,FALSE)</f>
        <v>#N/A</v>
      </c>
      <c r="AB243" s="225"/>
      <c r="AC243" s="225"/>
      <c r="AD243" s="225"/>
      <c r="AE243" s="225"/>
      <c r="AF243" s="226"/>
      <c r="AK243" s="316"/>
      <c r="AL243" s="316"/>
      <c r="AM243" s="67"/>
      <c r="AN243" s="67"/>
      <c r="AO243" s="67"/>
    </row>
    <row r="244" spans="1:65" ht="21.6" customHeight="1" thickTop="1" thickBot="1">
      <c r="A244" s="302"/>
      <c r="B244" s="106" t="s">
        <v>51</v>
      </c>
      <c r="C244" s="94" t="e">
        <f>VLOOKUP($B238,利用者一覧!$C$4:$AU$53,39,FALSE)</f>
        <v>#N/A</v>
      </c>
      <c r="D244" s="104" t="s">
        <v>56</v>
      </c>
      <c r="E244" s="61" t="s">
        <v>149</v>
      </c>
      <c r="F244" s="71"/>
      <c r="G244" s="72"/>
      <c r="H244" s="73"/>
      <c r="I244" s="72"/>
      <c r="J244" s="73"/>
      <c r="K244" s="72"/>
      <c r="L244" s="73"/>
      <c r="M244" s="74"/>
      <c r="N244" s="62"/>
      <c r="O244" s="63"/>
      <c r="P244" s="317" t="e">
        <f>VLOOKUP($B238,利用者一覧!$C$4:$AU$53,42,FALSE)</f>
        <v>#N/A</v>
      </c>
      <c r="Q244" s="318"/>
      <c r="R244" s="318"/>
      <c r="S244" s="318"/>
      <c r="T244" s="319"/>
      <c r="U244" s="116" t="s">
        <v>148</v>
      </c>
      <c r="V244" s="320" t="e">
        <f>VLOOKUP($B238,利用者一覧!$C$4:$AU$53,44,FALSE)</f>
        <v>#N/A</v>
      </c>
      <c r="W244" s="179"/>
      <c r="X244" s="179"/>
      <c r="Y244" s="179"/>
      <c r="Z244" s="179"/>
      <c r="AA244" s="179"/>
      <c r="AB244" s="179"/>
      <c r="AC244" s="179"/>
      <c r="AD244" s="179"/>
      <c r="AE244" s="179"/>
      <c r="AF244" s="180"/>
    </row>
    <row r="245" spans="1:65" ht="21.6" customHeight="1" thickBot="1">
      <c r="A245" s="302"/>
      <c r="B245" s="293" t="s">
        <v>182</v>
      </c>
      <c r="C245" s="294"/>
      <c r="D245" s="294"/>
      <c r="E245" s="295"/>
      <c r="F245" s="109"/>
      <c r="G245" s="110"/>
      <c r="H245" s="111"/>
      <c r="I245" s="110"/>
      <c r="J245" s="111"/>
      <c r="K245" s="110"/>
      <c r="L245" s="111"/>
      <c r="M245" s="112"/>
      <c r="N245" s="113"/>
      <c r="O245" s="114"/>
      <c r="P245" s="198" t="s">
        <v>178</v>
      </c>
      <c r="Q245" s="199"/>
      <c r="R245" s="324"/>
      <c r="S245" s="206" t="e">
        <f>VLOOKUP($B238,利用者一覧!$C$4:$AU$53,43,FALSE)</f>
        <v>#N/A</v>
      </c>
      <c r="T245" s="206"/>
      <c r="U245" s="207"/>
      <c r="V245" s="321"/>
      <c r="W245" s="322"/>
      <c r="X245" s="322"/>
      <c r="Y245" s="322"/>
      <c r="Z245" s="322"/>
      <c r="AA245" s="322"/>
      <c r="AB245" s="322"/>
      <c r="AC245" s="322"/>
      <c r="AD245" s="322"/>
      <c r="AE245" s="322"/>
      <c r="AF245" s="323"/>
      <c r="AK245" s="76"/>
      <c r="AL245" s="76"/>
      <c r="AM245" s="76"/>
      <c r="AN245" s="76"/>
      <c r="AO245" s="76"/>
      <c r="AP245" s="77"/>
      <c r="AQ245" s="77"/>
      <c r="AR245" s="75"/>
      <c r="AS245" s="77"/>
      <c r="AT245" s="77"/>
      <c r="AU245" s="75"/>
      <c r="AV245" s="77"/>
      <c r="AW245" s="77"/>
      <c r="AX245" s="75"/>
      <c r="AY245" s="77"/>
      <c r="AZ245" s="77"/>
      <c r="BA245" s="75"/>
      <c r="BB245" s="77"/>
      <c r="BC245" s="77"/>
      <c r="BD245" s="75"/>
      <c r="BE245" s="77"/>
      <c r="BF245" s="77"/>
      <c r="BG245" s="75"/>
      <c r="BH245" s="77"/>
      <c r="BI245" s="77"/>
      <c r="BJ245" s="75"/>
      <c r="BK245" s="77"/>
      <c r="BL245" s="77"/>
      <c r="BM245" s="75"/>
    </row>
    <row r="246" spans="1:65" ht="27.6" customHeight="1" thickTop="1" thickBot="1">
      <c r="A246" s="303"/>
      <c r="B246" s="313"/>
      <c r="C246" s="314"/>
      <c r="D246" s="314"/>
      <c r="E246" s="314"/>
      <c r="F246" s="314"/>
      <c r="G246" s="314"/>
      <c r="H246" s="314"/>
      <c r="I246" s="314"/>
      <c r="J246" s="314"/>
      <c r="K246" s="314"/>
      <c r="L246" s="314"/>
      <c r="M246" s="314"/>
      <c r="N246" s="314"/>
      <c r="O246" s="314"/>
      <c r="P246" s="314"/>
      <c r="Q246" s="314"/>
      <c r="R246" s="314"/>
      <c r="S246" s="314"/>
      <c r="T246" s="314"/>
      <c r="U246" s="314"/>
      <c r="V246" s="314"/>
      <c r="W246" s="314"/>
      <c r="X246" s="314"/>
      <c r="Y246" s="314"/>
      <c r="Z246" s="314"/>
      <c r="AA246" s="314"/>
      <c r="AB246" s="314"/>
      <c r="AC246" s="314"/>
      <c r="AD246" s="314"/>
      <c r="AE246" s="314"/>
      <c r="AF246" s="315"/>
    </row>
    <row r="247" spans="1:65" ht="16.95" customHeight="1" thickBot="1">
      <c r="A247" s="302">
        <v>25</v>
      </c>
      <c r="B247" s="149" t="s">
        <v>9</v>
      </c>
      <c r="C247" s="150"/>
      <c r="D247" s="150"/>
      <c r="E247" s="151"/>
      <c r="F247" s="304" t="s">
        <v>158</v>
      </c>
      <c r="G247" s="305"/>
      <c r="H247" s="305"/>
      <c r="I247" s="305"/>
      <c r="J247" s="305"/>
      <c r="K247" s="305"/>
      <c r="L247" s="305"/>
      <c r="M247" s="305"/>
      <c r="N247" s="305"/>
      <c r="O247" s="306"/>
      <c r="P247" s="282" t="s">
        <v>48</v>
      </c>
      <c r="Q247" s="283"/>
      <c r="R247" s="283"/>
      <c r="S247" s="283"/>
      <c r="T247" s="283"/>
      <c r="U247" s="284"/>
      <c r="V247" s="285" t="e">
        <f>VLOOKUP($B248,利用者一覧!$C$4:$AU$53,36,FALSE)</f>
        <v>#N/A</v>
      </c>
      <c r="W247" s="286"/>
      <c r="X247" s="286"/>
      <c r="Y247" s="282" t="s">
        <v>49</v>
      </c>
      <c r="Z247" s="283"/>
      <c r="AA247" s="283"/>
      <c r="AB247" s="283"/>
      <c r="AC247" s="284"/>
      <c r="AD247" s="285" t="e">
        <f>VLOOKUP($B248,利用者一覧!$C$4:$AU$53,37,FALSE)</f>
        <v>#N/A</v>
      </c>
      <c r="AE247" s="286"/>
      <c r="AF247" s="287"/>
    </row>
    <row r="248" spans="1:65" ht="27" customHeight="1" thickTop="1" thickBot="1">
      <c r="A248" s="302"/>
      <c r="B248" s="208"/>
      <c r="C248" s="208"/>
      <c r="D248" s="208"/>
      <c r="E248" s="259"/>
      <c r="F248" s="271" t="s">
        <v>26</v>
      </c>
      <c r="G248" s="272"/>
      <c r="H248" s="171" t="s">
        <v>27</v>
      </c>
      <c r="I248" s="272"/>
      <c r="J248" s="171" t="s">
        <v>28</v>
      </c>
      <c r="K248" s="272"/>
      <c r="L248" s="171" t="s">
        <v>29</v>
      </c>
      <c r="M248" s="272"/>
      <c r="N248" s="171" t="s">
        <v>30</v>
      </c>
      <c r="O248" s="275"/>
      <c r="P248" s="106" t="s">
        <v>52</v>
      </c>
      <c r="Q248" s="288" t="s">
        <v>53</v>
      </c>
      <c r="R248" s="289"/>
      <c r="S248" s="104" t="s">
        <v>57</v>
      </c>
      <c r="T248" s="290"/>
      <c r="U248" s="291"/>
      <c r="V248" s="105" t="s">
        <v>60</v>
      </c>
      <c r="W248" s="288" t="s">
        <v>61</v>
      </c>
      <c r="X248" s="292"/>
      <c r="Y248" s="107" t="s">
        <v>54</v>
      </c>
      <c r="Z248" s="115" t="s">
        <v>148</v>
      </c>
      <c r="AA248" s="108" t="s">
        <v>58</v>
      </c>
      <c r="AB248" s="115" t="s">
        <v>148</v>
      </c>
      <c r="AC248" s="108" t="s">
        <v>62</v>
      </c>
      <c r="AD248" s="115" t="s">
        <v>148</v>
      </c>
      <c r="AE248" s="104" t="s">
        <v>55</v>
      </c>
      <c r="AF248" s="61" t="s">
        <v>148</v>
      </c>
    </row>
    <row r="249" spans="1:65" ht="21.6" customHeight="1" thickBot="1">
      <c r="A249" s="302"/>
      <c r="B249" s="209"/>
      <c r="C249" s="209"/>
      <c r="D249" s="209"/>
      <c r="E249" s="261"/>
      <c r="F249" s="97" t="s">
        <v>36</v>
      </c>
      <c r="G249" s="98" t="s">
        <v>37</v>
      </c>
      <c r="H249" s="99" t="s">
        <v>36</v>
      </c>
      <c r="I249" s="98" t="s">
        <v>37</v>
      </c>
      <c r="J249" s="99" t="s">
        <v>36</v>
      </c>
      <c r="K249" s="98" t="s">
        <v>37</v>
      </c>
      <c r="L249" s="99" t="s">
        <v>36</v>
      </c>
      <c r="M249" s="98" t="s">
        <v>37</v>
      </c>
      <c r="N249" s="99" t="s">
        <v>36</v>
      </c>
      <c r="O249" s="100" t="s">
        <v>37</v>
      </c>
      <c r="P249" s="293" t="s">
        <v>177</v>
      </c>
      <c r="Q249" s="294"/>
      <c r="R249" s="294"/>
      <c r="S249" s="294"/>
      <c r="T249" s="294"/>
      <c r="U249" s="295"/>
      <c r="V249" s="293" t="s">
        <v>176</v>
      </c>
      <c r="W249" s="294"/>
      <c r="X249" s="294"/>
      <c r="Y249" s="294"/>
      <c r="Z249" s="294"/>
      <c r="AA249" s="296"/>
      <c r="AB249" s="297" t="e">
        <f>VLOOKUP($B248,利用者一覧!$C$4:$AU$53,45,FALSE)</f>
        <v>#N/A</v>
      </c>
      <c r="AC249" s="297"/>
      <c r="AD249" s="297"/>
      <c r="AE249" s="297"/>
      <c r="AF249" s="298"/>
    </row>
    <row r="250" spans="1:65" ht="27" customHeight="1" thickTop="1" thickBot="1">
      <c r="A250" s="302"/>
      <c r="B250" s="209"/>
      <c r="C250" s="209"/>
      <c r="D250" s="209"/>
      <c r="E250" s="261"/>
      <c r="F250" s="71"/>
      <c r="G250" s="72"/>
      <c r="H250" s="73"/>
      <c r="I250" s="72"/>
      <c r="J250" s="73"/>
      <c r="K250" s="72"/>
      <c r="L250" s="73"/>
      <c r="M250" s="72"/>
      <c r="N250" s="73"/>
      <c r="O250" s="83"/>
      <c r="P250" s="107" t="s">
        <v>157</v>
      </c>
      <c r="Q250" s="115" t="s">
        <v>148</v>
      </c>
      <c r="R250" s="108" t="s">
        <v>63</v>
      </c>
      <c r="S250" s="61" t="s">
        <v>148</v>
      </c>
      <c r="T250" s="107" t="s">
        <v>59</v>
      </c>
      <c r="U250" s="61" t="s">
        <v>148</v>
      </c>
      <c r="V250" s="299" t="s">
        <v>135</v>
      </c>
      <c r="W250" s="300"/>
      <c r="X250" s="95" t="e">
        <f>VLOOKUP($B248,利用者一覧!$C$4:$AU$53,14,FALSE)</f>
        <v>#N/A</v>
      </c>
      <c r="Y250" s="301" t="s">
        <v>139</v>
      </c>
      <c r="Z250" s="300"/>
      <c r="AA250" s="95" t="e">
        <f>VLOOKUP($B248,利用者一覧!$C$4:$AU$53,22,FALSE)</f>
        <v>#N/A</v>
      </c>
      <c r="AB250" s="225"/>
      <c r="AC250" s="225"/>
      <c r="AD250" s="225"/>
      <c r="AE250" s="225"/>
      <c r="AF250" s="226"/>
    </row>
    <row r="251" spans="1:65" ht="21.6" customHeight="1" thickBot="1">
      <c r="A251" s="302"/>
      <c r="B251" s="283" t="s">
        <v>46</v>
      </c>
      <c r="C251" s="283"/>
      <c r="D251" s="283"/>
      <c r="E251" s="307"/>
      <c r="F251" s="84"/>
      <c r="G251" s="85"/>
      <c r="H251" s="86"/>
      <c r="I251" s="85"/>
      <c r="J251" s="86"/>
      <c r="K251" s="85"/>
      <c r="L251" s="86"/>
      <c r="M251" s="85"/>
      <c r="N251" s="86"/>
      <c r="O251" s="87"/>
      <c r="P251" s="293" t="s">
        <v>156</v>
      </c>
      <c r="Q251" s="294"/>
      <c r="R251" s="294"/>
      <c r="S251" s="294"/>
      <c r="T251" s="294"/>
      <c r="U251" s="295"/>
      <c r="V251" s="279" t="s">
        <v>143</v>
      </c>
      <c r="W251" s="280"/>
      <c r="X251" s="96" t="e">
        <f>VLOOKUP($B248,利用者一覧!$C$4:$AU$53,16,FALSE)</f>
        <v>#N/A</v>
      </c>
      <c r="Y251" s="281" t="s">
        <v>140</v>
      </c>
      <c r="Z251" s="280"/>
      <c r="AA251" s="96" t="e">
        <f>VLOOKUP($B248,利用者一覧!$C$4:$AU$53,24,FALSE)</f>
        <v>#N/A</v>
      </c>
      <c r="AB251" s="225"/>
      <c r="AC251" s="225"/>
      <c r="AD251" s="225"/>
      <c r="AE251" s="225"/>
      <c r="AF251" s="226"/>
    </row>
    <row r="252" spans="1:65" ht="21.6" customHeight="1" thickTop="1" thickBot="1">
      <c r="A252" s="302"/>
      <c r="B252" s="103" t="s">
        <v>51</v>
      </c>
      <c r="C252" s="94" t="e">
        <f>VLOOKUP($B248,利用者一覧!$C$4:$AU$53,38,FALSE)</f>
        <v>#N/A</v>
      </c>
      <c r="D252" s="104" t="s">
        <v>56</v>
      </c>
      <c r="E252" s="61" t="s">
        <v>149</v>
      </c>
      <c r="F252" s="271" t="s">
        <v>31</v>
      </c>
      <c r="G252" s="272"/>
      <c r="H252" s="171" t="s">
        <v>32</v>
      </c>
      <c r="I252" s="272"/>
      <c r="J252" s="171" t="s">
        <v>33</v>
      </c>
      <c r="K252" s="272"/>
      <c r="L252" s="171" t="s">
        <v>34</v>
      </c>
      <c r="M252" s="273"/>
      <c r="N252" s="274" t="s">
        <v>35</v>
      </c>
      <c r="O252" s="275"/>
      <c r="P252" s="276" t="e">
        <f>VLOOKUP($B248,利用者一覧!$C$4:$AU$53,40,FALSE)</f>
        <v>#N/A</v>
      </c>
      <c r="Q252" s="277"/>
      <c r="R252" s="277"/>
      <c r="S252" s="277"/>
      <c r="T252" s="278"/>
      <c r="U252" s="70" t="s">
        <v>148</v>
      </c>
      <c r="V252" s="279" t="s">
        <v>144</v>
      </c>
      <c r="W252" s="280"/>
      <c r="X252" s="96" t="e">
        <f>VLOOKUP($B248,利用者一覧!$C$4:$AU$53,18,FALSE)</f>
        <v>#N/A</v>
      </c>
      <c r="Y252" s="281" t="s">
        <v>141</v>
      </c>
      <c r="Z252" s="280"/>
      <c r="AA252" s="96" t="e">
        <f>VLOOKUP($B248,利用者一覧!$C$4:$AU$53,26,FALSE)</f>
        <v>#N/A</v>
      </c>
      <c r="AB252" s="225"/>
      <c r="AC252" s="225"/>
      <c r="AD252" s="225"/>
      <c r="AE252" s="225"/>
      <c r="AF252" s="226"/>
    </row>
    <row r="253" spans="1:65" ht="21.6" customHeight="1" thickBot="1">
      <c r="A253" s="302"/>
      <c r="B253" s="308" t="s">
        <v>47</v>
      </c>
      <c r="C253" s="308"/>
      <c r="D253" s="308"/>
      <c r="E253" s="309"/>
      <c r="F253" s="97" t="s">
        <v>36</v>
      </c>
      <c r="G253" s="98" t="s">
        <v>37</v>
      </c>
      <c r="H253" s="99" t="s">
        <v>36</v>
      </c>
      <c r="I253" s="98" t="s">
        <v>37</v>
      </c>
      <c r="J253" s="99" t="s">
        <v>36</v>
      </c>
      <c r="K253" s="98" t="s">
        <v>37</v>
      </c>
      <c r="L253" s="99" t="s">
        <v>36</v>
      </c>
      <c r="M253" s="101" t="s">
        <v>37</v>
      </c>
      <c r="N253" s="102" t="s">
        <v>36</v>
      </c>
      <c r="O253" s="100" t="s">
        <v>37</v>
      </c>
      <c r="P253" s="310" t="e">
        <f>VLOOKUP($B248,利用者一覧!$C$4:$AU$53,41,FALSE)</f>
        <v>#N/A</v>
      </c>
      <c r="Q253" s="311"/>
      <c r="R253" s="311"/>
      <c r="S253" s="311"/>
      <c r="T253" s="312"/>
      <c r="U253" s="64" t="s">
        <v>148</v>
      </c>
      <c r="V253" s="279" t="s">
        <v>138</v>
      </c>
      <c r="W253" s="280"/>
      <c r="X253" s="96" t="e">
        <f>VLOOKUP($B248,利用者一覧!$C$4:$AU$53,20,FALSE)</f>
        <v>#N/A</v>
      </c>
      <c r="Y253" s="281" t="s">
        <v>142</v>
      </c>
      <c r="Z253" s="280"/>
      <c r="AA253" s="96" t="e">
        <f>VLOOKUP($B248,利用者一覧!$C$4:$AU$53,28,FALSE)</f>
        <v>#N/A</v>
      </c>
      <c r="AB253" s="225"/>
      <c r="AC253" s="225"/>
      <c r="AD253" s="225"/>
      <c r="AE253" s="225"/>
      <c r="AF253" s="226"/>
      <c r="AK253" s="316"/>
      <c r="AL253" s="316"/>
      <c r="AM253" s="67"/>
      <c r="AN253" s="67"/>
      <c r="AO253" s="67"/>
    </row>
    <row r="254" spans="1:65" ht="21.6" customHeight="1" thickTop="1" thickBot="1">
      <c r="A254" s="302"/>
      <c r="B254" s="106" t="s">
        <v>51</v>
      </c>
      <c r="C254" s="94" t="e">
        <f>VLOOKUP($B248,利用者一覧!$C$4:$AU$53,39,FALSE)</f>
        <v>#N/A</v>
      </c>
      <c r="D254" s="104" t="s">
        <v>56</v>
      </c>
      <c r="E254" s="61" t="s">
        <v>149</v>
      </c>
      <c r="F254" s="71"/>
      <c r="G254" s="72"/>
      <c r="H254" s="73"/>
      <c r="I254" s="72"/>
      <c r="J254" s="73"/>
      <c r="K254" s="72"/>
      <c r="L254" s="73"/>
      <c r="M254" s="74"/>
      <c r="N254" s="62"/>
      <c r="O254" s="63"/>
      <c r="P254" s="317" t="e">
        <f>VLOOKUP($B248,利用者一覧!$C$4:$AU$53,42,FALSE)</f>
        <v>#N/A</v>
      </c>
      <c r="Q254" s="318"/>
      <c r="R254" s="318"/>
      <c r="S254" s="318"/>
      <c r="T254" s="319"/>
      <c r="U254" s="116" t="s">
        <v>148</v>
      </c>
      <c r="V254" s="320" t="e">
        <f>VLOOKUP($B248,利用者一覧!$C$4:$AU$53,44,FALSE)</f>
        <v>#N/A</v>
      </c>
      <c r="W254" s="179"/>
      <c r="X254" s="179"/>
      <c r="Y254" s="179"/>
      <c r="Z254" s="179"/>
      <c r="AA254" s="179"/>
      <c r="AB254" s="179"/>
      <c r="AC254" s="179"/>
      <c r="AD254" s="179"/>
      <c r="AE254" s="179"/>
      <c r="AF254" s="180"/>
    </row>
    <row r="255" spans="1:65" ht="21.6" customHeight="1" thickBot="1">
      <c r="A255" s="302"/>
      <c r="B255" s="293" t="s">
        <v>182</v>
      </c>
      <c r="C255" s="294"/>
      <c r="D255" s="294"/>
      <c r="E255" s="295"/>
      <c r="F255" s="109"/>
      <c r="G255" s="110"/>
      <c r="H255" s="111"/>
      <c r="I255" s="110"/>
      <c r="J255" s="111"/>
      <c r="K255" s="110"/>
      <c r="L255" s="111"/>
      <c r="M255" s="112"/>
      <c r="N255" s="113"/>
      <c r="O255" s="114"/>
      <c r="P255" s="198" t="s">
        <v>178</v>
      </c>
      <c r="Q255" s="199"/>
      <c r="R255" s="324"/>
      <c r="S255" s="206" t="e">
        <f>VLOOKUP($B248,利用者一覧!$C$4:$AU$53,43,FALSE)</f>
        <v>#N/A</v>
      </c>
      <c r="T255" s="206"/>
      <c r="U255" s="207"/>
      <c r="V255" s="321"/>
      <c r="W255" s="322"/>
      <c r="X255" s="322"/>
      <c r="Y255" s="322"/>
      <c r="Z255" s="322"/>
      <c r="AA255" s="322"/>
      <c r="AB255" s="322"/>
      <c r="AC255" s="322"/>
      <c r="AD255" s="322"/>
      <c r="AE255" s="322"/>
      <c r="AF255" s="323"/>
      <c r="AK255" s="76"/>
      <c r="AL255" s="76"/>
      <c r="AM255" s="76"/>
      <c r="AN255" s="76"/>
      <c r="AO255" s="76"/>
      <c r="AP255" s="77"/>
      <c r="AQ255" s="77"/>
      <c r="AR255" s="75"/>
      <c r="AS255" s="77"/>
      <c r="AT255" s="77"/>
      <c r="AU255" s="75"/>
      <c r="AV255" s="77"/>
      <c r="AW255" s="77"/>
      <c r="AX255" s="75"/>
      <c r="AY255" s="77"/>
      <c r="AZ255" s="77"/>
      <c r="BA255" s="75"/>
      <c r="BB255" s="77"/>
      <c r="BC255" s="77"/>
      <c r="BD255" s="75"/>
      <c r="BE255" s="77"/>
      <c r="BF255" s="77"/>
      <c r="BG255" s="75"/>
      <c r="BH255" s="77"/>
      <c r="BI255" s="77"/>
      <c r="BJ255" s="75"/>
      <c r="BK255" s="77"/>
      <c r="BL255" s="77"/>
      <c r="BM255" s="75"/>
    </row>
    <row r="256" spans="1:65" ht="27.6" customHeight="1" thickTop="1" thickBot="1">
      <c r="A256" s="303"/>
      <c r="B256" s="313"/>
      <c r="C256" s="314"/>
      <c r="D256" s="314"/>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314"/>
      <c r="AC256" s="314"/>
      <c r="AD256" s="314"/>
      <c r="AE256" s="314"/>
      <c r="AF256" s="315"/>
    </row>
    <row r="257" spans="1:65" ht="16.95" customHeight="1" thickBot="1">
      <c r="A257" s="302">
        <v>26</v>
      </c>
      <c r="B257" s="149" t="s">
        <v>9</v>
      </c>
      <c r="C257" s="150"/>
      <c r="D257" s="150"/>
      <c r="E257" s="151"/>
      <c r="F257" s="304" t="s">
        <v>158</v>
      </c>
      <c r="G257" s="305"/>
      <c r="H257" s="305"/>
      <c r="I257" s="305"/>
      <c r="J257" s="305"/>
      <c r="K257" s="305"/>
      <c r="L257" s="305"/>
      <c r="M257" s="305"/>
      <c r="N257" s="305"/>
      <c r="O257" s="306"/>
      <c r="P257" s="282" t="s">
        <v>48</v>
      </c>
      <c r="Q257" s="283"/>
      <c r="R257" s="283"/>
      <c r="S257" s="283"/>
      <c r="T257" s="283"/>
      <c r="U257" s="284"/>
      <c r="V257" s="285" t="e">
        <f>VLOOKUP($B258,利用者一覧!$C$4:$AU$53,36,FALSE)</f>
        <v>#N/A</v>
      </c>
      <c r="W257" s="286"/>
      <c r="X257" s="286"/>
      <c r="Y257" s="282" t="s">
        <v>49</v>
      </c>
      <c r="Z257" s="283"/>
      <c r="AA257" s="283"/>
      <c r="AB257" s="283"/>
      <c r="AC257" s="284"/>
      <c r="AD257" s="285" t="e">
        <f>VLOOKUP($B258,利用者一覧!$C$4:$AU$53,37,FALSE)</f>
        <v>#N/A</v>
      </c>
      <c r="AE257" s="286"/>
      <c r="AF257" s="287"/>
    </row>
    <row r="258" spans="1:65" ht="27" customHeight="1" thickTop="1" thickBot="1">
      <c r="A258" s="302"/>
      <c r="B258" s="208"/>
      <c r="C258" s="208"/>
      <c r="D258" s="208"/>
      <c r="E258" s="259"/>
      <c r="F258" s="271" t="s">
        <v>26</v>
      </c>
      <c r="G258" s="272"/>
      <c r="H258" s="171" t="s">
        <v>27</v>
      </c>
      <c r="I258" s="272"/>
      <c r="J258" s="171" t="s">
        <v>28</v>
      </c>
      <c r="K258" s="272"/>
      <c r="L258" s="171" t="s">
        <v>29</v>
      </c>
      <c r="M258" s="272"/>
      <c r="N258" s="171" t="s">
        <v>30</v>
      </c>
      <c r="O258" s="275"/>
      <c r="P258" s="106" t="s">
        <v>52</v>
      </c>
      <c r="Q258" s="288" t="s">
        <v>53</v>
      </c>
      <c r="R258" s="289"/>
      <c r="S258" s="104" t="s">
        <v>57</v>
      </c>
      <c r="T258" s="290"/>
      <c r="U258" s="291"/>
      <c r="V258" s="105" t="s">
        <v>60</v>
      </c>
      <c r="W258" s="288" t="s">
        <v>61</v>
      </c>
      <c r="X258" s="292"/>
      <c r="Y258" s="107" t="s">
        <v>54</v>
      </c>
      <c r="Z258" s="115" t="s">
        <v>148</v>
      </c>
      <c r="AA258" s="108" t="s">
        <v>58</v>
      </c>
      <c r="AB258" s="115" t="s">
        <v>148</v>
      </c>
      <c r="AC258" s="108" t="s">
        <v>62</v>
      </c>
      <c r="AD258" s="115" t="s">
        <v>148</v>
      </c>
      <c r="AE258" s="104" t="s">
        <v>55</v>
      </c>
      <c r="AF258" s="61" t="s">
        <v>148</v>
      </c>
    </row>
    <row r="259" spans="1:65" ht="21.6" customHeight="1" thickBot="1">
      <c r="A259" s="302"/>
      <c r="B259" s="209"/>
      <c r="C259" s="209"/>
      <c r="D259" s="209"/>
      <c r="E259" s="261"/>
      <c r="F259" s="97" t="s">
        <v>36</v>
      </c>
      <c r="G259" s="98" t="s">
        <v>37</v>
      </c>
      <c r="H259" s="99" t="s">
        <v>36</v>
      </c>
      <c r="I259" s="98" t="s">
        <v>37</v>
      </c>
      <c r="J259" s="99" t="s">
        <v>36</v>
      </c>
      <c r="K259" s="98" t="s">
        <v>37</v>
      </c>
      <c r="L259" s="99" t="s">
        <v>36</v>
      </c>
      <c r="M259" s="98" t="s">
        <v>37</v>
      </c>
      <c r="N259" s="99" t="s">
        <v>36</v>
      </c>
      <c r="O259" s="100" t="s">
        <v>37</v>
      </c>
      <c r="P259" s="293" t="s">
        <v>177</v>
      </c>
      <c r="Q259" s="294"/>
      <c r="R259" s="294"/>
      <c r="S259" s="294"/>
      <c r="T259" s="294"/>
      <c r="U259" s="295"/>
      <c r="V259" s="293" t="s">
        <v>176</v>
      </c>
      <c r="W259" s="294"/>
      <c r="X259" s="294"/>
      <c r="Y259" s="294"/>
      <c r="Z259" s="294"/>
      <c r="AA259" s="296"/>
      <c r="AB259" s="297" t="e">
        <f>VLOOKUP($B258,利用者一覧!$C$4:$AU$53,45,FALSE)</f>
        <v>#N/A</v>
      </c>
      <c r="AC259" s="297"/>
      <c r="AD259" s="297"/>
      <c r="AE259" s="297"/>
      <c r="AF259" s="298"/>
    </row>
    <row r="260" spans="1:65" ht="27" customHeight="1" thickTop="1" thickBot="1">
      <c r="A260" s="302"/>
      <c r="B260" s="209"/>
      <c r="C260" s="209"/>
      <c r="D260" s="209"/>
      <c r="E260" s="261"/>
      <c r="F260" s="71"/>
      <c r="G260" s="72"/>
      <c r="H260" s="73"/>
      <c r="I260" s="72"/>
      <c r="J260" s="73"/>
      <c r="K260" s="72"/>
      <c r="L260" s="73"/>
      <c r="M260" s="72"/>
      <c r="N260" s="73"/>
      <c r="O260" s="83"/>
      <c r="P260" s="107" t="s">
        <v>157</v>
      </c>
      <c r="Q260" s="115" t="s">
        <v>148</v>
      </c>
      <c r="R260" s="108" t="s">
        <v>63</v>
      </c>
      <c r="S260" s="61" t="s">
        <v>148</v>
      </c>
      <c r="T260" s="107" t="s">
        <v>59</v>
      </c>
      <c r="U260" s="61" t="s">
        <v>148</v>
      </c>
      <c r="V260" s="299" t="s">
        <v>135</v>
      </c>
      <c r="W260" s="300"/>
      <c r="X260" s="95" t="e">
        <f>VLOOKUP($B258,利用者一覧!$C$4:$AU$53,14,FALSE)</f>
        <v>#N/A</v>
      </c>
      <c r="Y260" s="301" t="s">
        <v>139</v>
      </c>
      <c r="Z260" s="300"/>
      <c r="AA260" s="95" t="e">
        <f>VLOOKUP($B258,利用者一覧!$C$4:$AU$53,22,FALSE)</f>
        <v>#N/A</v>
      </c>
      <c r="AB260" s="225"/>
      <c r="AC260" s="225"/>
      <c r="AD260" s="225"/>
      <c r="AE260" s="225"/>
      <c r="AF260" s="226"/>
    </row>
    <row r="261" spans="1:65" ht="21.6" customHeight="1" thickBot="1">
      <c r="A261" s="302"/>
      <c r="B261" s="283" t="s">
        <v>46</v>
      </c>
      <c r="C261" s="283"/>
      <c r="D261" s="283"/>
      <c r="E261" s="307"/>
      <c r="F261" s="84"/>
      <c r="G261" s="85"/>
      <c r="H261" s="86"/>
      <c r="I261" s="85"/>
      <c r="J261" s="86"/>
      <c r="K261" s="85"/>
      <c r="L261" s="86"/>
      <c r="M261" s="85"/>
      <c r="N261" s="86"/>
      <c r="O261" s="87"/>
      <c r="P261" s="293" t="s">
        <v>156</v>
      </c>
      <c r="Q261" s="294"/>
      <c r="R261" s="294"/>
      <c r="S261" s="294"/>
      <c r="T261" s="294"/>
      <c r="U261" s="295"/>
      <c r="V261" s="279" t="s">
        <v>143</v>
      </c>
      <c r="W261" s="280"/>
      <c r="X261" s="96" t="e">
        <f>VLOOKUP($B258,利用者一覧!$C$4:$AU$53,16,FALSE)</f>
        <v>#N/A</v>
      </c>
      <c r="Y261" s="281" t="s">
        <v>140</v>
      </c>
      <c r="Z261" s="280"/>
      <c r="AA261" s="96" t="e">
        <f>VLOOKUP($B258,利用者一覧!$C$4:$AU$53,24,FALSE)</f>
        <v>#N/A</v>
      </c>
      <c r="AB261" s="225"/>
      <c r="AC261" s="225"/>
      <c r="AD261" s="225"/>
      <c r="AE261" s="225"/>
      <c r="AF261" s="226"/>
    </row>
    <row r="262" spans="1:65" ht="21.6" customHeight="1" thickTop="1" thickBot="1">
      <c r="A262" s="302"/>
      <c r="B262" s="103" t="s">
        <v>51</v>
      </c>
      <c r="C262" s="94" t="e">
        <f>VLOOKUP($B258,利用者一覧!$C$4:$AU$53,38,FALSE)</f>
        <v>#N/A</v>
      </c>
      <c r="D262" s="104" t="s">
        <v>56</v>
      </c>
      <c r="E262" s="61" t="s">
        <v>149</v>
      </c>
      <c r="F262" s="271" t="s">
        <v>31</v>
      </c>
      <c r="G262" s="272"/>
      <c r="H262" s="171" t="s">
        <v>32</v>
      </c>
      <c r="I262" s="272"/>
      <c r="J262" s="171" t="s">
        <v>33</v>
      </c>
      <c r="K262" s="272"/>
      <c r="L262" s="171" t="s">
        <v>34</v>
      </c>
      <c r="M262" s="273"/>
      <c r="N262" s="274" t="s">
        <v>35</v>
      </c>
      <c r="O262" s="275"/>
      <c r="P262" s="276" t="e">
        <f>VLOOKUP($B258,利用者一覧!$C$4:$AU$53,40,FALSE)</f>
        <v>#N/A</v>
      </c>
      <c r="Q262" s="277"/>
      <c r="R262" s="277"/>
      <c r="S262" s="277"/>
      <c r="T262" s="278"/>
      <c r="U262" s="70" t="s">
        <v>148</v>
      </c>
      <c r="V262" s="279" t="s">
        <v>144</v>
      </c>
      <c r="W262" s="280"/>
      <c r="X262" s="96" t="e">
        <f>VLOOKUP($B258,利用者一覧!$C$4:$AU$53,18,FALSE)</f>
        <v>#N/A</v>
      </c>
      <c r="Y262" s="281" t="s">
        <v>141</v>
      </c>
      <c r="Z262" s="280"/>
      <c r="AA262" s="96" t="e">
        <f>VLOOKUP($B258,利用者一覧!$C$4:$AU$53,26,FALSE)</f>
        <v>#N/A</v>
      </c>
      <c r="AB262" s="225"/>
      <c r="AC262" s="225"/>
      <c r="AD262" s="225"/>
      <c r="AE262" s="225"/>
      <c r="AF262" s="226"/>
    </row>
    <row r="263" spans="1:65" ht="21.6" customHeight="1" thickBot="1">
      <c r="A263" s="302"/>
      <c r="B263" s="308" t="s">
        <v>47</v>
      </c>
      <c r="C263" s="308"/>
      <c r="D263" s="308"/>
      <c r="E263" s="309"/>
      <c r="F263" s="97" t="s">
        <v>36</v>
      </c>
      <c r="G263" s="98" t="s">
        <v>37</v>
      </c>
      <c r="H263" s="99" t="s">
        <v>36</v>
      </c>
      <c r="I263" s="98" t="s">
        <v>37</v>
      </c>
      <c r="J263" s="99" t="s">
        <v>36</v>
      </c>
      <c r="K263" s="98" t="s">
        <v>37</v>
      </c>
      <c r="L263" s="99" t="s">
        <v>36</v>
      </c>
      <c r="M263" s="101" t="s">
        <v>37</v>
      </c>
      <c r="N263" s="102" t="s">
        <v>36</v>
      </c>
      <c r="O263" s="100" t="s">
        <v>37</v>
      </c>
      <c r="P263" s="310" t="e">
        <f>VLOOKUP($B258,利用者一覧!$C$4:$AU$53,41,FALSE)</f>
        <v>#N/A</v>
      </c>
      <c r="Q263" s="311"/>
      <c r="R263" s="311"/>
      <c r="S263" s="311"/>
      <c r="T263" s="312"/>
      <c r="U263" s="64" t="s">
        <v>148</v>
      </c>
      <c r="V263" s="279" t="s">
        <v>138</v>
      </c>
      <c r="W263" s="280"/>
      <c r="X263" s="96" t="e">
        <f>VLOOKUP($B258,利用者一覧!$C$4:$AU$53,20,FALSE)</f>
        <v>#N/A</v>
      </c>
      <c r="Y263" s="281" t="s">
        <v>142</v>
      </c>
      <c r="Z263" s="280"/>
      <c r="AA263" s="96" t="e">
        <f>VLOOKUP($B258,利用者一覧!$C$4:$AU$53,28,FALSE)</f>
        <v>#N/A</v>
      </c>
      <c r="AB263" s="225"/>
      <c r="AC263" s="225"/>
      <c r="AD263" s="225"/>
      <c r="AE263" s="225"/>
      <c r="AF263" s="226"/>
      <c r="AK263" s="316"/>
      <c r="AL263" s="316"/>
      <c r="AM263" s="67"/>
      <c r="AN263" s="67"/>
      <c r="AO263" s="67"/>
    </row>
    <row r="264" spans="1:65" ht="21.6" customHeight="1" thickTop="1" thickBot="1">
      <c r="A264" s="302"/>
      <c r="B264" s="106" t="s">
        <v>51</v>
      </c>
      <c r="C264" s="94" t="e">
        <f>VLOOKUP($B258,利用者一覧!$C$4:$AU$53,39,FALSE)</f>
        <v>#N/A</v>
      </c>
      <c r="D264" s="104" t="s">
        <v>56</v>
      </c>
      <c r="E264" s="61" t="s">
        <v>149</v>
      </c>
      <c r="F264" s="71"/>
      <c r="G264" s="72"/>
      <c r="H264" s="73"/>
      <c r="I264" s="72"/>
      <c r="J264" s="73"/>
      <c r="K264" s="72"/>
      <c r="L264" s="73"/>
      <c r="M264" s="74"/>
      <c r="N264" s="62"/>
      <c r="O264" s="63"/>
      <c r="P264" s="317" t="e">
        <f>VLOOKUP($B258,利用者一覧!$C$4:$AU$53,42,FALSE)</f>
        <v>#N/A</v>
      </c>
      <c r="Q264" s="318"/>
      <c r="R264" s="318"/>
      <c r="S264" s="318"/>
      <c r="T264" s="319"/>
      <c r="U264" s="116" t="s">
        <v>148</v>
      </c>
      <c r="V264" s="320" t="e">
        <f>VLOOKUP($B258,利用者一覧!$C$4:$AU$53,44,FALSE)</f>
        <v>#N/A</v>
      </c>
      <c r="W264" s="179"/>
      <c r="X264" s="179"/>
      <c r="Y264" s="179"/>
      <c r="Z264" s="179"/>
      <c r="AA264" s="179"/>
      <c r="AB264" s="179"/>
      <c r="AC264" s="179"/>
      <c r="AD264" s="179"/>
      <c r="AE264" s="179"/>
      <c r="AF264" s="180"/>
    </row>
    <row r="265" spans="1:65" ht="21.6" customHeight="1" thickBot="1">
      <c r="A265" s="302"/>
      <c r="B265" s="293" t="s">
        <v>182</v>
      </c>
      <c r="C265" s="294"/>
      <c r="D265" s="294"/>
      <c r="E265" s="295"/>
      <c r="F265" s="109"/>
      <c r="G265" s="110"/>
      <c r="H265" s="111"/>
      <c r="I265" s="110"/>
      <c r="J265" s="111"/>
      <c r="K265" s="110"/>
      <c r="L265" s="111"/>
      <c r="M265" s="112"/>
      <c r="N265" s="113"/>
      <c r="O265" s="114"/>
      <c r="P265" s="198" t="s">
        <v>178</v>
      </c>
      <c r="Q265" s="199"/>
      <c r="R265" s="324"/>
      <c r="S265" s="206" t="e">
        <f>VLOOKUP($B258,利用者一覧!$C$4:$AU$53,43,FALSE)</f>
        <v>#N/A</v>
      </c>
      <c r="T265" s="206"/>
      <c r="U265" s="207"/>
      <c r="V265" s="321"/>
      <c r="W265" s="322"/>
      <c r="X265" s="322"/>
      <c r="Y265" s="322"/>
      <c r="Z265" s="322"/>
      <c r="AA265" s="322"/>
      <c r="AB265" s="322"/>
      <c r="AC265" s="322"/>
      <c r="AD265" s="322"/>
      <c r="AE265" s="322"/>
      <c r="AF265" s="323"/>
      <c r="AK265" s="76"/>
      <c r="AL265" s="76"/>
      <c r="AM265" s="76"/>
      <c r="AN265" s="76"/>
      <c r="AO265" s="76"/>
      <c r="AP265" s="77"/>
      <c r="AQ265" s="77"/>
      <c r="AR265" s="75"/>
      <c r="AS265" s="77"/>
      <c r="AT265" s="77"/>
      <c r="AU265" s="75"/>
      <c r="AV265" s="77"/>
      <c r="AW265" s="77"/>
      <c r="AX265" s="75"/>
      <c r="AY265" s="77"/>
      <c r="AZ265" s="77"/>
      <c r="BA265" s="75"/>
      <c r="BB265" s="77"/>
      <c r="BC265" s="77"/>
      <c r="BD265" s="75"/>
      <c r="BE265" s="77"/>
      <c r="BF265" s="77"/>
      <c r="BG265" s="75"/>
      <c r="BH265" s="77"/>
      <c r="BI265" s="77"/>
      <c r="BJ265" s="75"/>
      <c r="BK265" s="77"/>
      <c r="BL265" s="77"/>
      <c r="BM265" s="75"/>
    </row>
    <row r="266" spans="1:65" ht="27.6" customHeight="1" thickTop="1" thickBot="1">
      <c r="A266" s="303"/>
      <c r="B266" s="313"/>
      <c r="C266" s="314"/>
      <c r="D266" s="314"/>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c r="AA266" s="314"/>
      <c r="AB266" s="314"/>
      <c r="AC266" s="314"/>
      <c r="AD266" s="314"/>
      <c r="AE266" s="314"/>
      <c r="AF266" s="315"/>
    </row>
    <row r="267" spans="1:65" ht="16.95" customHeight="1" thickBot="1">
      <c r="A267" s="302">
        <v>27</v>
      </c>
      <c r="B267" s="149" t="s">
        <v>9</v>
      </c>
      <c r="C267" s="150"/>
      <c r="D267" s="150"/>
      <c r="E267" s="151"/>
      <c r="F267" s="304" t="s">
        <v>158</v>
      </c>
      <c r="G267" s="305"/>
      <c r="H267" s="305"/>
      <c r="I267" s="305"/>
      <c r="J267" s="305"/>
      <c r="K267" s="305"/>
      <c r="L267" s="305"/>
      <c r="M267" s="305"/>
      <c r="N267" s="305"/>
      <c r="O267" s="306"/>
      <c r="P267" s="282" t="s">
        <v>48</v>
      </c>
      <c r="Q267" s="283"/>
      <c r="R267" s="283"/>
      <c r="S267" s="283"/>
      <c r="T267" s="283"/>
      <c r="U267" s="284"/>
      <c r="V267" s="285" t="e">
        <f>VLOOKUP($B268,利用者一覧!$C$4:$AU$53,36,FALSE)</f>
        <v>#N/A</v>
      </c>
      <c r="W267" s="286"/>
      <c r="X267" s="286"/>
      <c r="Y267" s="282" t="s">
        <v>49</v>
      </c>
      <c r="Z267" s="283"/>
      <c r="AA267" s="283"/>
      <c r="AB267" s="283"/>
      <c r="AC267" s="284"/>
      <c r="AD267" s="285" t="e">
        <f>VLOOKUP($B268,利用者一覧!$C$4:$AU$53,37,FALSE)</f>
        <v>#N/A</v>
      </c>
      <c r="AE267" s="286"/>
      <c r="AF267" s="287"/>
    </row>
    <row r="268" spans="1:65" ht="27" customHeight="1" thickTop="1" thickBot="1">
      <c r="A268" s="302"/>
      <c r="B268" s="208"/>
      <c r="C268" s="208"/>
      <c r="D268" s="208"/>
      <c r="E268" s="259"/>
      <c r="F268" s="271" t="s">
        <v>26</v>
      </c>
      <c r="G268" s="272"/>
      <c r="H268" s="171" t="s">
        <v>27</v>
      </c>
      <c r="I268" s="272"/>
      <c r="J268" s="171" t="s">
        <v>28</v>
      </c>
      <c r="K268" s="272"/>
      <c r="L268" s="171" t="s">
        <v>29</v>
      </c>
      <c r="M268" s="272"/>
      <c r="N268" s="171" t="s">
        <v>30</v>
      </c>
      <c r="O268" s="275"/>
      <c r="P268" s="106" t="s">
        <v>52</v>
      </c>
      <c r="Q268" s="288" t="s">
        <v>53</v>
      </c>
      <c r="R268" s="289"/>
      <c r="S268" s="104" t="s">
        <v>57</v>
      </c>
      <c r="T268" s="290"/>
      <c r="U268" s="291"/>
      <c r="V268" s="105" t="s">
        <v>60</v>
      </c>
      <c r="W268" s="288" t="s">
        <v>61</v>
      </c>
      <c r="X268" s="292"/>
      <c r="Y268" s="107" t="s">
        <v>54</v>
      </c>
      <c r="Z268" s="115" t="s">
        <v>148</v>
      </c>
      <c r="AA268" s="108" t="s">
        <v>58</v>
      </c>
      <c r="AB268" s="115" t="s">
        <v>148</v>
      </c>
      <c r="AC268" s="108" t="s">
        <v>62</v>
      </c>
      <c r="AD268" s="115" t="s">
        <v>148</v>
      </c>
      <c r="AE268" s="104" t="s">
        <v>55</v>
      </c>
      <c r="AF268" s="61" t="s">
        <v>148</v>
      </c>
    </row>
    <row r="269" spans="1:65" ht="21.6" customHeight="1" thickBot="1">
      <c r="A269" s="302"/>
      <c r="B269" s="209"/>
      <c r="C269" s="209"/>
      <c r="D269" s="209"/>
      <c r="E269" s="261"/>
      <c r="F269" s="97" t="s">
        <v>36</v>
      </c>
      <c r="G269" s="98" t="s">
        <v>37</v>
      </c>
      <c r="H269" s="99" t="s">
        <v>36</v>
      </c>
      <c r="I269" s="98" t="s">
        <v>37</v>
      </c>
      <c r="J269" s="99" t="s">
        <v>36</v>
      </c>
      <c r="K269" s="98" t="s">
        <v>37</v>
      </c>
      <c r="L269" s="99" t="s">
        <v>36</v>
      </c>
      <c r="M269" s="98" t="s">
        <v>37</v>
      </c>
      <c r="N269" s="99" t="s">
        <v>36</v>
      </c>
      <c r="O269" s="100" t="s">
        <v>37</v>
      </c>
      <c r="P269" s="293" t="s">
        <v>177</v>
      </c>
      <c r="Q269" s="294"/>
      <c r="R269" s="294"/>
      <c r="S269" s="294"/>
      <c r="T269" s="294"/>
      <c r="U269" s="295"/>
      <c r="V269" s="293" t="s">
        <v>176</v>
      </c>
      <c r="W269" s="294"/>
      <c r="X269" s="294"/>
      <c r="Y269" s="294"/>
      <c r="Z269" s="294"/>
      <c r="AA269" s="296"/>
      <c r="AB269" s="297" t="e">
        <f>VLOOKUP($B268,利用者一覧!$C$4:$AU$53,45,FALSE)</f>
        <v>#N/A</v>
      </c>
      <c r="AC269" s="297"/>
      <c r="AD269" s="297"/>
      <c r="AE269" s="297"/>
      <c r="AF269" s="298"/>
    </row>
    <row r="270" spans="1:65" ht="27" customHeight="1" thickTop="1" thickBot="1">
      <c r="A270" s="302"/>
      <c r="B270" s="209"/>
      <c r="C270" s="209"/>
      <c r="D270" s="209"/>
      <c r="E270" s="261"/>
      <c r="F270" s="71"/>
      <c r="G270" s="72"/>
      <c r="H270" s="73"/>
      <c r="I270" s="72"/>
      <c r="J270" s="73"/>
      <c r="K270" s="72"/>
      <c r="L270" s="73"/>
      <c r="M270" s="72"/>
      <c r="N270" s="73"/>
      <c r="O270" s="83"/>
      <c r="P270" s="107" t="s">
        <v>157</v>
      </c>
      <c r="Q270" s="115" t="s">
        <v>148</v>
      </c>
      <c r="R270" s="108" t="s">
        <v>63</v>
      </c>
      <c r="S270" s="61" t="s">
        <v>148</v>
      </c>
      <c r="T270" s="107" t="s">
        <v>59</v>
      </c>
      <c r="U270" s="61" t="s">
        <v>148</v>
      </c>
      <c r="V270" s="299" t="s">
        <v>135</v>
      </c>
      <c r="W270" s="300"/>
      <c r="X270" s="95" t="e">
        <f>VLOOKUP($B268,利用者一覧!$C$4:$AU$53,14,FALSE)</f>
        <v>#N/A</v>
      </c>
      <c r="Y270" s="301" t="s">
        <v>139</v>
      </c>
      <c r="Z270" s="300"/>
      <c r="AA270" s="95" t="e">
        <f>VLOOKUP($B268,利用者一覧!$C$4:$AU$53,22,FALSE)</f>
        <v>#N/A</v>
      </c>
      <c r="AB270" s="225"/>
      <c r="AC270" s="225"/>
      <c r="AD270" s="225"/>
      <c r="AE270" s="225"/>
      <c r="AF270" s="226"/>
    </row>
    <row r="271" spans="1:65" ht="21.6" customHeight="1" thickBot="1">
      <c r="A271" s="302"/>
      <c r="B271" s="283" t="s">
        <v>46</v>
      </c>
      <c r="C271" s="283"/>
      <c r="D271" s="283"/>
      <c r="E271" s="307"/>
      <c r="F271" s="84"/>
      <c r="G271" s="85"/>
      <c r="H271" s="86"/>
      <c r="I271" s="85"/>
      <c r="J271" s="86"/>
      <c r="K271" s="85"/>
      <c r="L271" s="86"/>
      <c r="M271" s="85"/>
      <c r="N271" s="86"/>
      <c r="O271" s="87"/>
      <c r="P271" s="293" t="s">
        <v>156</v>
      </c>
      <c r="Q271" s="294"/>
      <c r="R271" s="294"/>
      <c r="S271" s="294"/>
      <c r="T271" s="294"/>
      <c r="U271" s="295"/>
      <c r="V271" s="279" t="s">
        <v>143</v>
      </c>
      <c r="W271" s="280"/>
      <c r="X271" s="96" t="e">
        <f>VLOOKUP($B268,利用者一覧!$C$4:$AU$53,16,FALSE)</f>
        <v>#N/A</v>
      </c>
      <c r="Y271" s="281" t="s">
        <v>140</v>
      </c>
      <c r="Z271" s="280"/>
      <c r="AA271" s="96" t="e">
        <f>VLOOKUP($B268,利用者一覧!$C$4:$AU$53,24,FALSE)</f>
        <v>#N/A</v>
      </c>
      <c r="AB271" s="225"/>
      <c r="AC271" s="225"/>
      <c r="AD271" s="225"/>
      <c r="AE271" s="225"/>
      <c r="AF271" s="226"/>
    </row>
    <row r="272" spans="1:65" ht="21.6" customHeight="1" thickTop="1" thickBot="1">
      <c r="A272" s="302"/>
      <c r="B272" s="103" t="s">
        <v>51</v>
      </c>
      <c r="C272" s="94" t="e">
        <f>VLOOKUP($B268,利用者一覧!$C$4:$AU$53,38,FALSE)</f>
        <v>#N/A</v>
      </c>
      <c r="D272" s="104" t="s">
        <v>56</v>
      </c>
      <c r="E272" s="61" t="s">
        <v>149</v>
      </c>
      <c r="F272" s="271" t="s">
        <v>31</v>
      </c>
      <c r="G272" s="272"/>
      <c r="H272" s="171" t="s">
        <v>32</v>
      </c>
      <c r="I272" s="272"/>
      <c r="J272" s="171" t="s">
        <v>33</v>
      </c>
      <c r="K272" s="272"/>
      <c r="L272" s="171" t="s">
        <v>34</v>
      </c>
      <c r="M272" s="273"/>
      <c r="N272" s="274" t="s">
        <v>35</v>
      </c>
      <c r="O272" s="275"/>
      <c r="P272" s="276" t="e">
        <f>VLOOKUP($B268,利用者一覧!$C$4:$AU$53,40,FALSE)</f>
        <v>#N/A</v>
      </c>
      <c r="Q272" s="277"/>
      <c r="R272" s="277"/>
      <c r="S272" s="277"/>
      <c r="T272" s="278"/>
      <c r="U272" s="70" t="s">
        <v>148</v>
      </c>
      <c r="V272" s="279" t="s">
        <v>144</v>
      </c>
      <c r="W272" s="280"/>
      <c r="X272" s="96" t="e">
        <f>VLOOKUP($B268,利用者一覧!$C$4:$AU$53,18,FALSE)</f>
        <v>#N/A</v>
      </c>
      <c r="Y272" s="281" t="s">
        <v>141</v>
      </c>
      <c r="Z272" s="280"/>
      <c r="AA272" s="96" t="e">
        <f>VLOOKUP($B268,利用者一覧!$C$4:$AU$53,26,FALSE)</f>
        <v>#N/A</v>
      </c>
      <c r="AB272" s="225"/>
      <c r="AC272" s="225"/>
      <c r="AD272" s="225"/>
      <c r="AE272" s="225"/>
      <c r="AF272" s="226"/>
    </row>
    <row r="273" spans="1:65" ht="21.6" customHeight="1" thickBot="1">
      <c r="A273" s="302"/>
      <c r="B273" s="308" t="s">
        <v>47</v>
      </c>
      <c r="C273" s="308"/>
      <c r="D273" s="308"/>
      <c r="E273" s="309"/>
      <c r="F273" s="97" t="s">
        <v>36</v>
      </c>
      <c r="G273" s="98" t="s">
        <v>37</v>
      </c>
      <c r="H273" s="99" t="s">
        <v>36</v>
      </c>
      <c r="I273" s="98" t="s">
        <v>37</v>
      </c>
      <c r="J273" s="99" t="s">
        <v>36</v>
      </c>
      <c r="K273" s="98" t="s">
        <v>37</v>
      </c>
      <c r="L273" s="99" t="s">
        <v>36</v>
      </c>
      <c r="M273" s="101" t="s">
        <v>37</v>
      </c>
      <c r="N273" s="102" t="s">
        <v>36</v>
      </c>
      <c r="O273" s="100" t="s">
        <v>37</v>
      </c>
      <c r="P273" s="310" t="e">
        <f>VLOOKUP($B268,利用者一覧!$C$4:$AU$53,41,FALSE)</f>
        <v>#N/A</v>
      </c>
      <c r="Q273" s="311"/>
      <c r="R273" s="311"/>
      <c r="S273" s="311"/>
      <c r="T273" s="312"/>
      <c r="U273" s="64" t="s">
        <v>148</v>
      </c>
      <c r="V273" s="279" t="s">
        <v>138</v>
      </c>
      <c r="W273" s="280"/>
      <c r="X273" s="96" t="e">
        <f>VLOOKUP($B268,利用者一覧!$C$4:$AU$53,20,FALSE)</f>
        <v>#N/A</v>
      </c>
      <c r="Y273" s="281" t="s">
        <v>142</v>
      </c>
      <c r="Z273" s="280"/>
      <c r="AA273" s="96" t="e">
        <f>VLOOKUP($B268,利用者一覧!$C$4:$AU$53,28,FALSE)</f>
        <v>#N/A</v>
      </c>
      <c r="AB273" s="225"/>
      <c r="AC273" s="225"/>
      <c r="AD273" s="225"/>
      <c r="AE273" s="225"/>
      <c r="AF273" s="226"/>
      <c r="AK273" s="316"/>
      <c r="AL273" s="316"/>
      <c r="AM273" s="67"/>
      <c r="AN273" s="67"/>
      <c r="AO273" s="67"/>
    </row>
    <row r="274" spans="1:65" ht="21.6" customHeight="1" thickTop="1" thickBot="1">
      <c r="A274" s="302"/>
      <c r="B274" s="106" t="s">
        <v>51</v>
      </c>
      <c r="C274" s="94" t="e">
        <f>VLOOKUP($B268,利用者一覧!$C$4:$AU$53,39,FALSE)</f>
        <v>#N/A</v>
      </c>
      <c r="D274" s="104" t="s">
        <v>56</v>
      </c>
      <c r="E274" s="61" t="s">
        <v>149</v>
      </c>
      <c r="F274" s="71"/>
      <c r="G274" s="72"/>
      <c r="H274" s="73"/>
      <c r="I274" s="72"/>
      <c r="J274" s="73"/>
      <c r="K274" s="72"/>
      <c r="L274" s="73"/>
      <c r="M274" s="74"/>
      <c r="N274" s="62"/>
      <c r="O274" s="63"/>
      <c r="P274" s="317" t="e">
        <f>VLOOKUP($B268,利用者一覧!$C$4:$AU$53,42,FALSE)</f>
        <v>#N/A</v>
      </c>
      <c r="Q274" s="318"/>
      <c r="R274" s="318"/>
      <c r="S274" s="318"/>
      <c r="T274" s="319"/>
      <c r="U274" s="116" t="s">
        <v>148</v>
      </c>
      <c r="V274" s="320" t="e">
        <f>VLOOKUP($B268,利用者一覧!$C$4:$AU$53,44,FALSE)</f>
        <v>#N/A</v>
      </c>
      <c r="W274" s="179"/>
      <c r="X274" s="179"/>
      <c r="Y274" s="179"/>
      <c r="Z274" s="179"/>
      <c r="AA274" s="179"/>
      <c r="AB274" s="179"/>
      <c r="AC274" s="179"/>
      <c r="AD274" s="179"/>
      <c r="AE274" s="179"/>
      <c r="AF274" s="180"/>
    </row>
    <row r="275" spans="1:65" ht="21.6" customHeight="1" thickBot="1">
      <c r="A275" s="302"/>
      <c r="B275" s="293" t="s">
        <v>182</v>
      </c>
      <c r="C275" s="294"/>
      <c r="D275" s="294"/>
      <c r="E275" s="295"/>
      <c r="F275" s="109"/>
      <c r="G275" s="110"/>
      <c r="H275" s="111"/>
      <c r="I275" s="110"/>
      <c r="J275" s="111"/>
      <c r="K275" s="110"/>
      <c r="L275" s="111"/>
      <c r="M275" s="112"/>
      <c r="N275" s="113"/>
      <c r="O275" s="114"/>
      <c r="P275" s="198" t="s">
        <v>178</v>
      </c>
      <c r="Q275" s="199"/>
      <c r="R275" s="324"/>
      <c r="S275" s="206" t="e">
        <f>VLOOKUP($B268,利用者一覧!$C$4:$AU$53,43,FALSE)</f>
        <v>#N/A</v>
      </c>
      <c r="T275" s="206"/>
      <c r="U275" s="207"/>
      <c r="V275" s="321"/>
      <c r="W275" s="322"/>
      <c r="X275" s="322"/>
      <c r="Y275" s="322"/>
      <c r="Z275" s="322"/>
      <c r="AA275" s="322"/>
      <c r="AB275" s="322"/>
      <c r="AC275" s="322"/>
      <c r="AD275" s="322"/>
      <c r="AE275" s="322"/>
      <c r="AF275" s="323"/>
      <c r="AK275" s="76"/>
      <c r="AL275" s="76"/>
      <c r="AM275" s="76"/>
      <c r="AN275" s="76"/>
      <c r="AO275" s="76"/>
      <c r="AP275" s="77"/>
      <c r="AQ275" s="77"/>
      <c r="AR275" s="75"/>
      <c r="AS275" s="77"/>
      <c r="AT275" s="77"/>
      <c r="AU275" s="75"/>
      <c r="AV275" s="77"/>
      <c r="AW275" s="77"/>
      <c r="AX275" s="75"/>
      <c r="AY275" s="77"/>
      <c r="AZ275" s="77"/>
      <c r="BA275" s="75"/>
      <c r="BB275" s="77"/>
      <c r="BC275" s="77"/>
      <c r="BD275" s="75"/>
      <c r="BE275" s="77"/>
      <c r="BF275" s="77"/>
      <c r="BG275" s="75"/>
      <c r="BH275" s="77"/>
      <c r="BI275" s="77"/>
      <c r="BJ275" s="75"/>
      <c r="BK275" s="77"/>
      <c r="BL275" s="77"/>
      <c r="BM275" s="75"/>
    </row>
    <row r="276" spans="1:65" ht="27.6" customHeight="1" thickTop="1" thickBot="1">
      <c r="A276" s="303"/>
      <c r="B276" s="313"/>
      <c r="C276" s="314"/>
      <c r="D276" s="314"/>
      <c r="E276" s="314"/>
      <c r="F276" s="314"/>
      <c r="G276" s="314"/>
      <c r="H276" s="314"/>
      <c r="I276" s="314"/>
      <c r="J276" s="314"/>
      <c r="K276" s="314"/>
      <c r="L276" s="314"/>
      <c r="M276" s="314"/>
      <c r="N276" s="314"/>
      <c r="O276" s="314"/>
      <c r="P276" s="314"/>
      <c r="Q276" s="314"/>
      <c r="R276" s="314"/>
      <c r="S276" s="314"/>
      <c r="T276" s="314"/>
      <c r="U276" s="314"/>
      <c r="V276" s="314"/>
      <c r="W276" s="314"/>
      <c r="X276" s="314"/>
      <c r="Y276" s="314"/>
      <c r="Z276" s="314"/>
      <c r="AA276" s="314"/>
      <c r="AB276" s="314"/>
      <c r="AC276" s="314"/>
      <c r="AD276" s="314"/>
      <c r="AE276" s="314"/>
      <c r="AF276" s="315"/>
    </row>
    <row r="277" spans="1:65" ht="16.95" customHeight="1" thickBot="1">
      <c r="A277" s="302">
        <v>28</v>
      </c>
      <c r="B277" s="149" t="s">
        <v>9</v>
      </c>
      <c r="C277" s="150"/>
      <c r="D277" s="150"/>
      <c r="E277" s="151"/>
      <c r="F277" s="304" t="s">
        <v>158</v>
      </c>
      <c r="G277" s="305"/>
      <c r="H277" s="305"/>
      <c r="I277" s="305"/>
      <c r="J277" s="305"/>
      <c r="K277" s="305"/>
      <c r="L277" s="305"/>
      <c r="M277" s="305"/>
      <c r="N277" s="305"/>
      <c r="O277" s="306"/>
      <c r="P277" s="282" t="s">
        <v>48</v>
      </c>
      <c r="Q277" s="283"/>
      <c r="R277" s="283"/>
      <c r="S277" s="283"/>
      <c r="T277" s="283"/>
      <c r="U277" s="284"/>
      <c r="V277" s="285" t="e">
        <f>VLOOKUP($B278,利用者一覧!$C$4:$AU$53,36,FALSE)</f>
        <v>#N/A</v>
      </c>
      <c r="W277" s="286"/>
      <c r="X277" s="286"/>
      <c r="Y277" s="282" t="s">
        <v>49</v>
      </c>
      <c r="Z277" s="283"/>
      <c r="AA277" s="283"/>
      <c r="AB277" s="283"/>
      <c r="AC277" s="284"/>
      <c r="AD277" s="285" t="e">
        <f>VLOOKUP($B278,利用者一覧!$C$4:$AU$53,37,FALSE)</f>
        <v>#N/A</v>
      </c>
      <c r="AE277" s="286"/>
      <c r="AF277" s="287"/>
    </row>
    <row r="278" spans="1:65" ht="27" customHeight="1" thickTop="1" thickBot="1">
      <c r="A278" s="302"/>
      <c r="B278" s="208"/>
      <c r="C278" s="208"/>
      <c r="D278" s="208"/>
      <c r="E278" s="259"/>
      <c r="F278" s="271" t="s">
        <v>26</v>
      </c>
      <c r="G278" s="272"/>
      <c r="H278" s="171" t="s">
        <v>27</v>
      </c>
      <c r="I278" s="272"/>
      <c r="J278" s="171" t="s">
        <v>28</v>
      </c>
      <c r="K278" s="272"/>
      <c r="L278" s="171" t="s">
        <v>29</v>
      </c>
      <c r="M278" s="272"/>
      <c r="N278" s="171" t="s">
        <v>30</v>
      </c>
      <c r="O278" s="275"/>
      <c r="P278" s="106" t="s">
        <v>52</v>
      </c>
      <c r="Q278" s="288" t="s">
        <v>53</v>
      </c>
      <c r="R278" s="289"/>
      <c r="S278" s="104" t="s">
        <v>57</v>
      </c>
      <c r="T278" s="290"/>
      <c r="U278" s="291"/>
      <c r="V278" s="105" t="s">
        <v>60</v>
      </c>
      <c r="W278" s="288" t="s">
        <v>61</v>
      </c>
      <c r="X278" s="292"/>
      <c r="Y278" s="107" t="s">
        <v>54</v>
      </c>
      <c r="Z278" s="115" t="s">
        <v>148</v>
      </c>
      <c r="AA278" s="108" t="s">
        <v>58</v>
      </c>
      <c r="AB278" s="115" t="s">
        <v>148</v>
      </c>
      <c r="AC278" s="108" t="s">
        <v>62</v>
      </c>
      <c r="AD278" s="115" t="s">
        <v>148</v>
      </c>
      <c r="AE278" s="104" t="s">
        <v>55</v>
      </c>
      <c r="AF278" s="61" t="s">
        <v>148</v>
      </c>
    </row>
    <row r="279" spans="1:65" ht="21.6" customHeight="1" thickBot="1">
      <c r="A279" s="302"/>
      <c r="B279" s="209"/>
      <c r="C279" s="209"/>
      <c r="D279" s="209"/>
      <c r="E279" s="261"/>
      <c r="F279" s="97" t="s">
        <v>36</v>
      </c>
      <c r="G279" s="98" t="s">
        <v>37</v>
      </c>
      <c r="H279" s="99" t="s">
        <v>36</v>
      </c>
      <c r="I279" s="98" t="s">
        <v>37</v>
      </c>
      <c r="J279" s="99" t="s">
        <v>36</v>
      </c>
      <c r="K279" s="98" t="s">
        <v>37</v>
      </c>
      <c r="L279" s="99" t="s">
        <v>36</v>
      </c>
      <c r="M279" s="98" t="s">
        <v>37</v>
      </c>
      <c r="N279" s="99" t="s">
        <v>36</v>
      </c>
      <c r="O279" s="100" t="s">
        <v>37</v>
      </c>
      <c r="P279" s="293" t="s">
        <v>177</v>
      </c>
      <c r="Q279" s="294"/>
      <c r="R279" s="294"/>
      <c r="S279" s="294"/>
      <c r="T279" s="294"/>
      <c r="U279" s="295"/>
      <c r="V279" s="293" t="s">
        <v>176</v>
      </c>
      <c r="W279" s="294"/>
      <c r="X279" s="294"/>
      <c r="Y279" s="294"/>
      <c r="Z279" s="294"/>
      <c r="AA279" s="296"/>
      <c r="AB279" s="297" t="e">
        <f>VLOOKUP($B278,利用者一覧!$C$4:$AU$53,45,FALSE)</f>
        <v>#N/A</v>
      </c>
      <c r="AC279" s="297"/>
      <c r="AD279" s="297"/>
      <c r="AE279" s="297"/>
      <c r="AF279" s="298"/>
    </row>
    <row r="280" spans="1:65" ht="27" customHeight="1" thickTop="1" thickBot="1">
      <c r="A280" s="302"/>
      <c r="B280" s="209"/>
      <c r="C280" s="209"/>
      <c r="D280" s="209"/>
      <c r="E280" s="261"/>
      <c r="F280" s="71"/>
      <c r="G280" s="72"/>
      <c r="H280" s="73"/>
      <c r="I280" s="72"/>
      <c r="J280" s="73"/>
      <c r="K280" s="72"/>
      <c r="L280" s="73"/>
      <c r="M280" s="72"/>
      <c r="N280" s="73"/>
      <c r="O280" s="83"/>
      <c r="P280" s="107" t="s">
        <v>157</v>
      </c>
      <c r="Q280" s="115" t="s">
        <v>148</v>
      </c>
      <c r="R280" s="108" t="s">
        <v>63</v>
      </c>
      <c r="S280" s="61" t="s">
        <v>148</v>
      </c>
      <c r="T280" s="107" t="s">
        <v>59</v>
      </c>
      <c r="U280" s="61" t="s">
        <v>148</v>
      </c>
      <c r="V280" s="299" t="s">
        <v>135</v>
      </c>
      <c r="W280" s="300"/>
      <c r="X280" s="95" t="e">
        <f>VLOOKUP($B278,利用者一覧!$C$4:$AU$53,14,FALSE)</f>
        <v>#N/A</v>
      </c>
      <c r="Y280" s="301" t="s">
        <v>139</v>
      </c>
      <c r="Z280" s="300"/>
      <c r="AA280" s="95" t="e">
        <f>VLOOKUP($B278,利用者一覧!$C$4:$AU$53,22,FALSE)</f>
        <v>#N/A</v>
      </c>
      <c r="AB280" s="225"/>
      <c r="AC280" s="225"/>
      <c r="AD280" s="225"/>
      <c r="AE280" s="225"/>
      <c r="AF280" s="226"/>
    </row>
    <row r="281" spans="1:65" ht="21.6" customHeight="1" thickBot="1">
      <c r="A281" s="302"/>
      <c r="B281" s="283" t="s">
        <v>46</v>
      </c>
      <c r="C281" s="283"/>
      <c r="D281" s="283"/>
      <c r="E281" s="307"/>
      <c r="F281" s="84"/>
      <c r="G281" s="85"/>
      <c r="H281" s="86"/>
      <c r="I281" s="85"/>
      <c r="J281" s="86"/>
      <c r="K281" s="85"/>
      <c r="L281" s="86"/>
      <c r="M281" s="85"/>
      <c r="N281" s="86"/>
      <c r="O281" s="87"/>
      <c r="P281" s="293" t="s">
        <v>156</v>
      </c>
      <c r="Q281" s="294"/>
      <c r="R281" s="294"/>
      <c r="S281" s="294"/>
      <c r="T281" s="294"/>
      <c r="U281" s="295"/>
      <c r="V281" s="279" t="s">
        <v>143</v>
      </c>
      <c r="W281" s="280"/>
      <c r="X281" s="96" t="e">
        <f>VLOOKUP($B278,利用者一覧!$C$4:$AU$53,16,FALSE)</f>
        <v>#N/A</v>
      </c>
      <c r="Y281" s="281" t="s">
        <v>140</v>
      </c>
      <c r="Z281" s="280"/>
      <c r="AA281" s="96" t="e">
        <f>VLOOKUP($B278,利用者一覧!$C$4:$AU$53,24,FALSE)</f>
        <v>#N/A</v>
      </c>
      <c r="AB281" s="225"/>
      <c r="AC281" s="225"/>
      <c r="AD281" s="225"/>
      <c r="AE281" s="225"/>
      <c r="AF281" s="226"/>
    </row>
    <row r="282" spans="1:65" ht="21.6" customHeight="1" thickTop="1" thickBot="1">
      <c r="A282" s="302"/>
      <c r="B282" s="103" t="s">
        <v>51</v>
      </c>
      <c r="C282" s="94" t="e">
        <f>VLOOKUP($B278,利用者一覧!$C$4:$AU$53,38,FALSE)</f>
        <v>#N/A</v>
      </c>
      <c r="D282" s="104" t="s">
        <v>56</v>
      </c>
      <c r="E282" s="61" t="s">
        <v>149</v>
      </c>
      <c r="F282" s="271" t="s">
        <v>31</v>
      </c>
      <c r="G282" s="272"/>
      <c r="H282" s="171" t="s">
        <v>32</v>
      </c>
      <c r="I282" s="272"/>
      <c r="J282" s="171" t="s">
        <v>33</v>
      </c>
      <c r="K282" s="272"/>
      <c r="L282" s="171" t="s">
        <v>34</v>
      </c>
      <c r="M282" s="273"/>
      <c r="N282" s="274" t="s">
        <v>35</v>
      </c>
      <c r="O282" s="275"/>
      <c r="P282" s="276" t="e">
        <f>VLOOKUP($B278,利用者一覧!$C$4:$AU$53,40,FALSE)</f>
        <v>#N/A</v>
      </c>
      <c r="Q282" s="277"/>
      <c r="R282" s="277"/>
      <c r="S282" s="277"/>
      <c r="T282" s="278"/>
      <c r="U282" s="70" t="s">
        <v>148</v>
      </c>
      <c r="V282" s="279" t="s">
        <v>144</v>
      </c>
      <c r="W282" s="280"/>
      <c r="X282" s="96" t="e">
        <f>VLOOKUP($B278,利用者一覧!$C$4:$AU$53,18,FALSE)</f>
        <v>#N/A</v>
      </c>
      <c r="Y282" s="281" t="s">
        <v>141</v>
      </c>
      <c r="Z282" s="280"/>
      <c r="AA282" s="96" t="e">
        <f>VLOOKUP($B278,利用者一覧!$C$4:$AU$53,26,FALSE)</f>
        <v>#N/A</v>
      </c>
      <c r="AB282" s="225"/>
      <c r="AC282" s="225"/>
      <c r="AD282" s="225"/>
      <c r="AE282" s="225"/>
      <c r="AF282" s="226"/>
    </row>
    <row r="283" spans="1:65" ht="21.6" customHeight="1" thickBot="1">
      <c r="A283" s="302"/>
      <c r="B283" s="308" t="s">
        <v>47</v>
      </c>
      <c r="C283" s="308"/>
      <c r="D283" s="308"/>
      <c r="E283" s="309"/>
      <c r="F283" s="97" t="s">
        <v>36</v>
      </c>
      <c r="G283" s="98" t="s">
        <v>37</v>
      </c>
      <c r="H283" s="99" t="s">
        <v>36</v>
      </c>
      <c r="I283" s="98" t="s">
        <v>37</v>
      </c>
      <c r="J283" s="99" t="s">
        <v>36</v>
      </c>
      <c r="K283" s="98" t="s">
        <v>37</v>
      </c>
      <c r="L283" s="99" t="s">
        <v>36</v>
      </c>
      <c r="M283" s="101" t="s">
        <v>37</v>
      </c>
      <c r="N283" s="102" t="s">
        <v>36</v>
      </c>
      <c r="O283" s="100" t="s">
        <v>37</v>
      </c>
      <c r="P283" s="310" t="e">
        <f>VLOOKUP($B278,利用者一覧!$C$4:$AU$53,41,FALSE)</f>
        <v>#N/A</v>
      </c>
      <c r="Q283" s="311"/>
      <c r="R283" s="311"/>
      <c r="S283" s="311"/>
      <c r="T283" s="312"/>
      <c r="U283" s="64" t="s">
        <v>148</v>
      </c>
      <c r="V283" s="279" t="s">
        <v>138</v>
      </c>
      <c r="W283" s="280"/>
      <c r="X283" s="96" t="e">
        <f>VLOOKUP($B278,利用者一覧!$C$4:$AU$53,20,FALSE)</f>
        <v>#N/A</v>
      </c>
      <c r="Y283" s="281" t="s">
        <v>142</v>
      </c>
      <c r="Z283" s="280"/>
      <c r="AA283" s="96" t="e">
        <f>VLOOKUP($B278,利用者一覧!$C$4:$AU$53,28,FALSE)</f>
        <v>#N/A</v>
      </c>
      <c r="AB283" s="225"/>
      <c r="AC283" s="225"/>
      <c r="AD283" s="225"/>
      <c r="AE283" s="225"/>
      <c r="AF283" s="226"/>
      <c r="AK283" s="316"/>
      <c r="AL283" s="316"/>
      <c r="AM283" s="67"/>
      <c r="AN283" s="67"/>
      <c r="AO283" s="67"/>
    </row>
    <row r="284" spans="1:65" ht="21.6" customHeight="1" thickTop="1" thickBot="1">
      <c r="A284" s="302"/>
      <c r="B284" s="106" t="s">
        <v>51</v>
      </c>
      <c r="C284" s="94" t="e">
        <f>VLOOKUP($B278,利用者一覧!$C$4:$AU$53,39,FALSE)</f>
        <v>#N/A</v>
      </c>
      <c r="D284" s="104" t="s">
        <v>56</v>
      </c>
      <c r="E284" s="61" t="s">
        <v>149</v>
      </c>
      <c r="F284" s="71"/>
      <c r="G284" s="72"/>
      <c r="H284" s="73"/>
      <c r="I284" s="72"/>
      <c r="J284" s="73"/>
      <c r="K284" s="72"/>
      <c r="L284" s="73"/>
      <c r="M284" s="74"/>
      <c r="N284" s="62"/>
      <c r="O284" s="63"/>
      <c r="P284" s="317" t="e">
        <f>VLOOKUP($B278,利用者一覧!$C$4:$AU$53,42,FALSE)</f>
        <v>#N/A</v>
      </c>
      <c r="Q284" s="318"/>
      <c r="R284" s="318"/>
      <c r="S284" s="318"/>
      <c r="T284" s="319"/>
      <c r="U284" s="116" t="s">
        <v>148</v>
      </c>
      <c r="V284" s="320" t="e">
        <f>VLOOKUP($B278,利用者一覧!$C$4:$AU$53,44,FALSE)</f>
        <v>#N/A</v>
      </c>
      <c r="W284" s="179"/>
      <c r="X284" s="179"/>
      <c r="Y284" s="179"/>
      <c r="Z284" s="179"/>
      <c r="AA284" s="179"/>
      <c r="AB284" s="179"/>
      <c r="AC284" s="179"/>
      <c r="AD284" s="179"/>
      <c r="AE284" s="179"/>
      <c r="AF284" s="180"/>
    </row>
    <row r="285" spans="1:65" ht="21.6" customHeight="1" thickBot="1">
      <c r="A285" s="302"/>
      <c r="B285" s="293" t="s">
        <v>182</v>
      </c>
      <c r="C285" s="294"/>
      <c r="D285" s="294"/>
      <c r="E285" s="295"/>
      <c r="F285" s="109"/>
      <c r="G285" s="110"/>
      <c r="H285" s="111"/>
      <c r="I285" s="110"/>
      <c r="J285" s="111"/>
      <c r="K285" s="110"/>
      <c r="L285" s="111"/>
      <c r="M285" s="112"/>
      <c r="N285" s="113"/>
      <c r="O285" s="114"/>
      <c r="P285" s="198" t="s">
        <v>178</v>
      </c>
      <c r="Q285" s="199"/>
      <c r="R285" s="324"/>
      <c r="S285" s="206" t="e">
        <f>VLOOKUP($B278,利用者一覧!$C$4:$AU$53,43,FALSE)</f>
        <v>#N/A</v>
      </c>
      <c r="T285" s="206"/>
      <c r="U285" s="207"/>
      <c r="V285" s="321"/>
      <c r="W285" s="322"/>
      <c r="X285" s="322"/>
      <c r="Y285" s="322"/>
      <c r="Z285" s="322"/>
      <c r="AA285" s="322"/>
      <c r="AB285" s="322"/>
      <c r="AC285" s="322"/>
      <c r="AD285" s="322"/>
      <c r="AE285" s="322"/>
      <c r="AF285" s="323"/>
      <c r="AK285" s="76"/>
      <c r="AL285" s="76"/>
      <c r="AM285" s="76"/>
      <c r="AN285" s="76"/>
      <c r="AO285" s="76"/>
      <c r="AP285" s="77"/>
      <c r="AQ285" s="77"/>
      <c r="AR285" s="75"/>
      <c r="AS285" s="77"/>
      <c r="AT285" s="77"/>
      <c r="AU285" s="75"/>
      <c r="AV285" s="77"/>
      <c r="AW285" s="77"/>
      <c r="AX285" s="75"/>
      <c r="AY285" s="77"/>
      <c r="AZ285" s="77"/>
      <c r="BA285" s="75"/>
      <c r="BB285" s="77"/>
      <c r="BC285" s="77"/>
      <c r="BD285" s="75"/>
      <c r="BE285" s="77"/>
      <c r="BF285" s="77"/>
      <c r="BG285" s="75"/>
      <c r="BH285" s="77"/>
      <c r="BI285" s="77"/>
      <c r="BJ285" s="75"/>
      <c r="BK285" s="77"/>
      <c r="BL285" s="77"/>
      <c r="BM285" s="75"/>
    </row>
    <row r="286" spans="1:65" ht="27.6" customHeight="1" thickTop="1" thickBot="1">
      <c r="A286" s="303"/>
      <c r="B286" s="313"/>
      <c r="C286" s="314"/>
      <c r="D286" s="314"/>
      <c r="E286" s="314"/>
      <c r="F286" s="314"/>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314"/>
      <c r="AC286" s="314"/>
      <c r="AD286" s="314"/>
      <c r="AE286" s="314"/>
      <c r="AF286" s="315"/>
    </row>
    <row r="287" spans="1:65" ht="16.95" customHeight="1" thickBot="1">
      <c r="A287" s="302">
        <v>29</v>
      </c>
      <c r="B287" s="149" t="s">
        <v>9</v>
      </c>
      <c r="C287" s="150"/>
      <c r="D287" s="150"/>
      <c r="E287" s="151"/>
      <c r="F287" s="304" t="s">
        <v>158</v>
      </c>
      <c r="G287" s="305"/>
      <c r="H287" s="305"/>
      <c r="I287" s="305"/>
      <c r="J287" s="305"/>
      <c r="K287" s="305"/>
      <c r="L287" s="305"/>
      <c r="M287" s="305"/>
      <c r="N287" s="305"/>
      <c r="O287" s="306"/>
      <c r="P287" s="282" t="s">
        <v>48</v>
      </c>
      <c r="Q287" s="283"/>
      <c r="R287" s="283"/>
      <c r="S287" s="283"/>
      <c r="T287" s="283"/>
      <c r="U287" s="284"/>
      <c r="V287" s="285" t="e">
        <f>VLOOKUP($B288,利用者一覧!$C$4:$AU$53,36,FALSE)</f>
        <v>#N/A</v>
      </c>
      <c r="W287" s="286"/>
      <c r="X287" s="286"/>
      <c r="Y287" s="282" t="s">
        <v>49</v>
      </c>
      <c r="Z287" s="283"/>
      <c r="AA287" s="283"/>
      <c r="AB287" s="283"/>
      <c r="AC287" s="284"/>
      <c r="AD287" s="285" t="e">
        <f>VLOOKUP($B288,利用者一覧!$C$4:$AU$53,37,FALSE)</f>
        <v>#N/A</v>
      </c>
      <c r="AE287" s="286"/>
      <c r="AF287" s="287"/>
    </row>
    <row r="288" spans="1:65" ht="27" customHeight="1" thickTop="1" thickBot="1">
      <c r="A288" s="302"/>
      <c r="B288" s="208"/>
      <c r="C288" s="208"/>
      <c r="D288" s="208"/>
      <c r="E288" s="259"/>
      <c r="F288" s="271" t="s">
        <v>26</v>
      </c>
      <c r="G288" s="272"/>
      <c r="H288" s="171" t="s">
        <v>27</v>
      </c>
      <c r="I288" s="272"/>
      <c r="J288" s="171" t="s">
        <v>28</v>
      </c>
      <c r="K288" s="272"/>
      <c r="L288" s="171" t="s">
        <v>29</v>
      </c>
      <c r="M288" s="272"/>
      <c r="N288" s="171" t="s">
        <v>30</v>
      </c>
      <c r="O288" s="275"/>
      <c r="P288" s="106" t="s">
        <v>52</v>
      </c>
      <c r="Q288" s="288" t="s">
        <v>53</v>
      </c>
      <c r="R288" s="289"/>
      <c r="S288" s="104" t="s">
        <v>57</v>
      </c>
      <c r="T288" s="290"/>
      <c r="U288" s="291"/>
      <c r="V288" s="105" t="s">
        <v>60</v>
      </c>
      <c r="W288" s="288" t="s">
        <v>61</v>
      </c>
      <c r="X288" s="292"/>
      <c r="Y288" s="107" t="s">
        <v>54</v>
      </c>
      <c r="Z288" s="115" t="s">
        <v>148</v>
      </c>
      <c r="AA288" s="108" t="s">
        <v>58</v>
      </c>
      <c r="AB288" s="115" t="s">
        <v>148</v>
      </c>
      <c r="AC288" s="108" t="s">
        <v>62</v>
      </c>
      <c r="AD288" s="115" t="s">
        <v>148</v>
      </c>
      <c r="AE288" s="104" t="s">
        <v>55</v>
      </c>
      <c r="AF288" s="61" t="s">
        <v>148</v>
      </c>
    </row>
    <row r="289" spans="1:65" ht="21.6" customHeight="1" thickBot="1">
      <c r="A289" s="302"/>
      <c r="B289" s="209"/>
      <c r="C289" s="209"/>
      <c r="D289" s="209"/>
      <c r="E289" s="261"/>
      <c r="F289" s="97" t="s">
        <v>36</v>
      </c>
      <c r="G289" s="98" t="s">
        <v>37</v>
      </c>
      <c r="H289" s="99" t="s">
        <v>36</v>
      </c>
      <c r="I289" s="98" t="s">
        <v>37</v>
      </c>
      <c r="J289" s="99" t="s">
        <v>36</v>
      </c>
      <c r="K289" s="98" t="s">
        <v>37</v>
      </c>
      <c r="L289" s="99" t="s">
        <v>36</v>
      </c>
      <c r="M289" s="98" t="s">
        <v>37</v>
      </c>
      <c r="N289" s="99" t="s">
        <v>36</v>
      </c>
      <c r="O289" s="100" t="s">
        <v>37</v>
      </c>
      <c r="P289" s="293" t="s">
        <v>177</v>
      </c>
      <c r="Q289" s="294"/>
      <c r="R289" s="294"/>
      <c r="S289" s="294"/>
      <c r="T289" s="294"/>
      <c r="U289" s="295"/>
      <c r="V289" s="293" t="s">
        <v>176</v>
      </c>
      <c r="W289" s="294"/>
      <c r="X289" s="294"/>
      <c r="Y289" s="294"/>
      <c r="Z289" s="294"/>
      <c r="AA289" s="296"/>
      <c r="AB289" s="297" t="e">
        <f>VLOOKUP($B288,利用者一覧!$C$4:$AU$53,45,FALSE)</f>
        <v>#N/A</v>
      </c>
      <c r="AC289" s="297"/>
      <c r="AD289" s="297"/>
      <c r="AE289" s="297"/>
      <c r="AF289" s="298"/>
    </row>
    <row r="290" spans="1:65" ht="27" customHeight="1" thickTop="1" thickBot="1">
      <c r="A290" s="302"/>
      <c r="B290" s="209"/>
      <c r="C290" s="209"/>
      <c r="D290" s="209"/>
      <c r="E290" s="261"/>
      <c r="F290" s="71"/>
      <c r="G290" s="72"/>
      <c r="H290" s="73"/>
      <c r="I290" s="72"/>
      <c r="J290" s="73"/>
      <c r="K290" s="72"/>
      <c r="L290" s="73"/>
      <c r="M290" s="72"/>
      <c r="N290" s="73"/>
      <c r="O290" s="83"/>
      <c r="P290" s="107" t="s">
        <v>157</v>
      </c>
      <c r="Q290" s="115" t="s">
        <v>148</v>
      </c>
      <c r="R290" s="108" t="s">
        <v>63</v>
      </c>
      <c r="S290" s="61" t="s">
        <v>148</v>
      </c>
      <c r="T290" s="107" t="s">
        <v>59</v>
      </c>
      <c r="U290" s="61" t="s">
        <v>148</v>
      </c>
      <c r="V290" s="299" t="s">
        <v>135</v>
      </c>
      <c r="W290" s="300"/>
      <c r="X290" s="95" t="e">
        <f>VLOOKUP($B288,利用者一覧!$C$4:$AU$53,14,FALSE)</f>
        <v>#N/A</v>
      </c>
      <c r="Y290" s="301" t="s">
        <v>139</v>
      </c>
      <c r="Z290" s="300"/>
      <c r="AA290" s="95" t="e">
        <f>VLOOKUP($B288,利用者一覧!$C$4:$AU$53,22,FALSE)</f>
        <v>#N/A</v>
      </c>
      <c r="AB290" s="225"/>
      <c r="AC290" s="225"/>
      <c r="AD290" s="225"/>
      <c r="AE290" s="225"/>
      <c r="AF290" s="226"/>
    </row>
    <row r="291" spans="1:65" ht="21.6" customHeight="1" thickBot="1">
      <c r="A291" s="302"/>
      <c r="B291" s="283" t="s">
        <v>46</v>
      </c>
      <c r="C291" s="283"/>
      <c r="D291" s="283"/>
      <c r="E291" s="307"/>
      <c r="F291" s="84"/>
      <c r="G291" s="85"/>
      <c r="H291" s="86"/>
      <c r="I291" s="85"/>
      <c r="J291" s="86"/>
      <c r="K291" s="85"/>
      <c r="L291" s="86"/>
      <c r="M291" s="85"/>
      <c r="N291" s="86"/>
      <c r="O291" s="87"/>
      <c r="P291" s="293" t="s">
        <v>156</v>
      </c>
      <c r="Q291" s="294"/>
      <c r="R291" s="294"/>
      <c r="S291" s="294"/>
      <c r="T291" s="294"/>
      <c r="U291" s="295"/>
      <c r="V291" s="279" t="s">
        <v>143</v>
      </c>
      <c r="W291" s="280"/>
      <c r="X291" s="96" t="e">
        <f>VLOOKUP($B288,利用者一覧!$C$4:$AU$53,16,FALSE)</f>
        <v>#N/A</v>
      </c>
      <c r="Y291" s="281" t="s">
        <v>140</v>
      </c>
      <c r="Z291" s="280"/>
      <c r="AA291" s="96" t="e">
        <f>VLOOKUP($B288,利用者一覧!$C$4:$AU$53,24,FALSE)</f>
        <v>#N/A</v>
      </c>
      <c r="AB291" s="225"/>
      <c r="AC291" s="225"/>
      <c r="AD291" s="225"/>
      <c r="AE291" s="225"/>
      <c r="AF291" s="226"/>
    </row>
    <row r="292" spans="1:65" ht="21.6" customHeight="1" thickTop="1" thickBot="1">
      <c r="A292" s="302"/>
      <c r="B292" s="103" t="s">
        <v>51</v>
      </c>
      <c r="C292" s="94" t="e">
        <f>VLOOKUP($B288,利用者一覧!$C$4:$AU$53,38,FALSE)</f>
        <v>#N/A</v>
      </c>
      <c r="D292" s="104" t="s">
        <v>56</v>
      </c>
      <c r="E292" s="61" t="s">
        <v>149</v>
      </c>
      <c r="F292" s="271" t="s">
        <v>31</v>
      </c>
      <c r="G292" s="272"/>
      <c r="H292" s="171" t="s">
        <v>32</v>
      </c>
      <c r="I292" s="272"/>
      <c r="J292" s="171" t="s">
        <v>33</v>
      </c>
      <c r="K292" s="272"/>
      <c r="L292" s="171" t="s">
        <v>34</v>
      </c>
      <c r="M292" s="273"/>
      <c r="N292" s="274" t="s">
        <v>35</v>
      </c>
      <c r="O292" s="275"/>
      <c r="P292" s="276" t="e">
        <f>VLOOKUP($B288,利用者一覧!$C$4:$AU$53,40,FALSE)</f>
        <v>#N/A</v>
      </c>
      <c r="Q292" s="277"/>
      <c r="R292" s="277"/>
      <c r="S292" s="277"/>
      <c r="T292" s="278"/>
      <c r="U292" s="70" t="s">
        <v>148</v>
      </c>
      <c r="V292" s="279" t="s">
        <v>144</v>
      </c>
      <c r="W292" s="280"/>
      <c r="X292" s="96" t="e">
        <f>VLOOKUP($B288,利用者一覧!$C$4:$AU$53,18,FALSE)</f>
        <v>#N/A</v>
      </c>
      <c r="Y292" s="281" t="s">
        <v>141</v>
      </c>
      <c r="Z292" s="280"/>
      <c r="AA292" s="96" t="e">
        <f>VLOOKUP($B288,利用者一覧!$C$4:$AU$53,26,FALSE)</f>
        <v>#N/A</v>
      </c>
      <c r="AB292" s="225"/>
      <c r="AC292" s="225"/>
      <c r="AD292" s="225"/>
      <c r="AE292" s="225"/>
      <c r="AF292" s="226"/>
    </row>
    <row r="293" spans="1:65" ht="21.6" customHeight="1" thickBot="1">
      <c r="A293" s="302"/>
      <c r="B293" s="308" t="s">
        <v>47</v>
      </c>
      <c r="C293" s="308"/>
      <c r="D293" s="308"/>
      <c r="E293" s="309"/>
      <c r="F293" s="97" t="s">
        <v>36</v>
      </c>
      <c r="G293" s="98" t="s">
        <v>37</v>
      </c>
      <c r="H293" s="99" t="s">
        <v>36</v>
      </c>
      <c r="I293" s="98" t="s">
        <v>37</v>
      </c>
      <c r="J293" s="99" t="s">
        <v>36</v>
      </c>
      <c r="K293" s="98" t="s">
        <v>37</v>
      </c>
      <c r="L293" s="99" t="s">
        <v>36</v>
      </c>
      <c r="M293" s="101" t="s">
        <v>37</v>
      </c>
      <c r="N293" s="102" t="s">
        <v>36</v>
      </c>
      <c r="O293" s="100" t="s">
        <v>37</v>
      </c>
      <c r="P293" s="310" t="e">
        <f>VLOOKUP($B288,利用者一覧!$C$4:$AU$53,41,FALSE)</f>
        <v>#N/A</v>
      </c>
      <c r="Q293" s="311"/>
      <c r="R293" s="311"/>
      <c r="S293" s="311"/>
      <c r="T293" s="312"/>
      <c r="U293" s="64" t="s">
        <v>148</v>
      </c>
      <c r="V293" s="279" t="s">
        <v>138</v>
      </c>
      <c r="W293" s="280"/>
      <c r="X293" s="96" t="e">
        <f>VLOOKUP($B288,利用者一覧!$C$4:$AU$53,20,FALSE)</f>
        <v>#N/A</v>
      </c>
      <c r="Y293" s="281" t="s">
        <v>142</v>
      </c>
      <c r="Z293" s="280"/>
      <c r="AA293" s="96" t="e">
        <f>VLOOKUP($B288,利用者一覧!$C$4:$AU$53,28,FALSE)</f>
        <v>#N/A</v>
      </c>
      <c r="AB293" s="225"/>
      <c r="AC293" s="225"/>
      <c r="AD293" s="225"/>
      <c r="AE293" s="225"/>
      <c r="AF293" s="226"/>
      <c r="AK293" s="316"/>
      <c r="AL293" s="316"/>
      <c r="AM293" s="67"/>
      <c r="AN293" s="67"/>
      <c r="AO293" s="67"/>
    </row>
    <row r="294" spans="1:65" ht="21.6" customHeight="1" thickTop="1" thickBot="1">
      <c r="A294" s="302"/>
      <c r="B294" s="106" t="s">
        <v>51</v>
      </c>
      <c r="C294" s="94" t="e">
        <f>VLOOKUP($B288,利用者一覧!$C$4:$AU$53,39,FALSE)</f>
        <v>#N/A</v>
      </c>
      <c r="D294" s="104" t="s">
        <v>56</v>
      </c>
      <c r="E294" s="61" t="s">
        <v>149</v>
      </c>
      <c r="F294" s="71"/>
      <c r="G294" s="72"/>
      <c r="H294" s="73"/>
      <c r="I294" s="72"/>
      <c r="J294" s="73"/>
      <c r="K294" s="72"/>
      <c r="L294" s="73"/>
      <c r="M294" s="74"/>
      <c r="N294" s="62"/>
      <c r="O294" s="63"/>
      <c r="P294" s="317" t="e">
        <f>VLOOKUP($B288,利用者一覧!$C$4:$AU$53,42,FALSE)</f>
        <v>#N/A</v>
      </c>
      <c r="Q294" s="318"/>
      <c r="R294" s="318"/>
      <c r="S294" s="318"/>
      <c r="T294" s="319"/>
      <c r="U294" s="116" t="s">
        <v>148</v>
      </c>
      <c r="V294" s="320" t="e">
        <f>VLOOKUP($B288,利用者一覧!$C$4:$AU$53,44,FALSE)</f>
        <v>#N/A</v>
      </c>
      <c r="W294" s="179"/>
      <c r="X294" s="179"/>
      <c r="Y294" s="179"/>
      <c r="Z294" s="179"/>
      <c r="AA294" s="179"/>
      <c r="AB294" s="179"/>
      <c r="AC294" s="179"/>
      <c r="AD294" s="179"/>
      <c r="AE294" s="179"/>
      <c r="AF294" s="180"/>
    </row>
    <row r="295" spans="1:65" ht="21.6" customHeight="1" thickBot="1">
      <c r="A295" s="302"/>
      <c r="B295" s="293" t="s">
        <v>182</v>
      </c>
      <c r="C295" s="294"/>
      <c r="D295" s="294"/>
      <c r="E295" s="295"/>
      <c r="F295" s="109"/>
      <c r="G295" s="110"/>
      <c r="H295" s="111"/>
      <c r="I295" s="110"/>
      <c r="J295" s="111"/>
      <c r="K295" s="110"/>
      <c r="L295" s="111"/>
      <c r="M295" s="112"/>
      <c r="N295" s="113"/>
      <c r="O295" s="114"/>
      <c r="P295" s="198" t="s">
        <v>178</v>
      </c>
      <c r="Q295" s="199"/>
      <c r="R295" s="324"/>
      <c r="S295" s="206" t="e">
        <f>VLOOKUP($B288,利用者一覧!$C$4:$AU$53,43,FALSE)</f>
        <v>#N/A</v>
      </c>
      <c r="T295" s="206"/>
      <c r="U295" s="207"/>
      <c r="V295" s="321"/>
      <c r="W295" s="322"/>
      <c r="X295" s="322"/>
      <c r="Y295" s="322"/>
      <c r="Z295" s="322"/>
      <c r="AA295" s="322"/>
      <c r="AB295" s="322"/>
      <c r="AC295" s="322"/>
      <c r="AD295" s="322"/>
      <c r="AE295" s="322"/>
      <c r="AF295" s="323"/>
      <c r="AK295" s="76"/>
      <c r="AL295" s="76"/>
      <c r="AM295" s="76"/>
      <c r="AN295" s="76"/>
      <c r="AO295" s="76"/>
      <c r="AP295" s="77"/>
      <c r="AQ295" s="77"/>
      <c r="AR295" s="75"/>
      <c r="AS295" s="77"/>
      <c r="AT295" s="77"/>
      <c r="AU295" s="75"/>
      <c r="AV295" s="77"/>
      <c r="AW295" s="77"/>
      <c r="AX295" s="75"/>
      <c r="AY295" s="77"/>
      <c r="AZ295" s="77"/>
      <c r="BA295" s="75"/>
      <c r="BB295" s="77"/>
      <c r="BC295" s="77"/>
      <c r="BD295" s="75"/>
      <c r="BE295" s="77"/>
      <c r="BF295" s="77"/>
      <c r="BG295" s="75"/>
      <c r="BH295" s="77"/>
      <c r="BI295" s="77"/>
      <c r="BJ295" s="75"/>
      <c r="BK295" s="77"/>
      <c r="BL295" s="77"/>
      <c r="BM295" s="75"/>
    </row>
    <row r="296" spans="1:65" ht="27.6" customHeight="1" thickTop="1" thickBot="1">
      <c r="A296" s="303"/>
      <c r="B296" s="313"/>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314"/>
      <c r="AF296" s="315"/>
    </row>
    <row r="297" spans="1:65" ht="16.95" customHeight="1" thickBot="1">
      <c r="A297" s="302">
        <v>30</v>
      </c>
      <c r="B297" s="149" t="s">
        <v>9</v>
      </c>
      <c r="C297" s="150"/>
      <c r="D297" s="150"/>
      <c r="E297" s="151"/>
      <c r="F297" s="304" t="s">
        <v>158</v>
      </c>
      <c r="G297" s="305"/>
      <c r="H297" s="305"/>
      <c r="I297" s="305"/>
      <c r="J297" s="305"/>
      <c r="K297" s="305"/>
      <c r="L297" s="305"/>
      <c r="M297" s="305"/>
      <c r="N297" s="305"/>
      <c r="O297" s="306"/>
      <c r="P297" s="282" t="s">
        <v>48</v>
      </c>
      <c r="Q297" s="283"/>
      <c r="R297" s="283"/>
      <c r="S297" s="283"/>
      <c r="T297" s="283"/>
      <c r="U297" s="284"/>
      <c r="V297" s="285" t="e">
        <f>VLOOKUP($B298,利用者一覧!$C$4:$AU$53,36,FALSE)</f>
        <v>#N/A</v>
      </c>
      <c r="W297" s="286"/>
      <c r="X297" s="286"/>
      <c r="Y297" s="282" t="s">
        <v>49</v>
      </c>
      <c r="Z297" s="283"/>
      <c r="AA297" s="283"/>
      <c r="AB297" s="283"/>
      <c r="AC297" s="284"/>
      <c r="AD297" s="285" t="e">
        <f>VLOOKUP($B298,利用者一覧!$C$4:$AU$53,37,FALSE)</f>
        <v>#N/A</v>
      </c>
      <c r="AE297" s="286"/>
      <c r="AF297" s="287"/>
    </row>
    <row r="298" spans="1:65" ht="27" customHeight="1" thickTop="1" thickBot="1">
      <c r="A298" s="302"/>
      <c r="B298" s="208"/>
      <c r="C298" s="208"/>
      <c r="D298" s="208"/>
      <c r="E298" s="259"/>
      <c r="F298" s="271" t="s">
        <v>26</v>
      </c>
      <c r="G298" s="272"/>
      <c r="H298" s="171" t="s">
        <v>27</v>
      </c>
      <c r="I298" s="272"/>
      <c r="J298" s="171" t="s">
        <v>28</v>
      </c>
      <c r="K298" s="272"/>
      <c r="L298" s="171" t="s">
        <v>29</v>
      </c>
      <c r="M298" s="272"/>
      <c r="N298" s="171" t="s">
        <v>30</v>
      </c>
      <c r="O298" s="275"/>
      <c r="P298" s="106" t="s">
        <v>52</v>
      </c>
      <c r="Q298" s="288" t="s">
        <v>53</v>
      </c>
      <c r="R298" s="289"/>
      <c r="S298" s="104" t="s">
        <v>57</v>
      </c>
      <c r="T298" s="290"/>
      <c r="U298" s="291"/>
      <c r="V298" s="105" t="s">
        <v>60</v>
      </c>
      <c r="W298" s="288" t="s">
        <v>61</v>
      </c>
      <c r="X298" s="292"/>
      <c r="Y298" s="107" t="s">
        <v>54</v>
      </c>
      <c r="Z298" s="115" t="s">
        <v>148</v>
      </c>
      <c r="AA298" s="108" t="s">
        <v>58</v>
      </c>
      <c r="AB298" s="115" t="s">
        <v>148</v>
      </c>
      <c r="AC298" s="108" t="s">
        <v>62</v>
      </c>
      <c r="AD298" s="115" t="s">
        <v>148</v>
      </c>
      <c r="AE298" s="104" t="s">
        <v>55</v>
      </c>
      <c r="AF298" s="61" t="s">
        <v>148</v>
      </c>
    </row>
    <row r="299" spans="1:65" ht="21.6" customHeight="1" thickBot="1">
      <c r="A299" s="302"/>
      <c r="B299" s="209"/>
      <c r="C299" s="209"/>
      <c r="D299" s="209"/>
      <c r="E299" s="261"/>
      <c r="F299" s="97" t="s">
        <v>36</v>
      </c>
      <c r="G299" s="98" t="s">
        <v>37</v>
      </c>
      <c r="H299" s="99" t="s">
        <v>36</v>
      </c>
      <c r="I299" s="98" t="s">
        <v>37</v>
      </c>
      <c r="J299" s="99" t="s">
        <v>36</v>
      </c>
      <c r="K299" s="98" t="s">
        <v>37</v>
      </c>
      <c r="L299" s="99" t="s">
        <v>36</v>
      </c>
      <c r="M299" s="98" t="s">
        <v>37</v>
      </c>
      <c r="N299" s="99" t="s">
        <v>36</v>
      </c>
      <c r="O299" s="100" t="s">
        <v>37</v>
      </c>
      <c r="P299" s="293" t="s">
        <v>177</v>
      </c>
      <c r="Q299" s="294"/>
      <c r="R299" s="294"/>
      <c r="S299" s="294"/>
      <c r="T299" s="294"/>
      <c r="U299" s="295"/>
      <c r="V299" s="293" t="s">
        <v>176</v>
      </c>
      <c r="W299" s="294"/>
      <c r="X299" s="294"/>
      <c r="Y299" s="294"/>
      <c r="Z299" s="294"/>
      <c r="AA299" s="296"/>
      <c r="AB299" s="297" t="e">
        <f>VLOOKUP($B298,利用者一覧!$C$4:$AU$53,45,FALSE)</f>
        <v>#N/A</v>
      </c>
      <c r="AC299" s="297"/>
      <c r="AD299" s="297"/>
      <c r="AE299" s="297"/>
      <c r="AF299" s="298"/>
    </row>
    <row r="300" spans="1:65" ht="27" customHeight="1" thickTop="1" thickBot="1">
      <c r="A300" s="302"/>
      <c r="B300" s="209"/>
      <c r="C300" s="209"/>
      <c r="D300" s="209"/>
      <c r="E300" s="261"/>
      <c r="F300" s="71"/>
      <c r="G300" s="72"/>
      <c r="H300" s="73"/>
      <c r="I300" s="72"/>
      <c r="J300" s="73"/>
      <c r="K300" s="72"/>
      <c r="L300" s="73"/>
      <c r="M300" s="72"/>
      <c r="N300" s="73"/>
      <c r="O300" s="83"/>
      <c r="P300" s="107" t="s">
        <v>157</v>
      </c>
      <c r="Q300" s="115" t="s">
        <v>148</v>
      </c>
      <c r="R300" s="108" t="s">
        <v>63</v>
      </c>
      <c r="S300" s="61" t="s">
        <v>148</v>
      </c>
      <c r="T300" s="107" t="s">
        <v>59</v>
      </c>
      <c r="U300" s="61" t="s">
        <v>148</v>
      </c>
      <c r="V300" s="299" t="s">
        <v>135</v>
      </c>
      <c r="W300" s="300"/>
      <c r="X300" s="95" t="e">
        <f>VLOOKUP($B298,利用者一覧!$C$4:$AU$53,14,FALSE)</f>
        <v>#N/A</v>
      </c>
      <c r="Y300" s="301" t="s">
        <v>139</v>
      </c>
      <c r="Z300" s="300"/>
      <c r="AA300" s="95" t="e">
        <f>VLOOKUP($B298,利用者一覧!$C$4:$AU$53,22,FALSE)</f>
        <v>#N/A</v>
      </c>
      <c r="AB300" s="225"/>
      <c r="AC300" s="225"/>
      <c r="AD300" s="225"/>
      <c r="AE300" s="225"/>
      <c r="AF300" s="226"/>
    </row>
    <row r="301" spans="1:65" ht="21.6" customHeight="1" thickBot="1">
      <c r="A301" s="302"/>
      <c r="B301" s="283" t="s">
        <v>46</v>
      </c>
      <c r="C301" s="283"/>
      <c r="D301" s="283"/>
      <c r="E301" s="307"/>
      <c r="F301" s="84"/>
      <c r="G301" s="85"/>
      <c r="H301" s="86"/>
      <c r="I301" s="85"/>
      <c r="J301" s="86"/>
      <c r="K301" s="85"/>
      <c r="L301" s="86"/>
      <c r="M301" s="85"/>
      <c r="N301" s="86"/>
      <c r="O301" s="87"/>
      <c r="P301" s="293" t="s">
        <v>156</v>
      </c>
      <c r="Q301" s="294"/>
      <c r="R301" s="294"/>
      <c r="S301" s="294"/>
      <c r="T301" s="294"/>
      <c r="U301" s="295"/>
      <c r="V301" s="279" t="s">
        <v>143</v>
      </c>
      <c r="W301" s="280"/>
      <c r="X301" s="96" t="e">
        <f>VLOOKUP($B298,利用者一覧!$C$4:$AU$53,16,FALSE)</f>
        <v>#N/A</v>
      </c>
      <c r="Y301" s="281" t="s">
        <v>140</v>
      </c>
      <c r="Z301" s="280"/>
      <c r="AA301" s="96" t="e">
        <f>VLOOKUP($B298,利用者一覧!$C$4:$AU$53,24,FALSE)</f>
        <v>#N/A</v>
      </c>
      <c r="AB301" s="225"/>
      <c r="AC301" s="225"/>
      <c r="AD301" s="225"/>
      <c r="AE301" s="225"/>
      <c r="AF301" s="226"/>
    </row>
    <row r="302" spans="1:65" ht="21.6" customHeight="1" thickTop="1" thickBot="1">
      <c r="A302" s="302"/>
      <c r="B302" s="103" t="s">
        <v>51</v>
      </c>
      <c r="C302" s="94" t="e">
        <f>VLOOKUP($B298,利用者一覧!$C$4:$AU$53,38,FALSE)</f>
        <v>#N/A</v>
      </c>
      <c r="D302" s="104" t="s">
        <v>56</v>
      </c>
      <c r="E302" s="61" t="s">
        <v>149</v>
      </c>
      <c r="F302" s="271" t="s">
        <v>31</v>
      </c>
      <c r="G302" s="272"/>
      <c r="H302" s="171" t="s">
        <v>32</v>
      </c>
      <c r="I302" s="272"/>
      <c r="J302" s="171" t="s">
        <v>33</v>
      </c>
      <c r="K302" s="272"/>
      <c r="L302" s="171" t="s">
        <v>34</v>
      </c>
      <c r="M302" s="273"/>
      <c r="N302" s="274" t="s">
        <v>35</v>
      </c>
      <c r="O302" s="275"/>
      <c r="P302" s="276" t="e">
        <f>VLOOKUP($B298,利用者一覧!$C$4:$AU$53,40,FALSE)</f>
        <v>#N/A</v>
      </c>
      <c r="Q302" s="277"/>
      <c r="R302" s="277"/>
      <c r="S302" s="277"/>
      <c r="T302" s="278"/>
      <c r="U302" s="70" t="s">
        <v>148</v>
      </c>
      <c r="V302" s="279" t="s">
        <v>144</v>
      </c>
      <c r="W302" s="280"/>
      <c r="X302" s="96" t="e">
        <f>VLOOKUP($B298,利用者一覧!$C$4:$AU$53,18,FALSE)</f>
        <v>#N/A</v>
      </c>
      <c r="Y302" s="281" t="s">
        <v>141</v>
      </c>
      <c r="Z302" s="280"/>
      <c r="AA302" s="96" t="e">
        <f>VLOOKUP($B298,利用者一覧!$C$4:$AU$53,26,FALSE)</f>
        <v>#N/A</v>
      </c>
      <c r="AB302" s="225"/>
      <c r="AC302" s="225"/>
      <c r="AD302" s="225"/>
      <c r="AE302" s="225"/>
      <c r="AF302" s="226"/>
    </row>
    <row r="303" spans="1:65" ht="21.6" customHeight="1" thickBot="1">
      <c r="A303" s="302"/>
      <c r="B303" s="308" t="s">
        <v>47</v>
      </c>
      <c r="C303" s="308"/>
      <c r="D303" s="308"/>
      <c r="E303" s="309"/>
      <c r="F303" s="97" t="s">
        <v>36</v>
      </c>
      <c r="G303" s="98" t="s">
        <v>37</v>
      </c>
      <c r="H303" s="99" t="s">
        <v>36</v>
      </c>
      <c r="I303" s="98" t="s">
        <v>37</v>
      </c>
      <c r="J303" s="99" t="s">
        <v>36</v>
      </c>
      <c r="K303" s="98" t="s">
        <v>37</v>
      </c>
      <c r="L303" s="99" t="s">
        <v>36</v>
      </c>
      <c r="M303" s="101" t="s">
        <v>37</v>
      </c>
      <c r="N303" s="102" t="s">
        <v>36</v>
      </c>
      <c r="O303" s="100" t="s">
        <v>37</v>
      </c>
      <c r="P303" s="310" t="e">
        <f>VLOOKUP($B298,利用者一覧!$C$4:$AU$53,41,FALSE)</f>
        <v>#N/A</v>
      </c>
      <c r="Q303" s="311"/>
      <c r="R303" s="311"/>
      <c r="S303" s="311"/>
      <c r="T303" s="312"/>
      <c r="U303" s="64" t="s">
        <v>148</v>
      </c>
      <c r="V303" s="279" t="s">
        <v>138</v>
      </c>
      <c r="W303" s="280"/>
      <c r="X303" s="96" t="e">
        <f>VLOOKUP($B298,利用者一覧!$C$4:$AU$53,20,FALSE)</f>
        <v>#N/A</v>
      </c>
      <c r="Y303" s="281" t="s">
        <v>142</v>
      </c>
      <c r="Z303" s="280"/>
      <c r="AA303" s="96" t="e">
        <f>VLOOKUP($B298,利用者一覧!$C$4:$AU$53,28,FALSE)</f>
        <v>#N/A</v>
      </c>
      <c r="AB303" s="225"/>
      <c r="AC303" s="225"/>
      <c r="AD303" s="225"/>
      <c r="AE303" s="225"/>
      <c r="AF303" s="226"/>
      <c r="AK303" s="316"/>
      <c r="AL303" s="316"/>
      <c r="AM303" s="67"/>
      <c r="AN303" s="67"/>
      <c r="AO303" s="67"/>
    </row>
    <row r="304" spans="1:65" ht="21.6" customHeight="1" thickTop="1" thickBot="1">
      <c r="A304" s="302"/>
      <c r="B304" s="106" t="s">
        <v>51</v>
      </c>
      <c r="C304" s="94" t="e">
        <f>VLOOKUP($B298,利用者一覧!$C$4:$AU$53,39,FALSE)</f>
        <v>#N/A</v>
      </c>
      <c r="D304" s="104" t="s">
        <v>56</v>
      </c>
      <c r="E304" s="61" t="s">
        <v>149</v>
      </c>
      <c r="F304" s="71"/>
      <c r="G304" s="72"/>
      <c r="H304" s="73"/>
      <c r="I304" s="72"/>
      <c r="J304" s="73"/>
      <c r="K304" s="72"/>
      <c r="L304" s="73"/>
      <c r="M304" s="74"/>
      <c r="N304" s="62"/>
      <c r="O304" s="63"/>
      <c r="P304" s="317" t="e">
        <f>VLOOKUP($B298,利用者一覧!$C$4:$AU$53,42,FALSE)</f>
        <v>#N/A</v>
      </c>
      <c r="Q304" s="318"/>
      <c r="R304" s="318"/>
      <c r="S304" s="318"/>
      <c r="T304" s="319"/>
      <c r="U304" s="116" t="s">
        <v>148</v>
      </c>
      <c r="V304" s="320" t="e">
        <f>VLOOKUP($B298,利用者一覧!$C$4:$AU$53,44,FALSE)</f>
        <v>#N/A</v>
      </c>
      <c r="W304" s="179"/>
      <c r="X304" s="179"/>
      <c r="Y304" s="179"/>
      <c r="Z304" s="179"/>
      <c r="AA304" s="179"/>
      <c r="AB304" s="179"/>
      <c r="AC304" s="179"/>
      <c r="AD304" s="179"/>
      <c r="AE304" s="179"/>
      <c r="AF304" s="180"/>
    </row>
    <row r="305" spans="1:65" ht="21.6" customHeight="1" thickBot="1">
      <c r="A305" s="302"/>
      <c r="B305" s="293" t="s">
        <v>182</v>
      </c>
      <c r="C305" s="294"/>
      <c r="D305" s="294"/>
      <c r="E305" s="295"/>
      <c r="F305" s="109"/>
      <c r="G305" s="110"/>
      <c r="H305" s="111"/>
      <c r="I305" s="110"/>
      <c r="J305" s="111"/>
      <c r="K305" s="110"/>
      <c r="L305" s="111"/>
      <c r="M305" s="112"/>
      <c r="N305" s="113"/>
      <c r="O305" s="114"/>
      <c r="P305" s="198" t="s">
        <v>178</v>
      </c>
      <c r="Q305" s="199"/>
      <c r="R305" s="324"/>
      <c r="S305" s="206" t="e">
        <f>VLOOKUP($B298,利用者一覧!$C$4:$AU$53,43,FALSE)</f>
        <v>#N/A</v>
      </c>
      <c r="T305" s="206"/>
      <c r="U305" s="207"/>
      <c r="V305" s="321"/>
      <c r="W305" s="322"/>
      <c r="X305" s="322"/>
      <c r="Y305" s="322"/>
      <c r="Z305" s="322"/>
      <c r="AA305" s="322"/>
      <c r="AB305" s="322"/>
      <c r="AC305" s="322"/>
      <c r="AD305" s="322"/>
      <c r="AE305" s="322"/>
      <c r="AF305" s="323"/>
      <c r="AK305" s="76"/>
      <c r="AL305" s="76"/>
      <c r="AM305" s="76"/>
      <c r="AN305" s="76"/>
      <c r="AO305" s="76"/>
      <c r="AP305" s="77"/>
      <c r="AQ305" s="77"/>
      <c r="AR305" s="75"/>
      <c r="AS305" s="77"/>
      <c r="AT305" s="77"/>
      <c r="AU305" s="75"/>
      <c r="AV305" s="77"/>
      <c r="AW305" s="77"/>
      <c r="AX305" s="75"/>
      <c r="AY305" s="77"/>
      <c r="AZ305" s="77"/>
      <c r="BA305" s="75"/>
      <c r="BB305" s="77"/>
      <c r="BC305" s="77"/>
      <c r="BD305" s="75"/>
      <c r="BE305" s="77"/>
      <c r="BF305" s="77"/>
      <c r="BG305" s="75"/>
      <c r="BH305" s="77"/>
      <c r="BI305" s="77"/>
      <c r="BJ305" s="75"/>
      <c r="BK305" s="77"/>
      <c r="BL305" s="77"/>
      <c r="BM305" s="75"/>
    </row>
    <row r="306" spans="1:65" ht="27.6" customHeight="1" thickTop="1" thickBot="1">
      <c r="A306" s="303"/>
      <c r="B306" s="313"/>
      <c r="C306" s="314"/>
      <c r="D306" s="314"/>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c r="AC306" s="314"/>
      <c r="AD306" s="314"/>
      <c r="AE306" s="314"/>
      <c r="AF306" s="315"/>
    </row>
  </sheetData>
  <mergeCells count="1332">
    <mergeCell ref="A1:D1"/>
    <mergeCell ref="A3:D4"/>
    <mergeCell ref="E3:P4"/>
    <mergeCell ref="Q3:Q4"/>
    <mergeCell ref="T3:U3"/>
    <mergeCell ref="A6:AF6"/>
    <mergeCell ref="F7:O7"/>
    <mergeCell ref="P9:U9"/>
    <mergeCell ref="F8:G8"/>
    <mergeCell ref="N12:O12"/>
    <mergeCell ref="V3:AD3"/>
    <mergeCell ref="T4:U4"/>
    <mergeCell ref="V4:AD4"/>
    <mergeCell ref="Y10:Z10"/>
    <mergeCell ref="Y11:Z11"/>
    <mergeCell ref="Y12:Z12"/>
    <mergeCell ref="R4:S4"/>
    <mergeCell ref="R3:S3"/>
    <mergeCell ref="W8:X8"/>
    <mergeCell ref="T8:U8"/>
    <mergeCell ref="Q8:R8"/>
    <mergeCell ref="H8:I8"/>
    <mergeCell ref="J8:K8"/>
    <mergeCell ref="L8:M8"/>
    <mergeCell ref="N8:O8"/>
    <mergeCell ref="F12:G12"/>
    <mergeCell ref="H12:I12"/>
    <mergeCell ref="J12:K12"/>
    <mergeCell ref="L12:M12"/>
    <mergeCell ref="E1:AD1"/>
    <mergeCell ref="V7:X7"/>
    <mergeCell ref="P7:U7"/>
    <mergeCell ref="AD7:AF7"/>
    <mergeCell ref="Y7:AC7"/>
    <mergeCell ref="B7:E7"/>
    <mergeCell ref="V10:W10"/>
    <mergeCell ref="V11:W11"/>
    <mergeCell ref="V12:W12"/>
    <mergeCell ref="V13:W13"/>
    <mergeCell ref="B16:AF16"/>
    <mergeCell ref="B8:E10"/>
    <mergeCell ref="P11:U11"/>
    <mergeCell ref="P14:T14"/>
    <mergeCell ref="P13:T13"/>
    <mergeCell ref="P12:T12"/>
    <mergeCell ref="V9:AA9"/>
    <mergeCell ref="AB9:AF13"/>
    <mergeCell ref="V14:AF15"/>
    <mergeCell ref="P15:R15"/>
    <mergeCell ref="S15:U15"/>
    <mergeCell ref="AK13:AL13"/>
    <mergeCell ref="B11:E11"/>
    <mergeCell ref="B13:E13"/>
    <mergeCell ref="AD17:AF17"/>
    <mergeCell ref="B18:E20"/>
    <mergeCell ref="F18:G18"/>
    <mergeCell ref="H18:I18"/>
    <mergeCell ref="J18:K18"/>
    <mergeCell ref="L18:M18"/>
    <mergeCell ref="N18:O18"/>
    <mergeCell ref="Q18:R18"/>
    <mergeCell ref="T18:U18"/>
    <mergeCell ref="W18:X18"/>
    <mergeCell ref="P19:U19"/>
    <mergeCell ref="V19:AA19"/>
    <mergeCell ref="AB19:AF23"/>
    <mergeCell ref="V20:W20"/>
    <mergeCell ref="Y20:Z20"/>
    <mergeCell ref="Y13:Z13"/>
    <mergeCell ref="B15:E15"/>
    <mergeCell ref="P24:T24"/>
    <mergeCell ref="V24:AF25"/>
    <mergeCell ref="B25:E25"/>
    <mergeCell ref="P25:R25"/>
    <mergeCell ref="S25:U25"/>
    <mergeCell ref="B23:E23"/>
    <mergeCell ref="P23:T23"/>
    <mergeCell ref="V23:W23"/>
    <mergeCell ref="Y23:Z23"/>
    <mergeCell ref="AK23:AL23"/>
    <mergeCell ref="B21:E21"/>
    <mergeCell ref="P21:U21"/>
    <mergeCell ref="V21:W21"/>
    <mergeCell ref="Y21:Z21"/>
    <mergeCell ref="F22:G22"/>
    <mergeCell ref="H22:I22"/>
    <mergeCell ref="J22:K22"/>
    <mergeCell ref="L22:M22"/>
    <mergeCell ref="N22:O22"/>
    <mergeCell ref="P22:T22"/>
    <mergeCell ref="V22:W22"/>
    <mergeCell ref="Y22:Z22"/>
    <mergeCell ref="L28:M28"/>
    <mergeCell ref="N28:O28"/>
    <mergeCell ref="Q28:R28"/>
    <mergeCell ref="T28:U28"/>
    <mergeCell ref="W28:X28"/>
    <mergeCell ref="B28:E30"/>
    <mergeCell ref="F28:G28"/>
    <mergeCell ref="H28:I28"/>
    <mergeCell ref="J28:K28"/>
    <mergeCell ref="B31:E31"/>
    <mergeCell ref="F32:G32"/>
    <mergeCell ref="H32:I32"/>
    <mergeCell ref="J32:K32"/>
    <mergeCell ref="B33:E33"/>
    <mergeCell ref="B36:AF36"/>
    <mergeCell ref="B26:AF26"/>
    <mergeCell ref="B27:E27"/>
    <mergeCell ref="F27:O27"/>
    <mergeCell ref="P27:U27"/>
    <mergeCell ref="V27:X27"/>
    <mergeCell ref="Y27:AC27"/>
    <mergeCell ref="AD27:AF27"/>
    <mergeCell ref="AK33:AL33"/>
    <mergeCell ref="P34:T34"/>
    <mergeCell ref="V34:AF35"/>
    <mergeCell ref="B35:E35"/>
    <mergeCell ref="P35:R35"/>
    <mergeCell ref="S35:U35"/>
    <mergeCell ref="L32:M32"/>
    <mergeCell ref="N32:O32"/>
    <mergeCell ref="P32:T32"/>
    <mergeCell ref="V32:W32"/>
    <mergeCell ref="Y32:Z32"/>
    <mergeCell ref="P29:U29"/>
    <mergeCell ref="V29:AA29"/>
    <mergeCell ref="AB29:AF33"/>
    <mergeCell ref="V30:W30"/>
    <mergeCell ref="Y30:Z30"/>
    <mergeCell ref="P31:U31"/>
    <mergeCell ref="V31:W31"/>
    <mergeCell ref="Y31:Z31"/>
    <mergeCell ref="P33:T33"/>
    <mergeCell ref="V33:W33"/>
    <mergeCell ref="Y33:Z33"/>
    <mergeCell ref="AD37:AF37"/>
    <mergeCell ref="B38:E40"/>
    <mergeCell ref="F38:G38"/>
    <mergeCell ref="H38:I38"/>
    <mergeCell ref="J38:K38"/>
    <mergeCell ref="L38:M38"/>
    <mergeCell ref="N38:O38"/>
    <mergeCell ref="Q38:R38"/>
    <mergeCell ref="T38:U38"/>
    <mergeCell ref="W38:X38"/>
    <mergeCell ref="P39:U39"/>
    <mergeCell ref="V39:AA39"/>
    <mergeCell ref="AB39:AF43"/>
    <mergeCell ref="V40:W40"/>
    <mergeCell ref="Y40:Z40"/>
    <mergeCell ref="B37:E37"/>
    <mergeCell ref="F37:O37"/>
    <mergeCell ref="P37:U37"/>
    <mergeCell ref="V37:X37"/>
    <mergeCell ref="Y37:AC37"/>
    <mergeCell ref="V47:X47"/>
    <mergeCell ref="Y47:AC47"/>
    <mergeCell ref="AD47:AF47"/>
    <mergeCell ref="P44:T44"/>
    <mergeCell ref="V44:AF45"/>
    <mergeCell ref="B45:E45"/>
    <mergeCell ref="P45:R45"/>
    <mergeCell ref="S45:U45"/>
    <mergeCell ref="B43:E43"/>
    <mergeCell ref="P43:T43"/>
    <mergeCell ref="V43:W43"/>
    <mergeCell ref="Y43:Z43"/>
    <mergeCell ref="AK43:AL43"/>
    <mergeCell ref="B41:E41"/>
    <mergeCell ref="P41:U41"/>
    <mergeCell ref="V41:W41"/>
    <mergeCell ref="Y41:Z41"/>
    <mergeCell ref="F42:G42"/>
    <mergeCell ref="H42:I42"/>
    <mergeCell ref="J42:K42"/>
    <mergeCell ref="L42:M42"/>
    <mergeCell ref="N42:O42"/>
    <mergeCell ref="P42:T42"/>
    <mergeCell ref="V42:W42"/>
    <mergeCell ref="Y42:Z42"/>
    <mergeCell ref="AK53:AL53"/>
    <mergeCell ref="P54:T54"/>
    <mergeCell ref="V54:AF55"/>
    <mergeCell ref="B55:E55"/>
    <mergeCell ref="P55:R55"/>
    <mergeCell ref="S55:U55"/>
    <mergeCell ref="L52:M52"/>
    <mergeCell ref="N52:O52"/>
    <mergeCell ref="P52:T52"/>
    <mergeCell ref="V52:W52"/>
    <mergeCell ref="Y52:Z52"/>
    <mergeCell ref="P49:U49"/>
    <mergeCell ref="V49:AA49"/>
    <mergeCell ref="AB49:AF53"/>
    <mergeCell ref="V50:W50"/>
    <mergeCell ref="Y50:Z50"/>
    <mergeCell ref="P51:U51"/>
    <mergeCell ref="V51:W51"/>
    <mergeCell ref="Y51:Z51"/>
    <mergeCell ref="P53:T53"/>
    <mergeCell ref="V53:W53"/>
    <mergeCell ref="Y53:Z53"/>
    <mergeCell ref="B48:E50"/>
    <mergeCell ref="F48:G48"/>
    <mergeCell ref="H48:I48"/>
    <mergeCell ref="J48:K48"/>
    <mergeCell ref="B51:E51"/>
    <mergeCell ref="F52:G52"/>
    <mergeCell ref="H52:I52"/>
    <mergeCell ref="J52:K52"/>
    <mergeCell ref="B53:E53"/>
    <mergeCell ref="AK63:AL63"/>
    <mergeCell ref="B61:E61"/>
    <mergeCell ref="P61:U61"/>
    <mergeCell ref="V61:W61"/>
    <mergeCell ref="Y61:Z61"/>
    <mergeCell ref="F62:G62"/>
    <mergeCell ref="H62:I62"/>
    <mergeCell ref="J62:K62"/>
    <mergeCell ref="L62:M62"/>
    <mergeCell ref="N62:O62"/>
    <mergeCell ref="P62:T62"/>
    <mergeCell ref="V62:W62"/>
    <mergeCell ref="Y62:Z62"/>
    <mergeCell ref="AD57:AF57"/>
    <mergeCell ref="B58:E60"/>
    <mergeCell ref="F58:G58"/>
    <mergeCell ref="H58:I58"/>
    <mergeCell ref="J58:K58"/>
    <mergeCell ref="L58:M58"/>
    <mergeCell ref="N58:O58"/>
    <mergeCell ref="Q58:R58"/>
    <mergeCell ref="T58:U58"/>
    <mergeCell ref="W58:X58"/>
    <mergeCell ref="P59:U59"/>
    <mergeCell ref="V59:AA59"/>
    <mergeCell ref="AB59:AF63"/>
    <mergeCell ref="V60:W60"/>
    <mergeCell ref="Y60:Z60"/>
    <mergeCell ref="B57:E57"/>
    <mergeCell ref="F57:O57"/>
    <mergeCell ref="P57:U57"/>
    <mergeCell ref="V57:X57"/>
    <mergeCell ref="B66:AF66"/>
    <mergeCell ref="A7:A16"/>
    <mergeCell ref="A17:A26"/>
    <mergeCell ref="B17:E17"/>
    <mergeCell ref="F17:O17"/>
    <mergeCell ref="P17:U17"/>
    <mergeCell ref="V17:X17"/>
    <mergeCell ref="Y17:AC17"/>
    <mergeCell ref="A27:A36"/>
    <mergeCell ref="A37:A46"/>
    <mergeCell ref="A47:A56"/>
    <mergeCell ref="A57:A66"/>
    <mergeCell ref="P64:T64"/>
    <mergeCell ref="V64:AF65"/>
    <mergeCell ref="B65:E65"/>
    <mergeCell ref="P65:R65"/>
    <mergeCell ref="S65:U65"/>
    <mergeCell ref="B63:E63"/>
    <mergeCell ref="P63:T63"/>
    <mergeCell ref="V63:W63"/>
    <mergeCell ref="Y63:Z63"/>
    <mergeCell ref="Y57:AC57"/>
    <mergeCell ref="L48:M48"/>
    <mergeCell ref="N48:O48"/>
    <mergeCell ref="Q48:R48"/>
    <mergeCell ref="T48:U48"/>
    <mergeCell ref="W48:X48"/>
    <mergeCell ref="B56:AF56"/>
    <mergeCell ref="B46:AF46"/>
    <mergeCell ref="B47:E47"/>
    <mergeCell ref="F47:O47"/>
    <mergeCell ref="P47:U47"/>
    <mergeCell ref="Y71:Z71"/>
    <mergeCell ref="F72:G72"/>
    <mergeCell ref="H72:I72"/>
    <mergeCell ref="J72:K72"/>
    <mergeCell ref="L72:M72"/>
    <mergeCell ref="N72:O72"/>
    <mergeCell ref="P72:T72"/>
    <mergeCell ref="V72:W72"/>
    <mergeCell ref="Y72:Z72"/>
    <mergeCell ref="Y67:AC67"/>
    <mergeCell ref="AD67:AF67"/>
    <mergeCell ref="B68:E70"/>
    <mergeCell ref="F68:G68"/>
    <mergeCell ref="H68:I68"/>
    <mergeCell ref="J68:K68"/>
    <mergeCell ref="L68:M68"/>
    <mergeCell ref="N68:O68"/>
    <mergeCell ref="Q68:R68"/>
    <mergeCell ref="T68:U68"/>
    <mergeCell ref="W68:X68"/>
    <mergeCell ref="P69:U69"/>
    <mergeCell ref="V69:AA69"/>
    <mergeCell ref="AB69:AF73"/>
    <mergeCell ref="V70:W70"/>
    <mergeCell ref="Y70:Z70"/>
    <mergeCell ref="B67:E67"/>
    <mergeCell ref="F67:O67"/>
    <mergeCell ref="P67:U67"/>
    <mergeCell ref="V67:X67"/>
    <mergeCell ref="B71:E71"/>
    <mergeCell ref="P71:U71"/>
    <mergeCell ref="V71:W71"/>
    <mergeCell ref="A77:A86"/>
    <mergeCell ref="B77:E77"/>
    <mergeCell ref="F77:O77"/>
    <mergeCell ref="P77:U77"/>
    <mergeCell ref="V77:X77"/>
    <mergeCell ref="B81:E81"/>
    <mergeCell ref="P81:U81"/>
    <mergeCell ref="V81:W81"/>
    <mergeCell ref="B83:E83"/>
    <mergeCell ref="P83:T83"/>
    <mergeCell ref="V83:W83"/>
    <mergeCell ref="B86:AF86"/>
    <mergeCell ref="Y73:Z73"/>
    <mergeCell ref="AK73:AL73"/>
    <mergeCell ref="P74:T74"/>
    <mergeCell ref="V74:AF75"/>
    <mergeCell ref="B75:E75"/>
    <mergeCell ref="P75:R75"/>
    <mergeCell ref="S75:U75"/>
    <mergeCell ref="A67:A76"/>
    <mergeCell ref="B73:E73"/>
    <mergeCell ref="P73:T73"/>
    <mergeCell ref="V73:W73"/>
    <mergeCell ref="B76:AF76"/>
    <mergeCell ref="Y83:Z83"/>
    <mergeCell ref="AK83:AL83"/>
    <mergeCell ref="P84:T84"/>
    <mergeCell ref="V84:AF85"/>
    <mergeCell ref="B85:E85"/>
    <mergeCell ref="P85:R85"/>
    <mergeCell ref="S85:U85"/>
    <mergeCell ref="Y81:Z81"/>
    <mergeCell ref="F82:G82"/>
    <mergeCell ref="H82:I82"/>
    <mergeCell ref="J82:K82"/>
    <mergeCell ref="L82:M82"/>
    <mergeCell ref="N82:O82"/>
    <mergeCell ref="P82:T82"/>
    <mergeCell ref="V82:W82"/>
    <mergeCell ref="Y82:Z82"/>
    <mergeCell ref="Y77:AC77"/>
    <mergeCell ref="AD77:AF77"/>
    <mergeCell ref="B78:E80"/>
    <mergeCell ref="F78:G78"/>
    <mergeCell ref="H78:I78"/>
    <mergeCell ref="J78:K78"/>
    <mergeCell ref="L78:M78"/>
    <mergeCell ref="N78:O78"/>
    <mergeCell ref="Q78:R78"/>
    <mergeCell ref="T78:U78"/>
    <mergeCell ref="W78:X78"/>
    <mergeCell ref="P79:U79"/>
    <mergeCell ref="V79:AA79"/>
    <mergeCell ref="AB79:AF83"/>
    <mergeCell ref="V80:W80"/>
    <mergeCell ref="Y80:Z80"/>
    <mergeCell ref="Y91:Z91"/>
    <mergeCell ref="F92:G92"/>
    <mergeCell ref="H92:I92"/>
    <mergeCell ref="J92:K92"/>
    <mergeCell ref="L92:M92"/>
    <mergeCell ref="N92:O92"/>
    <mergeCell ref="P92:T92"/>
    <mergeCell ref="V92:W92"/>
    <mergeCell ref="Y92:Z92"/>
    <mergeCell ref="Y87:AC87"/>
    <mergeCell ref="AD87:AF87"/>
    <mergeCell ref="B88:E90"/>
    <mergeCell ref="F88:G88"/>
    <mergeCell ref="H88:I88"/>
    <mergeCell ref="J88:K88"/>
    <mergeCell ref="L88:M88"/>
    <mergeCell ref="N88:O88"/>
    <mergeCell ref="Q88:R88"/>
    <mergeCell ref="T88:U88"/>
    <mergeCell ref="W88:X88"/>
    <mergeCell ref="P89:U89"/>
    <mergeCell ref="V89:AA89"/>
    <mergeCell ref="AB89:AF93"/>
    <mergeCell ref="V90:W90"/>
    <mergeCell ref="Y90:Z90"/>
    <mergeCell ref="B87:E87"/>
    <mergeCell ref="F87:O87"/>
    <mergeCell ref="P87:U87"/>
    <mergeCell ref="V87:X87"/>
    <mergeCell ref="B91:E91"/>
    <mergeCell ref="P91:U91"/>
    <mergeCell ref="V91:W91"/>
    <mergeCell ref="A97:A106"/>
    <mergeCell ref="B97:E97"/>
    <mergeCell ref="F97:O97"/>
    <mergeCell ref="P97:U97"/>
    <mergeCell ref="V97:X97"/>
    <mergeCell ref="B101:E101"/>
    <mergeCell ref="P101:U101"/>
    <mergeCell ref="V101:W101"/>
    <mergeCell ref="B103:E103"/>
    <mergeCell ref="P103:T103"/>
    <mergeCell ref="V103:W103"/>
    <mergeCell ref="B106:AF106"/>
    <mergeCell ref="Y93:Z93"/>
    <mergeCell ref="AK93:AL93"/>
    <mergeCell ref="P94:T94"/>
    <mergeCell ref="V94:AF95"/>
    <mergeCell ref="B95:E95"/>
    <mergeCell ref="P95:R95"/>
    <mergeCell ref="S95:U95"/>
    <mergeCell ref="A87:A96"/>
    <mergeCell ref="B93:E93"/>
    <mergeCell ref="P93:T93"/>
    <mergeCell ref="V93:W93"/>
    <mergeCell ref="B96:AF96"/>
    <mergeCell ref="Y103:Z103"/>
    <mergeCell ref="AK103:AL103"/>
    <mergeCell ref="P104:T104"/>
    <mergeCell ref="V104:AF105"/>
    <mergeCell ref="B105:E105"/>
    <mergeCell ref="P105:R105"/>
    <mergeCell ref="S105:U105"/>
    <mergeCell ref="Y101:Z101"/>
    <mergeCell ref="F102:G102"/>
    <mergeCell ref="H102:I102"/>
    <mergeCell ref="J102:K102"/>
    <mergeCell ref="L102:M102"/>
    <mergeCell ref="N102:O102"/>
    <mergeCell ref="P102:T102"/>
    <mergeCell ref="V102:W102"/>
    <mergeCell ref="Y102:Z102"/>
    <mergeCell ref="Y97:AC97"/>
    <mergeCell ref="AD97:AF97"/>
    <mergeCell ref="B98:E100"/>
    <mergeCell ref="F98:G98"/>
    <mergeCell ref="H98:I98"/>
    <mergeCell ref="J98:K98"/>
    <mergeCell ref="L98:M98"/>
    <mergeCell ref="N98:O98"/>
    <mergeCell ref="Q98:R98"/>
    <mergeCell ref="T98:U98"/>
    <mergeCell ref="W98:X98"/>
    <mergeCell ref="P99:U99"/>
    <mergeCell ref="V99:AA99"/>
    <mergeCell ref="AB99:AF103"/>
    <mergeCell ref="V100:W100"/>
    <mergeCell ref="Y100:Z100"/>
    <mergeCell ref="Y111:Z111"/>
    <mergeCell ref="F112:G112"/>
    <mergeCell ref="H112:I112"/>
    <mergeCell ref="J112:K112"/>
    <mergeCell ref="L112:M112"/>
    <mergeCell ref="N112:O112"/>
    <mergeCell ref="P112:T112"/>
    <mergeCell ref="V112:W112"/>
    <mergeCell ref="Y112:Z112"/>
    <mergeCell ref="Y107:AC107"/>
    <mergeCell ref="AD107:AF107"/>
    <mergeCell ref="B108:E110"/>
    <mergeCell ref="F108:G108"/>
    <mergeCell ref="H108:I108"/>
    <mergeCell ref="J108:K108"/>
    <mergeCell ref="L108:M108"/>
    <mergeCell ref="N108:O108"/>
    <mergeCell ref="Q108:R108"/>
    <mergeCell ref="T108:U108"/>
    <mergeCell ref="W108:X108"/>
    <mergeCell ref="P109:U109"/>
    <mergeCell ref="V109:AA109"/>
    <mergeCell ref="AB109:AF113"/>
    <mergeCell ref="V110:W110"/>
    <mergeCell ref="Y110:Z110"/>
    <mergeCell ref="B107:E107"/>
    <mergeCell ref="F107:O107"/>
    <mergeCell ref="P107:U107"/>
    <mergeCell ref="V107:X107"/>
    <mergeCell ref="B111:E111"/>
    <mergeCell ref="P111:U111"/>
    <mergeCell ref="V111:W111"/>
    <mergeCell ref="A117:A126"/>
    <mergeCell ref="B117:E117"/>
    <mergeCell ref="F117:O117"/>
    <mergeCell ref="P117:U117"/>
    <mergeCell ref="V117:X117"/>
    <mergeCell ref="B121:E121"/>
    <mergeCell ref="P121:U121"/>
    <mergeCell ref="V121:W121"/>
    <mergeCell ref="B123:E123"/>
    <mergeCell ref="P123:T123"/>
    <mergeCell ref="V123:W123"/>
    <mergeCell ref="B126:AF126"/>
    <mergeCell ref="Y113:Z113"/>
    <mergeCell ref="AK113:AL113"/>
    <mergeCell ref="P114:T114"/>
    <mergeCell ref="V114:AF115"/>
    <mergeCell ref="B115:E115"/>
    <mergeCell ref="P115:R115"/>
    <mergeCell ref="S115:U115"/>
    <mergeCell ref="A107:A116"/>
    <mergeCell ref="B113:E113"/>
    <mergeCell ref="P113:T113"/>
    <mergeCell ref="V113:W113"/>
    <mergeCell ref="B116:AF116"/>
    <mergeCell ref="Y123:Z123"/>
    <mergeCell ref="AK123:AL123"/>
    <mergeCell ref="P124:T124"/>
    <mergeCell ref="V124:AF125"/>
    <mergeCell ref="B125:E125"/>
    <mergeCell ref="P125:R125"/>
    <mergeCell ref="S125:U125"/>
    <mergeCell ref="Y121:Z121"/>
    <mergeCell ref="F122:G122"/>
    <mergeCell ref="H122:I122"/>
    <mergeCell ref="J122:K122"/>
    <mergeCell ref="L122:M122"/>
    <mergeCell ref="N122:O122"/>
    <mergeCell ref="P122:T122"/>
    <mergeCell ref="V122:W122"/>
    <mergeCell ref="Y122:Z122"/>
    <mergeCell ref="Y117:AC117"/>
    <mergeCell ref="AD117:AF117"/>
    <mergeCell ref="B118:E120"/>
    <mergeCell ref="F118:G118"/>
    <mergeCell ref="H118:I118"/>
    <mergeCell ref="J118:K118"/>
    <mergeCell ref="L118:M118"/>
    <mergeCell ref="N118:O118"/>
    <mergeCell ref="Q118:R118"/>
    <mergeCell ref="T118:U118"/>
    <mergeCell ref="W118:X118"/>
    <mergeCell ref="P119:U119"/>
    <mergeCell ref="V119:AA119"/>
    <mergeCell ref="AB119:AF123"/>
    <mergeCell ref="V120:W120"/>
    <mergeCell ref="Y120:Z120"/>
    <mergeCell ref="Y131:Z131"/>
    <mergeCell ref="F132:G132"/>
    <mergeCell ref="H132:I132"/>
    <mergeCell ref="J132:K132"/>
    <mergeCell ref="L132:M132"/>
    <mergeCell ref="N132:O132"/>
    <mergeCell ref="P132:T132"/>
    <mergeCell ref="V132:W132"/>
    <mergeCell ref="Y132:Z132"/>
    <mergeCell ref="Y127:AC127"/>
    <mergeCell ref="AD127:AF127"/>
    <mergeCell ref="B128:E130"/>
    <mergeCell ref="F128:G128"/>
    <mergeCell ref="H128:I128"/>
    <mergeCell ref="J128:K128"/>
    <mergeCell ref="L128:M128"/>
    <mergeCell ref="N128:O128"/>
    <mergeCell ref="Q128:R128"/>
    <mergeCell ref="T128:U128"/>
    <mergeCell ref="W128:X128"/>
    <mergeCell ref="P129:U129"/>
    <mergeCell ref="V129:AA129"/>
    <mergeCell ref="AB129:AF133"/>
    <mergeCell ref="V130:W130"/>
    <mergeCell ref="Y130:Z130"/>
    <mergeCell ref="B127:E127"/>
    <mergeCell ref="F127:O127"/>
    <mergeCell ref="P127:U127"/>
    <mergeCell ref="V127:X127"/>
    <mergeCell ref="B131:E131"/>
    <mergeCell ref="P131:U131"/>
    <mergeCell ref="V131:W131"/>
    <mergeCell ref="A137:A146"/>
    <mergeCell ref="B137:E137"/>
    <mergeCell ref="F137:O137"/>
    <mergeCell ref="P137:U137"/>
    <mergeCell ref="V137:X137"/>
    <mergeCell ref="B141:E141"/>
    <mergeCell ref="P141:U141"/>
    <mergeCell ref="V141:W141"/>
    <mergeCell ref="B143:E143"/>
    <mergeCell ref="P143:T143"/>
    <mergeCell ref="V143:W143"/>
    <mergeCell ref="B146:AF146"/>
    <mergeCell ref="Y133:Z133"/>
    <mergeCell ref="AK133:AL133"/>
    <mergeCell ref="P134:T134"/>
    <mergeCell ref="V134:AF135"/>
    <mergeCell ref="B135:E135"/>
    <mergeCell ref="P135:R135"/>
    <mergeCell ref="S135:U135"/>
    <mergeCell ref="A127:A136"/>
    <mergeCell ref="B133:E133"/>
    <mergeCell ref="P133:T133"/>
    <mergeCell ref="V133:W133"/>
    <mergeCell ref="B136:AF136"/>
    <mergeCell ref="Y143:Z143"/>
    <mergeCell ref="AK143:AL143"/>
    <mergeCell ref="P144:T144"/>
    <mergeCell ref="V144:AF145"/>
    <mergeCell ref="B145:E145"/>
    <mergeCell ref="P145:R145"/>
    <mergeCell ref="S145:U145"/>
    <mergeCell ref="Y141:Z141"/>
    <mergeCell ref="F142:G142"/>
    <mergeCell ref="H142:I142"/>
    <mergeCell ref="J142:K142"/>
    <mergeCell ref="L142:M142"/>
    <mergeCell ref="N142:O142"/>
    <mergeCell ref="P142:T142"/>
    <mergeCell ref="V142:W142"/>
    <mergeCell ref="Y142:Z142"/>
    <mergeCell ref="Y137:AC137"/>
    <mergeCell ref="AD137:AF137"/>
    <mergeCell ref="B138:E140"/>
    <mergeCell ref="F138:G138"/>
    <mergeCell ref="H138:I138"/>
    <mergeCell ref="J138:K138"/>
    <mergeCell ref="L138:M138"/>
    <mergeCell ref="N138:O138"/>
    <mergeCell ref="Q138:R138"/>
    <mergeCell ref="T138:U138"/>
    <mergeCell ref="W138:X138"/>
    <mergeCell ref="P139:U139"/>
    <mergeCell ref="V139:AA139"/>
    <mergeCell ref="AB139:AF143"/>
    <mergeCell ref="V140:W140"/>
    <mergeCell ref="Y140:Z140"/>
    <mergeCell ref="Y151:Z151"/>
    <mergeCell ref="F152:G152"/>
    <mergeCell ref="H152:I152"/>
    <mergeCell ref="J152:K152"/>
    <mergeCell ref="L152:M152"/>
    <mergeCell ref="N152:O152"/>
    <mergeCell ref="P152:T152"/>
    <mergeCell ref="V152:W152"/>
    <mergeCell ref="Y152:Z152"/>
    <mergeCell ref="Y147:AC147"/>
    <mergeCell ref="AD147:AF147"/>
    <mergeCell ref="B148:E150"/>
    <mergeCell ref="F148:G148"/>
    <mergeCell ref="H148:I148"/>
    <mergeCell ref="J148:K148"/>
    <mergeCell ref="L148:M148"/>
    <mergeCell ref="N148:O148"/>
    <mergeCell ref="Q148:R148"/>
    <mergeCell ref="T148:U148"/>
    <mergeCell ref="W148:X148"/>
    <mergeCell ref="P149:U149"/>
    <mergeCell ref="V149:AA149"/>
    <mergeCell ref="AB149:AF153"/>
    <mergeCell ref="V150:W150"/>
    <mergeCell ref="Y150:Z150"/>
    <mergeCell ref="B147:E147"/>
    <mergeCell ref="F147:O147"/>
    <mergeCell ref="P147:U147"/>
    <mergeCell ref="V147:X147"/>
    <mergeCell ref="B151:E151"/>
    <mergeCell ref="P151:U151"/>
    <mergeCell ref="V151:W151"/>
    <mergeCell ref="A157:A166"/>
    <mergeCell ref="B157:E157"/>
    <mergeCell ref="F157:O157"/>
    <mergeCell ref="P157:U157"/>
    <mergeCell ref="V157:X157"/>
    <mergeCell ref="B161:E161"/>
    <mergeCell ref="P161:U161"/>
    <mergeCell ref="V161:W161"/>
    <mergeCell ref="B163:E163"/>
    <mergeCell ref="P163:T163"/>
    <mergeCell ref="V163:W163"/>
    <mergeCell ref="B166:AF166"/>
    <mergeCell ref="Y153:Z153"/>
    <mergeCell ref="AK153:AL153"/>
    <mergeCell ref="P154:T154"/>
    <mergeCell ref="V154:AF155"/>
    <mergeCell ref="B155:E155"/>
    <mergeCell ref="P155:R155"/>
    <mergeCell ref="S155:U155"/>
    <mergeCell ref="A147:A156"/>
    <mergeCell ref="B153:E153"/>
    <mergeCell ref="P153:T153"/>
    <mergeCell ref="V153:W153"/>
    <mergeCell ref="B156:AF156"/>
    <mergeCell ref="Y163:Z163"/>
    <mergeCell ref="AK163:AL163"/>
    <mergeCell ref="P164:T164"/>
    <mergeCell ref="V164:AF165"/>
    <mergeCell ref="B165:E165"/>
    <mergeCell ref="P165:R165"/>
    <mergeCell ref="S165:U165"/>
    <mergeCell ref="Y161:Z161"/>
    <mergeCell ref="F162:G162"/>
    <mergeCell ref="H162:I162"/>
    <mergeCell ref="J162:K162"/>
    <mergeCell ref="L162:M162"/>
    <mergeCell ref="N162:O162"/>
    <mergeCell ref="P162:T162"/>
    <mergeCell ref="V162:W162"/>
    <mergeCell ref="Y162:Z162"/>
    <mergeCell ref="Y157:AC157"/>
    <mergeCell ref="AD157:AF157"/>
    <mergeCell ref="B158:E160"/>
    <mergeCell ref="F158:G158"/>
    <mergeCell ref="H158:I158"/>
    <mergeCell ref="J158:K158"/>
    <mergeCell ref="L158:M158"/>
    <mergeCell ref="N158:O158"/>
    <mergeCell ref="Q158:R158"/>
    <mergeCell ref="T158:U158"/>
    <mergeCell ref="W158:X158"/>
    <mergeCell ref="P159:U159"/>
    <mergeCell ref="V159:AA159"/>
    <mergeCell ref="AB159:AF163"/>
    <mergeCell ref="V160:W160"/>
    <mergeCell ref="Y160:Z160"/>
    <mergeCell ref="Y171:Z171"/>
    <mergeCell ref="F172:G172"/>
    <mergeCell ref="H172:I172"/>
    <mergeCell ref="J172:K172"/>
    <mergeCell ref="L172:M172"/>
    <mergeCell ref="N172:O172"/>
    <mergeCell ref="P172:T172"/>
    <mergeCell ref="V172:W172"/>
    <mergeCell ref="Y172:Z172"/>
    <mergeCell ref="Y167:AC167"/>
    <mergeCell ref="AD167:AF167"/>
    <mergeCell ref="B168:E170"/>
    <mergeCell ref="F168:G168"/>
    <mergeCell ref="H168:I168"/>
    <mergeCell ref="J168:K168"/>
    <mergeCell ref="L168:M168"/>
    <mergeCell ref="N168:O168"/>
    <mergeCell ref="Q168:R168"/>
    <mergeCell ref="T168:U168"/>
    <mergeCell ref="W168:X168"/>
    <mergeCell ref="P169:U169"/>
    <mergeCell ref="V169:AA169"/>
    <mergeCell ref="AB169:AF173"/>
    <mergeCell ref="V170:W170"/>
    <mergeCell ref="Y170:Z170"/>
    <mergeCell ref="B167:E167"/>
    <mergeCell ref="F167:O167"/>
    <mergeCell ref="P167:U167"/>
    <mergeCell ref="V167:X167"/>
    <mergeCell ref="B171:E171"/>
    <mergeCell ref="P171:U171"/>
    <mergeCell ref="V171:W171"/>
    <mergeCell ref="A177:A186"/>
    <mergeCell ref="B177:E177"/>
    <mergeCell ref="F177:O177"/>
    <mergeCell ref="P177:U177"/>
    <mergeCell ref="V177:X177"/>
    <mergeCell ref="B181:E181"/>
    <mergeCell ref="P181:U181"/>
    <mergeCell ref="V181:W181"/>
    <mergeCell ref="B183:E183"/>
    <mergeCell ref="P183:T183"/>
    <mergeCell ref="V183:W183"/>
    <mergeCell ref="B186:AF186"/>
    <mergeCell ref="Y173:Z173"/>
    <mergeCell ref="AK173:AL173"/>
    <mergeCell ref="P174:T174"/>
    <mergeCell ref="V174:AF175"/>
    <mergeCell ref="B175:E175"/>
    <mergeCell ref="P175:R175"/>
    <mergeCell ref="S175:U175"/>
    <mergeCell ref="A167:A176"/>
    <mergeCell ref="B173:E173"/>
    <mergeCell ref="P173:T173"/>
    <mergeCell ref="V173:W173"/>
    <mergeCell ref="B176:AF176"/>
    <mergeCell ref="Y183:Z183"/>
    <mergeCell ref="AK183:AL183"/>
    <mergeCell ref="P184:T184"/>
    <mergeCell ref="V184:AF185"/>
    <mergeCell ref="B185:E185"/>
    <mergeCell ref="P185:R185"/>
    <mergeCell ref="S185:U185"/>
    <mergeCell ref="Y181:Z181"/>
    <mergeCell ref="F182:G182"/>
    <mergeCell ref="H182:I182"/>
    <mergeCell ref="J182:K182"/>
    <mergeCell ref="L182:M182"/>
    <mergeCell ref="N182:O182"/>
    <mergeCell ref="P182:T182"/>
    <mergeCell ref="V182:W182"/>
    <mergeCell ref="Y182:Z182"/>
    <mergeCell ref="Y177:AC177"/>
    <mergeCell ref="AD177:AF177"/>
    <mergeCell ref="B178:E180"/>
    <mergeCell ref="F178:G178"/>
    <mergeCell ref="H178:I178"/>
    <mergeCell ref="J178:K178"/>
    <mergeCell ref="L178:M178"/>
    <mergeCell ref="N178:O178"/>
    <mergeCell ref="Q178:R178"/>
    <mergeCell ref="T178:U178"/>
    <mergeCell ref="W178:X178"/>
    <mergeCell ref="P179:U179"/>
    <mergeCell ref="V179:AA179"/>
    <mergeCell ref="AB179:AF183"/>
    <mergeCell ref="V180:W180"/>
    <mergeCell ref="Y180:Z180"/>
    <mergeCell ref="Y191:Z191"/>
    <mergeCell ref="F192:G192"/>
    <mergeCell ref="H192:I192"/>
    <mergeCell ref="J192:K192"/>
    <mergeCell ref="L192:M192"/>
    <mergeCell ref="N192:O192"/>
    <mergeCell ref="P192:T192"/>
    <mergeCell ref="V192:W192"/>
    <mergeCell ref="Y192:Z192"/>
    <mergeCell ref="Y187:AC187"/>
    <mergeCell ref="AD187:AF187"/>
    <mergeCell ref="B188:E190"/>
    <mergeCell ref="F188:G188"/>
    <mergeCell ref="H188:I188"/>
    <mergeCell ref="J188:K188"/>
    <mergeCell ref="L188:M188"/>
    <mergeCell ref="N188:O188"/>
    <mergeCell ref="Q188:R188"/>
    <mergeCell ref="T188:U188"/>
    <mergeCell ref="W188:X188"/>
    <mergeCell ref="P189:U189"/>
    <mergeCell ref="V189:AA189"/>
    <mergeCell ref="AB189:AF193"/>
    <mergeCell ref="V190:W190"/>
    <mergeCell ref="Y190:Z190"/>
    <mergeCell ref="B187:E187"/>
    <mergeCell ref="F187:O187"/>
    <mergeCell ref="P187:U187"/>
    <mergeCell ref="V187:X187"/>
    <mergeCell ref="B191:E191"/>
    <mergeCell ref="P191:U191"/>
    <mergeCell ref="V191:W191"/>
    <mergeCell ref="A197:A206"/>
    <mergeCell ref="B197:E197"/>
    <mergeCell ref="F197:O197"/>
    <mergeCell ref="P197:U197"/>
    <mergeCell ref="V197:X197"/>
    <mergeCell ref="B201:E201"/>
    <mergeCell ref="P201:U201"/>
    <mergeCell ref="V201:W201"/>
    <mergeCell ref="B203:E203"/>
    <mergeCell ref="P203:T203"/>
    <mergeCell ref="V203:W203"/>
    <mergeCell ref="B206:AF206"/>
    <mergeCell ref="Y193:Z193"/>
    <mergeCell ref="AK193:AL193"/>
    <mergeCell ref="P194:T194"/>
    <mergeCell ref="V194:AF195"/>
    <mergeCell ref="B195:E195"/>
    <mergeCell ref="P195:R195"/>
    <mergeCell ref="S195:U195"/>
    <mergeCell ref="A187:A196"/>
    <mergeCell ref="B193:E193"/>
    <mergeCell ref="P193:T193"/>
    <mergeCell ref="V193:W193"/>
    <mergeCell ref="B196:AF196"/>
    <mergeCell ref="Y203:Z203"/>
    <mergeCell ref="AK203:AL203"/>
    <mergeCell ref="P204:T204"/>
    <mergeCell ref="V204:AF205"/>
    <mergeCell ref="B205:E205"/>
    <mergeCell ref="P205:R205"/>
    <mergeCell ref="S205:U205"/>
    <mergeCell ref="Y201:Z201"/>
    <mergeCell ref="F202:G202"/>
    <mergeCell ref="H202:I202"/>
    <mergeCell ref="J202:K202"/>
    <mergeCell ref="L202:M202"/>
    <mergeCell ref="N202:O202"/>
    <mergeCell ref="P202:T202"/>
    <mergeCell ref="V202:W202"/>
    <mergeCell ref="Y202:Z202"/>
    <mergeCell ref="Y197:AC197"/>
    <mergeCell ref="AD197:AF197"/>
    <mergeCell ref="B198:E200"/>
    <mergeCell ref="F198:G198"/>
    <mergeCell ref="H198:I198"/>
    <mergeCell ref="J198:K198"/>
    <mergeCell ref="L198:M198"/>
    <mergeCell ref="N198:O198"/>
    <mergeCell ref="Q198:R198"/>
    <mergeCell ref="T198:U198"/>
    <mergeCell ref="W198:X198"/>
    <mergeCell ref="P199:U199"/>
    <mergeCell ref="V199:AA199"/>
    <mergeCell ref="AB199:AF203"/>
    <mergeCell ref="V200:W200"/>
    <mergeCell ref="Y200:Z200"/>
    <mergeCell ref="Y211:Z211"/>
    <mergeCell ref="F212:G212"/>
    <mergeCell ref="H212:I212"/>
    <mergeCell ref="J212:K212"/>
    <mergeCell ref="L212:M212"/>
    <mergeCell ref="N212:O212"/>
    <mergeCell ref="P212:T212"/>
    <mergeCell ref="V212:W212"/>
    <mergeCell ref="Y212:Z212"/>
    <mergeCell ref="Y207:AC207"/>
    <mergeCell ref="AD207:AF207"/>
    <mergeCell ref="B208:E210"/>
    <mergeCell ref="F208:G208"/>
    <mergeCell ref="H208:I208"/>
    <mergeCell ref="J208:K208"/>
    <mergeCell ref="L208:M208"/>
    <mergeCell ref="N208:O208"/>
    <mergeCell ref="Q208:R208"/>
    <mergeCell ref="T208:U208"/>
    <mergeCell ref="W208:X208"/>
    <mergeCell ref="P209:U209"/>
    <mergeCell ref="V209:AA209"/>
    <mergeCell ref="AB209:AF213"/>
    <mergeCell ref="V210:W210"/>
    <mergeCell ref="Y210:Z210"/>
    <mergeCell ref="B207:E207"/>
    <mergeCell ref="F207:O207"/>
    <mergeCell ref="P207:U207"/>
    <mergeCell ref="V207:X207"/>
    <mergeCell ref="B211:E211"/>
    <mergeCell ref="P211:U211"/>
    <mergeCell ref="V211:W211"/>
    <mergeCell ref="A217:A226"/>
    <mergeCell ref="B217:E217"/>
    <mergeCell ref="F217:O217"/>
    <mergeCell ref="P217:U217"/>
    <mergeCell ref="V217:X217"/>
    <mergeCell ref="B221:E221"/>
    <mergeCell ref="P221:U221"/>
    <mergeCell ref="V221:W221"/>
    <mergeCell ref="B223:E223"/>
    <mergeCell ref="P223:T223"/>
    <mergeCell ref="V223:W223"/>
    <mergeCell ref="B226:AF226"/>
    <mergeCell ref="Y213:Z213"/>
    <mergeCell ref="AK213:AL213"/>
    <mergeCell ref="P214:T214"/>
    <mergeCell ref="V214:AF215"/>
    <mergeCell ref="B215:E215"/>
    <mergeCell ref="P215:R215"/>
    <mergeCell ref="S215:U215"/>
    <mergeCell ref="A207:A216"/>
    <mergeCell ref="B213:E213"/>
    <mergeCell ref="P213:T213"/>
    <mergeCell ref="V213:W213"/>
    <mergeCell ref="B216:AF216"/>
    <mergeCell ref="Y223:Z223"/>
    <mergeCell ref="AK223:AL223"/>
    <mergeCell ref="P224:T224"/>
    <mergeCell ref="V224:AF225"/>
    <mergeCell ref="B225:E225"/>
    <mergeCell ref="P225:R225"/>
    <mergeCell ref="S225:U225"/>
    <mergeCell ref="Y221:Z221"/>
    <mergeCell ref="F222:G222"/>
    <mergeCell ref="H222:I222"/>
    <mergeCell ref="J222:K222"/>
    <mergeCell ref="L222:M222"/>
    <mergeCell ref="N222:O222"/>
    <mergeCell ref="P222:T222"/>
    <mergeCell ref="V222:W222"/>
    <mergeCell ref="Y222:Z222"/>
    <mergeCell ref="Y217:AC217"/>
    <mergeCell ref="AD217:AF217"/>
    <mergeCell ref="B218:E220"/>
    <mergeCell ref="F218:G218"/>
    <mergeCell ref="H218:I218"/>
    <mergeCell ref="J218:K218"/>
    <mergeCell ref="L218:M218"/>
    <mergeCell ref="N218:O218"/>
    <mergeCell ref="Q218:R218"/>
    <mergeCell ref="T218:U218"/>
    <mergeCell ref="W218:X218"/>
    <mergeCell ref="P219:U219"/>
    <mergeCell ref="V219:AA219"/>
    <mergeCell ref="AB219:AF223"/>
    <mergeCell ref="V220:W220"/>
    <mergeCell ref="Y220:Z220"/>
    <mergeCell ref="Y231:Z231"/>
    <mergeCell ref="F232:G232"/>
    <mergeCell ref="H232:I232"/>
    <mergeCell ref="J232:K232"/>
    <mergeCell ref="L232:M232"/>
    <mergeCell ref="N232:O232"/>
    <mergeCell ref="P232:T232"/>
    <mergeCell ref="V232:W232"/>
    <mergeCell ref="Y232:Z232"/>
    <mergeCell ref="Y227:AC227"/>
    <mergeCell ref="AD227:AF227"/>
    <mergeCell ref="B228:E230"/>
    <mergeCell ref="F228:G228"/>
    <mergeCell ref="H228:I228"/>
    <mergeCell ref="J228:K228"/>
    <mergeCell ref="L228:M228"/>
    <mergeCell ref="N228:O228"/>
    <mergeCell ref="Q228:R228"/>
    <mergeCell ref="T228:U228"/>
    <mergeCell ref="W228:X228"/>
    <mergeCell ref="P229:U229"/>
    <mergeCell ref="V229:AA229"/>
    <mergeCell ref="AB229:AF233"/>
    <mergeCell ref="V230:W230"/>
    <mergeCell ref="Y230:Z230"/>
    <mergeCell ref="B227:E227"/>
    <mergeCell ref="F227:O227"/>
    <mergeCell ref="P227:U227"/>
    <mergeCell ref="V227:X227"/>
    <mergeCell ref="B231:E231"/>
    <mergeCell ref="P231:U231"/>
    <mergeCell ref="V231:W231"/>
    <mergeCell ref="A237:A246"/>
    <mergeCell ref="B237:E237"/>
    <mergeCell ref="F237:O237"/>
    <mergeCell ref="P237:U237"/>
    <mergeCell ref="V237:X237"/>
    <mergeCell ref="B241:E241"/>
    <mergeCell ref="P241:U241"/>
    <mergeCell ref="V241:W241"/>
    <mergeCell ref="B243:E243"/>
    <mergeCell ref="P243:T243"/>
    <mergeCell ref="V243:W243"/>
    <mergeCell ref="B246:AF246"/>
    <mergeCell ref="Y233:Z233"/>
    <mergeCell ref="AK233:AL233"/>
    <mergeCell ref="P234:T234"/>
    <mergeCell ref="V234:AF235"/>
    <mergeCell ref="B235:E235"/>
    <mergeCell ref="P235:R235"/>
    <mergeCell ref="S235:U235"/>
    <mergeCell ref="A227:A236"/>
    <mergeCell ref="B233:E233"/>
    <mergeCell ref="P233:T233"/>
    <mergeCell ref="V233:W233"/>
    <mergeCell ref="B236:AF236"/>
    <mergeCell ref="Y243:Z243"/>
    <mergeCell ref="AK243:AL243"/>
    <mergeCell ref="P244:T244"/>
    <mergeCell ref="V244:AF245"/>
    <mergeCell ref="B245:E245"/>
    <mergeCell ref="P245:R245"/>
    <mergeCell ref="S245:U245"/>
    <mergeCell ref="Y241:Z241"/>
    <mergeCell ref="F242:G242"/>
    <mergeCell ref="H242:I242"/>
    <mergeCell ref="J242:K242"/>
    <mergeCell ref="L242:M242"/>
    <mergeCell ref="N242:O242"/>
    <mergeCell ref="P242:T242"/>
    <mergeCell ref="V242:W242"/>
    <mergeCell ref="Y242:Z242"/>
    <mergeCell ref="Y237:AC237"/>
    <mergeCell ref="AD237:AF237"/>
    <mergeCell ref="B238:E240"/>
    <mergeCell ref="F238:G238"/>
    <mergeCell ref="H238:I238"/>
    <mergeCell ref="J238:K238"/>
    <mergeCell ref="L238:M238"/>
    <mergeCell ref="N238:O238"/>
    <mergeCell ref="Q238:R238"/>
    <mergeCell ref="T238:U238"/>
    <mergeCell ref="W238:X238"/>
    <mergeCell ref="P239:U239"/>
    <mergeCell ref="V239:AA239"/>
    <mergeCell ref="AB239:AF243"/>
    <mergeCell ref="V240:W240"/>
    <mergeCell ref="Y240:Z240"/>
    <mergeCell ref="Y251:Z251"/>
    <mergeCell ref="F252:G252"/>
    <mergeCell ref="H252:I252"/>
    <mergeCell ref="J252:K252"/>
    <mergeCell ref="L252:M252"/>
    <mergeCell ref="N252:O252"/>
    <mergeCell ref="P252:T252"/>
    <mergeCell ref="V252:W252"/>
    <mergeCell ref="Y252:Z252"/>
    <mergeCell ref="Y247:AC247"/>
    <mergeCell ref="AD247:AF247"/>
    <mergeCell ref="B248:E250"/>
    <mergeCell ref="F248:G248"/>
    <mergeCell ref="H248:I248"/>
    <mergeCell ref="J248:K248"/>
    <mergeCell ref="L248:M248"/>
    <mergeCell ref="N248:O248"/>
    <mergeCell ref="Q248:R248"/>
    <mergeCell ref="T248:U248"/>
    <mergeCell ref="W248:X248"/>
    <mergeCell ref="P249:U249"/>
    <mergeCell ref="V249:AA249"/>
    <mergeCell ref="AB249:AF253"/>
    <mergeCell ref="V250:W250"/>
    <mergeCell ref="Y250:Z250"/>
    <mergeCell ref="B247:E247"/>
    <mergeCell ref="F247:O247"/>
    <mergeCell ref="P247:U247"/>
    <mergeCell ref="V247:X247"/>
    <mergeCell ref="B251:E251"/>
    <mergeCell ref="P251:U251"/>
    <mergeCell ref="V251:W251"/>
    <mergeCell ref="A257:A266"/>
    <mergeCell ref="B257:E257"/>
    <mergeCell ref="F257:O257"/>
    <mergeCell ref="P257:U257"/>
    <mergeCell ref="V257:X257"/>
    <mergeCell ref="B261:E261"/>
    <mergeCell ref="P261:U261"/>
    <mergeCell ref="V261:W261"/>
    <mergeCell ref="B263:E263"/>
    <mergeCell ref="P263:T263"/>
    <mergeCell ref="V263:W263"/>
    <mergeCell ref="B266:AF266"/>
    <mergeCell ref="Y253:Z253"/>
    <mergeCell ref="AK253:AL253"/>
    <mergeCell ref="P254:T254"/>
    <mergeCell ref="V254:AF255"/>
    <mergeCell ref="B255:E255"/>
    <mergeCell ref="P255:R255"/>
    <mergeCell ref="S255:U255"/>
    <mergeCell ref="A247:A256"/>
    <mergeCell ref="B253:E253"/>
    <mergeCell ref="P253:T253"/>
    <mergeCell ref="V253:W253"/>
    <mergeCell ref="B256:AF256"/>
    <mergeCell ref="Y263:Z263"/>
    <mergeCell ref="AK263:AL263"/>
    <mergeCell ref="P264:T264"/>
    <mergeCell ref="V264:AF265"/>
    <mergeCell ref="B265:E265"/>
    <mergeCell ref="P265:R265"/>
    <mergeCell ref="S265:U265"/>
    <mergeCell ref="Y261:Z261"/>
    <mergeCell ref="F262:G262"/>
    <mergeCell ref="H262:I262"/>
    <mergeCell ref="J262:K262"/>
    <mergeCell ref="L262:M262"/>
    <mergeCell ref="N262:O262"/>
    <mergeCell ref="P262:T262"/>
    <mergeCell ref="V262:W262"/>
    <mergeCell ref="Y262:Z262"/>
    <mergeCell ref="Y257:AC257"/>
    <mergeCell ref="AD257:AF257"/>
    <mergeCell ref="B258:E260"/>
    <mergeCell ref="F258:G258"/>
    <mergeCell ref="H258:I258"/>
    <mergeCell ref="J258:K258"/>
    <mergeCell ref="L258:M258"/>
    <mergeCell ref="N258:O258"/>
    <mergeCell ref="Q258:R258"/>
    <mergeCell ref="T258:U258"/>
    <mergeCell ref="W258:X258"/>
    <mergeCell ref="P259:U259"/>
    <mergeCell ref="V259:AA259"/>
    <mergeCell ref="AB259:AF263"/>
    <mergeCell ref="V260:W260"/>
    <mergeCell ref="Y260:Z260"/>
    <mergeCell ref="Y271:Z271"/>
    <mergeCell ref="F272:G272"/>
    <mergeCell ref="H272:I272"/>
    <mergeCell ref="J272:K272"/>
    <mergeCell ref="L272:M272"/>
    <mergeCell ref="N272:O272"/>
    <mergeCell ref="P272:T272"/>
    <mergeCell ref="V272:W272"/>
    <mergeCell ref="Y272:Z272"/>
    <mergeCell ref="Y267:AC267"/>
    <mergeCell ref="AD267:AF267"/>
    <mergeCell ref="B268:E270"/>
    <mergeCell ref="F268:G268"/>
    <mergeCell ref="H268:I268"/>
    <mergeCell ref="J268:K268"/>
    <mergeCell ref="L268:M268"/>
    <mergeCell ref="N268:O268"/>
    <mergeCell ref="Q268:R268"/>
    <mergeCell ref="T268:U268"/>
    <mergeCell ref="W268:X268"/>
    <mergeCell ref="P269:U269"/>
    <mergeCell ref="V269:AA269"/>
    <mergeCell ref="AB269:AF273"/>
    <mergeCell ref="V270:W270"/>
    <mergeCell ref="Y270:Z270"/>
    <mergeCell ref="B267:E267"/>
    <mergeCell ref="F267:O267"/>
    <mergeCell ref="P267:U267"/>
    <mergeCell ref="V267:X267"/>
    <mergeCell ref="B271:E271"/>
    <mergeCell ref="P271:U271"/>
    <mergeCell ref="V271:W271"/>
    <mergeCell ref="A277:A286"/>
    <mergeCell ref="B277:E277"/>
    <mergeCell ref="F277:O277"/>
    <mergeCell ref="P277:U277"/>
    <mergeCell ref="V277:X277"/>
    <mergeCell ref="B281:E281"/>
    <mergeCell ref="P281:U281"/>
    <mergeCell ref="V281:W281"/>
    <mergeCell ref="B283:E283"/>
    <mergeCell ref="P283:T283"/>
    <mergeCell ref="V283:W283"/>
    <mergeCell ref="B286:AF286"/>
    <mergeCell ref="Y273:Z273"/>
    <mergeCell ref="AK273:AL273"/>
    <mergeCell ref="P274:T274"/>
    <mergeCell ref="V274:AF275"/>
    <mergeCell ref="B275:E275"/>
    <mergeCell ref="P275:R275"/>
    <mergeCell ref="S275:U275"/>
    <mergeCell ref="A267:A276"/>
    <mergeCell ref="B273:E273"/>
    <mergeCell ref="P273:T273"/>
    <mergeCell ref="V273:W273"/>
    <mergeCell ref="B276:AF276"/>
    <mergeCell ref="Y283:Z283"/>
    <mergeCell ref="AK283:AL283"/>
    <mergeCell ref="P284:T284"/>
    <mergeCell ref="V284:AF285"/>
    <mergeCell ref="B285:E285"/>
    <mergeCell ref="P285:R285"/>
    <mergeCell ref="S285:U285"/>
    <mergeCell ref="Y281:Z281"/>
    <mergeCell ref="F282:G282"/>
    <mergeCell ref="H282:I282"/>
    <mergeCell ref="J282:K282"/>
    <mergeCell ref="L282:M282"/>
    <mergeCell ref="N282:O282"/>
    <mergeCell ref="P282:T282"/>
    <mergeCell ref="V282:W282"/>
    <mergeCell ref="Y282:Z282"/>
    <mergeCell ref="Y277:AC277"/>
    <mergeCell ref="AD277:AF277"/>
    <mergeCell ref="B278:E280"/>
    <mergeCell ref="F278:G278"/>
    <mergeCell ref="H278:I278"/>
    <mergeCell ref="J278:K278"/>
    <mergeCell ref="L278:M278"/>
    <mergeCell ref="N278:O278"/>
    <mergeCell ref="Q278:R278"/>
    <mergeCell ref="T278:U278"/>
    <mergeCell ref="W278:X278"/>
    <mergeCell ref="P279:U279"/>
    <mergeCell ref="V279:AA279"/>
    <mergeCell ref="AB279:AF283"/>
    <mergeCell ref="V280:W280"/>
    <mergeCell ref="Y280:Z280"/>
    <mergeCell ref="Y291:Z291"/>
    <mergeCell ref="F292:G292"/>
    <mergeCell ref="H292:I292"/>
    <mergeCell ref="J292:K292"/>
    <mergeCell ref="L292:M292"/>
    <mergeCell ref="N292:O292"/>
    <mergeCell ref="P292:T292"/>
    <mergeCell ref="V292:W292"/>
    <mergeCell ref="Y292:Z292"/>
    <mergeCell ref="Y287:AC287"/>
    <mergeCell ref="AD287:AF287"/>
    <mergeCell ref="B288:E290"/>
    <mergeCell ref="F288:G288"/>
    <mergeCell ref="H288:I288"/>
    <mergeCell ref="J288:K288"/>
    <mergeCell ref="L288:M288"/>
    <mergeCell ref="N288:O288"/>
    <mergeCell ref="Q288:R288"/>
    <mergeCell ref="T288:U288"/>
    <mergeCell ref="W288:X288"/>
    <mergeCell ref="P289:U289"/>
    <mergeCell ref="V289:AA289"/>
    <mergeCell ref="AB289:AF293"/>
    <mergeCell ref="V290:W290"/>
    <mergeCell ref="Y290:Z290"/>
    <mergeCell ref="B287:E287"/>
    <mergeCell ref="F287:O287"/>
    <mergeCell ref="P287:U287"/>
    <mergeCell ref="V287:X287"/>
    <mergeCell ref="B291:E291"/>
    <mergeCell ref="P291:U291"/>
    <mergeCell ref="V291:W291"/>
    <mergeCell ref="A297:A306"/>
    <mergeCell ref="B297:E297"/>
    <mergeCell ref="F297:O297"/>
    <mergeCell ref="P297:U297"/>
    <mergeCell ref="V297:X297"/>
    <mergeCell ref="B301:E301"/>
    <mergeCell ref="P301:U301"/>
    <mergeCell ref="V301:W301"/>
    <mergeCell ref="B303:E303"/>
    <mergeCell ref="P303:T303"/>
    <mergeCell ref="V303:W303"/>
    <mergeCell ref="B306:AF306"/>
    <mergeCell ref="Y293:Z293"/>
    <mergeCell ref="AK293:AL293"/>
    <mergeCell ref="P294:T294"/>
    <mergeCell ref="V294:AF295"/>
    <mergeCell ref="B295:E295"/>
    <mergeCell ref="P295:R295"/>
    <mergeCell ref="S295:U295"/>
    <mergeCell ref="A287:A296"/>
    <mergeCell ref="B293:E293"/>
    <mergeCell ref="P293:T293"/>
    <mergeCell ref="V293:W293"/>
    <mergeCell ref="B296:AF296"/>
    <mergeCell ref="Y303:Z303"/>
    <mergeCell ref="AK303:AL303"/>
    <mergeCell ref="P304:T304"/>
    <mergeCell ref="V304:AF305"/>
    <mergeCell ref="B305:E305"/>
    <mergeCell ref="P305:R305"/>
    <mergeCell ref="S305:U305"/>
    <mergeCell ref="Y301:Z301"/>
    <mergeCell ref="F302:G302"/>
    <mergeCell ref="H302:I302"/>
    <mergeCell ref="J302:K302"/>
    <mergeCell ref="L302:M302"/>
    <mergeCell ref="N302:O302"/>
    <mergeCell ref="P302:T302"/>
    <mergeCell ref="V302:W302"/>
    <mergeCell ref="Y302:Z302"/>
    <mergeCell ref="Y297:AC297"/>
    <mergeCell ref="AD297:AF297"/>
    <mergeCell ref="B298:E300"/>
    <mergeCell ref="F298:G298"/>
    <mergeCell ref="H298:I298"/>
    <mergeCell ref="J298:K298"/>
    <mergeCell ref="L298:M298"/>
    <mergeCell ref="N298:O298"/>
    <mergeCell ref="Q298:R298"/>
    <mergeCell ref="T298:U298"/>
    <mergeCell ref="W298:X298"/>
    <mergeCell ref="P299:U299"/>
    <mergeCell ref="V299:AA299"/>
    <mergeCell ref="AB299:AF303"/>
    <mergeCell ref="V300:W300"/>
    <mergeCell ref="Y300:Z300"/>
  </mergeCells>
  <phoneticPr fontId="1"/>
  <pageMargins left="0.27" right="0.17" top="0.56000000000000005" bottom="0.21" header="0.3" footer="0.17"/>
  <pageSetup paperSize="9" scale="84" orientation="landscape" r:id="rId1"/>
  <rowBreaks count="1" manualBreakCount="1">
    <brk id="26" max="31"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利用者曜日別抽出!$G$5:$G$104</xm:f>
          </x14:formula1>
          <xm:sqref>B8:E10 B18:E20 B28:E30 B38:E40 B48:E50 B58:E60 B68:E70 B78:E80 B88:E90 B98:E100 B108:E110 B118:E120 B128:E130 B138:E140 B148:E150 B158:E160 B168:E170 B178:E180 B188:E190 B198:E200 B208:E210 B218:E220 B228:E230 B238:E240 B248:E250 B258:E260 B268:E270 B278:E280 B288:E290 B298:E300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306"/>
  <sheetViews>
    <sheetView showZeros="0" view="pageBreakPreview" topLeftCell="A25" zoomScale="85" zoomScaleNormal="100" zoomScaleSheetLayoutView="85" workbookViewId="0">
      <selection activeCell="V24" sqref="V24:AF25"/>
    </sheetView>
  </sheetViews>
  <sheetFormatPr defaultColWidth="5.33203125" defaultRowHeight="13.2"/>
  <cols>
    <col min="1" max="15" width="5.109375" style="60" customWidth="1"/>
    <col min="16" max="32" width="5.44140625" style="60" customWidth="1"/>
    <col min="33" max="16384" width="5.33203125" style="60"/>
  </cols>
  <sheetData>
    <row r="1" spans="1:65" ht="19.5" customHeight="1" thickBot="1">
      <c r="A1" s="326" t="s">
        <v>8</v>
      </c>
      <c r="B1" s="327"/>
      <c r="C1" s="327"/>
      <c r="D1" s="328"/>
      <c r="E1" s="235" t="s">
        <v>38</v>
      </c>
      <c r="F1" s="236"/>
      <c r="G1" s="236"/>
      <c r="H1" s="236"/>
      <c r="I1" s="236"/>
      <c r="J1" s="236"/>
      <c r="K1" s="236"/>
      <c r="L1" s="236"/>
      <c r="M1" s="236"/>
      <c r="N1" s="236"/>
      <c r="O1" s="236"/>
      <c r="P1" s="236"/>
      <c r="Q1" s="236"/>
      <c r="R1" s="236"/>
      <c r="S1" s="236"/>
      <c r="T1" s="236"/>
      <c r="U1" s="236"/>
      <c r="V1" s="236"/>
      <c r="W1" s="236"/>
      <c r="X1" s="236"/>
      <c r="Y1" s="236"/>
      <c r="Z1" s="236"/>
      <c r="AA1" s="236"/>
      <c r="AB1" s="236"/>
      <c r="AC1" s="236"/>
      <c r="AD1" s="237"/>
    </row>
    <row r="2" spans="1:65" ht="7.2" customHeight="1" thickBot="1"/>
    <row r="3" spans="1:65">
      <c r="A3" s="329" t="s">
        <v>39</v>
      </c>
      <c r="B3" s="330"/>
      <c r="C3" s="330"/>
      <c r="D3" s="330"/>
      <c r="E3" s="333" t="s">
        <v>40</v>
      </c>
      <c r="F3" s="333"/>
      <c r="G3" s="333"/>
      <c r="H3" s="333"/>
      <c r="I3" s="333"/>
      <c r="J3" s="333"/>
      <c r="K3" s="333"/>
      <c r="L3" s="333"/>
      <c r="M3" s="333"/>
      <c r="N3" s="333"/>
      <c r="O3" s="333"/>
      <c r="P3" s="333"/>
      <c r="Q3" s="335" t="s">
        <v>41</v>
      </c>
      <c r="R3" s="342" t="s">
        <v>42</v>
      </c>
      <c r="S3" s="342"/>
      <c r="T3" s="330" t="s">
        <v>43</v>
      </c>
      <c r="U3" s="330"/>
      <c r="V3" s="330" t="s">
        <v>44</v>
      </c>
      <c r="W3" s="330"/>
      <c r="X3" s="330"/>
      <c r="Y3" s="330"/>
      <c r="Z3" s="330"/>
      <c r="AA3" s="330"/>
      <c r="AB3" s="330"/>
      <c r="AC3" s="330"/>
      <c r="AD3" s="339"/>
    </row>
    <row r="4" spans="1:65" ht="32.25" customHeight="1" thickBot="1">
      <c r="A4" s="331"/>
      <c r="B4" s="332"/>
      <c r="C4" s="332"/>
      <c r="D4" s="332"/>
      <c r="E4" s="334"/>
      <c r="F4" s="334"/>
      <c r="G4" s="334"/>
      <c r="H4" s="334"/>
      <c r="I4" s="334"/>
      <c r="J4" s="334"/>
      <c r="K4" s="334"/>
      <c r="L4" s="334"/>
      <c r="M4" s="334"/>
      <c r="N4" s="334"/>
      <c r="O4" s="334"/>
      <c r="P4" s="334"/>
      <c r="Q4" s="336"/>
      <c r="R4" s="340"/>
      <c r="S4" s="340"/>
      <c r="T4" s="340"/>
      <c r="U4" s="340"/>
      <c r="V4" s="340"/>
      <c r="W4" s="340"/>
      <c r="X4" s="340"/>
      <c r="Y4" s="340"/>
      <c r="Z4" s="340"/>
      <c r="AA4" s="340"/>
      <c r="AB4" s="340"/>
      <c r="AC4" s="340"/>
      <c r="AD4" s="341"/>
    </row>
    <row r="5" spans="1:65" ht="6" customHeight="1"/>
    <row r="6" spans="1:65" ht="15" thickBot="1">
      <c r="A6" s="337" t="s">
        <v>45</v>
      </c>
      <c r="B6" s="338"/>
      <c r="C6" s="338"/>
      <c r="D6" s="338"/>
      <c r="E6" s="338"/>
      <c r="F6" s="338"/>
      <c r="G6" s="338"/>
      <c r="H6" s="338"/>
      <c r="I6" s="338"/>
      <c r="J6" s="338"/>
      <c r="K6" s="338"/>
      <c r="L6" s="338"/>
      <c r="M6" s="338"/>
      <c r="N6" s="338"/>
      <c r="O6" s="338"/>
      <c r="P6" s="338"/>
      <c r="Q6" s="338"/>
      <c r="R6" s="338"/>
      <c r="S6" s="338"/>
      <c r="T6" s="338"/>
      <c r="U6" s="338"/>
      <c r="V6" s="338"/>
      <c r="W6" s="338"/>
      <c r="X6" s="338"/>
      <c r="Y6" s="338"/>
      <c r="Z6" s="338"/>
      <c r="AA6" s="338"/>
      <c r="AB6" s="338"/>
      <c r="AC6" s="338"/>
      <c r="AD6" s="338"/>
      <c r="AE6" s="338"/>
      <c r="AF6" s="338"/>
    </row>
    <row r="7" spans="1:65" ht="16.95" customHeight="1" thickBot="1">
      <c r="A7" s="325">
        <v>1</v>
      </c>
      <c r="B7" s="149" t="s">
        <v>9</v>
      </c>
      <c r="C7" s="150"/>
      <c r="D7" s="150"/>
      <c r="E7" s="151"/>
      <c r="F7" s="304" t="s">
        <v>158</v>
      </c>
      <c r="G7" s="305"/>
      <c r="H7" s="305"/>
      <c r="I7" s="305"/>
      <c r="J7" s="305"/>
      <c r="K7" s="305"/>
      <c r="L7" s="305"/>
      <c r="M7" s="305"/>
      <c r="N7" s="305"/>
      <c r="O7" s="306"/>
      <c r="P7" s="282" t="s">
        <v>48</v>
      </c>
      <c r="Q7" s="283"/>
      <c r="R7" s="283"/>
      <c r="S7" s="283"/>
      <c r="T7" s="283"/>
      <c r="U7" s="284"/>
      <c r="V7" s="285" t="str">
        <f>VLOOKUP($B8,利用者一覧!$C$4:$AU$53,36,FALSE)</f>
        <v>【通常食】</v>
      </c>
      <c r="W7" s="286"/>
      <c r="X7" s="286"/>
      <c r="Y7" s="282" t="s">
        <v>49</v>
      </c>
      <c r="Z7" s="283"/>
      <c r="AA7" s="283"/>
      <c r="AB7" s="283"/>
      <c r="AC7" s="284"/>
      <c r="AD7" s="285" t="str">
        <f>VLOOKUP($B8,利用者一覧!$C$4:$AU$53,37,FALSE)</f>
        <v>【部分義歯】</v>
      </c>
      <c r="AE7" s="286"/>
      <c r="AF7" s="287"/>
    </row>
    <row r="8" spans="1:65" ht="27" customHeight="1" thickTop="1" thickBot="1">
      <c r="A8" s="302"/>
      <c r="B8" s="208" t="s">
        <v>192</v>
      </c>
      <c r="C8" s="208"/>
      <c r="D8" s="208"/>
      <c r="E8" s="259"/>
      <c r="F8" s="271" t="s">
        <v>26</v>
      </c>
      <c r="G8" s="272"/>
      <c r="H8" s="171" t="s">
        <v>27</v>
      </c>
      <c r="I8" s="272"/>
      <c r="J8" s="171" t="s">
        <v>28</v>
      </c>
      <c r="K8" s="272"/>
      <c r="L8" s="171" t="s">
        <v>29</v>
      </c>
      <c r="M8" s="272"/>
      <c r="N8" s="171" t="s">
        <v>30</v>
      </c>
      <c r="O8" s="275"/>
      <c r="P8" s="106" t="s">
        <v>52</v>
      </c>
      <c r="Q8" s="288" t="s">
        <v>53</v>
      </c>
      <c r="R8" s="289"/>
      <c r="S8" s="104" t="s">
        <v>57</v>
      </c>
      <c r="T8" s="290"/>
      <c r="U8" s="291"/>
      <c r="V8" s="105" t="s">
        <v>60</v>
      </c>
      <c r="W8" s="288" t="s">
        <v>61</v>
      </c>
      <c r="X8" s="292"/>
      <c r="Y8" s="107" t="s">
        <v>54</v>
      </c>
      <c r="Z8" s="115" t="s">
        <v>148</v>
      </c>
      <c r="AA8" s="108" t="s">
        <v>58</v>
      </c>
      <c r="AB8" s="115" t="s">
        <v>148</v>
      </c>
      <c r="AC8" s="108" t="s">
        <v>62</v>
      </c>
      <c r="AD8" s="115" t="s">
        <v>148</v>
      </c>
      <c r="AE8" s="104" t="s">
        <v>55</v>
      </c>
      <c r="AF8" s="61" t="s">
        <v>148</v>
      </c>
    </row>
    <row r="9" spans="1:65" ht="21.6" customHeight="1" thickBot="1">
      <c r="A9" s="302"/>
      <c r="B9" s="209"/>
      <c r="C9" s="209"/>
      <c r="D9" s="209"/>
      <c r="E9" s="261"/>
      <c r="F9" s="97" t="s">
        <v>36</v>
      </c>
      <c r="G9" s="98" t="s">
        <v>37</v>
      </c>
      <c r="H9" s="99" t="s">
        <v>36</v>
      </c>
      <c r="I9" s="98" t="s">
        <v>37</v>
      </c>
      <c r="J9" s="99" t="s">
        <v>36</v>
      </c>
      <c r="K9" s="98" t="s">
        <v>37</v>
      </c>
      <c r="L9" s="99" t="s">
        <v>36</v>
      </c>
      <c r="M9" s="98" t="s">
        <v>37</v>
      </c>
      <c r="N9" s="99" t="s">
        <v>36</v>
      </c>
      <c r="O9" s="100" t="s">
        <v>37</v>
      </c>
      <c r="P9" s="293" t="s">
        <v>177</v>
      </c>
      <c r="Q9" s="294"/>
      <c r="R9" s="294"/>
      <c r="S9" s="294"/>
      <c r="T9" s="294"/>
      <c r="U9" s="295"/>
      <c r="V9" s="293" t="s">
        <v>176</v>
      </c>
      <c r="W9" s="294"/>
      <c r="X9" s="294"/>
      <c r="Y9" s="294"/>
      <c r="Z9" s="294"/>
      <c r="AA9" s="296"/>
      <c r="AB9" s="297" t="str">
        <f>VLOOKUP($B8,利用者一覧!$C$4:$AU$53,45,FALSE)</f>
        <v>②他者とのコミュをサポート④トイレのついてに歩行訓練⑤米の摂取量の確認⑥1日1回またぎ動作訓練⑦見守り⑧機能訓練欄要確認</v>
      </c>
      <c r="AC9" s="297"/>
      <c r="AD9" s="297"/>
      <c r="AE9" s="297"/>
      <c r="AF9" s="298"/>
    </row>
    <row r="10" spans="1:65" ht="27" customHeight="1" thickTop="1" thickBot="1">
      <c r="A10" s="302"/>
      <c r="B10" s="209"/>
      <c r="C10" s="209"/>
      <c r="D10" s="209"/>
      <c r="E10" s="261"/>
      <c r="F10" s="71"/>
      <c r="G10" s="72"/>
      <c r="H10" s="73"/>
      <c r="I10" s="72"/>
      <c r="J10" s="73"/>
      <c r="K10" s="72"/>
      <c r="L10" s="73"/>
      <c r="M10" s="72"/>
      <c r="N10" s="73"/>
      <c r="O10" s="83"/>
      <c r="P10" s="107" t="s">
        <v>157</v>
      </c>
      <c r="Q10" s="115" t="s">
        <v>148</v>
      </c>
      <c r="R10" s="108" t="s">
        <v>63</v>
      </c>
      <c r="S10" s="61" t="s">
        <v>148</v>
      </c>
      <c r="T10" s="107" t="s">
        <v>59</v>
      </c>
      <c r="U10" s="61" t="s">
        <v>148</v>
      </c>
      <c r="V10" s="299" t="s">
        <v>135</v>
      </c>
      <c r="W10" s="300"/>
      <c r="X10" s="95" t="str">
        <f>VLOOKUP($B8,利用者一覧!$C$4:$AU$53,14,FALSE)</f>
        <v>□</v>
      </c>
      <c r="Y10" s="301" t="s">
        <v>139</v>
      </c>
      <c r="Z10" s="300"/>
      <c r="AA10" s="95" t="str">
        <f>VLOOKUP($B8,利用者一覧!$C$4:$AU$53,22,FALSE)</f>
        <v>☑</v>
      </c>
      <c r="AB10" s="225"/>
      <c r="AC10" s="225"/>
      <c r="AD10" s="225"/>
      <c r="AE10" s="225"/>
      <c r="AF10" s="226"/>
    </row>
    <row r="11" spans="1:65" ht="21.6" customHeight="1" thickBot="1">
      <c r="A11" s="302"/>
      <c r="B11" s="283" t="s">
        <v>46</v>
      </c>
      <c r="C11" s="283"/>
      <c r="D11" s="283"/>
      <c r="E11" s="307"/>
      <c r="F11" s="84"/>
      <c r="G11" s="85"/>
      <c r="H11" s="86"/>
      <c r="I11" s="85"/>
      <c r="J11" s="86"/>
      <c r="K11" s="85"/>
      <c r="L11" s="86"/>
      <c r="M11" s="85"/>
      <c r="N11" s="86"/>
      <c r="O11" s="87"/>
      <c r="P11" s="293" t="s">
        <v>156</v>
      </c>
      <c r="Q11" s="294"/>
      <c r="R11" s="294"/>
      <c r="S11" s="294"/>
      <c r="T11" s="294"/>
      <c r="U11" s="295"/>
      <c r="V11" s="279" t="s">
        <v>143</v>
      </c>
      <c r="W11" s="280"/>
      <c r="X11" s="96" t="str">
        <f>VLOOKUP($B8,利用者一覧!$C$4:$AU$53,16,FALSE)</f>
        <v>☑</v>
      </c>
      <c r="Y11" s="281" t="s">
        <v>140</v>
      </c>
      <c r="Z11" s="280"/>
      <c r="AA11" s="96" t="str">
        <f>VLOOKUP($B8,利用者一覧!$C$4:$AU$53,24,FALSE)</f>
        <v>☑</v>
      </c>
      <c r="AB11" s="225"/>
      <c r="AC11" s="225"/>
      <c r="AD11" s="225"/>
      <c r="AE11" s="225"/>
      <c r="AF11" s="226"/>
    </row>
    <row r="12" spans="1:65" ht="21.6" customHeight="1" thickTop="1" thickBot="1">
      <c r="A12" s="302"/>
      <c r="B12" s="103" t="s">
        <v>51</v>
      </c>
      <c r="C12" s="94" t="str">
        <f>VLOOKUP($B8,利用者一覧!$C$4:$AU$53,38,FALSE)</f>
        <v>☑</v>
      </c>
      <c r="D12" s="104" t="s">
        <v>56</v>
      </c>
      <c r="E12" s="61" t="s">
        <v>149</v>
      </c>
      <c r="F12" s="271" t="s">
        <v>31</v>
      </c>
      <c r="G12" s="272"/>
      <c r="H12" s="171" t="s">
        <v>32</v>
      </c>
      <c r="I12" s="272"/>
      <c r="J12" s="171" t="s">
        <v>33</v>
      </c>
      <c r="K12" s="272"/>
      <c r="L12" s="171" t="s">
        <v>34</v>
      </c>
      <c r="M12" s="273"/>
      <c r="N12" s="274" t="s">
        <v>35</v>
      </c>
      <c r="O12" s="275"/>
      <c r="P12" s="276" t="str">
        <f>VLOOKUP($B8,利用者一覧!$C$4:$AU$53,40,FALSE)</f>
        <v>てくてく体操</v>
      </c>
      <c r="Q12" s="277"/>
      <c r="R12" s="277"/>
      <c r="S12" s="277"/>
      <c r="T12" s="278"/>
      <c r="U12" s="70" t="s">
        <v>148</v>
      </c>
      <c r="V12" s="279" t="s">
        <v>144</v>
      </c>
      <c r="W12" s="280"/>
      <c r="X12" s="96" t="str">
        <f>VLOOKUP($B8,利用者一覧!$C$4:$AU$53,18,FALSE)</f>
        <v>□</v>
      </c>
      <c r="Y12" s="281" t="s">
        <v>141</v>
      </c>
      <c r="Z12" s="280"/>
      <c r="AA12" s="96" t="str">
        <f>VLOOKUP($B8,利用者一覧!$C$4:$AU$53,26,FALSE)</f>
        <v>☑</v>
      </c>
      <c r="AB12" s="225"/>
      <c r="AC12" s="225"/>
      <c r="AD12" s="225"/>
      <c r="AE12" s="225"/>
      <c r="AF12" s="226"/>
    </row>
    <row r="13" spans="1:65" ht="21.6" customHeight="1" thickBot="1">
      <c r="A13" s="302"/>
      <c r="B13" s="308" t="s">
        <v>47</v>
      </c>
      <c r="C13" s="308"/>
      <c r="D13" s="308"/>
      <c r="E13" s="309"/>
      <c r="F13" s="97" t="s">
        <v>36</v>
      </c>
      <c r="G13" s="98" t="s">
        <v>37</v>
      </c>
      <c r="H13" s="99" t="s">
        <v>36</v>
      </c>
      <c r="I13" s="98" t="s">
        <v>37</v>
      </c>
      <c r="J13" s="99" t="s">
        <v>36</v>
      </c>
      <c r="K13" s="98" t="s">
        <v>37</v>
      </c>
      <c r="L13" s="99" t="s">
        <v>36</v>
      </c>
      <c r="M13" s="101" t="s">
        <v>37</v>
      </c>
      <c r="N13" s="102" t="s">
        <v>36</v>
      </c>
      <c r="O13" s="100" t="s">
        <v>37</v>
      </c>
      <c r="P13" s="310" t="str">
        <f>VLOOKUP($B8,利用者一覧!$C$4:$AU$53,41,FALSE)</f>
        <v>下肢マシントレ</v>
      </c>
      <c r="Q13" s="311"/>
      <c r="R13" s="311"/>
      <c r="S13" s="311"/>
      <c r="T13" s="312"/>
      <c r="U13" s="64" t="s">
        <v>148</v>
      </c>
      <c r="V13" s="279" t="s">
        <v>138</v>
      </c>
      <c r="W13" s="280"/>
      <c r="X13" s="96" t="str">
        <f>VLOOKUP($B8,利用者一覧!$C$4:$AU$53,20,FALSE)</f>
        <v>☑</v>
      </c>
      <c r="Y13" s="281" t="s">
        <v>142</v>
      </c>
      <c r="Z13" s="280"/>
      <c r="AA13" s="96" t="str">
        <f>VLOOKUP($B8,利用者一覧!$C$4:$AU$53,28,FALSE)</f>
        <v>☑</v>
      </c>
      <c r="AB13" s="225"/>
      <c r="AC13" s="225"/>
      <c r="AD13" s="225"/>
      <c r="AE13" s="225"/>
      <c r="AF13" s="226"/>
      <c r="AK13" s="316"/>
      <c r="AL13" s="316"/>
      <c r="AM13" s="67"/>
      <c r="AN13" s="67"/>
      <c r="AO13" s="67"/>
    </row>
    <row r="14" spans="1:65" ht="21.6" customHeight="1" thickTop="1" thickBot="1">
      <c r="A14" s="302"/>
      <c r="B14" s="106" t="s">
        <v>51</v>
      </c>
      <c r="C14" s="94" t="str">
        <f>VLOOKUP($B8,利用者一覧!$C$4:$AU$53,39,FALSE)</f>
        <v>□</v>
      </c>
      <c r="D14" s="104" t="s">
        <v>56</v>
      </c>
      <c r="E14" s="61" t="s">
        <v>149</v>
      </c>
      <c r="F14" s="71"/>
      <c r="G14" s="72"/>
      <c r="H14" s="73"/>
      <c r="I14" s="72"/>
      <c r="J14" s="73"/>
      <c r="K14" s="72"/>
      <c r="L14" s="73"/>
      <c r="M14" s="74"/>
      <c r="N14" s="62"/>
      <c r="O14" s="63"/>
      <c r="P14" s="317">
        <f>VLOOKUP($B8,利用者一覧!$C$4:$AU$53,42,FALSE)</f>
        <v>0</v>
      </c>
      <c r="Q14" s="318"/>
      <c r="R14" s="318"/>
      <c r="S14" s="318"/>
      <c r="T14" s="319"/>
      <c r="U14" s="116" t="s">
        <v>148</v>
      </c>
      <c r="V14" s="320" t="str">
        <f>VLOOKUP($B8,利用者一覧!$C$4:$AU$53,44,FALSE)</f>
        <v>目標：食事業の増加　注意：口腔体操を食前に</v>
      </c>
      <c r="W14" s="179"/>
      <c r="X14" s="179"/>
      <c r="Y14" s="179"/>
      <c r="Z14" s="179"/>
      <c r="AA14" s="179"/>
      <c r="AB14" s="179"/>
      <c r="AC14" s="179"/>
      <c r="AD14" s="179"/>
      <c r="AE14" s="179"/>
      <c r="AF14" s="180"/>
    </row>
    <row r="15" spans="1:65" ht="21.6" customHeight="1" thickBot="1">
      <c r="A15" s="302"/>
      <c r="B15" s="293" t="s">
        <v>182</v>
      </c>
      <c r="C15" s="294"/>
      <c r="D15" s="294"/>
      <c r="E15" s="295"/>
      <c r="F15" s="109"/>
      <c r="G15" s="110"/>
      <c r="H15" s="111"/>
      <c r="I15" s="110"/>
      <c r="J15" s="111"/>
      <c r="K15" s="110"/>
      <c r="L15" s="111"/>
      <c r="M15" s="112"/>
      <c r="N15" s="113"/>
      <c r="O15" s="114"/>
      <c r="P15" s="198" t="s">
        <v>178</v>
      </c>
      <c r="Q15" s="199"/>
      <c r="R15" s="324"/>
      <c r="S15" s="206" t="str">
        <f>VLOOKUP($B8,利用者一覧!$C$4:$AU$53,43,FALSE)</f>
        <v>口腔</v>
      </c>
      <c r="T15" s="206"/>
      <c r="U15" s="207"/>
      <c r="V15" s="321"/>
      <c r="W15" s="322"/>
      <c r="X15" s="322"/>
      <c r="Y15" s="322"/>
      <c r="Z15" s="322"/>
      <c r="AA15" s="322"/>
      <c r="AB15" s="322"/>
      <c r="AC15" s="322"/>
      <c r="AD15" s="322"/>
      <c r="AE15" s="322"/>
      <c r="AF15" s="323"/>
      <c r="AK15" s="76"/>
      <c r="AL15" s="76"/>
      <c r="AM15" s="76"/>
      <c r="AN15" s="76"/>
      <c r="AO15" s="76"/>
      <c r="AP15" s="77"/>
      <c r="AQ15" s="77"/>
      <c r="AR15" s="75"/>
      <c r="AS15" s="77"/>
      <c r="AT15" s="77"/>
      <c r="AU15" s="75"/>
      <c r="AV15" s="77"/>
      <c r="AW15" s="77"/>
      <c r="AX15" s="75"/>
      <c r="AY15" s="77"/>
      <c r="AZ15" s="77"/>
      <c r="BA15" s="75"/>
      <c r="BB15" s="77"/>
      <c r="BC15" s="77"/>
      <c r="BD15" s="75"/>
      <c r="BE15" s="77"/>
      <c r="BF15" s="77"/>
      <c r="BG15" s="75"/>
      <c r="BH15" s="77"/>
      <c r="BI15" s="77"/>
      <c r="BJ15" s="75"/>
      <c r="BK15" s="77"/>
      <c r="BL15" s="77"/>
      <c r="BM15" s="75"/>
    </row>
    <row r="16" spans="1:65" ht="27.6" customHeight="1" thickTop="1" thickBot="1">
      <c r="A16" s="303"/>
      <c r="B16" s="313"/>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5"/>
    </row>
    <row r="17" spans="1:65" ht="16.95" customHeight="1" thickBot="1">
      <c r="A17" s="302">
        <v>2</v>
      </c>
      <c r="B17" s="149" t="s">
        <v>9</v>
      </c>
      <c r="C17" s="150"/>
      <c r="D17" s="150"/>
      <c r="E17" s="151"/>
      <c r="F17" s="304" t="s">
        <v>158</v>
      </c>
      <c r="G17" s="305"/>
      <c r="H17" s="305"/>
      <c r="I17" s="305"/>
      <c r="J17" s="305"/>
      <c r="K17" s="305"/>
      <c r="L17" s="305"/>
      <c r="M17" s="305"/>
      <c r="N17" s="305"/>
      <c r="O17" s="306"/>
      <c r="P17" s="282" t="s">
        <v>48</v>
      </c>
      <c r="Q17" s="283"/>
      <c r="R17" s="283"/>
      <c r="S17" s="283"/>
      <c r="T17" s="283"/>
      <c r="U17" s="284"/>
      <c r="V17" s="285" t="str">
        <f>VLOOKUP($B18,利用者一覧!$C$4:$AU$53,36,FALSE)</f>
        <v>【通常食】</v>
      </c>
      <c r="W17" s="286"/>
      <c r="X17" s="286"/>
      <c r="Y17" s="282" t="s">
        <v>49</v>
      </c>
      <c r="Z17" s="283"/>
      <c r="AA17" s="283"/>
      <c r="AB17" s="283"/>
      <c r="AC17" s="284"/>
      <c r="AD17" s="285" t="str">
        <f>VLOOKUP($B18,利用者一覧!$C$4:$AU$53,37,FALSE)</f>
        <v>【総義歯】</v>
      </c>
      <c r="AE17" s="286"/>
      <c r="AF17" s="287"/>
    </row>
    <row r="18" spans="1:65" ht="27" customHeight="1" thickTop="1" thickBot="1">
      <c r="A18" s="302"/>
      <c r="B18" s="208" t="s">
        <v>188</v>
      </c>
      <c r="C18" s="208"/>
      <c r="D18" s="208"/>
      <c r="E18" s="259"/>
      <c r="F18" s="271" t="s">
        <v>26</v>
      </c>
      <c r="G18" s="272"/>
      <c r="H18" s="171" t="s">
        <v>27</v>
      </c>
      <c r="I18" s="272"/>
      <c r="J18" s="171" t="s">
        <v>28</v>
      </c>
      <c r="K18" s="272"/>
      <c r="L18" s="171" t="s">
        <v>29</v>
      </c>
      <c r="M18" s="272"/>
      <c r="N18" s="171" t="s">
        <v>30</v>
      </c>
      <c r="O18" s="275"/>
      <c r="P18" s="106" t="s">
        <v>52</v>
      </c>
      <c r="Q18" s="288" t="s">
        <v>53</v>
      </c>
      <c r="R18" s="289"/>
      <c r="S18" s="104" t="s">
        <v>57</v>
      </c>
      <c r="T18" s="290"/>
      <c r="U18" s="291"/>
      <c r="V18" s="105" t="s">
        <v>60</v>
      </c>
      <c r="W18" s="288" t="s">
        <v>61</v>
      </c>
      <c r="X18" s="292"/>
      <c r="Y18" s="107" t="s">
        <v>54</v>
      </c>
      <c r="Z18" s="115" t="s">
        <v>148</v>
      </c>
      <c r="AA18" s="108" t="s">
        <v>58</v>
      </c>
      <c r="AB18" s="115" t="s">
        <v>148</v>
      </c>
      <c r="AC18" s="108" t="s">
        <v>62</v>
      </c>
      <c r="AD18" s="115" t="s">
        <v>148</v>
      </c>
      <c r="AE18" s="104" t="s">
        <v>55</v>
      </c>
      <c r="AF18" s="61" t="s">
        <v>148</v>
      </c>
    </row>
    <row r="19" spans="1:65" ht="21.6" customHeight="1" thickBot="1">
      <c r="A19" s="302"/>
      <c r="B19" s="209"/>
      <c r="C19" s="209"/>
      <c r="D19" s="209"/>
      <c r="E19" s="261"/>
      <c r="F19" s="97" t="s">
        <v>36</v>
      </c>
      <c r="G19" s="98" t="s">
        <v>37</v>
      </c>
      <c r="H19" s="99" t="s">
        <v>36</v>
      </c>
      <c r="I19" s="98" t="s">
        <v>37</v>
      </c>
      <c r="J19" s="99" t="s">
        <v>36</v>
      </c>
      <c r="K19" s="98" t="s">
        <v>37</v>
      </c>
      <c r="L19" s="99" t="s">
        <v>36</v>
      </c>
      <c r="M19" s="98" t="s">
        <v>37</v>
      </c>
      <c r="N19" s="99" t="s">
        <v>36</v>
      </c>
      <c r="O19" s="100" t="s">
        <v>37</v>
      </c>
      <c r="P19" s="293" t="s">
        <v>177</v>
      </c>
      <c r="Q19" s="294"/>
      <c r="R19" s="294"/>
      <c r="S19" s="294"/>
      <c r="T19" s="294"/>
      <c r="U19" s="295"/>
      <c r="V19" s="293" t="s">
        <v>176</v>
      </c>
      <c r="W19" s="294"/>
      <c r="X19" s="294"/>
      <c r="Y19" s="294"/>
      <c r="Z19" s="294"/>
      <c r="AA19" s="296"/>
      <c r="AB19" s="297" t="str">
        <f>VLOOKUP($B18,利用者一覧!$C$4:$AU$53,45,FALSE)</f>
        <v>①他者とのコミュをサポート④トイレのついてに歩行訓練⑧機能訓練欄要確認</v>
      </c>
      <c r="AC19" s="297"/>
      <c r="AD19" s="297"/>
      <c r="AE19" s="297"/>
      <c r="AF19" s="298"/>
    </row>
    <row r="20" spans="1:65" ht="27" customHeight="1" thickTop="1" thickBot="1">
      <c r="A20" s="302"/>
      <c r="B20" s="209"/>
      <c r="C20" s="209"/>
      <c r="D20" s="209"/>
      <c r="E20" s="261"/>
      <c r="F20" s="71"/>
      <c r="G20" s="72"/>
      <c r="H20" s="73"/>
      <c r="I20" s="72"/>
      <c r="J20" s="73"/>
      <c r="K20" s="72"/>
      <c r="L20" s="73"/>
      <c r="M20" s="72"/>
      <c r="N20" s="73"/>
      <c r="O20" s="83"/>
      <c r="P20" s="107" t="s">
        <v>157</v>
      </c>
      <c r="Q20" s="115" t="s">
        <v>148</v>
      </c>
      <c r="R20" s="108" t="s">
        <v>63</v>
      </c>
      <c r="S20" s="61" t="s">
        <v>148</v>
      </c>
      <c r="T20" s="107" t="s">
        <v>59</v>
      </c>
      <c r="U20" s="61" t="s">
        <v>148</v>
      </c>
      <c r="V20" s="299" t="s">
        <v>135</v>
      </c>
      <c r="W20" s="300"/>
      <c r="X20" s="95" t="str">
        <f>VLOOKUP($B18,利用者一覧!$C$4:$AU$53,14,FALSE)</f>
        <v>☑</v>
      </c>
      <c r="Y20" s="301" t="s">
        <v>139</v>
      </c>
      <c r="Z20" s="300"/>
      <c r="AA20" s="95" t="str">
        <f>VLOOKUP($B18,利用者一覧!$C$4:$AU$53,22,FALSE)</f>
        <v>□</v>
      </c>
      <c r="AB20" s="225"/>
      <c r="AC20" s="225"/>
      <c r="AD20" s="225"/>
      <c r="AE20" s="225"/>
      <c r="AF20" s="226"/>
    </row>
    <row r="21" spans="1:65" ht="21.6" customHeight="1" thickBot="1">
      <c r="A21" s="302"/>
      <c r="B21" s="283" t="s">
        <v>46</v>
      </c>
      <c r="C21" s="283"/>
      <c r="D21" s="283"/>
      <c r="E21" s="307"/>
      <c r="F21" s="84"/>
      <c r="G21" s="85"/>
      <c r="H21" s="86"/>
      <c r="I21" s="85"/>
      <c r="J21" s="86"/>
      <c r="K21" s="85"/>
      <c r="L21" s="86"/>
      <c r="M21" s="85"/>
      <c r="N21" s="86"/>
      <c r="O21" s="87"/>
      <c r="P21" s="293" t="s">
        <v>156</v>
      </c>
      <c r="Q21" s="294"/>
      <c r="R21" s="294"/>
      <c r="S21" s="294"/>
      <c r="T21" s="294"/>
      <c r="U21" s="295"/>
      <c r="V21" s="279" t="s">
        <v>143</v>
      </c>
      <c r="W21" s="280"/>
      <c r="X21" s="96" t="str">
        <f>VLOOKUP($B18,利用者一覧!$C$4:$AU$53,16,FALSE)</f>
        <v>□</v>
      </c>
      <c r="Y21" s="281" t="s">
        <v>140</v>
      </c>
      <c r="Z21" s="280"/>
      <c r="AA21" s="96" t="str">
        <f>VLOOKUP($B18,利用者一覧!$C$4:$AU$53,24,FALSE)</f>
        <v>□</v>
      </c>
      <c r="AB21" s="225"/>
      <c r="AC21" s="225"/>
      <c r="AD21" s="225"/>
      <c r="AE21" s="225"/>
      <c r="AF21" s="226"/>
    </row>
    <row r="22" spans="1:65" ht="21.6" customHeight="1" thickTop="1" thickBot="1">
      <c r="A22" s="302"/>
      <c r="B22" s="103" t="s">
        <v>51</v>
      </c>
      <c r="C22" s="94" t="str">
        <f>VLOOKUP($B18,利用者一覧!$C$4:$AU$53,38,FALSE)</f>
        <v>□</v>
      </c>
      <c r="D22" s="104" t="s">
        <v>56</v>
      </c>
      <c r="E22" s="61" t="s">
        <v>149</v>
      </c>
      <c r="F22" s="271" t="s">
        <v>31</v>
      </c>
      <c r="G22" s="272"/>
      <c r="H22" s="171" t="s">
        <v>32</v>
      </c>
      <c r="I22" s="272"/>
      <c r="J22" s="171" t="s">
        <v>33</v>
      </c>
      <c r="K22" s="272"/>
      <c r="L22" s="171" t="s">
        <v>34</v>
      </c>
      <c r="M22" s="273"/>
      <c r="N22" s="274" t="s">
        <v>35</v>
      </c>
      <c r="O22" s="275"/>
      <c r="P22" s="276" t="str">
        <f>VLOOKUP($B18,利用者一覧!$C$4:$AU$53,40,FALSE)</f>
        <v>てくてく体操</v>
      </c>
      <c r="Q22" s="277"/>
      <c r="R22" s="277"/>
      <c r="S22" s="277"/>
      <c r="T22" s="278"/>
      <c r="U22" s="70" t="s">
        <v>148</v>
      </c>
      <c r="V22" s="279" t="s">
        <v>144</v>
      </c>
      <c r="W22" s="280"/>
      <c r="X22" s="96" t="str">
        <f>VLOOKUP($B18,利用者一覧!$C$4:$AU$53,18,FALSE)</f>
        <v>□</v>
      </c>
      <c r="Y22" s="281" t="s">
        <v>141</v>
      </c>
      <c r="Z22" s="280"/>
      <c r="AA22" s="96" t="str">
        <f>VLOOKUP($B18,利用者一覧!$C$4:$AU$53,26,FALSE)</f>
        <v>□</v>
      </c>
      <c r="AB22" s="225"/>
      <c r="AC22" s="225"/>
      <c r="AD22" s="225"/>
      <c r="AE22" s="225"/>
      <c r="AF22" s="226"/>
    </row>
    <row r="23" spans="1:65" ht="21.6" customHeight="1" thickBot="1">
      <c r="A23" s="302"/>
      <c r="B23" s="308" t="s">
        <v>47</v>
      </c>
      <c r="C23" s="308"/>
      <c r="D23" s="308"/>
      <c r="E23" s="309"/>
      <c r="F23" s="97" t="s">
        <v>36</v>
      </c>
      <c r="G23" s="98" t="s">
        <v>37</v>
      </c>
      <c r="H23" s="99" t="s">
        <v>36</v>
      </c>
      <c r="I23" s="98" t="s">
        <v>37</v>
      </c>
      <c r="J23" s="99" t="s">
        <v>36</v>
      </c>
      <c r="K23" s="98" t="s">
        <v>37</v>
      </c>
      <c r="L23" s="99" t="s">
        <v>36</v>
      </c>
      <c r="M23" s="101" t="s">
        <v>37</v>
      </c>
      <c r="N23" s="102" t="s">
        <v>36</v>
      </c>
      <c r="O23" s="100" t="s">
        <v>37</v>
      </c>
      <c r="P23" s="310" t="str">
        <f>VLOOKUP($B18,利用者一覧!$C$4:$AU$53,41,FALSE)</f>
        <v>下肢マシントレ</v>
      </c>
      <c r="Q23" s="311"/>
      <c r="R23" s="311"/>
      <c r="S23" s="311"/>
      <c r="T23" s="312"/>
      <c r="U23" s="64" t="s">
        <v>148</v>
      </c>
      <c r="V23" s="279" t="s">
        <v>138</v>
      </c>
      <c r="W23" s="280"/>
      <c r="X23" s="96" t="str">
        <f>VLOOKUP($B18,利用者一覧!$C$4:$AU$53,20,FALSE)</f>
        <v>☑</v>
      </c>
      <c r="Y23" s="281" t="s">
        <v>142</v>
      </c>
      <c r="Z23" s="280"/>
      <c r="AA23" s="96" t="str">
        <f>VLOOKUP($B18,利用者一覧!$C$4:$AU$53,28,FALSE)</f>
        <v>☑</v>
      </c>
      <c r="AB23" s="225"/>
      <c r="AC23" s="225"/>
      <c r="AD23" s="225"/>
      <c r="AE23" s="225"/>
      <c r="AF23" s="226"/>
      <c r="AK23" s="316"/>
      <c r="AL23" s="316"/>
      <c r="AM23" s="67"/>
      <c r="AN23" s="67"/>
      <c r="AO23" s="67"/>
    </row>
    <row r="24" spans="1:65" ht="21.6" customHeight="1" thickTop="1" thickBot="1">
      <c r="A24" s="302"/>
      <c r="B24" s="106" t="s">
        <v>51</v>
      </c>
      <c r="C24" s="94" t="str">
        <f>VLOOKUP($B18,利用者一覧!$C$4:$AU$53,39,FALSE)</f>
        <v>☑</v>
      </c>
      <c r="D24" s="104" t="s">
        <v>56</v>
      </c>
      <c r="E24" s="61" t="s">
        <v>149</v>
      </c>
      <c r="F24" s="71"/>
      <c r="G24" s="72"/>
      <c r="H24" s="73"/>
      <c r="I24" s="72"/>
      <c r="J24" s="73"/>
      <c r="K24" s="72"/>
      <c r="L24" s="73"/>
      <c r="M24" s="74"/>
      <c r="N24" s="62"/>
      <c r="O24" s="63"/>
      <c r="P24" s="317">
        <f>VLOOKUP($B18,利用者一覧!$C$4:$AU$53,42,FALSE)</f>
        <v>0</v>
      </c>
      <c r="Q24" s="318"/>
      <c r="R24" s="318"/>
      <c r="S24" s="318"/>
      <c r="T24" s="319"/>
      <c r="U24" s="116" t="s">
        <v>148</v>
      </c>
      <c r="V24" s="320" t="str">
        <f>VLOOKUP($B18,利用者一覧!$C$4:$AU$53,44,FALSE)</f>
        <v>目標：運動の習慣化　注意：集団トレを推奨</v>
      </c>
      <c r="W24" s="179"/>
      <c r="X24" s="179"/>
      <c r="Y24" s="179"/>
      <c r="Z24" s="179"/>
      <c r="AA24" s="179"/>
      <c r="AB24" s="179"/>
      <c r="AC24" s="179"/>
      <c r="AD24" s="179"/>
      <c r="AE24" s="179"/>
      <c r="AF24" s="180"/>
    </row>
    <row r="25" spans="1:65" ht="21.6" customHeight="1" thickBot="1">
      <c r="A25" s="302"/>
      <c r="B25" s="293" t="s">
        <v>182</v>
      </c>
      <c r="C25" s="294"/>
      <c r="D25" s="294"/>
      <c r="E25" s="295"/>
      <c r="F25" s="109"/>
      <c r="G25" s="110"/>
      <c r="H25" s="111"/>
      <c r="I25" s="110"/>
      <c r="J25" s="111"/>
      <c r="K25" s="110"/>
      <c r="L25" s="111"/>
      <c r="M25" s="112"/>
      <c r="N25" s="113"/>
      <c r="O25" s="114"/>
      <c r="P25" s="198" t="s">
        <v>178</v>
      </c>
      <c r="Q25" s="199"/>
      <c r="R25" s="324"/>
      <c r="S25" s="206" t="str">
        <f>VLOOKUP($B18,利用者一覧!$C$4:$AU$53,43,FALSE)</f>
        <v>レクリエーション</v>
      </c>
      <c r="T25" s="206"/>
      <c r="U25" s="207"/>
      <c r="V25" s="321"/>
      <c r="W25" s="322"/>
      <c r="X25" s="322"/>
      <c r="Y25" s="322"/>
      <c r="Z25" s="322"/>
      <c r="AA25" s="322"/>
      <c r="AB25" s="322"/>
      <c r="AC25" s="322"/>
      <c r="AD25" s="322"/>
      <c r="AE25" s="322"/>
      <c r="AF25" s="323"/>
      <c r="AK25" s="76"/>
      <c r="AL25" s="76"/>
      <c r="AM25" s="76"/>
      <c r="AN25" s="76"/>
      <c r="AO25" s="76"/>
      <c r="AP25" s="77"/>
      <c r="AQ25" s="77"/>
      <c r="AR25" s="75"/>
      <c r="AS25" s="77"/>
      <c r="AT25" s="77"/>
      <c r="AU25" s="75"/>
      <c r="AV25" s="77"/>
      <c r="AW25" s="77"/>
      <c r="AX25" s="75"/>
      <c r="AY25" s="77"/>
      <c r="AZ25" s="77"/>
      <c r="BA25" s="75"/>
      <c r="BB25" s="77"/>
      <c r="BC25" s="77"/>
      <c r="BD25" s="75"/>
      <c r="BE25" s="77"/>
      <c r="BF25" s="77"/>
      <c r="BG25" s="75"/>
      <c r="BH25" s="77"/>
      <c r="BI25" s="77"/>
      <c r="BJ25" s="75"/>
      <c r="BK25" s="77"/>
      <c r="BL25" s="77"/>
      <c r="BM25" s="75"/>
    </row>
    <row r="26" spans="1:65" ht="27.6" customHeight="1" thickTop="1" thickBot="1">
      <c r="A26" s="303"/>
      <c r="B26" s="313"/>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5"/>
    </row>
    <row r="27" spans="1:65" ht="16.95" customHeight="1" thickBot="1">
      <c r="A27" s="302">
        <v>3</v>
      </c>
      <c r="B27" s="149" t="s">
        <v>9</v>
      </c>
      <c r="C27" s="150"/>
      <c r="D27" s="150"/>
      <c r="E27" s="151"/>
      <c r="F27" s="304" t="s">
        <v>158</v>
      </c>
      <c r="G27" s="305"/>
      <c r="H27" s="305"/>
      <c r="I27" s="305"/>
      <c r="J27" s="305"/>
      <c r="K27" s="305"/>
      <c r="L27" s="305"/>
      <c r="M27" s="305"/>
      <c r="N27" s="305"/>
      <c r="O27" s="306"/>
      <c r="P27" s="282" t="s">
        <v>48</v>
      </c>
      <c r="Q27" s="283"/>
      <c r="R27" s="283"/>
      <c r="S27" s="283"/>
      <c r="T27" s="283"/>
      <c r="U27" s="284"/>
      <c r="V27" s="285" t="str">
        <f>VLOOKUP($B28,利用者一覧!$C$4:$AU$53,36,FALSE)</f>
        <v>【通常食】</v>
      </c>
      <c r="W27" s="286"/>
      <c r="X27" s="286"/>
      <c r="Y27" s="282" t="s">
        <v>49</v>
      </c>
      <c r="Z27" s="283"/>
      <c r="AA27" s="283"/>
      <c r="AB27" s="283"/>
      <c r="AC27" s="284"/>
      <c r="AD27" s="285" t="str">
        <f>VLOOKUP($B28,利用者一覧!$C$4:$AU$53,37,FALSE)</f>
        <v>【自歯】</v>
      </c>
      <c r="AE27" s="286"/>
      <c r="AF27" s="287"/>
    </row>
    <row r="28" spans="1:65" ht="27" customHeight="1" thickTop="1" thickBot="1">
      <c r="A28" s="302"/>
      <c r="B28" s="208" t="s">
        <v>184</v>
      </c>
      <c r="C28" s="208"/>
      <c r="D28" s="208"/>
      <c r="E28" s="259"/>
      <c r="F28" s="271" t="s">
        <v>26</v>
      </c>
      <c r="G28" s="272"/>
      <c r="H28" s="171" t="s">
        <v>27</v>
      </c>
      <c r="I28" s="272"/>
      <c r="J28" s="171" t="s">
        <v>28</v>
      </c>
      <c r="K28" s="272"/>
      <c r="L28" s="171" t="s">
        <v>29</v>
      </c>
      <c r="M28" s="272"/>
      <c r="N28" s="171" t="s">
        <v>30</v>
      </c>
      <c r="O28" s="275"/>
      <c r="P28" s="106" t="s">
        <v>52</v>
      </c>
      <c r="Q28" s="288" t="s">
        <v>53</v>
      </c>
      <c r="R28" s="289"/>
      <c r="S28" s="104" t="s">
        <v>57</v>
      </c>
      <c r="T28" s="290"/>
      <c r="U28" s="291"/>
      <c r="V28" s="105" t="s">
        <v>60</v>
      </c>
      <c r="W28" s="288" t="s">
        <v>61</v>
      </c>
      <c r="X28" s="292"/>
      <c r="Y28" s="107" t="s">
        <v>54</v>
      </c>
      <c r="Z28" s="115" t="s">
        <v>148</v>
      </c>
      <c r="AA28" s="108" t="s">
        <v>58</v>
      </c>
      <c r="AB28" s="115" t="s">
        <v>148</v>
      </c>
      <c r="AC28" s="108" t="s">
        <v>62</v>
      </c>
      <c r="AD28" s="115" t="s">
        <v>148</v>
      </c>
      <c r="AE28" s="104" t="s">
        <v>55</v>
      </c>
      <c r="AF28" s="61" t="s">
        <v>148</v>
      </c>
    </row>
    <row r="29" spans="1:65" ht="21.6" customHeight="1" thickBot="1">
      <c r="A29" s="302"/>
      <c r="B29" s="209"/>
      <c r="C29" s="209"/>
      <c r="D29" s="209"/>
      <c r="E29" s="261"/>
      <c r="F29" s="97" t="s">
        <v>36</v>
      </c>
      <c r="G29" s="98" t="s">
        <v>37</v>
      </c>
      <c r="H29" s="99" t="s">
        <v>36</v>
      </c>
      <c r="I29" s="98" t="s">
        <v>37</v>
      </c>
      <c r="J29" s="99" t="s">
        <v>36</v>
      </c>
      <c r="K29" s="98" t="s">
        <v>37</v>
      </c>
      <c r="L29" s="99" t="s">
        <v>36</v>
      </c>
      <c r="M29" s="98" t="s">
        <v>37</v>
      </c>
      <c r="N29" s="99" t="s">
        <v>36</v>
      </c>
      <c r="O29" s="100" t="s">
        <v>37</v>
      </c>
      <c r="P29" s="293" t="s">
        <v>177</v>
      </c>
      <c r="Q29" s="294"/>
      <c r="R29" s="294"/>
      <c r="S29" s="294"/>
      <c r="T29" s="294"/>
      <c r="U29" s="295"/>
      <c r="V29" s="293" t="s">
        <v>176</v>
      </c>
      <c r="W29" s="294"/>
      <c r="X29" s="294"/>
      <c r="Y29" s="294"/>
      <c r="Z29" s="294"/>
      <c r="AA29" s="296"/>
      <c r="AB29" s="297" t="str">
        <f>VLOOKUP($B28,利用者一覧!$C$4:$AU$53,45,FALSE)</f>
        <v>②レクの実施⑤たんぱく質摂取の確認</v>
      </c>
      <c r="AC29" s="297"/>
      <c r="AD29" s="297"/>
      <c r="AE29" s="297"/>
      <c r="AF29" s="298"/>
    </row>
    <row r="30" spans="1:65" ht="27" customHeight="1" thickTop="1" thickBot="1">
      <c r="A30" s="302"/>
      <c r="B30" s="209"/>
      <c r="C30" s="209"/>
      <c r="D30" s="209"/>
      <c r="E30" s="261"/>
      <c r="F30" s="71"/>
      <c r="G30" s="72"/>
      <c r="H30" s="73"/>
      <c r="I30" s="72"/>
      <c r="J30" s="73"/>
      <c r="K30" s="72"/>
      <c r="L30" s="73"/>
      <c r="M30" s="72"/>
      <c r="N30" s="73"/>
      <c r="O30" s="83"/>
      <c r="P30" s="107" t="s">
        <v>157</v>
      </c>
      <c r="Q30" s="115" t="s">
        <v>148</v>
      </c>
      <c r="R30" s="108" t="s">
        <v>63</v>
      </c>
      <c r="S30" s="61" t="s">
        <v>148</v>
      </c>
      <c r="T30" s="107" t="s">
        <v>59</v>
      </c>
      <c r="U30" s="61" t="s">
        <v>148</v>
      </c>
      <c r="V30" s="299" t="s">
        <v>135</v>
      </c>
      <c r="W30" s="300"/>
      <c r="X30" s="95" t="str">
        <f>VLOOKUP($B28,利用者一覧!$C$4:$AU$53,14,FALSE)</f>
        <v>□</v>
      </c>
      <c r="Y30" s="301" t="s">
        <v>139</v>
      </c>
      <c r="Z30" s="300"/>
      <c r="AA30" s="95" t="str">
        <f>VLOOKUP($B28,利用者一覧!$C$4:$AU$53,22,FALSE)</f>
        <v>☑</v>
      </c>
      <c r="AB30" s="225"/>
      <c r="AC30" s="225"/>
      <c r="AD30" s="225"/>
      <c r="AE30" s="225"/>
      <c r="AF30" s="226"/>
    </row>
    <row r="31" spans="1:65" ht="21.6" customHeight="1" thickBot="1">
      <c r="A31" s="302"/>
      <c r="B31" s="283" t="s">
        <v>46</v>
      </c>
      <c r="C31" s="283"/>
      <c r="D31" s="283"/>
      <c r="E31" s="307"/>
      <c r="F31" s="84"/>
      <c r="G31" s="85"/>
      <c r="H31" s="86"/>
      <c r="I31" s="85"/>
      <c r="J31" s="86"/>
      <c r="K31" s="85"/>
      <c r="L31" s="86"/>
      <c r="M31" s="85"/>
      <c r="N31" s="86"/>
      <c r="O31" s="87"/>
      <c r="P31" s="293" t="s">
        <v>156</v>
      </c>
      <c r="Q31" s="294"/>
      <c r="R31" s="294"/>
      <c r="S31" s="294"/>
      <c r="T31" s="294"/>
      <c r="U31" s="295"/>
      <c r="V31" s="279" t="s">
        <v>143</v>
      </c>
      <c r="W31" s="280"/>
      <c r="X31" s="96" t="str">
        <f>VLOOKUP($B28,利用者一覧!$C$4:$AU$53,16,FALSE)</f>
        <v>☑</v>
      </c>
      <c r="Y31" s="281" t="s">
        <v>140</v>
      </c>
      <c r="Z31" s="280"/>
      <c r="AA31" s="96" t="str">
        <f>VLOOKUP($B28,利用者一覧!$C$4:$AU$53,24,FALSE)</f>
        <v>□</v>
      </c>
      <c r="AB31" s="225"/>
      <c r="AC31" s="225"/>
      <c r="AD31" s="225"/>
      <c r="AE31" s="225"/>
      <c r="AF31" s="226"/>
    </row>
    <row r="32" spans="1:65" ht="21.6" customHeight="1" thickTop="1" thickBot="1">
      <c r="A32" s="302"/>
      <c r="B32" s="103" t="s">
        <v>51</v>
      </c>
      <c r="C32" s="94" t="str">
        <f>VLOOKUP($B28,利用者一覧!$C$4:$AU$53,38,FALSE)</f>
        <v>□</v>
      </c>
      <c r="D32" s="104" t="s">
        <v>56</v>
      </c>
      <c r="E32" s="61" t="s">
        <v>149</v>
      </c>
      <c r="F32" s="271" t="s">
        <v>31</v>
      </c>
      <c r="G32" s="272"/>
      <c r="H32" s="171" t="s">
        <v>32</v>
      </c>
      <c r="I32" s="272"/>
      <c r="J32" s="171" t="s">
        <v>33</v>
      </c>
      <c r="K32" s="272"/>
      <c r="L32" s="171" t="s">
        <v>34</v>
      </c>
      <c r="M32" s="273"/>
      <c r="N32" s="274" t="s">
        <v>35</v>
      </c>
      <c r="O32" s="275"/>
      <c r="P32" s="276" t="str">
        <f>VLOOKUP($B28,利用者一覧!$C$4:$AU$53,40,FALSE)</f>
        <v>てくてく体操</v>
      </c>
      <c r="Q32" s="277"/>
      <c r="R32" s="277"/>
      <c r="S32" s="277"/>
      <c r="T32" s="278"/>
      <c r="U32" s="70" t="s">
        <v>148</v>
      </c>
      <c r="V32" s="279" t="s">
        <v>144</v>
      </c>
      <c r="W32" s="280"/>
      <c r="X32" s="96" t="str">
        <f>VLOOKUP($B28,利用者一覧!$C$4:$AU$53,18,FALSE)</f>
        <v>□</v>
      </c>
      <c r="Y32" s="281" t="s">
        <v>141</v>
      </c>
      <c r="Z32" s="280"/>
      <c r="AA32" s="96" t="str">
        <f>VLOOKUP($B28,利用者一覧!$C$4:$AU$53,26,FALSE)</f>
        <v>□</v>
      </c>
      <c r="AB32" s="225"/>
      <c r="AC32" s="225"/>
      <c r="AD32" s="225"/>
      <c r="AE32" s="225"/>
      <c r="AF32" s="226"/>
    </row>
    <row r="33" spans="1:65" ht="21.6" customHeight="1" thickBot="1">
      <c r="A33" s="302"/>
      <c r="B33" s="308" t="s">
        <v>47</v>
      </c>
      <c r="C33" s="308"/>
      <c r="D33" s="308"/>
      <c r="E33" s="309"/>
      <c r="F33" s="97" t="s">
        <v>36</v>
      </c>
      <c r="G33" s="98" t="s">
        <v>37</v>
      </c>
      <c r="H33" s="99" t="s">
        <v>36</v>
      </c>
      <c r="I33" s="98" t="s">
        <v>37</v>
      </c>
      <c r="J33" s="99" t="s">
        <v>36</v>
      </c>
      <c r="K33" s="98" t="s">
        <v>37</v>
      </c>
      <c r="L33" s="99" t="s">
        <v>36</v>
      </c>
      <c r="M33" s="101" t="s">
        <v>37</v>
      </c>
      <c r="N33" s="102" t="s">
        <v>36</v>
      </c>
      <c r="O33" s="100" t="s">
        <v>37</v>
      </c>
      <c r="P33" s="310" t="str">
        <f>VLOOKUP($B28,利用者一覧!$C$4:$AU$53,41,FALSE)</f>
        <v>体幹マシントレ</v>
      </c>
      <c r="Q33" s="311"/>
      <c r="R33" s="311"/>
      <c r="S33" s="311"/>
      <c r="T33" s="312"/>
      <c r="U33" s="64" t="s">
        <v>148</v>
      </c>
      <c r="V33" s="279" t="s">
        <v>138</v>
      </c>
      <c r="W33" s="280"/>
      <c r="X33" s="96" t="str">
        <f>VLOOKUP($B28,利用者一覧!$C$4:$AU$53,20,FALSE)</f>
        <v>□</v>
      </c>
      <c r="Y33" s="281" t="s">
        <v>142</v>
      </c>
      <c r="Z33" s="280"/>
      <c r="AA33" s="96" t="str">
        <f>VLOOKUP($B28,利用者一覧!$C$4:$AU$53,28,FALSE)</f>
        <v>□</v>
      </c>
      <c r="AB33" s="225"/>
      <c r="AC33" s="225"/>
      <c r="AD33" s="225"/>
      <c r="AE33" s="225"/>
      <c r="AF33" s="226"/>
      <c r="AK33" s="316"/>
      <c r="AL33" s="316"/>
      <c r="AM33" s="67"/>
      <c r="AN33" s="67"/>
      <c r="AO33" s="67"/>
    </row>
    <row r="34" spans="1:65" ht="21.6" customHeight="1" thickTop="1" thickBot="1">
      <c r="A34" s="302"/>
      <c r="B34" s="106" t="s">
        <v>51</v>
      </c>
      <c r="C34" s="94" t="str">
        <f>VLOOKUP($B28,利用者一覧!$C$4:$AU$53,39,FALSE)</f>
        <v>□</v>
      </c>
      <c r="D34" s="104" t="s">
        <v>56</v>
      </c>
      <c r="E34" s="61" t="s">
        <v>149</v>
      </c>
      <c r="F34" s="71"/>
      <c r="G34" s="72"/>
      <c r="H34" s="73"/>
      <c r="I34" s="72"/>
      <c r="J34" s="73"/>
      <c r="K34" s="72"/>
      <c r="L34" s="73"/>
      <c r="M34" s="74"/>
      <c r="N34" s="62"/>
      <c r="O34" s="63"/>
      <c r="P34" s="317">
        <f>VLOOKUP($B28,利用者一覧!$C$4:$AU$53,42,FALSE)</f>
        <v>0</v>
      </c>
      <c r="Q34" s="318"/>
      <c r="R34" s="318"/>
      <c r="S34" s="318"/>
      <c r="T34" s="319"/>
      <c r="U34" s="116" t="s">
        <v>148</v>
      </c>
      <c r="V34" s="320" t="str">
        <f>VLOOKUP($B28,利用者一覧!$C$4:$AU$53,44,FALSE)</f>
        <v>目標：近所へ買い物をできるようになる　注意：運動意欲が低い、常々声かけ</v>
      </c>
      <c r="W34" s="179"/>
      <c r="X34" s="179"/>
      <c r="Y34" s="179"/>
      <c r="Z34" s="179"/>
      <c r="AA34" s="179"/>
      <c r="AB34" s="179"/>
      <c r="AC34" s="179"/>
      <c r="AD34" s="179"/>
      <c r="AE34" s="179"/>
      <c r="AF34" s="180"/>
    </row>
    <row r="35" spans="1:65" ht="21.6" customHeight="1" thickBot="1">
      <c r="A35" s="302"/>
      <c r="B35" s="293" t="s">
        <v>182</v>
      </c>
      <c r="C35" s="294"/>
      <c r="D35" s="294"/>
      <c r="E35" s="295"/>
      <c r="F35" s="109"/>
      <c r="G35" s="110"/>
      <c r="H35" s="111"/>
      <c r="I35" s="110"/>
      <c r="J35" s="111"/>
      <c r="K35" s="110"/>
      <c r="L35" s="111"/>
      <c r="M35" s="112"/>
      <c r="N35" s="113"/>
      <c r="O35" s="114"/>
      <c r="P35" s="198" t="s">
        <v>178</v>
      </c>
      <c r="Q35" s="199"/>
      <c r="R35" s="324"/>
      <c r="S35" s="206" t="str">
        <f>VLOOKUP($B28,利用者一覧!$C$4:$AU$53,43,FALSE)</f>
        <v>運動</v>
      </c>
      <c r="T35" s="206"/>
      <c r="U35" s="207"/>
      <c r="V35" s="321"/>
      <c r="W35" s="322"/>
      <c r="X35" s="322"/>
      <c r="Y35" s="322"/>
      <c r="Z35" s="322"/>
      <c r="AA35" s="322"/>
      <c r="AB35" s="322"/>
      <c r="AC35" s="322"/>
      <c r="AD35" s="322"/>
      <c r="AE35" s="322"/>
      <c r="AF35" s="323"/>
      <c r="AK35" s="76"/>
      <c r="AL35" s="76"/>
      <c r="AM35" s="76"/>
      <c r="AN35" s="76"/>
      <c r="AO35" s="76"/>
      <c r="AP35" s="77"/>
      <c r="AQ35" s="77"/>
      <c r="AR35" s="75"/>
      <c r="AS35" s="77"/>
      <c r="AT35" s="77"/>
      <c r="AU35" s="75"/>
      <c r="AV35" s="77"/>
      <c r="AW35" s="77"/>
      <c r="AX35" s="75"/>
      <c r="AY35" s="77"/>
      <c r="AZ35" s="77"/>
      <c r="BA35" s="75"/>
      <c r="BB35" s="77"/>
      <c r="BC35" s="77"/>
      <c r="BD35" s="75"/>
      <c r="BE35" s="77"/>
      <c r="BF35" s="77"/>
      <c r="BG35" s="75"/>
      <c r="BH35" s="77"/>
      <c r="BI35" s="77"/>
      <c r="BJ35" s="75"/>
      <c r="BK35" s="77"/>
      <c r="BL35" s="77"/>
      <c r="BM35" s="75"/>
    </row>
    <row r="36" spans="1:65" ht="27.6" customHeight="1" thickTop="1" thickBot="1">
      <c r="A36" s="303"/>
      <c r="B36" s="313"/>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5"/>
    </row>
    <row r="37" spans="1:65" ht="16.95" customHeight="1" thickBot="1">
      <c r="A37" s="302">
        <v>4</v>
      </c>
      <c r="B37" s="149" t="s">
        <v>9</v>
      </c>
      <c r="C37" s="150"/>
      <c r="D37" s="150"/>
      <c r="E37" s="151"/>
      <c r="F37" s="304" t="s">
        <v>158</v>
      </c>
      <c r="G37" s="305"/>
      <c r="H37" s="305"/>
      <c r="I37" s="305"/>
      <c r="J37" s="305"/>
      <c r="K37" s="305"/>
      <c r="L37" s="305"/>
      <c r="M37" s="305"/>
      <c r="N37" s="305"/>
      <c r="O37" s="306"/>
      <c r="P37" s="282" t="s">
        <v>48</v>
      </c>
      <c r="Q37" s="283"/>
      <c r="R37" s="283"/>
      <c r="S37" s="283"/>
      <c r="T37" s="283"/>
      <c r="U37" s="284"/>
      <c r="V37" s="285" t="str">
        <f>VLOOKUP($B38,利用者一覧!$C$4:$AU$53,36,FALSE)</f>
        <v>【通常食】</v>
      </c>
      <c r="W37" s="286"/>
      <c r="X37" s="286"/>
      <c r="Y37" s="282" t="s">
        <v>49</v>
      </c>
      <c r="Z37" s="283"/>
      <c r="AA37" s="283"/>
      <c r="AB37" s="283"/>
      <c r="AC37" s="284"/>
      <c r="AD37" s="285" t="str">
        <f>VLOOKUP($B38,利用者一覧!$C$4:$AU$53,37,FALSE)</f>
        <v>【総義歯】</v>
      </c>
      <c r="AE37" s="286"/>
      <c r="AF37" s="287"/>
    </row>
    <row r="38" spans="1:65" ht="27" customHeight="1" thickTop="1" thickBot="1">
      <c r="A38" s="302"/>
      <c r="B38" s="208" t="s">
        <v>194</v>
      </c>
      <c r="C38" s="208"/>
      <c r="D38" s="208"/>
      <c r="E38" s="259"/>
      <c r="F38" s="271" t="s">
        <v>26</v>
      </c>
      <c r="G38" s="272"/>
      <c r="H38" s="171" t="s">
        <v>27</v>
      </c>
      <c r="I38" s="272"/>
      <c r="J38" s="171" t="s">
        <v>28</v>
      </c>
      <c r="K38" s="272"/>
      <c r="L38" s="171" t="s">
        <v>29</v>
      </c>
      <c r="M38" s="272"/>
      <c r="N38" s="171" t="s">
        <v>30</v>
      </c>
      <c r="O38" s="275"/>
      <c r="P38" s="106" t="s">
        <v>52</v>
      </c>
      <c r="Q38" s="288" t="s">
        <v>53</v>
      </c>
      <c r="R38" s="289"/>
      <c r="S38" s="104" t="s">
        <v>57</v>
      </c>
      <c r="T38" s="290"/>
      <c r="U38" s="291"/>
      <c r="V38" s="105" t="s">
        <v>60</v>
      </c>
      <c r="W38" s="288" t="s">
        <v>61</v>
      </c>
      <c r="X38" s="292"/>
      <c r="Y38" s="107" t="s">
        <v>54</v>
      </c>
      <c r="Z38" s="115" t="s">
        <v>148</v>
      </c>
      <c r="AA38" s="108" t="s">
        <v>58</v>
      </c>
      <c r="AB38" s="115" t="s">
        <v>148</v>
      </c>
      <c r="AC38" s="108" t="s">
        <v>62</v>
      </c>
      <c r="AD38" s="115" t="s">
        <v>148</v>
      </c>
      <c r="AE38" s="104" t="s">
        <v>55</v>
      </c>
      <c r="AF38" s="61" t="s">
        <v>148</v>
      </c>
    </row>
    <row r="39" spans="1:65" ht="21.6" customHeight="1" thickBot="1">
      <c r="A39" s="302"/>
      <c r="B39" s="209"/>
      <c r="C39" s="209"/>
      <c r="D39" s="209"/>
      <c r="E39" s="261"/>
      <c r="F39" s="97" t="s">
        <v>36</v>
      </c>
      <c r="G39" s="98" t="s">
        <v>37</v>
      </c>
      <c r="H39" s="99" t="s">
        <v>36</v>
      </c>
      <c r="I39" s="98" t="s">
        <v>37</v>
      </c>
      <c r="J39" s="99" t="s">
        <v>36</v>
      </c>
      <c r="K39" s="98" t="s">
        <v>37</v>
      </c>
      <c r="L39" s="99" t="s">
        <v>36</v>
      </c>
      <c r="M39" s="98" t="s">
        <v>37</v>
      </c>
      <c r="N39" s="99" t="s">
        <v>36</v>
      </c>
      <c r="O39" s="100" t="s">
        <v>37</v>
      </c>
      <c r="P39" s="293" t="s">
        <v>177</v>
      </c>
      <c r="Q39" s="294"/>
      <c r="R39" s="294"/>
      <c r="S39" s="294"/>
      <c r="T39" s="294"/>
      <c r="U39" s="295"/>
      <c r="V39" s="293" t="s">
        <v>176</v>
      </c>
      <c r="W39" s="294"/>
      <c r="X39" s="294"/>
      <c r="Y39" s="294"/>
      <c r="Z39" s="294"/>
      <c r="AA39" s="296"/>
      <c r="AB39" s="297" t="str">
        <f>VLOOKUP($B38,利用者一覧!$C$4:$AU$53,45,FALSE)</f>
        <v>①調理訓練②レクの実施④食事前に下肢引き上げ⑤入れ歯の使用の確認</v>
      </c>
      <c r="AC39" s="297"/>
      <c r="AD39" s="297"/>
      <c r="AE39" s="297"/>
      <c r="AF39" s="298"/>
    </row>
    <row r="40" spans="1:65" ht="27" customHeight="1" thickTop="1" thickBot="1">
      <c r="A40" s="302"/>
      <c r="B40" s="209"/>
      <c r="C40" s="209"/>
      <c r="D40" s="209"/>
      <c r="E40" s="261"/>
      <c r="F40" s="71"/>
      <c r="G40" s="72"/>
      <c r="H40" s="73"/>
      <c r="I40" s="72"/>
      <c r="J40" s="73"/>
      <c r="K40" s="72"/>
      <c r="L40" s="73"/>
      <c r="M40" s="72"/>
      <c r="N40" s="73"/>
      <c r="O40" s="83"/>
      <c r="P40" s="107" t="s">
        <v>157</v>
      </c>
      <c r="Q40" s="115" t="s">
        <v>148</v>
      </c>
      <c r="R40" s="108" t="s">
        <v>63</v>
      </c>
      <c r="S40" s="61" t="s">
        <v>148</v>
      </c>
      <c r="T40" s="107" t="s">
        <v>59</v>
      </c>
      <c r="U40" s="61" t="s">
        <v>148</v>
      </c>
      <c r="V40" s="299" t="s">
        <v>135</v>
      </c>
      <c r="W40" s="300"/>
      <c r="X40" s="95" t="str">
        <f>VLOOKUP($B38,利用者一覧!$C$4:$AU$53,14,FALSE)</f>
        <v>☑</v>
      </c>
      <c r="Y40" s="301" t="s">
        <v>139</v>
      </c>
      <c r="Z40" s="300"/>
      <c r="AA40" s="95" t="str">
        <f>VLOOKUP($B38,利用者一覧!$C$4:$AU$53,22,FALSE)</f>
        <v>☑</v>
      </c>
      <c r="AB40" s="225"/>
      <c r="AC40" s="225"/>
      <c r="AD40" s="225"/>
      <c r="AE40" s="225"/>
      <c r="AF40" s="226"/>
    </row>
    <row r="41" spans="1:65" ht="21.6" customHeight="1" thickBot="1">
      <c r="A41" s="302"/>
      <c r="B41" s="283" t="s">
        <v>46</v>
      </c>
      <c r="C41" s="283"/>
      <c r="D41" s="283"/>
      <c r="E41" s="307"/>
      <c r="F41" s="84"/>
      <c r="G41" s="85"/>
      <c r="H41" s="86"/>
      <c r="I41" s="85"/>
      <c r="J41" s="86"/>
      <c r="K41" s="85"/>
      <c r="L41" s="86"/>
      <c r="M41" s="85"/>
      <c r="N41" s="86"/>
      <c r="O41" s="87"/>
      <c r="P41" s="293" t="s">
        <v>156</v>
      </c>
      <c r="Q41" s="294"/>
      <c r="R41" s="294"/>
      <c r="S41" s="294"/>
      <c r="T41" s="294"/>
      <c r="U41" s="295"/>
      <c r="V41" s="279" t="s">
        <v>143</v>
      </c>
      <c r="W41" s="280"/>
      <c r="X41" s="96" t="str">
        <f>VLOOKUP($B38,利用者一覧!$C$4:$AU$53,16,FALSE)</f>
        <v>☑</v>
      </c>
      <c r="Y41" s="281" t="s">
        <v>140</v>
      </c>
      <c r="Z41" s="280"/>
      <c r="AA41" s="96" t="str">
        <f>VLOOKUP($B38,利用者一覧!$C$4:$AU$53,24,FALSE)</f>
        <v>□</v>
      </c>
      <c r="AB41" s="225"/>
      <c r="AC41" s="225"/>
      <c r="AD41" s="225"/>
      <c r="AE41" s="225"/>
      <c r="AF41" s="226"/>
    </row>
    <row r="42" spans="1:65" ht="21.6" customHeight="1" thickTop="1" thickBot="1">
      <c r="A42" s="302"/>
      <c r="B42" s="103" t="s">
        <v>51</v>
      </c>
      <c r="C42" s="94" t="str">
        <f>VLOOKUP($B38,利用者一覧!$C$4:$AU$53,38,FALSE)</f>
        <v>□</v>
      </c>
      <c r="D42" s="104" t="s">
        <v>56</v>
      </c>
      <c r="E42" s="61" t="s">
        <v>149</v>
      </c>
      <c r="F42" s="271" t="s">
        <v>31</v>
      </c>
      <c r="G42" s="272"/>
      <c r="H42" s="171" t="s">
        <v>32</v>
      </c>
      <c r="I42" s="272"/>
      <c r="J42" s="171" t="s">
        <v>33</v>
      </c>
      <c r="K42" s="272"/>
      <c r="L42" s="171" t="s">
        <v>34</v>
      </c>
      <c r="M42" s="273"/>
      <c r="N42" s="274" t="s">
        <v>35</v>
      </c>
      <c r="O42" s="275"/>
      <c r="P42" s="276" t="str">
        <f>VLOOKUP($B38,利用者一覧!$C$4:$AU$53,40,FALSE)</f>
        <v>立ち座り運動</v>
      </c>
      <c r="Q42" s="277"/>
      <c r="R42" s="277"/>
      <c r="S42" s="277"/>
      <c r="T42" s="278"/>
      <c r="U42" s="70" t="s">
        <v>148</v>
      </c>
      <c r="V42" s="279" t="s">
        <v>144</v>
      </c>
      <c r="W42" s="280"/>
      <c r="X42" s="96" t="str">
        <f>VLOOKUP($B38,利用者一覧!$C$4:$AU$53,18,FALSE)</f>
        <v>□</v>
      </c>
      <c r="Y42" s="281" t="s">
        <v>141</v>
      </c>
      <c r="Z42" s="280"/>
      <c r="AA42" s="96" t="str">
        <f>VLOOKUP($B38,利用者一覧!$C$4:$AU$53,26,FALSE)</f>
        <v>□</v>
      </c>
      <c r="AB42" s="225"/>
      <c r="AC42" s="225"/>
      <c r="AD42" s="225"/>
      <c r="AE42" s="225"/>
      <c r="AF42" s="226"/>
    </row>
    <row r="43" spans="1:65" ht="21.6" customHeight="1" thickBot="1">
      <c r="A43" s="302"/>
      <c r="B43" s="308" t="s">
        <v>47</v>
      </c>
      <c r="C43" s="308"/>
      <c r="D43" s="308"/>
      <c r="E43" s="309"/>
      <c r="F43" s="97" t="s">
        <v>36</v>
      </c>
      <c r="G43" s="98" t="s">
        <v>37</v>
      </c>
      <c r="H43" s="99" t="s">
        <v>36</v>
      </c>
      <c r="I43" s="98" t="s">
        <v>37</v>
      </c>
      <c r="J43" s="99" t="s">
        <v>36</v>
      </c>
      <c r="K43" s="98" t="s">
        <v>37</v>
      </c>
      <c r="L43" s="99" t="s">
        <v>36</v>
      </c>
      <c r="M43" s="101" t="s">
        <v>37</v>
      </c>
      <c r="N43" s="102" t="s">
        <v>36</v>
      </c>
      <c r="O43" s="100" t="s">
        <v>37</v>
      </c>
      <c r="P43" s="310" t="str">
        <f>VLOOKUP($B38,利用者一覧!$C$4:$AU$53,41,FALSE)</f>
        <v>歩行マシントレ</v>
      </c>
      <c r="Q43" s="311"/>
      <c r="R43" s="311"/>
      <c r="S43" s="311"/>
      <c r="T43" s="312"/>
      <c r="U43" s="64" t="s">
        <v>148</v>
      </c>
      <c r="V43" s="279" t="s">
        <v>138</v>
      </c>
      <c r="W43" s="280"/>
      <c r="X43" s="96" t="str">
        <f>VLOOKUP($B38,利用者一覧!$C$4:$AU$53,20,FALSE)</f>
        <v>☑</v>
      </c>
      <c r="Y43" s="281" t="s">
        <v>142</v>
      </c>
      <c r="Z43" s="280"/>
      <c r="AA43" s="96" t="str">
        <f>VLOOKUP($B38,利用者一覧!$C$4:$AU$53,28,FALSE)</f>
        <v>□</v>
      </c>
      <c r="AB43" s="225"/>
      <c r="AC43" s="225"/>
      <c r="AD43" s="225"/>
      <c r="AE43" s="225"/>
      <c r="AF43" s="226"/>
      <c r="AK43" s="316"/>
      <c r="AL43" s="316"/>
      <c r="AM43" s="67"/>
      <c r="AN43" s="67"/>
      <c r="AO43" s="67"/>
    </row>
    <row r="44" spans="1:65" ht="21.6" customHeight="1" thickTop="1" thickBot="1">
      <c r="A44" s="302"/>
      <c r="B44" s="106" t="s">
        <v>51</v>
      </c>
      <c r="C44" s="94" t="str">
        <f>VLOOKUP($B38,利用者一覧!$C$4:$AU$53,39,FALSE)</f>
        <v>□</v>
      </c>
      <c r="D44" s="104" t="s">
        <v>56</v>
      </c>
      <c r="E44" s="61" t="s">
        <v>149</v>
      </c>
      <c r="F44" s="71"/>
      <c r="G44" s="72"/>
      <c r="H44" s="73"/>
      <c r="I44" s="72"/>
      <c r="J44" s="73"/>
      <c r="K44" s="72"/>
      <c r="L44" s="73"/>
      <c r="M44" s="74"/>
      <c r="N44" s="62"/>
      <c r="O44" s="63"/>
      <c r="P44" s="317" t="str">
        <f>VLOOKUP($B38,利用者一覧!$C$4:$AU$53,42,FALSE)</f>
        <v>スクワット</v>
      </c>
      <c r="Q44" s="318"/>
      <c r="R44" s="318"/>
      <c r="S44" s="318"/>
      <c r="T44" s="319"/>
      <c r="U44" s="116" t="s">
        <v>148</v>
      </c>
      <c r="V44" s="320" t="str">
        <f>VLOOKUP($B38,利用者一覧!$C$4:$AU$53,44,FALSE)</f>
        <v>目標：運動の習慣化　注意：トレーニングカレンダーの回収</v>
      </c>
      <c r="W44" s="179"/>
      <c r="X44" s="179"/>
      <c r="Y44" s="179"/>
      <c r="Z44" s="179"/>
      <c r="AA44" s="179"/>
      <c r="AB44" s="179"/>
      <c r="AC44" s="179"/>
      <c r="AD44" s="179"/>
      <c r="AE44" s="179"/>
      <c r="AF44" s="180"/>
    </row>
    <row r="45" spans="1:65" ht="21.6" customHeight="1" thickBot="1">
      <c r="A45" s="302"/>
      <c r="B45" s="293" t="s">
        <v>182</v>
      </c>
      <c r="C45" s="294"/>
      <c r="D45" s="294"/>
      <c r="E45" s="295"/>
      <c r="F45" s="109"/>
      <c r="G45" s="110"/>
      <c r="H45" s="111"/>
      <c r="I45" s="110"/>
      <c r="J45" s="111"/>
      <c r="K45" s="110"/>
      <c r="L45" s="111"/>
      <c r="M45" s="112"/>
      <c r="N45" s="113"/>
      <c r="O45" s="114"/>
      <c r="P45" s="198" t="s">
        <v>178</v>
      </c>
      <c r="Q45" s="199"/>
      <c r="R45" s="324"/>
      <c r="S45" s="206" t="str">
        <f>VLOOKUP($B38,利用者一覧!$C$4:$AU$53,43,FALSE)</f>
        <v>運動</v>
      </c>
      <c r="T45" s="206"/>
      <c r="U45" s="207"/>
      <c r="V45" s="321"/>
      <c r="W45" s="322"/>
      <c r="X45" s="322"/>
      <c r="Y45" s="322"/>
      <c r="Z45" s="322"/>
      <c r="AA45" s="322"/>
      <c r="AB45" s="322"/>
      <c r="AC45" s="322"/>
      <c r="AD45" s="322"/>
      <c r="AE45" s="322"/>
      <c r="AF45" s="323"/>
      <c r="AK45" s="76"/>
      <c r="AL45" s="76"/>
      <c r="AM45" s="76"/>
      <c r="AN45" s="76"/>
      <c r="AO45" s="76"/>
      <c r="AP45" s="77"/>
      <c r="AQ45" s="77"/>
      <c r="AR45" s="75"/>
      <c r="AS45" s="77"/>
      <c r="AT45" s="77"/>
      <c r="AU45" s="75"/>
      <c r="AV45" s="77"/>
      <c r="AW45" s="77"/>
      <c r="AX45" s="75"/>
      <c r="AY45" s="77"/>
      <c r="AZ45" s="77"/>
      <c r="BA45" s="75"/>
      <c r="BB45" s="77"/>
      <c r="BC45" s="77"/>
      <c r="BD45" s="75"/>
      <c r="BE45" s="77"/>
      <c r="BF45" s="77"/>
      <c r="BG45" s="75"/>
      <c r="BH45" s="77"/>
      <c r="BI45" s="77"/>
      <c r="BJ45" s="75"/>
      <c r="BK45" s="77"/>
      <c r="BL45" s="77"/>
      <c r="BM45" s="75"/>
    </row>
    <row r="46" spans="1:65" ht="27.6" customHeight="1" thickTop="1" thickBot="1">
      <c r="A46" s="303"/>
      <c r="B46" s="313"/>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5"/>
    </row>
    <row r="47" spans="1:65" ht="16.95" customHeight="1" thickBot="1">
      <c r="A47" s="302">
        <v>5</v>
      </c>
      <c r="B47" s="149" t="s">
        <v>9</v>
      </c>
      <c r="C47" s="150"/>
      <c r="D47" s="150"/>
      <c r="E47" s="151"/>
      <c r="F47" s="304" t="s">
        <v>158</v>
      </c>
      <c r="G47" s="305"/>
      <c r="H47" s="305"/>
      <c r="I47" s="305"/>
      <c r="J47" s="305"/>
      <c r="K47" s="305"/>
      <c r="L47" s="305"/>
      <c r="M47" s="305"/>
      <c r="N47" s="305"/>
      <c r="O47" s="306"/>
      <c r="P47" s="282" t="s">
        <v>48</v>
      </c>
      <c r="Q47" s="283"/>
      <c r="R47" s="283"/>
      <c r="S47" s="283"/>
      <c r="T47" s="283"/>
      <c r="U47" s="284"/>
      <c r="V47" s="285" t="e">
        <f>VLOOKUP($B48,利用者一覧!$C$4:$AU$53,36,FALSE)</f>
        <v>#N/A</v>
      </c>
      <c r="W47" s="286"/>
      <c r="X47" s="286"/>
      <c r="Y47" s="282" t="s">
        <v>49</v>
      </c>
      <c r="Z47" s="283"/>
      <c r="AA47" s="283"/>
      <c r="AB47" s="283"/>
      <c r="AC47" s="284"/>
      <c r="AD47" s="285" t="e">
        <f>VLOOKUP($B48,利用者一覧!$C$4:$AU$53,37,FALSE)</f>
        <v>#N/A</v>
      </c>
      <c r="AE47" s="286"/>
      <c r="AF47" s="287"/>
    </row>
    <row r="48" spans="1:65" ht="27" customHeight="1" thickTop="1" thickBot="1">
      <c r="A48" s="302"/>
      <c r="B48" s="208"/>
      <c r="C48" s="208"/>
      <c r="D48" s="208"/>
      <c r="E48" s="259"/>
      <c r="F48" s="271" t="s">
        <v>26</v>
      </c>
      <c r="G48" s="272"/>
      <c r="H48" s="171" t="s">
        <v>27</v>
      </c>
      <c r="I48" s="272"/>
      <c r="J48" s="171" t="s">
        <v>28</v>
      </c>
      <c r="K48" s="272"/>
      <c r="L48" s="171" t="s">
        <v>29</v>
      </c>
      <c r="M48" s="272"/>
      <c r="N48" s="171" t="s">
        <v>30</v>
      </c>
      <c r="O48" s="275"/>
      <c r="P48" s="106" t="s">
        <v>52</v>
      </c>
      <c r="Q48" s="288" t="s">
        <v>53</v>
      </c>
      <c r="R48" s="289"/>
      <c r="S48" s="104" t="s">
        <v>57</v>
      </c>
      <c r="T48" s="290"/>
      <c r="U48" s="291"/>
      <c r="V48" s="105" t="s">
        <v>60</v>
      </c>
      <c r="W48" s="288" t="s">
        <v>61</v>
      </c>
      <c r="X48" s="292"/>
      <c r="Y48" s="107" t="s">
        <v>54</v>
      </c>
      <c r="Z48" s="115" t="s">
        <v>148</v>
      </c>
      <c r="AA48" s="108" t="s">
        <v>58</v>
      </c>
      <c r="AB48" s="115" t="s">
        <v>148</v>
      </c>
      <c r="AC48" s="108" t="s">
        <v>62</v>
      </c>
      <c r="AD48" s="115" t="s">
        <v>148</v>
      </c>
      <c r="AE48" s="104" t="s">
        <v>55</v>
      </c>
      <c r="AF48" s="61" t="s">
        <v>148</v>
      </c>
    </row>
    <row r="49" spans="1:65" ht="21.6" customHeight="1" thickBot="1">
      <c r="A49" s="302"/>
      <c r="B49" s="209"/>
      <c r="C49" s="209"/>
      <c r="D49" s="209"/>
      <c r="E49" s="261"/>
      <c r="F49" s="97" t="s">
        <v>36</v>
      </c>
      <c r="G49" s="98" t="s">
        <v>37</v>
      </c>
      <c r="H49" s="99" t="s">
        <v>36</v>
      </c>
      <c r="I49" s="98" t="s">
        <v>37</v>
      </c>
      <c r="J49" s="99" t="s">
        <v>36</v>
      </c>
      <c r="K49" s="98" t="s">
        <v>37</v>
      </c>
      <c r="L49" s="99" t="s">
        <v>36</v>
      </c>
      <c r="M49" s="98" t="s">
        <v>37</v>
      </c>
      <c r="N49" s="99" t="s">
        <v>36</v>
      </c>
      <c r="O49" s="100" t="s">
        <v>37</v>
      </c>
      <c r="P49" s="293" t="s">
        <v>177</v>
      </c>
      <c r="Q49" s="294"/>
      <c r="R49" s="294"/>
      <c r="S49" s="294"/>
      <c r="T49" s="294"/>
      <c r="U49" s="295"/>
      <c r="V49" s="293" t="s">
        <v>176</v>
      </c>
      <c r="W49" s="294"/>
      <c r="X49" s="294"/>
      <c r="Y49" s="294"/>
      <c r="Z49" s="294"/>
      <c r="AA49" s="296"/>
      <c r="AB49" s="297" t="e">
        <f>VLOOKUP($B48,利用者一覧!$C$4:$AU$53,45,FALSE)</f>
        <v>#N/A</v>
      </c>
      <c r="AC49" s="297"/>
      <c r="AD49" s="297"/>
      <c r="AE49" s="297"/>
      <c r="AF49" s="298"/>
    </row>
    <row r="50" spans="1:65" ht="27" customHeight="1" thickTop="1" thickBot="1">
      <c r="A50" s="302"/>
      <c r="B50" s="209"/>
      <c r="C50" s="209"/>
      <c r="D50" s="209"/>
      <c r="E50" s="261"/>
      <c r="F50" s="71"/>
      <c r="G50" s="72"/>
      <c r="H50" s="73"/>
      <c r="I50" s="72"/>
      <c r="J50" s="73"/>
      <c r="K50" s="72"/>
      <c r="L50" s="73"/>
      <c r="M50" s="72"/>
      <c r="N50" s="73"/>
      <c r="O50" s="83"/>
      <c r="P50" s="107" t="s">
        <v>157</v>
      </c>
      <c r="Q50" s="115" t="s">
        <v>148</v>
      </c>
      <c r="R50" s="108" t="s">
        <v>63</v>
      </c>
      <c r="S50" s="61" t="s">
        <v>148</v>
      </c>
      <c r="T50" s="107" t="s">
        <v>59</v>
      </c>
      <c r="U50" s="61" t="s">
        <v>148</v>
      </c>
      <c r="V50" s="299" t="s">
        <v>135</v>
      </c>
      <c r="W50" s="300"/>
      <c r="X50" s="95" t="e">
        <f>VLOOKUP($B48,利用者一覧!$C$4:$AU$53,14,FALSE)</f>
        <v>#N/A</v>
      </c>
      <c r="Y50" s="301" t="s">
        <v>139</v>
      </c>
      <c r="Z50" s="300"/>
      <c r="AA50" s="95" t="e">
        <f>VLOOKUP($B48,利用者一覧!$C$4:$AU$53,22,FALSE)</f>
        <v>#N/A</v>
      </c>
      <c r="AB50" s="225"/>
      <c r="AC50" s="225"/>
      <c r="AD50" s="225"/>
      <c r="AE50" s="225"/>
      <c r="AF50" s="226"/>
    </row>
    <row r="51" spans="1:65" ht="21.6" customHeight="1" thickBot="1">
      <c r="A51" s="302"/>
      <c r="B51" s="283" t="s">
        <v>46</v>
      </c>
      <c r="C51" s="283"/>
      <c r="D51" s="283"/>
      <c r="E51" s="307"/>
      <c r="F51" s="84"/>
      <c r="G51" s="85"/>
      <c r="H51" s="86"/>
      <c r="I51" s="85"/>
      <c r="J51" s="86"/>
      <c r="K51" s="85"/>
      <c r="L51" s="86"/>
      <c r="M51" s="85"/>
      <c r="N51" s="86"/>
      <c r="O51" s="87"/>
      <c r="P51" s="293" t="s">
        <v>156</v>
      </c>
      <c r="Q51" s="294"/>
      <c r="R51" s="294"/>
      <c r="S51" s="294"/>
      <c r="T51" s="294"/>
      <c r="U51" s="295"/>
      <c r="V51" s="279" t="s">
        <v>143</v>
      </c>
      <c r="W51" s="280"/>
      <c r="X51" s="96" t="e">
        <f>VLOOKUP($B48,利用者一覧!$C$4:$AU$53,16,FALSE)</f>
        <v>#N/A</v>
      </c>
      <c r="Y51" s="281" t="s">
        <v>140</v>
      </c>
      <c r="Z51" s="280"/>
      <c r="AA51" s="96" t="e">
        <f>VLOOKUP($B48,利用者一覧!$C$4:$AU$53,24,FALSE)</f>
        <v>#N/A</v>
      </c>
      <c r="AB51" s="225"/>
      <c r="AC51" s="225"/>
      <c r="AD51" s="225"/>
      <c r="AE51" s="225"/>
      <c r="AF51" s="226"/>
    </row>
    <row r="52" spans="1:65" ht="21.6" customHeight="1" thickTop="1" thickBot="1">
      <c r="A52" s="302"/>
      <c r="B52" s="103" t="s">
        <v>51</v>
      </c>
      <c r="C52" s="94" t="e">
        <f>VLOOKUP($B48,利用者一覧!$C$4:$AU$53,38,FALSE)</f>
        <v>#N/A</v>
      </c>
      <c r="D52" s="104" t="s">
        <v>56</v>
      </c>
      <c r="E52" s="61" t="s">
        <v>149</v>
      </c>
      <c r="F52" s="271" t="s">
        <v>31</v>
      </c>
      <c r="G52" s="272"/>
      <c r="H52" s="171" t="s">
        <v>32</v>
      </c>
      <c r="I52" s="272"/>
      <c r="J52" s="171" t="s">
        <v>33</v>
      </c>
      <c r="K52" s="272"/>
      <c r="L52" s="171" t="s">
        <v>34</v>
      </c>
      <c r="M52" s="273"/>
      <c r="N52" s="274" t="s">
        <v>35</v>
      </c>
      <c r="O52" s="275"/>
      <c r="P52" s="276" t="e">
        <f>VLOOKUP($B48,利用者一覧!$C$4:$AU$53,40,FALSE)</f>
        <v>#N/A</v>
      </c>
      <c r="Q52" s="277"/>
      <c r="R52" s="277"/>
      <c r="S52" s="277"/>
      <c r="T52" s="278"/>
      <c r="U52" s="70" t="s">
        <v>148</v>
      </c>
      <c r="V52" s="279" t="s">
        <v>144</v>
      </c>
      <c r="W52" s="280"/>
      <c r="X52" s="96" t="e">
        <f>VLOOKUP($B48,利用者一覧!$C$4:$AU$53,18,FALSE)</f>
        <v>#N/A</v>
      </c>
      <c r="Y52" s="281" t="s">
        <v>141</v>
      </c>
      <c r="Z52" s="280"/>
      <c r="AA52" s="96" t="e">
        <f>VLOOKUP($B48,利用者一覧!$C$4:$AU$53,26,FALSE)</f>
        <v>#N/A</v>
      </c>
      <c r="AB52" s="225"/>
      <c r="AC52" s="225"/>
      <c r="AD52" s="225"/>
      <c r="AE52" s="225"/>
      <c r="AF52" s="226"/>
    </row>
    <row r="53" spans="1:65" ht="21.6" customHeight="1" thickBot="1">
      <c r="A53" s="302"/>
      <c r="B53" s="308" t="s">
        <v>47</v>
      </c>
      <c r="C53" s="308"/>
      <c r="D53" s="308"/>
      <c r="E53" s="309"/>
      <c r="F53" s="97" t="s">
        <v>36</v>
      </c>
      <c r="G53" s="98" t="s">
        <v>37</v>
      </c>
      <c r="H53" s="99" t="s">
        <v>36</v>
      </c>
      <c r="I53" s="98" t="s">
        <v>37</v>
      </c>
      <c r="J53" s="99" t="s">
        <v>36</v>
      </c>
      <c r="K53" s="98" t="s">
        <v>37</v>
      </c>
      <c r="L53" s="99" t="s">
        <v>36</v>
      </c>
      <c r="M53" s="101" t="s">
        <v>37</v>
      </c>
      <c r="N53" s="102" t="s">
        <v>36</v>
      </c>
      <c r="O53" s="100" t="s">
        <v>37</v>
      </c>
      <c r="P53" s="310" t="e">
        <f>VLOOKUP($B48,利用者一覧!$C$4:$AU$53,41,FALSE)</f>
        <v>#N/A</v>
      </c>
      <c r="Q53" s="311"/>
      <c r="R53" s="311"/>
      <c r="S53" s="311"/>
      <c r="T53" s="312"/>
      <c r="U53" s="64" t="s">
        <v>148</v>
      </c>
      <c r="V53" s="279" t="s">
        <v>138</v>
      </c>
      <c r="W53" s="280"/>
      <c r="X53" s="96" t="e">
        <f>VLOOKUP($B48,利用者一覧!$C$4:$AU$53,20,FALSE)</f>
        <v>#N/A</v>
      </c>
      <c r="Y53" s="281" t="s">
        <v>142</v>
      </c>
      <c r="Z53" s="280"/>
      <c r="AA53" s="96" t="e">
        <f>VLOOKUP($B48,利用者一覧!$C$4:$AU$53,28,FALSE)</f>
        <v>#N/A</v>
      </c>
      <c r="AB53" s="225"/>
      <c r="AC53" s="225"/>
      <c r="AD53" s="225"/>
      <c r="AE53" s="225"/>
      <c r="AF53" s="226"/>
      <c r="AK53" s="316"/>
      <c r="AL53" s="316"/>
      <c r="AM53" s="67"/>
      <c r="AN53" s="67"/>
      <c r="AO53" s="67"/>
    </row>
    <row r="54" spans="1:65" ht="21.6" customHeight="1" thickTop="1" thickBot="1">
      <c r="A54" s="302"/>
      <c r="B54" s="106" t="s">
        <v>51</v>
      </c>
      <c r="C54" s="94" t="e">
        <f>VLOOKUP($B48,利用者一覧!$C$4:$AU$53,39,FALSE)</f>
        <v>#N/A</v>
      </c>
      <c r="D54" s="104" t="s">
        <v>56</v>
      </c>
      <c r="E54" s="61" t="s">
        <v>149</v>
      </c>
      <c r="F54" s="71"/>
      <c r="G54" s="72"/>
      <c r="H54" s="73"/>
      <c r="I54" s="72"/>
      <c r="J54" s="73"/>
      <c r="K54" s="72"/>
      <c r="L54" s="73"/>
      <c r="M54" s="74"/>
      <c r="N54" s="62"/>
      <c r="O54" s="63"/>
      <c r="P54" s="317" t="e">
        <f>VLOOKUP($B48,利用者一覧!$C$4:$AU$53,42,FALSE)</f>
        <v>#N/A</v>
      </c>
      <c r="Q54" s="318"/>
      <c r="R54" s="318"/>
      <c r="S54" s="318"/>
      <c r="T54" s="319"/>
      <c r="U54" s="116" t="s">
        <v>148</v>
      </c>
      <c r="V54" s="320" t="e">
        <f>VLOOKUP($B48,利用者一覧!$C$4:$AU$53,44,FALSE)</f>
        <v>#N/A</v>
      </c>
      <c r="W54" s="179"/>
      <c r="X54" s="179"/>
      <c r="Y54" s="179"/>
      <c r="Z54" s="179"/>
      <c r="AA54" s="179"/>
      <c r="AB54" s="179"/>
      <c r="AC54" s="179"/>
      <c r="AD54" s="179"/>
      <c r="AE54" s="179"/>
      <c r="AF54" s="180"/>
    </row>
    <row r="55" spans="1:65" ht="21.6" customHeight="1" thickBot="1">
      <c r="A55" s="302"/>
      <c r="B55" s="293" t="s">
        <v>182</v>
      </c>
      <c r="C55" s="294"/>
      <c r="D55" s="294"/>
      <c r="E55" s="295"/>
      <c r="F55" s="109"/>
      <c r="G55" s="110"/>
      <c r="H55" s="111"/>
      <c r="I55" s="110"/>
      <c r="J55" s="111"/>
      <c r="K55" s="110"/>
      <c r="L55" s="111"/>
      <c r="M55" s="112"/>
      <c r="N55" s="113"/>
      <c r="O55" s="114"/>
      <c r="P55" s="198" t="s">
        <v>178</v>
      </c>
      <c r="Q55" s="199"/>
      <c r="R55" s="324"/>
      <c r="S55" s="206" t="e">
        <f>VLOOKUP($B48,利用者一覧!$C$4:$AU$53,43,FALSE)</f>
        <v>#N/A</v>
      </c>
      <c r="T55" s="206"/>
      <c r="U55" s="207"/>
      <c r="V55" s="321"/>
      <c r="W55" s="322"/>
      <c r="X55" s="322"/>
      <c r="Y55" s="322"/>
      <c r="Z55" s="322"/>
      <c r="AA55" s="322"/>
      <c r="AB55" s="322"/>
      <c r="AC55" s="322"/>
      <c r="AD55" s="322"/>
      <c r="AE55" s="322"/>
      <c r="AF55" s="323"/>
      <c r="AK55" s="76"/>
      <c r="AL55" s="76"/>
      <c r="AM55" s="76"/>
      <c r="AN55" s="76"/>
      <c r="AO55" s="76"/>
      <c r="AP55" s="77"/>
      <c r="AQ55" s="77"/>
      <c r="AR55" s="75"/>
      <c r="AS55" s="77"/>
      <c r="AT55" s="77"/>
      <c r="AU55" s="75"/>
      <c r="AV55" s="77"/>
      <c r="AW55" s="77"/>
      <c r="AX55" s="75"/>
      <c r="AY55" s="77"/>
      <c r="AZ55" s="77"/>
      <c r="BA55" s="75"/>
      <c r="BB55" s="77"/>
      <c r="BC55" s="77"/>
      <c r="BD55" s="75"/>
      <c r="BE55" s="77"/>
      <c r="BF55" s="77"/>
      <c r="BG55" s="75"/>
      <c r="BH55" s="77"/>
      <c r="BI55" s="77"/>
      <c r="BJ55" s="75"/>
      <c r="BK55" s="77"/>
      <c r="BL55" s="77"/>
      <c r="BM55" s="75"/>
    </row>
    <row r="56" spans="1:65" ht="27.6" customHeight="1" thickTop="1" thickBot="1">
      <c r="A56" s="303"/>
      <c r="B56" s="313"/>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5"/>
    </row>
    <row r="57" spans="1:65" ht="16.95" customHeight="1" thickBot="1">
      <c r="A57" s="302">
        <v>6</v>
      </c>
      <c r="B57" s="149" t="s">
        <v>9</v>
      </c>
      <c r="C57" s="150"/>
      <c r="D57" s="150"/>
      <c r="E57" s="151"/>
      <c r="F57" s="304" t="s">
        <v>158</v>
      </c>
      <c r="G57" s="305"/>
      <c r="H57" s="305"/>
      <c r="I57" s="305"/>
      <c r="J57" s="305"/>
      <c r="K57" s="305"/>
      <c r="L57" s="305"/>
      <c r="M57" s="305"/>
      <c r="N57" s="305"/>
      <c r="O57" s="306"/>
      <c r="P57" s="282" t="s">
        <v>48</v>
      </c>
      <c r="Q57" s="283"/>
      <c r="R57" s="283"/>
      <c r="S57" s="283"/>
      <c r="T57" s="283"/>
      <c r="U57" s="284"/>
      <c r="V57" s="285" t="e">
        <f>VLOOKUP($B58,利用者一覧!$C$4:$AU$53,36,FALSE)</f>
        <v>#N/A</v>
      </c>
      <c r="W57" s="286"/>
      <c r="X57" s="286"/>
      <c r="Y57" s="282" t="s">
        <v>49</v>
      </c>
      <c r="Z57" s="283"/>
      <c r="AA57" s="283"/>
      <c r="AB57" s="283"/>
      <c r="AC57" s="284"/>
      <c r="AD57" s="285" t="e">
        <f>VLOOKUP($B58,利用者一覧!$C$4:$AU$53,37,FALSE)</f>
        <v>#N/A</v>
      </c>
      <c r="AE57" s="286"/>
      <c r="AF57" s="287"/>
    </row>
    <row r="58" spans="1:65" ht="27" customHeight="1" thickTop="1" thickBot="1">
      <c r="A58" s="302"/>
      <c r="B58" s="208"/>
      <c r="C58" s="208"/>
      <c r="D58" s="208"/>
      <c r="E58" s="259"/>
      <c r="F58" s="271" t="s">
        <v>26</v>
      </c>
      <c r="G58" s="272"/>
      <c r="H58" s="171" t="s">
        <v>27</v>
      </c>
      <c r="I58" s="272"/>
      <c r="J58" s="171" t="s">
        <v>28</v>
      </c>
      <c r="K58" s="272"/>
      <c r="L58" s="171" t="s">
        <v>29</v>
      </c>
      <c r="M58" s="272"/>
      <c r="N58" s="171" t="s">
        <v>30</v>
      </c>
      <c r="O58" s="275"/>
      <c r="P58" s="106" t="s">
        <v>52</v>
      </c>
      <c r="Q58" s="288" t="s">
        <v>53</v>
      </c>
      <c r="R58" s="289"/>
      <c r="S58" s="104" t="s">
        <v>57</v>
      </c>
      <c r="T58" s="290"/>
      <c r="U58" s="291"/>
      <c r="V58" s="105" t="s">
        <v>60</v>
      </c>
      <c r="W58" s="288" t="s">
        <v>61</v>
      </c>
      <c r="X58" s="292"/>
      <c r="Y58" s="107" t="s">
        <v>54</v>
      </c>
      <c r="Z58" s="115" t="s">
        <v>148</v>
      </c>
      <c r="AA58" s="108" t="s">
        <v>58</v>
      </c>
      <c r="AB58" s="115" t="s">
        <v>148</v>
      </c>
      <c r="AC58" s="108" t="s">
        <v>62</v>
      </c>
      <c r="AD58" s="115" t="s">
        <v>148</v>
      </c>
      <c r="AE58" s="104" t="s">
        <v>55</v>
      </c>
      <c r="AF58" s="61" t="s">
        <v>148</v>
      </c>
    </row>
    <row r="59" spans="1:65" ht="21.6" customHeight="1" thickBot="1">
      <c r="A59" s="302"/>
      <c r="B59" s="209"/>
      <c r="C59" s="209"/>
      <c r="D59" s="209"/>
      <c r="E59" s="261"/>
      <c r="F59" s="97" t="s">
        <v>36</v>
      </c>
      <c r="G59" s="98" t="s">
        <v>37</v>
      </c>
      <c r="H59" s="99" t="s">
        <v>36</v>
      </c>
      <c r="I59" s="98" t="s">
        <v>37</v>
      </c>
      <c r="J59" s="99" t="s">
        <v>36</v>
      </c>
      <c r="K59" s="98" t="s">
        <v>37</v>
      </c>
      <c r="L59" s="99" t="s">
        <v>36</v>
      </c>
      <c r="M59" s="98" t="s">
        <v>37</v>
      </c>
      <c r="N59" s="99" t="s">
        <v>36</v>
      </c>
      <c r="O59" s="100" t="s">
        <v>37</v>
      </c>
      <c r="P59" s="293" t="s">
        <v>177</v>
      </c>
      <c r="Q59" s="294"/>
      <c r="R59" s="294"/>
      <c r="S59" s="294"/>
      <c r="T59" s="294"/>
      <c r="U59" s="295"/>
      <c r="V59" s="293" t="s">
        <v>176</v>
      </c>
      <c r="W59" s="294"/>
      <c r="X59" s="294"/>
      <c r="Y59" s="294"/>
      <c r="Z59" s="294"/>
      <c r="AA59" s="296"/>
      <c r="AB59" s="297" t="e">
        <f>VLOOKUP($B58,利用者一覧!$C$4:$AU$53,45,FALSE)</f>
        <v>#N/A</v>
      </c>
      <c r="AC59" s="297"/>
      <c r="AD59" s="297"/>
      <c r="AE59" s="297"/>
      <c r="AF59" s="298"/>
    </row>
    <row r="60" spans="1:65" ht="27" customHeight="1" thickTop="1" thickBot="1">
      <c r="A60" s="302"/>
      <c r="B60" s="209"/>
      <c r="C60" s="209"/>
      <c r="D60" s="209"/>
      <c r="E60" s="261"/>
      <c r="F60" s="71"/>
      <c r="G60" s="72"/>
      <c r="H60" s="73"/>
      <c r="I60" s="72"/>
      <c r="J60" s="73"/>
      <c r="K60" s="72"/>
      <c r="L60" s="73"/>
      <c r="M60" s="72"/>
      <c r="N60" s="73"/>
      <c r="O60" s="83"/>
      <c r="P60" s="107" t="s">
        <v>157</v>
      </c>
      <c r="Q60" s="115" t="s">
        <v>148</v>
      </c>
      <c r="R60" s="108" t="s">
        <v>63</v>
      </c>
      <c r="S60" s="61" t="s">
        <v>148</v>
      </c>
      <c r="T60" s="107" t="s">
        <v>59</v>
      </c>
      <c r="U60" s="61" t="s">
        <v>148</v>
      </c>
      <c r="V60" s="299" t="s">
        <v>135</v>
      </c>
      <c r="W60" s="300"/>
      <c r="X60" s="95" t="e">
        <f>VLOOKUP($B58,利用者一覧!$C$4:$AU$53,14,FALSE)</f>
        <v>#N/A</v>
      </c>
      <c r="Y60" s="301" t="s">
        <v>139</v>
      </c>
      <c r="Z60" s="300"/>
      <c r="AA60" s="95" t="e">
        <f>VLOOKUP($B58,利用者一覧!$C$4:$AU$53,22,FALSE)</f>
        <v>#N/A</v>
      </c>
      <c r="AB60" s="225"/>
      <c r="AC60" s="225"/>
      <c r="AD60" s="225"/>
      <c r="AE60" s="225"/>
      <c r="AF60" s="226"/>
    </row>
    <row r="61" spans="1:65" ht="21.6" customHeight="1" thickBot="1">
      <c r="A61" s="302"/>
      <c r="B61" s="283" t="s">
        <v>46</v>
      </c>
      <c r="C61" s="283"/>
      <c r="D61" s="283"/>
      <c r="E61" s="307"/>
      <c r="F61" s="84"/>
      <c r="G61" s="85"/>
      <c r="H61" s="86"/>
      <c r="I61" s="85"/>
      <c r="J61" s="86"/>
      <c r="K61" s="85"/>
      <c r="L61" s="86"/>
      <c r="M61" s="85"/>
      <c r="N61" s="86"/>
      <c r="O61" s="87"/>
      <c r="P61" s="293" t="s">
        <v>156</v>
      </c>
      <c r="Q61" s="294"/>
      <c r="R61" s="294"/>
      <c r="S61" s="294"/>
      <c r="T61" s="294"/>
      <c r="U61" s="295"/>
      <c r="V61" s="279" t="s">
        <v>143</v>
      </c>
      <c r="W61" s="280"/>
      <c r="X61" s="96" t="e">
        <f>VLOOKUP($B58,利用者一覧!$C$4:$AU$53,16,FALSE)</f>
        <v>#N/A</v>
      </c>
      <c r="Y61" s="281" t="s">
        <v>140</v>
      </c>
      <c r="Z61" s="280"/>
      <c r="AA61" s="96" t="e">
        <f>VLOOKUP($B58,利用者一覧!$C$4:$AU$53,24,FALSE)</f>
        <v>#N/A</v>
      </c>
      <c r="AB61" s="225"/>
      <c r="AC61" s="225"/>
      <c r="AD61" s="225"/>
      <c r="AE61" s="225"/>
      <c r="AF61" s="226"/>
    </row>
    <row r="62" spans="1:65" ht="21.6" customHeight="1" thickTop="1" thickBot="1">
      <c r="A62" s="302"/>
      <c r="B62" s="103" t="s">
        <v>51</v>
      </c>
      <c r="C62" s="94" t="e">
        <f>VLOOKUP($B58,利用者一覧!$C$4:$AU$53,38,FALSE)</f>
        <v>#N/A</v>
      </c>
      <c r="D62" s="104" t="s">
        <v>56</v>
      </c>
      <c r="E62" s="61" t="s">
        <v>149</v>
      </c>
      <c r="F62" s="271" t="s">
        <v>31</v>
      </c>
      <c r="G62" s="272"/>
      <c r="H62" s="171" t="s">
        <v>32</v>
      </c>
      <c r="I62" s="272"/>
      <c r="J62" s="171" t="s">
        <v>33</v>
      </c>
      <c r="K62" s="272"/>
      <c r="L62" s="171" t="s">
        <v>34</v>
      </c>
      <c r="M62" s="273"/>
      <c r="N62" s="274" t="s">
        <v>35</v>
      </c>
      <c r="O62" s="275"/>
      <c r="P62" s="276" t="e">
        <f>VLOOKUP($B58,利用者一覧!$C$4:$AU$53,40,FALSE)</f>
        <v>#N/A</v>
      </c>
      <c r="Q62" s="277"/>
      <c r="R62" s="277"/>
      <c r="S62" s="277"/>
      <c r="T62" s="278"/>
      <c r="U62" s="70" t="s">
        <v>148</v>
      </c>
      <c r="V62" s="279" t="s">
        <v>144</v>
      </c>
      <c r="W62" s="280"/>
      <c r="X62" s="96" t="e">
        <f>VLOOKUP($B58,利用者一覧!$C$4:$AU$53,18,FALSE)</f>
        <v>#N/A</v>
      </c>
      <c r="Y62" s="281" t="s">
        <v>141</v>
      </c>
      <c r="Z62" s="280"/>
      <c r="AA62" s="96" t="e">
        <f>VLOOKUP($B58,利用者一覧!$C$4:$AU$53,26,FALSE)</f>
        <v>#N/A</v>
      </c>
      <c r="AB62" s="225"/>
      <c r="AC62" s="225"/>
      <c r="AD62" s="225"/>
      <c r="AE62" s="225"/>
      <c r="AF62" s="226"/>
    </row>
    <row r="63" spans="1:65" ht="21.6" customHeight="1" thickBot="1">
      <c r="A63" s="302"/>
      <c r="B63" s="308" t="s">
        <v>47</v>
      </c>
      <c r="C63" s="308"/>
      <c r="D63" s="308"/>
      <c r="E63" s="309"/>
      <c r="F63" s="97" t="s">
        <v>36</v>
      </c>
      <c r="G63" s="98" t="s">
        <v>37</v>
      </c>
      <c r="H63" s="99" t="s">
        <v>36</v>
      </c>
      <c r="I63" s="98" t="s">
        <v>37</v>
      </c>
      <c r="J63" s="99" t="s">
        <v>36</v>
      </c>
      <c r="K63" s="98" t="s">
        <v>37</v>
      </c>
      <c r="L63" s="99" t="s">
        <v>36</v>
      </c>
      <c r="M63" s="101" t="s">
        <v>37</v>
      </c>
      <c r="N63" s="102" t="s">
        <v>36</v>
      </c>
      <c r="O63" s="100" t="s">
        <v>37</v>
      </c>
      <c r="P63" s="310" t="e">
        <f>VLOOKUP($B58,利用者一覧!$C$4:$AU$53,41,FALSE)</f>
        <v>#N/A</v>
      </c>
      <c r="Q63" s="311"/>
      <c r="R63" s="311"/>
      <c r="S63" s="311"/>
      <c r="T63" s="312"/>
      <c r="U63" s="64" t="s">
        <v>148</v>
      </c>
      <c r="V63" s="279" t="s">
        <v>138</v>
      </c>
      <c r="W63" s="280"/>
      <c r="X63" s="96" t="e">
        <f>VLOOKUP($B58,利用者一覧!$C$4:$AU$53,20,FALSE)</f>
        <v>#N/A</v>
      </c>
      <c r="Y63" s="281" t="s">
        <v>142</v>
      </c>
      <c r="Z63" s="280"/>
      <c r="AA63" s="96" t="e">
        <f>VLOOKUP($B58,利用者一覧!$C$4:$AU$53,28,FALSE)</f>
        <v>#N/A</v>
      </c>
      <c r="AB63" s="225"/>
      <c r="AC63" s="225"/>
      <c r="AD63" s="225"/>
      <c r="AE63" s="225"/>
      <c r="AF63" s="226"/>
      <c r="AK63" s="316"/>
      <c r="AL63" s="316"/>
      <c r="AM63" s="67"/>
      <c r="AN63" s="67"/>
      <c r="AO63" s="67"/>
    </row>
    <row r="64" spans="1:65" ht="21.6" customHeight="1" thickTop="1" thickBot="1">
      <c r="A64" s="302"/>
      <c r="B64" s="106" t="s">
        <v>51</v>
      </c>
      <c r="C64" s="94" t="e">
        <f>VLOOKUP($B58,利用者一覧!$C$4:$AU$53,39,FALSE)</f>
        <v>#N/A</v>
      </c>
      <c r="D64" s="104" t="s">
        <v>56</v>
      </c>
      <c r="E64" s="61" t="s">
        <v>149</v>
      </c>
      <c r="F64" s="71"/>
      <c r="G64" s="72"/>
      <c r="H64" s="73"/>
      <c r="I64" s="72"/>
      <c r="J64" s="73"/>
      <c r="K64" s="72"/>
      <c r="L64" s="73"/>
      <c r="M64" s="74"/>
      <c r="N64" s="62"/>
      <c r="O64" s="63"/>
      <c r="P64" s="317" t="e">
        <f>VLOOKUP($B58,利用者一覧!$C$4:$AU$53,42,FALSE)</f>
        <v>#N/A</v>
      </c>
      <c r="Q64" s="318"/>
      <c r="R64" s="318"/>
      <c r="S64" s="318"/>
      <c r="T64" s="319"/>
      <c r="U64" s="116" t="s">
        <v>148</v>
      </c>
      <c r="V64" s="320" t="e">
        <f>VLOOKUP($B58,利用者一覧!$C$4:$AU$53,44,FALSE)</f>
        <v>#N/A</v>
      </c>
      <c r="W64" s="179"/>
      <c r="X64" s="179"/>
      <c r="Y64" s="179"/>
      <c r="Z64" s="179"/>
      <c r="AA64" s="179"/>
      <c r="AB64" s="179"/>
      <c r="AC64" s="179"/>
      <c r="AD64" s="179"/>
      <c r="AE64" s="179"/>
      <c r="AF64" s="180"/>
    </row>
    <row r="65" spans="1:65" ht="21.6" customHeight="1" thickBot="1">
      <c r="A65" s="302"/>
      <c r="B65" s="293" t="s">
        <v>182</v>
      </c>
      <c r="C65" s="294"/>
      <c r="D65" s="294"/>
      <c r="E65" s="295"/>
      <c r="F65" s="109"/>
      <c r="G65" s="110"/>
      <c r="H65" s="111"/>
      <c r="I65" s="110"/>
      <c r="J65" s="111"/>
      <c r="K65" s="110"/>
      <c r="L65" s="111"/>
      <c r="M65" s="112"/>
      <c r="N65" s="113"/>
      <c r="O65" s="114"/>
      <c r="P65" s="198" t="s">
        <v>178</v>
      </c>
      <c r="Q65" s="199"/>
      <c r="R65" s="324"/>
      <c r="S65" s="206" t="e">
        <f>VLOOKUP($B58,利用者一覧!$C$4:$AU$53,43,FALSE)</f>
        <v>#N/A</v>
      </c>
      <c r="T65" s="206"/>
      <c r="U65" s="207"/>
      <c r="V65" s="321"/>
      <c r="W65" s="322"/>
      <c r="X65" s="322"/>
      <c r="Y65" s="322"/>
      <c r="Z65" s="322"/>
      <c r="AA65" s="322"/>
      <c r="AB65" s="322"/>
      <c r="AC65" s="322"/>
      <c r="AD65" s="322"/>
      <c r="AE65" s="322"/>
      <c r="AF65" s="323"/>
      <c r="AK65" s="76"/>
      <c r="AL65" s="76"/>
      <c r="AM65" s="76"/>
      <c r="AN65" s="76"/>
      <c r="AO65" s="76"/>
      <c r="AP65" s="77"/>
      <c r="AQ65" s="77"/>
      <c r="AR65" s="75"/>
      <c r="AS65" s="77"/>
      <c r="AT65" s="77"/>
      <c r="AU65" s="75"/>
      <c r="AV65" s="77"/>
      <c r="AW65" s="77"/>
      <c r="AX65" s="75"/>
      <c r="AY65" s="77"/>
      <c r="AZ65" s="77"/>
      <c r="BA65" s="75"/>
      <c r="BB65" s="77"/>
      <c r="BC65" s="77"/>
      <c r="BD65" s="75"/>
      <c r="BE65" s="77"/>
      <c r="BF65" s="77"/>
      <c r="BG65" s="75"/>
      <c r="BH65" s="77"/>
      <c r="BI65" s="77"/>
      <c r="BJ65" s="75"/>
      <c r="BK65" s="77"/>
      <c r="BL65" s="77"/>
      <c r="BM65" s="75"/>
    </row>
    <row r="66" spans="1:65" ht="27.6" customHeight="1" thickTop="1" thickBot="1">
      <c r="A66" s="303"/>
      <c r="B66" s="313"/>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5"/>
    </row>
    <row r="67" spans="1:65" ht="16.95" customHeight="1" thickBot="1">
      <c r="A67" s="302">
        <v>7</v>
      </c>
      <c r="B67" s="149" t="s">
        <v>9</v>
      </c>
      <c r="C67" s="150"/>
      <c r="D67" s="150"/>
      <c r="E67" s="151"/>
      <c r="F67" s="304" t="s">
        <v>158</v>
      </c>
      <c r="G67" s="305"/>
      <c r="H67" s="305"/>
      <c r="I67" s="305"/>
      <c r="J67" s="305"/>
      <c r="K67" s="305"/>
      <c r="L67" s="305"/>
      <c r="M67" s="305"/>
      <c r="N67" s="305"/>
      <c r="O67" s="306"/>
      <c r="P67" s="282" t="s">
        <v>48</v>
      </c>
      <c r="Q67" s="283"/>
      <c r="R67" s="283"/>
      <c r="S67" s="283"/>
      <c r="T67" s="283"/>
      <c r="U67" s="284"/>
      <c r="V67" s="285" t="e">
        <f>VLOOKUP($B68,利用者一覧!$C$4:$AU$53,36,FALSE)</f>
        <v>#N/A</v>
      </c>
      <c r="W67" s="286"/>
      <c r="X67" s="286"/>
      <c r="Y67" s="282" t="s">
        <v>49</v>
      </c>
      <c r="Z67" s="283"/>
      <c r="AA67" s="283"/>
      <c r="AB67" s="283"/>
      <c r="AC67" s="284"/>
      <c r="AD67" s="285" t="e">
        <f>VLOOKUP($B68,利用者一覧!$C$4:$AU$53,37,FALSE)</f>
        <v>#N/A</v>
      </c>
      <c r="AE67" s="286"/>
      <c r="AF67" s="287"/>
    </row>
    <row r="68" spans="1:65" ht="27" customHeight="1" thickTop="1" thickBot="1">
      <c r="A68" s="302"/>
      <c r="B68" s="208"/>
      <c r="C68" s="208"/>
      <c r="D68" s="208"/>
      <c r="E68" s="259"/>
      <c r="F68" s="271" t="s">
        <v>26</v>
      </c>
      <c r="G68" s="272"/>
      <c r="H68" s="171" t="s">
        <v>27</v>
      </c>
      <c r="I68" s="272"/>
      <c r="J68" s="171" t="s">
        <v>28</v>
      </c>
      <c r="K68" s="272"/>
      <c r="L68" s="171" t="s">
        <v>29</v>
      </c>
      <c r="M68" s="272"/>
      <c r="N68" s="171" t="s">
        <v>30</v>
      </c>
      <c r="O68" s="275"/>
      <c r="P68" s="106" t="s">
        <v>52</v>
      </c>
      <c r="Q68" s="288" t="s">
        <v>53</v>
      </c>
      <c r="R68" s="289"/>
      <c r="S68" s="104" t="s">
        <v>57</v>
      </c>
      <c r="T68" s="290"/>
      <c r="U68" s="291"/>
      <c r="V68" s="105" t="s">
        <v>60</v>
      </c>
      <c r="W68" s="288" t="s">
        <v>61</v>
      </c>
      <c r="X68" s="292"/>
      <c r="Y68" s="107" t="s">
        <v>54</v>
      </c>
      <c r="Z68" s="115" t="s">
        <v>148</v>
      </c>
      <c r="AA68" s="108" t="s">
        <v>58</v>
      </c>
      <c r="AB68" s="115" t="s">
        <v>148</v>
      </c>
      <c r="AC68" s="108" t="s">
        <v>62</v>
      </c>
      <c r="AD68" s="115" t="s">
        <v>148</v>
      </c>
      <c r="AE68" s="104" t="s">
        <v>55</v>
      </c>
      <c r="AF68" s="61" t="s">
        <v>148</v>
      </c>
    </row>
    <row r="69" spans="1:65" ht="21.6" customHeight="1" thickBot="1">
      <c r="A69" s="302"/>
      <c r="B69" s="209"/>
      <c r="C69" s="209"/>
      <c r="D69" s="209"/>
      <c r="E69" s="261"/>
      <c r="F69" s="97" t="s">
        <v>36</v>
      </c>
      <c r="G69" s="98" t="s">
        <v>37</v>
      </c>
      <c r="H69" s="99" t="s">
        <v>36</v>
      </c>
      <c r="I69" s="98" t="s">
        <v>37</v>
      </c>
      <c r="J69" s="99" t="s">
        <v>36</v>
      </c>
      <c r="K69" s="98" t="s">
        <v>37</v>
      </c>
      <c r="L69" s="99" t="s">
        <v>36</v>
      </c>
      <c r="M69" s="98" t="s">
        <v>37</v>
      </c>
      <c r="N69" s="99" t="s">
        <v>36</v>
      </c>
      <c r="O69" s="100" t="s">
        <v>37</v>
      </c>
      <c r="P69" s="293" t="s">
        <v>177</v>
      </c>
      <c r="Q69" s="294"/>
      <c r="R69" s="294"/>
      <c r="S69" s="294"/>
      <c r="T69" s="294"/>
      <c r="U69" s="295"/>
      <c r="V69" s="293" t="s">
        <v>176</v>
      </c>
      <c r="W69" s="294"/>
      <c r="X69" s="294"/>
      <c r="Y69" s="294"/>
      <c r="Z69" s="294"/>
      <c r="AA69" s="296"/>
      <c r="AB69" s="297" t="e">
        <f>VLOOKUP($B68,利用者一覧!$C$4:$AU$53,45,FALSE)</f>
        <v>#N/A</v>
      </c>
      <c r="AC69" s="297"/>
      <c r="AD69" s="297"/>
      <c r="AE69" s="297"/>
      <c r="AF69" s="298"/>
    </row>
    <row r="70" spans="1:65" ht="27" customHeight="1" thickTop="1" thickBot="1">
      <c r="A70" s="302"/>
      <c r="B70" s="209"/>
      <c r="C70" s="209"/>
      <c r="D70" s="209"/>
      <c r="E70" s="261"/>
      <c r="F70" s="71"/>
      <c r="G70" s="72"/>
      <c r="H70" s="73"/>
      <c r="I70" s="72"/>
      <c r="J70" s="73"/>
      <c r="K70" s="72"/>
      <c r="L70" s="73"/>
      <c r="M70" s="72"/>
      <c r="N70" s="73"/>
      <c r="O70" s="83"/>
      <c r="P70" s="107" t="s">
        <v>157</v>
      </c>
      <c r="Q70" s="115" t="s">
        <v>148</v>
      </c>
      <c r="R70" s="108" t="s">
        <v>63</v>
      </c>
      <c r="S70" s="61" t="s">
        <v>148</v>
      </c>
      <c r="T70" s="107" t="s">
        <v>59</v>
      </c>
      <c r="U70" s="61" t="s">
        <v>148</v>
      </c>
      <c r="V70" s="299" t="s">
        <v>135</v>
      </c>
      <c r="W70" s="300"/>
      <c r="X70" s="95" t="e">
        <f>VLOOKUP($B68,利用者一覧!$C$4:$AU$53,14,FALSE)</f>
        <v>#N/A</v>
      </c>
      <c r="Y70" s="301" t="s">
        <v>139</v>
      </c>
      <c r="Z70" s="300"/>
      <c r="AA70" s="95" t="e">
        <f>VLOOKUP($B68,利用者一覧!$C$4:$AU$53,22,FALSE)</f>
        <v>#N/A</v>
      </c>
      <c r="AB70" s="225"/>
      <c r="AC70" s="225"/>
      <c r="AD70" s="225"/>
      <c r="AE70" s="225"/>
      <c r="AF70" s="226"/>
    </row>
    <row r="71" spans="1:65" ht="21.6" customHeight="1" thickBot="1">
      <c r="A71" s="302"/>
      <c r="B71" s="283" t="s">
        <v>46</v>
      </c>
      <c r="C71" s="283"/>
      <c r="D71" s="283"/>
      <c r="E71" s="307"/>
      <c r="F71" s="84"/>
      <c r="G71" s="85"/>
      <c r="H71" s="86"/>
      <c r="I71" s="85"/>
      <c r="J71" s="86"/>
      <c r="K71" s="85"/>
      <c r="L71" s="86"/>
      <c r="M71" s="85"/>
      <c r="N71" s="86"/>
      <c r="O71" s="87"/>
      <c r="P71" s="293" t="s">
        <v>156</v>
      </c>
      <c r="Q71" s="294"/>
      <c r="R71" s="294"/>
      <c r="S71" s="294"/>
      <c r="T71" s="294"/>
      <c r="U71" s="295"/>
      <c r="V71" s="279" t="s">
        <v>143</v>
      </c>
      <c r="W71" s="280"/>
      <c r="X71" s="96" t="e">
        <f>VLOOKUP($B68,利用者一覧!$C$4:$AU$53,16,FALSE)</f>
        <v>#N/A</v>
      </c>
      <c r="Y71" s="281" t="s">
        <v>140</v>
      </c>
      <c r="Z71" s="280"/>
      <c r="AA71" s="96" t="e">
        <f>VLOOKUP($B68,利用者一覧!$C$4:$AU$53,24,FALSE)</f>
        <v>#N/A</v>
      </c>
      <c r="AB71" s="225"/>
      <c r="AC71" s="225"/>
      <c r="AD71" s="225"/>
      <c r="AE71" s="225"/>
      <c r="AF71" s="226"/>
    </row>
    <row r="72" spans="1:65" ht="21.6" customHeight="1" thickTop="1" thickBot="1">
      <c r="A72" s="302"/>
      <c r="B72" s="103" t="s">
        <v>51</v>
      </c>
      <c r="C72" s="94" t="e">
        <f>VLOOKUP($B68,利用者一覧!$C$4:$AU$53,38,FALSE)</f>
        <v>#N/A</v>
      </c>
      <c r="D72" s="104" t="s">
        <v>56</v>
      </c>
      <c r="E72" s="61" t="s">
        <v>149</v>
      </c>
      <c r="F72" s="271" t="s">
        <v>31</v>
      </c>
      <c r="G72" s="272"/>
      <c r="H72" s="171" t="s">
        <v>32</v>
      </c>
      <c r="I72" s="272"/>
      <c r="J72" s="171" t="s">
        <v>33</v>
      </c>
      <c r="K72" s="272"/>
      <c r="L72" s="171" t="s">
        <v>34</v>
      </c>
      <c r="M72" s="273"/>
      <c r="N72" s="274" t="s">
        <v>35</v>
      </c>
      <c r="O72" s="275"/>
      <c r="P72" s="276" t="e">
        <f>VLOOKUP($B68,利用者一覧!$C$4:$AU$53,40,FALSE)</f>
        <v>#N/A</v>
      </c>
      <c r="Q72" s="277"/>
      <c r="R72" s="277"/>
      <c r="S72" s="277"/>
      <c r="T72" s="278"/>
      <c r="U72" s="70" t="s">
        <v>148</v>
      </c>
      <c r="V72" s="279" t="s">
        <v>144</v>
      </c>
      <c r="W72" s="280"/>
      <c r="X72" s="96" t="e">
        <f>VLOOKUP($B68,利用者一覧!$C$4:$AU$53,18,FALSE)</f>
        <v>#N/A</v>
      </c>
      <c r="Y72" s="281" t="s">
        <v>141</v>
      </c>
      <c r="Z72" s="280"/>
      <c r="AA72" s="96" t="e">
        <f>VLOOKUP($B68,利用者一覧!$C$4:$AU$53,26,FALSE)</f>
        <v>#N/A</v>
      </c>
      <c r="AB72" s="225"/>
      <c r="AC72" s="225"/>
      <c r="AD72" s="225"/>
      <c r="AE72" s="225"/>
      <c r="AF72" s="226"/>
    </row>
    <row r="73" spans="1:65" ht="21.6" customHeight="1" thickBot="1">
      <c r="A73" s="302"/>
      <c r="B73" s="308" t="s">
        <v>47</v>
      </c>
      <c r="C73" s="308"/>
      <c r="D73" s="308"/>
      <c r="E73" s="309"/>
      <c r="F73" s="97" t="s">
        <v>36</v>
      </c>
      <c r="G73" s="98" t="s">
        <v>37</v>
      </c>
      <c r="H73" s="99" t="s">
        <v>36</v>
      </c>
      <c r="I73" s="98" t="s">
        <v>37</v>
      </c>
      <c r="J73" s="99" t="s">
        <v>36</v>
      </c>
      <c r="K73" s="98" t="s">
        <v>37</v>
      </c>
      <c r="L73" s="99" t="s">
        <v>36</v>
      </c>
      <c r="M73" s="101" t="s">
        <v>37</v>
      </c>
      <c r="N73" s="102" t="s">
        <v>36</v>
      </c>
      <c r="O73" s="100" t="s">
        <v>37</v>
      </c>
      <c r="P73" s="310" t="e">
        <f>VLOOKUP($B68,利用者一覧!$C$4:$AU$53,41,FALSE)</f>
        <v>#N/A</v>
      </c>
      <c r="Q73" s="311"/>
      <c r="R73" s="311"/>
      <c r="S73" s="311"/>
      <c r="T73" s="312"/>
      <c r="U73" s="64" t="s">
        <v>148</v>
      </c>
      <c r="V73" s="279" t="s">
        <v>138</v>
      </c>
      <c r="W73" s="280"/>
      <c r="X73" s="96" t="e">
        <f>VLOOKUP($B68,利用者一覧!$C$4:$AU$53,20,FALSE)</f>
        <v>#N/A</v>
      </c>
      <c r="Y73" s="281" t="s">
        <v>142</v>
      </c>
      <c r="Z73" s="280"/>
      <c r="AA73" s="96" t="e">
        <f>VLOOKUP($B68,利用者一覧!$C$4:$AU$53,28,FALSE)</f>
        <v>#N/A</v>
      </c>
      <c r="AB73" s="225"/>
      <c r="AC73" s="225"/>
      <c r="AD73" s="225"/>
      <c r="AE73" s="225"/>
      <c r="AF73" s="226"/>
      <c r="AK73" s="316"/>
      <c r="AL73" s="316"/>
      <c r="AM73" s="67"/>
      <c r="AN73" s="67"/>
      <c r="AO73" s="67"/>
    </row>
    <row r="74" spans="1:65" ht="21.6" customHeight="1" thickTop="1" thickBot="1">
      <c r="A74" s="302"/>
      <c r="B74" s="106" t="s">
        <v>51</v>
      </c>
      <c r="C74" s="94" t="e">
        <f>VLOOKUP($B68,利用者一覧!$C$4:$AU$53,39,FALSE)</f>
        <v>#N/A</v>
      </c>
      <c r="D74" s="104" t="s">
        <v>56</v>
      </c>
      <c r="E74" s="61" t="s">
        <v>149</v>
      </c>
      <c r="F74" s="71"/>
      <c r="G74" s="72"/>
      <c r="H74" s="73"/>
      <c r="I74" s="72"/>
      <c r="J74" s="73"/>
      <c r="K74" s="72"/>
      <c r="L74" s="73"/>
      <c r="M74" s="74"/>
      <c r="N74" s="62"/>
      <c r="O74" s="63"/>
      <c r="P74" s="317" t="e">
        <f>VLOOKUP($B68,利用者一覧!$C$4:$AU$53,42,FALSE)</f>
        <v>#N/A</v>
      </c>
      <c r="Q74" s="318"/>
      <c r="R74" s="318"/>
      <c r="S74" s="318"/>
      <c r="T74" s="319"/>
      <c r="U74" s="116" t="s">
        <v>148</v>
      </c>
      <c r="V74" s="320" t="e">
        <f>VLOOKUP($B68,利用者一覧!$C$4:$AU$53,44,FALSE)</f>
        <v>#N/A</v>
      </c>
      <c r="W74" s="179"/>
      <c r="X74" s="179"/>
      <c r="Y74" s="179"/>
      <c r="Z74" s="179"/>
      <c r="AA74" s="179"/>
      <c r="AB74" s="179"/>
      <c r="AC74" s="179"/>
      <c r="AD74" s="179"/>
      <c r="AE74" s="179"/>
      <c r="AF74" s="180"/>
    </row>
    <row r="75" spans="1:65" ht="21.6" customHeight="1" thickBot="1">
      <c r="A75" s="302"/>
      <c r="B75" s="293" t="s">
        <v>182</v>
      </c>
      <c r="C75" s="294"/>
      <c r="D75" s="294"/>
      <c r="E75" s="295"/>
      <c r="F75" s="109"/>
      <c r="G75" s="110"/>
      <c r="H75" s="111"/>
      <c r="I75" s="110"/>
      <c r="J75" s="111"/>
      <c r="K75" s="110"/>
      <c r="L75" s="111"/>
      <c r="M75" s="112"/>
      <c r="N75" s="113"/>
      <c r="O75" s="114"/>
      <c r="P75" s="198" t="s">
        <v>178</v>
      </c>
      <c r="Q75" s="199"/>
      <c r="R75" s="324"/>
      <c r="S75" s="206" t="e">
        <f>VLOOKUP($B68,利用者一覧!$C$4:$AU$53,43,FALSE)</f>
        <v>#N/A</v>
      </c>
      <c r="T75" s="206"/>
      <c r="U75" s="207"/>
      <c r="V75" s="321"/>
      <c r="W75" s="322"/>
      <c r="X75" s="322"/>
      <c r="Y75" s="322"/>
      <c r="Z75" s="322"/>
      <c r="AA75" s="322"/>
      <c r="AB75" s="322"/>
      <c r="AC75" s="322"/>
      <c r="AD75" s="322"/>
      <c r="AE75" s="322"/>
      <c r="AF75" s="323"/>
      <c r="AK75" s="76"/>
      <c r="AL75" s="76"/>
      <c r="AM75" s="76"/>
      <c r="AN75" s="76"/>
      <c r="AO75" s="76"/>
      <c r="AP75" s="77"/>
      <c r="AQ75" s="77"/>
      <c r="AR75" s="75"/>
      <c r="AS75" s="77"/>
      <c r="AT75" s="77"/>
      <c r="AU75" s="75"/>
      <c r="AV75" s="77"/>
      <c r="AW75" s="77"/>
      <c r="AX75" s="75"/>
      <c r="AY75" s="77"/>
      <c r="AZ75" s="77"/>
      <c r="BA75" s="75"/>
      <c r="BB75" s="77"/>
      <c r="BC75" s="77"/>
      <c r="BD75" s="75"/>
      <c r="BE75" s="77"/>
      <c r="BF75" s="77"/>
      <c r="BG75" s="75"/>
      <c r="BH75" s="77"/>
      <c r="BI75" s="77"/>
      <c r="BJ75" s="75"/>
      <c r="BK75" s="77"/>
      <c r="BL75" s="77"/>
      <c r="BM75" s="75"/>
    </row>
    <row r="76" spans="1:65" ht="27.6" customHeight="1" thickTop="1" thickBot="1">
      <c r="A76" s="303"/>
      <c r="B76" s="313"/>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5"/>
    </row>
    <row r="77" spans="1:65" ht="16.95" customHeight="1" thickBot="1">
      <c r="A77" s="302">
        <v>8</v>
      </c>
      <c r="B77" s="149" t="s">
        <v>9</v>
      </c>
      <c r="C77" s="150"/>
      <c r="D77" s="150"/>
      <c r="E77" s="151"/>
      <c r="F77" s="304" t="s">
        <v>158</v>
      </c>
      <c r="G77" s="305"/>
      <c r="H77" s="305"/>
      <c r="I77" s="305"/>
      <c r="J77" s="305"/>
      <c r="K77" s="305"/>
      <c r="L77" s="305"/>
      <c r="M77" s="305"/>
      <c r="N77" s="305"/>
      <c r="O77" s="306"/>
      <c r="P77" s="282" t="s">
        <v>48</v>
      </c>
      <c r="Q77" s="283"/>
      <c r="R77" s="283"/>
      <c r="S77" s="283"/>
      <c r="T77" s="283"/>
      <c r="U77" s="284"/>
      <c r="V77" s="285" t="e">
        <f>VLOOKUP($B78,利用者一覧!$C$4:$AU$53,36,FALSE)</f>
        <v>#N/A</v>
      </c>
      <c r="W77" s="286"/>
      <c r="X77" s="286"/>
      <c r="Y77" s="282" t="s">
        <v>49</v>
      </c>
      <c r="Z77" s="283"/>
      <c r="AA77" s="283"/>
      <c r="AB77" s="283"/>
      <c r="AC77" s="284"/>
      <c r="AD77" s="285" t="e">
        <f>VLOOKUP($B78,利用者一覧!$C$4:$AU$53,37,FALSE)</f>
        <v>#N/A</v>
      </c>
      <c r="AE77" s="286"/>
      <c r="AF77" s="287"/>
    </row>
    <row r="78" spans="1:65" ht="27" customHeight="1" thickTop="1" thickBot="1">
      <c r="A78" s="302"/>
      <c r="B78" s="208"/>
      <c r="C78" s="208"/>
      <c r="D78" s="208"/>
      <c r="E78" s="259"/>
      <c r="F78" s="271" t="s">
        <v>26</v>
      </c>
      <c r="G78" s="272"/>
      <c r="H78" s="171" t="s">
        <v>27</v>
      </c>
      <c r="I78" s="272"/>
      <c r="J78" s="171" t="s">
        <v>28</v>
      </c>
      <c r="K78" s="272"/>
      <c r="L78" s="171" t="s">
        <v>29</v>
      </c>
      <c r="M78" s="272"/>
      <c r="N78" s="171" t="s">
        <v>30</v>
      </c>
      <c r="O78" s="275"/>
      <c r="P78" s="106" t="s">
        <v>52</v>
      </c>
      <c r="Q78" s="288" t="s">
        <v>53</v>
      </c>
      <c r="R78" s="289"/>
      <c r="S78" s="104" t="s">
        <v>57</v>
      </c>
      <c r="T78" s="290"/>
      <c r="U78" s="291"/>
      <c r="V78" s="105" t="s">
        <v>60</v>
      </c>
      <c r="W78" s="288" t="s">
        <v>61</v>
      </c>
      <c r="X78" s="292"/>
      <c r="Y78" s="107" t="s">
        <v>54</v>
      </c>
      <c r="Z78" s="115" t="s">
        <v>148</v>
      </c>
      <c r="AA78" s="108" t="s">
        <v>58</v>
      </c>
      <c r="AB78" s="115" t="s">
        <v>148</v>
      </c>
      <c r="AC78" s="108" t="s">
        <v>62</v>
      </c>
      <c r="AD78" s="115" t="s">
        <v>148</v>
      </c>
      <c r="AE78" s="104" t="s">
        <v>55</v>
      </c>
      <c r="AF78" s="61" t="s">
        <v>148</v>
      </c>
    </row>
    <row r="79" spans="1:65" ht="21.6" customHeight="1" thickBot="1">
      <c r="A79" s="302"/>
      <c r="B79" s="209"/>
      <c r="C79" s="209"/>
      <c r="D79" s="209"/>
      <c r="E79" s="261"/>
      <c r="F79" s="97" t="s">
        <v>36</v>
      </c>
      <c r="G79" s="98" t="s">
        <v>37</v>
      </c>
      <c r="H79" s="99" t="s">
        <v>36</v>
      </c>
      <c r="I79" s="98" t="s">
        <v>37</v>
      </c>
      <c r="J79" s="99" t="s">
        <v>36</v>
      </c>
      <c r="K79" s="98" t="s">
        <v>37</v>
      </c>
      <c r="L79" s="99" t="s">
        <v>36</v>
      </c>
      <c r="M79" s="98" t="s">
        <v>37</v>
      </c>
      <c r="N79" s="99" t="s">
        <v>36</v>
      </c>
      <c r="O79" s="100" t="s">
        <v>37</v>
      </c>
      <c r="P79" s="293" t="s">
        <v>177</v>
      </c>
      <c r="Q79" s="294"/>
      <c r="R79" s="294"/>
      <c r="S79" s="294"/>
      <c r="T79" s="294"/>
      <c r="U79" s="295"/>
      <c r="V79" s="293" t="s">
        <v>176</v>
      </c>
      <c r="W79" s="294"/>
      <c r="X79" s="294"/>
      <c r="Y79" s="294"/>
      <c r="Z79" s="294"/>
      <c r="AA79" s="296"/>
      <c r="AB79" s="297" t="e">
        <f>VLOOKUP($B78,利用者一覧!$C$4:$AU$53,45,FALSE)</f>
        <v>#N/A</v>
      </c>
      <c r="AC79" s="297"/>
      <c r="AD79" s="297"/>
      <c r="AE79" s="297"/>
      <c r="AF79" s="298"/>
    </row>
    <row r="80" spans="1:65" ht="27" customHeight="1" thickTop="1" thickBot="1">
      <c r="A80" s="302"/>
      <c r="B80" s="209"/>
      <c r="C80" s="209"/>
      <c r="D80" s="209"/>
      <c r="E80" s="261"/>
      <c r="F80" s="71"/>
      <c r="G80" s="72"/>
      <c r="H80" s="73"/>
      <c r="I80" s="72"/>
      <c r="J80" s="73"/>
      <c r="K80" s="72"/>
      <c r="L80" s="73"/>
      <c r="M80" s="72"/>
      <c r="N80" s="73"/>
      <c r="O80" s="83"/>
      <c r="P80" s="107" t="s">
        <v>157</v>
      </c>
      <c r="Q80" s="115" t="s">
        <v>148</v>
      </c>
      <c r="R80" s="108" t="s">
        <v>63</v>
      </c>
      <c r="S80" s="61" t="s">
        <v>148</v>
      </c>
      <c r="T80" s="107" t="s">
        <v>59</v>
      </c>
      <c r="U80" s="61" t="s">
        <v>148</v>
      </c>
      <c r="V80" s="299" t="s">
        <v>135</v>
      </c>
      <c r="W80" s="300"/>
      <c r="X80" s="95" t="e">
        <f>VLOOKUP($B78,利用者一覧!$C$4:$AU$53,14,FALSE)</f>
        <v>#N/A</v>
      </c>
      <c r="Y80" s="301" t="s">
        <v>139</v>
      </c>
      <c r="Z80" s="300"/>
      <c r="AA80" s="95" t="e">
        <f>VLOOKUP($B78,利用者一覧!$C$4:$AU$53,22,FALSE)</f>
        <v>#N/A</v>
      </c>
      <c r="AB80" s="225"/>
      <c r="AC80" s="225"/>
      <c r="AD80" s="225"/>
      <c r="AE80" s="225"/>
      <c r="AF80" s="226"/>
    </row>
    <row r="81" spans="1:65" ht="21.6" customHeight="1" thickBot="1">
      <c r="A81" s="302"/>
      <c r="B81" s="283" t="s">
        <v>46</v>
      </c>
      <c r="C81" s="283"/>
      <c r="D81" s="283"/>
      <c r="E81" s="307"/>
      <c r="F81" s="84"/>
      <c r="G81" s="85"/>
      <c r="H81" s="86"/>
      <c r="I81" s="85"/>
      <c r="J81" s="86"/>
      <c r="K81" s="85"/>
      <c r="L81" s="86"/>
      <c r="M81" s="85"/>
      <c r="N81" s="86"/>
      <c r="O81" s="87"/>
      <c r="P81" s="293" t="s">
        <v>156</v>
      </c>
      <c r="Q81" s="294"/>
      <c r="R81" s="294"/>
      <c r="S81" s="294"/>
      <c r="T81" s="294"/>
      <c r="U81" s="295"/>
      <c r="V81" s="279" t="s">
        <v>143</v>
      </c>
      <c r="W81" s="280"/>
      <c r="X81" s="96" t="e">
        <f>VLOOKUP($B78,利用者一覧!$C$4:$AU$53,16,FALSE)</f>
        <v>#N/A</v>
      </c>
      <c r="Y81" s="281" t="s">
        <v>140</v>
      </c>
      <c r="Z81" s="280"/>
      <c r="AA81" s="96" t="e">
        <f>VLOOKUP($B78,利用者一覧!$C$4:$AU$53,24,FALSE)</f>
        <v>#N/A</v>
      </c>
      <c r="AB81" s="225"/>
      <c r="AC81" s="225"/>
      <c r="AD81" s="225"/>
      <c r="AE81" s="225"/>
      <c r="AF81" s="226"/>
    </row>
    <row r="82" spans="1:65" ht="21.6" customHeight="1" thickTop="1" thickBot="1">
      <c r="A82" s="302"/>
      <c r="B82" s="103" t="s">
        <v>51</v>
      </c>
      <c r="C82" s="94" t="e">
        <f>VLOOKUP($B78,利用者一覧!$C$4:$AU$53,38,FALSE)</f>
        <v>#N/A</v>
      </c>
      <c r="D82" s="104" t="s">
        <v>56</v>
      </c>
      <c r="E82" s="61" t="s">
        <v>149</v>
      </c>
      <c r="F82" s="271" t="s">
        <v>31</v>
      </c>
      <c r="G82" s="272"/>
      <c r="H82" s="171" t="s">
        <v>32</v>
      </c>
      <c r="I82" s="272"/>
      <c r="J82" s="171" t="s">
        <v>33</v>
      </c>
      <c r="K82" s="272"/>
      <c r="L82" s="171" t="s">
        <v>34</v>
      </c>
      <c r="M82" s="273"/>
      <c r="N82" s="274" t="s">
        <v>35</v>
      </c>
      <c r="O82" s="275"/>
      <c r="P82" s="276" t="e">
        <f>VLOOKUP($B78,利用者一覧!$C$4:$AU$53,40,FALSE)</f>
        <v>#N/A</v>
      </c>
      <c r="Q82" s="277"/>
      <c r="R82" s="277"/>
      <c r="S82" s="277"/>
      <c r="T82" s="278"/>
      <c r="U82" s="70" t="s">
        <v>148</v>
      </c>
      <c r="V82" s="279" t="s">
        <v>144</v>
      </c>
      <c r="W82" s="280"/>
      <c r="X82" s="96" t="e">
        <f>VLOOKUP($B78,利用者一覧!$C$4:$AU$53,18,FALSE)</f>
        <v>#N/A</v>
      </c>
      <c r="Y82" s="281" t="s">
        <v>141</v>
      </c>
      <c r="Z82" s="280"/>
      <c r="AA82" s="96" t="e">
        <f>VLOOKUP($B78,利用者一覧!$C$4:$AU$53,26,FALSE)</f>
        <v>#N/A</v>
      </c>
      <c r="AB82" s="225"/>
      <c r="AC82" s="225"/>
      <c r="AD82" s="225"/>
      <c r="AE82" s="225"/>
      <c r="AF82" s="226"/>
    </row>
    <row r="83" spans="1:65" ht="21.6" customHeight="1" thickBot="1">
      <c r="A83" s="302"/>
      <c r="B83" s="308" t="s">
        <v>47</v>
      </c>
      <c r="C83" s="308"/>
      <c r="D83" s="308"/>
      <c r="E83" s="309"/>
      <c r="F83" s="97" t="s">
        <v>36</v>
      </c>
      <c r="G83" s="98" t="s">
        <v>37</v>
      </c>
      <c r="H83" s="99" t="s">
        <v>36</v>
      </c>
      <c r="I83" s="98" t="s">
        <v>37</v>
      </c>
      <c r="J83" s="99" t="s">
        <v>36</v>
      </c>
      <c r="K83" s="98" t="s">
        <v>37</v>
      </c>
      <c r="L83" s="99" t="s">
        <v>36</v>
      </c>
      <c r="M83" s="101" t="s">
        <v>37</v>
      </c>
      <c r="N83" s="102" t="s">
        <v>36</v>
      </c>
      <c r="O83" s="100" t="s">
        <v>37</v>
      </c>
      <c r="P83" s="310" t="e">
        <f>VLOOKUP($B78,利用者一覧!$C$4:$AU$53,41,FALSE)</f>
        <v>#N/A</v>
      </c>
      <c r="Q83" s="311"/>
      <c r="R83" s="311"/>
      <c r="S83" s="311"/>
      <c r="T83" s="312"/>
      <c r="U83" s="64" t="s">
        <v>148</v>
      </c>
      <c r="V83" s="279" t="s">
        <v>138</v>
      </c>
      <c r="W83" s="280"/>
      <c r="X83" s="96" t="e">
        <f>VLOOKUP($B78,利用者一覧!$C$4:$AU$53,20,FALSE)</f>
        <v>#N/A</v>
      </c>
      <c r="Y83" s="281" t="s">
        <v>142</v>
      </c>
      <c r="Z83" s="280"/>
      <c r="AA83" s="96" t="e">
        <f>VLOOKUP($B78,利用者一覧!$C$4:$AU$53,28,FALSE)</f>
        <v>#N/A</v>
      </c>
      <c r="AB83" s="225"/>
      <c r="AC83" s="225"/>
      <c r="AD83" s="225"/>
      <c r="AE83" s="225"/>
      <c r="AF83" s="226"/>
      <c r="AK83" s="316"/>
      <c r="AL83" s="316"/>
      <c r="AM83" s="67"/>
      <c r="AN83" s="67"/>
      <c r="AO83" s="67"/>
    </row>
    <row r="84" spans="1:65" ht="21.6" customHeight="1" thickTop="1" thickBot="1">
      <c r="A84" s="302"/>
      <c r="B84" s="106" t="s">
        <v>51</v>
      </c>
      <c r="C84" s="94" t="e">
        <f>VLOOKUP($B78,利用者一覧!$C$4:$AU$53,39,FALSE)</f>
        <v>#N/A</v>
      </c>
      <c r="D84" s="104" t="s">
        <v>56</v>
      </c>
      <c r="E84" s="61" t="s">
        <v>149</v>
      </c>
      <c r="F84" s="71"/>
      <c r="G84" s="72"/>
      <c r="H84" s="73"/>
      <c r="I84" s="72"/>
      <c r="J84" s="73"/>
      <c r="K84" s="72"/>
      <c r="L84" s="73"/>
      <c r="M84" s="74"/>
      <c r="N84" s="62"/>
      <c r="O84" s="63"/>
      <c r="P84" s="317" t="e">
        <f>VLOOKUP($B78,利用者一覧!$C$4:$AU$53,42,FALSE)</f>
        <v>#N/A</v>
      </c>
      <c r="Q84" s="318"/>
      <c r="R84" s="318"/>
      <c r="S84" s="318"/>
      <c r="T84" s="319"/>
      <c r="U84" s="116" t="s">
        <v>148</v>
      </c>
      <c r="V84" s="320" t="e">
        <f>VLOOKUP($B78,利用者一覧!$C$4:$AU$53,44,FALSE)</f>
        <v>#N/A</v>
      </c>
      <c r="W84" s="179"/>
      <c r="X84" s="179"/>
      <c r="Y84" s="179"/>
      <c r="Z84" s="179"/>
      <c r="AA84" s="179"/>
      <c r="AB84" s="179"/>
      <c r="AC84" s="179"/>
      <c r="AD84" s="179"/>
      <c r="AE84" s="179"/>
      <c r="AF84" s="180"/>
    </row>
    <row r="85" spans="1:65" ht="21.6" customHeight="1" thickBot="1">
      <c r="A85" s="302"/>
      <c r="B85" s="293" t="s">
        <v>182</v>
      </c>
      <c r="C85" s="294"/>
      <c r="D85" s="294"/>
      <c r="E85" s="295"/>
      <c r="F85" s="109"/>
      <c r="G85" s="110"/>
      <c r="H85" s="111"/>
      <c r="I85" s="110"/>
      <c r="J85" s="111"/>
      <c r="K85" s="110"/>
      <c r="L85" s="111"/>
      <c r="M85" s="112"/>
      <c r="N85" s="113"/>
      <c r="O85" s="114"/>
      <c r="P85" s="198" t="s">
        <v>178</v>
      </c>
      <c r="Q85" s="199"/>
      <c r="R85" s="324"/>
      <c r="S85" s="206" t="e">
        <f>VLOOKUP($B78,利用者一覧!$C$4:$AU$53,43,FALSE)</f>
        <v>#N/A</v>
      </c>
      <c r="T85" s="206"/>
      <c r="U85" s="207"/>
      <c r="V85" s="321"/>
      <c r="W85" s="322"/>
      <c r="X85" s="322"/>
      <c r="Y85" s="322"/>
      <c r="Z85" s="322"/>
      <c r="AA85" s="322"/>
      <c r="AB85" s="322"/>
      <c r="AC85" s="322"/>
      <c r="AD85" s="322"/>
      <c r="AE85" s="322"/>
      <c r="AF85" s="323"/>
      <c r="AK85" s="76"/>
      <c r="AL85" s="76"/>
      <c r="AM85" s="76"/>
      <c r="AN85" s="76"/>
      <c r="AO85" s="76"/>
      <c r="AP85" s="77"/>
      <c r="AQ85" s="77"/>
      <c r="AR85" s="75"/>
      <c r="AS85" s="77"/>
      <c r="AT85" s="77"/>
      <c r="AU85" s="75"/>
      <c r="AV85" s="77"/>
      <c r="AW85" s="77"/>
      <c r="AX85" s="75"/>
      <c r="AY85" s="77"/>
      <c r="AZ85" s="77"/>
      <c r="BA85" s="75"/>
      <c r="BB85" s="77"/>
      <c r="BC85" s="77"/>
      <c r="BD85" s="75"/>
      <c r="BE85" s="77"/>
      <c r="BF85" s="77"/>
      <c r="BG85" s="75"/>
      <c r="BH85" s="77"/>
      <c r="BI85" s="77"/>
      <c r="BJ85" s="75"/>
      <c r="BK85" s="77"/>
      <c r="BL85" s="77"/>
      <c r="BM85" s="75"/>
    </row>
    <row r="86" spans="1:65" ht="27.6" customHeight="1" thickTop="1" thickBot="1">
      <c r="A86" s="303"/>
      <c r="B86" s="313"/>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5"/>
    </row>
    <row r="87" spans="1:65" ht="16.95" customHeight="1" thickBot="1">
      <c r="A87" s="302">
        <v>9</v>
      </c>
      <c r="B87" s="149" t="s">
        <v>9</v>
      </c>
      <c r="C87" s="150"/>
      <c r="D87" s="150"/>
      <c r="E87" s="151"/>
      <c r="F87" s="304" t="s">
        <v>158</v>
      </c>
      <c r="G87" s="305"/>
      <c r="H87" s="305"/>
      <c r="I87" s="305"/>
      <c r="J87" s="305"/>
      <c r="K87" s="305"/>
      <c r="L87" s="305"/>
      <c r="M87" s="305"/>
      <c r="N87" s="305"/>
      <c r="O87" s="306"/>
      <c r="P87" s="282" t="s">
        <v>48</v>
      </c>
      <c r="Q87" s="283"/>
      <c r="R87" s="283"/>
      <c r="S87" s="283"/>
      <c r="T87" s="283"/>
      <c r="U87" s="284"/>
      <c r="V87" s="285" t="e">
        <f>VLOOKUP($B88,利用者一覧!$C$4:$AU$53,36,FALSE)</f>
        <v>#N/A</v>
      </c>
      <c r="W87" s="286"/>
      <c r="X87" s="286"/>
      <c r="Y87" s="282" t="s">
        <v>49</v>
      </c>
      <c r="Z87" s="283"/>
      <c r="AA87" s="283"/>
      <c r="AB87" s="283"/>
      <c r="AC87" s="284"/>
      <c r="AD87" s="285" t="e">
        <f>VLOOKUP($B88,利用者一覧!$C$4:$AU$53,37,FALSE)</f>
        <v>#N/A</v>
      </c>
      <c r="AE87" s="286"/>
      <c r="AF87" s="287"/>
    </row>
    <row r="88" spans="1:65" ht="27" customHeight="1" thickTop="1" thickBot="1">
      <c r="A88" s="302"/>
      <c r="B88" s="208"/>
      <c r="C88" s="208"/>
      <c r="D88" s="208"/>
      <c r="E88" s="259"/>
      <c r="F88" s="271" t="s">
        <v>26</v>
      </c>
      <c r="G88" s="272"/>
      <c r="H88" s="171" t="s">
        <v>27</v>
      </c>
      <c r="I88" s="272"/>
      <c r="J88" s="171" t="s">
        <v>28</v>
      </c>
      <c r="K88" s="272"/>
      <c r="L88" s="171" t="s">
        <v>29</v>
      </c>
      <c r="M88" s="272"/>
      <c r="N88" s="171" t="s">
        <v>30</v>
      </c>
      <c r="O88" s="275"/>
      <c r="P88" s="106" t="s">
        <v>52</v>
      </c>
      <c r="Q88" s="288" t="s">
        <v>53</v>
      </c>
      <c r="R88" s="289"/>
      <c r="S88" s="104" t="s">
        <v>57</v>
      </c>
      <c r="T88" s="290"/>
      <c r="U88" s="291"/>
      <c r="V88" s="105" t="s">
        <v>60</v>
      </c>
      <c r="W88" s="288" t="s">
        <v>61</v>
      </c>
      <c r="X88" s="292"/>
      <c r="Y88" s="107" t="s">
        <v>54</v>
      </c>
      <c r="Z88" s="115" t="s">
        <v>148</v>
      </c>
      <c r="AA88" s="108" t="s">
        <v>58</v>
      </c>
      <c r="AB88" s="115" t="s">
        <v>148</v>
      </c>
      <c r="AC88" s="108" t="s">
        <v>62</v>
      </c>
      <c r="AD88" s="115" t="s">
        <v>148</v>
      </c>
      <c r="AE88" s="104" t="s">
        <v>55</v>
      </c>
      <c r="AF88" s="61" t="s">
        <v>148</v>
      </c>
    </row>
    <row r="89" spans="1:65" ht="21.6" customHeight="1" thickBot="1">
      <c r="A89" s="302"/>
      <c r="B89" s="209"/>
      <c r="C89" s="209"/>
      <c r="D89" s="209"/>
      <c r="E89" s="261"/>
      <c r="F89" s="97" t="s">
        <v>36</v>
      </c>
      <c r="G89" s="98" t="s">
        <v>37</v>
      </c>
      <c r="H89" s="99" t="s">
        <v>36</v>
      </c>
      <c r="I89" s="98" t="s">
        <v>37</v>
      </c>
      <c r="J89" s="99" t="s">
        <v>36</v>
      </c>
      <c r="K89" s="98" t="s">
        <v>37</v>
      </c>
      <c r="L89" s="99" t="s">
        <v>36</v>
      </c>
      <c r="M89" s="98" t="s">
        <v>37</v>
      </c>
      <c r="N89" s="99" t="s">
        <v>36</v>
      </c>
      <c r="O89" s="100" t="s">
        <v>37</v>
      </c>
      <c r="P89" s="293" t="s">
        <v>177</v>
      </c>
      <c r="Q89" s="294"/>
      <c r="R89" s="294"/>
      <c r="S89" s="294"/>
      <c r="T89" s="294"/>
      <c r="U89" s="295"/>
      <c r="V89" s="293" t="s">
        <v>176</v>
      </c>
      <c r="W89" s="294"/>
      <c r="X89" s="294"/>
      <c r="Y89" s="294"/>
      <c r="Z89" s="294"/>
      <c r="AA89" s="296"/>
      <c r="AB89" s="297" t="e">
        <f>VLOOKUP($B88,利用者一覧!$C$4:$AU$53,45,FALSE)</f>
        <v>#N/A</v>
      </c>
      <c r="AC89" s="297"/>
      <c r="AD89" s="297"/>
      <c r="AE89" s="297"/>
      <c r="AF89" s="298"/>
    </row>
    <row r="90" spans="1:65" ht="27" customHeight="1" thickTop="1" thickBot="1">
      <c r="A90" s="302"/>
      <c r="B90" s="209"/>
      <c r="C90" s="209"/>
      <c r="D90" s="209"/>
      <c r="E90" s="261"/>
      <c r="F90" s="71"/>
      <c r="G90" s="72"/>
      <c r="H90" s="73"/>
      <c r="I90" s="72"/>
      <c r="J90" s="73"/>
      <c r="K90" s="72"/>
      <c r="L90" s="73"/>
      <c r="M90" s="72"/>
      <c r="N90" s="73"/>
      <c r="O90" s="83"/>
      <c r="P90" s="107" t="s">
        <v>157</v>
      </c>
      <c r="Q90" s="115" t="s">
        <v>148</v>
      </c>
      <c r="R90" s="108" t="s">
        <v>63</v>
      </c>
      <c r="S90" s="61" t="s">
        <v>148</v>
      </c>
      <c r="T90" s="107" t="s">
        <v>59</v>
      </c>
      <c r="U90" s="61" t="s">
        <v>148</v>
      </c>
      <c r="V90" s="299" t="s">
        <v>135</v>
      </c>
      <c r="W90" s="300"/>
      <c r="X90" s="95" t="e">
        <f>VLOOKUP($B88,利用者一覧!$C$4:$AU$53,14,FALSE)</f>
        <v>#N/A</v>
      </c>
      <c r="Y90" s="301" t="s">
        <v>139</v>
      </c>
      <c r="Z90" s="300"/>
      <c r="AA90" s="95" t="e">
        <f>VLOOKUP($B88,利用者一覧!$C$4:$AU$53,22,FALSE)</f>
        <v>#N/A</v>
      </c>
      <c r="AB90" s="225"/>
      <c r="AC90" s="225"/>
      <c r="AD90" s="225"/>
      <c r="AE90" s="225"/>
      <c r="AF90" s="226"/>
    </row>
    <row r="91" spans="1:65" ht="21.6" customHeight="1" thickBot="1">
      <c r="A91" s="302"/>
      <c r="B91" s="283" t="s">
        <v>46</v>
      </c>
      <c r="C91" s="283"/>
      <c r="D91" s="283"/>
      <c r="E91" s="307"/>
      <c r="F91" s="84"/>
      <c r="G91" s="85"/>
      <c r="H91" s="86"/>
      <c r="I91" s="85"/>
      <c r="J91" s="86"/>
      <c r="K91" s="85"/>
      <c r="L91" s="86"/>
      <c r="M91" s="85"/>
      <c r="N91" s="86"/>
      <c r="O91" s="87"/>
      <c r="P91" s="293" t="s">
        <v>156</v>
      </c>
      <c r="Q91" s="294"/>
      <c r="R91" s="294"/>
      <c r="S91" s="294"/>
      <c r="T91" s="294"/>
      <c r="U91" s="295"/>
      <c r="V91" s="279" t="s">
        <v>143</v>
      </c>
      <c r="W91" s="280"/>
      <c r="X91" s="96" t="e">
        <f>VLOOKUP($B88,利用者一覧!$C$4:$AU$53,16,FALSE)</f>
        <v>#N/A</v>
      </c>
      <c r="Y91" s="281" t="s">
        <v>140</v>
      </c>
      <c r="Z91" s="280"/>
      <c r="AA91" s="96" t="e">
        <f>VLOOKUP($B88,利用者一覧!$C$4:$AU$53,24,FALSE)</f>
        <v>#N/A</v>
      </c>
      <c r="AB91" s="225"/>
      <c r="AC91" s="225"/>
      <c r="AD91" s="225"/>
      <c r="AE91" s="225"/>
      <c r="AF91" s="226"/>
    </row>
    <row r="92" spans="1:65" ht="21.6" customHeight="1" thickTop="1" thickBot="1">
      <c r="A92" s="302"/>
      <c r="B92" s="103" t="s">
        <v>51</v>
      </c>
      <c r="C92" s="94" t="e">
        <f>VLOOKUP($B88,利用者一覧!$C$4:$AU$53,38,FALSE)</f>
        <v>#N/A</v>
      </c>
      <c r="D92" s="104" t="s">
        <v>56</v>
      </c>
      <c r="E92" s="61" t="s">
        <v>149</v>
      </c>
      <c r="F92" s="271" t="s">
        <v>31</v>
      </c>
      <c r="G92" s="272"/>
      <c r="H92" s="171" t="s">
        <v>32</v>
      </c>
      <c r="I92" s="272"/>
      <c r="J92" s="171" t="s">
        <v>33</v>
      </c>
      <c r="K92" s="272"/>
      <c r="L92" s="171" t="s">
        <v>34</v>
      </c>
      <c r="M92" s="273"/>
      <c r="N92" s="274" t="s">
        <v>35</v>
      </c>
      <c r="O92" s="275"/>
      <c r="P92" s="276" t="e">
        <f>VLOOKUP($B88,利用者一覧!$C$4:$AU$53,40,FALSE)</f>
        <v>#N/A</v>
      </c>
      <c r="Q92" s="277"/>
      <c r="R92" s="277"/>
      <c r="S92" s="277"/>
      <c r="T92" s="278"/>
      <c r="U92" s="70" t="s">
        <v>148</v>
      </c>
      <c r="V92" s="279" t="s">
        <v>144</v>
      </c>
      <c r="W92" s="280"/>
      <c r="X92" s="96" t="e">
        <f>VLOOKUP($B88,利用者一覧!$C$4:$AU$53,18,FALSE)</f>
        <v>#N/A</v>
      </c>
      <c r="Y92" s="281" t="s">
        <v>141</v>
      </c>
      <c r="Z92" s="280"/>
      <c r="AA92" s="96" t="e">
        <f>VLOOKUP($B88,利用者一覧!$C$4:$AU$53,26,FALSE)</f>
        <v>#N/A</v>
      </c>
      <c r="AB92" s="225"/>
      <c r="AC92" s="225"/>
      <c r="AD92" s="225"/>
      <c r="AE92" s="225"/>
      <c r="AF92" s="226"/>
    </row>
    <row r="93" spans="1:65" ht="21.6" customHeight="1" thickBot="1">
      <c r="A93" s="302"/>
      <c r="B93" s="308" t="s">
        <v>47</v>
      </c>
      <c r="C93" s="308"/>
      <c r="D93" s="308"/>
      <c r="E93" s="309"/>
      <c r="F93" s="97" t="s">
        <v>36</v>
      </c>
      <c r="G93" s="98" t="s">
        <v>37</v>
      </c>
      <c r="H93" s="99" t="s">
        <v>36</v>
      </c>
      <c r="I93" s="98" t="s">
        <v>37</v>
      </c>
      <c r="J93" s="99" t="s">
        <v>36</v>
      </c>
      <c r="K93" s="98" t="s">
        <v>37</v>
      </c>
      <c r="L93" s="99" t="s">
        <v>36</v>
      </c>
      <c r="M93" s="101" t="s">
        <v>37</v>
      </c>
      <c r="N93" s="102" t="s">
        <v>36</v>
      </c>
      <c r="O93" s="100" t="s">
        <v>37</v>
      </c>
      <c r="P93" s="310" t="e">
        <f>VLOOKUP($B88,利用者一覧!$C$4:$AU$53,41,FALSE)</f>
        <v>#N/A</v>
      </c>
      <c r="Q93" s="311"/>
      <c r="R93" s="311"/>
      <c r="S93" s="311"/>
      <c r="T93" s="312"/>
      <c r="U93" s="64" t="s">
        <v>148</v>
      </c>
      <c r="V93" s="279" t="s">
        <v>138</v>
      </c>
      <c r="W93" s="280"/>
      <c r="X93" s="96" t="e">
        <f>VLOOKUP($B88,利用者一覧!$C$4:$AU$53,20,FALSE)</f>
        <v>#N/A</v>
      </c>
      <c r="Y93" s="281" t="s">
        <v>142</v>
      </c>
      <c r="Z93" s="280"/>
      <c r="AA93" s="96" t="e">
        <f>VLOOKUP($B88,利用者一覧!$C$4:$AU$53,28,FALSE)</f>
        <v>#N/A</v>
      </c>
      <c r="AB93" s="225"/>
      <c r="AC93" s="225"/>
      <c r="AD93" s="225"/>
      <c r="AE93" s="225"/>
      <c r="AF93" s="226"/>
      <c r="AK93" s="316"/>
      <c r="AL93" s="316"/>
      <c r="AM93" s="67"/>
      <c r="AN93" s="67"/>
      <c r="AO93" s="67"/>
    </row>
    <row r="94" spans="1:65" ht="21.6" customHeight="1" thickTop="1" thickBot="1">
      <c r="A94" s="302"/>
      <c r="B94" s="106" t="s">
        <v>51</v>
      </c>
      <c r="C94" s="94" t="e">
        <f>VLOOKUP($B88,利用者一覧!$C$4:$AU$53,39,FALSE)</f>
        <v>#N/A</v>
      </c>
      <c r="D94" s="104" t="s">
        <v>56</v>
      </c>
      <c r="E94" s="61" t="s">
        <v>149</v>
      </c>
      <c r="F94" s="71"/>
      <c r="G94" s="72"/>
      <c r="H94" s="73"/>
      <c r="I94" s="72"/>
      <c r="J94" s="73"/>
      <c r="K94" s="72"/>
      <c r="L94" s="73"/>
      <c r="M94" s="74"/>
      <c r="N94" s="62"/>
      <c r="O94" s="63"/>
      <c r="P94" s="317" t="e">
        <f>VLOOKUP($B88,利用者一覧!$C$4:$AU$53,42,FALSE)</f>
        <v>#N/A</v>
      </c>
      <c r="Q94" s="318"/>
      <c r="R94" s="318"/>
      <c r="S94" s="318"/>
      <c r="T94" s="319"/>
      <c r="U94" s="116" t="s">
        <v>148</v>
      </c>
      <c r="V94" s="320" t="e">
        <f>VLOOKUP($B88,利用者一覧!$C$4:$AU$53,44,FALSE)</f>
        <v>#N/A</v>
      </c>
      <c r="W94" s="179"/>
      <c r="X94" s="179"/>
      <c r="Y94" s="179"/>
      <c r="Z94" s="179"/>
      <c r="AA94" s="179"/>
      <c r="AB94" s="179"/>
      <c r="AC94" s="179"/>
      <c r="AD94" s="179"/>
      <c r="AE94" s="179"/>
      <c r="AF94" s="180"/>
    </row>
    <row r="95" spans="1:65" ht="21.6" customHeight="1" thickBot="1">
      <c r="A95" s="302"/>
      <c r="B95" s="293" t="s">
        <v>182</v>
      </c>
      <c r="C95" s="294"/>
      <c r="D95" s="294"/>
      <c r="E95" s="295"/>
      <c r="F95" s="109"/>
      <c r="G95" s="110"/>
      <c r="H95" s="111"/>
      <c r="I95" s="110"/>
      <c r="J95" s="111"/>
      <c r="K95" s="110"/>
      <c r="L95" s="111"/>
      <c r="M95" s="112"/>
      <c r="N95" s="113"/>
      <c r="O95" s="114"/>
      <c r="P95" s="198" t="s">
        <v>178</v>
      </c>
      <c r="Q95" s="199"/>
      <c r="R95" s="324"/>
      <c r="S95" s="206" t="e">
        <f>VLOOKUP($B88,利用者一覧!$C$4:$AU$53,43,FALSE)</f>
        <v>#N/A</v>
      </c>
      <c r="T95" s="206"/>
      <c r="U95" s="207"/>
      <c r="V95" s="321"/>
      <c r="W95" s="322"/>
      <c r="X95" s="322"/>
      <c r="Y95" s="322"/>
      <c r="Z95" s="322"/>
      <c r="AA95" s="322"/>
      <c r="AB95" s="322"/>
      <c r="AC95" s="322"/>
      <c r="AD95" s="322"/>
      <c r="AE95" s="322"/>
      <c r="AF95" s="323"/>
      <c r="AK95" s="76"/>
      <c r="AL95" s="76"/>
      <c r="AM95" s="76"/>
      <c r="AN95" s="76"/>
      <c r="AO95" s="76"/>
      <c r="AP95" s="77"/>
      <c r="AQ95" s="77"/>
      <c r="AR95" s="75"/>
      <c r="AS95" s="77"/>
      <c r="AT95" s="77"/>
      <c r="AU95" s="75"/>
      <c r="AV95" s="77"/>
      <c r="AW95" s="77"/>
      <c r="AX95" s="75"/>
      <c r="AY95" s="77"/>
      <c r="AZ95" s="77"/>
      <c r="BA95" s="75"/>
      <c r="BB95" s="77"/>
      <c r="BC95" s="77"/>
      <c r="BD95" s="75"/>
      <c r="BE95" s="77"/>
      <c r="BF95" s="77"/>
      <c r="BG95" s="75"/>
      <c r="BH95" s="77"/>
      <c r="BI95" s="77"/>
      <c r="BJ95" s="75"/>
      <c r="BK95" s="77"/>
      <c r="BL95" s="77"/>
      <c r="BM95" s="75"/>
    </row>
    <row r="96" spans="1:65" ht="27.6" customHeight="1" thickTop="1" thickBot="1">
      <c r="A96" s="303"/>
      <c r="B96" s="313"/>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314"/>
      <c r="AE96" s="314"/>
      <c r="AF96" s="315"/>
    </row>
    <row r="97" spans="1:65" ht="16.95" customHeight="1" thickBot="1">
      <c r="A97" s="302">
        <v>10</v>
      </c>
      <c r="B97" s="149" t="s">
        <v>9</v>
      </c>
      <c r="C97" s="150"/>
      <c r="D97" s="150"/>
      <c r="E97" s="151"/>
      <c r="F97" s="304" t="s">
        <v>158</v>
      </c>
      <c r="G97" s="305"/>
      <c r="H97" s="305"/>
      <c r="I97" s="305"/>
      <c r="J97" s="305"/>
      <c r="K97" s="305"/>
      <c r="L97" s="305"/>
      <c r="M97" s="305"/>
      <c r="N97" s="305"/>
      <c r="O97" s="306"/>
      <c r="P97" s="282" t="s">
        <v>48</v>
      </c>
      <c r="Q97" s="283"/>
      <c r="R97" s="283"/>
      <c r="S97" s="283"/>
      <c r="T97" s="283"/>
      <c r="U97" s="284"/>
      <c r="V97" s="285" t="e">
        <f>VLOOKUP($B98,利用者一覧!$C$4:$AU$53,36,FALSE)</f>
        <v>#N/A</v>
      </c>
      <c r="W97" s="286"/>
      <c r="X97" s="286"/>
      <c r="Y97" s="282" t="s">
        <v>49</v>
      </c>
      <c r="Z97" s="283"/>
      <c r="AA97" s="283"/>
      <c r="AB97" s="283"/>
      <c r="AC97" s="284"/>
      <c r="AD97" s="285" t="e">
        <f>VLOOKUP($B98,利用者一覧!$C$4:$AU$53,37,FALSE)</f>
        <v>#N/A</v>
      </c>
      <c r="AE97" s="286"/>
      <c r="AF97" s="287"/>
    </row>
    <row r="98" spans="1:65" ht="27" customHeight="1" thickTop="1" thickBot="1">
      <c r="A98" s="302"/>
      <c r="B98" s="208"/>
      <c r="C98" s="208"/>
      <c r="D98" s="208"/>
      <c r="E98" s="259"/>
      <c r="F98" s="271" t="s">
        <v>26</v>
      </c>
      <c r="G98" s="272"/>
      <c r="H98" s="171" t="s">
        <v>27</v>
      </c>
      <c r="I98" s="272"/>
      <c r="J98" s="171" t="s">
        <v>28</v>
      </c>
      <c r="K98" s="272"/>
      <c r="L98" s="171" t="s">
        <v>29</v>
      </c>
      <c r="M98" s="272"/>
      <c r="N98" s="171" t="s">
        <v>30</v>
      </c>
      <c r="O98" s="275"/>
      <c r="P98" s="106" t="s">
        <v>52</v>
      </c>
      <c r="Q98" s="288" t="s">
        <v>53</v>
      </c>
      <c r="R98" s="289"/>
      <c r="S98" s="104" t="s">
        <v>57</v>
      </c>
      <c r="T98" s="290"/>
      <c r="U98" s="291"/>
      <c r="V98" s="105" t="s">
        <v>60</v>
      </c>
      <c r="W98" s="288" t="s">
        <v>61</v>
      </c>
      <c r="X98" s="292"/>
      <c r="Y98" s="107" t="s">
        <v>54</v>
      </c>
      <c r="Z98" s="115" t="s">
        <v>148</v>
      </c>
      <c r="AA98" s="108" t="s">
        <v>58</v>
      </c>
      <c r="AB98" s="115" t="s">
        <v>148</v>
      </c>
      <c r="AC98" s="108" t="s">
        <v>62</v>
      </c>
      <c r="AD98" s="115" t="s">
        <v>148</v>
      </c>
      <c r="AE98" s="104" t="s">
        <v>55</v>
      </c>
      <c r="AF98" s="61" t="s">
        <v>148</v>
      </c>
    </row>
    <row r="99" spans="1:65" ht="21.6" customHeight="1" thickBot="1">
      <c r="A99" s="302"/>
      <c r="B99" s="209"/>
      <c r="C99" s="209"/>
      <c r="D99" s="209"/>
      <c r="E99" s="261"/>
      <c r="F99" s="97" t="s">
        <v>36</v>
      </c>
      <c r="G99" s="98" t="s">
        <v>37</v>
      </c>
      <c r="H99" s="99" t="s">
        <v>36</v>
      </c>
      <c r="I99" s="98" t="s">
        <v>37</v>
      </c>
      <c r="J99" s="99" t="s">
        <v>36</v>
      </c>
      <c r="K99" s="98" t="s">
        <v>37</v>
      </c>
      <c r="L99" s="99" t="s">
        <v>36</v>
      </c>
      <c r="M99" s="98" t="s">
        <v>37</v>
      </c>
      <c r="N99" s="99" t="s">
        <v>36</v>
      </c>
      <c r="O99" s="100" t="s">
        <v>37</v>
      </c>
      <c r="P99" s="293" t="s">
        <v>177</v>
      </c>
      <c r="Q99" s="294"/>
      <c r="R99" s="294"/>
      <c r="S99" s="294"/>
      <c r="T99" s="294"/>
      <c r="U99" s="295"/>
      <c r="V99" s="293" t="s">
        <v>176</v>
      </c>
      <c r="W99" s="294"/>
      <c r="X99" s="294"/>
      <c r="Y99" s="294"/>
      <c r="Z99" s="294"/>
      <c r="AA99" s="296"/>
      <c r="AB99" s="297" t="e">
        <f>VLOOKUP($B98,利用者一覧!$C$4:$AU$53,45,FALSE)</f>
        <v>#N/A</v>
      </c>
      <c r="AC99" s="297"/>
      <c r="AD99" s="297"/>
      <c r="AE99" s="297"/>
      <c r="AF99" s="298"/>
    </row>
    <row r="100" spans="1:65" ht="27" customHeight="1" thickTop="1" thickBot="1">
      <c r="A100" s="302"/>
      <c r="B100" s="209"/>
      <c r="C100" s="209"/>
      <c r="D100" s="209"/>
      <c r="E100" s="261"/>
      <c r="F100" s="71"/>
      <c r="G100" s="72"/>
      <c r="H100" s="73"/>
      <c r="I100" s="72"/>
      <c r="J100" s="73"/>
      <c r="K100" s="72"/>
      <c r="L100" s="73"/>
      <c r="M100" s="72"/>
      <c r="N100" s="73"/>
      <c r="O100" s="83"/>
      <c r="P100" s="107" t="s">
        <v>157</v>
      </c>
      <c r="Q100" s="115" t="s">
        <v>148</v>
      </c>
      <c r="R100" s="108" t="s">
        <v>63</v>
      </c>
      <c r="S100" s="61" t="s">
        <v>148</v>
      </c>
      <c r="T100" s="107" t="s">
        <v>59</v>
      </c>
      <c r="U100" s="61" t="s">
        <v>148</v>
      </c>
      <c r="V100" s="299" t="s">
        <v>135</v>
      </c>
      <c r="W100" s="300"/>
      <c r="X100" s="95" t="e">
        <f>VLOOKUP($B98,利用者一覧!$C$4:$AU$53,14,FALSE)</f>
        <v>#N/A</v>
      </c>
      <c r="Y100" s="301" t="s">
        <v>139</v>
      </c>
      <c r="Z100" s="300"/>
      <c r="AA100" s="95" t="e">
        <f>VLOOKUP($B98,利用者一覧!$C$4:$AU$53,22,FALSE)</f>
        <v>#N/A</v>
      </c>
      <c r="AB100" s="225"/>
      <c r="AC100" s="225"/>
      <c r="AD100" s="225"/>
      <c r="AE100" s="225"/>
      <c r="AF100" s="226"/>
    </row>
    <row r="101" spans="1:65" ht="21.6" customHeight="1" thickBot="1">
      <c r="A101" s="302"/>
      <c r="B101" s="283" t="s">
        <v>46</v>
      </c>
      <c r="C101" s="283"/>
      <c r="D101" s="283"/>
      <c r="E101" s="307"/>
      <c r="F101" s="84"/>
      <c r="G101" s="85"/>
      <c r="H101" s="86"/>
      <c r="I101" s="85"/>
      <c r="J101" s="86"/>
      <c r="K101" s="85"/>
      <c r="L101" s="86"/>
      <c r="M101" s="85"/>
      <c r="N101" s="86"/>
      <c r="O101" s="87"/>
      <c r="P101" s="293" t="s">
        <v>156</v>
      </c>
      <c r="Q101" s="294"/>
      <c r="R101" s="294"/>
      <c r="S101" s="294"/>
      <c r="T101" s="294"/>
      <c r="U101" s="295"/>
      <c r="V101" s="279" t="s">
        <v>143</v>
      </c>
      <c r="W101" s="280"/>
      <c r="X101" s="96" t="e">
        <f>VLOOKUP($B98,利用者一覧!$C$4:$AU$53,16,FALSE)</f>
        <v>#N/A</v>
      </c>
      <c r="Y101" s="281" t="s">
        <v>140</v>
      </c>
      <c r="Z101" s="280"/>
      <c r="AA101" s="96" t="e">
        <f>VLOOKUP($B98,利用者一覧!$C$4:$AU$53,24,FALSE)</f>
        <v>#N/A</v>
      </c>
      <c r="AB101" s="225"/>
      <c r="AC101" s="225"/>
      <c r="AD101" s="225"/>
      <c r="AE101" s="225"/>
      <c r="AF101" s="226"/>
    </row>
    <row r="102" spans="1:65" ht="21.6" customHeight="1" thickTop="1" thickBot="1">
      <c r="A102" s="302"/>
      <c r="B102" s="103" t="s">
        <v>51</v>
      </c>
      <c r="C102" s="94" t="e">
        <f>VLOOKUP($B98,利用者一覧!$C$4:$AU$53,38,FALSE)</f>
        <v>#N/A</v>
      </c>
      <c r="D102" s="104" t="s">
        <v>56</v>
      </c>
      <c r="E102" s="61" t="s">
        <v>149</v>
      </c>
      <c r="F102" s="271" t="s">
        <v>31</v>
      </c>
      <c r="G102" s="272"/>
      <c r="H102" s="171" t="s">
        <v>32</v>
      </c>
      <c r="I102" s="272"/>
      <c r="J102" s="171" t="s">
        <v>33</v>
      </c>
      <c r="K102" s="272"/>
      <c r="L102" s="171" t="s">
        <v>34</v>
      </c>
      <c r="M102" s="273"/>
      <c r="N102" s="274" t="s">
        <v>35</v>
      </c>
      <c r="O102" s="275"/>
      <c r="P102" s="276" t="e">
        <f>VLOOKUP($B98,利用者一覧!$C$4:$AU$53,40,FALSE)</f>
        <v>#N/A</v>
      </c>
      <c r="Q102" s="277"/>
      <c r="R102" s="277"/>
      <c r="S102" s="277"/>
      <c r="T102" s="278"/>
      <c r="U102" s="70" t="s">
        <v>148</v>
      </c>
      <c r="V102" s="279" t="s">
        <v>144</v>
      </c>
      <c r="W102" s="280"/>
      <c r="X102" s="96" t="e">
        <f>VLOOKUP($B98,利用者一覧!$C$4:$AU$53,18,FALSE)</f>
        <v>#N/A</v>
      </c>
      <c r="Y102" s="281" t="s">
        <v>141</v>
      </c>
      <c r="Z102" s="280"/>
      <c r="AA102" s="96" t="e">
        <f>VLOOKUP($B98,利用者一覧!$C$4:$AU$53,26,FALSE)</f>
        <v>#N/A</v>
      </c>
      <c r="AB102" s="225"/>
      <c r="AC102" s="225"/>
      <c r="AD102" s="225"/>
      <c r="AE102" s="225"/>
      <c r="AF102" s="226"/>
    </row>
    <row r="103" spans="1:65" ht="21.6" customHeight="1" thickBot="1">
      <c r="A103" s="302"/>
      <c r="B103" s="308" t="s">
        <v>47</v>
      </c>
      <c r="C103" s="308"/>
      <c r="D103" s="308"/>
      <c r="E103" s="309"/>
      <c r="F103" s="97" t="s">
        <v>36</v>
      </c>
      <c r="G103" s="98" t="s">
        <v>37</v>
      </c>
      <c r="H103" s="99" t="s">
        <v>36</v>
      </c>
      <c r="I103" s="98" t="s">
        <v>37</v>
      </c>
      <c r="J103" s="99" t="s">
        <v>36</v>
      </c>
      <c r="K103" s="98" t="s">
        <v>37</v>
      </c>
      <c r="L103" s="99" t="s">
        <v>36</v>
      </c>
      <c r="M103" s="101" t="s">
        <v>37</v>
      </c>
      <c r="N103" s="102" t="s">
        <v>36</v>
      </c>
      <c r="O103" s="100" t="s">
        <v>37</v>
      </c>
      <c r="P103" s="310" t="e">
        <f>VLOOKUP($B98,利用者一覧!$C$4:$AU$53,41,FALSE)</f>
        <v>#N/A</v>
      </c>
      <c r="Q103" s="311"/>
      <c r="R103" s="311"/>
      <c r="S103" s="311"/>
      <c r="T103" s="312"/>
      <c r="U103" s="64" t="s">
        <v>148</v>
      </c>
      <c r="V103" s="279" t="s">
        <v>138</v>
      </c>
      <c r="W103" s="280"/>
      <c r="X103" s="96" t="e">
        <f>VLOOKUP($B98,利用者一覧!$C$4:$AU$53,20,FALSE)</f>
        <v>#N/A</v>
      </c>
      <c r="Y103" s="281" t="s">
        <v>142</v>
      </c>
      <c r="Z103" s="280"/>
      <c r="AA103" s="96" t="e">
        <f>VLOOKUP($B98,利用者一覧!$C$4:$AU$53,28,FALSE)</f>
        <v>#N/A</v>
      </c>
      <c r="AB103" s="225"/>
      <c r="AC103" s="225"/>
      <c r="AD103" s="225"/>
      <c r="AE103" s="225"/>
      <c r="AF103" s="226"/>
      <c r="AK103" s="316"/>
      <c r="AL103" s="316"/>
      <c r="AM103" s="67"/>
      <c r="AN103" s="67"/>
      <c r="AO103" s="67"/>
    </row>
    <row r="104" spans="1:65" ht="21.6" customHeight="1" thickTop="1" thickBot="1">
      <c r="A104" s="302"/>
      <c r="B104" s="106" t="s">
        <v>51</v>
      </c>
      <c r="C104" s="94" t="e">
        <f>VLOOKUP($B98,利用者一覧!$C$4:$AU$53,39,FALSE)</f>
        <v>#N/A</v>
      </c>
      <c r="D104" s="104" t="s">
        <v>56</v>
      </c>
      <c r="E104" s="61" t="s">
        <v>149</v>
      </c>
      <c r="F104" s="71"/>
      <c r="G104" s="72"/>
      <c r="H104" s="73"/>
      <c r="I104" s="72"/>
      <c r="J104" s="73"/>
      <c r="K104" s="72"/>
      <c r="L104" s="73"/>
      <c r="M104" s="74"/>
      <c r="N104" s="62"/>
      <c r="O104" s="63"/>
      <c r="P104" s="317" t="e">
        <f>VLOOKUP($B98,利用者一覧!$C$4:$AU$53,42,FALSE)</f>
        <v>#N/A</v>
      </c>
      <c r="Q104" s="318"/>
      <c r="R104" s="318"/>
      <c r="S104" s="318"/>
      <c r="T104" s="319"/>
      <c r="U104" s="116" t="s">
        <v>148</v>
      </c>
      <c r="V104" s="320" t="e">
        <f>VLOOKUP($B98,利用者一覧!$C$4:$AU$53,44,FALSE)</f>
        <v>#N/A</v>
      </c>
      <c r="W104" s="179"/>
      <c r="X104" s="179"/>
      <c r="Y104" s="179"/>
      <c r="Z104" s="179"/>
      <c r="AA104" s="179"/>
      <c r="AB104" s="179"/>
      <c r="AC104" s="179"/>
      <c r="AD104" s="179"/>
      <c r="AE104" s="179"/>
      <c r="AF104" s="180"/>
    </row>
    <row r="105" spans="1:65" ht="21.6" customHeight="1" thickBot="1">
      <c r="A105" s="302"/>
      <c r="B105" s="293" t="s">
        <v>182</v>
      </c>
      <c r="C105" s="294"/>
      <c r="D105" s="294"/>
      <c r="E105" s="295"/>
      <c r="F105" s="109"/>
      <c r="G105" s="110"/>
      <c r="H105" s="111"/>
      <c r="I105" s="110"/>
      <c r="J105" s="111"/>
      <c r="K105" s="110"/>
      <c r="L105" s="111"/>
      <c r="M105" s="112"/>
      <c r="N105" s="113"/>
      <c r="O105" s="114"/>
      <c r="P105" s="198" t="s">
        <v>178</v>
      </c>
      <c r="Q105" s="199"/>
      <c r="R105" s="324"/>
      <c r="S105" s="206" t="e">
        <f>VLOOKUP($B98,利用者一覧!$C$4:$AU$53,43,FALSE)</f>
        <v>#N/A</v>
      </c>
      <c r="T105" s="206"/>
      <c r="U105" s="207"/>
      <c r="V105" s="321"/>
      <c r="W105" s="322"/>
      <c r="X105" s="322"/>
      <c r="Y105" s="322"/>
      <c r="Z105" s="322"/>
      <c r="AA105" s="322"/>
      <c r="AB105" s="322"/>
      <c r="AC105" s="322"/>
      <c r="AD105" s="322"/>
      <c r="AE105" s="322"/>
      <c r="AF105" s="323"/>
      <c r="AK105" s="76"/>
      <c r="AL105" s="76"/>
      <c r="AM105" s="76"/>
      <c r="AN105" s="76"/>
      <c r="AO105" s="76"/>
      <c r="AP105" s="77"/>
      <c r="AQ105" s="77"/>
      <c r="AR105" s="75"/>
      <c r="AS105" s="77"/>
      <c r="AT105" s="77"/>
      <c r="AU105" s="75"/>
      <c r="AV105" s="77"/>
      <c r="AW105" s="77"/>
      <c r="AX105" s="75"/>
      <c r="AY105" s="77"/>
      <c r="AZ105" s="77"/>
      <c r="BA105" s="75"/>
      <c r="BB105" s="77"/>
      <c r="BC105" s="77"/>
      <c r="BD105" s="75"/>
      <c r="BE105" s="77"/>
      <c r="BF105" s="77"/>
      <c r="BG105" s="75"/>
      <c r="BH105" s="77"/>
      <c r="BI105" s="77"/>
      <c r="BJ105" s="75"/>
      <c r="BK105" s="77"/>
      <c r="BL105" s="77"/>
      <c r="BM105" s="75"/>
    </row>
    <row r="106" spans="1:65" ht="27.6" customHeight="1" thickTop="1" thickBot="1">
      <c r="A106" s="303"/>
      <c r="B106" s="313"/>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c r="AF106" s="315"/>
    </row>
    <row r="107" spans="1:65" ht="16.95" customHeight="1" thickBot="1">
      <c r="A107" s="302">
        <v>11</v>
      </c>
      <c r="B107" s="149" t="s">
        <v>9</v>
      </c>
      <c r="C107" s="150"/>
      <c r="D107" s="150"/>
      <c r="E107" s="151"/>
      <c r="F107" s="304" t="s">
        <v>158</v>
      </c>
      <c r="G107" s="305"/>
      <c r="H107" s="305"/>
      <c r="I107" s="305"/>
      <c r="J107" s="305"/>
      <c r="K107" s="305"/>
      <c r="L107" s="305"/>
      <c r="M107" s="305"/>
      <c r="N107" s="305"/>
      <c r="O107" s="306"/>
      <c r="P107" s="282" t="s">
        <v>48</v>
      </c>
      <c r="Q107" s="283"/>
      <c r="R107" s="283"/>
      <c r="S107" s="283"/>
      <c r="T107" s="283"/>
      <c r="U107" s="284"/>
      <c r="V107" s="285" t="e">
        <f>VLOOKUP($B108,利用者一覧!$C$4:$AU$53,36,FALSE)</f>
        <v>#N/A</v>
      </c>
      <c r="W107" s="286"/>
      <c r="X107" s="286"/>
      <c r="Y107" s="282" t="s">
        <v>49</v>
      </c>
      <c r="Z107" s="283"/>
      <c r="AA107" s="283"/>
      <c r="AB107" s="283"/>
      <c r="AC107" s="284"/>
      <c r="AD107" s="285" t="e">
        <f>VLOOKUP($B108,利用者一覧!$C$4:$AU$53,37,FALSE)</f>
        <v>#N/A</v>
      </c>
      <c r="AE107" s="286"/>
      <c r="AF107" s="287"/>
    </row>
    <row r="108" spans="1:65" ht="27" customHeight="1" thickTop="1" thickBot="1">
      <c r="A108" s="302"/>
      <c r="B108" s="208"/>
      <c r="C108" s="208"/>
      <c r="D108" s="208"/>
      <c r="E108" s="259"/>
      <c r="F108" s="271" t="s">
        <v>26</v>
      </c>
      <c r="G108" s="272"/>
      <c r="H108" s="171" t="s">
        <v>27</v>
      </c>
      <c r="I108" s="272"/>
      <c r="J108" s="171" t="s">
        <v>28</v>
      </c>
      <c r="K108" s="272"/>
      <c r="L108" s="171" t="s">
        <v>29</v>
      </c>
      <c r="M108" s="272"/>
      <c r="N108" s="171" t="s">
        <v>30</v>
      </c>
      <c r="O108" s="275"/>
      <c r="P108" s="106" t="s">
        <v>52</v>
      </c>
      <c r="Q108" s="288" t="s">
        <v>53</v>
      </c>
      <c r="R108" s="289"/>
      <c r="S108" s="104" t="s">
        <v>57</v>
      </c>
      <c r="T108" s="290"/>
      <c r="U108" s="291"/>
      <c r="V108" s="105" t="s">
        <v>60</v>
      </c>
      <c r="W108" s="288" t="s">
        <v>61</v>
      </c>
      <c r="X108" s="292"/>
      <c r="Y108" s="107" t="s">
        <v>54</v>
      </c>
      <c r="Z108" s="115" t="s">
        <v>148</v>
      </c>
      <c r="AA108" s="108" t="s">
        <v>58</v>
      </c>
      <c r="AB108" s="115" t="s">
        <v>148</v>
      </c>
      <c r="AC108" s="108" t="s">
        <v>62</v>
      </c>
      <c r="AD108" s="115" t="s">
        <v>148</v>
      </c>
      <c r="AE108" s="104" t="s">
        <v>55</v>
      </c>
      <c r="AF108" s="61" t="s">
        <v>148</v>
      </c>
    </row>
    <row r="109" spans="1:65" ht="21.6" customHeight="1" thickBot="1">
      <c r="A109" s="302"/>
      <c r="B109" s="209"/>
      <c r="C109" s="209"/>
      <c r="D109" s="209"/>
      <c r="E109" s="261"/>
      <c r="F109" s="97" t="s">
        <v>36</v>
      </c>
      <c r="G109" s="98" t="s">
        <v>37</v>
      </c>
      <c r="H109" s="99" t="s">
        <v>36</v>
      </c>
      <c r="I109" s="98" t="s">
        <v>37</v>
      </c>
      <c r="J109" s="99" t="s">
        <v>36</v>
      </c>
      <c r="K109" s="98" t="s">
        <v>37</v>
      </c>
      <c r="L109" s="99" t="s">
        <v>36</v>
      </c>
      <c r="M109" s="98" t="s">
        <v>37</v>
      </c>
      <c r="N109" s="99" t="s">
        <v>36</v>
      </c>
      <c r="O109" s="100" t="s">
        <v>37</v>
      </c>
      <c r="P109" s="293" t="s">
        <v>177</v>
      </c>
      <c r="Q109" s="294"/>
      <c r="R109" s="294"/>
      <c r="S109" s="294"/>
      <c r="T109" s="294"/>
      <c r="U109" s="295"/>
      <c r="V109" s="293" t="s">
        <v>176</v>
      </c>
      <c r="W109" s="294"/>
      <c r="X109" s="294"/>
      <c r="Y109" s="294"/>
      <c r="Z109" s="294"/>
      <c r="AA109" s="296"/>
      <c r="AB109" s="297" t="e">
        <f>VLOOKUP($B108,利用者一覧!$C$4:$AU$53,45,FALSE)</f>
        <v>#N/A</v>
      </c>
      <c r="AC109" s="297"/>
      <c r="AD109" s="297"/>
      <c r="AE109" s="297"/>
      <c r="AF109" s="298"/>
    </row>
    <row r="110" spans="1:65" ht="27" customHeight="1" thickTop="1" thickBot="1">
      <c r="A110" s="302"/>
      <c r="B110" s="209"/>
      <c r="C110" s="209"/>
      <c r="D110" s="209"/>
      <c r="E110" s="261"/>
      <c r="F110" s="71"/>
      <c r="G110" s="72"/>
      <c r="H110" s="73"/>
      <c r="I110" s="72"/>
      <c r="J110" s="73"/>
      <c r="K110" s="72"/>
      <c r="L110" s="73"/>
      <c r="M110" s="72"/>
      <c r="N110" s="73"/>
      <c r="O110" s="83"/>
      <c r="P110" s="107" t="s">
        <v>157</v>
      </c>
      <c r="Q110" s="115" t="s">
        <v>148</v>
      </c>
      <c r="R110" s="108" t="s">
        <v>63</v>
      </c>
      <c r="S110" s="61" t="s">
        <v>148</v>
      </c>
      <c r="T110" s="107" t="s">
        <v>59</v>
      </c>
      <c r="U110" s="61" t="s">
        <v>148</v>
      </c>
      <c r="V110" s="299" t="s">
        <v>135</v>
      </c>
      <c r="W110" s="300"/>
      <c r="X110" s="95" t="e">
        <f>VLOOKUP($B108,利用者一覧!$C$4:$AU$53,14,FALSE)</f>
        <v>#N/A</v>
      </c>
      <c r="Y110" s="301" t="s">
        <v>139</v>
      </c>
      <c r="Z110" s="300"/>
      <c r="AA110" s="95" t="e">
        <f>VLOOKUP($B108,利用者一覧!$C$4:$AU$53,22,FALSE)</f>
        <v>#N/A</v>
      </c>
      <c r="AB110" s="225"/>
      <c r="AC110" s="225"/>
      <c r="AD110" s="225"/>
      <c r="AE110" s="225"/>
      <c r="AF110" s="226"/>
    </row>
    <row r="111" spans="1:65" ht="21.6" customHeight="1" thickBot="1">
      <c r="A111" s="302"/>
      <c r="B111" s="283" t="s">
        <v>46</v>
      </c>
      <c r="C111" s="283"/>
      <c r="D111" s="283"/>
      <c r="E111" s="307"/>
      <c r="F111" s="84"/>
      <c r="G111" s="85"/>
      <c r="H111" s="86"/>
      <c r="I111" s="85"/>
      <c r="J111" s="86"/>
      <c r="K111" s="85"/>
      <c r="L111" s="86"/>
      <c r="M111" s="85"/>
      <c r="N111" s="86"/>
      <c r="O111" s="87"/>
      <c r="P111" s="293" t="s">
        <v>156</v>
      </c>
      <c r="Q111" s="294"/>
      <c r="R111" s="294"/>
      <c r="S111" s="294"/>
      <c r="T111" s="294"/>
      <c r="U111" s="295"/>
      <c r="V111" s="279" t="s">
        <v>143</v>
      </c>
      <c r="W111" s="280"/>
      <c r="X111" s="96" t="e">
        <f>VLOOKUP($B108,利用者一覧!$C$4:$AU$53,16,FALSE)</f>
        <v>#N/A</v>
      </c>
      <c r="Y111" s="281" t="s">
        <v>140</v>
      </c>
      <c r="Z111" s="280"/>
      <c r="AA111" s="96" t="e">
        <f>VLOOKUP($B108,利用者一覧!$C$4:$AU$53,24,FALSE)</f>
        <v>#N/A</v>
      </c>
      <c r="AB111" s="225"/>
      <c r="AC111" s="225"/>
      <c r="AD111" s="225"/>
      <c r="AE111" s="225"/>
      <c r="AF111" s="226"/>
    </row>
    <row r="112" spans="1:65" ht="21.6" customHeight="1" thickTop="1" thickBot="1">
      <c r="A112" s="302"/>
      <c r="B112" s="103" t="s">
        <v>51</v>
      </c>
      <c r="C112" s="94" t="e">
        <f>VLOOKUP($B108,利用者一覧!$C$4:$AU$53,38,FALSE)</f>
        <v>#N/A</v>
      </c>
      <c r="D112" s="104" t="s">
        <v>56</v>
      </c>
      <c r="E112" s="61" t="s">
        <v>149</v>
      </c>
      <c r="F112" s="271" t="s">
        <v>31</v>
      </c>
      <c r="G112" s="272"/>
      <c r="H112" s="171" t="s">
        <v>32</v>
      </c>
      <c r="I112" s="272"/>
      <c r="J112" s="171" t="s">
        <v>33</v>
      </c>
      <c r="K112" s="272"/>
      <c r="L112" s="171" t="s">
        <v>34</v>
      </c>
      <c r="M112" s="273"/>
      <c r="N112" s="274" t="s">
        <v>35</v>
      </c>
      <c r="O112" s="275"/>
      <c r="P112" s="276" t="e">
        <f>VLOOKUP($B108,利用者一覧!$C$4:$AU$53,40,FALSE)</f>
        <v>#N/A</v>
      </c>
      <c r="Q112" s="277"/>
      <c r="R112" s="277"/>
      <c r="S112" s="277"/>
      <c r="T112" s="278"/>
      <c r="U112" s="70" t="s">
        <v>148</v>
      </c>
      <c r="V112" s="279" t="s">
        <v>144</v>
      </c>
      <c r="W112" s="280"/>
      <c r="X112" s="96" t="e">
        <f>VLOOKUP($B108,利用者一覧!$C$4:$AU$53,18,FALSE)</f>
        <v>#N/A</v>
      </c>
      <c r="Y112" s="281" t="s">
        <v>141</v>
      </c>
      <c r="Z112" s="280"/>
      <c r="AA112" s="96" t="e">
        <f>VLOOKUP($B108,利用者一覧!$C$4:$AU$53,26,FALSE)</f>
        <v>#N/A</v>
      </c>
      <c r="AB112" s="225"/>
      <c r="AC112" s="225"/>
      <c r="AD112" s="225"/>
      <c r="AE112" s="225"/>
      <c r="AF112" s="226"/>
    </row>
    <row r="113" spans="1:65" ht="21.6" customHeight="1" thickBot="1">
      <c r="A113" s="302"/>
      <c r="B113" s="308" t="s">
        <v>47</v>
      </c>
      <c r="C113" s="308"/>
      <c r="D113" s="308"/>
      <c r="E113" s="309"/>
      <c r="F113" s="97" t="s">
        <v>36</v>
      </c>
      <c r="G113" s="98" t="s">
        <v>37</v>
      </c>
      <c r="H113" s="99" t="s">
        <v>36</v>
      </c>
      <c r="I113" s="98" t="s">
        <v>37</v>
      </c>
      <c r="J113" s="99" t="s">
        <v>36</v>
      </c>
      <c r="K113" s="98" t="s">
        <v>37</v>
      </c>
      <c r="L113" s="99" t="s">
        <v>36</v>
      </c>
      <c r="M113" s="101" t="s">
        <v>37</v>
      </c>
      <c r="N113" s="102" t="s">
        <v>36</v>
      </c>
      <c r="O113" s="100" t="s">
        <v>37</v>
      </c>
      <c r="P113" s="310" t="e">
        <f>VLOOKUP($B108,利用者一覧!$C$4:$AU$53,41,FALSE)</f>
        <v>#N/A</v>
      </c>
      <c r="Q113" s="311"/>
      <c r="R113" s="311"/>
      <c r="S113" s="311"/>
      <c r="T113" s="312"/>
      <c r="U113" s="64" t="s">
        <v>148</v>
      </c>
      <c r="V113" s="279" t="s">
        <v>138</v>
      </c>
      <c r="W113" s="280"/>
      <c r="X113" s="96" t="e">
        <f>VLOOKUP($B108,利用者一覧!$C$4:$AU$53,20,FALSE)</f>
        <v>#N/A</v>
      </c>
      <c r="Y113" s="281" t="s">
        <v>142</v>
      </c>
      <c r="Z113" s="280"/>
      <c r="AA113" s="96" t="e">
        <f>VLOOKUP($B108,利用者一覧!$C$4:$AU$53,28,FALSE)</f>
        <v>#N/A</v>
      </c>
      <c r="AB113" s="225"/>
      <c r="AC113" s="225"/>
      <c r="AD113" s="225"/>
      <c r="AE113" s="225"/>
      <c r="AF113" s="226"/>
      <c r="AK113" s="316"/>
      <c r="AL113" s="316"/>
      <c r="AM113" s="67"/>
      <c r="AN113" s="67"/>
      <c r="AO113" s="67"/>
    </row>
    <row r="114" spans="1:65" ht="21.6" customHeight="1" thickTop="1" thickBot="1">
      <c r="A114" s="302"/>
      <c r="B114" s="106" t="s">
        <v>51</v>
      </c>
      <c r="C114" s="94" t="e">
        <f>VLOOKUP($B108,利用者一覧!$C$4:$AU$53,39,FALSE)</f>
        <v>#N/A</v>
      </c>
      <c r="D114" s="104" t="s">
        <v>56</v>
      </c>
      <c r="E114" s="61" t="s">
        <v>149</v>
      </c>
      <c r="F114" s="71"/>
      <c r="G114" s="72"/>
      <c r="H114" s="73"/>
      <c r="I114" s="72"/>
      <c r="J114" s="73"/>
      <c r="K114" s="72"/>
      <c r="L114" s="73"/>
      <c r="M114" s="74"/>
      <c r="N114" s="62"/>
      <c r="O114" s="63"/>
      <c r="P114" s="317" t="e">
        <f>VLOOKUP($B108,利用者一覧!$C$4:$AU$53,42,FALSE)</f>
        <v>#N/A</v>
      </c>
      <c r="Q114" s="318"/>
      <c r="R114" s="318"/>
      <c r="S114" s="318"/>
      <c r="T114" s="319"/>
      <c r="U114" s="116" t="s">
        <v>148</v>
      </c>
      <c r="V114" s="320" t="e">
        <f>VLOOKUP($B108,利用者一覧!$C$4:$AU$53,44,FALSE)</f>
        <v>#N/A</v>
      </c>
      <c r="W114" s="179"/>
      <c r="X114" s="179"/>
      <c r="Y114" s="179"/>
      <c r="Z114" s="179"/>
      <c r="AA114" s="179"/>
      <c r="AB114" s="179"/>
      <c r="AC114" s="179"/>
      <c r="AD114" s="179"/>
      <c r="AE114" s="179"/>
      <c r="AF114" s="180"/>
    </row>
    <row r="115" spans="1:65" ht="21.6" customHeight="1" thickBot="1">
      <c r="A115" s="302"/>
      <c r="B115" s="293" t="s">
        <v>182</v>
      </c>
      <c r="C115" s="294"/>
      <c r="D115" s="294"/>
      <c r="E115" s="295"/>
      <c r="F115" s="109"/>
      <c r="G115" s="110"/>
      <c r="H115" s="111"/>
      <c r="I115" s="110"/>
      <c r="J115" s="111"/>
      <c r="K115" s="110"/>
      <c r="L115" s="111"/>
      <c r="M115" s="112"/>
      <c r="N115" s="113"/>
      <c r="O115" s="114"/>
      <c r="P115" s="198" t="s">
        <v>178</v>
      </c>
      <c r="Q115" s="199"/>
      <c r="R115" s="324"/>
      <c r="S115" s="206" t="e">
        <f>VLOOKUP($B108,利用者一覧!$C$4:$AU$53,43,FALSE)</f>
        <v>#N/A</v>
      </c>
      <c r="T115" s="206"/>
      <c r="U115" s="207"/>
      <c r="V115" s="321"/>
      <c r="W115" s="322"/>
      <c r="X115" s="322"/>
      <c r="Y115" s="322"/>
      <c r="Z115" s="322"/>
      <c r="AA115" s="322"/>
      <c r="AB115" s="322"/>
      <c r="AC115" s="322"/>
      <c r="AD115" s="322"/>
      <c r="AE115" s="322"/>
      <c r="AF115" s="323"/>
      <c r="AK115" s="76"/>
      <c r="AL115" s="76"/>
      <c r="AM115" s="76"/>
      <c r="AN115" s="76"/>
      <c r="AO115" s="76"/>
      <c r="AP115" s="77"/>
      <c r="AQ115" s="77"/>
      <c r="AR115" s="75"/>
      <c r="AS115" s="77"/>
      <c r="AT115" s="77"/>
      <c r="AU115" s="75"/>
      <c r="AV115" s="77"/>
      <c r="AW115" s="77"/>
      <c r="AX115" s="75"/>
      <c r="AY115" s="77"/>
      <c r="AZ115" s="77"/>
      <c r="BA115" s="75"/>
      <c r="BB115" s="77"/>
      <c r="BC115" s="77"/>
      <c r="BD115" s="75"/>
      <c r="BE115" s="77"/>
      <c r="BF115" s="77"/>
      <c r="BG115" s="75"/>
      <c r="BH115" s="77"/>
      <c r="BI115" s="77"/>
      <c r="BJ115" s="75"/>
      <c r="BK115" s="77"/>
      <c r="BL115" s="77"/>
      <c r="BM115" s="75"/>
    </row>
    <row r="116" spans="1:65" ht="27.6" customHeight="1" thickTop="1" thickBot="1">
      <c r="A116" s="303"/>
      <c r="B116" s="313"/>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314"/>
      <c r="AF116" s="315"/>
    </row>
    <row r="117" spans="1:65" ht="16.95" customHeight="1" thickBot="1">
      <c r="A117" s="302">
        <v>12</v>
      </c>
      <c r="B117" s="149" t="s">
        <v>9</v>
      </c>
      <c r="C117" s="150"/>
      <c r="D117" s="150"/>
      <c r="E117" s="151"/>
      <c r="F117" s="304" t="s">
        <v>158</v>
      </c>
      <c r="G117" s="305"/>
      <c r="H117" s="305"/>
      <c r="I117" s="305"/>
      <c r="J117" s="305"/>
      <c r="K117" s="305"/>
      <c r="L117" s="305"/>
      <c r="M117" s="305"/>
      <c r="N117" s="305"/>
      <c r="O117" s="306"/>
      <c r="P117" s="282" t="s">
        <v>48</v>
      </c>
      <c r="Q117" s="283"/>
      <c r="R117" s="283"/>
      <c r="S117" s="283"/>
      <c r="T117" s="283"/>
      <c r="U117" s="284"/>
      <c r="V117" s="285" t="e">
        <f>VLOOKUP($B118,利用者一覧!$C$4:$AU$53,36,FALSE)</f>
        <v>#N/A</v>
      </c>
      <c r="W117" s="286"/>
      <c r="X117" s="286"/>
      <c r="Y117" s="282" t="s">
        <v>49</v>
      </c>
      <c r="Z117" s="283"/>
      <c r="AA117" s="283"/>
      <c r="AB117" s="283"/>
      <c r="AC117" s="284"/>
      <c r="AD117" s="285" t="e">
        <f>VLOOKUP($B118,利用者一覧!$C$4:$AU$53,37,FALSE)</f>
        <v>#N/A</v>
      </c>
      <c r="AE117" s="286"/>
      <c r="AF117" s="287"/>
    </row>
    <row r="118" spans="1:65" ht="27" customHeight="1" thickTop="1" thickBot="1">
      <c r="A118" s="302"/>
      <c r="B118" s="208"/>
      <c r="C118" s="208"/>
      <c r="D118" s="208"/>
      <c r="E118" s="259"/>
      <c r="F118" s="271" t="s">
        <v>26</v>
      </c>
      <c r="G118" s="272"/>
      <c r="H118" s="171" t="s">
        <v>27</v>
      </c>
      <c r="I118" s="272"/>
      <c r="J118" s="171" t="s">
        <v>28</v>
      </c>
      <c r="K118" s="272"/>
      <c r="L118" s="171" t="s">
        <v>29</v>
      </c>
      <c r="M118" s="272"/>
      <c r="N118" s="171" t="s">
        <v>30</v>
      </c>
      <c r="O118" s="275"/>
      <c r="P118" s="106" t="s">
        <v>52</v>
      </c>
      <c r="Q118" s="288" t="s">
        <v>53</v>
      </c>
      <c r="R118" s="289"/>
      <c r="S118" s="104" t="s">
        <v>57</v>
      </c>
      <c r="T118" s="290"/>
      <c r="U118" s="291"/>
      <c r="V118" s="105" t="s">
        <v>60</v>
      </c>
      <c r="W118" s="288" t="s">
        <v>61</v>
      </c>
      <c r="X118" s="292"/>
      <c r="Y118" s="107" t="s">
        <v>54</v>
      </c>
      <c r="Z118" s="115" t="s">
        <v>148</v>
      </c>
      <c r="AA118" s="108" t="s">
        <v>58</v>
      </c>
      <c r="AB118" s="115" t="s">
        <v>148</v>
      </c>
      <c r="AC118" s="108" t="s">
        <v>62</v>
      </c>
      <c r="AD118" s="115" t="s">
        <v>148</v>
      </c>
      <c r="AE118" s="104" t="s">
        <v>55</v>
      </c>
      <c r="AF118" s="61" t="s">
        <v>148</v>
      </c>
    </row>
    <row r="119" spans="1:65" ht="21.6" customHeight="1" thickBot="1">
      <c r="A119" s="302"/>
      <c r="B119" s="209"/>
      <c r="C119" s="209"/>
      <c r="D119" s="209"/>
      <c r="E119" s="261"/>
      <c r="F119" s="97" t="s">
        <v>36</v>
      </c>
      <c r="G119" s="98" t="s">
        <v>37</v>
      </c>
      <c r="H119" s="99" t="s">
        <v>36</v>
      </c>
      <c r="I119" s="98" t="s">
        <v>37</v>
      </c>
      <c r="J119" s="99" t="s">
        <v>36</v>
      </c>
      <c r="K119" s="98" t="s">
        <v>37</v>
      </c>
      <c r="L119" s="99" t="s">
        <v>36</v>
      </c>
      <c r="M119" s="98" t="s">
        <v>37</v>
      </c>
      <c r="N119" s="99" t="s">
        <v>36</v>
      </c>
      <c r="O119" s="100" t="s">
        <v>37</v>
      </c>
      <c r="P119" s="293" t="s">
        <v>177</v>
      </c>
      <c r="Q119" s="294"/>
      <c r="R119" s="294"/>
      <c r="S119" s="294"/>
      <c r="T119" s="294"/>
      <c r="U119" s="295"/>
      <c r="V119" s="293" t="s">
        <v>176</v>
      </c>
      <c r="W119" s="294"/>
      <c r="X119" s="294"/>
      <c r="Y119" s="294"/>
      <c r="Z119" s="294"/>
      <c r="AA119" s="296"/>
      <c r="AB119" s="297" t="e">
        <f>VLOOKUP($B118,利用者一覧!$C$4:$AU$53,45,FALSE)</f>
        <v>#N/A</v>
      </c>
      <c r="AC119" s="297"/>
      <c r="AD119" s="297"/>
      <c r="AE119" s="297"/>
      <c r="AF119" s="298"/>
    </row>
    <row r="120" spans="1:65" ht="27" customHeight="1" thickTop="1" thickBot="1">
      <c r="A120" s="302"/>
      <c r="B120" s="209"/>
      <c r="C120" s="209"/>
      <c r="D120" s="209"/>
      <c r="E120" s="261"/>
      <c r="F120" s="71"/>
      <c r="G120" s="72"/>
      <c r="H120" s="73"/>
      <c r="I120" s="72"/>
      <c r="J120" s="73"/>
      <c r="K120" s="72"/>
      <c r="L120" s="73"/>
      <c r="M120" s="72"/>
      <c r="N120" s="73"/>
      <c r="O120" s="83"/>
      <c r="P120" s="107" t="s">
        <v>157</v>
      </c>
      <c r="Q120" s="115" t="s">
        <v>148</v>
      </c>
      <c r="R120" s="108" t="s">
        <v>63</v>
      </c>
      <c r="S120" s="61" t="s">
        <v>148</v>
      </c>
      <c r="T120" s="107" t="s">
        <v>59</v>
      </c>
      <c r="U120" s="61" t="s">
        <v>148</v>
      </c>
      <c r="V120" s="299" t="s">
        <v>135</v>
      </c>
      <c r="W120" s="300"/>
      <c r="X120" s="95" t="e">
        <f>VLOOKUP($B118,利用者一覧!$C$4:$AU$53,14,FALSE)</f>
        <v>#N/A</v>
      </c>
      <c r="Y120" s="301" t="s">
        <v>139</v>
      </c>
      <c r="Z120" s="300"/>
      <c r="AA120" s="95" t="e">
        <f>VLOOKUP($B118,利用者一覧!$C$4:$AU$53,22,FALSE)</f>
        <v>#N/A</v>
      </c>
      <c r="AB120" s="225"/>
      <c r="AC120" s="225"/>
      <c r="AD120" s="225"/>
      <c r="AE120" s="225"/>
      <c r="AF120" s="226"/>
    </row>
    <row r="121" spans="1:65" ht="21.6" customHeight="1" thickBot="1">
      <c r="A121" s="302"/>
      <c r="B121" s="283" t="s">
        <v>46</v>
      </c>
      <c r="C121" s="283"/>
      <c r="D121" s="283"/>
      <c r="E121" s="307"/>
      <c r="F121" s="84"/>
      <c r="G121" s="85"/>
      <c r="H121" s="86"/>
      <c r="I121" s="85"/>
      <c r="J121" s="86"/>
      <c r="K121" s="85"/>
      <c r="L121" s="86"/>
      <c r="M121" s="85"/>
      <c r="N121" s="86"/>
      <c r="O121" s="87"/>
      <c r="P121" s="293" t="s">
        <v>156</v>
      </c>
      <c r="Q121" s="294"/>
      <c r="R121" s="294"/>
      <c r="S121" s="294"/>
      <c r="T121" s="294"/>
      <c r="U121" s="295"/>
      <c r="V121" s="279" t="s">
        <v>143</v>
      </c>
      <c r="W121" s="280"/>
      <c r="X121" s="96" t="e">
        <f>VLOOKUP($B118,利用者一覧!$C$4:$AU$53,16,FALSE)</f>
        <v>#N/A</v>
      </c>
      <c r="Y121" s="281" t="s">
        <v>140</v>
      </c>
      <c r="Z121" s="280"/>
      <c r="AA121" s="96" t="e">
        <f>VLOOKUP($B118,利用者一覧!$C$4:$AU$53,24,FALSE)</f>
        <v>#N/A</v>
      </c>
      <c r="AB121" s="225"/>
      <c r="AC121" s="225"/>
      <c r="AD121" s="225"/>
      <c r="AE121" s="225"/>
      <c r="AF121" s="226"/>
    </row>
    <row r="122" spans="1:65" ht="21.6" customHeight="1" thickTop="1" thickBot="1">
      <c r="A122" s="302"/>
      <c r="B122" s="103" t="s">
        <v>51</v>
      </c>
      <c r="C122" s="94" t="e">
        <f>VLOOKUP($B118,利用者一覧!$C$4:$AU$53,38,FALSE)</f>
        <v>#N/A</v>
      </c>
      <c r="D122" s="104" t="s">
        <v>56</v>
      </c>
      <c r="E122" s="61" t="s">
        <v>149</v>
      </c>
      <c r="F122" s="271" t="s">
        <v>31</v>
      </c>
      <c r="G122" s="272"/>
      <c r="H122" s="171" t="s">
        <v>32</v>
      </c>
      <c r="I122" s="272"/>
      <c r="J122" s="171" t="s">
        <v>33</v>
      </c>
      <c r="K122" s="272"/>
      <c r="L122" s="171" t="s">
        <v>34</v>
      </c>
      <c r="M122" s="273"/>
      <c r="N122" s="274" t="s">
        <v>35</v>
      </c>
      <c r="O122" s="275"/>
      <c r="P122" s="276" t="e">
        <f>VLOOKUP($B118,利用者一覧!$C$4:$AU$53,40,FALSE)</f>
        <v>#N/A</v>
      </c>
      <c r="Q122" s="277"/>
      <c r="R122" s="277"/>
      <c r="S122" s="277"/>
      <c r="T122" s="278"/>
      <c r="U122" s="70" t="s">
        <v>148</v>
      </c>
      <c r="V122" s="279" t="s">
        <v>144</v>
      </c>
      <c r="W122" s="280"/>
      <c r="X122" s="96" t="e">
        <f>VLOOKUP($B118,利用者一覧!$C$4:$AU$53,18,FALSE)</f>
        <v>#N/A</v>
      </c>
      <c r="Y122" s="281" t="s">
        <v>141</v>
      </c>
      <c r="Z122" s="280"/>
      <c r="AA122" s="96" t="e">
        <f>VLOOKUP($B118,利用者一覧!$C$4:$AU$53,26,FALSE)</f>
        <v>#N/A</v>
      </c>
      <c r="AB122" s="225"/>
      <c r="AC122" s="225"/>
      <c r="AD122" s="225"/>
      <c r="AE122" s="225"/>
      <c r="AF122" s="226"/>
    </row>
    <row r="123" spans="1:65" ht="21.6" customHeight="1" thickBot="1">
      <c r="A123" s="302"/>
      <c r="B123" s="308" t="s">
        <v>47</v>
      </c>
      <c r="C123" s="308"/>
      <c r="D123" s="308"/>
      <c r="E123" s="309"/>
      <c r="F123" s="97" t="s">
        <v>36</v>
      </c>
      <c r="G123" s="98" t="s">
        <v>37</v>
      </c>
      <c r="H123" s="99" t="s">
        <v>36</v>
      </c>
      <c r="I123" s="98" t="s">
        <v>37</v>
      </c>
      <c r="J123" s="99" t="s">
        <v>36</v>
      </c>
      <c r="K123" s="98" t="s">
        <v>37</v>
      </c>
      <c r="L123" s="99" t="s">
        <v>36</v>
      </c>
      <c r="M123" s="101" t="s">
        <v>37</v>
      </c>
      <c r="N123" s="102" t="s">
        <v>36</v>
      </c>
      <c r="O123" s="100" t="s">
        <v>37</v>
      </c>
      <c r="P123" s="310" t="e">
        <f>VLOOKUP($B118,利用者一覧!$C$4:$AU$53,41,FALSE)</f>
        <v>#N/A</v>
      </c>
      <c r="Q123" s="311"/>
      <c r="R123" s="311"/>
      <c r="S123" s="311"/>
      <c r="T123" s="312"/>
      <c r="U123" s="64" t="s">
        <v>148</v>
      </c>
      <c r="V123" s="279" t="s">
        <v>138</v>
      </c>
      <c r="W123" s="280"/>
      <c r="X123" s="96" t="e">
        <f>VLOOKUP($B118,利用者一覧!$C$4:$AU$53,20,FALSE)</f>
        <v>#N/A</v>
      </c>
      <c r="Y123" s="281" t="s">
        <v>142</v>
      </c>
      <c r="Z123" s="280"/>
      <c r="AA123" s="96" t="e">
        <f>VLOOKUP($B118,利用者一覧!$C$4:$AU$53,28,FALSE)</f>
        <v>#N/A</v>
      </c>
      <c r="AB123" s="225"/>
      <c r="AC123" s="225"/>
      <c r="AD123" s="225"/>
      <c r="AE123" s="225"/>
      <c r="AF123" s="226"/>
      <c r="AK123" s="316"/>
      <c r="AL123" s="316"/>
      <c r="AM123" s="67"/>
      <c r="AN123" s="67"/>
      <c r="AO123" s="67"/>
    </row>
    <row r="124" spans="1:65" ht="21.6" customHeight="1" thickTop="1" thickBot="1">
      <c r="A124" s="302"/>
      <c r="B124" s="106" t="s">
        <v>51</v>
      </c>
      <c r="C124" s="94" t="e">
        <f>VLOOKUP($B118,利用者一覧!$C$4:$AU$53,39,FALSE)</f>
        <v>#N/A</v>
      </c>
      <c r="D124" s="104" t="s">
        <v>56</v>
      </c>
      <c r="E124" s="61" t="s">
        <v>149</v>
      </c>
      <c r="F124" s="71"/>
      <c r="G124" s="72"/>
      <c r="H124" s="73"/>
      <c r="I124" s="72"/>
      <c r="J124" s="73"/>
      <c r="K124" s="72"/>
      <c r="L124" s="73"/>
      <c r="M124" s="74"/>
      <c r="N124" s="62"/>
      <c r="O124" s="63"/>
      <c r="P124" s="317" t="e">
        <f>VLOOKUP($B118,利用者一覧!$C$4:$AU$53,42,FALSE)</f>
        <v>#N/A</v>
      </c>
      <c r="Q124" s="318"/>
      <c r="R124" s="318"/>
      <c r="S124" s="318"/>
      <c r="T124" s="319"/>
      <c r="U124" s="116" t="s">
        <v>148</v>
      </c>
      <c r="V124" s="320" t="e">
        <f>VLOOKUP($B118,利用者一覧!$C$4:$AU$53,44,FALSE)</f>
        <v>#N/A</v>
      </c>
      <c r="W124" s="179"/>
      <c r="X124" s="179"/>
      <c r="Y124" s="179"/>
      <c r="Z124" s="179"/>
      <c r="AA124" s="179"/>
      <c r="AB124" s="179"/>
      <c r="AC124" s="179"/>
      <c r="AD124" s="179"/>
      <c r="AE124" s="179"/>
      <c r="AF124" s="180"/>
    </row>
    <row r="125" spans="1:65" ht="21.6" customHeight="1" thickBot="1">
      <c r="A125" s="302"/>
      <c r="B125" s="293" t="s">
        <v>182</v>
      </c>
      <c r="C125" s="294"/>
      <c r="D125" s="294"/>
      <c r="E125" s="295"/>
      <c r="F125" s="109"/>
      <c r="G125" s="110"/>
      <c r="H125" s="111"/>
      <c r="I125" s="110"/>
      <c r="J125" s="111"/>
      <c r="K125" s="110"/>
      <c r="L125" s="111"/>
      <c r="M125" s="112"/>
      <c r="N125" s="113"/>
      <c r="O125" s="114"/>
      <c r="P125" s="198" t="s">
        <v>178</v>
      </c>
      <c r="Q125" s="199"/>
      <c r="R125" s="324"/>
      <c r="S125" s="206" t="e">
        <f>VLOOKUP($B118,利用者一覧!$C$4:$AU$53,43,FALSE)</f>
        <v>#N/A</v>
      </c>
      <c r="T125" s="206"/>
      <c r="U125" s="207"/>
      <c r="V125" s="321"/>
      <c r="W125" s="322"/>
      <c r="X125" s="322"/>
      <c r="Y125" s="322"/>
      <c r="Z125" s="322"/>
      <c r="AA125" s="322"/>
      <c r="AB125" s="322"/>
      <c r="AC125" s="322"/>
      <c r="AD125" s="322"/>
      <c r="AE125" s="322"/>
      <c r="AF125" s="323"/>
      <c r="AK125" s="76"/>
      <c r="AL125" s="76"/>
      <c r="AM125" s="76"/>
      <c r="AN125" s="76"/>
      <c r="AO125" s="76"/>
      <c r="AP125" s="77"/>
      <c r="AQ125" s="77"/>
      <c r="AR125" s="75"/>
      <c r="AS125" s="77"/>
      <c r="AT125" s="77"/>
      <c r="AU125" s="75"/>
      <c r="AV125" s="77"/>
      <c r="AW125" s="77"/>
      <c r="AX125" s="75"/>
      <c r="AY125" s="77"/>
      <c r="AZ125" s="77"/>
      <c r="BA125" s="75"/>
      <c r="BB125" s="77"/>
      <c r="BC125" s="77"/>
      <c r="BD125" s="75"/>
      <c r="BE125" s="77"/>
      <c r="BF125" s="77"/>
      <c r="BG125" s="75"/>
      <c r="BH125" s="77"/>
      <c r="BI125" s="77"/>
      <c r="BJ125" s="75"/>
      <c r="BK125" s="77"/>
      <c r="BL125" s="77"/>
      <c r="BM125" s="75"/>
    </row>
    <row r="126" spans="1:65" ht="27.6" customHeight="1" thickTop="1" thickBot="1">
      <c r="A126" s="303"/>
      <c r="B126" s="313"/>
      <c r="C126" s="314"/>
      <c r="D126" s="314"/>
      <c r="E126" s="314"/>
      <c r="F126" s="314"/>
      <c r="G126" s="314"/>
      <c r="H126" s="314"/>
      <c r="I126" s="314"/>
      <c r="J126" s="314"/>
      <c r="K126" s="314"/>
      <c r="L126" s="314"/>
      <c r="M126" s="314"/>
      <c r="N126" s="314"/>
      <c r="O126" s="314"/>
      <c r="P126" s="314"/>
      <c r="Q126" s="314"/>
      <c r="R126" s="314"/>
      <c r="S126" s="314"/>
      <c r="T126" s="314"/>
      <c r="U126" s="314"/>
      <c r="V126" s="314"/>
      <c r="W126" s="314"/>
      <c r="X126" s="314"/>
      <c r="Y126" s="314"/>
      <c r="Z126" s="314"/>
      <c r="AA126" s="314"/>
      <c r="AB126" s="314"/>
      <c r="AC126" s="314"/>
      <c r="AD126" s="314"/>
      <c r="AE126" s="314"/>
      <c r="AF126" s="315"/>
    </row>
    <row r="127" spans="1:65" ht="16.95" customHeight="1" thickBot="1">
      <c r="A127" s="302">
        <v>13</v>
      </c>
      <c r="B127" s="149" t="s">
        <v>9</v>
      </c>
      <c r="C127" s="150"/>
      <c r="D127" s="150"/>
      <c r="E127" s="151"/>
      <c r="F127" s="304" t="s">
        <v>158</v>
      </c>
      <c r="G127" s="305"/>
      <c r="H127" s="305"/>
      <c r="I127" s="305"/>
      <c r="J127" s="305"/>
      <c r="K127" s="305"/>
      <c r="L127" s="305"/>
      <c r="M127" s="305"/>
      <c r="N127" s="305"/>
      <c r="O127" s="306"/>
      <c r="P127" s="282" t="s">
        <v>48</v>
      </c>
      <c r="Q127" s="283"/>
      <c r="R127" s="283"/>
      <c r="S127" s="283"/>
      <c r="T127" s="283"/>
      <c r="U127" s="284"/>
      <c r="V127" s="285" t="e">
        <f>VLOOKUP($B128,利用者一覧!$C$4:$AU$53,36,FALSE)</f>
        <v>#N/A</v>
      </c>
      <c r="W127" s="286"/>
      <c r="X127" s="286"/>
      <c r="Y127" s="282" t="s">
        <v>49</v>
      </c>
      <c r="Z127" s="283"/>
      <c r="AA127" s="283"/>
      <c r="AB127" s="283"/>
      <c r="AC127" s="284"/>
      <c r="AD127" s="285" t="e">
        <f>VLOOKUP($B128,利用者一覧!$C$4:$AU$53,37,FALSE)</f>
        <v>#N/A</v>
      </c>
      <c r="AE127" s="286"/>
      <c r="AF127" s="287"/>
    </row>
    <row r="128" spans="1:65" ht="27" customHeight="1" thickTop="1" thickBot="1">
      <c r="A128" s="302"/>
      <c r="B128" s="208"/>
      <c r="C128" s="208"/>
      <c r="D128" s="208"/>
      <c r="E128" s="259"/>
      <c r="F128" s="271" t="s">
        <v>26</v>
      </c>
      <c r="G128" s="272"/>
      <c r="H128" s="171" t="s">
        <v>27</v>
      </c>
      <c r="I128" s="272"/>
      <c r="J128" s="171" t="s">
        <v>28</v>
      </c>
      <c r="K128" s="272"/>
      <c r="L128" s="171" t="s">
        <v>29</v>
      </c>
      <c r="M128" s="272"/>
      <c r="N128" s="171" t="s">
        <v>30</v>
      </c>
      <c r="O128" s="275"/>
      <c r="P128" s="106" t="s">
        <v>52</v>
      </c>
      <c r="Q128" s="288" t="s">
        <v>53</v>
      </c>
      <c r="R128" s="289"/>
      <c r="S128" s="104" t="s">
        <v>57</v>
      </c>
      <c r="T128" s="290"/>
      <c r="U128" s="291"/>
      <c r="V128" s="105" t="s">
        <v>60</v>
      </c>
      <c r="W128" s="288" t="s">
        <v>61</v>
      </c>
      <c r="X128" s="292"/>
      <c r="Y128" s="107" t="s">
        <v>54</v>
      </c>
      <c r="Z128" s="115" t="s">
        <v>148</v>
      </c>
      <c r="AA128" s="108" t="s">
        <v>58</v>
      </c>
      <c r="AB128" s="115" t="s">
        <v>148</v>
      </c>
      <c r="AC128" s="108" t="s">
        <v>62</v>
      </c>
      <c r="AD128" s="115" t="s">
        <v>148</v>
      </c>
      <c r="AE128" s="104" t="s">
        <v>55</v>
      </c>
      <c r="AF128" s="61" t="s">
        <v>148</v>
      </c>
    </row>
    <row r="129" spans="1:65" ht="21.6" customHeight="1" thickBot="1">
      <c r="A129" s="302"/>
      <c r="B129" s="209"/>
      <c r="C129" s="209"/>
      <c r="D129" s="209"/>
      <c r="E129" s="261"/>
      <c r="F129" s="97" t="s">
        <v>36</v>
      </c>
      <c r="G129" s="98" t="s">
        <v>37</v>
      </c>
      <c r="H129" s="99" t="s">
        <v>36</v>
      </c>
      <c r="I129" s="98" t="s">
        <v>37</v>
      </c>
      <c r="J129" s="99" t="s">
        <v>36</v>
      </c>
      <c r="K129" s="98" t="s">
        <v>37</v>
      </c>
      <c r="L129" s="99" t="s">
        <v>36</v>
      </c>
      <c r="M129" s="98" t="s">
        <v>37</v>
      </c>
      <c r="N129" s="99" t="s">
        <v>36</v>
      </c>
      <c r="O129" s="100" t="s">
        <v>37</v>
      </c>
      <c r="P129" s="293" t="s">
        <v>177</v>
      </c>
      <c r="Q129" s="294"/>
      <c r="R129" s="294"/>
      <c r="S129" s="294"/>
      <c r="T129" s="294"/>
      <c r="U129" s="295"/>
      <c r="V129" s="293" t="s">
        <v>176</v>
      </c>
      <c r="W129" s="294"/>
      <c r="X129" s="294"/>
      <c r="Y129" s="294"/>
      <c r="Z129" s="294"/>
      <c r="AA129" s="296"/>
      <c r="AB129" s="297" t="e">
        <f>VLOOKUP($B128,利用者一覧!$C$4:$AU$53,45,FALSE)</f>
        <v>#N/A</v>
      </c>
      <c r="AC129" s="297"/>
      <c r="AD129" s="297"/>
      <c r="AE129" s="297"/>
      <c r="AF129" s="298"/>
    </row>
    <row r="130" spans="1:65" ht="27" customHeight="1" thickTop="1" thickBot="1">
      <c r="A130" s="302"/>
      <c r="B130" s="209"/>
      <c r="C130" s="209"/>
      <c r="D130" s="209"/>
      <c r="E130" s="261"/>
      <c r="F130" s="71"/>
      <c r="G130" s="72"/>
      <c r="H130" s="73"/>
      <c r="I130" s="72"/>
      <c r="J130" s="73"/>
      <c r="K130" s="72"/>
      <c r="L130" s="73"/>
      <c r="M130" s="72"/>
      <c r="N130" s="73"/>
      <c r="O130" s="83"/>
      <c r="P130" s="107" t="s">
        <v>157</v>
      </c>
      <c r="Q130" s="115" t="s">
        <v>148</v>
      </c>
      <c r="R130" s="108" t="s">
        <v>63</v>
      </c>
      <c r="S130" s="61" t="s">
        <v>148</v>
      </c>
      <c r="T130" s="107" t="s">
        <v>59</v>
      </c>
      <c r="U130" s="61" t="s">
        <v>148</v>
      </c>
      <c r="V130" s="299" t="s">
        <v>135</v>
      </c>
      <c r="W130" s="300"/>
      <c r="X130" s="95" t="e">
        <f>VLOOKUP($B128,利用者一覧!$C$4:$AU$53,14,FALSE)</f>
        <v>#N/A</v>
      </c>
      <c r="Y130" s="301" t="s">
        <v>139</v>
      </c>
      <c r="Z130" s="300"/>
      <c r="AA130" s="95" t="e">
        <f>VLOOKUP($B128,利用者一覧!$C$4:$AU$53,22,FALSE)</f>
        <v>#N/A</v>
      </c>
      <c r="AB130" s="225"/>
      <c r="AC130" s="225"/>
      <c r="AD130" s="225"/>
      <c r="AE130" s="225"/>
      <c r="AF130" s="226"/>
    </row>
    <row r="131" spans="1:65" ht="21.6" customHeight="1" thickBot="1">
      <c r="A131" s="302"/>
      <c r="B131" s="283" t="s">
        <v>46</v>
      </c>
      <c r="C131" s="283"/>
      <c r="D131" s="283"/>
      <c r="E131" s="307"/>
      <c r="F131" s="84"/>
      <c r="G131" s="85"/>
      <c r="H131" s="86"/>
      <c r="I131" s="85"/>
      <c r="J131" s="86"/>
      <c r="K131" s="85"/>
      <c r="L131" s="86"/>
      <c r="M131" s="85"/>
      <c r="N131" s="86"/>
      <c r="O131" s="87"/>
      <c r="P131" s="293" t="s">
        <v>156</v>
      </c>
      <c r="Q131" s="294"/>
      <c r="R131" s="294"/>
      <c r="S131" s="294"/>
      <c r="T131" s="294"/>
      <c r="U131" s="295"/>
      <c r="V131" s="279" t="s">
        <v>143</v>
      </c>
      <c r="W131" s="280"/>
      <c r="X131" s="96" t="e">
        <f>VLOOKUP($B128,利用者一覧!$C$4:$AU$53,16,FALSE)</f>
        <v>#N/A</v>
      </c>
      <c r="Y131" s="281" t="s">
        <v>140</v>
      </c>
      <c r="Z131" s="280"/>
      <c r="AA131" s="96" t="e">
        <f>VLOOKUP($B128,利用者一覧!$C$4:$AU$53,24,FALSE)</f>
        <v>#N/A</v>
      </c>
      <c r="AB131" s="225"/>
      <c r="AC131" s="225"/>
      <c r="AD131" s="225"/>
      <c r="AE131" s="225"/>
      <c r="AF131" s="226"/>
    </row>
    <row r="132" spans="1:65" ht="21.6" customHeight="1" thickTop="1" thickBot="1">
      <c r="A132" s="302"/>
      <c r="B132" s="103" t="s">
        <v>51</v>
      </c>
      <c r="C132" s="94" t="e">
        <f>VLOOKUP($B128,利用者一覧!$C$4:$AU$53,38,FALSE)</f>
        <v>#N/A</v>
      </c>
      <c r="D132" s="104" t="s">
        <v>56</v>
      </c>
      <c r="E132" s="61" t="s">
        <v>149</v>
      </c>
      <c r="F132" s="271" t="s">
        <v>31</v>
      </c>
      <c r="G132" s="272"/>
      <c r="H132" s="171" t="s">
        <v>32</v>
      </c>
      <c r="I132" s="272"/>
      <c r="J132" s="171" t="s">
        <v>33</v>
      </c>
      <c r="K132" s="272"/>
      <c r="L132" s="171" t="s">
        <v>34</v>
      </c>
      <c r="M132" s="273"/>
      <c r="N132" s="274" t="s">
        <v>35</v>
      </c>
      <c r="O132" s="275"/>
      <c r="P132" s="276" t="e">
        <f>VLOOKUP($B128,利用者一覧!$C$4:$AU$53,40,FALSE)</f>
        <v>#N/A</v>
      </c>
      <c r="Q132" s="277"/>
      <c r="R132" s="277"/>
      <c r="S132" s="277"/>
      <c r="T132" s="278"/>
      <c r="U132" s="70" t="s">
        <v>148</v>
      </c>
      <c r="V132" s="279" t="s">
        <v>144</v>
      </c>
      <c r="W132" s="280"/>
      <c r="X132" s="96" t="e">
        <f>VLOOKUP($B128,利用者一覧!$C$4:$AU$53,18,FALSE)</f>
        <v>#N/A</v>
      </c>
      <c r="Y132" s="281" t="s">
        <v>141</v>
      </c>
      <c r="Z132" s="280"/>
      <c r="AA132" s="96" t="e">
        <f>VLOOKUP($B128,利用者一覧!$C$4:$AU$53,26,FALSE)</f>
        <v>#N/A</v>
      </c>
      <c r="AB132" s="225"/>
      <c r="AC132" s="225"/>
      <c r="AD132" s="225"/>
      <c r="AE132" s="225"/>
      <c r="AF132" s="226"/>
    </row>
    <row r="133" spans="1:65" ht="21.6" customHeight="1" thickBot="1">
      <c r="A133" s="302"/>
      <c r="B133" s="308" t="s">
        <v>47</v>
      </c>
      <c r="C133" s="308"/>
      <c r="D133" s="308"/>
      <c r="E133" s="309"/>
      <c r="F133" s="97" t="s">
        <v>36</v>
      </c>
      <c r="G133" s="98" t="s">
        <v>37</v>
      </c>
      <c r="H133" s="99" t="s">
        <v>36</v>
      </c>
      <c r="I133" s="98" t="s">
        <v>37</v>
      </c>
      <c r="J133" s="99" t="s">
        <v>36</v>
      </c>
      <c r="K133" s="98" t="s">
        <v>37</v>
      </c>
      <c r="L133" s="99" t="s">
        <v>36</v>
      </c>
      <c r="M133" s="101" t="s">
        <v>37</v>
      </c>
      <c r="N133" s="102" t="s">
        <v>36</v>
      </c>
      <c r="O133" s="100" t="s">
        <v>37</v>
      </c>
      <c r="P133" s="310" t="e">
        <f>VLOOKUP($B128,利用者一覧!$C$4:$AU$53,41,FALSE)</f>
        <v>#N/A</v>
      </c>
      <c r="Q133" s="311"/>
      <c r="R133" s="311"/>
      <c r="S133" s="311"/>
      <c r="T133" s="312"/>
      <c r="U133" s="64" t="s">
        <v>148</v>
      </c>
      <c r="V133" s="279" t="s">
        <v>138</v>
      </c>
      <c r="W133" s="280"/>
      <c r="X133" s="96" t="e">
        <f>VLOOKUP($B128,利用者一覧!$C$4:$AU$53,20,FALSE)</f>
        <v>#N/A</v>
      </c>
      <c r="Y133" s="281" t="s">
        <v>142</v>
      </c>
      <c r="Z133" s="280"/>
      <c r="AA133" s="96" t="e">
        <f>VLOOKUP($B128,利用者一覧!$C$4:$AU$53,28,FALSE)</f>
        <v>#N/A</v>
      </c>
      <c r="AB133" s="225"/>
      <c r="AC133" s="225"/>
      <c r="AD133" s="225"/>
      <c r="AE133" s="225"/>
      <c r="AF133" s="226"/>
      <c r="AK133" s="316"/>
      <c r="AL133" s="316"/>
      <c r="AM133" s="67"/>
      <c r="AN133" s="67"/>
      <c r="AO133" s="67"/>
    </row>
    <row r="134" spans="1:65" ht="21.6" customHeight="1" thickTop="1" thickBot="1">
      <c r="A134" s="302"/>
      <c r="B134" s="106" t="s">
        <v>51</v>
      </c>
      <c r="C134" s="94" t="e">
        <f>VLOOKUP($B128,利用者一覧!$C$4:$AU$53,39,FALSE)</f>
        <v>#N/A</v>
      </c>
      <c r="D134" s="104" t="s">
        <v>56</v>
      </c>
      <c r="E134" s="61" t="s">
        <v>149</v>
      </c>
      <c r="F134" s="71"/>
      <c r="G134" s="72"/>
      <c r="H134" s="73"/>
      <c r="I134" s="72"/>
      <c r="J134" s="73"/>
      <c r="K134" s="72"/>
      <c r="L134" s="73"/>
      <c r="M134" s="74"/>
      <c r="N134" s="62"/>
      <c r="O134" s="63"/>
      <c r="P134" s="317" t="e">
        <f>VLOOKUP($B128,利用者一覧!$C$4:$AU$53,42,FALSE)</f>
        <v>#N/A</v>
      </c>
      <c r="Q134" s="318"/>
      <c r="R134" s="318"/>
      <c r="S134" s="318"/>
      <c r="T134" s="319"/>
      <c r="U134" s="116" t="s">
        <v>148</v>
      </c>
      <c r="V134" s="320" t="e">
        <f>VLOOKUP($B128,利用者一覧!$C$4:$AU$53,44,FALSE)</f>
        <v>#N/A</v>
      </c>
      <c r="W134" s="179"/>
      <c r="X134" s="179"/>
      <c r="Y134" s="179"/>
      <c r="Z134" s="179"/>
      <c r="AA134" s="179"/>
      <c r="AB134" s="179"/>
      <c r="AC134" s="179"/>
      <c r="AD134" s="179"/>
      <c r="AE134" s="179"/>
      <c r="AF134" s="180"/>
    </row>
    <row r="135" spans="1:65" ht="21.6" customHeight="1" thickBot="1">
      <c r="A135" s="302"/>
      <c r="B135" s="293" t="s">
        <v>182</v>
      </c>
      <c r="C135" s="294"/>
      <c r="D135" s="294"/>
      <c r="E135" s="295"/>
      <c r="F135" s="109"/>
      <c r="G135" s="110"/>
      <c r="H135" s="111"/>
      <c r="I135" s="110"/>
      <c r="J135" s="111"/>
      <c r="K135" s="110"/>
      <c r="L135" s="111"/>
      <c r="M135" s="112"/>
      <c r="N135" s="113"/>
      <c r="O135" s="114"/>
      <c r="P135" s="198" t="s">
        <v>178</v>
      </c>
      <c r="Q135" s="199"/>
      <c r="R135" s="324"/>
      <c r="S135" s="206" t="e">
        <f>VLOOKUP($B128,利用者一覧!$C$4:$AU$53,43,FALSE)</f>
        <v>#N/A</v>
      </c>
      <c r="T135" s="206"/>
      <c r="U135" s="207"/>
      <c r="V135" s="321"/>
      <c r="W135" s="322"/>
      <c r="X135" s="322"/>
      <c r="Y135" s="322"/>
      <c r="Z135" s="322"/>
      <c r="AA135" s="322"/>
      <c r="AB135" s="322"/>
      <c r="AC135" s="322"/>
      <c r="AD135" s="322"/>
      <c r="AE135" s="322"/>
      <c r="AF135" s="323"/>
      <c r="AK135" s="76"/>
      <c r="AL135" s="76"/>
      <c r="AM135" s="76"/>
      <c r="AN135" s="76"/>
      <c r="AO135" s="76"/>
      <c r="AP135" s="77"/>
      <c r="AQ135" s="77"/>
      <c r="AR135" s="75"/>
      <c r="AS135" s="77"/>
      <c r="AT135" s="77"/>
      <c r="AU135" s="75"/>
      <c r="AV135" s="77"/>
      <c r="AW135" s="77"/>
      <c r="AX135" s="75"/>
      <c r="AY135" s="77"/>
      <c r="AZ135" s="77"/>
      <c r="BA135" s="75"/>
      <c r="BB135" s="77"/>
      <c r="BC135" s="77"/>
      <c r="BD135" s="75"/>
      <c r="BE135" s="77"/>
      <c r="BF135" s="77"/>
      <c r="BG135" s="75"/>
      <c r="BH135" s="77"/>
      <c r="BI135" s="77"/>
      <c r="BJ135" s="75"/>
      <c r="BK135" s="77"/>
      <c r="BL135" s="77"/>
      <c r="BM135" s="75"/>
    </row>
    <row r="136" spans="1:65" ht="27.6" customHeight="1" thickTop="1" thickBot="1">
      <c r="A136" s="303"/>
      <c r="B136" s="313"/>
      <c r="C136" s="314"/>
      <c r="D136" s="314"/>
      <c r="E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c r="AA136" s="314"/>
      <c r="AB136" s="314"/>
      <c r="AC136" s="314"/>
      <c r="AD136" s="314"/>
      <c r="AE136" s="314"/>
      <c r="AF136" s="315"/>
    </row>
    <row r="137" spans="1:65" ht="16.95" customHeight="1" thickBot="1">
      <c r="A137" s="302">
        <v>14</v>
      </c>
      <c r="B137" s="149" t="s">
        <v>9</v>
      </c>
      <c r="C137" s="150"/>
      <c r="D137" s="150"/>
      <c r="E137" s="151"/>
      <c r="F137" s="304" t="s">
        <v>158</v>
      </c>
      <c r="G137" s="305"/>
      <c r="H137" s="305"/>
      <c r="I137" s="305"/>
      <c r="J137" s="305"/>
      <c r="K137" s="305"/>
      <c r="L137" s="305"/>
      <c r="M137" s="305"/>
      <c r="N137" s="305"/>
      <c r="O137" s="306"/>
      <c r="P137" s="282" t="s">
        <v>48</v>
      </c>
      <c r="Q137" s="283"/>
      <c r="R137" s="283"/>
      <c r="S137" s="283"/>
      <c r="T137" s="283"/>
      <c r="U137" s="284"/>
      <c r="V137" s="285" t="e">
        <f>VLOOKUP($B138,利用者一覧!$C$4:$AU$53,36,FALSE)</f>
        <v>#N/A</v>
      </c>
      <c r="W137" s="286"/>
      <c r="X137" s="286"/>
      <c r="Y137" s="282" t="s">
        <v>49</v>
      </c>
      <c r="Z137" s="283"/>
      <c r="AA137" s="283"/>
      <c r="AB137" s="283"/>
      <c r="AC137" s="284"/>
      <c r="AD137" s="285" t="e">
        <f>VLOOKUP($B138,利用者一覧!$C$4:$AU$53,37,FALSE)</f>
        <v>#N/A</v>
      </c>
      <c r="AE137" s="286"/>
      <c r="AF137" s="287"/>
    </row>
    <row r="138" spans="1:65" ht="27" customHeight="1" thickTop="1" thickBot="1">
      <c r="A138" s="302"/>
      <c r="B138" s="208"/>
      <c r="C138" s="208"/>
      <c r="D138" s="208"/>
      <c r="E138" s="259"/>
      <c r="F138" s="271" t="s">
        <v>26</v>
      </c>
      <c r="G138" s="272"/>
      <c r="H138" s="171" t="s">
        <v>27</v>
      </c>
      <c r="I138" s="272"/>
      <c r="J138" s="171" t="s">
        <v>28</v>
      </c>
      <c r="K138" s="272"/>
      <c r="L138" s="171" t="s">
        <v>29</v>
      </c>
      <c r="M138" s="272"/>
      <c r="N138" s="171" t="s">
        <v>30</v>
      </c>
      <c r="O138" s="275"/>
      <c r="P138" s="106" t="s">
        <v>52</v>
      </c>
      <c r="Q138" s="288" t="s">
        <v>53</v>
      </c>
      <c r="R138" s="289"/>
      <c r="S138" s="104" t="s">
        <v>57</v>
      </c>
      <c r="T138" s="290"/>
      <c r="U138" s="291"/>
      <c r="V138" s="105" t="s">
        <v>60</v>
      </c>
      <c r="W138" s="288" t="s">
        <v>61</v>
      </c>
      <c r="X138" s="292"/>
      <c r="Y138" s="107" t="s">
        <v>54</v>
      </c>
      <c r="Z138" s="115" t="s">
        <v>148</v>
      </c>
      <c r="AA138" s="108" t="s">
        <v>58</v>
      </c>
      <c r="AB138" s="115" t="s">
        <v>148</v>
      </c>
      <c r="AC138" s="108" t="s">
        <v>62</v>
      </c>
      <c r="AD138" s="115" t="s">
        <v>148</v>
      </c>
      <c r="AE138" s="104" t="s">
        <v>55</v>
      </c>
      <c r="AF138" s="61" t="s">
        <v>148</v>
      </c>
    </row>
    <row r="139" spans="1:65" ht="21.6" customHeight="1" thickBot="1">
      <c r="A139" s="302"/>
      <c r="B139" s="209"/>
      <c r="C139" s="209"/>
      <c r="D139" s="209"/>
      <c r="E139" s="261"/>
      <c r="F139" s="97" t="s">
        <v>36</v>
      </c>
      <c r="G139" s="98" t="s">
        <v>37</v>
      </c>
      <c r="H139" s="99" t="s">
        <v>36</v>
      </c>
      <c r="I139" s="98" t="s">
        <v>37</v>
      </c>
      <c r="J139" s="99" t="s">
        <v>36</v>
      </c>
      <c r="K139" s="98" t="s">
        <v>37</v>
      </c>
      <c r="L139" s="99" t="s">
        <v>36</v>
      </c>
      <c r="M139" s="98" t="s">
        <v>37</v>
      </c>
      <c r="N139" s="99" t="s">
        <v>36</v>
      </c>
      <c r="O139" s="100" t="s">
        <v>37</v>
      </c>
      <c r="P139" s="293" t="s">
        <v>177</v>
      </c>
      <c r="Q139" s="294"/>
      <c r="R139" s="294"/>
      <c r="S139" s="294"/>
      <c r="T139" s="294"/>
      <c r="U139" s="295"/>
      <c r="V139" s="293" t="s">
        <v>176</v>
      </c>
      <c r="W139" s="294"/>
      <c r="X139" s="294"/>
      <c r="Y139" s="294"/>
      <c r="Z139" s="294"/>
      <c r="AA139" s="296"/>
      <c r="AB139" s="297" t="e">
        <f>VLOOKUP($B138,利用者一覧!$C$4:$AU$53,45,FALSE)</f>
        <v>#N/A</v>
      </c>
      <c r="AC139" s="297"/>
      <c r="AD139" s="297"/>
      <c r="AE139" s="297"/>
      <c r="AF139" s="298"/>
    </row>
    <row r="140" spans="1:65" ht="27" customHeight="1" thickTop="1" thickBot="1">
      <c r="A140" s="302"/>
      <c r="B140" s="209"/>
      <c r="C140" s="209"/>
      <c r="D140" s="209"/>
      <c r="E140" s="261"/>
      <c r="F140" s="71"/>
      <c r="G140" s="72"/>
      <c r="H140" s="73"/>
      <c r="I140" s="72"/>
      <c r="J140" s="73"/>
      <c r="K140" s="72"/>
      <c r="L140" s="73"/>
      <c r="M140" s="72"/>
      <c r="N140" s="73"/>
      <c r="O140" s="83"/>
      <c r="P140" s="107" t="s">
        <v>157</v>
      </c>
      <c r="Q140" s="115" t="s">
        <v>148</v>
      </c>
      <c r="R140" s="108" t="s">
        <v>63</v>
      </c>
      <c r="S140" s="61" t="s">
        <v>148</v>
      </c>
      <c r="T140" s="107" t="s">
        <v>59</v>
      </c>
      <c r="U140" s="61" t="s">
        <v>148</v>
      </c>
      <c r="V140" s="299" t="s">
        <v>135</v>
      </c>
      <c r="W140" s="300"/>
      <c r="X140" s="95" t="e">
        <f>VLOOKUP($B138,利用者一覧!$C$4:$AU$53,14,FALSE)</f>
        <v>#N/A</v>
      </c>
      <c r="Y140" s="301" t="s">
        <v>139</v>
      </c>
      <c r="Z140" s="300"/>
      <c r="AA140" s="95" t="e">
        <f>VLOOKUP($B138,利用者一覧!$C$4:$AU$53,22,FALSE)</f>
        <v>#N/A</v>
      </c>
      <c r="AB140" s="225"/>
      <c r="AC140" s="225"/>
      <c r="AD140" s="225"/>
      <c r="AE140" s="225"/>
      <c r="AF140" s="226"/>
    </row>
    <row r="141" spans="1:65" ht="21.6" customHeight="1" thickBot="1">
      <c r="A141" s="302"/>
      <c r="B141" s="283" t="s">
        <v>46</v>
      </c>
      <c r="C141" s="283"/>
      <c r="D141" s="283"/>
      <c r="E141" s="307"/>
      <c r="F141" s="84"/>
      <c r="G141" s="85"/>
      <c r="H141" s="86"/>
      <c r="I141" s="85"/>
      <c r="J141" s="86"/>
      <c r="K141" s="85"/>
      <c r="L141" s="86"/>
      <c r="M141" s="85"/>
      <c r="N141" s="86"/>
      <c r="O141" s="87"/>
      <c r="P141" s="293" t="s">
        <v>156</v>
      </c>
      <c r="Q141" s="294"/>
      <c r="R141" s="294"/>
      <c r="S141" s="294"/>
      <c r="T141" s="294"/>
      <c r="U141" s="295"/>
      <c r="V141" s="279" t="s">
        <v>143</v>
      </c>
      <c r="W141" s="280"/>
      <c r="X141" s="96" t="e">
        <f>VLOOKUP($B138,利用者一覧!$C$4:$AU$53,16,FALSE)</f>
        <v>#N/A</v>
      </c>
      <c r="Y141" s="281" t="s">
        <v>140</v>
      </c>
      <c r="Z141" s="280"/>
      <c r="AA141" s="96" t="e">
        <f>VLOOKUP($B138,利用者一覧!$C$4:$AU$53,24,FALSE)</f>
        <v>#N/A</v>
      </c>
      <c r="AB141" s="225"/>
      <c r="AC141" s="225"/>
      <c r="AD141" s="225"/>
      <c r="AE141" s="225"/>
      <c r="AF141" s="226"/>
    </row>
    <row r="142" spans="1:65" ht="21.6" customHeight="1" thickTop="1" thickBot="1">
      <c r="A142" s="302"/>
      <c r="B142" s="103" t="s">
        <v>51</v>
      </c>
      <c r="C142" s="94" t="e">
        <f>VLOOKUP($B138,利用者一覧!$C$4:$AU$53,38,FALSE)</f>
        <v>#N/A</v>
      </c>
      <c r="D142" s="104" t="s">
        <v>56</v>
      </c>
      <c r="E142" s="61" t="s">
        <v>149</v>
      </c>
      <c r="F142" s="271" t="s">
        <v>31</v>
      </c>
      <c r="G142" s="272"/>
      <c r="H142" s="171" t="s">
        <v>32</v>
      </c>
      <c r="I142" s="272"/>
      <c r="J142" s="171" t="s">
        <v>33</v>
      </c>
      <c r="K142" s="272"/>
      <c r="L142" s="171" t="s">
        <v>34</v>
      </c>
      <c r="M142" s="273"/>
      <c r="N142" s="274" t="s">
        <v>35</v>
      </c>
      <c r="O142" s="275"/>
      <c r="P142" s="276" t="e">
        <f>VLOOKUP($B138,利用者一覧!$C$4:$AU$53,40,FALSE)</f>
        <v>#N/A</v>
      </c>
      <c r="Q142" s="277"/>
      <c r="R142" s="277"/>
      <c r="S142" s="277"/>
      <c r="T142" s="278"/>
      <c r="U142" s="70" t="s">
        <v>148</v>
      </c>
      <c r="V142" s="279" t="s">
        <v>144</v>
      </c>
      <c r="W142" s="280"/>
      <c r="X142" s="96" t="e">
        <f>VLOOKUP($B138,利用者一覧!$C$4:$AU$53,18,FALSE)</f>
        <v>#N/A</v>
      </c>
      <c r="Y142" s="281" t="s">
        <v>141</v>
      </c>
      <c r="Z142" s="280"/>
      <c r="AA142" s="96" t="e">
        <f>VLOOKUP($B138,利用者一覧!$C$4:$AU$53,26,FALSE)</f>
        <v>#N/A</v>
      </c>
      <c r="AB142" s="225"/>
      <c r="AC142" s="225"/>
      <c r="AD142" s="225"/>
      <c r="AE142" s="225"/>
      <c r="AF142" s="226"/>
    </row>
    <row r="143" spans="1:65" ht="21.6" customHeight="1" thickBot="1">
      <c r="A143" s="302"/>
      <c r="B143" s="308" t="s">
        <v>47</v>
      </c>
      <c r="C143" s="308"/>
      <c r="D143" s="308"/>
      <c r="E143" s="309"/>
      <c r="F143" s="97" t="s">
        <v>36</v>
      </c>
      <c r="G143" s="98" t="s">
        <v>37</v>
      </c>
      <c r="H143" s="99" t="s">
        <v>36</v>
      </c>
      <c r="I143" s="98" t="s">
        <v>37</v>
      </c>
      <c r="J143" s="99" t="s">
        <v>36</v>
      </c>
      <c r="K143" s="98" t="s">
        <v>37</v>
      </c>
      <c r="L143" s="99" t="s">
        <v>36</v>
      </c>
      <c r="M143" s="101" t="s">
        <v>37</v>
      </c>
      <c r="N143" s="102" t="s">
        <v>36</v>
      </c>
      <c r="O143" s="100" t="s">
        <v>37</v>
      </c>
      <c r="P143" s="310" t="e">
        <f>VLOOKUP($B138,利用者一覧!$C$4:$AU$53,41,FALSE)</f>
        <v>#N/A</v>
      </c>
      <c r="Q143" s="311"/>
      <c r="R143" s="311"/>
      <c r="S143" s="311"/>
      <c r="T143" s="312"/>
      <c r="U143" s="64" t="s">
        <v>148</v>
      </c>
      <c r="V143" s="279" t="s">
        <v>138</v>
      </c>
      <c r="W143" s="280"/>
      <c r="X143" s="96" t="e">
        <f>VLOOKUP($B138,利用者一覧!$C$4:$AU$53,20,FALSE)</f>
        <v>#N/A</v>
      </c>
      <c r="Y143" s="281" t="s">
        <v>142</v>
      </c>
      <c r="Z143" s="280"/>
      <c r="AA143" s="96" t="e">
        <f>VLOOKUP($B138,利用者一覧!$C$4:$AU$53,28,FALSE)</f>
        <v>#N/A</v>
      </c>
      <c r="AB143" s="225"/>
      <c r="AC143" s="225"/>
      <c r="AD143" s="225"/>
      <c r="AE143" s="225"/>
      <c r="AF143" s="226"/>
      <c r="AK143" s="316"/>
      <c r="AL143" s="316"/>
      <c r="AM143" s="67"/>
      <c r="AN143" s="67"/>
      <c r="AO143" s="67"/>
    </row>
    <row r="144" spans="1:65" ht="21.6" customHeight="1" thickTop="1" thickBot="1">
      <c r="A144" s="302"/>
      <c r="B144" s="106" t="s">
        <v>51</v>
      </c>
      <c r="C144" s="94" t="e">
        <f>VLOOKUP($B138,利用者一覧!$C$4:$AU$53,39,FALSE)</f>
        <v>#N/A</v>
      </c>
      <c r="D144" s="104" t="s">
        <v>56</v>
      </c>
      <c r="E144" s="61" t="s">
        <v>149</v>
      </c>
      <c r="F144" s="71"/>
      <c r="G144" s="72"/>
      <c r="H144" s="73"/>
      <c r="I144" s="72"/>
      <c r="J144" s="73"/>
      <c r="K144" s="72"/>
      <c r="L144" s="73"/>
      <c r="M144" s="74"/>
      <c r="N144" s="62"/>
      <c r="O144" s="63"/>
      <c r="P144" s="317" t="e">
        <f>VLOOKUP($B138,利用者一覧!$C$4:$AU$53,42,FALSE)</f>
        <v>#N/A</v>
      </c>
      <c r="Q144" s="318"/>
      <c r="R144" s="318"/>
      <c r="S144" s="318"/>
      <c r="T144" s="319"/>
      <c r="U144" s="116" t="s">
        <v>148</v>
      </c>
      <c r="V144" s="320" t="e">
        <f>VLOOKUP($B138,利用者一覧!$C$4:$AU$53,44,FALSE)</f>
        <v>#N/A</v>
      </c>
      <c r="W144" s="179"/>
      <c r="X144" s="179"/>
      <c r="Y144" s="179"/>
      <c r="Z144" s="179"/>
      <c r="AA144" s="179"/>
      <c r="AB144" s="179"/>
      <c r="AC144" s="179"/>
      <c r="AD144" s="179"/>
      <c r="AE144" s="179"/>
      <c r="AF144" s="180"/>
    </row>
    <row r="145" spans="1:65" ht="21.6" customHeight="1" thickBot="1">
      <c r="A145" s="302"/>
      <c r="B145" s="293" t="s">
        <v>182</v>
      </c>
      <c r="C145" s="294"/>
      <c r="D145" s="294"/>
      <c r="E145" s="295"/>
      <c r="F145" s="109"/>
      <c r="G145" s="110"/>
      <c r="H145" s="111"/>
      <c r="I145" s="110"/>
      <c r="J145" s="111"/>
      <c r="K145" s="110"/>
      <c r="L145" s="111"/>
      <c r="M145" s="112"/>
      <c r="N145" s="113"/>
      <c r="O145" s="114"/>
      <c r="P145" s="198" t="s">
        <v>178</v>
      </c>
      <c r="Q145" s="199"/>
      <c r="R145" s="324"/>
      <c r="S145" s="206" t="e">
        <f>VLOOKUP($B138,利用者一覧!$C$4:$AU$53,43,FALSE)</f>
        <v>#N/A</v>
      </c>
      <c r="T145" s="206"/>
      <c r="U145" s="207"/>
      <c r="V145" s="321"/>
      <c r="W145" s="322"/>
      <c r="X145" s="322"/>
      <c r="Y145" s="322"/>
      <c r="Z145" s="322"/>
      <c r="AA145" s="322"/>
      <c r="AB145" s="322"/>
      <c r="AC145" s="322"/>
      <c r="AD145" s="322"/>
      <c r="AE145" s="322"/>
      <c r="AF145" s="323"/>
      <c r="AK145" s="76"/>
      <c r="AL145" s="76"/>
      <c r="AM145" s="76"/>
      <c r="AN145" s="76"/>
      <c r="AO145" s="76"/>
      <c r="AP145" s="77"/>
      <c r="AQ145" s="77"/>
      <c r="AR145" s="75"/>
      <c r="AS145" s="77"/>
      <c r="AT145" s="77"/>
      <c r="AU145" s="75"/>
      <c r="AV145" s="77"/>
      <c r="AW145" s="77"/>
      <c r="AX145" s="75"/>
      <c r="AY145" s="77"/>
      <c r="AZ145" s="77"/>
      <c r="BA145" s="75"/>
      <c r="BB145" s="77"/>
      <c r="BC145" s="77"/>
      <c r="BD145" s="75"/>
      <c r="BE145" s="77"/>
      <c r="BF145" s="77"/>
      <c r="BG145" s="75"/>
      <c r="BH145" s="77"/>
      <c r="BI145" s="77"/>
      <c r="BJ145" s="75"/>
      <c r="BK145" s="77"/>
      <c r="BL145" s="77"/>
      <c r="BM145" s="75"/>
    </row>
    <row r="146" spans="1:65" ht="27.6" customHeight="1" thickTop="1" thickBot="1">
      <c r="A146" s="303"/>
      <c r="B146" s="313"/>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314"/>
      <c r="AE146" s="314"/>
      <c r="AF146" s="315"/>
    </row>
    <row r="147" spans="1:65" ht="16.95" customHeight="1" thickBot="1">
      <c r="A147" s="302">
        <v>15</v>
      </c>
      <c r="B147" s="149" t="s">
        <v>9</v>
      </c>
      <c r="C147" s="150"/>
      <c r="D147" s="150"/>
      <c r="E147" s="151"/>
      <c r="F147" s="304" t="s">
        <v>158</v>
      </c>
      <c r="G147" s="305"/>
      <c r="H147" s="305"/>
      <c r="I147" s="305"/>
      <c r="J147" s="305"/>
      <c r="K147" s="305"/>
      <c r="L147" s="305"/>
      <c r="M147" s="305"/>
      <c r="N147" s="305"/>
      <c r="O147" s="306"/>
      <c r="P147" s="282" t="s">
        <v>48</v>
      </c>
      <c r="Q147" s="283"/>
      <c r="R147" s="283"/>
      <c r="S147" s="283"/>
      <c r="T147" s="283"/>
      <c r="U147" s="284"/>
      <c r="V147" s="285" t="e">
        <f>VLOOKUP($B148,利用者一覧!$C$4:$AU$53,36,FALSE)</f>
        <v>#N/A</v>
      </c>
      <c r="W147" s="286"/>
      <c r="X147" s="286"/>
      <c r="Y147" s="282" t="s">
        <v>49</v>
      </c>
      <c r="Z147" s="283"/>
      <c r="AA147" s="283"/>
      <c r="AB147" s="283"/>
      <c r="AC147" s="284"/>
      <c r="AD147" s="285" t="e">
        <f>VLOOKUP($B148,利用者一覧!$C$4:$AU$53,37,FALSE)</f>
        <v>#N/A</v>
      </c>
      <c r="AE147" s="286"/>
      <c r="AF147" s="287"/>
    </row>
    <row r="148" spans="1:65" ht="27" customHeight="1" thickTop="1" thickBot="1">
      <c r="A148" s="302"/>
      <c r="B148" s="208"/>
      <c r="C148" s="208"/>
      <c r="D148" s="208"/>
      <c r="E148" s="259"/>
      <c r="F148" s="271" t="s">
        <v>26</v>
      </c>
      <c r="G148" s="272"/>
      <c r="H148" s="171" t="s">
        <v>27</v>
      </c>
      <c r="I148" s="272"/>
      <c r="J148" s="171" t="s">
        <v>28</v>
      </c>
      <c r="K148" s="272"/>
      <c r="L148" s="171" t="s">
        <v>29</v>
      </c>
      <c r="M148" s="272"/>
      <c r="N148" s="171" t="s">
        <v>30</v>
      </c>
      <c r="O148" s="275"/>
      <c r="P148" s="106" t="s">
        <v>52</v>
      </c>
      <c r="Q148" s="288" t="s">
        <v>53</v>
      </c>
      <c r="R148" s="289"/>
      <c r="S148" s="104" t="s">
        <v>57</v>
      </c>
      <c r="T148" s="290"/>
      <c r="U148" s="291"/>
      <c r="V148" s="105" t="s">
        <v>60</v>
      </c>
      <c r="W148" s="288" t="s">
        <v>61</v>
      </c>
      <c r="X148" s="292"/>
      <c r="Y148" s="107" t="s">
        <v>54</v>
      </c>
      <c r="Z148" s="115" t="s">
        <v>148</v>
      </c>
      <c r="AA148" s="108" t="s">
        <v>58</v>
      </c>
      <c r="AB148" s="115" t="s">
        <v>148</v>
      </c>
      <c r="AC148" s="108" t="s">
        <v>62</v>
      </c>
      <c r="AD148" s="115" t="s">
        <v>148</v>
      </c>
      <c r="AE148" s="104" t="s">
        <v>55</v>
      </c>
      <c r="AF148" s="61" t="s">
        <v>148</v>
      </c>
    </row>
    <row r="149" spans="1:65" ht="21.6" customHeight="1" thickBot="1">
      <c r="A149" s="302"/>
      <c r="B149" s="209"/>
      <c r="C149" s="209"/>
      <c r="D149" s="209"/>
      <c r="E149" s="261"/>
      <c r="F149" s="97" t="s">
        <v>36</v>
      </c>
      <c r="G149" s="98" t="s">
        <v>37</v>
      </c>
      <c r="H149" s="99" t="s">
        <v>36</v>
      </c>
      <c r="I149" s="98" t="s">
        <v>37</v>
      </c>
      <c r="J149" s="99" t="s">
        <v>36</v>
      </c>
      <c r="K149" s="98" t="s">
        <v>37</v>
      </c>
      <c r="L149" s="99" t="s">
        <v>36</v>
      </c>
      <c r="M149" s="98" t="s">
        <v>37</v>
      </c>
      <c r="N149" s="99" t="s">
        <v>36</v>
      </c>
      <c r="O149" s="100" t="s">
        <v>37</v>
      </c>
      <c r="P149" s="293" t="s">
        <v>177</v>
      </c>
      <c r="Q149" s="294"/>
      <c r="R149" s="294"/>
      <c r="S149" s="294"/>
      <c r="T149" s="294"/>
      <c r="U149" s="295"/>
      <c r="V149" s="293" t="s">
        <v>176</v>
      </c>
      <c r="W149" s="294"/>
      <c r="X149" s="294"/>
      <c r="Y149" s="294"/>
      <c r="Z149" s="294"/>
      <c r="AA149" s="296"/>
      <c r="AB149" s="297" t="e">
        <f>VLOOKUP($B148,利用者一覧!$C$4:$AU$53,45,FALSE)</f>
        <v>#N/A</v>
      </c>
      <c r="AC149" s="297"/>
      <c r="AD149" s="297"/>
      <c r="AE149" s="297"/>
      <c r="AF149" s="298"/>
    </row>
    <row r="150" spans="1:65" ht="27" customHeight="1" thickTop="1" thickBot="1">
      <c r="A150" s="302"/>
      <c r="B150" s="209"/>
      <c r="C150" s="209"/>
      <c r="D150" s="209"/>
      <c r="E150" s="261"/>
      <c r="F150" s="71"/>
      <c r="G150" s="72"/>
      <c r="H150" s="73"/>
      <c r="I150" s="72"/>
      <c r="J150" s="73"/>
      <c r="K150" s="72"/>
      <c r="L150" s="73"/>
      <c r="M150" s="72"/>
      <c r="N150" s="73"/>
      <c r="O150" s="83"/>
      <c r="P150" s="107" t="s">
        <v>157</v>
      </c>
      <c r="Q150" s="115" t="s">
        <v>148</v>
      </c>
      <c r="R150" s="108" t="s">
        <v>63</v>
      </c>
      <c r="S150" s="61" t="s">
        <v>148</v>
      </c>
      <c r="T150" s="107" t="s">
        <v>59</v>
      </c>
      <c r="U150" s="61" t="s">
        <v>148</v>
      </c>
      <c r="V150" s="299" t="s">
        <v>135</v>
      </c>
      <c r="W150" s="300"/>
      <c r="X150" s="95" t="e">
        <f>VLOOKUP($B148,利用者一覧!$C$4:$AU$53,14,FALSE)</f>
        <v>#N/A</v>
      </c>
      <c r="Y150" s="301" t="s">
        <v>139</v>
      </c>
      <c r="Z150" s="300"/>
      <c r="AA150" s="95" t="e">
        <f>VLOOKUP($B148,利用者一覧!$C$4:$AU$53,22,FALSE)</f>
        <v>#N/A</v>
      </c>
      <c r="AB150" s="225"/>
      <c r="AC150" s="225"/>
      <c r="AD150" s="225"/>
      <c r="AE150" s="225"/>
      <c r="AF150" s="226"/>
    </row>
    <row r="151" spans="1:65" ht="21.6" customHeight="1" thickBot="1">
      <c r="A151" s="302"/>
      <c r="B151" s="283" t="s">
        <v>46</v>
      </c>
      <c r="C151" s="283"/>
      <c r="D151" s="283"/>
      <c r="E151" s="307"/>
      <c r="F151" s="84"/>
      <c r="G151" s="85"/>
      <c r="H151" s="86"/>
      <c r="I151" s="85"/>
      <c r="J151" s="86"/>
      <c r="K151" s="85"/>
      <c r="L151" s="86"/>
      <c r="M151" s="85"/>
      <c r="N151" s="86"/>
      <c r="O151" s="87"/>
      <c r="P151" s="293" t="s">
        <v>156</v>
      </c>
      <c r="Q151" s="294"/>
      <c r="R151" s="294"/>
      <c r="S151" s="294"/>
      <c r="T151" s="294"/>
      <c r="U151" s="295"/>
      <c r="V151" s="279" t="s">
        <v>143</v>
      </c>
      <c r="W151" s="280"/>
      <c r="X151" s="96" t="e">
        <f>VLOOKUP($B148,利用者一覧!$C$4:$AU$53,16,FALSE)</f>
        <v>#N/A</v>
      </c>
      <c r="Y151" s="281" t="s">
        <v>140</v>
      </c>
      <c r="Z151" s="280"/>
      <c r="AA151" s="96" t="e">
        <f>VLOOKUP($B148,利用者一覧!$C$4:$AU$53,24,FALSE)</f>
        <v>#N/A</v>
      </c>
      <c r="AB151" s="225"/>
      <c r="AC151" s="225"/>
      <c r="AD151" s="225"/>
      <c r="AE151" s="225"/>
      <c r="AF151" s="226"/>
    </row>
    <row r="152" spans="1:65" ht="21.6" customHeight="1" thickTop="1" thickBot="1">
      <c r="A152" s="302"/>
      <c r="B152" s="103" t="s">
        <v>51</v>
      </c>
      <c r="C152" s="94" t="e">
        <f>VLOOKUP($B148,利用者一覧!$C$4:$AU$53,38,FALSE)</f>
        <v>#N/A</v>
      </c>
      <c r="D152" s="104" t="s">
        <v>56</v>
      </c>
      <c r="E152" s="61" t="s">
        <v>149</v>
      </c>
      <c r="F152" s="271" t="s">
        <v>31</v>
      </c>
      <c r="G152" s="272"/>
      <c r="H152" s="171" t="s">
        <v>32</v>
      </c>
      <c r="I152" s="272"/>
      <c r="J152" s="171" t="s">
        <v>33</v>
      </c>
      <c r="K152" s="272"/>
      <c r="L152" s="171" t="s">
        <v>34</v>
      </c>
      <c r="M152" s="273"/>
      <c r="N152" s="274" t="s">
        <v>35</v>
      </c>
      <c r="O152" s="275"/>
      <c r="P152" s="276" t="e">
        <f>VLOOKUP($B148,利用者一覧!$C$4:$AU$53,40,FALSE)</f>
        <v>#N/A</v>
      </c>
      <c r="Q152" s="277"/>
      <c r="R152" s="277"/>
      <c r="S152" s="277"/>
      <c r="T152" s="278"/>
      <c r="U152" s="70" t="s">
        <v>148</v>
      </c>
      <c r="V152" s="279" t="s">
        <v>144</v>
      </c>
      <c r="W152" s="280"/>
      <c r="X152" s="96" t="e">
        <f>VLOOKUP($B148,利用者一覧!$C$4:$AU$53,18,FALSE)</f>
        <v>#N/A</v>
      </c>
      <c r="Y152" s="281" t="s">
        <v>141</v>
      </c>
      <c r="Z152" s="280"/>
      <c r="AA152" s="96" t="e">
        <f>VLOOKUP($B148,利用者一覧!$C$4:$AU$53,26,FALSE)</f>
        <v>#N/A</v>
      </c>
      <c r="AB152" s="225"/>
      <c r="AC152" s="225"/>
      <c r="AD152" s="225"/>
      <c r="AE152" s="225"/>
      <c r="AF152" s="226"/>
    </row>
    <row r="153" spans="1:65" ht="21.6" customHeight="1" thickBot="1">
      <c r="A153" s="302"/>
      <c r="B153" s="308" t="s">
        <v>47</v>
      </c>
      <c r="C153" s="308"/>
      <c r="D153" s="308"/>
      <c r="E153" s="309"/>
      <c r="F153" s="97" t="s">
        <v>36</v>
      </c>
      <c r="G153" s="98" t="s">
        <v>37</v>
      </c>
      <c r="H153" s="99" t="s">
        <v>36</v>
      </c>
      <c r="I153" s="98" t="s">
        <v>37</v>
      </c>
      <c r="J153" s="99" t="s">
        <v>36</v>
      </c>
      <c r="K153" s="98" t="s">
        <v>37</v>
      </c>
      <c r="L153" s="99" t="s">
        <v>36</v>
      </c>
      <c r="M153" s="101" t="s">
        <v>37</v>
      </c>
      <c r="N153" s="102" t="s">
        <v>36</v>
      </c>
      <c r="O153" s="100" t="s">
        <v>37</v>
      </c>
      <c r="P153" s="310" t="e">
        <f>VLOOKUP($B148,利用者一覧!$C$4:$AU$53,41,FALSE)</f>
        <v>#N/A</v>
      </c>
      <c r="Q153" s="311"/>
      <c r="R153" s="311"/>
      <c r="S153" s="311"/>
      <c r="T153" s="312"/>
      <c r="U153" s="64" t="s">
        <v>148</v>
      </c>
      <c r="V153" s="279" t="s">
        <v>138</v>
      </c>
      <c r="W153" s="280"/>
      <c r="X153" s="96" t="e">
        <f>VLOOKUP($B148,利用者一覧!$C$4:$AU$53,20,FALSE)</f>
        <v>#N/A</v>
      </c>
      <c r="Y153" s="281" t="s">
        <v>142</v>
      </c>
      <c r="Z153" s="280"/>
      <c r="AA153" s="96" t="e">
        <f>VLOOKUP($B148,利用者一覧!$C$4:$AU$53,28,FALSE)</f>
        <v>#N/A</v>
      </c>
      <c r="AB153" s="225"/>
      <c r="AC153" s="225"/>
      <c r="AD153" s="225"/>
      <c r="AE153" s="225"/>
      <c r="AF153" s="226"/>
      <c r="AK153" s="316"/>
      <c r="AL153" s="316"/>
      <c r="AM153" s="67"/>
      <c r="AN153" s="67"/>
      <c r="AO153" s="67"/>
    </row>
    <row r="154" spans="1:65" ht="21.6" customHeight="1" thickTop="1" thickBot="1">
      <c r="A154" s="302"/>
      <c r="B154" s="106" t="s">
        <v>51</v>
      </c>
      <c r="C154" s="94" t="e">
        <f>VLOOKUP($B148,利用者一覧!$C$4:$AU$53,39,FALSE)</f>
        <v>#N/A</v>
      </c>
      <c r="D154" s="104" t="s">
        <v>56</v>
      </c>
      <c r="E154" s="61" t="s">
        <v>149</v>
      </c>
      <c r="F154" s="71"/>
      <c r="G154" s="72"/>
      <c r="H154" s="73"/>
      <c r="I154" s="72"/>
      <c r="J154" s="73"/>
      <c r="K154" s="72"/>
      <c r="L154" s="73"/>
      <c r="M154" s="74"/>
      <c r="N154" s="62"/>
      <c r="O154" s="63"/>
      <c r="P154" s="317" t="e">
        <f>VLOOKUP($B148,利用者一覧!$C$4:$AU$53,42,FALSE)</f>
        <v>#N/A</v>
      </c>
      <c r="Q154" s="318"/>
      <c r="R154" s="318"/>
      <c r="S154" s="318"/>
      <c r="T154" s="319"/>
      <c r="U154" s="116" t="s">
        <v>148</v>
      </c>
      <c r="V154" s="320" t="e">
        <f>VLOOKUP($B148,利用者一覧!$C$4:$AU$53,44,FALSE)</f>
        <v>#N/A</v>
      </c>
      <c r="W154" s="179"/>
      <c r="X154" s="179"/>
      <c r="Y154" s="179"/>
      <c r="Z154" s="179"/>
      <c r="AA154" s="179"/>
      <c r="AB154" s="179"/>
      <c r="AC154" s="179"/>
      <c r="AD154" s="179"/>
      <c r="AE154" s="179"/>
      <c r="AF154" s="180"/>
    </row>
    <row r="155" spans="1:65" ht="21.6" customHeight="1" thickBot="1">
      <c r="A155" s="302"/>
      <c r="B155" s="293" t="s">
        <v>182</v>
      </c>
      <c r="C155" s="294"/>
      <c r="D155" s="294"/>
      <c r="E155" s="295"/>
      <c r="F155" s="109"/>
      <c r="G155" s="110"/>
      <c r="H155" s="111"/>
      <c r="I155" s="110"/>
      <c r="J155" s="111"/>
      <c r="K155" s="110"/>
      <c r="L155" s="111"/>
      <c r="M155" s="112"/>
      <c r="N155" s="113"/>
      <c r="O155" s="114"/>
      <c r="P155" s="198" t="s">
        <v>178</v>
      </c>
      <c r="Q155" s="199"/>
      <c r="R155" s="324"/>
      <c r="S155" s="206" t="e">
        <f>VLOOKUP($B148,利用者一覧!$C$4:$AU$53,43,FALSE)</f>
        <v>#N/A</v>
      </c>
      <c r="T155" s="206"/>
      <c r="U155" s="207"/>
      <c r="V155" s="321"/>
      <c r="W155" s="322"/>
      <c r="X155" s="322"/>
      <c r="Y155" s="322"/>
      <c r="Z155" s="322"/>
      <c r="AA155" s="322"/>
      <c r="AB155" s="322"/>
      <c r="AC155" s="322"/>
      <c r="AD155" s="322"/>
      <c r="AE155" s="322"/>
      <c r="AF155" s="323"/>
      <c r="AK155" s="76"/>
      <c r="AL155" s="76"/>
      <c r="AM155" s="76"/>
      <c r="AN155" s="76"/>
      <c r="AO155" s="76"/>
      <c r="AP155" s="77"/>
      <c r="AQ155" s="77"/>
      <c r="AR155" s="75"/>
      <c r="AS155" s="77"/>
      <c r="AT155" s="77"/>
      <c r="AU155" s="75"/>
      <c r="AV155" s="77"/>
      <c r="AW155" s="77"/>
      <c r="AX155" s="75"/>
      <c r="AY155" s="77"/>
      <c r="AZ155" s="77"/>
      <c r="BA155" s="75"/>
      <c r="BB155" s="77"/>
      <c r="BC155" s="77"/>
      <c r="BD155" s="75"/>
      <c r="BE155" s="77"/>
      <c r="BF155" s="77"/>
      <c r="BG155" s="75"/>
      <c r="BH155" s="77"/>
      <c r="BI155" s="77"/>
      <c r="BJ155" s="75"/>
      <c r="BK155" s="77"/>
      <c r="BL155" s="77"/>
      <c r="BM155" s="75"/>
    </row>
    <row r="156" spans="1:65" ht="27.6" customHeight="1" thickTop="1" thickBot="1">
      <c r="A156" s="303"/>
      <c r="B156" s="313"/>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314"/>
      <c r="AF156" s="315"/>
    </row>
    <row r="157" spans="1:65" ht="16.95" customHeight="1" thickBot="1">
      <c r="A157" s="302">
        <v>16</v>
      </c>
      <c r="B157" s="149" t="s">
        <v>9</v>
      </c>
      <c r="C157" s="150"/>
      <c r="D157" s="150"/>
      <c r="E157" s="151"/>
      <c r="F157" s="304" t="s">
        <v>158</v>
      </c>
      <c r="G157" s="305"/>
      <c r="H157" s="305"/>
      <c r="I157" s="305"/>
      <c r="J157" s="305"/>
      <c r="K157" s="305"/>
      <c r="L157" s="305"/>
      <c r="M157" s="305"/>
      <c r="N157" s="305"/>
      <c r="O157" s="306"/>
      <c r="P157" s="282" t="s">
        <v>48</v>
      </c>
      <c r="Q157" s="283"/>
      <c r="R157" s="283"/>
      <c r="S157" s="283"/>
      <c r="T157" s="283"/>
      <c r="U157" s="284"/>
      <c r="V157" s="285" t="e">
        <f>VLOOKUP($B158,利用者一覧!$C$4:$AU$53,36,FALSE)</f>
        <v>#N/A</v>
      </c>
      <c r="W157" s="286"/>
      <c r="X157" s="286"/>
      <c r="Y157" s="282" t="s">
        <v>49</v>
      </c>
      <c r="Z157" s="283"/>
      <c r="AA157" s="283"/>
      <c r="AB157" s="283"/>
      <c r="AC157" s="284"/>
      <c r="AD157" s="285" t="e">
        <f>VLOOKUP($B158,利用者一覧!$C$4:$AU$53,37,FALSE)</f>
        <v>#N/A</v>
      </c>
      <c r="AE157" s="286"/>
      <c r="AF157" s="287"/>
    </row>
    <row r="158" spans="1:65" ht="27" customHeight="1" thickTop="1" thickBot="1">
      <c r="A158" s="302"/>
      <c r="B158" s="208"/>
      <c r="C158" s="208"/>
      <c r="D158" s="208"/>
      <c r="E158" s="259"/>
      <c r="F158" s="271" t="s">
        <v>26</v>
      </c>
      <c r="G158" s="272"/>
      <c r="H158" s="171" t="s">
        <v>27</v>
      </c>
      <c r="I158" s="272"/>
      <c r="J158" s="171" t="s">
        <v>28</v>
      </c>
      <c r="K158" s="272"/>
      <c r="L158" s="171" t="s">
        <v>29</v>
      </c>
      <c r="M158" s="272"/>
      <c r="N158" s="171" t="s">
        <v>30</v>
      </c>
      <c r="O158" s="275"/>
      <c r="P158" s="106" t="s">
        <v>52</v>
      </c>
      <c r="Q158" s="288" t="s">
        <v>53</v>
      </c>
      <c r="R158" s="289"/>
      <c r="S158" s="104" t="s">
        <v>57</v>
      </c>
      <c r="T158" s="290"/>
      <c r="U158" s="291"/>
      <c r="V158" s="105" t="s">
        <v>60</v>
      </c>
      <c r="W158" s="288" t="s">
        <v>61</v>
      </c>
      <c r="X158" s="292"/>
      <c r="Y158" s="107" t="s">
        <v>54</v>
      </c>
      <c r="Z158" s="115" t="s">
        <v>148</v>
      </c>
      <c r="AA158" s="108" t="s">
        <v>58</v>
      </c>
      <c r="AB158" s="115" t="s">
        <v>148</v>
      </c>
      <c r="AC158" s="108" t="s">
        <v>62</v>
      </c>
      <c r="AD158" s="115" t="s">
        <v>148</v>
      </c>
      <c r="AE158" s="104" t="s">
        <v>55</v>
      </c>
      <c r="AF158" s="61" t="s">
        <v>148</v>
      </c>
    </row>
    <row r="159" spans="1:65" ht="21.6" customHeight="1" thickBot="1">
      <c r="A159" s="302"/>
      <c r="B159" s="209"/>
      <c r="C159" s="209"/>
      <c r="D159" s="209"/>
      <c r="E159" s="261"/>
      <c r="F159" s="97" t="s">
        <v>36</v>
      </c>
      <c r="G159" s="98" t="s">
        <v>37</v>
      </c>
      <c r="H159" s="99" t="s">
        <v>36</v>
      </c>
      <c r="I159" s="98" t="s">
        <v>37</v>
      </c>
      <c r="J159" s="99" t="s">
        <v>36</v>
      </c>
      <c r="K159" s="98" t="s">
        <v>37</v>
      </c>
      <c r="L159" s="99" t="s">
        <v>36</v>
      </c>
      <c r="M159" s="98" t="s">
        <v>37</v>
      </c>
      <c r="N159" s="99" t="s">
        <v>36</v>
      </c>
      <c r="O159" s="100" t="s">
        <v>37</v>
      </c>
      <c r="P159" s="293" t="s">
        <v>177</v>
      </c>
      <c r="Q159" s="294"/>
      <c r="R159" s="294"/>
      <c r="S159" s="294"/>
      <c r="T159" s="294"/>
      <c r="U159" s="295"/>
      <c r="V159" s="293" t="s">
        <v>176</v>
      </c>
      <c r="W159" s="294"/>
      <c r="X159" s="294"/>
      <c r="Y159" s="294"/>
      <c r="Z159" s="294"/>
      <c r="AA159" s="296"/>
      <c r="AB159" s="297" t="e">
        <f>VLOOKUP($B158,利用者一覧!$C$4:$AU$53,45,FALSE)</f>
        <v>#N/A</v>
      </c>
      <c r="AC159" s="297"/>
      <c r="AD159" s="297"/>
      <c r="AE159" s="297"/>
      <c r="AF159" s="298"/>
    </row>
    <row r="160" spans="1:65" ht="27" customHeight="1" thickTop="1" thickBot="1">
      <c r="A160" s="302"/>
      <c r="B160" s="209"/>
      <c r="C160" s="209"/>
      <c r="D160" s="209"/>
      <c r="E160" s="261"/>
      <c r="F160" s="71"/>
      <c r="G160" s="72"/>
      <c r="H160" s="73"/>
      <c r="I160" s="72"/>
      <c r="J160" s="73"/>
      <c r="K160" s="72"/>
      <c r="L160" s="73"/>
      <c r="M160" s="72"/>
      <c r="N160" s="73"/>
      <c r="O160" s="83"/>
      <c r="P160" s="107" t="s">
        <v>157</v>
      </c>
      <c r="Q160" s="115" t="s">
        <v>148</v>
      </c>
      <c r="R160" s="108" t="s">
        <v>63</v>
      </c>
      <c r="S160" s="61" t="s">
        <v>148</v>
      </c>
      <c r="T160" s="107" t="s">
        <v>59</v>
      </c>
      <c r="U160" s="61" t="s">
        <v>148</v>
      </c>
      <c r="V160" s="299" t="s">
        <v>135</v>
      </c>
      <c r="W160" s="300"/>
      <c r="X160" s="95" t="e">
        <f>VLOOKUP($B158,利用者一覧!$C$4:$AU$53,14,FALSE)</f>
        <v>#N/A</v>
      </c>
      <c r="Y160" s="301" t="s">
        <v>139</v>
      </c>
      <c r="Z160" s="300"/>
      <c r="AA160" s="95" t="e">
        <f>VLOOKUP($B158,利用者一覧!$C$4:$AU$53,22,FALSE)</f>
        <v>#N/A</v>
      </c>
      <c r="AB160" s="225"/>
      <c r="AC160" s="225"/>
      <c r="AD160" s="225"/>
      <c r="AE160" s="225"/>
      <c r="AF160" s="226"/>
    </row>
    <row r="161" spans="1:65" ht="21.6" customHeight="1" thickBot="1">
      <c r="A161" s="302"/>
      <c r="B161" s="283" t="s">
        <v>46</v>
      </c>
      <c r="C161" s="283"/>
      <c r="D161" s="283"/>
      <c r="E161" s="307"/>
      <c r="F161" s="84"/>
      <c r="G161" s="85"/>
      <c r="H161" s="86"/>
      <c r="I161" s="85"/>
      <c r="J161" s="86"/>
      <c r="K161" s="85"/>
      <c r="L161" s="86"/>
      <c r="M161" s="85"/>
      <c r="N161" s="86"/>
      <c r="O161" s="87"/>
      <c r="P161" s="293" t="s">
        <v>156</v>
      </c>
      <c r="Q161" s="294"/>
      <c r="R161" s="294"/>
      <c r="S161" s="294"/>
      <c r="T161" s="294"/>
      <c r="U161" s="295"/>
      <c r="V161" s="279" t="s">
        <v>143</v>
      </c>
      <c r="W161" s="280"/>
      <c r="X161" s="96" t="e">
        <f>VLOOKUP($B158,利用者一覧!$C$4:$AU$53,16,FALSE)</f>
        <v>#N/A</v>
      </c>
      <c r="Y161" s="281" t="s">
        <v>140</v>
      </c>
      <c r="Z161" s="280"/>
      <c r="AA161" s="96" t="e">
        <f>VLOOKUP($B158,利用者一覧!$C$4:$AU$53,24,FALSE)</f>
        <v>#N/A</v>
      </c>
      <c r="AB161" s="225"/>
      <c r="AC161" s="225"/>
      <c r="AD161" s="225"/>
      <c r="AE161" s="225"/>
      <c r="AF161" s="226"/>
    </row>
    <row r="162" spans="1:65" ht="21.6" customHeight="1" thickTop="1" thickBot="1">
      <c r="A162" s="302"/>
      <c r="B162" s="103" t="s">
        <v>51</v>
      </c>
      <c r="C162" s="94" t="e">
        <f>VLOOKUP($B158,利用者一覧!$C$4:$AU$53,38,FALSE)</f>
        <v>#N/A</v>
      </c>
      <c r="D162" s="104" t="s">
        <v>56</v>
      </c>
      <c r="E162" s="61" t="s">
        <v>149</v>
      </c>
      <c r="F162" s="271" t="s">
        <v>31</v>
      </c>
      <c r="G162" s="272"/>
      <c r="H162" s="171" t="s">
        <v>32</v>
      </c>
      <c r="I162" s="272"/>
      <c r="J162" s="171" t="s">
        <v>33</v>
      </c>
      <c r="K162" s="272"/>
      <c r="L162" s="171" t="s">
        <v>34</v>
      </c>
      <c r="M162" s="273"/>
      <c r="N162" s="274" t="s">
        <v>35</v>
      </c>
      <c r="O162" s="275"/>
      <c r="P162" s="276" t="e">
        <f>VLOOKUP($B158,利用者一覧!$C$4:$AU$53,40,FALSE)</f>
        <v>#N/A</v>
      </c>
      <c r="Q162" s="277"/>
      <c r="R162" s="277"/>
      <c r="S162" s="277"/>
      <c r="T162" s="278"/>
      <c r="U162" s="70" t="s">
        <v>148</v>
      </c>
      <c r="V162" s="279" t="s">
        <v>144</v>
      </c>
      <c r="W162" s="280"/>
      <c r="X162" s="96" t="e">
        <f>VLOOKUP($B158,利用者一覧!$C$4:$AU$53,18,FALSE)</f>
        <v>#N/A</v>
      </c>
      <c r="Y162" s="281" t="s">
        <v>141</v>
      </c>
      <c r="Z162" s="280"/>
      <c r="AA162" s="96" t="e">
        <f>VLOOKUP($B158,利用者一覧!$C$4:$AU$53,26,FALSE)</f>
        <v>#N/A</v>
      </c>
      <c r="AB162" s="225"/>
      <c r="AC162" s="225"/>
      <c r="AD162" s="225"/>
      <c r="AE162" s="225"/>
      <c r="AF162" s="226"/>
    </row>
    <row r="163" spans="1:65" ht="21.6" customHeight="1" thickBot="1">
      <c r="A163" s="302"/>
      <c r="B163" s="308" t="s">
        <v>47</v>
      </c>
      <c r="C163" s="308"/>
      <c r="D163" s="308"/>
      <c r="E163" s="309"/>
      <c r="F163" s="97" t="s">
        <v>36</v>
      </c>
      <c r="G163" s="98" t="s">
        <v>37</v>
      </c>
      <c r="H163" s="99" t="s">
        <v>36</v>
      </c>
      <c r="I163" s="98" t="s">
        <v>37</v>
      </c>
      <c r="J163" s="99" t="s">
        <v>36</v>
      </c>
      <c r="K163" s="98" t="s">
        <v>37</v>
      </c>
      <c r="L163" s="99" t="s">
        <v>36</v>
      </c>
      <c r="M163" s="101" t="s">
        <v>37</v>
      </c>
      <c r="N163" s="102" t="s">
        <v>36</v>
      </c>
      <c r="O163" s="100" t="s">
        <v>37</v>
      </c>
      <c r="P163" s="310" t="e">
        <f>VLOOKUP($B158,利用者一覧!$C$4:$AU$53,41,FALSE)</f>
        <v>#N/A</v>
      </c>
      <c r="Q163" s="311"/>
      <c r="R163" s="311"/>
      <c r="S163" s="311"/>
      <c r="T163" s="312"/>
      <c r="U163" s="64" t="s">
        <v>148</v>
      </c>
      <c r="V163" s="279" t="s">
        <v>138</v>
      </c>
      <c r="W163" s="280"/>
      <c r="X163" s="96" t="e">
        <f>VLOOKUP($B158,利用者一覧!$C$4:$AU$53,20,FALSE)</f>
        <v>#N/A</v>
      </c>
      <c r="Y163" s="281" t="s">
        <v>142</v>
      </c>
      <c r="Z163" s="280"/>
      <c r="AA163" s="96" t="e">
        <f>VLOOKUP($B158,利用者一覧!$C$4:$AU$53,28,FALSE)</f>
        <v>#N/A</v>
      </c>
      <c r="AB163" s="225"/>
      <c r="AC163" s="225"/>
      <c r="AD163" s="225"/>
      <c r="AE163" s="225"/>
      <c r="AF163" s="226"/>
      <c r="AK163" s="316"/>
      <c r="AL163" s="316"/>
      <c r="AM163" s="67"/>
      <c r="AN163" s="67"/>
      <c r="AO163" s="67"/>
    </row>
    <row r="164" spans="1:65" ht="21.6" customHeight="1" thickTop="1" thickBot="1">
      <c r="A164" s="302"/>
      <c r="B164" s="106" t="s">
        <v>51</v>
      </c>
      <c r="C164" s="94" t="e">
        <f>VLOOKUP($B158,利用者一覧!$C$4:$AU$53,39,FALSE)</f>
        <v>#N/A</v>
      </c>
      <c r="D164" s="104" t="s">
        <v>56</v>
      </c>
      <c r="E164" s="61" t="s">
        <v>149</v>
      </c>
      <c r="F164" s="71"/>
      <c r="G164" s="72"/>
      <c r="H164" s="73"/>
      <c r="I164" s="72"/>
      <c r="J164" s="73"/>
      <c r="K164" s="72"/>
      <c r="L164" s="73"/>
      <c r="M164" s="74"/>
      <c r="N164" s="62"/>
      <c r="O164" s="63"/>
      <c r="P164" s="317" t="e">
        <f>VLOOKUP($B158,利用者一覧!$C$4:$AU$53,42,FALSE)</f>
        <v>#N/A</v>
      </c>
      <c r="Q164" s="318"/>
      <c r="R164" s="318"/>
      <c r="S164" s="318"/>
      <c r="T164" s="319"/>
      <c r="U164" s="116" t="s">
        <v>148</v>
      </c>
      <c r="V164" s="320" t="e">
        <f>VLOOKUP($B158,利用者一覧!$C$4:$AU$53,44,FALSE)</f>
        <v>#N/A</v>
      </c>
      <c r="W164" s="179"/>
      <c r="X164" s="179"/>
      <c r="Y164" s="179"/>
      <c r="Z164" s="179"/>
      <c r="AA164" s="179"/>
      <c r="AB164" s="179"/>
      <c r="AC164" s="179"/>
      <c r="AD164" s="179"/>
      <c r="AE164" s="179"/>
      <c r="AF164" s="180"/>
    </row>
    <row r="165" spans="1:65" ht="21.6" customHeight="1" thickBot="1">
      <c r="A165" s="302"/>
      <c r="B165" s="293" t="s">
        <v>182</v>
      </c>
      <c r="C165" s="294"/>
      <c r="D165" s="294"/>
      <c r="E165" s="295"/>
      <c r="F165" s="109"/>
      <c r="G165" s="110"/>
      <c r="H165" s="111"/>
      <c r="I165" s="110"/>
      <c r="J165" s="111"/>
      <c r="K165" s="110"/>
      <c r="L165" s="111"/>
      <c r="M165" s="112"/>
      <c r="N165" s="113"/>
      <c r="O165" s="114"/>
      <c r="P165" s="198" t="s">
        <v>178</v>
      </c>
      <c r="Q165" s="199"/>
      <c r="R165" s="324"/>
      <c r="S165" s="206" t="e">
        <f>VLOOKUP($B158,利用者一覧!$C$4:$AU$53,43,FALSE)</f>
        <v>#N/A</v>
      </c>
      <c r="T165" s="206"/>
      <c r="U165" s="207"/>
      <c r="V165" s="321"/>
      <c r="W165" s="322"/>
      <c r="X165" s="322"/>
      <c r="Y165" s="322"/>
      <c r="Z165" s="322"/>
      <c r="AA165" s="322"/>
      <c r="AB165" s="322"/>
      <c r="AC165" s="322"/>
      <c r="AD165" s="322"/>
      <c r="AE165" s="322"/>
      <c r="AF165" s="323"/>
      <c r="AK165" s="76"/>
      <c r="AL165" s="76"/>
      <c r="AM165" s="76"/>
      <c r="AN165" s="76"/>
      <c r="AO165" s="76"/>
      <c r="AP165" s="77"/>
      <c r="AQ165" s="77"/>
      <c r="AR165" s="75"/>
      <c r="AS165" s="77"/>
      <c r="AT165" s="77"/>
      <c r="AU165" s="75"/>
      <c r="AV165" s="77"/>
      <c r="AW165" s="77"/>
      <c r="AX165" s="75"/>
      <c r="AY165" s="77"/>
      <c r="AZ165" s="77"/>
      <c r="BA165" s="75"/>
      <c r="BB165" s="77"/>
      <c r="BC165" s="77"/>
      <c r="BD165" s="75"/>
      <c r="BE165" s="77"/>
      <c r="BF165" s="77"/>
      <c r="BG165" s="75"/>
      <c r="BH165" s="77"/>
      <c r="BI165" s="77"/>
      <c r="BJ165" s="75"/>
      <c r="BK165" s="77"/>
      <c r="BL165" s="77"/>
      <c r="BM165" s="75"/>
    </row>
    <row r="166" spans="1:65" ht="27.6" customHeight="1" thickTop="1" thickBot="1">
      <c r="A166" s="303"/>
      <c r="B166" s="313"/>
      <c r="C166" s="314"/>
      <c r="D166" s="314"/>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5"/>
    </row>
    <row r="167" spans="1:65" ht="16.95" customHeight="1" thickBot="1">
      <c r="A167" s="302">
        <v>17</v>
      </c>
      <c r="B167" s="149" t="s">
        <v>9</v>
      </c>
      <c r="C167" s="150"/>
      <c r="D167" s="150"/>
      <c r="E167" s="151"/>
      <c r="F167" s="304" t="s">
        <v>158</v>
      </c>
      <c r="G167" s="305"/>
      <c r="H167" s="305"/>
      <c r="I167" s="305"/>
      <c r="J167" s="305"/>
      <c r="K167" s="305"/>
      <c r="L167" s="305"/>
      <c r="M167" s="305"/>
      <c r="N167" s="305"/>
      <c r="O167" s="306"/>
      <c r="P167" s="282" t="s">
        <v>48</v>
      </c>
      <c r="Q167" s="283"/>
      <c r="R167" s="283"/>
      <c r="S167" s="283"/>
      <c r="T167" s="283"/>
      <c r="U167" s="284"/>
      <c r="V167" s="285" t="e">
        <f>VLOOKUP($B168,利用者一覧!$C$4:$AU$53,36,FALSE)</f>
        <v>#N/A</v>
      </c>
      <c r="W167" s="286"/>
      <c r="X167" s="286"/>
      <c r="Y167" s="282" t="s">
        <v>49</v>
      </c>
      <c r="Z167" s="283"/>
      <c r="AA167" s="283"/>
      <c r="AB167" s="283"/>
      <c r="AC167" s="284"/>
      <c r="AD167" s="285" t="e">
        <f>VLOOKUP($B168,利用者一覧!$C$4:$AU$53,37,FALSE)</f>
        <v>#N/A</v>
      </c>
      <c r="AE167" s="286"/>
      <c r="AF167" s="287"/>
    </row>
    <row r="168" spans="1:65" ht="27" customHeight="1" thickTop="1" thickBot="1">
      <c r="A168" s="302"/>
      <c r="B168" s="208"/>
      <c r="C168" s="208"/>
      <c r="D168" s="208"/>
      <c r="E168" s="259"/>
      <c r="F168" s="271" t="s">
        <v>26</v>
      </c>
      <c r="G168" s="272"/>
      <c r="H168" s="171" t="s">
        <v>27</v>
      </c>
      <c r="I168" s="272"/>
      <c r="J168" s="171" t="s">
        <v>28</v>
      </c>
      <c r="K168" s="272"/>
      <c r="L168" s="171" t="s">
        <v>29</v>
      </c>
      <c r="M168" s="272"/>
      <c r="N168" s="171" t="s">
        <v>30</v>
      </c>
      <c r="O168" s="275"/>
      <c r="P168" s="106" t="s">
        <v>52</v>
      </c>
      <c r="Q168" s="288" t="s">
        <v>53</v>
      </c>
      <c r="R168" s="289"/>
      <c r="S168" s="104" t="s">
        <v>57</v>
      </c>
      <c r="T168" s="290"/>
      <c r="U168" s="291"/>
      <c r="V168" s="105" t="s">
        <v>60</v>
      </c>
      <c r="W168" s="288" t="s">
        <v>61</v>
      </c>
      <c r="X168" s="292"/>
      <c r="Y168" s="107" t="s">
        <v>54</v>
      </c>
      <c r="Z168" s="115" t="s">
        <v>148</v>
      </c>
      <c r="AA168" s="108" t="s">
        <v>58</v>
      </c>
      <c r="AB168" s="115" t="s">
        <v>148</v>
      </c>
      <c r="AC168" s="108" t="s">
        <v>62</v>
      </c>
      <c r="AD168" s="115" t="s">
        <v>148</v>
      </c>
      <c r="AE168" s="104" t="s">
        <v>55</v>
      </c>
      <c r="AF168" s="61" t="s">
        <v>148</v>
      </c>
    </row>
    <row r="169" spans="1:65" ht="21.6" customHeight="1" thickBot="1">
      <c r="A169" s="302"/>
      <c r="B169" s="209"/>
      <c r="C169" s="209"/>
      <c r="D169" s="209"/>
      <c r="E169" s="261"/>
      <c r="F169" s="97" t="s">
        <v>36</v>
      </c>
      <c r="G169" s="98" t="s">
        <v>37</v>
      </c>
      <c r="H169" s="99" t="s">
        <v>36</v>
      </c>
      <c r="I169" s="98" t="s">
        <v>37</v>
      </c>
      <c r="J169" s="99" t="s">
        <v>36</v>
      </c>
      <c r="K169" s="98" t="s">
        <v>37</v>
      </c>
      <c r="L169" s="99" t="s">
        <v>36</v>
      </c>
      <c r="M169" s="98" t="s">
        <v>37</v>
      </c>
      <c r="N169" s="99" t="s">
        <v>36</v>
      </c>
      <c r="O169" s="100" t="s">
        <v>37</v>
      </c>
      <c r="P169" s="293" t="s">
        <v>177</v>
      </c>
      <c r="Q169" s="294"/>
      <c r="R169" s="294"/>
      <c r="S169" s="294"/>
      <c r="T169" s="294"/>
      <c r="U169" s="295"/>
      <c r="V169" s="293" t="s">
        <v>176</v>
      </c>
      <c r="W169" s="294"/>
      <c r="X169" s="294"/>
      <c r="Y169" s="294"/>
      <c r="Z169" s="294"/>
      <c r="AA169" s="296"/>
      <c r="AB169" s="297" t="e">
        <f>VLOOKUP($B168,利用者一覧!$C$4:$AU$53,45,FALSE)</f>
        <v>#N/A</v>
      </c>
      <c r="AC169" s="297"/>
      <c r="AD169" s="297"/>
      <c r="AE169" s="297"/>
      <c r="AF169" s="298"/>
    </row>
    <row r="170" spans="1:65" ht="27" customHeight="1" thickTop="1" thickBot="1">
      <c r="A170" s="302"/>
      <c r="B170" s="209"/>
      <c r="C170" s="209"/>
      <c r="D170" s="209"/>
      <c r="E170" s="261"/>
      <c r="F170" s="71"/>
      <c r="G170" s="72"/>
      <c r="H170" s="73"/>
      <c r="I170" s="72"/>
      <c r="J170" s="73"/>
      <c r="K170" s="72"/>
      <c r="L170" s="73"/>
      <c r="M170" s="72"/>
      <c r="N170" s="73"/>
      <c r="O170" s="83"/>
      <c r="P170" s="107" t="s">
        <v>157</v>
      </c>
      <c r="Q170" s="115" t="s">
        <v>148</v>
      </c>
      <c r="R170" s="108" t="s">
        <v>63</v>
      </c>
      <c r="S170" s="61" t="s">
        <v>148</v>
      </c>
      <c r="T170" s="107" t="s">
        <v>59</v>
      </c>
      <c r="U170" s="61" t="s">
        <v>148</v>
      </c>
      <c r="V170" s="299" t="s">
        <v>135</v>
      </c>
      <c r="W170" s="300"/>
      <c r="X170" s="95" t="e">
        <f>VLOOKUP($B168,利用者一覧!$C$4:$AU$53,14,FALSE)</f>
        <v>#N/A</v>
      </c>
      <c r="Y170" s="301" t="s">
        <v>139</v>
      </c>
      <c r="Z170" s="300"/>
      <c r="AA170" s="95" t="e">
        <f>VLOOKUP($B168,利用者一覧!$C$4:$AU$53,22,FALSE)</f>
        <v>#N/A</v>
      </c>
      <c r="AB170" s="225"/>
      <c r="AC170" s="225"/>
      <c r="AD170" s="225"/>
      <c r="AE170" s="225"/>
      <c r="AF170" s="226"/>
    </row>
    <row r="171" spans="1:65" ht="21.6" customHeight="1" thickBot="1">
      <c r="A171" s="302"/>
      <c r="B171" s="283" t="s">
        <v>46</v>
      </c>
      <c r="C171" s="283"/>
      <c r="D171" s="283"/>
      <c r="E171" s="307"/>
      <c r="F171" s="84"/>
      <c r="G171" s="85"/>
      <c r="H171" s="86"/>
      <c r="I171" s="85"/>
      <c r="J171" s="86"/>
      <c r="K171" s="85"/>
      <c r="L171" s="86"/>
      <c r="M171" s="85"/>
      <c r="N171" s="86"/>
      <c r="O171" s="87"/>
      <c r="P171" s="293" t="s">
        <v>156</v>
      </c>
      <c r="Q171" s="294"/>
      <c r="R171" s="294"/>
      <c r="S171" s="294"/>
      <c r="T171" s="294"/>
      <c r="U171" s="295"/>
      <c r="V171" s="279" t="s">
        <v>143</v>
      </c>
      <c r="W171" s="280"/>
      <c r="X171" s="96" t="e">
        <f>VLOOKUP($B168,利用者一覧!$C$4:$AU$53,16,FALSE)</f>
        <v>#N/A</v>
      </c>
      <c r="Y171" s="281" t="s">
        <v>140</v>
      </c>
      <c r="Z171" s="280"/>
      <c r="AA171" s="96" t="e">
        <f>VLOOKUP($B168,利用者一覧!$C$4:$AU$53,24,FALSE)</f>
        <v>#N/A</v>
      </c>
      <c r="AB171" s="225"/>
      <c r="AC171" s="225"/>
      <c r="AD171" s="225"/>
      <c r="AE171" s="225"/>
      <c r="AF171" s="226"/>
    </row>
    <row r="172" spans="1:65" ht="21.6" customHeight="1" thickTop="1" thickBot="1">
      <c r="A172" s="302"/>
      <c r="B172" s="103" t="s">
        <v>51</v>
      </c>
      <c r="C172" s="94" t="e">
        <f>VLOOKUP($B168,利用者一覧!$C$4:$AU$53,38,FALSE)</f>
        <v>#N/A</v>
      </c>
      <c r="D172" s="104" t="s">
        <v>56</v>
      </c>
      <c r="E172" s="61" t="s">
        <v>149</v>
      </c>
      <c r="F172" s="271" t="s">
        <v>31</v>
      </c>
      <c r="G172" s="272"/>
      <c r="H172" s="171" t="s">
        <v>32</v>
      </c>
      <c r="I172" s="272"/>
      <c r="J172" s="171" t="s">
        <v>33</v>
      </c>
      <c r="K172" s="272"/>
      <c r="L172" s="171" t="s">
        <v>34</v>
      </c>
      <c r="M172" s="273"/>
      <c r="N172" s="274" t="s">
        <v>35</v>
      </c>
      <c r="O172" s="275"/>
      <c r="P172" s="276" t="e">
        <f>VLOOKUP($B168,利用者一覧!$C$4:$AU$53,40,FALSE)</f>
        <v>#N/A</v>
      </c>
      <c r="Q172" s="277"/>
      <c r="R172" s="277"/>
      <c r="S172" s="277"/>
      <c r="T172" s="278"/>
      <c r="U172" s="70" t="s">
        <v>148</v>
      </c>
      <c r="V172" s="279" t="s">
        <v>144</v>
      </c>
      <c r="W172" s="280"/>
      <c r="X172" s="96" t="e">
        <f>VLOOKUP($B168,利用者一覧!$C$4:$AU$53,18,FALSE)</f>
        <v>#N/A</v>
      </c>
      <c r="Y172" s="281" t="s">
        <v>141</v>
      </c>
      <c r="Z172" s="280"/>
      <c r="AA172" s="96" t="e">
        <f>VLOOKUP($B168,利用者一覧!$C$4:$AU$53,26,FALSE)</f>
        <v>#N/A</v>
      </c>
      <c r="AB172" s="225"/>
      <c r="AC172" s="225"/>
      <c r="AD172" s="225"/>
      <c r="AE172" s="225"/>
      <c r="AF172" s="226"/>
    </row>
    <row r="173" spans="1:65" ht="21.6" customHeight="1" thickBot="1">
      <c r="A173" s="302"/>
      <c r="B173" s="308" t="s">
        <v>47</v>
      </c>
      <c r="C173" s="308"/>
      <c r="D173" s="308"/>
      <c r="E173" s="309"/>
      <c r="F173" s="97" t="s">
        <v>36</v>
      </c>
      <c r="G173" s="98" t="s">
        <v>37</v>
      </c>
      <c r="H173" s="99" t="s">
        <v>36</v>
      </c>
      <c r="I173" s="98" t="s">
        <v>37</v>
      </c>
      <c r="J173" s="99" t="s">
        <v>36</v>
      </c>
      <c r="K173" s="98" t="s">
        <v>37</v>
      </c>
      <c r="L173" s="99" t="s">
        <v>36</v>
      </c>
      <c r="M173" s="101" t="s">
        <v>37</v>
      </c>
      <c r="N173" s="102" t="s">
        <v>36</v>
      </c>
      <c r="O173" s="100" t="s">
        <v>37</v>
      </c>
      <c r="P173" s="310" t="e">
        <f>VLOOKUP($B168,利用者一覧!$C$4:$AU$53,41,FALSE)</f>
        <v>#N/A</v>
      </c>
      <c r="Q173" s="311"/>
      <c r="R173" s="311"/>
      <c r="S173" s="311"/>
      <c r="T173" s="312"/>
      <c r="U173" s="64" t="s">
        <v>148</v>
      </c>
      <c r="V173" s="279" t="s">
        <v>138</v>
      </c>
      <c r="W173" s="280"/>
      <c r="X173" s="96" t="e">
        <f>VLOOKUP($B168,利用者一覧!$C$4:$AU$53,20,FALSE)</f>
        <v>#N/A</v>
      </c>
      <c r="Y173" s="281" t="s">
        <v>142</v>
      </c>
      <c r="Z173" s="280"/>
      <c r="AA173" s="96" t="e">
        <f>VLOOKUP($B168,利用者一覧!$C$4:$AU$53,28,FALSE)</f>
        <v>#N/A</v>
      </c>
      <c r="AB173" s="225"/>
      <c r="AC173" s="225"/>
      <c r="AD173" s="225"/>
      <c r="AE173" s="225"/>
      <c r="AF173" s="226"/>
      <c r="AK173" s="316"/>
      <c r="AL173" s="316"/>
      <c r="AM173" s="67"/>
      <c r="AN173" s="67"/>
      <c r="AO173" s="67"/>
    </row>
    <row r="174" spans="1:65" ht="21.6" customHeight="1" thickTop="1" thickBot="1">
      <c r="A174" s="302"/>
      <c r="B174" s="106" t="s">
        <v>51</v>
      </c>
      <c r="C174" s="94" t="e">
        <f>VLOOKUP($B168,利用者一覧!$C$4:$AU$53,39,FALSE)</f>
        <v>#N/A</v>
      </c>
      <c r="D174" s="104" t="s">
        <v>56</v>
      </c>
      <c r="E174" s="61" t="s">
        <v>149</v>
      </c>
      <c r="F174" s="71"/>
      <c r="G174" s="72"/>
      <c r="H174" s="73"/>
      <c r="I174" s="72"/>
      <c r="J174" s="73"/>
      <c r="K174" s="72"/>
      <c r="L174" s="73"/>
      <c r="M174" s="74"/>
      <c r="N174" s="62"/>
      <c r="O174" s="63"/>
      <c r="P174" s="317" t="e">
        <f>VLOOKUP($B168,利用者一覧!$C$4:$AU$53,42,FALSE)</f>
        <v>#N/A</v>
      </c>
      <c r="Q174" s="318"/>
      <c r="R174" s="318"/>
      <c r="S174" s="318"/>
      <c r="T174" s="319"/>
      <c r="U174" s="116" t="s">
        <v>148</v>
      </c>
      <c r="V174" s="320" t="e">
        <f>VLOOKUP($B168,利用者一覧!$C$4:$AU$53,44,FALSE)</f>
        <v>#N/A</v>
      </c>
      <c r="W174" s="179"/>
      <c r="X174" s="179"/>
      <c r="Y174" s="179"/>
      <c r="Z174" s="179"/>
      <c r="AA174" s="179"/>
      <c r="AB174" s="179"/>
      <c r="AC174" s="179"/>
      <c r="AD174" s="179"/>
      <c r="AE174" s="179"/>
      <c r="AF174" s="180"/>
    </row>
    <row r="175" spans="1:65" ht="21.6" customHeight="1" thickBot="1">
      <c r="A175" s="302"/>
      <c r="B175" s="293" t="s">
        <v>182</v>
      </c>
      <c r="C175" s="294"/>
      <c r="D175" s="294"/>
      <c r="E175" s="295"/>
      <c r="F175" s="109"/>
      <c r="G175" s="110"/>
      <c r="H175" s="111"/>
      <c r="I175" s="110"/>
      <c r="J175" s="111"/>
      <c r="K175" s="110"/>
      <c r="L175" s="111"/>
      <c r="M175" s="112"/>
      <c r="N175" s="113"/>
      <c r="O175" s="114"/>
      <c r="P175" s="198" t="s">
        <v>178</v>
      </c>
      <c r="Q175" s="199"/>
      <c r="R175" s="324"/>
      <c r="S175" s="206" t="e">
        <f>VLOOKUP($B168,利用者一覧!$C$4:$AU$53,43,FALSE)</f>
        <v>#N/A</v>
      </c>
      <c r="T175" s="206"/>
      <c r="U175" s="207"/>
      <c r="V175" s="321"/>
      <c r="W175" s="322"/>
      <c r="X175" s="322"/>
      <c r="Y175" s="322"/>
      <c r="Z175" s="322"/>
      <c r="AA175" s="322"/>
      <c r="AB175" s="322"/>
      <c r="AC175" s="322"/>
      <c r="AD175" s="322"/>
      <c r="AE175" s="322"/>
      <c r="AF175" s="323"/>
      <c r="AK175" s="76"/>
      <c r="AL175" s="76"/>
      <c r="AM175" s="76"/>
      <c r="AN175" s="76"/>
      <c r="AO175" s="76"/>
      <c r="AP175" s="77"/>
      <c r="AQ175" s="77"/>
      <c r="AR175" s="75"/>
      <c r="AS175" s="77"/>
      <c r="AT175" s="77"/>
      <c r="AU175" s="75"/>
      <c r="AV175" s="77"/>
      <c r="AW175" s="77"/>
      <c r="AX175" s="75"/>
      <c r="AY175" s="77"/>
      <c r="AZ175" s="77"/>
      <c r="BA175" s="75"/>
      <c r="BB175" s="77"/>
      <c r="BC175" s="77"/>
      <c r="BD175" s="75"/>
      <c r="BE175" s="77"/>
      <c r="BF175" s="77"/>
      <c r="BG175" s="75"/>
      <c r="BH175" s="77"/>
      <c r="BI175" s="77"/>
      <c r="BJ175" s="75"/>
      <c r="BK175" s="77"/>
      <c r="BL175" s="77"/>
      <c r="BM175" s="75"/>
    </row>
    <row r="176" spans="1:65" ht="27.6" customHeight="1" thickTop="1" thickBot="1">
      <c r="A176" s="303"/>
      <c r="B176" s="313"/>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4"/>
      <c r="AD176" s="314"/>
      <c r="AE176" s="314"/>
      <c r="AF176" s="315"/>
    </row>
    <row r="177" spans="1:65" ht="16.95" customHeight="1" thickBot="1">
      <c r="A177" s="302">
        <v>18</v>
      </c>
      <c r="B177" s="149" t="s">
        <v>9</v>
      </c>
      <c r="C177" s="150"/>
      <c r="D177" s="150"/>
      <c r="E177" s="151"/>
      <c r="F177" s="304" t="s">
        <v>158</v>
      </c>
      <c r="G177" s="305"/>
      <c r="H177" s="305"/>
      <c r="I177" s="305"/>
      <c r="J177" s="305"/>
      <c r="K177" s="305"/>
      <c r="L177" s="305"/>
      <c r="M177" s="305"/>
      <c r="N177" s="305"/>
      <c r="O177" s="306"/>
      <c r="P177" s="282" t="s">
        <v>48</v>
      </c>
      <c r="Q177" s="283"/>
      <c r="R177" s="283"/>
      <c r="S177" s="283"/>
      <c r="T177" s="283"/>
      <c r="U177" s="284"/>
      <c r="V177" s="285" t="e">
        <f>VLOOKUP($B178,利用者一覧!$C$4:$AU$53,36,FALSE)</f>
        <v>#N/A</v>
      </c>
      <c r="W177" s="286"/>
      <c r="X177" s="286"/>
      <c r="Y177" s="282" t="s">
        <v>49</v>
      </c>
      <c r="Z177" s="283"/>
      <c r="AA177" s="283"/>
      <c r="AB177" s="283"/>
      <c r="AC177" s="284"/>
      <c r="AD177" s="285" t="e">
        <f>VLOOKUP($B178,利用者一覧!$C$4:$AU$53,37,FALSE)</f>
        <v>#N/A</v>
      </c>
      <c r="AE177" s="286"/>
      <c r="AF177" s="287"/>
    </row>
    <row r="178" spans="1:65" ht="27" customHeight="1" thickTop="1" thickBot="1">
      <c r="A178" s="302"/>
      <c r="B178" s="208"/>
      <c r="C178" s="208"/>
      <c r="D178" s="208"/>
      <c r="E178" s="259"/>
      <c r="F178" s="271" t="s">
        <v>26</v>
      </c>
      <c r="G178" s="272"/>
      <c r="H178" s="171" t="s">
        <v>27</v>
      </c>
      <c r="I178" s="272"/>
      <c r="J178" s="171" t="s">
        <v>28</v>
      </c>
      <c r="K178" s="272"/>
      <c r="L178" s="171" t="s">
        <v>29</v>
      </c>
      <c r="M178" s="272"/>
      <c r="N178" s="171" t="s">
        <v>30</v>
      </c>
      <c r="O178" s="275"/>
      <c r="P178" s="106" t="s">
        <v>52</v>
      </c>
      <c r="Q178" s="288" t="s">
        <v>53</v>
      </c>
      <c r="R178" s="289"/>
      <c r="S178" s="104" t="s">
        <v>57</v>
      </c>
      <c r="T178" s="290"/>
      <c r="U178" s="291"/>
      <c r="V178" s="105" t="s">
        <v>60</v>
      </c>
      <c r="W178" s="288" t="s">
        <v>61</v>
      </c>
      <c r="X178" s="292"/>
      <c r="Y178" s="107" t="s">
        <v>54</v>
      </c>
      <c r="Z178" s="115" t="s">
        <v>148</v>
      </c>
      <c r="AA178" s="108" t="s">
        <v>58</v>
      </c>
      <c r="AB178" s="115" t="s">
        <v>148</v>
      </c>
      <c r="AC178" s="108" t="s">
        <v>62</v>
      </c>
      <c r="AD178" s="115" t="s">
        <v>148</v>
      </c>
      <c r="AE178" s="104" t="s">
        <v>55</v>
      </c>
      <c r="AF178" s="61" t="s">
        <v>148</v>
      </c>
    </row>
    <row r="179" spans="1:65" ht="21.6" customHeight="1" thickBot="1">
      <c r="A179" s="302"/>
      <c r="B179" s="209"/>
      <c r="C179" s="209"/>
      <c r="D179" s="209"/>
      <c r="E179" s="261"/>
      <c r="F179" s="97" t="s">
        <v>36</v>
      </c>
      <c r="G179" s="98" t="s">
        <v>37</v>
      </c>
      <c r="H179" s="99" t="s">
        <v>36</v>
      </c>
      <c r="I179" s="98" t="s">
        <v>37</v>
      </c>
      <c r="J179" s="99" t="s">
        <v>36</v>
      </c>
      <c r="K179" s="98" t="s">
        <v>37</v>
      </c>
      <c r="L179" s="99" t="s">
        <v>36</v>
      </c>
      <c r="M179" s="98" t="s">
        <v>37</v>
      </c>
      <c r="N179" s="99" t="s">
        <v>36</v>
      </c>
      <c r="O179" s="100" t="s">
        <v>37</v>
      </c>
      <c r="P179" s="293" t="s">
        <v>177</v>
      </c>
      <c r="Q179" s="294"/>
      <c r="R179" s="294"/>
      <c r="S179" s="294"/>
      <c r="T179" s="294"/>
      <c r="U179" s="295"/>
      <c r="V179" s="293" t="s">
        <v>176</v>
      </c>
      <c r="W179" s="294"/>
      <c r="X179" s="294"/>
      <c r="Y179" s="294"/>
      <c r="Z179" s="294"/>
      <c r="AA179" s="296"/>
      <c r="AB179" s="297" t="e">
        <f>VLOOKUP($B178,利用者一覧!$C$4:$AU$53,45,FALSE)</f>
        <v>#N/A</v>
      </c>
      <c r="AC179" s="297"/>
      <c r="AD179" s="297"/>
      <c r="AE179" s="297"/>
      <c r="AF179" s="298"/>
    </row>
    <row r="180" spans="1:65" ht="27" customHeight="1" thickTop="1" thickBot="1">
      <c r="A180" s="302"/>
      <c r="B180" s="209"/>
      <c r="C180" s="209"/>
      <c r="D180" s="209"/>
      <c r="E180" s="261"/>
      <c r="F180" s="71"/>
      <c r="G180" s="72"/>
      <c r="H180" s="73"/>
      <c r="I180" s="72"/>
      <c r="J180" s="73"/>
      <c r="K180" s="72"/>
      <c r="L180" s="73"/>
      <c r="M180" s="72"/>
      <c r="N180" s="73"/>
      <c r="O180" s="83"/>
      <c r="P180" s="107" t="s">
        <v>157</v>
      </c>
      <c r="Q180" s="115" t="s">
        <v>148</v>
      </c>
      <c r="R180" s="108" t="s">
        <v>63</v>
      </c>
      <c r="S180" s="61" t="s">
        <v>148</v>
      </c>
      <c r="T180" s="107" t="s">
        <v>59</v>
      </c>
      <c r="U180" s="61" t="s">
        <v>148</v>
      </c>
      <c r="V180" s="299" t="s">
        <v>135</v>
      </c>
      <c r="W180" s="300"/>
      <c r="X180" s="95" t="e">
        <f>VLOOKUP($B178,利用者一覧!$C$4:$AU$53,14,FALSE)</f>
        <v>#N/A</v>
      </c>
      <c r="Y180" s="301" t="s">
        <v>139</v>
      </c>
      <c r="Z180" s="300"/>
      <c r="AA180" s="95" t="e">
        <f>VLOOKUP($B178,利用者一覧!$C$4:$AU$53,22,FALSE)</f>
        <v>#N/A</v>
      </c>
      <c r="AB180" s="225"/>
      <c r="AC180" s="225"/>
      <c r="AD180" s="225"/>
      <c r="AE180" s="225"/>
      <c r="AF180" s="226"/>
    </row>
    <row r="181" spans="1:65" ht="21.6" customHeight="1" thickBot="1">
      <c r="A181" s="302"/>
      <c r="B181" s="283" t="s">
        <v>46</v>
      </c>
      <c r="C181" s="283"/>
      <c r="D181" s="283"/>
      <c r="E181" s="307"/>
      <c r="F181" s="84"/>
      <c r="G181" s="85"/>
      <c r="H181" s="86"/>
      <c r="I181" s="85"/>
      <c r="J181" s="86"/>
      <c r="K181" s="85"/>
      <c r="L181" s="86"/>
      <c r="M181" s="85"/>
      <c r="N181" s="86"/>
      <c r="O181" s="87"/>
      <c r="P181" s="293" t="s">
        <v>156</v>
      </c>
      <c r="Q181" s="294"/>
      <c r="R181" s="294"/>
      <c r="S181" s="294"/>
      <c r="T181" s="294"/>
      <c r="U181" s="295"/>
      <c r="V181" s="279" t="s">
        <v>143</v>
      </c>
      <c r="W181" s="280"/>
      <c r="X181" s="96" t="e">
        <f>VLOOKUP($B178,利用者一覧!$C$4:$AU$53,16,FALSE)</f>
        <v>#N/A</v>
      </c>
      <c r="Y181" s="281" t="s">
        <v>140</v>
      </c>
      <c r="Z181" s="280"/>
      <c r="AA181" s="96" t="e">
        <f>VLOOKUP($B178,利用者一覧!$C$4:$AU$53,24,FALSE)</f>
        <v>#N/A</v>
      </c>
      <c r="AB181" s="225"/>
      <c r="AC181" s="225"/>
      <c r="AD181" s="225"/>
      <c r="AE181" s="225"/>
      <c r="AF181" s="226"/>
    </row>
    <row r="182" spans="1:65" ht="21.6" customHeight="1" thickTop="1" thickBot="1">
      <c r="A182" s="302"/>
      <c r="B182" s="103" t="s">
        <v>51</v>
      </c>
      <c r="C182" s="94" t="e">
        <f>VLOOKUP($B178,利用者一覧!$C$4:$AU$53,38,FALSE)</f>
        <v>#N/A</v>
      </c>
      <c r="D182" s="104" t="s">
        <v>56</v>
      </c>
      <c r="E182" s="61" t="s">
        <v>149</v>
      </c>
      <c r="F182" s="271" t="s">
        <v>31</v>
      </c>
      <c r="G182" s="272"/>
      <c r="H182" s="171" t="s">
        <v>32</v>
      </c>
      <c r="I182" s="272"/>
      <c r="J182" s="171" t="s">
        <v>33</v>
      </c>
      <c r="K182" s="272"/>
      <c r="L182" s="171" t="s">
        <v>34</v>
      </c>
      <c r="M182" s="273"/>
      <c r="N182" s="274" t="s">
        <v>35</v>
      </c>
      <c r="O182" s="275"/>
      <c r="P182" s="276" t="e">
        <f>VLOOKUP($B178,利用者一覧!$C$4:$AU$53,40,FALSE)</f>
        <v>#N/A</v>
      </c>
      <c r="Q182" s="277"/>
      <c r="R182" s="277"/>
      <c r="S182" s="277"/>
      <c r="T182" s="278"/>
      <c r="U182" s="70" t="s">
        <v>148</v>
      </c>
      <c r="V182" s="279" t="s">
        <v>144</v>
      </c>
      <c r="W182" s="280"/>
      <c r="X182" s="96" t="e">
        <f>VLOOKUP($B178,利用者一覧!$C$4:$AU$53,18,FALSE)</f>
        <v>#N/A</v>
      </c>
      <c r="Y182" s="281" t="s">
        <v>141</v>
      </c>
      <c r="Z182" s="280"/>
      <c r="AA182" s="96" t="e">
        <f>VLOOKUP($B178,利用者一覧!$C$4:$AU$53,26,FALSE)</f>
        <v>#N/A</v>
      </c>
      <c r="AB182" s="225"/>
      <c r="AC182" s="225"/>
      <c r="AD182" s="225"/>
      <c r="AE182" s="225"/>
      <c r="AF182" s="226"/>
    </row>
    <row r="183" spans="1:65" ht="21.6" customHeight="1" thickBot="1">
      <c r="A183" s="302"/>
      <c r="B183" s="308" t="s">
        <v>47</v>
      </c>
      <c r="C183" s="308"/>
      <c r="D183" s="308"/>
      <c r="E183" s="309"/>
      <c r="F183" s="97" t="s">
        <v>36</v>
      </c>
      <c r="G183" s="98" t="s">
        <v>37</v>
      </c>
      <c r="H183" s="99" t="s">
        <v>36</v>
      </c>
      <c r="I183" s="98" t="s">
        <v>37</v>
      </c>
      <c r="J183" s="99" t="s">
        <v>36</v>
      </c>
      <c r="K183" s="98" t="s">
        <v>37</v>
      </c>
      <c r="L183" s="99" t="s">
        <v>36</v>
      </c>
      <c r="M183" s="101" t="s">
        <v>37</v>
      </c>
      <c r="N183" s="102" t="s">
        <v>36</v>
      </c>
      <c r="O183" s="100" t="s">
        <v>37</v>
      </c>
      <c r="P183" s="310" t="e">
        <f>VLOOKUP($B178,利用者一覧!$C$4:$AU$53,41,FALSE)</f>
        <v>#N/A</v>
      </c>
      <c r="Q183" s="311"/>
      <c r="R183" s="311"/>
      <c r="S183" s="311"/>
      <c r="T183" s="312"/>
      <c r="U183" s="64" t="s">
        <v>148</v>
      </c>
      <c r="V183" s="279" t="s">
        <v>138</v>
      </c>
      <c r="W183" s="280"/>
      <c r="X183" s="96" t="e">
        <f>VLOOKUP($B178,利用者一覧!$C$4:$AU$53,20,FALSE)</f>
        <v>#N/A</v>
      </c>
      <c r="Y183" s="281" t="s">
        <v>142</v>
      </c>
      <c r="Z183" s="280"/>
      <c r="AA183" s="96" t="e">
        <f>VLOOKUP($B178,利用者一覧!$C$4:$AU$53,28,FALSE)</f>
        <v>#N/A</v>
      </c>
      <c r="AB183" s="225"/>
      <c r="AC183" s="225"/>
      <c r="AD183" s="225"/>
      <c r="AE183" s="225"/>
      <c r="AF183" s="226"/>
      <c r="AK183" s="316"/>
      <c r="AL183" s="316"/>
      <c r="AM183" s="67"/>
      <c r="AN183" s="67"/>
      <c r="AO183" s="67"/>
    </row>
    <row r="184" spans="1:65" ht="21.6" customHeight="1" thickTop="1" thickBot="1">
      <c r="A184" s="302"/>
      <c r="B184" s="106" t="s">
        <v>51</v>
      </c>
      <c r="C184" s="94" t="e">
        <f>VLOOKUP($B178,利用者一覧!$C$4:$AU$53,39,FALSE)</f>
        <v>#N/A</v>
      </c>
      <c r="D184" s="104" t="s">
        <v>56</v>
      </c>
      <c r="E184" s="61" t="s">
        <v>149</v>
      </c>
      <c r="F184" s="71"/>
      <c r="G184" s="72"/>
      <c r="H184" s="73"/>
      <c r="I184" s="72"/>
      <c r="J184" s="73"/>
      <c r="K184" s="72"/>
      <c r="L184" s="73"/>
      <c r="M184" s="74"/>
      <c r="N184" s="62"/>
      <c r="O184" s="63"/>
      <c r="P184" s="317" t="e">
        <f>VLOOKUP($B178,利用者一覧!$C$4:$AU$53,42,FALSE)</f>
        <v>#N/A</v>
      </c>
      <c r="Q184" s="318"/>
      <c r="R184" s="318"/>
      <c r="S184" s="318"/>
      <c r="T184" s="319"/>
      <c r="U184" s="116" t="s">
        <v>148</v>
      </c>
      <c r="V184" s="320" t="e">
        <f>VLOOKUP($B178,利用者一覧!$C$4:$AU$53,44,FALSE)</f>
        <v>#N/A</v>
      </c>
      <c r="W184" s="179"/>
      <c r="X184" s="179"/>
      <c r="Y184" s="179"/>
      <c r="Z184" s="179"/>
      <c r="AA184" s="179"/>
      <c r="AB184" s="179"/>
      <c r="AC184" s="179"/>
      <c r="AD184" s="179"/>
      <c r="AE184" s="179"/>
      <c r="AF184" s="180"/>
    </row>
    <row r="185" spans="1:65" ht="21.6" customHeight="1" thickBot="1">
      <c r="A185" s="302"/>
      <c r="B185" s="293" t="s">
        <v>182</v>
      </c>
      <c r="C185" s="294"/>
      <c r="D185" s="294"/>
      <c r="E185" s="295"/>
      <c r="F185" s="109"/>
      <c r="G185" s="110"/>
      <c r="H185" s="111"/>
      <c r="I185" s="110"/>
      <c r="J185" s="111"/>
      <c r="K185" s="110"/>
      <c r="L185" s="111"/>
      <c r="M185" s="112"/>
      <c r="N185" s="113"/>
      <c r="O185" s="114"/>
      <c r="P185" s="198" t="s">
        <v>178</v>
      </c>
      <c r="Q185" s="199"/>
      <c r="R185" s="324"/>
      <c r="S185" s="206" t="e">
        <f>VLOOKUP($B178,利用者一覧!$C$4:$AU$53,43,FALSE)</f>
        <v>#N/A</v>
      </c>
      <c r="T185" s="206"/>
      <c r="U185" s="207"/>
      <c r="V185" s="321"/>
      <c r="W185" s="322"/>
      <c r="X185" s="322"/>
      <c r="Y185" s="322"/>
      <c r="Z185" s="322"/>
      <c r="AA185" s="322"/>
      <c r="AB185" s="322"/>
      <c r="AC185" s="322"/>
      <c r="AD185" s="322"/>
      <c r="AE185" s="322"/>
      <c r="AF185" s="323"/>
      <c r="AK185" s="76"/>
      <c r="AL185" s="76"/>
      <c r="AM185" s="76"/>
      <c r="AN185" s="76"/>
      <c r="AO185" s="76"/>
      <c r="AP185" s="77"/>
      <c r="AQ185" s="77"/>
      <c r="AR185" s="75"/>
      <c r="AS185" s="77"/>
      <c r="AT185" s="77"/>
      <c r="AU185" s="75"/>
      <c r="AV185" s="77"/>
      <c r="AW185" s="77"/>
      <c r="AX185" s="75"/>
      <c r="AY185" s="77"/>
      <c r="AZ185" s="77"/>
      <c r="BA185" s="75"/>
      <c r="BB185" s="77"/>
      <c r="BC185" s="77"/>
      <c r="BD185" s="75"/>
      <c r="BE185" s="77"/>
      <c r="BF185" s="77"/>
      <c r="BG185" s="75"/>
      <c r="BH185" s="77"/>
      <c r="BI185" s="77"/>
      <c r="BJ185" s="75"/>
      <c r="BK185" s="77"/>
      <c r="BL185" s="77"/>
      <c r="BM185" s="75"/>
    </row>
    <row r="186" spans="1:65" ht="27.6" customHeight="1" thickTop="1" thickBot="1">
      <c r="A186" s="303"/>
      <c r="B186" s="313"/>
      <c r="C186" s="314"/>
      <c r="D186" s="314"/>
      <c r="E186" s="314"/>
      <c r="F186" s="314"/>
      <c r="G186" s="314"/>
      <c r="H186" s="314"/>
      <c r="I186" s="314"/>
      <c r="J186" s="314"/>
      <c r="K186" s="314"/>
      <c r="L186" s="314"/>
      <c r="M186" s="314"/>
      <c r="N186" s="314"/>
      <c r="O186" s="314"/>
      <c r="P186" s="314"/>
      <c r="Q186" s="314"/>
      <c r="R186" s="314"/>
      <c r="S186" s="314"/>
      <c r="T186" s="314"/>
      <c r="U186" s="314"/>
      <c r="V186" s="314"/>
      <c r="W186" s="314"/>
      <c r="X186" s="314"/>
      <c r="Y186" s="314"/>
      <c r="Z186" s="314"/>
      <c r="AA186" s="314"/>
      <c r="AB186" s="314"/>
      <c r="AC186" s="314"/>
      <c r="AD186" s="314"/>
      <c r="AE186" s="314"/>
      <c r="AF186" s="315"/>
    </row>
    <row r="187" spans="1:65" ht="16.95" customHeight="1" thickBot="1">
      <c r="A187" s="302">
        <v>19</v>
      </c>
      <c r="B187" s="149" t="s">
        <v>9</v>
      </c>
      <c r="C187" s="150"/>
      <c r="D187" s="150"/>
      <c r="E187" s="151"/>
      <c r="F187" s="304" t="s">
        <v>158</v>
      </c>
      <c r="G187" s="305"/>
      <c r="H187" s="305"/>
      <c r="I187" s="305"/>
      <c r="J187" s="305"/>
      <c r="K187" s="305"/>
      <c r="L187" s="305"/>
      <c r="M187" s="305"/>
      <c r="N187" s="305"/>
      <c r="O187" s="306"/>
      <c r="P187" s="282" t="s">
        <v>48</v>
      </c>
      <c r="Q187" s="283"/>
      <c r="R187" s="283"/>
      <c r="S187" s="283"/>
      <c r="T187" s="283"/>
      <c r="U187" s="284"/>
      <c r="V187" s="285" t="e">
        <f>VLOOKUP($B188,利用者一覧!$C$4:$AU$53,36,FALSE)</f>
        <v>#N/A</v>
      </c>
      <c r="W187" s="286"/>
      <c r="X187" s="286"/>
      <c r="Y187" s="282" t="s">
        <v>49</v>
      </c>
      <c r="Z187" s="283"/>
      <c r="AA187" s="283"/>
      <c r="AB187" s="283"/>
      <c r="AC187" s="284"/>
      <c r="AD187" s="285" t="e">
        <f>VLOOKUP($B188,利用者一覧!$C$4:$AU$53,37,FALSE)</f>
        <v>#N/A</v>
      </c>
      <c r="AE187" s="286"/>
      <c r="AF187" s="287"/>
    </row>
    <row r="188" spans="1:65" ht="27" customHeight="1" thickTop="1" thickBot="1">
      <c r="A188" s="302"/>
      <c r="B188" s="208"/>
      <c r="C188" s="208"/>
      <c r="D188" s="208"/>
      <c r="E188" s="259"/>
      <c r="F188" s="271" t="s">
        <v>26</v>
      </c>
      <c r="G188" s="272"/>
      <c r="H188" s="171" t="s">
        <v>27</v>
      </c>
      <c r="I188" s="272"/>
      <c r="J188" s="171" t="s">
        <v>28</v>
      </c>
      <c r="K188" s="272"/>
      <c r="L188" s="171" t="s">
        <v>29</v>
      </c>
      <c r="M188" s="272"/>
      <c r="N188" s="171" t="s">
        <v>30</v>
      </c>
      <c r="O188" s="275"/>
      <c r="P188" s="106" t="s">
        <v>52</v>
      </c>
      <c r="Q188" s="288" t="s">
        <v>53</v>
      </c>
      <c r="R188" s="289"/>
      <c r="S188" s="104" t="s">
        <v>57</v>
      </c>
      <c r="T188" s="290"/>
      <c r="U188" s="291"/>
      <c r="V188" s="105" t="s">
        <v>60</v>
      </c>
      <c r="W188" s="288" t="s">
        <v>61</v>
      </c>
      <c r="X188" s="292"/>
      <c r="Y188" s="107" t="s">
        <v>54</v>
      </c>
      <c r="Z188" s="115" t="s">
        <v>148</v>
      </c>
      <c r="AA188" s="108" t="s">
        <v>58</v>
      </c>
      <c r="AB188" s="115" t="s">
        <v>148</v>
      </c>
      <c r="AC188" s="108" t="s">
        <v>62</v>
      </c>
      <c r="AD188" s="115" t="s">
        <v>148</v>
      </c>
      <c r="AE188" s="104" t="s">
        <v>55</v>
      </c>
      <c r="AF188" s="61" t="s">
        <v>148</v>
      </c>
    </row>
    <row r="189" spans="1:65" ht="21.6" customHeight="1" thickBot="1">
      <c r="A189" s="302"/>
      <c r="B189" s="209"/>
      <c r="C189" s="209"/>
      <c r="D189" s="209"/>
      <c r="E189" s="261"/>
      <c r="F189" s="97" t="s">
        <v>36</v>
      </c>
      <c r="G189" s="98" t="s">
        <v>37</v>
      </c>
      <c r="H189" s="99" t="s">
        <v>36</v>
      </c>
      <c r="I189" s="98" t="s">
        <v>37</v>
      </c>
      <c r="J189" s="99" t="s">
        <v>36</v>
      </c>
      <c r="K189" s="98" t="s">
        <v>37</v>
      </c>
      <c r="L189" s="99" t="s">
        <v>36</v>
      </c>
      <c r="M189" s="98" t="s">
        <v>37</v>
      </c>
      <c r="N189" s="99" t="s">
        <v>36</v>
      </c>
      <c r="O189" s="100" t="s">
        <v>37</v>
      </c>
      <c r="P189" s="293" t="s">
        <v>177</v>
      </c>
      <c r="Q189" s="294"/>
      <c r="R189" s="294"/>
      <c r="S189" s="294"/>
      <c r="T189" s="294"/>
      <c r="U189" s="295"/>
      <c r="V189" s="293" t="s">
        <v>176</v>
      </c>
      <c r="W189" s="294"/>
      <c r="X189" s="294"/>
      <c r="Y189" s="294"/>
      <c r="Z189" s="294"/>
      <c r="AA189" s="296"/>
      <c r="AB189" s="297" t="e">
        <f>VLOOKUP($B188,利用者一覧!$C$4:$AU$53,45,FALSE)</f>
        <v>#N/A</v>
      </c>
      <c r="AC189" s="297"/>
      <c r="AD189" s="297"/>
      <c r="AE189" s="297"/>
      <c r="AF189" s="298"/>
    </row>
    <row r="190" spans="1:65" ht="27" customHeight="1" thickTop="1" thickBot="1">
      <c r="A190" s="302"/>
      <c r="B190" s="209"/>
      <c r="C190" s="209"/>
      <c r="D190" s="209"/>
      <c r="E190" s="261"/>
      <c r="F190" s="71"/>
      <c r="G190" s="72"/>
      <c r="H190" s="73"/>
      <c r="I190" s="72"/>
      <c r="J190" s="73"/>
      <c r="K190" s="72"/>
      <c r="L190" s="73"/>
      <c r="M190" s="72"/>
      <c r="N190" s="73"/>
      <c r="O190" s="83"/>
      <c r="P190" s="107" t="s">
        <v>157</v>
      </c>
      <c r="Q190" s="115" t="s">
        <v>148</v>
      </c>
      <c r="R190" s="108" t="s">
        <v>63</v>
      </c>
      <c r="S190" s="61" t="s">
        <v>148</v>
      </c>
      <c r="T190" s="107" t="s">
        <v>59</v>
      </c>
      <c r="U190" s="61" t="s">
        <v>148</v>
      </c>
      <c r="V190" s="299" t="s">
        <v>135</v>
      </c>
      <c r="W190" s="300"/>
      <c r="X190" s="95" t="e">
        <f>VLOOKUP($B188,利用者一覧!$C$4:$AU$53,14,FALSE)</f>
        <v>#N/A</v>
      </c>
      <c r="Y190" s="301" t="s">
        <v>139</v>
      </c>
      <c r="Z190" s="300"/>
      <c r="AA190" s="95" t="e">
        <f>VLOOKUP($B188,利用者一覧!$C$4:$AU$53,22,FALSE)</f>
        <v>#N/A</v>
      </c>
      <c r="AB190" s="225"/>
      <c r="AC190" s="225"/>
      <c r="AD190" s="225"/>
      <c r="AE190" s="225"/>
      <c r="AF190" s="226"/>
    </row>
    <row r="191" spans="1:65" ht="21.6" customHeight="1" thickBot="1">
      <c r="A191" s="302"/>
      <c r="B191" s="283" t="s">
        <v>46</v>
      </c>
      <c r="C191" s="283"/>
      <c r="D191" s="283"/>
      <c r="E191" s="307"/>
      <c r="F191" s="84"/>
      <c r="G191" s="85"/>
      <c r="H191" s="86"/>
      <c r="I191" s="85"/>
      <c r="J191" s="86"/>
      <c r="K191" s="85"/>
      <c r="L191" s="86"/>
      <c r="M191" s="85"/>
      <c r="N191" s="86"/>
      <c r="O191" s="87"/>
      <c r="P191" s="293" t="s">
        <v>156</v>
      </c>
      <c r="Q191" s="294"/>
      <c r="R191" s="294"/>
      <c r="S191" s="294"/>
      <c r="T191" s="294"/>
      <c r="U191" s="295"/>
      <c r="V191" s="279" t="s">
        <v>143</v>
      </c>
      <c r="W191" s="280"/>
      <c r="X191" s="96" t="e">
        <f>VLOOKUP($B188,利用者一覧!$C$4:$AU$53,16,FALSE)</f>
        <v>#N/A</v>
      </c>
      <c r="Y191" s="281" t="s">
        <v>140</v>
      </c>
      <c r="Z191" s="280"/>
      <c r="AA191" s="96" t="e">
        <f>VLOOKUP($B188,利用者一覧!$C$4:$AU$53,24,FALSE)</f>
        <v>#N/A</v>
      </c>
      <c r="AB191" s="225"/>
      <c r="AC191" s="225"/>
      <c r="AD191" s="225"/>
      <c r="AE191" s="225"/>
      <c r="AF191" s="226"/>
    </row>
    <row r="192" spans="1:65" ht="21.6" customHeight="1" thickTop="1" thickBot="1">
      <c r="A192" s="302"/>
      <c r="B192" s="103" t="s">
        <v>51</v>
      </c>
      <c r="C192" s="94" t="e">
        <f>VLOOKUP($B188,利用者一覧!$C$4:$AU$53,38,FALSE)</f>
        <v>#N/A</v>
      </c>
      <c r="D192" s="104" t="s">
        <v>56</v>
      </c>
      <c r="E192" s="61" t="s">
        <v>149</v>
      </c>
      <c r="F192" s="271" t="s">
        <v>31</v>
      </c>
      <c r="G192" s="272"/>
      <c r="H192" s="171" t="s">
        <v>32</v>
      </c>
      <c r="I192" s="272"/>
      <c r="J192" s="171" t="s">
        <v>33</v>
      </c>
      <c r="K192" s="272"/>
      <c r="L192" s="171" t="s">
        <v>34</v>
      </c>
      <c r="M192" s="273"/>
      <c r="N192" s="274" t="s">
        <v>35</v>
      </c>
      <c r="O192" s="275"/>
      <c r="P192" s="276" t="e">
        <f>VLOOKUP($B188,利用者一覧!$C$4:$AU$53,40,FALSE)</f>
        <v>#N/A</v>
      </c>
      <c r="Q192" s="277"/>
      <c r="R192" s="277"/>
      <c r="S192" s="277"/>
      <c r="T192" s="278"/>
      <c r="U192" s="70" t="s">
        <v>148</v>
      </c>
      <c r="V192" s="279" t="s">
        <v>144</v>
      </c>
      <c r="W192" s="280"/>
      <c r="X192" s="96" t="e">
        <f>VLOOKUP($B188,利用者一覧!$C$4:$AU$53,18,FALSE)</f>
        <v>#N/A</v>
      </c>
      <c r="Y192" s="281" t="s">
        <v>141</v>
      </c>
      <c r="Z192" s="280"/>
      <c r="AA192" s="96" t="e">
        <f>VLOOKUP($B188,利用者一覧!$C$4:$AU$53,26,FALSE)</f>
        <v>#N/A</v>
      </c>
      <c r="AB192" s="225"/>
      <c r="AC192" s="225"/>
      <c r="AD192" s="225"/>
      <c r="AE192" s="225"/>
      <c r="AF192" s="226"/>
    </row>
    <row r="193" spans="1:65" ht="21.6" customHeight="1" thickBot="1">
      <c r="A193" s="302"/>
      <c r="B193" s="308" t="s">
        <v>47</v>
      </c>
      <c r="C193" s="308"/>
      <c r="D193" s="308"/>
      <c r="E193" s="309"/>
      <c r="F193" s="97" t="s">
        <v>36</v>
      </c>
      <c r="G193" s="98" t="s">
        <v>37</v>
      </c>
      <c r="H193" s="99" t="s">
        <v>36</v>
      </c>
      <c r="I193" s="98" t="s">
        <v>37</v>
      </c>
      <c r="J193" s="99" t="s">
        <v>36</v>
      </c>
      <c r="K193" s="98" t="s">
        <v>37</v>
      </c>
      <c r="L193" s="99" t="s">
        <v>36</v>
      </c>
      <c r="M193" s="101" t="s">
        <v>37</v>
      </c>
      <c r="N193" s="102" t="s">
        <v>36</v>
      </c>
      <c r="O193" s="100" t="s">
        <v>37</v>
      </c>
      <c r="P193" s="310" t="e">
        <f>VLOOKUP($B188,利用者一覧!$C$4:$AU$53,41,FALSE)</f>
        <v>#N/A</v>
      </c>
      <c r="Q193" s="311"/>
      <c r="R193" s="311"/>
      <c r="S193" s="311"/>
      <c r="T193" s="312"/>
      <c r="U193" s="64" t="s">
        <v>148</v>
      </c>
      <c r="V193" s="279" t="s">
        <v>138</v>
      </c>
      <c r="W193" s="280"/>
      <c r="X193" s="96" t="e">
        <f>VLOOKUP($B188,利用者一覧!$C$4:$AU$53,20,FALSE)</f>
        <v>#N/A</v>
      </c>
      <c r="Y193" s="281" t="s">
        <v>142</v>
      </c>
      <c r="Z193" s="280"/>
      <c r="AA193" s="96" t="e">
        <f>VLOOKUP($B188,利用者一覧!$C$4:$AU$53,28,FALSE)</f>
        <v>#N/A</v>
      </c>
      <c r="AB193" s="225"/>
      <c r="AC193" s="225"/>
      <c r="AD193" s="225"/>
      <c r="AE193" s="225"/>
      <c r="AF193" s="226"/>
      <c r="AK193" s="316"/>
      <c r="AL193" s="316"/>
      <c r="AM193" s="67"/>
      <c r="AN193" s="67"/>
      <c r="AO193" s="67"/>
    </row>
    <row r="194" spans="1:65" ht="21.6" customHeight="1" thickTop="1" thickBot="1">
      <c r="A194" s="302"/>
      <c r="B194" s="106" t="s">
        <v>51</v>
      </c>
      <c r="C194" s="94" t="e">
        <f>VLOOKUP($B188,利用者一覧!$C$4:$AU$53,39,FALSE)</f>
        <v>#N/A</v>
      </c>
      <c r="D194" s="104" t="s">
        <v>56</v>
      </c>
      <c r="E194" s="61" t="s">
        <v>149</v>
      </c>
      <c r="F194" s="71"/>
      <c r="G194" s="72"/>
      <c r="H194" s="73"/>
      <c r="I194" s="72"/>
      <c r="J194" s="73"/>
      <c r="K194" s="72"/>
      <c r="L194" s="73"/>
      <c r="M194" s="74"/>
      <c r="N194" s="62"/>
      <c r="O194" s="63"/>
      <c r="P194" s="317" t="e">
        <f>VLOOKUP($B188,利用者一覧!$C$4:$AU$53,42,FALSE)</f>
        <v>#N/A</v>
      </c>
      <c r="Q194" s="318"/>
      <c r="R194" s="318"/>
      <c r="S194" s="318"/>
      <c r="T194" s="319"/>
      <c r="U194" s="116" t="s">
        <v>148</v>
      </c>
      <c r="V194" s="320" t="e">
        <f>VLOOKUP($B188,利用者一覧!$C$4:$AU$53,44,FALSE)</f>
        <v>#N/A</v>
      </c>
      <c r="W194" s="179"/>
      <c r="X194" s="179"/>
      <c r="Y194" s="179"/>
      <c r="Z194" s="179"/>
      <c r="AA194" s="179"/>
      <c r="AB194" s="179"/>
      <c r="AC194" s="179"/>
      <c r="AD194" s="179"/>
      <c r="AE194" s="179"/>
      <c r="AF194" s="180"/>
    </row>
    <row r="195" spans="1:65" ht="21.6" customHeight="1" thickBot="1">
      <c r="A195" s="302"/>
      <c r="B195" s="293" t="s">
        <v>182</v>
      </c>
      <c r="C195" s="294"/>
      <c r="D195" s="294"/>
      <c r="E195" s="295"/>
      <c r="F195" s="109"/>
      <c r="G195" s="110"/>
      <c r="H195" s="111"/>
      <c r="I195" s="110"/>
      <c r="J195" s="111"/>
      <c r="K195" s="110"/>
      <c r="L195" s="111"/>
      <c r="M195" s="112"/>
      <c r="N195" s="113"/>
      <c r="O195" s="114"/>
      <c r="P195" s="198" t="s">
        <v>178</v>
      </c>
      <c r="Q195" s="199"/>
      <c r="R195" s="324"/>
      <c r="S195" s="206" t="e">
        <f>VLOOKUP($B188,利用者一覧!$C$4:$AU$53,43,FALSE)</f>
        <v>#N/A</v>
      </c>
      <c r="T195" s="206"/>
      <c r="U195" s="207"/>
      <c r="V195" s="321"/>
      <c r="W195" s="322"/>
      <c r="X195" s="322"/>
      <c r="Y195" s="322"/>
      <c r="Z195" s="322"/>
      <c r="AA195" s="322"/>
      <c r="AB195" s="322"/>
      <c r="AC195" s="322"/>
      <c r="AD195" s="322"/>
      <c r="AE195" s="322"/>
      <c r="AF195" s="323"/>
      <c r="AK195" s="76"/>
      <c r="AL195" s="76"/>
      <c r="AM195" s="76"/>
      <c r="AN195" s="76"/>
      <c r="AO195" s="76"/>
      <c r="AP195" s="77"/>
      <c r="AQ195" s="77"/>
      <c r="AR195" s="75"/>
      <c r="AS195" s="77"/>
      <c r="AT195" s="77"/>
      <c r="AU195" s="75"/>
      <c r="AV195" s="77"/>
      <c r="AW195" s="77"/>
      <c r="AX195" s="75"/>
      <c r="AY195" s="77"/>
      <c r="AZ195" s="77"/>
      <c r="BA195" s="75"/>
      <c r="BB195" s="77"/>
      <c r="BC195" s="77"/>
      <c r="BD195" s="75"/>
      <c r="BE195" s="77"/>
      <c r="BF195" s="77"/>
      <c r="BG195" s="75"/>
      <c r="BH195" s="77"/>
      <c r="BI195" s="77"/>
      <c r="BJ195" s="75"/>
      <c r="BK195" s="77"/>
      <c r="BL195" s="77"/>
      <c r="BM195" s="75"/>
    </row>
    <row r="196" spans="1:65" ht="27.6" customHeight="1" thickTop="1" thickBot="1">
      <c r="A196" s="303"/>
      <c r="B196" s="313"/>
      <c r="C196" s="314"/>
      <c r="D196" s="314"/>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4"/>
      <c r="AB196" s="314"/>
      <c r="AC196" s="314"/>
      <c r="AD196" s="314"/>
      <c r="AE196" s="314"/>
      <c r="AF196" s="315"/>
    </row>
    <row r="197" spans="1:65" ht="16.95" customHeight="1" thickBot="1">
      <c r="A197" s="302">
        <v>20</v>
      </c>
      <c r="B197" s="149" t="s">
        <v>9</v>
      </c>
      <c r="C197" s="150"/>
      <c r="D197" s="150"/>
      <c r="E197" s="151"/>
      <c r="F197" s="304" t="s">
        <v>158</v>
      </c>
      <c r="G197" s="305"/>
      <c r="H197" s="305"/>
      <c r="I197" s="305"/>
      <c r="J197" s="305"/>
      <c r="K197" s="305"/>
      <c r="L197" s="305"/>
      <c r="M197" s="305"/>
      <c r="N197" s="305"/>
      <c r="O197" s="306"/>
      <c r="P197" s="282" t="s">
        <v>48</v>
      </c>
      <c r="Q197" s="283"/>
      <c r="R197" s="283"/>
      <c r="S197" s="283"/>
      <c r="T197" s="283"/>
      <c r="U197" s="284"/>
      <c r="V197" s="285" t="e">
        <f>VLOOKUP($B198,利用者一覧!$C$4:$AU$53,36,FALSE)</f>
        <v>#N/A</v>
      </c>
      <c r="W197" s="286"/>
      <c r="X197" s="286"/>
      <c r="Y197" s="282" t="s">
        <v>49</v>
      </c>
      <c r="Z197" s="283"/>
      <c r="AA197" s="283"/>
      <c r="AB197" s="283"/>
      <c r="AC197" s="284"/>
      <c r="AD197" s="285" t="e">
        <f>VLOOKUP($B198,利用者一覧!$C$4:$AU$53,37,FALSE)</f>
        <v>#N/A</v>
      </c>
      <c r="AE197" s="286"/>
      <c r="AF197" s="287"/>
    </row>
    <row r="198" spans="1:65" ht="27" customHeight="1" thickTop="1" thickBot="1">
      <c r="A198" s="302"/>
      <c r="B198" s="208"/>
      <c r="C198" s="208"/>
      <c r="D198" s="208"/>
      <c r="E198" s="259"/>
      <c r="F198" s="271" t="s">
        <v>26</v>
      </c>
      <c r="G198" s="272"/>
      <c r="H198" s="171" t="s">
        <v>27</v>
      </c>
      <c r="I198" s="272"/>
      <c r="J198" s="171" t="s">
        <v>28</v>
      </c>
      <c r="K198" s="272"/>
      <c r="L198" s="171" t="s">
        <v>29</v>
      </c>
      <c r="M198" s="272"/>
      <c r="N198" s="171" t="s">
        <v>30</v>
      </c>
      <c r="O198" s="275"/>
      <c r="P198" s="106" t="s">
        <v>52</v>
      </c>
      <c r="Q198" s="288" t="s">
        <v>53</v>
      </c>
      <c r="R198" s="289"/>
      <c r="S198" s="104" t="s">
        <v>57</v>
      </c>
      <c r="T198" s="290"/>
      <c r="U198" s="291"/>
      <c r="V198" s="105" t="s">
        <v>60</v>
      </c>
      <c r="W198" s="288" t="s">
        <v>61</v>
      </c>
      <c r="X198" s="292"/>
      <c r="Y198" s="107" t="s">
        <v>54</v>
      </c>
      <c r="Z198" s="115" t="s">
        <v>148</v>
      </c>
      <c r="AA198" s="108" t="s">
        <v>58</v>
      </c>
      <c r="AB198" s="115" t="s">
        <v>148</v>
      </c>
      <c r="AC198" s="108" t="s">
        <v>62</v>
      </c>
      <c r="AD198" s="115" t="s">
        <v>148</v>
      </c>
      <c r="AE198" s="104" t="s">
        <v>55</v>
      </c>
      <c r="AF198" s="61" t="s">
        <v>148</v>
      </c>
    </row>
    <row r="199" spans="1:65" ht="21.6" customHeight="1" thickBot="1">
      <c r="A199" s="302"/>
      <c r="B199" s="209"/>
      <c r="C199" s="209"/>
      <c r="D199" s="209"/>
      <c r="E199" s="261"/>
      <c r="F199" s="97" t="s">
        <v>36</v>
      </c>
      <c r="G199" s="98" t="s">
        <v>37</v>
      </c>
      <c r="H199" s="99" t="s">
        <v>36</v>
      </c>
      <c r="I199" s="98" t="s">
        <v>37</v>
      </c>
      <c r="J199" s="99" t="s">
        <v>36</v>
      </c>
      <c r="K199" s="98" t="s">
        <v>37</v>
      </c>
      <c r="L199" s="99" t="s">
        <v>36</v>
      </c>
      <c r="M199" s="98" t="s">
        <v>37</v>
      </c>
      <c r="N199" s="99" t="s">
        <v>36</v>
      </c>
      <c r="O199" s="100" t="s">
        <v>37</v>
      </c>
      <c r="P199" s="293" t="s">
        <v>177</v>
      </c>
      <c r="Q199" s="294"/>
      <c r="R199" s="294"/>
      <c r="S199" s="294"/>
      <c r="T199" s="294"/>
      <c r="U199" s="295"/>
      <c r="V199" s="293" t="s">
        <v>176</v>
      </c>
      <c r="W199" s="294"/>
      <c r="X199" s="294"/>
      <c r="Y199" s="294"/>
      <c r="Z199" s="294"/>
      <c r="AA199" s="296"/>
      <c r="AB199" s="297" t="e">
        <f>VLOOKUP($B198,利用者一覧!$C$4:$AU$53,45,FALSE)</f>
        <v>#N/A</v>
      </c>
      <c r="AC199" s="297"/>
      <c r="AD199" s="297"/>
      <c r="AE199" s="297"/>
      <c r="AF199" s="298"/>
    </row>
    <row r="200" spans="1:65" ht="27" customHeight="1" thickTop="1" thickBot="1">
      <c r="A200" s="302"/>
      <c r="B200" s="209"/>
      <c r="C200" s="209"/>
      <c r="D200" s="209"/>
      <c r="E200" s="261"/>
      <c r="F200" s="71"/>
      <c r="G200" s="72"/>
      <c r="H200" s="73"/>
      <c r="I200" s="72"/>
      <c r="J200" s="73"/>
      <c r="K200" s="72"/>
      <c r="L200" s="73"/>
      <c r="M200" s="72"/>
      <c r="N200" s="73"/>
      <c r="O200" s="83"/>
      <c r="P200" s="107" t="s">
        <v>157</v>
      </c>
      <c r="Q200" s="115" t="s">
        <v>148</v>
      </c>
      <c r="R200" s="108" t="s">
        <v>63</v>
      </c>
      <c r="S200" s="61" t="s">
        <v>148</v>
      </c>
      <c r="T200" s="107" t="s">
        <v>59</v>
      </c>
      <c r="U200" s="61" t="s">
        <v>148</v>
      </c>
      <c r="V200" s="299" t="s">
        <v>135</v>
      </c>
      <c r="W200" s="300"/>
      <c r="X200" s="95" t="e">
        <f>VLOOKUP($B198,利用者一覧!$C$4:$AU$53,14,FALSE)</f>
        <v>#N/A</v>
      </c>
      <c r="Y200" s="301" t="s">
        <v>139</v>
      </c>
      <c r="Z200" s="300"/>
      <c r="AA200" s="95" t="e">
        <f>VLOOKUP($B198,利用者一覧!$C$4:$AU$53,22,FALSE)</f>
        <v>#N/A</v>
      </c>
      <c r="AB200" s="225"/>
      <c r="AC200" s="225"/>
      <c r="AD200" s="225"/>
      <c r="AE200" s="225"/>
      <c r="AF200" s="226"/>
    </row>
    <row r="201" spans="1:65" ht="21.6" customHeight="1" thickBot="1">
      <c r="A201" s="302"/>
      <c r="B201" s="283" t="s">
        <v>46</v>
      </c>
      <c r="C201" s="283"/>
      <c r="D201" s="283"/>
      <c r="E201" s="307"/>
      <c r="F201" s="84"/>
      <c r="G201" s="85"/>
      <c r="H201" s="86"/>
      <c r="I201" s="85"/>
      <c r="J201" s="86"/>
      <c r="K201" s="85"/>
      <c r="L201" s="86"/>
      <c r="M201" s="85"/>
      <c r="N201" s="86"/>
      <c r="O201" s="87"/>
      <c r="P201" s="293" t="s">
        <v>156</v>
      </c>
      <c r="Q201" s="294"/>
      <c r="R201" s="294"/>
      <c r="S201" s="294"/>
      <c r="T201" s="294"/>
      <c r="U201" s="295"/>
      <c r="V201" s="279" t="s">
        <v>143</v>
      </c>
      <c r="W201" s="280"/>
      <c r="X201" s="96" t="e">
        <f>VLOOKUP($B198,利用者一覧!$C$4:$AU$53,16,FALSE)</f>
        <v>#N/A</v>
      </c>
      <c r="Y201" s="281" t="s">
        <v>140</v>
      </c>
      <c r="Z201" s="280"/>
      <c r="AA201" s="96" t="e">
        <f>VLOOKUP($B198,利用者一覧!$C$4:$AU$53,24,FALSE)</f>
        <v>#N/A</v>
      </c>
      <c r="AB201" s="225"/>
      <c r="AC201" s="225"/>
      <c r="AD201" s="225"/>
      <c r="AE201" s="225"/>
      <c r="AF201" s="226"/>
    </row>
    <row r="202" spans="1:65" ht="21.6" customHeight="1" thickTop="1" thickBot="1">
      <c r="A202" s="302"/>
      <c r="B202" s="103" t="s">
        <v>51</v>
      </c>
      <c r="C202" s="94" t="e">
        <f>VLOOKUP($B198,利用者一覧!$C$4:$AU$53,38,FALSE)</f>
        <v>#N/A</v>
      </c>
      <c r="D202" s="104" t="s">
        <v>56</v>
      </c>
      <c r="E202" s="61" t="s">
        <v>149</v>
      </c>
      <c r="F202" s="271" t="s">
        <v>31</v>
      </c>
      <c r="G202" s="272"/>
      <c r="H202" s="171" t="s">
        <v>32</v>
      </c>
      <c r="I202" s="272"/>
      <c r="J202" s="171" t="s">
        <v>33</v>
      </c>
      <c r="K202" s="272"/>
      <c r="L202" s="171" t="s">
        <v>34</v>
      </c>
      <c r="M202" s="273"/>
      <c r="N202" s="274" t="s">
        <v>35</v>
      </c>
      <c r="O202" s="275"/>
      <c r="P202" s="276" t="e">
        <f>VLOOKUP($B198,利用者一覧!$C$4:$AU$53,40,FALSE)</f>
        <v>#N/A</v>
      </c>
      <c r="Q202" s="277"/>
      <c r="R202" s="277"/>
      <c r="S202" s="277"/>
      <c r="T202" s="278"/>
      <c r="U202" s="70" t="s">
        <v>148</v>
      </c>
      <c r="V202" s="279" t="s">
        <v>144</v>
      </c>
      <c r="W202" s="280"/>
      <c r="X202" s="96" t="e">
        <f>VLOOKUP($B198,利用者一覧!$C$4:$AU$53,18,FALSE)</f>
        <v>#N/A</v>
      </c>
      <c r="Y202" s="281" t="s">
        <v>141</v>
      </c>
      <c r="Z202" s="280"/>
      <c r="AA202" s="96" t="e">
        <f>VLOOKUP($B198,利用者一覧!$C$4:$AU$53,26,FALSE)</f>
        <v>#N/A</v>
      </c>
      <c r="AB202" s="225"/>
      <c r="AC202" s="225"/>
      <c r="AD202" s="225"/>
      <c r="AE202" s="225"/>
      <c r="AF202" s="226"/>
    </row>
    <row r="203" spans="1:65" ht="21.6" customHeight="1" thickBot="1">
      <c r="A203" s="302"/>
      <c r="B203" s="308" t="s">
        <v>47</v>
      </c>
      <c r="C203" s="308"/>
      <c r="D203" s="308"/>
      <c r="E203" s="309"/>
      <c r="F203" s="97" t="s">
        <v>36</v>
      </c>
      <c r="G203" s="98" t="s">
        <v>37</v>
      </c>
      <c r="H203" s="99" t="s">
        <v>36</v>
      </c>
      <c r="I203" s="98" t="s">
        <v>37</v>
      </c>
      <c r="J203" s="99" t="s">
        <v>36</v>
      </c>
      <c r="K203" s="98" t="s">
        <v>37</v>
      </c>
      <c r="L203" s="99" t="s">
        <v>36</v>
      </c>
      <c r="M203" s="101" t="s">
        <v>37</v>
      </c>
      <c r="N203" s="102" t="s">
        <v>36</v>
      </c>
      <c r="O203" s="100" t="s">
        <v>37</v>
      </c>
      <c r="P203" s="310" t="e">
        <f>VLOOKUP($B198,利用者一覧!$C$4:$AU$53,41,FALSE)</f>
        <v>#N/A</v>
      </c>
      <c r="Q203" s="311"/>
      <c r="R203" s="311"/>
      <c r="S203" s="311"/>
      <c r="T203" s="312"/>
      <c r="U203" s="64" t="s">
        <v>148</v>
      </c>
      <c r="V203" s="279" t="s">
        <v>138</v>
      </c>
      <c r="W203" s="280"/>
      <c r="X203" s="96" t="e">
        <f>VLOOKUP($B198,利用者一覧!$C$4:$AU$53,20,FALSE)</f>
        <v>#N/A</v>
      </c>
      <c r="Y203" s="281" t="s">
        <v>142</v>
      </c>
      <c r="Z203" s="280"/>
      <c r="AA203" s="96" t="e">
        <f>VLOOKUP($B198,利用者一覧!$C$4:$AU$53,28,FALSE)</f>
        <v>#N/A</v>
      </c>
      <c r="AB203" s="225"/>
      <c r="AC203" s="225"/>
      <c r="AD203" s="225"/>
      <c r="AE203" s="225"/>
      <c r="AF203" s="226"/>
      <c r="AK203" s="316"/>
      <c r="AL203" s="316"/>
      <c r="AM203" s="67"/>
      <c r="AN203" s="67"/>
      <c r="AO203" s="67"/>
    </row>
    <row r="204" spans="1:65" ht="21.6" customHeight="1" thickTop="1" thickBot="1">
      <c r="A204" s="302"/>
      <c r="B204" s="106" t="s">
        <v>51</v>
      </c>
      <c r="C204" s="94" t="e">
        <f>VLOOKUP($B198,利用者一覧!$C$4:$AU$53,39,FALSE)</f>
        <v>#N/A</v>
      </c>
      <c r="D204" s="104" t="s">
        <v>56</v>
      </c>
      <c r="E204" s="61" t="s">
        <v>149</v>
      </c>
      <c r="F204" s="71"/>
      <c r="G204" s="72"/>
      <c r="H204" s="73"/>
      <c r="I204" s="72"/>
      <c r="J204" s="73"/>
      <c r="K204" s="72"/>
      <c r="L204" s="73"/>
      <c r="M204" s="74"/>
      <c r="N204" s="62"/>
      <c r="O204" s="63"/>
      <c r="P204" s="317" t="e">
        <f>VLOOKUP($B198,利用者一覧!$C$4:$AU$53,42,FALSE)</f>
        <v>#N/A</v>
      </c>
      <c r="Q204" s="318"/>
      <c r="R204" s="318"/>
      <c r="S204" s="318"/>
      <c r="T204" s="319"/>
      <c r="U204" s="116" t="s">
        <v>148</v>
      </c>
      <c r="V204" s="320" t="e">
        <f>VLOOKUP($B198,利用者一覧!$C$4:$AU$53,44,FALSE)</f>
        <v>#N/A</v>
      </c>
      <c r="W204" s="179"/>
      <c r="X204" s="179"/>
      <c r="Y204" s="179"/>
      <c r="Z204" s="179"/>
      <c r="AA204" s="179"/>
      <c r="AB204" s="179"/>
      <c r="AC204" s="179"/>
      <c r="AD204" s="179"/>
      <c r="AE204" s="179"/>
      <c r="AF204" s="180"/>
    </row>
    <row r="205" spans="1:65" ht="21.6" customHeight="1" thickBot="1">
      <c r="A205" s="302"/>
      <c r="B205" s="293" t="s">
        <v>182</v>
      </c>
      <c r="C205" s="294"/>
      <c r="D205" s="294"/>
      <c r="E205" s="295"/>
      <c r="F205" s="109"/>
      <c r="G205" s="110"/>
      <c r="H205" s="111"/>
      <c r="I205" s="110"/>
      <c r="J205" s="111"/>
      <c r="K205" s="110"/>
      <c r="L205" s="111"/>
      <c r="M205" s="112"/>
      <c r="N205" s="113"/>
      <c r="O205" s="114"/>
      <c r="P205" s="198" t="s">
        <v>178</v>
      </c>
      <c r="Q205" s="199"/>
      <c r="R205" s="324"/>
      <c r="S205" s="206" t="e">
        <f>VLOOKUP($B198,利用者一覧!$C$4:$AU$53,43,FALSE)</f>
        <v>#N/A</v>
      </c>
      <c r="T205" s="206"/>
      <c r="U205" s="207"/>
      <c r="V205" s="321"/>
      <c r="W205" s="322"/>
      <c r="X205" s="322"/>
      <c r="Y205" s="322"/>
      <c r="Z205" s="322"/>
      <c r="AA205" s="322"/>
      <c r="AB205" s="322"/>
      <c r="AC205" s="322"/>
      <c r="AD205" s="322"/>
      <c r="AE205" s="322"/>
      <c r="AF205" s="323"/>
      <c r="AK205" s="76"/>
      <c r="AL205" s="76"/>
      <c r="AM205" s="76"/>
      <c r="AN205" s="76"/>
      <c r="AO205" s="76"/>
      <c r="AP205" s="77"/>
      <c r="AQ205" s="77"/>
      <c r="AR205" s="75"/>
      <c r="AS205" s="77"/>
      <c r="AT205" s="77"/>
      <c r="AU205" s="75"/>
      <c r="AV205" s="77"/>
      <c r="AW205" s="77"/>
      <c r="AX205" s="75"/>
      <c r="AY205" s="77"/>
      <c r="AZ205" s="77"/>
      <c r="BA205" s="75"/>
      <c r="BB205" s="77"/>
      <c r="BC205" s="77"/>
      <c r="BD205" s="75"/>
      <c r="BE205" s="77"/>
      <c r="BF205" s="77"/>
      <c r="BG205" s="75"/>
      <c r="BH205" s="77"/>
      <c r="BI205" s="77"/>
      <c r="BJ205" s="75"/>
      <c r="BK205" s="77"/>
      <c r="BL205" s="77"/>
      <c r="BM205" s="75"/>
    </row>
    <row r="206" spans="1:65" ht="27.6" customHeight="1" thickTop="1" thickBot="1">
      <c r="A206" s="303"/>
      <c r="B206" s="313"/>
      <c r="C206" s="314"/>
      <c r="D206" s="314"/>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4"/>
      <c r="AB206" s="314"/>
      <c r="AC206" s="314"/>
      <c r="AD206" s="314"/>
      <c r="AE206" s="314"/>
      <c r="AF206" s="315"/>
    </row>
    <row r="207" spans="1:65" ht="16.95" customHeight="1" thickBot="1">
      <c r="A207" s="302">
        <v>21</v>
      </c>
      <c r="B207" s="149" t="s">
        <v>9</v>
      </c>
      <c r="C207" s="150"/>
      <c r="D207" s="150"/>
      <c r="E207" s="151"/>
      <c r="F207" s="304" t="s">
        <v>158</v>
      </c>
      <c r="G207" s="305"/>
      <c r="H207" s="305"/>
      <c r="I207" s="305"/>
      <c r="J207" s="305"/>
      <c r="K207" s="305"/>
      <c r="L207" s="305"/>
      <c r="M207" s="305"/>
      <c r="N207" s="305"/>
      <c r="O207" s="306"/>
      <c r="P207" s="282" t="s">
        <v>48</v>
      </c>
      <c r="Q207" s="283"/>
      <c r="R207" s="283"/>
      <c r="S207" s="283"/>
      <c r="T207" s="283"/>
      <c r="U207" s="284"/>
      <c r="V207" s="285" t="e">
        <f>VLOOKUP($B208,利用者一覧!$C$4:$AU$53,36,FALSE)</f>
        <v>#N/A</v>
      </c>
      <c r="W207" s="286"/>
      <c r="X207" s="286"/>
      <c r="Y207" s="282" t="s">
        <v>49</v>
      </c>
      <c r="Z207" s="283"/>
      <c r="AA207" s="283"/>
      <c r="AB207" s="283"/>
      <c r="AC207" s="284"/>
      <c r="AD207" s="285" t="e">
        <f>VLOOKUP($B208,利用者一覧!$C$4:$AU$53,37,FALSE)</f>
        <v>#N/A</v>
      </c>
      <c r="AE207" s="286"/>
      <c r="AF207" s="287"/>
    </row>
    <row r="208" spans="1:65" ht="27" customHeight="1" thickTop="1" thickBot="1">
      <c r="A208" s="302"/>
      <c r="B208" s="208"/>
      <c r="C208" s="208"/>
      <c r="D208" s="208"/>
      <c r="E208" s="259"/>
      <c r="F208" s="271" t="s">
        <v>26</v>
      </c>
      <c r="G208" s="272"/>
      <c r="H208" s="171" t="s">
        <v>27</v>
      </c>
      <c r="I208" s="272"/>
      <c r="J208" s="171" t="s">
        <v>28</v>
      </c>
      <c r="K208" s="272"/>
      <c r="L208" s="171" t="s">
        <v>29</v>
      </c>
      <c r="M208" s="272"/>
      <c r="N208" s="171" t="s">
        <v>30</v>
      </c>
      <c r="O208" s="275"/>
      <c r="P208" s="106" t="s">
        <v>52</v>
      </c>
      <c r="Q208" s="288" t="s">
        <v>53</v>
      </c>
      <c r="R208" s="289"/>
      <c r="S208" s="104" t="s">
        <v>57</v>
      </c>
      <c r="T208" s="290"/>
      <c r="U208" s="291"/>
      <c r="V208" s="105" t="s">
        <v>60</v>
      </c>
      <c r="W208" s="288" t="s">
        <v>61</v>
      </c>
      <c r="X208" s="292"/>
      <c r="Y208" s="107" t="s">
        <v>54</v>
      </c>
      <c r="Z208" s="115" t="s">
        <v>148</v>
      </c>
      <c r="AA208" s="108" t="s">
        <v>58</v>
      </c>
      <c r="AB208" s="115" t="s">
        <v>148</v>
      </c>
      <c r="AC208" s="108" t="s">
        <v>62</v>
      </c>
      <c r="AD208" s="115" t="s">
        <v>148</v>
      </c>
      <c r="AE208" s="104" t="s">
        <v>55</v>
      </c>
      <c r="AF208" s="61" t="s">
        <v>148</v>
      </c>
    </row>
    <row r="209" spans="1:65" ht="21.6" customHeight="1" thickBot="1">
      <c r="A209" s="302"/>
      <c r="B209" s="209"/>
      <c r="C209" s="209"/>
      <c r="D209" s="209"/>
      <c r="E209" s="261"/>
      <c r="F209" s="97" t="s">
        <v>36</v>
      </c>
      <c r="G209" s="98" t="s">
        <v>37</v>
      </c>
      <c r="H209" s="99" t="s">
        <v>36</v>
      </c>
      <c r="I209" s="98" t="s">
        <v>37</v>
      </c>
      <c r="J209" s="99" t="s">
        <v>36</v>
      </c>
      <c r="K209" s="98" t="s">
        <v>37</v>
      </c>
      <c r="L209" s="99" t="s">
        <v>36</v>
      </c>
      <c r="M209" s="98" t="s">
        <v>37</v>
      </c>
      <c r="N209" s="99" t="s">
        <v>36</v>
      </c>
      <c r="O209" s="100" t="s">
        <v>37</v>
      </c>
      <c r="P209" s="293" t="s">
        <v>177</v>
      </c>
      <c r="Q209" s="294"/>
      <c r="R209" s="294"/>
      <c r="S209" s="294"/>
      <c r="T209" s="294"/>
      <c r="U209" s="295"/>
      <c r="V209" s="293" t="s">
        <v>176</v>
      </c>
      <c r="W209" s="294"/>
      <c r="X209" s="294"/>
      <c r="Y209" s="294"/>
      <c r="Z209" s="294"/>
      <c r="AA209" s="296"/>
      <c r="AB209" s="297" t="e">
        <f>VLOOKUP($B208,利用者一覧!$C$4:$AU$53,45,FALSE)</f>
        <v>#N/A</v>
      </c>
      <c r="AC209" s="297"/>
      <c r="AD209" s="297"/>
      <c r="AE209" s="297"/>
      <c r="AF209" s="298"/>
    </row>
    <row r="210" spans="1:65" ht="27" customHeight="1" thickTop="1" thickBot="1">
      <c r="A210" s="302"/>
      <c r="B210" s="209"/>
      <c r="C210" s="209"/>
      <c r="D210" s="209"/>
      <c r="E210" s="261"/>
      <c r="F210" s="71"/>
      <c r="G210" s="72"/>
      <c r="H210" s="73"/>
      <c r="I210" s="72"/>
      <c r="J210" s="73"/>
      <c r="K210" s="72"/>
      <c r="L210" s="73"/>
      <c r="M210" s="72"/>
      <c r="N210" s="73"/>
      <c r="O210" s="83"/>
      <c r="P210" s="107" t="s">
        <v>157</v>
      </c>
      <c r="Q210" s="115" t="s">
        <v>148</v>
      </c>
      <c r="R210" s="108" t="s">
        <v>63</v>
      </c>
      <c r="S210" s="61" t="s">
        <v>148</v>
      </c>
      <c r="T210" s="107" t="s">
        <v>59</v>
      </c>
      <c r="U210" s="61" t="s">
        <v>148</v>
      </c>
      <c r="V210" s="299" t="s">
        <v>135</v>
      </c>
      <c r="W210" s="300"/>
      <c r="X210" s="95" t="e">
        <f>VLOOKUP($B208,利用者一覧!$C$4:$AU$53,14,FALSE)</f>
        <v>#N/A</v>
      </c>
      <c r="Y210" s="301" t="s">
        <v>139</v>
      </c>
      <c r="Z210" s="300"/>
      <c r="AA210" s="95" t="e">
        <f>VLOOKUP($B208,利用者一覧!$C$4:$AU$53,22,FALSE)</f>
        <v>#N/A</v>
      </c>
      <c r="AB210" s="225"/>
      <c r="AC210" s="225"/>
      <c r="AD210" s="225"/>
      <c r="AE210" s="225"/>
      <c r="AF210" s="226"/>
    </row>
    <row r="211" spans="1:65" ht="21.6" customHeight="1" thickBot="1">
      <c r="A211" s="302"/>
      <c r="B211" s="283" t="s">
        <v>46</v>
      </c>
      <c r="C211" s="283"/>
      <c r="D211" s="283"/>
      <c r="E211" s="307"/>
      <c r="F211" s="84"/>
      <c r="G211" s="85"/>
      <c r="H211" s="86"/>
      <c r="I211" s="85"/>
      <c r="J211" s="86"/>
      <c r="K211" s="85"/>
      <c r="L211" s="86"/>
      <c r="M211" s="85"/>
      <c r="N211" s="86"/>
      <c r="O211" s="87"/>
      <c r="P211" s="293" t="s">
        <v>156</v>
      </c>
      <c r="Q211" s="294"/>
      <c r="R211" s="294"/>
      <c r="S211" s="294"/>
      <c r="T211" s="294"/>
      <c r="U211" s="295"/>
      <c r="V211" s="279" t="s">
        <v>143</v>
      </c>
      <c r="W211" s="280"/>
      <c r="X211" s="96" t="e">
        <f>VLOOKUP($B208,利用者一覧!$C$4:$AU$53,16,FALSE)</f>
        <v>#N/A</v>
      </c>
      <c r="Y211" s="281" t="s">
        <v>140</v>
      </c>
      <c r="Z211" s="280"/>
      <c r="AA211" s="96" t="e">
        <f>VLOOKUP($B208,利用者一覧!$C$4:$AU$53,24,FALSE)</f>
        <v>#N/A</v>
      </c>
      <c r="AB211" s="225"/>
      <c r="AC211" s="225"/>
      <c r="AD211" s="225"/>
      <c r="AE211" s="225"/>
      <c r="AF211" s="226"/>
    </row>
    <row r="212" spans="1:65" ht="21.6" customHeight="1" thickTop="1" thickBot="1">
      <c r="A212" s="302"/>
      <c r="B212" s="103" t="s">
        <v>51</v>
      </c>
      <c r="C212" s="94" t="e">
        <f>VLOOKUP($B208,利用者一覧!$C$4:$AU$53,38,FALSE)</f>
        <v>#N/A</v>
      </c>
      <c r="D212" s="104" t="s">
        <v>56</v>
      </c>
      <c r="E212" s="61" t="s">
        <v>149</v>
      </c>
      <c r="F212" s="271" t="s">
        <v>31</v>
      </c>
      <c r="G212" s="272"/>
      <c r="H212" s="171" t="s">
        <v>32</v>
      </c>
      <c r="I212" s="272"/>
      <c r="J212" s="171" t="s">
        <v>33</v>
      </c>
      <c r="K212" s="272"/>
      <c r="L212" s="171" t="s">
        <v>34</v>
      </c>
      <c r="M212" s="273"/>
      <c r="N212" s="274" t="s">
        <v>35</v>
      </c>
      <c r="O212" s="275"/>
      <c r="P212" s="276" t="e">
        <f>VLOOKUP($B208,利用者一覧!$C$4:$AU$53,40,FALSE)</f>
        <v>#N/A</v>
      </c>
      <c r="Q212" s="277"/>
      <c r="R212" s="277"/>
      <c r="S212" s="277"/>
      <c r="T212" s="278"/>
      <c r="U212" s="70" t="s">
        <v>148</v>
      </c>
      <c r="V212" s="279" t="s">
        <v>144</v>
      </c>
      <c r="W212" s="280"/>
      <c r="X212" s="96" t="e">
        <f>VLOOKUP($B208,利用者一覧!$C$4:$AU$53,18,FALSE)</f>
        <v>#N/A</v>
      </c>
      <c r="Y212" s="281" t="s">
        <v>141</v>
      </c>
      <c r="Z212" s="280"/>
      <c r="AA212" s="96" t="e">
        <f>VLOOKUP($B208,利用者一覧!$C$4:$AU$53,26,FALSE)</f>
        <v>#N/A</v>
      </c>
      <c r="AB212" s="225"/>
      <c r="AC212" s="225"/>
      <c r="AD212" s="225"/>
      <c r="AE212" s="225"/>
      <c r="AF212" s="226"/>
    </row>
    <row r="213" spans="1:65" ht="21.6" customHeight="1" thickBot="1">
      <c r="A213" s="302"/>
      <c r="B213" s="308" t="s">
        <v>47</v>
      </c>
      <c r="C213" s="308"/>
      <c r="D213" s="308"/>
      <c r="E213" s="309"/>
      <c r="F213" s="97" t="s">
        <v>36</v>
      </c>
      <c r="G213" s="98" t="s">
        <v>37</v>
      </c>
      <c r="H213" s="99" t="s">
        <v>36</v>
      </c>
      <c r="I213" s="98" t="s">
        <v>37</v>
      </c>
      <c r="J213" s="99" t="s">
        <v>36</v>
      </c>
      <c r="K213" s="98" t="s">
        <v>37</v>
      </c>
      <c r="L213" s="99" t="s">
        <v>36</v>
      </c>
      <c r="M213" s="101" t="s">
        <v>37</v>
      </c>
      <c r="N213" s="102" t="s">
        <v>36</v>
      </c>
      <c r="O213" s="100" t="s">
        <v>37</v>
      </c>
      <c r="P213" s="310" t="e">
        <f>VLOOKUP($B208,利用者一覧!$C$4:$AU$53,41,FALSE)</f>
        <v>#N/A</v>
      </c>
      <c r="Q213" s="311"/>
      <c r="R213" s="311"/>
      <c r="S213" s="311"/>
      <c r="T213" s="312"/>
      <c r="U213" s="64" t="s">
        <v>148</v>
      </c>
      <c r="V213" s="279" t="s">
        <v>138</v>
      </c>
      <c r="W213" s="280"/>
      <c r="X213" s="96" t="e">
        <f>VLOOKUP($B208,利用者一覧!$C$4:$AU$53,20,FALSE)</f>
        <v>#N/A</v>
      </c>
      <c r="Y213" s="281" t="s">
        <v>142</v>
      </c>
      <c r="Z213" s="280"/>
      <c r="AA213" s="96" t="e">
        <f>VLOOKUP($B208,利用者一覧!$C$4:$AU$53,28,FALSE)</f>
        <v>#N/A</v>
      </c>
      <c r="AB213" s="225"/>
      <c r="AC213" s="225"/>
      <c r="AD213" s="225"/>
      <c r="AE213" s="225"/>
      <c r="AF213" s="226"/>
      <c r="AK213" s="316"/>
      <c r="AL213" s="316"/>
      <c r="AM213" s="67"/>
      <c r="AN213" s="67"/>
      <c r="AO213" s="67"/>
    </row>
    <row r="214" spans="1:65" ht="21.6" customHeight="1" thickTop="1" thickBot="1">
      <c r="A214" s="302"/>
      <c r="B214" s="106" t="s">
        <v>51</v>
      </c>
      <c r="C214" s="94" t="e">
        <f>VLOOKUP($B208,利用者一覧!$C$4:$AU$53,39,FALSE)</f>
        <v>#N/A</v>
      </c>
      <c r="D214" s="104" t="s">
        <v>56</v>
      </c>
      <c r="E214" s="61" t="s">
        <v>149</v>
      </c>
      <c r="F214" s="71"/>
      <c r="G214" s="72"/>
      <c r="H214" s="73"/>
      <c r="I214" s="72"/>
      <c r="J214" s="73"/>
      <c r="K214" s="72"/>
      <c r="L214" s="73"/>
      <c r="M214" s="74"/>
      <c r="N214" s="62"/>
      <c r="O214" s="63"/>
      <c r="P214" s="317" t="e">
        <f>VLOOKUP($B208,利用者一覧!$C$4:$AU$53,42,FALSE)</f>
        <v>#N/A</v>
      </c>
      <c r="Q214" s="318"/>
      <c r="R214" s="318"/>
      <c r="S214" s="318"/>
      <c r="T214" s="319"/>
      <c r="U214" s="116" t="s">
        <v>148</v>
      </c>
      <c r="V214" s="320" t="e">
        <f>VLOOKUP($B208,利用者一覧!$C$4:$AU$53,44,FALSE)</f>
        <v>#N/A</v>
      </c>
      <c r="W214" s="179"/>
      <c r="X214" s="179"/>
      <c r="Y214" s="179"/>
      <c r="Z214" s="179"/>
      <c r="AA214" s="179"/>
      <c r="AB214" s="179"/>
      <c r="AC214" s="179"/>
      <c r="AD214" s="179"/>
      <c r="AE214" s="179"/>
      <c r="AF214" s="180"/>
    </row>
    <row r="215" spans="1:65" ht="21.6" customHeight="1" thickBot="1">
      <c r="A215" s="302"/>
      <c r="B215" s="293" t="s">
        <v>182</v>
      </c>
      <c r="C215" s="294"/>
      <c r="D215" s="294"/>
      <c r="E215" s="295"/>
      <c r="F215" s="109"/>
      <c r="G215" s="110"/>
      <c r="H215" s="111"/>
      <c r="I215" s="110"/>
      <c r="J215" s="111"/>
      <c r="K215" s="110"/>
      <c r="L215" s="111"/>
      <c r="M215" s="112"/>
      <c r="N215" s="113"/>
      <c r="O215" s="114"/>
      <c r="P215" s="198" t="s">
        <v>178</v>
      </c>
      <c r="Q215" s="199"/>
      <c r="R215" s="324"/>
      <c r="S215" s="206" t="e">
        <f>VLOOKUP($B208,利用者一覧!$C$4:$AU$53,43,FALSE)</f>
        <v>#N/A</v>
      </c>
      <c r="T215" s="206"/>
      <c r="U215" s="207"/>
      <c r="V215" s="321"/>
      <c r="W215" s="322"/>
      <c r="X215" s="322"/>
      <c r="Y215" s="322"/>
      <c r="Z215" s="322"/>
      <c r="AA215" s="322"/>
      <c r="AB215" s="322"/>
      <c r="AC215" s="322"/>
      <c r="AD215" s="322"/>
      <c r="AE215" s="322"/>
      <c r="AF215" s="323"/>
      <c r="AK215" s="76"/>
      <c r="AL215" s="76"/>
      <c r="AM215" s="76"/>
      <c r="AN215" s="76"/>
      <c r="AO215" s="76"/>
      <c r="AP215" s="77"/>
      <c r="AQ215" s="77"/>
      <c r="AR215" s="75"/>
      <c r="AS215" s="77"/>
      <c r="AT215" s="77"/>
      <c r="AU215" s="75"/>
      <c r="AV215" s="77"/>
      <c r="AW215" s="77"/>
      <c r="AX215" s="75"/>
      <c r="AY215" s="77"/>
      <c r="AZ215" s="77"/>
      <c r="BA215" s="75"/>
      <c r="BB215" s="77"/>
      <c r="BC215" s="77"/>
      <c r="BD215" s="75"/>
      <c r="BE215" s="77"/>
      <c r="BF215" s="77"/>
      <c r="BG215" s="75"/>
      <c r="BH215" s="77"/>
      <c r="BI215" s="77"/>
      <c r="BJ215" s="75"/>
      <c r="BK215" s="77"/>
      <c r="BL215" s="77"/>
      <c r="BM215" s="75"/>
    </row>
    <row r="216" spans="1:65" ht="27.6" customHeight="1" thickTop="1" thickBot="1">
      <c r="A216" s="303"/>
      <c r="B216" s="313"/>
      <c r="C216" s="314"/>
      <c r="D216" s="314"/>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4"/>
      <c r="AB216" s="314"/>
      <c r="AC216" s="314"/>
      <c r="AD216" s="314"/>
      <c r="AE216" s="314"/>
      <c r="AF216" s="315"/>
    </row>
    <row r="217" spans="1:65" ht="16.95" customHeight="1" thickBot="1">
      <c r="A217" s="302">
        <v>22</v>
      </c>
      <c r="B217" s="149" t="s">
        <v>9</v>
      </c>
      <c r="C217" s="150"/>
      <c r="D217" s="150"/>
      <c r="E217" s="151"/>
      <c r="F217" s="304" t="s">
        <v>158</v>
      </c>
      <c r="G217" s="305"/>
      <c r="H217" s="305"/>
      <c r="I217" s="305"/>
      <c r="J217" s="305"/>
      <c r="K217" s="305"/>
      <c r="L217" s="305"/>
      <c r="M217" s="305"/>
      <c r="N217" s="305"/>
      <c r="O217" s="306"/>
      <c r="P217" s="282" t="s">
        <v>48</v>
      </c>
      <c r="Q217" s="283"/>
      <c r="R217" s="283"/>
      <c r="S217" s="283"/>
      <c r="T217" s="283"/>
      <c r="U217" s="284"/>
      <c r="V217" s="285" t="e">
        <f>VLOOKUP($B218,利用者一覧!$C$4:$AU$53,36,FALSE)</f>
        <v>#N/A</v>
      </c>
      <c r="W217" s="286"/>
      <c r="X217" s="286"/>
      <c r="Y217" s="282" t="s">
        <v>49</v>
      </c>
      <c r="Z217" s="283"/>
      <c r="AA217" s="283"/>
      <c r="AB217" s="283"/>
      <c r="AC217" s="284"/>
      <c r="AD217" s="285" t="e">
        <f>VLOOKUP($B218,利用者一覧!$C$4:$AU$53,37,FALSE)</f>
        <v>#N/A</v>
      </c>
      <c r="AE217" s="286"/>
      <c r="AF217" s="287"/>
    </row>
    <row r="218" spans="1:65" ht="27" customHeight="1" thickTop="1" thickBot="1">
      <c r="A218" s="302"/>
      <c r="B218" s="208"/>
      <c r="C218" s="208"/>
      <c r="D218" s="208"/>
      <c r="E218" s="259"/>
      <c r="F218" s="271" t="s">
        <v>26</v>
      </c>
      <c r="G218" s="272"/>
      <c r="H218" s="171" t="s">
        <v>27</v>
      </c>
      <c r="I218" s="272"/>
      <c r="J218" s="171" t="s">
        <v>28</v>
      </c>
      <c r="K218" s="272"/>
      <c r="L218" s="171" t="s">
        <v>29</v>
      </c>
      <c r="M218" s="272"/>
      <c r="N218" s="171" t="s">
        <v>30</v>
      </c>
      <c r="O218" s="275"/>
      <c r="P218" s="106" t="s">
        <v>52</v>
      </c>
      <c r="Q218" s="288" t="s">
        <v>53</v>
      </c>
      <c r="R218" s="289"/>
      <c r="S218" s="104" t="s">
        <v>57</v>
      </c>
      <c r="T218" s="290"/>
      <c r="U218" s="291"/>
      <c r="V218" s="105" t="s">
        <v>60</v>
      </c>
      <c r="W218" s="288" t="s">
        <v>61</v>
      </c>
      <c r="X218" s="292"/>
      <c r="Y218" s="107" t="s">
        <v>54</v>
      </c>
      <c r="Z218" s="115" t="s">
        <v>148</v>
      </c>
      <c r="AA218" s="108" t="s">
        <v>58</v>
      </c>
      <c r="AB218" s="115" t="s">
        <v>148</v>
      </c>
      <c r="AC218" s="108" t="s">
        <v>62</v>
      </c>
      <c r="AD218" s="115" t="s">
        <v>148</v>
      </c>
      <c r="AE218" s="104" t="s">
        <v>55</v>
      </c>
      <c r="AF218" s="61" t="s">
        <v>148</v>
      </c>
    </row>
    <row r="219" spans="1:65" ht="21.6" customHeight="1" thickBot="1">
      <c r="A219" s="302"/>
      <c r="B219" s="209"/>
      <c r="C219" s="209"/>
      <c r="D219" s="209"/>
      <c r="E219" s="261"/>
      <c r="F219" s="97" t="s">
        <v>36</v>
      </c>
      <c r="G219" s="98" t="s">
        <v>37</v>
      </c>
      <c r="H219" s="99" t="s">
        <v>36</v>
      </c>
      <c r="I219" s="98" t="s">
        <v>37</v>
      </c>
      <c r="J219" s="99" t="s">
        <v>36</v>
      </c>
      <c r="K219" s="98" t="s">
        <v>37</v>
      </c>
      <c r="L219" s="99" t="s">
        <v>36</v>
      </c>
      <c r="M219" s="98" t="s">
        <v>37</v>
      </c>
      <c r="N219" s="99" t="s">
        <v>36</v>
      </c>
      <c r="O219" s="100" t="s">
        <v>37</v>
      </c>
      <c r="P219" s="293" t="s">
        <v>177</v>
      </c>
      <c r="Q219" s="294"/>
      <c r="R219" s="294"/>
      <c r="S219" s="294"/>
      <c r="T219" s="294"/>
      <c r="U219" s="295"/>
      <c r="V219" s="293" t="s">
        <v>176</v>
      </c>
      <c r="W219" s="294"/>
      <c r="X219" s="294"/>
      <c r="Y219" s="294"/>
      <c r="Z219" s="294"/>
      <c r="AA219" s="296"/>
      <c r="AB219" s="297" t="e">
        <f>VLOOKUP($B218,利用者一覧!$C$4:$AU$53,45,FALSE)</f>
        <v>#N/A</v>
      </c>
      <c r="AC219" s="297"/>
      <c r="AD219" s="297"/>
      <c r="AE219" s="297"/>
      <c r="AF219" s="298"/>
    </row>
    <row r="220" spans="1:65" ht="27" customHeight="1" thickTop="1" thickBot="1">
      <c r="A220" s="302"/>
      <c r="B220" s="209"/>
      <c r="C220" s="209"/>
      <c r="D220" s="209"/>
      <c r="E220" s="261"/>
      <c r="F220" s="71"/>
      <c r="G220" s="72"/>
      <c r="H220" s="73"/>
      <c r="I220" s="72"/>
      <c r="J220" s="73"/>
      <c r="K220" s="72"/>
      <c r="L220" s="73"/>
      <c r="M220" s="72"/>
      <c r="N220" s="73"/>
      <c r="O220" s="83"/>
      <c r="P220" s="107" t="s">
        <v>157</v>
      </c>
      <c r="Q220" s="115" t="s">
        <v>148</v>
      </c>
      <c r="R220" s="108" t="s">
        <v>63</v>
      </c>
      <c r="S220" s="61" t="s">
        <v>148</v>
      </c>
      <c r="T220" s="107" t="s">
        <v>59</v>
      </c>
      <c r="U220" s="61" t="s">
        <v>148</v>
      </c>
      <c r="V220" s="299" t="s">
        <v>135</v>
      </c>
      <c r="W220" s="300"/>
      <c r="X220" s="95" t="e">
        <f>VLOOKUP($B218,利用者一覧!$C$4:$AU$53,14,FALSE)</f>
        <v>#N/A</v>
      </c>
      <c r="Y220" s="301" t="s">
        <v>139</v>
      </c>
      <c r="Z220" s="300"/>
      <c r="AA220" s="95" t="e">
        <f>VLOOKUP($B218,利用者一覧!$C$4:$AU$53,22,FALSE)</f>
        <v>#N/A</v>
      </c>
      <c r="AB220" s="225"/>
      <c r="AC220" s="225"/>
      <c r="AD220" s="225"/>
      <c r="AE220" s="225"/>
      <c r="AF220" s="226"/>
    </row>
    <row r="221" spans="1:65" ht="21.6" customHeight="1" thickBot="1">
      <c r="A221" s="302"/>
      <c r="B221" s="283" t="s">
        <v>46</v>
      </c>
      <c r="C221" s="283"/>
      <c r="D221" s="283"/>
      <c r="E221" s="307"/>
      <c r="F221" s="84"/>
      <c r="G221" s="85"/>
      <c r="H221" s="86"/>
      <c r="I221" s="85"/>
      <c r="J221" s="86"/>
      <c r="K221" s="85"/>
      <c r="L221" s="86"/>
      <c r="M221" s="85"/>
      <c r="N221" s="86"/>
      <c r="O221" s="87"/>
      <c r="P221" s="293" t="s">
        <v>156</v>
      </c>
      <c r="Q221" s="294"/>
      <c r="R221" s="294"/>
      <c r="S221" s="294"/>
      <c r="T221" s="294"/>
      <c r="U221" s="295"/>
      <c r="V221" s="279" t="s">
        <v>143</v>
      </c>
      <c r="W221" s="280"/>
      <c r="X221" s="96" t="e">
        <f>VLOOKUP($B218,利用者一覧!$C$4:$AU$53,16,FALSE)</f>
        <v>#N/A</v>
      </c>
      <c r="Y221" s="281" t="s">
        <v>140</v>
      </c>
      <c r="Z221" s="280"/>
      <c r="AA221" s="96" t="e">
        <f>VLOOKUP($B218,利用者一覧!$C$4:$AU$53,24,FALSE)</f>
        <v>#N/A</v>
      </c>
      <c r="AB221" s="225"/>
      <c r="AC221" s="225"/>
      <c r="AD221" s="225"/>
      <c r="AE221" s="225"/>
      <c r="AF221" s="226"/>
    </row>
    <row r="222" spans="1:65" ht="21.6" customHeight="1" thickTop="1" thickBot="1">
      <c r="A222" s="302"/>
      <c r="B222" s="103" t="s">
        <v>51</v>
      </c>
      <c r="C222" s="94" t="e">
        <f>VLOOKUP($B218,利用者一覧!$C$4:$AU$53,38,FALSE)</f>
        <v>#N/A</v>
      </c>
      <c r="D222" s="104" t="s">
        <v>56</v>
      </c>
      <c r="E222" s="61" t="s">
        <v>149</v>
      </c>
      <c r="F222" s="271" t="s">
        <v>31</v>
      </c>
      <c r="G222" s="272"/>
      <c r="H222" s="171" t="s">
        <v>32</v>
      </c>
      <c r="I222" s="272"/>
      <c r="J222" s="171" t="s">
        <v>33</v>
      </c>
      <c r="K222" s="272"/>
      <c r="L222" s="171" t="s">
        <v>34</v>
      </c>
      <c r="M222" s="273"/>
      <c r="N222" s="274" t="s">
        <v>35</v>
      </c>
      <c r="O222" s="275"/>
      <c r="P222" s="276" t="e">
        <f>VLOOKUP($B218,利用者一覧!$C$4:$AU$53,40,FALSE)</f>
        <v>#N/A</v>
      </c>
      <c r="Q222" s="277"/>
      <c r="R222" s="277"/>
      <c r="S222" s="277"/>
      <c r="T222" s="278"/>
      <c r="U222" s="70" t="s">
        <v>148</v>
      </c>
      <c r="V222" s="279" t="s">
        <v>144</v>
      </c>
      <c r="W222" s="280"/>
      <c r="X222" s="96" t="e">
        <f>VLOOKUP($B218,利用者一覧!$C$4:$AU$53,18,FALSE)</f>
        <v>#N/A</v>
      </c>
      <c r="Y222" s="281" t="s">
        <v>141</v>
      </c>
      <c r="Z222" s="280"/>
      <c r="AA222" s="96" t="e">
        <f>VLOOKUP($B218,利用者一覧!$C$4:$AU$53,26,FALSE)</f>
        <v>#N/A</v>
      </c>
      <c r="AB222" s="225"/>
      <c r="AC222" s="225"/>
      <c r="AD222" s="225"/>
      <c r="AE222" s="225"/>
      <c r="AF222" s="226"/>
    </row>
    <row r="223" spans="1:65" ht="21.6" customHeight="1" thickBot="1">
      <c r="A223" s="302"/>
      <c r="B223" s="308" t="s">
        <v>47</v>
      </c>
      <c r="C223" s="308"/>
      <c r="D223" s="308"/>
      <c r="E223" s="309"/>
      <c r="F223" s="97" t="s">
        <v>36</v>
      </c>
      <c r="G223" s="98" t="s">
        <v>37</v>
      </c>
      <c r="H223" s="99" t="s">
        <v>36</v>
      </c>
      <c r="I223" s="98" t="s">
        <v>37</v>
      </c>
      <c r="J223" s="99" t="s">
        <v>36</v>
      </c>
      <c r="K223" s="98" t="s">
        <v>37</v>
      </c>
      <c r="L223" s="99" t="s">
        <v>36</v>
      </c>
      <c r="M223" s="101" t="s">
        <v>37</v>
      </c>
      <c r="N223" s="102" t="s">
        <v>36</v>
      </c>
      <c r="O223" s="100" t="s">
        <v>37</v>
      </c>
      <c r="P223" s="310" t="e">
        <f>VLOOKUP($B218,利用者一覧!$C$4:$AU$53,41,FALSE)</f>
        <v>#N/A</v>
      </c>
      <c r="Q223" s="311"/>
      <c r="R223" s="311"/>
      <c r="S223" s="311"/>
      <c r="T223" s="312"/>
      <c r="U223" s="64" t="s">
        <v>148</v>
      </c>
      <c r="V223" s="279" t="s">
        <v>138</v>
      </c>
      <c r="W223" s="280"/>
      <c r="X223" s="96" t="e">
        <f>VLOOKUP($B218,利用者一覧!$C$4:$AU$53,20,FALSE)</f>
        <v>#N/A</v>
      </c>
      <c r="Y223" s="281" t="s">
        <v>142</v>
      </c>
      <c r="Z223" s="280"/>
      <c r="AA223" s="96" t="e">
        <f>VLOOKUP($B218,利用者一覧!$C$4:$AU$53,28,FALSE)</f>
        <v>#N/A</v>
      </c>
      <c r="AB223" s="225"/>
      <c r="AC223" s="225"/>
      <c r="AD223" s="225"/>
      <c r="AE223" s="225"/>
      <c r="AF223" s="226"/>
      <c r="AK223" s="316"/>
      <c r="AL223" s="316"/>
      <c r="AM223" s="67"/>
      <c r="AN223" s="67"/>
      <c r="AO223" s="67"/>
    </row>
    <row r="224" spans="1:65" ht="21.6" customHeight="1" thickTop="1" thickBot="1">
      <c r="A224" s="302"/>
      <c r="B224" s="106" t="s">
        <v>51</v>
      </c>
      <c r="C224" s="94" t="e">
        <f>VLOOKUP($B218,利用者一覧!$C$4:$AU$53,39,FALSE)</f>
        <v>#N/A</v>
      </c>
      <c r="D224" s="104" t="s">
        <v>56</v>
      </c>
      <c r="E224" s="61" t="s">
        <v>149</v>
      </c>
      <c r="F224" s="71"/>
      <c r="G224" s="72"/>
      <c r="H224" s="73"/>
      <c r="I224" s="72"/>
      <c r="J224" s="73"/>
      <c r="K224" s="72"/>
      <c r="L224" s="73"/>
      <c r="M224" s="74"/>
      <c r="N224" s="62"/>
      <c r="O224" s="63"/>
      <c r="P224" s="317" t="e">
        <f>VLOOKUP($B218,利用者一覧!$C$4:$AU$53,42,FALSE)</f>
        <v>#N/A</v>
      </c>
      <c r="Q224" s="318"/>
      <c r="R224" s="318"/>
      <c r="S224" s="318"/>
      <c r="T224" s="319"/>
      <c r="U224" s="116" t="s">
        <v>148</v>
      </c>
      <c r="V224" s="320" t="e">
        <f>VLOOKUP($B218,利用者一覧!$C$4:$AU$53,44,FALSE)</f>
        <v>#N/A</v>
      </c>
      <c r="W224" s="179"/>
      <c r="X224" s="179"/>
      <c r="Y224" s="179"/>
      <c r="Z224" s="179"/>
      <c r="AA224" s="179"/>
      <c r="AB224" s="179"/>
      <c r="AC224" s="179"/>
      <c r="AD224" s="179"/>
      <c r="AE224" s="179"/>
      <c r="AF224" s="180"/>
    </row>
    <row r="225" spans="1:65" ht="21.6" customHeight="1" thickBot="1">
      <c r="A225" s="302"/>
      <c r="B225" s="293" t="s">
        <v>182</v>
      </c>
      <c r="C225" s="294"/>
      <c r="D225" s="294"/>
      <c r="E225" s="295"/>
      <c r="F225" s="109"/>
      <c r="G225" s="110"/>
      <c r="H225" s="111"/>
      <c r="I225" s="110"/>
      <c r="J225" s="111"/>
      <c r="K225" s="110"/>
      <c r="L225" s="111"/>
      <c r="M225" s="112"/>
      <c r="N225" s="113"/>
      <c r="O225" s="114"/>
      <c r="P225" s="198" t="s">
        <v>178</v>
      </c>
      <c r="Q225" s="199"/>
      <c r="R225" s="324"/>
      <c r="S225" s="206" t="e">
        <f>VLOOKUP($B218,利用者一覧!$C$4:$AU$53,43,FALSE)</f>
        <v>#N/A</v>
      </c>
      <c r="T225" s="206"/>
      <c r="U225" s="207"/>
      <c r="V225" s="321"/>
      <c r="W225" s="322"/>
      <c r="X225" s="322"/>
      <c r="Y225" s="322"/>
      <c r="Z225" s="322"/>
      <c r="AA225" s="322"/>
      <c r="AB225" s="322"/>
      <c r="AC225" s="322"/>
      <c r="AD225" s="322"/>
      <c r="AE225" s="322"/>
      <c r="AF225" s="323"/>
      <c r="AK225" s="76"/>
      <c r="AL225" s="76"/>
      <c r="AM225" s="76"/>
      <c r="AN225" s="76"/>
      <c r="AO225" s="76"/>
      <c r="AP225" s="77"/>
      <c r="AQ225" s="77"/>
      <c r="AR225" s="75"/>
      <c r="AS225" s="77"/>
      <c r="AT225" s="77"/>
      <c r="AU225" s="75"/>
      <c r="AV225" s="77"/>
      <c r="AW225" s="77"/>
      <c r="AX225" s="75"/>
      <c r="AY225" s="77"/>
      <c r="AZ225" s="77"/>
      <c r="BA225" s="75"/>
      <c r="BB225" s="77"/>
      <c r="BC225" s="77"/>
      <c r="BD225" s="75"/>
      <c r="BE225" s="77"/>
      <c r="BF225" s="77"/>
      <c r="BG225" s="75"/>
      <c r="BH225" s="77"/>
      <c r="BI225" s="77"/>
      <c r="BJ225" s="75"/>
      <c r="BK225" s="77"/>
      <c r="BL225" s="77"/>
      <c r="BM225" s="75"/>
    </row>
    <row r="226" spans="1:65" ht="27.6" customHeight="1" thickTop="1" thickBot="1">
      <c r="A226" s="303"/>
      <c r="B226" s="313"/>
      <c r="C226" s="314"/>
      <c r="D226" s="314"/>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4"/>
      <c r="AB226" s="314"/>
      <c r="AC226" s="314"/>
      <c r="AD226" s="314"/>
      <c r="AE226" s="314"/>
      <c r="AF226" s="315"/>
    </row>
    <row r="227" spans="1:65" ht="16.95" customHeight="1" thickBot="1">
      <c r="A227" s="302">
        <v>23</v>
      </c>
      <c r="B227" s="149" t="s">
        <v>9</v>
      </c>
      <c r="C227" s="150"/>
      <c r="D227" s="150"/>
      <c r="E227" s="151"/>
      <c r="F227" s="304" t="s">
        <v>158</v>
      </c>
      <c r="G227" s="305"/>
      <c r="H227" s="305"/>
      <c r="I227" s="305"/>
      <c r="J227" s="305"/>
      <c r="K227" s="305"/>
      <c r="L227" s="305"/>
      <c r="M227" s="305"/>
      <c r="N227" s="305"/>
      <c r="O227" s="306"/>
      <c r="P227" s="282" t="s">
        <v>48</v>
      </c>
      <c r="Q227" s="283"/>
      <c r="R227" s="283"/>
      <c r="S227" s="283"/>
      <c r="T227" s="283"/>
      <c r="U227" s="284"/>
      <c r="V227" s="285" t="e">
        <f>VLOOKUP($B228,利用者一覧!$C$4:$AU$53,36,FALSE)</f>
        <v>#N/A</v>
      </c>
      <c r="W227" s="286"/>
      <c r="X227" s="286"/>
      <c r="Y227" s="282" t="s">
        <v>49</v>
      </c>
      <c r="Z227" s="283"/>
      <c r="AA227" s="283"/>
      <c r="AB227" s="283"/>
      <c r="AC227" s="284"/>
      <c r="AD227" s="285" t="e">
        <f>VLOOKUP($B228,利用者一覧!$C$4:$AU$53,37,FALSE)</f>
        <v>#N/A</v>
      </c>
      <c r="AE227" s="286"/>
      <c r="AF227" s="287"/>
    </row>
    <row r="228" spans="1:65" ht="27" customHeight="1" thickTop="1" thickBot="1">
      <c r="A228" s="302"/>
      <c r="B228" s="208"/>
      <c r="C228" s="208"/>
      <c r="D228" s="208"/>
      <c r="E228" s="259"/>
      <c r="F228" s="271" t="s">
        <v>26</v>
      </c>
      <c r="G228" s="272"/>
      <c r="H228" s="171" t="s">
        <v>27</v>
      </c>
      <c r="I228" s="272"/>
      <c r="J228" s="171" t="s">
        <v>28</v>
      </c>
      <c r="K228" s="272"/>
      <c r="L228" s="171" t="s">
        <v>29</v>
      </c>
      <c r="M228" s="272"/>
      <c r="N228" s="171" t="s">
        <v>30</v>
      </c>
      <c r="O228" s="275"/>
      <c r="P228" s="106" t="s">
        <v>52</v>
      </c>
      <c r="Q228" s="288" t="s">
        <v>53</v>
      </c>
      <c r="R228" s="289"/>
      <c r="S228" s="104" t="s">
        <v>57</v>
      </c>
      <c r="T228" s="290"/>
      <c r="U228" s="291"/>
      <c r="V228" s="105" t="s">
        <v>60</v>
      </c>
      <c r="W228" s="288" t="s">
        <v>61</v>
      </c>
      <c r="X228" s="292"/>
      <c r="Y228" s="107" t="s">
        <v>54</v>
      </c>
      <c r="Z228" s="115" t="s">
        <v>148</v>
      </c>
      <c r="AA228" s="108" t="s">
        <v>58</v>
      </c>
      <c r="AB228" s="115" t="s">
        <v>148</v>
      </c>
      <c r="AC228" s="108" t="s">
        <v>62</v>
      </c>
      <c r="AD228" s="115" t="s">
        <v>148</v>
      </c>
      <c r="AE228" s="104" t="s">
        <v>55</v>
      </c>
      <c r="AF228" s="61" t="s">
        <v>148</v>
      </c>
    </row>
    <row r="229" spans="1:65" ht="21.6" customHeight="1" thickBot="1">
      <c r="A229" s="302"/>
      <c r="B229" s="209"/>
      <c r="C229" s="209"/>
      <c r="D229" s="209"/>
      <c r="E229" s="261"/>
      <c r="F229" s="97" t="s">
        <v>36</v>
      </c>
      <c r="G229" s="98" t="s">
        <v>37</v>
      </c>
      <c r="H229" s="99" t="s">
        <v>36</v>
      </c>
      <c r="I229" s="98" t="s">
        <v>37</v>
      </c>
      <c r="J229" s="99" t="s">
        <v>36</v>
      </c>
      <c r="K229" s="98" t="s">
        <v>37</v>
      </c>
      <c r="L229" s="99" t="s">
        <v>36</v>
      </c>
      <c r="M229" s="98" t="s">
        <v>37</v>
      </c>
      <c r="N229" s="99" t="s">
        <v>36</v>
      </c>
      <c r="O229" s="100" t="s">
        <v>37</v>
      </c>
      <c r="P229" s="293" t="s">
        <v>177</v>
      </c>
      <c r="Q229" s="294"/>
      <c r="R229" s="294"/>
      <c r="S229" s="294"/>
      <c r="T229" s="294"/>
      <c r="U229" s="295"/>
      <c r="V229" s="293" t="s">
        <v>176</v>
      </c>
      <c r="W229" s="294"/>
      <c r="X229" s="294"/>
      <c r="Y229" s="294"/>
      <c r="Z229" s="294"/>
      <c r="AA229" s="296"/>
      <c r="AB229" s="297" t="e">
        <f>VLOOKUP($B228,利用者一覧!$C$4:$AU$53,45,FALSE)</f>
        <v>#N/A</v>
      </c>
      <c r="AC229" s="297"/>
      <c r="AD229" s="297"/>
      <c r="AE229" s="297"/>
      <c r="AF229" s="298"/>
    </row>
    <row r="230" spans="1:65" ht="27" customHeight="1" thickTop="1" thickBot="1">
      <c r="A230" s="302"/>
      <c r="B230" s="209"/>
      <c r="C230" s="209"/>
      <c r="D230" s="209"/>
      <c r="E230" s="261"/>
      <c r="F230" s="71"/>
      <c r="G230" s="72"/>
      <c r="H230" s="73"/>
      <c r="I230" s="72"/>
      <c r="J230" s="73"/>
      <c r="K230" s="72"/>
      <c r="L230" s="73"/>
      <c r="M230" s="72"/>
      <c r="N230" s="73"/>
      <c r="O230" s="83"/>
      <c r="P230" s="107" t="s">
        <v>157</v>
      </c>
      <c r="Q230" s="115" t="s">
        <v>148</v>
      </c>
      <c r="R230" s="108" t="s">
        <v>63</v>
      </c>
      <c r="S230" s="61" t="s">
        <v>148</v>
      </c>
      <c r="T230" s="107" t="s">
        <v>59</v>
      </c>
      <c r="U230" s="61" t="s">
        <v>148</v>
      </c>
      <c r="V230" s="299" t="s">
        <v>135</v>
      </c>
      <c r="W230" s="300"/>
      <c r="X230" s="95" t="e">
        <f>VLOOKUP($B228,利用者一覧!$C$4:$AU$53,14,FALSE)</f>
        <v>#N/A</v>
      </c>
      <c r="Y230" s="301" t="s">
        <v>139</v>
      </c>
      <c r="Z230" s="300"/>
      <c r="AA230" s="95" t="e">
        <f>VLOOKUP($B228,利用者一覧!$C$4:$AU$53,22,FALSE)</f>
        <v>#N/A</v>
      </c>
      <c r="AB230" s="225"/>
      <c r="AC230" s="225"/>
      <c r="AD230" s="225"/>
      <c r="AE230" s="225"/>
      <c r="AF230" s="226"/>
    </row>
    <row r="231" spans="1:65" ht="21.6" customHeight="1" thickBot="1">
      <c r="A231" s="302"/>
      <c r="B231" s="283" t="s">
        <v>46</v>
      </c>
      <c r="C231" s="283"/>
      <c r="D231" s="283"/>
      <c r="E231" s="307"/>
      <c r="F231" s="84"/>
      <c r="G231" s="85"/>
      <c r="H231" s="86"/>
      <c r="I231" s="85"/>
      <c r="J231" s="86"/>
      <c r="K231" s="85"/>
      <c r="L231" s="86"/>
      <c r="M231" s="85"/>
      <c r="N231" s="86"/>
      <c r="O231" s="87"/>
      <c r="P231" s="293" t="s">
        <v>156</v>
      </c>
      <c r="Q231" s="294"/>
      <c r="R231" s="294"/>
      <c r="S231" s="294"/>
      <c r="T231" s="294"/>
      <c r="U231" s="295"/>
      <c r="V231" s="279" t="s">
        <v>143</v>
      </c>
      <c r="W231" s="280"/>
      <c r="X231" s="96" t="e">
        <f>VLOOKUP($B228,利用者一覧!$C$4:$AU$53,16,FALSE)</f>
        <v>#N/A</v>
      </c>
      <c r="Y231" s="281" t="s">
        <v>140</v>
      </c>
      <c r="Z231" s="280"/>
      <c r="AA231" s="96" t="e">
        <f>VLOOKUP($B228,利用者一覧!$C$4:$AU$53,24,FALSE)</f>
        <v>#N/A</v>
      </c>
      <c r="AB231" s="225"/>
      <c r="AC231" s="225"/>
      <c r="AD231" s="225"/>
      <c r="AE231" s="225"/>
      <c r="AF231" s="226"/>
    </row>
    <row r="232" spans="1:65" ht="21.6" customHeight="1" thickTop="1" thickBot="1">
      <c r="A232" s="302"/>
      <c r="B232" s="103" t="s">
        <v>51</v>
      </c>
      <c r="C232" s="94" t="e">
        <f>VLOOKUP($B228,利用者一覧!$C$4:$AU$53,38,FALSE)</f>
        <v>#N/A</v>
      </c>
      <c r="D232" s="104" t="s">
        <v>56</v>
      </c>
      <c r="E232" s="61" t="s">
        <v>149</v>
      </c>
      <c r="F232" s="271" t="s">
        <v>31</v>
      </c>
      <c r="G232" s="272"/>
      <c r="H232" s="171" t="s">
        <v>32</v>
      </c>
      <c r="I232" s="272"/>
      <c r="J232" s="171" t="s">
        <v>33</v>
      </c>
      <c r="K232" s="272"/>
      <c r="L232" s="171" t="s">
        <v>34</v>
      </c>
      <c r="M232" s="273"/>
      <c r="N232" s="274" t="s">
        <v>35</v>
      </c>
      <c r="O232" s="275"/>
      <c r="P232" s="276" t="e">
        <f>VLOOKUP($B228,利用者一覧!$C$4:$AU$53,40,FALSE)</f>
        <v>#N/A</v>
      </c>
      <c r="Q232" s="277"/>
      <c r="R232" s="277"/>
      <c r="S232" s="277"/>
      <c r="T232" s="278"/>
      <c r="U232" s="70" t="s">
        <v>148</v>
      </c>
      <c r="V232" s="279" t="s">
        <v>144</v>
      </c>
      <c r="W232" s="280"/>
      <c r="X232" s="96" t="e">
        <f>VLOOKUP($B228,利用者一覧!$C$4:$AU$53,18,FALSE)</f>
        <v>#N/A</v>
      </c>
      <c r="Y232" s="281" t="s">
        <v>141</v>
      </c>
      <c r="Z232" s="280"/>
      <c r="AA232" s="96" t="e">
        <f>VLOOKUP($B228,利用者一覧!$C$4:$AU$53,26,FALSE)</f>
        <v>#N/A</v>
      </c>
      <c r="AB232" s="225"/>
      <c r="AC232" s="225"/>
      <c r="AD232" s="225"/>
      <c r="AE232" s="225"/>
      <c r="AF232" s="226"/>
    </row>
    <row r="233" spans="1:65" ht="21.6" customHeight="1" thickBot="1">
      <c r="A233" s="302"/>
      <c r="B233" s="308" t="s">
        <v>47</v>
      </c>
      <c r="C233" s="308"/>
      <c r="D233" s="308"/>
      <c r="E233" s="309"/>
      <c r="F233" s="97" t="s">
        <v>36</v>
      </c>
      <c r="G233" s="98" t="s">
        <v>37</v>
      </c>
      <c r="H233" s="99" t="s">
        <v>36</v>
      </c>
      <c r="I233" s="98" t="s">
        <v>37</v>
      </c>
      <c r="J233" s="99" t="s">
        <v>36</v>
      </c>
      <c r="K233" s="98" t="s">
        <v>37</v>
      </c>
      <c r="L233" s="99" t="s">
        <v>36</v>
      </c>
      <c r="M233" s="101" t="s">
        <v>37</v>
      </c>
      <c r="N233" s="102" t="s">
        <v>36</v>
      </c>
      <c r="O233" s="100" t="s">
        <v>37</v>
      </c>
      <c r="P233" s="310" t="e">
        <f>VLOOKUP($B228,利用者一覧!$C$4:$AU$53,41,FALSE)</f>
        <v>#N/A</v>
      </c>
      <c r="Q233" s="311"/>
      <c r="R233" s="311"/>
      <c r="S233" s="311"/>
      <c r="T233" s="312"/>
      <c r="U233" s="64" t="s">
        <v>148</v>
      </c>
      <c r="V233" s="279" t="s">
        <v>138</v>
      </c>
      <c r="W233" s="280"/>
      <c r="X233" s="96" t="e">
        <f>VLOOKUP($B228,利用者一覧!$C$4:$AU$53,20,FALSE)</f>
        <v>#N/A</v>
      </c>
      <c r="Y233" s="281" t="s">
        <v>142</v>
      </c>
      <c r="Z233" s="280"/>
      <c r="AA233" s="96" t="e">
        <f>VLOOKUP($B228,利用者一覧!$C$4:$AU$53,28,FALSE)</f>
        <v>#N/A</v>
      </c>
      <c r="AB233" s="225"/>
      <c r="AC233" s="225"/>
      <c r="AD233" s="225"/>
      <c r="AE233" s="225"/>
      <c r="AF233" s="226"/>
      <c r="AK233" s="316"/>
      <c r="AL233" s="316"/>
      <c r="AM233" s="67"/>
      <c r="AN233" s="67"/>
      <c r="AO233" s="67"/>
    </row>
    <row r="234" spans="1:65" ht="21.6" customHeight="1" thickTop="1" thickBot="1">
      <c r="A234" s="302"/>
      <c r="B234" s="106" t="s">
        <v>51</v>
      </c>
      <c r="C234" s="94" t="e">
        <f>VLOOKUP($B228,利用者一覧!$C$4:$AU$53,39,FALSE)</f>
        <v>#N/A</v>
      </c>
      <c r="D234" s="104" t="s">
        <v>56</v>
      </c>
      <c r="E234" s="61" t="s">
        <v>149</v>
      </c>
      <c r="F234" s="71"/>
      <c r="G234" s="72"/>
      <c r="H234" s="73"/>
      <c r="I234" s="72"/>
      <c r="J234" s="73"/>
      <c r="K234" s="72"/>
      <c r="L234" s="73"/>
      <c r="M234" s="74"/>
      <c r="N234" s="62"/>
      <c r="O234" s="63"/>
      <c r="P234" s="317" t="e">
        <f>VLOOKUP($B228,利用者一覧!$C$4:$AU$53,42,FALSE)</f>
        <v>#N/A</v>
      </c>
      <c r="Q234" s="318"/>
      <c r="R234" s="318"/>
      <c r="S234" s="318"/>
      <c r="T234" s="319"/>
      <c r="U234" s="116" t="s">
        <v>148</v>
      </c>
      <c r="V234" s="320" t="e">
        <f>VLOOKUP($B228,利用者一覧!$C$4:$AU$53,44,FALSE)</f>
        <v>#N/A</v>
      </c>
      <c r="W234" s="179"/>
      <c r="X234" s="179"/>
      <c r="Y234" s="179"/>
      <c r="Z234" s="179"/>
      <c r="AA234" s="179"/>
      <c r="AB234" s="179"/>
      <c r="AC234" s="179"/>
      <c r="AD234" s="179"/>
      <c r="AE234" s="179"/>
      <c r="AF234" s="180"/>
    </row>
    <row r="235" spans="1:65" ht="21.6" customHeight="1" thickBot="1">
      <c r="A235" s="302"/>
      <c r="B235" s="293" t="s">
        <v>182</v>
      </c>
      <c r="C235" s="294"/>
      <c r="D235" s="294"/>
      <c r="E235" s="295"/>
      <c r="F235" s="109"/>
      <c r="G235" s="110"/>
      <c r="H235" s="111"/>
      <c r="I235" s="110"/>
      <c r="J235" s="111"/>
      <c r="K235" s="110"/>
      <c r="L235" s="111"/>
      <c r="M235" s="112"/>
      <c r="N235" s="113"/>
      <c r="O235" s="114"/>
      <c r="P235" s="198" t="s">
        <v>178</v>
      </c>
      <c r="Q235" s="199"/>
      <c r="R235" s="324"/>
      <c r="S235" s="206" t="e">
        <f>VLOOKUP($B228,利用者一覧!$C$4:$AU$53,43,FALSE)</f>
        <v>#N/A</v>
      </c>
      <c r="T235" s="206"/>
      <c r="U235" s="207"/>
      <c r="V235" s="321"/>
      <c r="W235" s="322"/>
      <c r="X235" s="322"/>
      <c r="Y235" s="322"/>
      <c r="Z235" s="322"/>
      <c r="AA235" s="322"/>
      <c r="AB235" s="322"/>
      <c r="AC235" s="322"/>
      <c r="AD235" s="322"/>
      <c r="AE235" s="322"/>
      <c r="AF235" s="323"/>
      <c r="AK235" s="76"/>
      <c r="AL235" s="76"/>
      <c r="AM235" s="76"/>
      <c r="AN235" s="76"/>
      <c r="AO235" s="76"/>
      <c r="AP235" s="77"/>
      <c r="AQ235" s="77"/>
      <c r="AR235" s="75"/>
      <c r="AS235" s="77"/>
      <c r="AT235" s="77"/>
      <c r="AU235" s="75"/>
      <c r="AV235" s="77"/>
      <c r="AW235" s="77"/>
      <c r="AX235" s="75"/>
      <c r="AY235" s="77"/>
      <c r="AZ235" s="77"/>
      <c r="BA235" s="75"/>
      <c r="BB235" s="77"/>
      <c r="BC235" s="77"/>
      <c r="BD235" s="75"/>
      <c r="BE235" s="77"/>
      <c r="BF235" s="77"/>
      <c r="BG235" s="75"/>
      <c r="BH235" s="77"/>
      <c r="BI235" s="77"/>
      <c r="BJ235" s="75"/>
      <c r="BK235" s="77"/>
      <c r="BL235" s="77"/>
      <c r="BM235" s="75"/>
    </row>
    <row r="236" spans="1:65" ht="27.6" customHeight="1" thickTop="1" thickBot="1">
      <c r="A236" s="303"/>
      <c r="B236" s="313"/>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314"/>
      <c r="AE236" s="314"/>
      <c r="AF236" s="315"/>
    </row>
    <row r="237" spans="1:65" ht="16.95" customHeight="1" thickBot="1">
      <c r="A237" s="302">
        <v>24</v>
      </c>
      <c r="B237" s="149" t="s">
        <v>9</v>
      </c>
      <c r="C237" s="150"/>
      <c r="D237" s="150"/>
      <c r="E237" s="151"/>
      <c r="F237" s="304" t="s">
        <v>158</v>
      </c>
      <c r="G237" s="305"/>
      <c r="H237" s="305"/>
      <c r="I237" s="305"/>
      <c r="J237" s="305"/>
      <c r="K237" s="305"/>
      <c r="L237" s="305"/>
      <c r="M237" s="305"/>
      <c r="N237" s="305"/>
      <c r="O237" s="306"/>
      <c r="P237" s="282" t="s">
        <v>48</v>
      </c>
      <c r="Q237" s="283"/>
      <c r="R237" s="283"/>
      <c r="S237" s="283"/>
      <c r="T237" s="283"/>
      <c r="U237" s="284"/>
      <c r="V237" s="285" t="e">
        <f>VLOOKUP($B238,利用者一覧!$C$4:$AU$53,36,FALSE)</f>
        <v>#N/A</v>
      </c>
      <c r="W237" s="286"/>
      <c r="X237" s="286"/>
      <c r="Y237" s="282" t="s">
        <v>49</v>
      </c>
      <c r="Z237" s="283"/>
      <c r="AA237" s="283"/>
      <c r="AB237" s="283"/>
      <c r="AC237" s="284"/>
      <c r="AD237" s="285" t="e">
        <f>VLOOKUP($B238,利用者一覧!$C$4:$AU$53,37,FALSE)</f>
        <v>#N/A</v>
      </c>
      <c r="AE237" s="286"/>
      <c r="AF237" s="287"/>
    </row>
    <row r="238" spans="1:65" ht="27" customHeight="1" thickTop="1" thickBot="1">
      <c r="A238" s="302"/>
      <c r="B238" s="208"/>
      <c r="C238" s="208"/>
      <c r="D238" s="208"/>
      <c r="E238" s="259"/>
      <c r="F238" s="271" t="s">
        <v>26</v>
      </c>
      <c r="G238" s="272"/>
      <c r="H238" s="171" t="s">
        <v>27</v>
      </c>
      <c r="I238" s="272"/>
      <c r="J238" s="171" t="s">
        <v>28</v>
      </c>
      <c r="K238" s="272"/>
      <c r="L238" s="171" t="s">
        <v>29</v>
      </c>
      <c r="M238" s="272"/>
      <c r="N238" s="171" t="s">
        <v>30</v>
      </c>
      <c r="O238" s="275"/>
      <c r="P238" s="106" t="s">
        <v>52</v>
      </c>
      <c r="Q238" s="288" t="s">
        <v>53</v>
      </c>
      <c r="R238" s="289"/>
      <c r="S238" s="104" t="s">
        <v>57</v>
      </c>
      <c r="T238" s="290"/>
      <c r="U238" s="291"/>
      <c r="V238" s="105" t="s">
        <v>60</v>
      </c>
      <c r="W238" s="288" t="s">
        <v>61</v>
      </c>
      <c r="X238" s="292"/>
      <c r="Y238" s="107" t="s">
        <v>54</v>
      </c>
      <c r="Z238" s="115" t="s">
        <v>148</v>
      </c>
      <c r="AA238" s="108" t="s">
        <v>58</v>
      </c>
      <c r="AB238" s="115" t="s">
        <v>148</v>
      </c>
      <c r="AC238" s="108" t="s">
        <v>62</v>
      </c>
      <c r="AD238" s="115" t="s">
        <v>148</v>
      </c>
      <c r="AE238" s="104" t="s">
        <v>55</v>
      </c>
      <c r="AF238" s="61" t="s">
        <v>148</v>
      </c>
    </row>
    <row r="239" spans="1:65" ht="21.6" customHeight="1" thickBot="1">
      <c r="A239" s="302"/>
      <c r="B239" s="209"/>
      <c r="C239" s="209"/>
      <c r="D239" s="209"/>
      <c r="E239" s="261"/>
      <c r="F239" s="97" t="s">
        <v>36</v>
      </c>
      <c r="G239" s="98" t="s">
        <v>37</v>
      </c>
      <c r="H239" s="99" t="s">
        <v>36</v>
      </c>
      <c r="I239" s="98" t="s">
        <v>37</v>
      </c>
      <c r="J239" s="99" t="s">
        <v>36</v>
      </c>
      <c r="K239" s="98" t="s">
        <v>37</v>
      </c>
      <c r="L239" s="99" t="s">
        <v>36</v>
      </c>
      <c r="M239" s="98" t="s">
        <v>37</v>
      </c>
      <c r="N239" s="99" t="s">
        <v>36</v>
      </c>
      <c r="O239" s="100" t="s">
        <v>37</v>
      </c>
      <c r="P239" s="293" t="s">
        <v>177</v>
      </c>
      <c r="Q239" s="294"/>
      <c r="R239" s="294"/>
      <c r="S239" s="294"/>
      <c r="T239" s="294"/>
      <c r="U239" s="295"/>
      <c r="V239" s="293" t="s">
        <v>176</v>
      </c>
      <c r="W239" s="294"/>
      <c r="X239" s="294"/>
      <c r="Y239" s="294"/>
      <c r="Z239" s="294"/>
      <c r="AA239" s="296"/>
      <c r="AB239" s="297" t="e">
        <f>VLOOKUP($B238,利用者一覧!$C$4:$AU$53,45,FALSE)</f>
        <v>#N/A</v>
      </c>
      <c r="AC239" s="297"/>
      <c r="AD239" s="297"/>
      <c r="AE239" s="297"/>
      <c r="AF239" s="298"/>
    </row>
    <row r="240" spans="1:65" ht="27" customHeight="1" thickTop="1" thickBot="1">
      <c r="A240" s="302"/>
      <c r="B240" s="209"/>
      <c r="C240" s="209"/>
      <c r="D240" s="209"/>
      <c r="E240" s="261"/>
      <c r="F240" s="71"/>
      <c r="G240" s="72"/>
      <c r="H240" s="73"/>
      <c r="I240" s="72"/>
      <c r="J240" s="73"/>
      <c r="K240" s="72"/>
      <c r="L240" s="73"/>
      <c r="M240" s="72"/>
      <c r="N240" s="73"/>
      <c r="O240" s="83"/>
      <c r="P240" s="107" t="s">
        <v>157</v>
      </c>
      <c r="Q240" s="115" t="s">
        <v>148</v>
      </c>
      <c r="R240" s="108" t="s">
        <v>63</v>
      </c>
      <c r="S240" s="61" t="s">
        <v>148</v>
      </c>
      <c r="T240" s="107" t="s">
        <v>59</v>
      </c>
      <c r="U240" s="61" t="s">
        <v>148</v>
      </c>
      <c r="V240" s="299" t="s">
        <v>135</v>
      </c>
      <c r="W240" s="300"/>
      <c r="X240" s="95" t="e">
        <f>VLOOKUP($B238,利用者一覧!$C$4:$AU$53,14,FALSE)</f>
        <v>#N/A</v>
      </c>
      <c r="Y240" s="301" t="s">
        <v>139</v>
      </c>
      <c r="Z240" s="300"/>
      <c r="AA240" s="95" t="e">
        <f>VLOOKUP($B238,利用者一覧!$C$4:$AU$53,22,FALSE)</f>
        <v>#N/A</v>
      </c>
      <c r="AB240" s="225"/>
      <c r="AC240" s="225"/>
      <c r="AD240" s="225"/>
      <c r="AE240" s="225"/>
      <c r="AF240" s="226"/>
    </row>
    <row r="241" spans="1:65" ht="21.6" customHeight="1" thickBot="1">
      <c r="A241" s="302"/>
      <c r="B241" s="283" t="s">
        <v>46</v>
      </c>
      <c r="C241" s="283"/>
      <c r="D241" s="283"/>
      <c r="E241" s="307"/>
      <c r="F241" s="84"/>
      <c r="G241" s="85"/>
      <c r="H241" s="86"/>
      <c r="I241" s="85"/>
      <c r="J241" s="86"/>
      <c r="K241" s="85"/>
      <c r="L241" s="86"/>
      <c r="M241" s="85"/>
      <c r="N241" s="86"/>
      <c r="O241" s="87"/>
      <c r="P241" s="293" t="s">
        <v>156</v>
      </c>
      <c r="Q241" s="294"/>
      <c r="R241" s="294"/>
      <c r="S241" s="294"/>
      <c r="T241" s="294"/>
      <c r="U241" s="295"/>
      <c r="V241" s="279" t="s">
        <v>143</v>
      </c>
      <c r="W241" s="280"/>
      <c r="X241" s="96" t="e">
        <f>VLOOKUP($B238,利用者一覧!$C$4:$AU$53,16,FALSE)</f>
        <v>#N/A</v>
      </c>
      <c r="Y241" s="281" t="s">
        <v>140</v>
      </c>
      <c r="Z241" s="280"/>
      <c r="AA241" s="96" t="e">
        <f>VLOOKUP($B238,利用者一覧!$C$4:$AU$53,24,FALSE)</f>
        <v>#N/A</v>
      </c>
      <c r="AB241" s="225"/>
      <c r="AC241" s="225"/>
      <c r="AD241" s="225"/>
      <c r="AE241" s="225"/>
      <c r="AF241" s="226"/>
    </row>
    <row r="242" spans="1:65" ht="21.6" customHeight="1" thickTop="1" thickBot="1">
      <c r="A242" s="302"/>
      <c r="B242" s="103" t="s">
        <v>51</v>
      </c>
      <c r="C242" s="94" t="e">
        <f>VLOOKUP($B238,利用者一覧!$C$4:$AU$53,38,FALSE)</f>
        <v>#N/A</v>
      </c>
      <c r="D242" s="104" t="s">
        <v>56</v>
      </c>
      <c r="E242" s="61" t="s">
        <v>149</v>
      </c>
      <c r="F242" s="271" t="s">
        <v>31</v>
      </c>
      <c r="G242" s="272"/>
      <c r="H242" s="171" t="s">
        <v>32</v>
      </c>
      <c r="I242" s="272"/>
      <c r="J242" s="171" t="s">
        <v>33</v>
      </c>
      <c r="K242" s="272"/>
      <c r="L242" s="171" t="s">
        <v>34</v>
      </c>
      <c r="M242" s="273"/>
      <c r="N242" s="274" t="s">
        <v>35</v>
      </c>
      <c r="O242" s="275"/>
      <c r="P242" s="276" t="e">
        <f>VLOOKUP($B238,利用者一覧!$C$4:$AU$53,40,FALSE)</f>
        <v>#N/A</v>
      </c>
      <c r="Q242" s="277"/>
      <c r="R242" s="277"/>
      <c r="S242" s="277"/>
      <c r="T242" s="278"/>
      <c r="U242" s="70" t="s">
        <v>148</v>
      </c>
      <c r="V242" s="279" t="s">
        <v>144</v>
      </c>
      <c r="W242" s="280"/>
      <c r="X242" s="96" t="e">
        <f>VLOOKUP($B238,利用者一覧!$C$4:$AU$53,18,FALSE)</f>
        <v>#N/A</v>
      </c>
      <c r="Y242" s="281" t="s">
        <v>141</v>
      </c>
      <c r="Z242" s="280"/>
      <c r="AA242" s="96" t="e">
        <f>VLOOKUP($B238,利用者一覧!$C$4:$AU$53,26,FALSE)</f>
        <v>#N/A</v>
      </c>
      <c r="AB242" s="225"/>
      <c r="AC242" s="225"/>
      <c r="AD242" s="225"/>
      <c r="AE242" s="225"/>
      <c r="AF242" s="226"/>
    </row>
    <row r="243" spans="1:65" ht="21.6" customHeight="1" thickBot="1">
      <c r="A243" s="302"/>
      <c r="B243" s="308" t="s">
        <v>47</v>
      </c>
      <c r="C243" s="308"/>
      <c r="D243" s="308"/>
      <c r="E243" s="309"/>
      <c r="F243" s="97" t="s">
        <v>36</v>
      </c>
      <c r="G243" s="98" t="s">
        <v>37</v>
      </c>
      <c r="H243" s="99" t="s">
        <v>36</v>
      </c>
      <c r="I243" s="98" t="s">
        <v>37</v>
      </c>
      <c r="J243" s="99" t="s">
        <v>36</v>
      </c>
      <c r="K243" s="98" t="s">
        <v>37</v>
      </c>
      <c r="L243" s="99" t="s">
        <v>36</v>
      </c>
      <c r="M243" s="101" t="s">
        <v>37</v>
      </c>
      <c r="N243" s="102" t="s">
        <v>36</v>
      </c>
      <c r="O243" s="100" t="s">
        <v>37</v>
      </c>
      <c r="P243" s="310" t="e">
        <f>VLOOKUP($B238,利用者一覧!$C$4:$AU$53,41,FALSE)</f>
        <v>#N/A</v>
      </c>
      <c r="Q243" s="311"/>
      <c r="R243" s="311"/>
      <c r="S243" s="311"/>
      <c r="T243" s="312"/>
      <c r="U243" s="64" t="s">
        <v>148</v>
      </c>
      <c r="V243" s="279" t="s">
        <v>138</v>
      </c>
      <c r="W243" s="280"/>
      <c r="X243" s="96" t="e">
        <f>VLOOKUP($B238,利用者一覧!$C$4:$AU$53,20,FALSE)</f>
        <v>#N/A</v>
      </c>
      <c r="Y243" s="281" t="s">
        <v>142</v>
      </c>
      <c r="Z243" s="280"/>
      <c r="AA243" s="96" t="e">
        <f>VLOOKUP($B238,利用者一覧!$C$4:$AU$53,28,FALSE)</f>
        <v>#N/A</v>
      </c>
      <c r="AB243" s="225"/>
      <c r="AC243" s="225"/>
      <c r="AD243" s="225"/>
      <c r="AE243" s="225"/>
      <c r="AF243" s="226"/>
      <c r="AK243" s="316"/>
      <c r="AL243" s="316"/>
      <c r="AM243" s="67"/>
      <c r="AN243" s="67"/>
      <c r="AO243" s="67"/>
    </row>
    <row r="244" spans="1:65" ht="21.6" customHeight="1" thickTop="1" thickBot="1">
      <c r="A244" s="302"/>
      <c r="B244" s="106" t="s">
        <v>51</v>
      </c>
      <c r="C244" s="94" t="e">
        <f>VLOOKUP($B238,利用者一覧!$C$4:$AU$53,39,FALSE)</f>
        <v>#N/A</v>
      </c>
      <c r="D244" s="104" t="s">
        <v>56</v>
      </c>
      <c r="E244" s="61" t="s">
        <v>149</v>
      </c>
      <c r="F244" s="71"/>
      <c r="G244" s="72"/>
      <c r="H244" s="73"/>
      <c r="I244" s="72"/>
      <c r="J244" s="73"/>
      <c r="K244" s="72"/>
      <c r="L244" s="73"/>
      <c r="M244" s="74"/>
      <c r="N244" s="62"/>
      <c r="O244" s="63"/>
      <c r="P244" s="317" t="e">
        <f>VLOOKUP($B238,利用者一覧!$C$4:$AU$53,42,FALSE)</f>
        <v>#N/A</v>
      </c>
      <c r="Q244" s="318"/>
      <c r="R244" s="318"/>
      <c r="S244" s="318"/>
      <c r="T244" s="319"/>
      <c r="U244" s="116" t="s">
        <v>148</v>
      </c>
      <c r="V244" s="320" t="e">
        <f>VLOOKUP($B238,利用者一覧!$C$4:$AU$53,44,FALSE)</f>
        <v>#N/A</v>
      </c>
      <c r="W244" s="179"/>
      <c r="X244" s="179"/>
      <c r="Y244" s="179"/>
      <c r="Z244" s="179"/>
      <c r="AA244" s="179"/>
      <c r="AB244" s="179"/>
      <c r="AC244" s="179"/>
      <c r="AD244" s="179"/>
      <c r="AE244" s="179"/>
      <c r="AF244" s="180"/>
    </row>
    <row r="245" spans="1:65" ht="21.6" customHeight="1" thickBot="1">
      <c r="A245" s="302"/>
      <c r="B245" s="293" t="s">
        <v>182</v>
      </c>
      <c r="C245" s="294"/>
      <c r="D245" s="294"/>
      <c r="E245" s="295"/>
      <c r="F245" s="109"/>
      <c r="G245" s="110"/>
      <c r="H245" s="111"/>
      <c r="I245" s="110"/>
      <c r="J245" s="111"/>
      <c r="K245" s="110"/>
      <c r="L245" s="111"/>
      <c r="M245" s="112"/>
      <c r="N245" s="113"/>
      <c r="O245" s="114"/>
      <c r="P245" s="198" t="s">
        <v>178</v>
      </c>
      <c r="Q245" s="199"/>
      <c r="R245" s="324"/>
      <c r="S245" s="206" t="e">
        <f>VLOOKUP($B238,利用者一覧!$C$4:$AU$53,43,FALSE)</f>
        <v>#N/A</v>
      </c>
      <c r="T245" s="206"/>
      <c r="U245" s="207"/>
      <c r="V245" s="321"/>
      <c r="W245" s="322"/>
      <c r="X245" s="322"/>
      <c r="Y245" s="322"/>
      <c r="Z245" s="322"/>
      <c r="AA245" s="322"/>
      <c r="AB245" s="322"/>
      <c r="AC245" s="322"/>
      <c r="AD245" s="322"/>
      <c r="AE245" s="322"/>
      <c r="AF245" s="323"/>
      <c r="AK245" s="76"/>
      <c r="AL245" s="76"/>
      <c r="AM245" s="76"/>
      <c r="AN245" s="76"/>
      <c r="AO245" s="76"/>
      <c r="AP245" s="77"/>
      <c r="AQ245" s="77"/>
      <c r="AR245" s="75"/>
      <c r="AS245" s="77"/>
      <c r="AT245" s="77"/>
      <c r="AU245" s="75"/>
      <c r="AV245" s="77"/>
      <c r="AW245" s="77"/>
      <c r="AX245" s="75"/>
      <c r="AY245" s="77"/>
      <c r="AZ245" s="77"/>
      <c r="BA245" s="75"/>
      <c r="BB245" s="77"/>
      <c r="BC245" s="77"/>
      <c r="BD245" s="75"/>
      <c r="BE245" s="77"/>
      <c r="BF245" s="77"/>
      <c r="BG245" s="75"/>
      <c r="BH245" s="77"/>
      <c r="BI245" s="77"/>
      <c r="BJ245" s="75"/>
      <c r="BK245" s="77"/>
      <c r="BL245" s="77"/>
      <c r="BM245" s="75"/>
    </row>
    <row r="246" spans="1:65" ht="27.6" customHeight="1" thickTop="1" thickBot="1">
      <c r="A246" s="303"/>
      <c r="B246" s="313"/>
      <c r="C246" s="314"/>
      <c r="D246" s="314"/>
      <c r="E246" s="314"/>
      <c r="F246" s="314"/>
      <c r="G246" s="314"/>
      <c r="H246" s="314"/>
      <c r="I246" s="314"/>
      <c r="J246" s="314"/>
      <c r="K246" s="314"/>
      <c r="L246" s="314"/>
      <c r="M246" s="314"/>
      <c r="N246" s="314"/>
      <c r="O246" s="314"/>
      <c r="P246" s="314"/>
      <c r="Q246" s="314"/>
      <c r="R246" s="314"/>
      <c r="S246" s="314"/>
      <c r="T246" s="314"/>
      <c r="U246" s="314"/>
      <c r="V246" s="314"/>
      <c r="W246" s="314"/>
      <c r="X246" s="314"/>
      <c r="Y246" s="314"/>
      <c r="Z246" s="314"/>
      <c r="AA246" s="314"/>
      <c r="AB246" s="314"/>
      <c r="AC246" s="314"/>
      <c r="AD246" s="314"/>
      <c r="AE246" s="314"/>
      <c r="AF246" s="315"/>
    </row>
    <row r="247" spans="1:65" ht="16.95" customHeight="1" thickBot="1">
      <c r="A247" s="302">
        <v>25</v>
      </c>
      <c r="B247" s="149" t="s">
        <v>9</v>
      </c>
      <c r="C247" s="150"/>
      <c r="D247" s="150"/>
      <c r="E247" s="151"/>
      <c r="F247" s="304" t="s">
        <v>158</v>
      </c>
      <c r="G247" s="305"/>
      <c r="H247" s="305"/>
      <c r="I247" s="305"/>
      <c r="J247" s="305"/>
      <c r="K247" s="305"/>
      <c r="L247" s="305"/>
      <c r="M247" s="305"/>
      <c r="N247" s="305"/>
      <c r="O247" s="306"/>
      <c r="P247" s="282" t="s">
        <v>48</v>
      </c>
      <c r="Q247" s="283"/>
      <c r="R247" s="283"/>
      <c r="S247" s="283"/>
      <c r="T247" s="283"/>
      <c r="U247" s="284"/>
      <c r="V247" s="285" t="e">
        <f>VLOOKUP($B248,利用者一覧!$C$4:$AU$53,36,FALSE)</f>
        <v>#N/A</v>
      </c>
      <c r="W247" s="286"/>
      <c r="X247" s="286"/>
      <c r="Y247" s="282" t="s">
        <v>49</v>
      </c>
      <c r="Z247" s="283"/>
      <c r="AA247" s="283"/>
      <c r="AB247" s="283"/>
      <c r="AC247" s="284"/>
      <c r="AD247" s="285" t="e">
        <f>VLOOKUP($B248,利用者一覧!$C$4:$AU$53,37,FALSE)</f>
        <v>#N/A</v>
      </c>
      <c r="AE247" s="286"/>
      <c r="AF247" s="287"/>
    </row>
    <row r="248" spans="1:65" ht="27" customHeight="1" thickTop="1" thickBot="1">
      <c r="A248" s="302"/>
      <c r="B248" s="208"/>
      <c r="C248" s="208"/>
      <c r="D248" s="208"/>
      <c r="E248" s="259"/>
      <c r="F248" s="271" t="s">
        <v>26</v>
      </c>
      <c r="G248" s="272"/>
      <c r="H248" s="171" t="s">
        <v>27</v>
      </c>
      <c r="I248" s="272"/>
      <c r="J248" s="171" t="s">
        <v>28</v>
      </c>
      <c r="K248" s="272"/>
      <c r="L248" s="171" t="s">
        <v>29</v>
      </c>
      <c r="M248" s="272"/>
      <c r="N248" s="171" t="s">
        <v>30</v>
      </c>
      <c r="O248" s="275"/>
      <c r="P248" s="106" t="s">
        <v>52</v>
      </c>
      <c r="Q248" s="288" t="s">
        <v>53</v>
      </c>
      <c r="R248" s="289"/>
      <c r="S248" s="104" t="s">
        <v>57</v>
      </c>
      <c r="T248" s="290"/>
      <c r="U248" s="291"/>
      <c r="V248" s="105" t="s">
        <v>60</v>
      </c>
      <c r="W248" s="288" t="s">
        <v>61</v>
      </c>
      <c r="X248" s="292"/>
      <c r="Y248" s="107" t="s">
        <v>54</v>
      </c>
      <c r="Z248" s="115" t="s">
        <v>148</v>
      </c>
      <c r="AA248" s="108" t="s">
        <v>58</v>
      </c>
      <c r="AB248" s="115" t="s">
        <v>148</v>
      </c>
      <c r="AC248" s="108" t="s">
        <v>62</v>
      </c>
      <c r="AD248" s="115" t="s">
        <v>148</v>
      </c>
      <c r="AE248" s="104" t="s">
        <v>55</v>
      </c>
      <c r="AF248" s="61" t="s">
        <v>148</v>
      </c>
    </row>
    <row r="249" spans="1:65" ht="21.6" customHeight="1" thickBot="1">
      <c r="A249" s="302"/>
      <c r="B249" s="209"/>
      <c r="C249" s="209"/>
      <c r="D249" s="209"/>
      <c r="E249" s="261"/>
      <c r="F249" s="97" t="s">
        <v>36</v>
      </c>
      <c r="G249" s="98" t="s">
        <v>37</v>
      </c>
      <c r="H249" s="99" t="s">
        <v>36</v>
      </c>
      <c r="I249" s="98" t="s">
        <v>37</v>
      </c>
      <c r="J249" s="99" t="s">
        <v>36</v>
      </c>
      <c r="K249" s="98" t="s">
        <v>37</v>
      </c>
      <c r="L249" s="99" t="s">
        <v>36</v>
      </c>
      <c r="M249" s="98" t="s">
        <v>37</v>
      </c>
      <c r="N249" s="99" t="s">
        <v>36</v>
      </c>
      <c r="O249" s="100" t="s">
        <v>37</v>
      </c>
      <c r="P249" s="293" t="s">
        <v>177</v>
      </c>
      <c r="Q249" s="294"/>
      <c r="R249" s="294"/>
      <c r="S249" s="294"/>
      <c r="T249" s="294"/>
      <c r="U249" s="295"/>
      <c r="V249" s="293" t="s">
        <v>176</v>
      </c>
      <c r="W249" s="294"/>
      <c r="X249" s="294"/>
      <c r="Y249" s="294"/>
      <c r="Z249" s="294"/>
      <c r="AA249" s="296"/>
      <c r="AB249" s="297" t="e">
        <f>VLOOKUP($B248,利用者一覧!$C$4:$AU$53,45,FALSE)</f>
        <v>#N/A</v>
      </c>
      <c r="AC249" s="297"/>
      <c r="AD249" s="297"/>
      <c r="AE249" s="297"/>
      <c r="AF249" s="298"/>
    </row>
    <row r="250" spans="1:65" ht="27" customHeight="1" thickTop="1" thickBot="1">
      <c r="A250" s="302"/>
      <c r="B250" s="209"/>
      <c r="C250" s="209"/>
      <c r="D250" s="209"/>
      <c r="E250" s="261"/>
      <c r="F250" s="71"/>
      <c r="G250" s="72"/>
      <c r="H250" s="73"/>
      <c r="I250" s="72"/>
      <c r="J250" s="73"/>
      <c r="K250" s="72"/>
      <c r="L250" s="73"/>
      <c r="M250" s="72"/>
      <c r="N250" s="73"/>
      <c r="O250" s="83"/>
      <c r="P250" s="107" t="s">
        <v>157</v>
      </c>
      <c r="Q250" s="115" t="s">
        <v>148</v>
      </c>
      <c r="R250" s="108" t="s">
        <v>63</v>
      </c>
      <c r="S250" s="61" t="s">
        <v>148</v>
      </c>
      <c r="T250" s="107" t="s">
        <v>59</v>
      </c>
      <c r="U250" s="61" t="s">
        <v>148</v>
      </c>
      <c r="V250" s="299" t="s">
        <v>135</v>
      </c>
      <c r="W250" s="300"/>
      <c r="X250" s="95" t="e">
        <f>VLOOKUP($B248,利用者一覧!$C$4:$AU$53,14,FALSE)</f>
        <v>#N/A</v>
      </c>
      <c r="Y250" s="301" t="s">
        <v>139</v>
      </c>
      <c r="Z250" s="300"/>
      <c r="AA250" s="95" t="e">
        <f>VLOOKUP($B248,利用者一覧!$C$4:$AU$53,22,FALSE)</f>
        <v>#N/A</v>
      </c>
      <c r="AB250" s="225"/>
      <c r="AC250" s="225"/>
      <c r="AD250" s="225"/>
      <c r="AE250" s="225"/>
      <c r="AF250" s="226"/>
    </row>
    <row r="251" spans="1:65" ht="21.6" customHeight="1" thickBot="1">
      <c r="A251" s="302"/>
      <c r="B251" s="283" t="s">
        <v>46</v>
      </c>
      <c r="C251" s="283"/>
      <c r="D251" s="283"/>
      <c r="E251" s="307"/>
      <c r="F251" s="84"/>
      <c r="G251" s="85"/>
      <c r="H251" s="86"/>
      <c r="I251" s="85"/>
      <c r="J251" s="86"/>
      <c r="K251" s="85"/>
      <c r="L251" s="86"/>
      <c r="M251" s="85"/>
      <c r="N251" s="86"/>
      <c r="O251" s="87"/>
      <c r="P251" s="293" t="s">
        <v>156</v>
      </c>
      <c r="Q251" s="294"/>
      <c r="R251" s="294"/>
      <c r="S251" s="294"/>
      <c r="T251" s="294"/>
      <c r="U251" s="295"/>
      <c r="V251" s="279" t="s">
        <v>143</v>
      </c>
      <c r="W251" s="280"/>
      <c r="X251" s="96" t="e">
        <f>VLOOKUP($B248,利用者一覧!$C$4:$AU$53,16,FALSE)</f>
        <v>#N/A</v>
      </c>
      <c r="Y251" s="281" t="s">
        <v>140</v>
      </c>
      <c r="Z251" s="280"/>
      <c r="AA251" s="96" t="e">
        <f>VLOOKUP($B248,利用者一覧!$C$4:$AU$53,24,FALSE)</f>
        <v>#N/A</v>
      </c>
      <c r="AB251" s="225"/>
      <c r="AC251" s="225"/>
      <c r="AD251" s="225"/>
      <c r="AE251" s="225"/>
      <c r="AF251" s="226"/>
    </row>
    <row r="252" spans="1:65" ht="21.6" customHeight="1" thickTop="1" thickBot="1">
      <c r="A252" s="302"/>
      <c r="B252" s="103" t="s">
        <v>51</v>
      </c>
      <c r="C252" s="94" t="e">
        <f>VLOOKUP($B248,利用者一覧!$C$4:$AU$53,38,FALSE)</f>
        <v>#N/A</v>
      </c>
      <c r="D252" s="104" t="s">
        <v>56</v>
      </c>
      <c r="E252" s="61" t="s">
        <v>149</v>
      </c>
      <c r="F252" s="271" t="s">
        <v>31</v>
      </c>
      <c r="G252" s="272"/>
      <c r="H252" s="171" t="s">
        <v>32</v>
      </c>
      <c r="I252" s="272"/>
      <c r="J252" s="171" t="s">
        <v>33</v>
      </c>
      <c r="K252" s="272"/>
      <c r="L252" s="171" t="s">
        <v>34</v>
      </c>
      <c r="M252" s="273"/>
      <c r="N252" s="274" t="s">
        <v>35</v>
      </c>
      <c r="O252" s="275"/>
      <c r="P252" s="276" t="e">
        <f>VLOOKUP($B248,利用者一覧!$C$4:$AU$53,40,FALSE)</f>
        <v>#N/A</v>
      </c>
      <c r="Q252" s="277"/>
      <c r="R252" s="277"/>
      <c r="S252" s="277"/>
      <c r="T252" s="278"/>
      <c r="U252" s="70" t="s">
        <v>148</v>
      </c>
      <c r="V252" s="279" t="s">
        <v>144</v>
      </c>
      <c r="W252" s="280"/>
      <c r="X252" s="96" t="e">
        <f>VLOOKUP($B248,利用者一覧!$C$4:$AU$53,18,FALSE)</f>
        <v>#N/A</v>
      </c>
      <c r="Y252" s="281" t="s">
        <v>141</v>
      </c>
      <c r="Z252" s="280"/>
      <c r="AA252" s="96" t="e">
        <f>VLOOKUP($B248,利用者一覧!$C$4:$AU$53,26,FALSE)</f>
        <v>#N/A</v>
      </c>
      <c r="AB252" s="225"/>
      <c r="AC252" s="225"/>
      <c r="AD252" s="225"/>
      <c r="AE252" s="225"/>
      <c r="AF252" s="226"/>
    </row>
    <row r="253" spans="1:65" ht="21.6" customHeight="1" thickBot="1">
      <c r="A253" s="302"/>
      <c r="B253" s="308" t="s">
        <v>47</v>
      </c>
      <c r="C253" s="308"/>
      <c r="D253" s="308"/>
      <c r="E253" s="309"/>
      <c r="F253" s="97" t="s">
        <v>36</v>
      </c>
      <c r="G253" s="98" t="s">
        <v>37</v>
      </c>
      <c r="H253" s="99" t="s">
        <v>36</v>
      </c>
      <c r="I253" s="98" t="s">
        <v>37</v>
      </c>
      <c r="J253" s="99" t="s">
        <v>36</v>
      </c>
      <c r="K253" s="98" t="s">
        <v>37</v>
      </c>
      <c r="L253" s="99" t="s">
        <v>36</v>
      </c>
      <c r="M253" s="101" t="s">
        <v>37</v>
      </c>
      <c r="N253" s="102" t="s">
        <v>36</v>
      </c>
      <c r="O253" s="100" t="s">
        <v>37</v>
      </c>
      <c r="P253" s="310" t="e">
        <f>VLOOKUP($B248,利用者一覧!$C$4:$AU$53,41,FALSE)</f>
        <v>#N/A</v>
      </c>
      <c r="Q253" s="311"/>
      <c r="R253" s="311"/>
      <c r="S253" s="311"/>
      <c r="T253" s="312"/>
      <c r="U253" s="64" t="s">
        <v>148</v>
      </c>
      <c r="V253" s="279" t="s">
        <v>138</v>
      </c>
      <c r="W253" s="280"/>
      <c r="X253" s="96" t="e">
        <f>VLOOKUP($B248,利用者一覧!$C$4:$AU$53,20,FALSE)</f>
        <v>#N/A</v>
      </c>
      <c r="Y253" s="281" t="s">
        <v>142</v>
      </c>
      <c r="Z253" s="280"/>
      <c r="AA253" s="96" t="e">
        <f>VLOOKUP($B248,利用者一覧!$C$4:$AU$53,28,FALSE)</f>
        <v>#N/A</v>
      </c>
      <c r="AB253" s="225"/>
      <c r="AC253" s="225"/>
      <c r="AD253" s="225"/>
      <c r="AE253" s="225"/>
      <c r="AF253" s="226"/>
      <c r="AK253" s="316"/>
      <c r="AL253" s="316"/>
      <c r="AM253" s="67"/>
      <c r="AN253" s="67"/>
      <c r="AO253" s="67"/>
    </row>
    <row r="254" spans="1:65" ht="21.6" customHeight="1" thickTop="1" thickBot="1">
      <c r="A254" s="302"/>
      <c r="B254" s="106" t="s">
        <v>51</v>
      </c>
      <c r="C254" s="94" t="e">
        <f>VLOOKUP($B248,利用者一覧!$C$4:$AU$53,39,FALSE)</f>
        <v>#N/A</v>
      </c>
      <c r="D254" s="104" t="s">
        <v>56</v>
      </c>
      <c r="E254" s="61" t="s">
        <v>149</v>
      </c>
      <c r="F254" s="71"/>
      <c r="G254" s="72"/>
      <c r="H254" s="73"/>
      <c r="I254" s="72"/>
      <c r="J254" s="73"/>
      <c r="K254" s="72"/>
      <c r="L254" s="73"/>
      <c r="M254" s="74"/>
      <c r="N254" s="62"/>
      <c r="O254" s="63"/>
      <c r="P254" s="317" t="e">
        <f>VLOOKUP($B248,利用者一覧!$C$4:$AU$53,42,FALSE)</f>
        <v>#N/A</v>
      </c>
      <c r="Q254" s="318"/>
      <c r="R254" s="318"/>
      <c r="S254" s="318"/>
      <c r="T254" s="319"/>
      <c r="U254" s="116" t="s">
        <v>148</v>
      </c>
      <c r="V254" s="320" t="e">
        <f>VLOOKUP($B248,利用者一覧!$C$4:$AU$53,44,FALSE)</f>
        <v>#N/A</v>
      </c>
      <c r="W254" s="179"/>
      <c r="X254" s="179"/>
      <c r="Y254" s="179"/>
      <c r="Z254" s="179"/>
      <c r="AA254" s="179"/>
      <c r="AB254" s="179"/>
      <c r="AC254" s="179"/>
      <c r="AD254" s="179"/>
      <c r="AE254" s="179"/>
      <c r="AF254" s="180"/>
    </row>
    <row r="255" spans="1:65" ht="21.6" customHeight="1" thickBot="1">
      <c r="A255" s="302"/>
      <c r="B255" s="293" t="s">
        <v>182</v>
      </c>
      <c r="C255" s="294"/>
      <c r="D255" s="294"/>
      <c r="E255" s="295"/>
      <c r="F255" s="109"/>
      <c r="G255" s="110"/>
      <c r="H255" s="111"/>
      <c r="I255" s="110"/>
      <c r="J255" s="111"/>
      <c r="K255" s="110"/>
      <c r="L255" s="111"/>
      <c r="M255" s="112"/>
      <c r="N255" s="113"/>
      <c r="O255" s="114"/>
      <c r="P255" s="198" t="s">
        <v>178</v>
      </c>
      <c r="Q255" s="199"/>
      <c r="R255" s="324"/>
      <c r="S255" s="206" t="e">
        <f>VLOOKUP($B248,利用者一覧!$C$4:$AU$53,43,FALSE)</f>
        <v>#N/A</v>
      </c>
      <c r="T255" s="206"/>
      <c r="U255" s="207"/>
      <c r="V255" s="321"/>
      <c r="W255" s="322"/>
      <c r="X255" s="322"/>
      <c r="Y255" s="322"/>
      <c r="Z255" s="322"/>
      <c r="AA255" s="322"/>
      <c r="AB255" s="322"/>
      <c r="AC255" s="322"/>
      <c r="AD255" s="322"/>
      <c r="AE255" s="322"/>
      <c r="AF255" s="323"/>
      <c r="AK255" s="76"/>
      <c r="AL255" s="76"/>
      <c r="AM255" s="76"/>
      <c r="AN255" s="76"/>
      <c r="AO255" s="76"/>
      <c r="AP255" s="77"/>
      <c r="AQ255" s="77"/>
      <c r="AR255" s="75"/>
      <c r="AS255" s="77"/>
      <c r="AT255" s="77"/>
      <c r="AU255" s="75"/>
      <c r="AV255" s="77"/>
      <c r="AW255" s="77"/>
      <c r="AX255" s="75"/>
      <c r="AY255" s="77"/>
      <c r="AZ255" s="77"/>
      <c r="BA255" s="75"/>
      <c r="BB255" s="77"/>
      <c r="BC255" s="77"/>
      <c r="BD255" s="75"/>
      <c r="BE255" s="77"/>
      <c r="BF255" s="77"/>
      <c r="BG255" s="75"/>
      <c r="BH255" s="77"/>
      <c r="BI255" s="77"/>
      <c r="BJ255" s="75"/>
      <c r="BK255" s="77"/>
      <c r="BL255" s="77"/>
      <c r="BM255" s="75"/>
    </row>
    <row r="256" spans="1:65" ht="27.6" customHeight="1" thickTop="1" thickBot="1">
      <c r="A256" s="303"/>
      <c r="B256" s="313"/>
      <c r="C256" s="314"/>
      <c r="D256" s="314"/>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314"/>
      <c r="AC256" s="314"/>
      <c r="AD256" s="314"/>
      <c r="AE256" s="314"/>
      <c r="AF256" s="315"/>
    </row>
    <row r="257" spans="1:65" ht="16.95" customHeight="1" thickBot="1">
      <c r="A257" s="302">
        <v>26</v>
      </c>
      <c r="B257" s="149" t="s">
        <v>9</v>
      </c>
      <c r="C257" s="150"/>
      <c r="D257" s="150"/>
      <c r="E257" s="151"/>
      <c r="F257" s="304" t="s">
        <v>158</v>
      </c>
      <c r="G257" s="305"/>
      <c r="H257" s="305"/>
      <c r="I257" s="305"/>
      <c r="J257" s="305"/>
      <c r="K257" s="305"/>
      <c r="L257" s="305"/>
      <c r="M257" s="305"/>
      <c r="N257" s="305"/>
      <c r="O257" s="306"/>
      <c r="P257" s="282" t="s">
        <v>48</v>
      </c>
      <c r="Q257" s="283"/>
      <c r="R257" s="283"/>
      <c r="S257" s="283"/>
      <c r="T257" s="283"/>
      <c r="U257" s="284"/>
      <c r="V257" s="285" t="e">
        <f>VLOOKUP($B258,利用者一覧!$C$4:$AU$53,36,FALSE)</f>
        <v>#N/A</v>
      </c>
      <c r="W257" s="286"/>
      <c r="X257" s="286"/>
      <c r="Y257" s="282" t="s">
        <v>49</v>
      </c>
      <c r="Z257" s="283"/>
      <c r="AA257" s="283"/>
      <c r="AB257" s="283"/>
      <c r="AC257" s="284"/>
      <c r="AD257" s="285" t="e">
        <f>VLOOKUP($B258,利用者一覧!$C$4:$AU$53,37,FALSE)</f>
        <v>#N/A</v>
      </c>
      <c r="AE257" s="286"/>
      <c r="AF257" s="287"/>
    </row>
    <row r="258" spans="1:65" ht="27" customHeight="1" thickTop="1" thickBot="1">
      <c r="A258" s="302"/>
      <c r="B258" s="208"/>
      <c r="C258" s="208"/>
      <c r="D258" s="208"/>
      <c r="E258" s="259"/>
      <c r="F258" s="271" t="s">
        <v>26</v>
      </c>
      <c r="G258" s="272"/>
      <c r="H258" s="171" t="s">
        <v>27</v>
      </c>
      <c r="I258" s="272"/>
      <c r="J258" s="171" t="s">
        <v>28</v>
      </c>
      <c r="K258" s="272"/>
      <c r="L258" s="171" t="s">
        <v>29</v>
      </c>
      <c r="M258" s="272"/>
      <c r="N258" s="171" t="s">
        <v>30</v>
      </c>
      <c r="O258" s="275"/>
      <c r="P258" s="106" t="s">
        <v>52</v>
      </c>
      <c r="Q258" s="288" t="s">
        <v>53</v>
      </c>
      <c r="R258" s="289"/>
      <c r="S258" s="104" t="s">
        <v>57</v>
      </c>
      <c r="T258" s="290"/>
      <c r="U258" s="291"/>
      <c r="V258" s="105" t="s">
        <v>60</v>
      </c>
      <c r="W258" s="288" t="s">
        <v>61</v>
      </c>
      <c r="X258" s="292"/>
      <c r="Y258" s="107" t="s">
        <v>54</v>
      </c>
      <c r="Z258" s="115" t="s">
        <v>148</v>
      </c>
      <c r="AA258" s="108" t="s">
        <v>58</v>
      </c>
      <c r="AB258" s="115" t="s">
        <v>148</v>
      </c>
      <c r="AC258" s="108" t="s">
        <v>62</v>
      </c>
      <c r="AD258" s="115" t="s">
        <v>148</v>
      </c>
      <c r="AE258" s="104" t="s">
        <v>55</v>
      </c>
      <c r="AF258" s="61" t="s">
        <v>148</v>
      </c>
    </row>
    <row r="259" spans="1:65" ht="21.6" customHeight="1" thickBot="1">
      <c r="A259" s="302"/>
      <c r="B259" s="209"/>
      <c r="C259" s="209"/>
      <c r="D259" s="209"/>
      <c r="E259" s="261"/>
      <c r="F259" s="97" t="s">
        <v>36</v>
      </c>
      <c r="G259" s="98" t="s">
        <v>37</v>
      </c>
      <c r="H259" s="99" t="s">
        <v>36</v>
      </c>
      <c r="I259" s="98" t="s">
        <v>37</v>
      </c>
      <c r="J259" s="99" t="s">
        <v>36</v>
      </c>
      <c r="K259" s="98" t="s">
        <v>37</v>
      </c>
      <c r="L259" s="99" t="s">
        <v>36</v>
      </c>
      <c r="M259" s="98" t="s">
        <v>37</v>
      </c>
      <c r="N259" s="99" t="s">
        <v>36</v>
      </c>
      <c r="O259" s="100" t="s">
        <v>37</v>
      </c>
      <c r="P259" s="293" t="s">
        <v>177</v>
      </c>
      <c r="Q259" s="294"/>
      <c r="R259" s="294"/>
      <c r="S259" s="294"/>
      <c r="T259" s="294"/>
      <c r="U259" s="295"/>
      <c r="V259" s="293" t="s">
        <v>176</v>
      </c>
      <c r="W259" s="294"/>
      <c r="X259" s="294"/>
      <c r="Y259" s="294"/>
      <c r="Z259" s="294"/>
      <c r="AA259" s="296"/>
      <c r="AB259" s="297" t="e">
        <f>VLOOKUP($B258,利用者一覧!$C$4:$AU$53,45,FALSE)</f>
        <v>#N/A</v>
      </c>
      <c r="AC259" s="297"/>
      <c r="AD259" s="297"/>
      <c r="AE259" s="297"/>
      <c r="AF259" s="298"/>
    </row>
    <row r="260" spans="1:65" ht="27" customHeight="1" thickTop="1" thickBot="1">
      <c r="A260" s="302"/>
      <c r="B260" s="209"/>
      <c r="C260" s="209"/>
      <c r="D260" s="209"/>
      <c r="E260" s="261"/>
      <c r="F260" s="71"/>
      <c r="G260" s="72"/>
      <c r="H260" s="73"/>
      <c r="I260" s="72"/>
      <c r="J260" s="73"/>
      <c r="K260" s="72"/>
      <c r="L260" s="73"/>
      <c r="M260" s="72"/>
      <c r="N260" s="73"/>
      <c r="O260" s="83"/>
      <c r="P260" s="107" t="s">
        <v>157</v>
      </c>
      <c r="Q260" s="115" t="s">
        <v>148</v>
      </c>
      <c r="R260" s="108" t="s">
        <v>63</v>
      </c>
      <c r="S260" s="61" t="s">
        <v>148</v>
      </c>
      <c r="T260" s="107" t="s">
        <v>59</v>
      </c>
      <c r="U260" s="61" t="s">
        <v>148</v>
      </c>
      <c r="V260" s="299" t="s">
        <v>135</v>
      </c>
      <c r="W260" s="300"/>
      <c r="X260" s="95" t="e">
        <f>VLOOKUP($B258,利用者一覧!$C$4:$AU$53,14,FALSE)</f>
        <v>#N/A</v>
      </c>
      <c r="Y260" s="301" t="s">
        <v>139</v>
      </c>
      <c r="Z260" s="300"/>
      <c r="AA260" s="95" t="e">
        <f>VLOOKUP($B258,利用者一覧!$C$4:$AU$53,22,FALSE)</f>
        <v>#N/A</v>
      </c>
      <c r="AB260" s="225"/>
      <c r="AC260" s="225"/>
      <c r="AD260" s="225"/>
      <c r="AE260" s="225"/>
      <c r="AF260" s="226"/>
    </row>
    <row r="261" spans="1:65" ht="21.6" customHeight="1" thickBot="1">
      <c r="A261" s="302"/>
      <c r="B261" s="283" t="s">
        <v>46</v>
      </c>
      <c r="C261" s="283"/>
      <c r="D261" s="283"/>
      <c r="E261" s="307"/>
      <c r="F261" s="84"/>
      <c r="G261" s="85"/>
      <c r="H261" s="86"/>
      <c r="I261" s="85"/>
      <c r="J261" s="86"/>
      <c r="K261" s="85"/>
      <c r="L261" s="86"/>
      <c r="M261" s="85"/>
      <c r="N261" s="86"/>
      <c r="O261" s="87"/>
      <c r="P261" s="293" t="s">
        <v>156</v>
      </c>
      <c r="Q261" s="294"/>
      <c r="R261" s="294"/>
      <c r="S261" s="294"/>
      <c r="T261" s="294"/>
      <c r="U261" s="295"/>
      <c r="V261" s="279" t="s">
        <v>143</v>
      </c>
      <c r="W261" s="280"/>
      <c r="X261" s="96" t="e">
        <f>VLOOKUP($B258,利用者一覧!$C$4:$AU$53,16,FALSE)</f>
        <v>#N/A</v>
      </c>
      <c r="Y261" s="281" t="s">
        <v>140</v>
      </c>
      <c r="Z261" s="280"/>
      <c r="AA261" s="96" t="e">
        <f>VLOOKUP($B258,利用者一覧!$C$4:$AU$53,24,FALSE)</f>
        <v>#N/A</v>
      </c>
      <c r="AB261" s="225"/>
      <c r="AC261" s="225"/>
      <c r="AD261" s="225"/>
      <c r="AE261" s="225"/>
      <c r="AF261" s="226"/>
    </row>
    <row r="262" spans="1:65" ht="21.6" customHeight="1" thickTop="1" thickBot="1">
      <c r="A262" s="302"/>
      <c r="B262" s="103" t="s">
        <v>51</v>
      </c>
      <c r="C262" s="94" t="e">
        <f>VLOOKUP($B258,利用者一覧!$C$4:$AU$53,38,FALSE)</f>
        <v>#N/A</v>
      </c>
      <c r="D262" s="104" t="s">
        <v>56</v>
      </c>
      <c r="E262" s="61" t="s">
        <v>149</v>
      </c>
      <c r="F262" s="271" t="s">
        <v>31</v>
      </c>
      <c r="G262" s="272"/>
      <c r="H262" s="171" t="s">
        <v>32</v>
      </c>
      <c r="I262" s="272"/>
      <c r="J262" s="171" t="s">
        <v>33</v>
      </c>
      <c r="K262" s="272"/>
      <c r="L262" s="171" t="s">
        <v>34</v>
      </c>
      <c r="M262" s="273"/>
      <c r="N262" s="274" t="s">
        <v>35</v>
      </c>
      <c r="O262" s="275"/>
      <c r="P262" s="276" t="e">
        <f>VLOOKUP($B258,利用者一覧!$C$4:$AU$53,40,FALSE)</f>
        <v>#N/A</v>
      </c>
      <c r="Q262" s="277"/>
      <c r="R262" s="277"/>
      <c r="S262" s="277"/>
      <c r="T262" s="278"/>
      <c r="U262" s="70" t="s">
        <v>148</v>
      </c>
      <c r="V262" s="279" t="s">
        <v>144</v>
      </c>
      <c r="W262" s="280"/>
      <c r="X262" s="96" t="e">
        <f>VLOOKUP($B258,利用者一覧!$C$4:$AU$53,18,FALSE)</f>
        <v>#N/A</v>
      </c>
      <c r="Y262" s="281" t="s">
        <v>141</v>
      </c>
      <c r="Z262" s="280"/>
      <c r="AA262" s="96" t="e">
        <f>VLOOKUP($B258,利用者一覧!$C$4:$AU$53,26,FALSE)</f>
        <v>#N/A</v>
      </c>
      <c r="AB262" s="225"/>
      <c r="AC262" s="225"/>
      <c r="AD262" s="225"/>
      <c r="AE262" s="225"/>
      <c r="AF262" s="226"/>
    </row>
    <row r="263" spans="1:65" ht="21.6" customHeight="1" thickBot="1">
      <c r="A263" s="302"/>
      <c r="B263" s="308" t="s">
        <v>47</v>
      </c>
      <c r="C263" s="308"/>
      <c r="D263" s="308"/>
      <c r="E263" s="309"/>
      <c r="F263" s="97" t="s">
        <v>36</v>
      </c>
      <c r="G263" s="98" t="s">
        <v>37</v>
      </c>
      <c r="H263" s="99" t="s">
        <v>36</v>
      </c>
      <c r="I263" s="98" t="s">
        <v>37</v>
      </c>
      <c r="J263" s="99" t="s">
        <v>36</v>
      </c>
      <c r="K263" s="98" t="s">
        <v>37</v>
      </c>
      <c r="L263" s="99" t="s">
        <v>36</v>
      </c>
      <c r="M263" s="101" t="s">
        <v>37</v>
      </c>
      <c r="N263" s="102" t="s">
        <v>36</v>
      </c>
      <c r="O263" s="100" t="s">
        <v>37</v>
      </c>
      <c r="P263" s="310" t="e">
        <f>VLOOKUP($B258,利用者一覧!$C$4:$AU$53,41,FALSE)</f>
        <v>#N/A</v>
      </c>
      <c r="Q263" s="311"/>
      <c r="R263" s="311"/>
      <c r="S263" s="311"/>
      <c r="T263" s="312"/>
      <c r="U263" s="64" t="s">
        <v>148</v>
      </c>
      <c r="V263" s="279" t="s">
        <v>138</v>
      </c>
      <c r="W263" s="280"/>
      <c r="X263" s="96" t="e">
        <f>VLOOKUP($B258,利用者一覧!$C$4:$AU$53,20,FALSE)</f>
        <v>#N/A</v>
      </c>
      <c r="Y263" s="281" t="s">
        <v>142</v>
      </c>
      <c r="Z263" s="280"/>
      <c r="AA263" s="96" t="e">
        <f>VLOOKUP($B258,利用者一覧!$C$4:$AU$53,28,FALSE)</f>
        <v>#N/A</v>
      </c>
      <c r="AB263" s="225"/>
      <c r="AC263" s="225"/>
      <c r="AD263" s="225"/>
      <c r="AE263" s="225"/>
      <c r="AF263" s="226"/>
      <c r="AK263" s="316"/>
      <c r="AL263" s="316"/>
      <c r="AM263" s="67"/>
      <c r="AN263" s="67"/>
      <c r="AO263" s="67"/>
    </row>
    <row r="264" spans="1:65" ht="21.6" customHeight="1" thickTop="1" thickBot="1">
      <c r="A264" s="302"/>
      <c r="B264" s="106" t="s">
        <v>51</v>
      </c>
      <c r="C264" s="94" t="e">
        <f>VLOOKUP($B258,利用者一覧!$C$4:$AU$53,39,FALSE)</f>
        <v>#N/A</v>
      </c>
      <c r="D264" s="104" t="s">
        <v>56</v>
      </c>
      <c r="E264" s="61" t="s">
        <v>149</v>
      </c>
      <c r="F264" s="71"/>
      <c r="G264" s="72"/>
      <c r="H264" s="73"/>
      <c r="I264" s="72"/>
      <c r="J264" s="73"/>
      <c r="K264" s="72"/>
      <c r="L264" s="73"/>
      <c r="M264" s="74"/>
      <c r="N264" s="62"/>
      <c r="O264" s="63"/>
      <c r="P264" s="317" t="e">
        <f>VLOOKUP($B258,利用者一覧!$C$4:$AU$53,42,FALSE)</f>
        <v>#N/A</v>
      </c>
      <c r="Q264" s="318"/>
      <c r="R264" s="318"/>
      <c r="S264" s="318"/>
      <c r="T264" s="319"/>
      <c r="U264" s="116" t="s">
        <v>148</v>
      </c>
      <c r="V264" s="320" t="e">
        <f>VLOOKUP($B258,利用者一覧!$C$4:$AU$53,44,FALSE)</f>
        <v>#N/A</v>
      </c>
      <c r="W264" s="179"/>
      <c r="X264" s="179"/>
      <c r="Y264" s="179"/>
      <c r="Z264" s="179"/>
      <c r="AA264" s="179"/>
      <c r="AB264" s="179"/>
      <c r="AC264" s="179"/>
      <c r="AD264" s="179"/>
      <c r="AE264" s="179"/>
      <c r="AF264" s="180"/>
    </row>
    <row r="265" spans="1:65" ht="21.6" customHeight="1" thickBot="1">
      <c r="A265" s="302"/>
      <c r="B265" s="293" t="s">
        <v>182</v>
      </c>
      <c r="C265" s="294"/>
      <c r="D265" s="294"/>
      <c r="E265" s="295"/>
      <c r="F265" s="109"/>
      <c r="G265" s="110"/>
      <c r="H265" s="111"/>
      <c r="I265" s="110"/>
      <c r="J265" s="111"/>
      <c r="K265" s="110"/>
      <c r="L265" s="111"/>
      <c r="M265" s="112"/>
      <c r="N265" s="113"/>
      <c r="O265" s="114"/>
      <c r="P265" s="198" t="s">
        <v>178</v>
      </c>
      <c r="Q265" s="199"/>
      <c r="R265" s="324"/>
      <c r="S265" s="206" t="e">
        <f>VLOOKUP($B258,利用者一覧!$C$4:$AU$53,43,FALSE)</f>
        <v>#N/A</v>
      </c>
      <c r="T265" s="206"/>
      <c r="U265" s="207"/>
      <c r="V265" s="321"/>
      <c r="W265" s="322"/>
      <c r="X265" s="322"/>
      <c r="Y265" s="322"/>
      <c r="Z265" s="322"/>
      <c r="AA265" s="322"/>
      <c r="AB265" s="322"/>
      <c r="AC265" s="322"/>
      <c r="AD265" s="322"/>
      <c r="AE265" s="322"/>
      <c r="AF265" s="323"/>
      <c r="AK265" s="76"/>
      <c r="AL265" s="76"/>
      <c r="AM265" s="76"/>
      <c r="AN265" s="76"/>
      <c r="AO265" s="76"/>
      <c r="AP265" s="77"/>
      <c r="AQ265" s="77"/>
      <c r="AR265" s="75"/>
      <c r="AS265" s="77"/>
      <c r="AT265" s="77"/>
      <c r="AU265" s="75"/>
      <c r="AV265" s="77"/>
      <c r="AW265" s="77"/>
      <c r="AX265" s="75"/>
      <c r="AY265" s="77"/>
      <c r="AZ265" s="77"/>
      <c r="BA265" s="75"/>
      <c r="BB265" s="77"/>
      <c r="BC265" s="77"/>
      <c r="BD265" s="75"/>
      <c r="BE265" s="77"/>
      <c r="BF265" s="77"/>
      <c r="BG265" s="75"/>
      <c r="BH265" s="77"/>
      <c r="BI265" s="77"/>
      <c r="BJ265" s="75"/>
      <c r="BK265" s="77"/>
      <c r="BL265" s="77"/>
      <c r="BM265" s="75"/>
    </row>
    <row r="266" spans="1:65" ht="27.6" customHeight="1" thickTop="1" thickBot="1">
      <c r="A266" s="303"/>
      <c r="B266" s="313"/>
      <c r="C266" s="314"/>
      <c r="D266" s="314"/>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c r="AA266" s="314"/>
      <c r="AB266" s="314"/>
      <c r="AC266" s="314"/>
      <c r="AD266" s="314"/>
      <c r="AE266" s="314"/>
      <c r="AF266" s="315"/>
    </row>
    <row r="267" spans="1:65" ht="16.95" customHeight="1" thickBot="1">
      <c r="A267" s="302">
        <v>27</v>
      </c>
      <c r="B267" s="149" t="s">
        <v>9</v>
      </c>
      <c r="C267" s="150"/>
      <c r="D267" s="150"/>
      <c r="E267" s="151"/>
      <c r="F267" s="304" t="s">
        <v>158</v>
      </c>
      <c r="G267" s="305"/>
      <c r="H267" s="305"/>
      <c r="I267" s="305"/>
      <c r="J267" s="305"/>
      <c r="K267" s="305"/>
      <c r="L267" s="305"/>
      <c r="M267" s="305"/>
      <c r="N267" s="305"/>
      <c r="O267" s="306"/>
      <c r="P267" s="282" t="s">
        <v>48</v>
      </c>
      <c r="Q267" s="283"/>
      <c r="R267" s="283"/>
      <c r="S267" s="283"/>
      <c r="T267" s="283"/>
      <c r="U267" s="284"/>
      <c r="V267" s="285" t="e">
        <f>VLOOKUP($B268,利用者一覧!$C$4:$AU$53,36,FALSE)</f>
        <v>#N/A</v>
      </c>
      <c r="W267" s="286"/>
      <c r="X267" s="286"/>
      <c r="Y267" s="282" t="s">
        <v>49</v>
      </c>
      <c r="Z267" s="283"/>
      <c r="AA267" s="283"/>
      <c r="AB267" s="283"/>
      <c r="AC267" s="284"/>
      <c r="AD267" s="285" t="e">
        <f>VLOOKUP($B268,利用者一覧!$C$4:$AU$53,37,FALSE)</f>
        <v>#N/A</v>
      </c>
      <c r="AE267" s="286"/>
      <c r="AF267" s="287"/>
    </row>
    <row r="268" spans="1:65" ht="27" customHeight="1" thickTop="1" thickBot="1">
      <c r="A268" s="302"/>
      <c r="B268" s="208"/>
      <c r="C268" s="208"/>
      <c r="D268" s="208"/>
      <c r="E268" s="259"/>
      <c r="F268" s="271" t="s">
        <v>26</v>
      </c>
      <c r="G268" s="272"/>
      <c r="H268" s="171" t="s">
        <v>27</v>
      </c>
      <c r="I268" s="272"/>
      <c r="J268" s="171" t="s">
        <v>28</v>
      </c>
      <c r="K268" s="272"/>
      <c r="L268" s="171" t="s">
        <v>29</v>
      </c>
      <c r="M268" s="272"/>
      <c r="N268" s="171" t="s">
        <v>30</v>
      </c>
      <c r="O268" s="275"/>
      <c r="P268" s="106" t="s">
        <v>52</v>
      </c>
      <c r="Q268" s="288" t="s">
        <v>53</v>
      </c>
      <c r="R268" s="289"/>
      <c r="S268" s="104" t="s">
        <v>57</v>
      </c>
      <c r="T268" s="290"/>
      <c r="U268" s="291"/>
      <c r="V268" s="105" t="s">
        <v>60</v>
      </c>
      <c r="W268" s="288" t="s">
        <v>61</v>
      </c>
      <c r="X268" s="292"/>
      <c r="Y268" s="107" t="s">
        <v>54</v>
      </c>
      <c r="Z268" s="115" t="s">
        <v>148</v>
      </c>
      <c r="AA268" s="108" t="s">
        <v>58</v>
      </c>
      <c r="AB268" s="115" t="s">
        <v>148</v>
      </c>
      <c r="AC268" s="108" t="s">
        <v>62</v>
      </c>
      <c r="AD268" s="115" t="s">
        <v>148</v>
      </c>
      <c r="AE268" s="104" t="s">
        <v>55</v>
      </c>
      <c r="AF268" s="61" t="s">
        <v>148</v>
      </c>
    </row>
    <row r="269" spans="1:65" ht="21.6" customHeight="1" thickBot="1">
      <c r="A269" s="302"/>
      <c r="B269" s="209"/>
      <c r="C269" s="209"/>
      <c r="D269" s="209"/>
      <c r="E269" s="261"/>
      <c r="F269" s="97" t="s">
        <v>36</v>
      </c>
      <c r="G269" s="98" t="s">
        <v>37</v>
      </c>
      <c r="H269" s="99" t="s">
        <v>36</v>
      </c>
      <c r="I269" s="98" t="s">
        <v>37</v>
      </c>
      <c r="J269" s="99" t="s">
        <v>36</v>
      </c>
      <c r="K269" s="98" t="s">
        <v>37</v>
      </c>
      <c r="L269" s="99" t="s">
        <v>36</v>
      </c>
      <c r="M269" s="98" t="s">
        <v>37</v>
      </c>
      <c r="N269" s="99" t="s">
        <v>36</v>
      </c>
      <c r="O269" s="100" t="s">
        <v>37</v>
      </c>
      <c r="P269" s="293" t="s">
        <v>177</v>
      </c>
      <c r="Q269" s="294"/>
      <c r="R269" s="294"/>
      <c r="S269" s="294"/>
      <c r="T269" s="294"/>
      <c r="U269" s="295"/>
      <c r="V269" s="293" t="s">
        <v>176</v>
      </c>
      <c r="W269" s="294"/>
      <c r="X269" s="294"/>
      <c r="Y269" s="294"/>
      <c r="Z269" s="294"/>
      <c r="AA269" s="296"/>
      <c r="AB269" s="297" t="e">
        <f>VLOOKUP($B268,利用者一覧!$C$4:$AU$53,45,FALSE)</f>
        <v>#N/A</v>
      </c>
      <c r="AC269" s="297"/>
      <c r="AD269" s="297"/>
      <c r="AE269" s="297"/>
      <c r="AF269" s="298"/>
    </row>
    <row r="270" spans="1:65" ht="27" customHeight="1" thickTop="1" thickBot="1">
      <c r="A270" s="302"/>
      <c r="B270" s="209"/>
      <c r="C270" s="209"/>
      <c r="D270" s="209"/>
      <c r="E270" s="261"/>
      <c r="F270" s="71"/>
      <c r="G270" s="72"/>
      <c r="H270" s="73"/>
      <c r="I270" s="72"/>
      <c r="J270" s="73"/>
      <c r="K270" s="72"/>
      <c r="L270" s="73"/>
      <c r="M270" s="72"/>
      <c r="N270" s="73"/>
      <c r="O270" s="83"/>
      <c r="P270" s="107" t="s">
        <v>157</v>
      </c>
      <c r="Q270" s="115" t="s">
        <v>148</v>
      </c>
      <c r="R270" s="108" t="s">
        <v>63</v>
      </c>
      <c r="S270" s="61" t="s">
        <v>148</v>
      </c>
      <c r="T270" s="107" t="s">
        <v>59</v>
      </c>
      <c r="U270" s="61" t="s">
        <v>148</v>
      </c>
      <c r="V270" s="299" t="s">
        <v>135</v>
      </c>
      <c r="W270" s="300"/>
      <c r="X270" s="95" t="e">
        <f>VLOOKUP($B268,利用者一覧!$C$4:$AU$53,14,FALSE)</f>
        <v>#N/A</v>
      </c>
      <c r="Y270" s="301" t="s">
        <v>139</v>
      </c>
      <c r="Z270" s="300"/>
      <c r="AA270" s="95" t="e">
        <f>VLOOKUP($B268,利用者一覧!$C$4:$AU$53,22,FALSE)</f>
        <v>#N/A</v>
      </c>
      <c r="AB270" s="225"/>
      <c r="AC270" s="225"/>
      <c r="AD270" s="225"/>
      <c r="AE270" s="225"/>
      <c r="AF270" s="226"/>
    </row>
    <row r="271" spans="1:65" ht="21.6" customHeight="1" thickBot="1">
      <c r="A271" s="302"/>
      <c r="B271" s="283" t="s">
        <v>46</v>
      </c>
      <c r="C271" s="283"/>
      <c r="D271" s="283"/>
      <c r="E271" s="307"/>
      <c r="F271" s="84"/>
      <c r="G271" s="85"/>
      <c r="H271" s="86"/>
      <c r="I271" s="85"/>
      <c r="J271" s="86"/>
      <c r="K271" s="85"/>
      <c r="L271" s="86"/>
      <c r="M271" s="85"/>
      <c r="N271" s="86"/>
      <c r="O271" s="87"/>
      <c r="P271" s="293" t="s">
        <v>156</v>
      </c>
      <c r="Q271" s="294"/>
      <c r="R271" s="294"/>
      <c r="S271" s="294"/>
      <c r="T271" s="294"/>
      <c r="U271" s="295"/>
      <c r="V271" s="279" t="s">
        <v>143</v>
      </c>
      <c r="W271" s="280"/>
      <c r="X271" s="96" t="e">
        <f>VLOOKUP($B268,利用者一覧!$C$4:$AU$53,16,FALSE)</f>
        <v>#N/A</v>
      </c>
      <c r="Y271" s="281" t="s">
        <v>140</v>
      </c>
      <c r="Z271" s="280"/>
      <c r="AA271" s="96" t="e">
        <f>VLOOKUP($B268,利用者一覧!$C$4:$AU$53,24,FALSE)</f>
        <v>#N/A</v>
      </c>
      <c r="AB271" s="225"/>
      <c r="AC271" s="225"/>
      <c r="AD271" s="225"/>
      <c r="AE271" s="225"/>
      <c r="AF271" s="226"/>
    </row>
    <row r="272" spans="1:65" ht="21.6" customHeight="1" thickTop="1" thickBot="1">
      <c r="A272" s="302"/>
      <c r="B272" s="103" t="s">
        <v>51</v>
      </c>
      <c r="C272" s="94" t="e">
        <f>VLOOKUP($B268,利用者一覧!$C$4:$AU$53,38,FALSE)</f>
        <v>#N/A</v>
      </c>
      <c r="D272" s="104" t="s">
        <v>56</v>
      </c>
      <c r="E272" s="61" t="s">
        <v>149</v>
      </c>
      <c r="F272" s="271" t="s">
        <v>31</v>
      </c>
      <c r="G272" s="272"/>
      <c r="H272" s="171" t="s">
        <v>32</v>
      </c>
      <c r="I272" s="272"/>
      <c r="J272" s="171" t="s">
        <v>33</v>
      </c>
      <c r="K272" s="272"/>
      <c r="L272" s="171" t="s">
        <v>34</v>
      </c>
      <c r="M272" s="273"/>
      <c r="N272" s="274" t="s">
        <v>35</v>
      </c>
      <c r="O272" s="275"/>
      <c r="P272" s="276" t="e">
        <f>VLOOKUP($B268,利用者一覧!$C$4:$AU$53,40,FALSE)</f>
        <v>#N/A</v>
      </c>
      <c r="Q272" s="277"/>
      <c r="R272" s="277"/>
      <c r="S272" s="277"/>
      <c r="T272" s="278"/>
      <c r="U272" s="70" t="s">
        <v>148</v>
      </c>
      <c r="V272" s="279" t="s">
        <v>144</v>
      </c>
      <c r="W272" s="280"/>
      <c r="X272" s="96" t="e">
        <f>VLOOKUP($B268,利用者一覧!$C$4:$AU$53,18,FALSE)</f>
        <v>#N/A</v>
      </c>
      <c r="Y272" s="281" t="s">
        <v>141</v>
      </c>
      <c r="Z272" s="280"/>
      <c r="AA272" s="96" t="e">
        <f>VLOOKUP($B268,利用者一覧!$C$4:$AU$53,26,FALSE)</f>
        <v>#N/A</v>
      </c>
      <c r="AB272" s="225"/>
      <c r="AC272" s="225"/>
      <c r="AD272" s="225"/>
      <c r="AE272" s="225"/>
      <c r="AF272" s="226"/>
    </row>
    <row r="273" spans="1:65" ht="21.6" customHeight="1" thickBot="1">
      <c r="A273" s="302"/>
      <c r="B273" s="308" t="s">
        <v>47</v>
      </c>
      <c r="C273" s="308"/>
      <c r="D273" s="308"/>
      <c r="E273" s="309"/>
      <c r="F273" s="97" t="s">
        <v>36</v>
      </c>
      <c r="G273" s="98" t="s">
        <v>37</v>
      </c>
      <c r="H273" s="99" t="s">
        <v>36</v>
      </c>
      <c r="I273" s="98" t="s">
        <v>37</v>
      </c>
      <c r="J273" s="99" t="s">
        <v>36</v>
      </c>
      <c r="K273" s="98" t="s">
        <v>37</v>
      </c>
      <c r="L273" s="99" t="s">
        <v>36</v>
      </c>
      <c r="M273" s="101" t="s">
        <v>37</v>
      </c>
      <c r="N273" s="102" t="s">
        <v>36</v>
      </c>
      <c r="O273" s="100" t="s">
        <v>37</v>
      </c>
      <c r="P273" s="310" t="e">
        <f>VLOOKUP($B268,利用者一覧!$C$4:$AU$53,41,FALSE)</f>
        <v>#N/A</v>
      </c>
      <c r="Q273" s="311"/>
      <c r="R273" s="311"/>
      <c r="S273" s="311"/>
      <c r="T273" s="312"/>
      <c r="U273" s="64" t="s">
        <v>148</v>
      </c>
      <c r="V273" s="279" t="s">
        <v>138</v>
      </c>
      <c r="W273" s="280"/>
      <c r="X273" s="96" t="e">
        <f>VLOOKUP($B268,利用者一覧!$C$4:$AU$53,20,FALSE)</f>
        <v>#N/A</v>
      </c>
      <c r="Y273" s="281" t="s">
        <v>142</v>
      </c>
      <c r="Z273" s="280"/>
      <c r="AA273" s="96" t="e">
        <f>VLOOKUP($B268,利用者一覧!$C$4:$AU$53,28,FALSE)</f>
        <v>#N/A</v>
      </c>
      <c r="AB273" s="225"/>
      <c r="AC273" s="225"/>
      <c r="AD273" s="225"/>
      <c r="AE273" s="225"/>
      <c r="AF273" s="226"/>
      <c r="AK273" s="316"/>
      <c r="AL273" s="316"/>
      <c r="AM273" s="67"/>
      <c r="AN273" s="67"/>
      <c r="AO273" s="67"/>
    </row>
    <row r="274" spans="1:65" ht="21.6" customHeight="1" thickTop="1" thickBot="1">
      <c r="A274" s="302"/>
      <c r="B274" s="106" t="s">
        <v>51</v>
      </c>
      <c r="C274" s="94" t="e">
        <f>VLOOKUP($B268,利用者一覧!$C$4:$AU$53,39,FALSE)</f>
        <v>#N/A</v>
      </c>
      <c r="D274" s="104" t="s">
        <v>56</v>
      </c>
      <c r="E274" s="61" t="s">
        <v>149</v>
      </c>
      <c r="F274" s="71"/>
      <c r="G274" s="72"/>
      <c r="H274" s="73"/>
      <c r="I274" s="72"/>
      <c r="J274" s="73"/>
      <c r="K274" s="72"/>
      <c r="L274" s="73"/>
      <c r="M274" s="74"/>
      <c r="N274" s="62"/>
      <c r="O274" s="63"/>
      <c r="P274" s="317" t="e">
        <f>VLOOKUP($B268,利用者一覧!$C$4:$AU$53,42,FALSE)</f>
        <v>#N/A</v>
      </c>
      <c r="Q274" s="318"/>
      <c r="R274" s="318"/>
      <c r="S274" s="318"/>
      <c r="T274" s="319"/>
      <c r="U274" s="116" t="s">
        <v>148</v>
      </c>
      <c r="V274" s="320" t="e">
        <f>VLOOKUP($B268,利用者一覧!$C$4:$AU$53,44,FALSE)</f>
        <v>#N/A</v>
      </c>
      <c r="W274" s="179"/>
      <c r="X274" s="179"/>
      <c r="Y274" s="179"/>
      <c r="Z274" s="179"/>
      <c r="AA274" s="179"/>
      <c r="AB274" s="179"/>
      <c r="AC274" s="179"/>
      <c r="AD274" s="179"/>
      <c r="AE274" s="179"/>
      <c r="AF274" s="180"/>
    </row>
    <row r="275" spans="1:65" ht="21.6" customHeight="1" thickBot="1">
      <c r="A275" s="302"/>
      <c r="B275" s="293" t="s">
        <v>182</v>
      </c>
      <c r="C275" s="294"/>
      <c r="D275" s="294"/>
      <c r="E275" s="295"/>
      <c r="F275" s="109"/>
      <c r="G275" s="110"/>
      <c r="H275" s="111"/>
      <c r="I275" s="110"/>
      <c r="J275" s="111"/>
      <c r="K275" s="110"/>
      <c r="L275" s="111"/>
      <c r="M275" s="112"/>
      <c r="N275" s="113"/>
      <c r="O275" s="114"/>
      <c r="P275" s="198" t="s">
        <v>178</v>
      </c>
      <c r="Q275" s="199"/>
      <c r="R275" s="324"/>
      <c r="S275" s="206" t="e">
        <f>VLOOKUP($B268,利用者一覧!$C$4:$AU$53,43,FALSE)</f>
        <v>#N/A</v>
      </c>
      <c r="T275" s="206"/>
      <c r="U275" s="207"/>
      <c r="V275" s="321"/>
      <c r="W275" s="322"/>
      <c r="X275" s="322"/>
      <c r="Y275" s="322"/>
      <c r="Z275" s="322"/>
      <c r="AA275" s="322"/>
      <c r="AB275" s="322"/>
      <c r="AC275" s="322"/>
      <c r="AD275" s="322"/>
      <c r="AE275" s="322"/>
      <c r="AF275" s="323"/>
      <c r="AK275" s="76"/>
      <c r="AL275" s="76"/>
      <c r="AM275" s="76"/>
      <c r="AN275" s="76"/>
      <c r="AO275" s="76"/>
      <c r="AP275" s="77"/>
      <c r="AQ275" s="77"/>
      <c r="AR275" s="75"/>
      <c r="AS275" s="77"/>
      <c r="AT275" s="77"/>
      <c r="AU275" s="75"/>
      <c r="AV275" s="77"/>
      <c r="AW275" s="77"/>
      <c r="AX275" s="75"/>
      <c r="AY275" s="77"/>
      <c r="AZ275" s="77"/>
      <c r="BA275" s="75"/>
      <c r="BB275" s="77"/>
      <c r="BC275" s="77"/>
      <c r="BD275" s="75"/>
      <c r="BE275" s="77"/>
      <c r="BF275" s="77"/>
      <c r="BG275" s="75"/>
      <c r="BH275" s="77"/>
      <c r="BI275" s="77"/>
      <c r="BJ275" s="75"/>
      <c r="BK275" s="77"/>
      <c r="BL275" s="77"/>
      <c r="BM275" s="75"/>
    </row>
    <row r="276" spans="1:65" ht="27.6" customHeight="1" thickTop="1" thickBot="1">
      <c r="A276" s="303"/>
      <c r="B276" s="313"/>
      <c r="C276" s="314"/>
      <c r="D276" s="314"/>
      <c r="E276" s="314"/>
      <c r="F276" s="314"/>
      <c r="G276" s="314"/>
      <c r="H276" s="314"/>
      <c r="I276" s="314"/>
      <c r="J276" s="314"/>
      <c r="K276" s="314"/>
      <c r="L276" s="314"/>
      <c r="M276" s="314"/>
      <c r="N276" s="314"/>
      <c r="O276" s="314"/>
      <c r="P276" s="314"/>
      <c r="Q276" s="314"/>
      <c r="R276" s="314"/>
      <c r="S276" s="314"/>
      <c r="T276" s="314"/>
      <c r="U276" s="314"/>
      <c r="V276" s="314"/>
      <c r="W276" s="314"/>
      <c r="X276" s="314"/>
      <c r="Y276" s="314"/>
      <c r="Z276" s="314"/>
      <c r="AA276" s="314"/>
      <c r="AB276" s="314"/>
      <c r="AC276" s="314"/>
      <c r="AD276" s="314"/>
      <c r="AE276" s="314"/>
      <c r="AF276" s="315"/>
    </row>
    <row r="277" spans="1:65" ht="16.95" customHeight="1" thickBot="1">
      <c r="A277" s="302">
        <v>28</v>
      </c>
      <c r="B277" s="149" t="s">
        <v>9</v>
      </c>
      <c r="C277" s="150"/>
      <c r="D277" s="150"/>
      <c r="E277" s="151"/>
      <c r="F277" s="304" t="s">
        <v>158</v>
      </c>
      <c r="G277" s="305"/>
      <c r="H277" s="305"/>
      <c r="I277" s="305"/>
      <c r="J277" s="305"/>
      <c r="K277" s="305"/>
      <c r="L277" s="305"/>
      <c r="M277" s="305"/>
      <c r="N277" s="305"/>
      <c r="O277" s="306"/>
      <c r="P277" s="282" t="s">
        <v>48</v>
      </c>
      <c r="Q277" s="283"/>
      <c r="R277" s="283"/>
      <c r="S277" s="283"/>
      <c r="T277" s="283"/>
      <c r="U277" s="284"/>
      <c r="V277" s="285" t="e">
        <f>VLOOKUP($B278,利用者一覧!$C$4:$AU$53,36,FALSE)</f>
        <v>#N/A</v>
      </c>
      <c r="W277" s="286"/>
      <c r="X277" s="286"/>
      <c r="Y277" s="282" t="s">
        <v>49</v>
      </c>
      <c r="Z277" s="283"/>
      <c r="AA277" s="283"/>
      <c r="AB277" s="283"/>
      <c r="AC277" s="284"/>
      <c r="AD277" s="285" t="e">
        <f>VLOOKUP($B278,利用者一覧!$C$4:$AU$53,37,FALSE)</f>
        <v>#N/A</v>
      </c>
      <c r="AE277" s="286"/>
      <c r="AF277" s="287"/>
    </row>
    <row r="278" spans="1:65" ht="27" customHeight="1" thickTop="1" thickBot="1">
      <c r="A278" s="302"/>
      <c r="B278" s="208"/>
      <c r="C278" s="208"/>
      <c r="D278" s="208"/>
      <c r="E278" s="259"/>
      <c r="F278" s="271" t="s">
        <v>26</v>
      </c>
      <c r="G278" s="272"/>
      <c r="H278" s="171" t="s">
        <v>27</v>
      </c>
      <c r="I278" s="272"/>
      <c r="J278" s="171" t="s">
        <v>28</v>
      </c>
      <c r="K278" s="272"/>
      <c r="L278" s="171" t="s">
        <v>29</v>
      </c>
      <c r="M278" s="272"/>
      <c r="N278" s="171" t="s">
        <v>30</v>
      </c>
      <c r="O278" s="275"/>
      <c r="P278" s="106" t="s">
        <v>52</v>
      </c>
      <c r="Q278" s="288" t="s">
        <v>53</v>
      </c>
      <c r="R278" s="289"/>
      <c r="S278" s="104" t="s">
        <v>57</v>
      </c>
      <c r="T278" s="290"/>
      <c r="U278" s="291"/>
      <c r="V278" s="105" t="s">
        <v>60</v>
      </c>
      <c r="W278" s="288" t="s">
        <v>61</v>
      </c>
      <c r="X278" s="292"/>
      <c r="Y278" s="107" t="s">
        <v>54</v>
      </c>
      <c r="Z278" s="115" t="s">
        <v>148</v>
      </c>
      <c r="AA278" s="108" t="s">
        <v>58</v>
      </c>
      <c r="AB278" s="115" t="s">
        <v>148</v>
      </c>
      <c r="AC278" s="108" t="s">
        <v>62</v>
      </c>
      <c r="AD278" s="115" t="s">
        <v>148</v>
      </c>
      <c r="AE278" s="104" t="s">
        <v>55</v>
      </c>
      <c r="AF278" s="61" t="s">
        <v>148</v>
      </c>
    </row>
    <row r="279" spans="1:65" ht="21.6" customHeight="1" thickBot="1">
      <c r="A279" s="302"/>
      <c r="B279" s="209"/>
      <c r="C279" s="209"/>
      <c r="D279" s="209"/>
      <c r="E279" s="261"/>
      <c r="F279" s="97" t="s">
        <v>36</v>
      </c>
      <c r="G279" s="98" t="s">
        <v>37</v>
      </c>
      <c r="H279" s="99" t="s">
        <v>36</v>
      </c>
      <c r="I279" s="98" t="s">
        <v>37</v>
      </c>
      <c r="J279" s="99" t="s">
        <v>36</v>
      </c>
      <c r="K279" s="98" t="s">
        <v>37</v>
      </c>
      <c r="L279" s="99" t="s">
        <v>36</v>
      </c>
      <c r="M279" s="98" t="s">
        <v>37</v>
      </c>
      <c r="N279" s="99" t="s">
        <v>36</v>
      </c>
      <c r="O279" s="100" t="s">
        <v>37</v>
      </c>
      <c r="P279" s="293" t="s">
        <v>177</v>
      </c>
      <c r="Q279" s="294"/>
      <c r="R279" s="294"/>
      <c r="S279" s="294"/>
      <c r="T279" s="294"/>
      <c r="U279" s="295"/>
      <c r="V279" s="293" t="s">
        <v>176</v>
      </c>
      <c r="W279" s="294"/>
      <c r="X279" s="294"/>
      <c r="Y279" s="294"/>
      <c r="Z279" s="294"/>
      <c r="AA279" s="296"/>
      <c r="AB279" s="297" t="e">
        <f>VLOOKUP($B278,利用者一覧!$C$4:$AU$53,45,FALSE)</f>
        <v>#N/A</v>
      </c>
      <c r="AC279" s="297"/>
      <c r="AD279" s="297"/>
      <c r="AE279" s="297"/>
      <c r="AF279" s="298"/>
    </row>
    <row r="280" spans="1:65" ht="27" customHeight="1" thickTop="1" thickBot="1">
      <c r="A280" s="302"/>
      <c r="B280" s="209"/>
      <c r="C280" s="209"/>
      <c r="D280" s="209"/>
      <c r="E280" s="261"/>
      <c r="F280" s="71"/>
      <c r="G280" s="72"/>
      <c r="H280" s="73"/>
      <c r="I280" s="72"/>
      <c r="J280" s="73"/>
      <c r="K280" s="72"/>
      <c r="L280" s="73"/>
      <c r="M280" s="72"/>
      <c r="N280" s="73"/>
      <c r="O280" s="83"/>
      <c r="P280" s="107" t="s">
        <v>157</v>
      </c>
      <c r="Q280" s="115" t="s">
        <v>148</v>
      </c>
      <c r="R280" s="108" t="s">
        <v>63</v>
      </c>
      <c r="S280" s="61" t="s">
        <v>148</v>
      </c>
      <c r="T280" s="107" t="s">
        <v>59</v>
      </c>
      <c r="U280" s="61" t="s">
        <v>148</v>
      </c>
      <c r="V280" s="299" t="s">
        <v>135</v>
      </c>
      <c r="W280" s="300"/>
      <c r="X280" s="95" t="e">
        <f>VLOOKUP($B278,利用者一覧!$C$4:$AU$53,14,FALSE)</f>
        <v>#N/A</v>
      </c>
      <c r="Y280" s="301" t="s">
        <v>139</v>
      </c>
      <c r="Z280" s="300"/>
      <c r="AA280" s="95" t="e">
        <f>VLOOKUP($B278,利用者一覧!$C$4:$AU$53,22,FALSE)</f>
        <v>#N/A</v>
      </c>
      <c r="AB280" s="225"/>
      <c r="AC280" s="225"/>
      <c r="AD280" s="225"/>
      <c r="AE280" s="225"/>
      <c r="AF280" s="226"/>
    </row>
    <row r="281" spans="1:65" ht="21.6" customHeight="1" thickBot="1">
      <c r="A281" s="302"/>
      <c r="B281" s="283" t="s">
        <v>46</v>
      </c>
      <c r="C281" s="283"/>
      <c r="D281" s="283"/>
      <c r="E281" s="307"/>
      <c r="F281" s="84"/>
      <c r="G281" s="85"/>
      <c r="H281" s="86"/>
      <c r="I281" s="85"/>
      <c r="J281" s="86"/>
      <c r="K281" s="85"/>
      <c r="L281" s="86"/>
      <c r="M281" s="85"/>
      <c r="N281" s="86"/>
      <c r="O281" s="87"/>
      <c r="P281" s="293" t="s">
        <v>156</v>
      </c>
      <c r="Q281" s="294"/>
      <c r="R281" s="294"/>
      <c r="S281" s="294"/>
      <c r="T281" s="294"/>
      <c r="U281" s="295"/>
      <c r="V281" s="279" t="s">
        <v>143</v>
      </c>
      <c r="W281" s="280"/>
      <c r="X281" s="96" t="e">
        <f>VLOOKUP($B278,利用者一覧!$C$4:$AU$53,16,FALSE)</f>
        <v>#N/A</v>
      </c>
      <c r="Y281" s="281" t="s">
        <v>140</v>
      </c>
      <c r="Z281" s="280"/>
      <c r="AA281" s="96" t="e">
        <f>VLOOKUP($B278,利用者一覧!$C$4:$AU$53,24,FALSE)</f>
        <v>#N/A</v>
      </c>
      <c r="AB281" s="225"/>
      <c r="AC281" s="225"/>
      <c r="AD281" s="225"/>
      <c r="AE281" s="225"/>
      <c r="AF281" s="226"/>
    </row>
    <row r="282" spans="1:65" ht="21.6" customHeight="1" thickTop="1" thickBot="1">
      <c r="A282" s="302"/>
      <c r="B282" s="103" t="s">
        <v>51</v>
      </c>
      <c r="C282" s="94" t="e">
        <f>VLOOKUP($B278,利用者一覧!$C$4:$AU$53,38,FALSE)</f>
        <v>#N/A</v>
      </c>
      <c r="D282" s="104" t="s">
        <v>56</v>
      </c>
      <c r="E282" s="61" t="s">
        <v>149</v>
      </c>
      <c r="F282" s="271" t="s">
        <v>31</v>
      </c>
      <c r="G282" s="272"/>
      <c r="H282" s="171" t="s">
        <v>32</v>
      </c>
      <c r="I282" s="272"/>
      <c r="J282" s="171" t="s">
        <v>33</v>
      </c>
      <c r="K282" s="272"/>
      <c r="L282" s="171" t="s">
        <v>34</v>
      </c>
      <c r="M282" s="273"/>
      <c r="N282" s="274" t="s">
        <v>35</v>
      </c>
      <c r="O282" s="275"/>
      <c r="P282" s="276" t="e">
        <f>VLOOKUP($B278,利用者一覧!$C$4:$AU$53,40,FALSE)</f>
        <v>#N/A</v>
      </c>
      <c r="Q282" s="277"/>
      <c r="R282" s="277"/>
      <c r="S282" s="277"/>
      <c r="T282" s="278"/>
      <c r="U282" s="70" t="s">
        <v>148</v>
      </c>
      <c r="V282" s="279" t="s">
        <v>144</v>
      </c>
      <c r="W282" s="280"/>
      <c r="X282" s="96" t="e">
        <f>VLOOKUP($B278,利用者一覧!$C$4:$AU$53,18,FALSE)</f>
        <v>#N/A</v>
      </c>
      <c r="Y282" s="281" t="s">
        <v>141</v>
      </c>
      <c r="Z282" s="280"/>
      <c r="AA282" s="96" t="e">
        <f>VLOOKUP($B278,利用者一覧!$C$4:$AU$53,26,FALSE)</f>
        <v>#N/A</v>
      </c>
      <c r="AB282" s="225"/>
      <c r="AC282" s="225"/>
      <c r="AD282" s="225"/>
      <c r="AE282" s="225"/>
      <c r="AF282" s="226"/>
    </row>
    <row r="283" spans="1:65" ht="21.6" customHeight="1" thickBot="1">
      <c r="A283" s="302"/>
      <c r="B283" s="308" t="s">
        <v>47</v>
      </c>
      <c r="C283" s="308"/>
      <c r="D283" s="308"/>
      <c r="E283" s="309"/>
      <c r="F283" s="97" t="s">
        <v>36</v>
      </c>
      <c r="G283" s="98" t="s">
        <v>37</v>
      </c>
      <c r="H283" s="99" t="s">
        <v>36</v>
      </c>
      <c r="I283" s="98" t="s">
        <v>37</v>
      </c>
      <c r="J283" s="99" t="s">
        <v>36</v>
      </c>
      <c r="K283" s="98" t="s">
        <v>37</v>
      </c>
      <c r="L283" s="99" t="s">
        <v>36</v>
      </c>
      <c r="M283" s="101" t="s">
        <v>37</v>
      </c>
      <c r="N283" s="102" t="s">
        <v>36</v>
      </c>
      <c r="O283" s="100" t="s">
        <v>37</v>
      </c>
      <c r="P283" s="310" t="e">
        <f>VLOOKUP($B278,利用者一覧!$C$4:$AU$53,41,FALSE)</f>
        <v>#N/A</v>
      </c>
      <c r="Q283" s="311"/>
      <c r="R283" s="311"/>
      <c r="S283" s="311"/>
      <c r="T283" s="312"/>
      <c r="U283" s="64" t="s">
        <v>148</v>
      </c>
      <c r="V283" s="279" t="s">
        <v>138</v>
      </c>
      <c r="W283" s="280"/>
      <c r="X283" s="96" t="e">
        <f>VLOOKUP($B278,利用者一覧!$C$4:$AU$53,20,FALSE)</f>
        <v>#N/A</v>
      </c>
      <c r="Y283" s="281" t="s">
        <v>142</v>
      </c>
      <c r="Z283" s="280"/>
      <c r="AA283" s="96" t="e">
        <f>VLOOKUP($B278,利用者一覧!$C$4:$AU$53,28,FALSE)</f>
        <v>#N/A</v>
      </c>
      <c r="AB283" s="225"/>
      <c r="AC283" s="225"/>
      <c r="AD283" s="225"/>
      <c r="AE283" s="225"/>
      <c r="AF283" s="226"/>
      <c r="AK283" s="316"/>
      <c r="AL283" s="316"/>
      <c r="AM283" s="67"/>
      <c r="AN283" s="67"/>
      <c r="AO283" s="67"/>
    </row>
    <row r="284" spans="1:65" ht="21.6" customHeight="1" thickTop="1" thickBot="1">
      <c r="A284" s="302"/>
      <c r="B284" s="106" t="s">
        <v>51</v>
      </c>
      <c r="C284" s="94" t="e">
        <f>VLOOKUP($B278,利用者一覧!$C$4:$AU$53,39,FALSE)</f>
        <v>#N/A</v>
      </c>
      <c r="D284" s="104" t="s">
        <v>56</v>
      </c>
      <c r="E284" s="61" t="s">
        <v>149</v>
      </c>
      <c r="F284" s="71"/>
      <c r="G284" s="72"/>
      <c r="H284" s="73"/>
      <c r="I284" s="72"/>
      <c r="J284" s="73"/>
      <c r="K284" s="72"/>
      <c r="L284" s="73"/>
      <c r="M284" s="74"/>
      <c r="N284" s="62"/>
      <c r="O284" s="63"/>
      <c r="P284" s="317" t="e">
        <f>VLOOKUP($B278,利用者一覧!$C$4:$AU$53,42,FALSE)</f>
        <v>#N/A</v>
      </c>
      <c r="Q284" s="318"/>
      <c r="R284" s="318"/>
      <c r="S284" s="318"/>
      <c r="T284" s="319"/>
      <c r="U284" s="116" t="s">
        <v>148</v>
      </c>
      <c r="V284" s="320" t="e">
        <f>VLOOKUP($B278,利用者一覧!$C$4:$AU$53,44,FALSE)</f>
        <v>#N/A</v>
      </c>
      <c r="W284" s="179"/>
      <c r="X284" s="179"/>
      <c r="Y284" s="179"/>
      <c r="Z284" s="179"/>
      <c r="AA284" s="179"/>
      <c r="AB284" s="179"/>
      <c r="AC284" s="179"/>
      <c r="AD284" s="179"/>
      <c r="AE284" s="179"/>
      <c r="AF284" s="180"/>
    </row>
    <row r="285" spans="1:65" ht="21.6" customHeight="1" thickBot="1">
      <c r="A285" s="302"/>
      <c r="B285" s="293" t="s">
        <v>182</v>
      </c>
      <c r="C285" s="294"/>
      <c r="D285" s="294"/>
      <c r="E285" s="295"/>
      <c r="F285" s="109"/>
      <c r="G285" s="110"/>
      <c r="H285" s="111"/>
      <c r="I285" s="110"/>
      <c r="J285" s="111"/>
      <c r="K285" s="110"/>
      <c r="L285" s="111"/>
      <c r="M285" s="112"/>
      <c r="N285" s="113"/>
      <c r="O285" s="114"/>
      <c r="P285" s="198" t="s">
        <v>178</v>
      </c>
      <c r="Q285" s="199"/>
      <c r="R285" s="324"/>
      <c r="S285" s="206" t="e">
        <f>VLOOKUP($B278,利用者一覧!$C$4:$AU$53,43,FALSE)</f>
        <v>#N/A</v>
      </c>
      <c r="T285" s="206"/>
      <c r="U285" s="207"/>
      <c r="V285" s="321"/>
      <c r="W285" s="322"/>
      <c r="X285" s="322"/>
      <c r="Y285" s="322"/>
      <c r="Z285" s="322"/>
      <c r="AA285" s="322"/>
      <c r="AB285" s="322"/>
      <c r="AC285" s="322"/>
      <c r="AD285" s="322"/>
      <c r="AE285" s="322"/>
      <c r="AF285" s="323"/>
      <c r="AK285" s="76"/>
      <c r="AL285" s="76"/>
      <c r="AM285" s="76"/>
      <c r="AN285" s="76"/>
      <c r="AO285" s="76"/>
      <c r="AP285" s="77"/>
      <c r="AQ285" s="77"/>
      <c r="AR285" s="75"/>
      <c r="AS285" s="77"/>
      <c r="AT285" s="77"/>
      <c r="AU285" s="75"/>
      <c r="AV285" s="77"/>
      <c r="AW285" s="77"/>
      <c r="AX285" s="75"/>
      <c r="AY285" s="77"/>
      <c r="AZ285" s="77"/>
      <c r="BA285" s="75"/>
      <c r="BB285" s="77"/>
      <c r="BC285" s="77"/>
      <c r="BD285" s="75"/>
      <c r="BE285" s="77"/>
      <c r="BF285" s="77"/>
      <c r="BG285" s="75"/>
      <c r="BH285" s="77"/>
      <c r="BI285" s="77"/>
      <c r="BJ285" s="75"/>
      <c r="BK285" s="77"/>
      <c r="BL285" s="77"/>
      <c r="BM285" s="75"/>
    </row>
    <row r="286" spans="1:65" ht="27.6" customHeight="1" thickTop="1" thickBot="1">
      <c r="A286" s="303"/>
      <c r="B286" s="313"/>
      <c r="C286" s="314"/>
      <c r="D286" s="314"/>
      <c r="E286" s="314"/>
      <c r="F286" s="314"/>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314"/>
      <c r="AC286" s="314"/>
      <c r="AD286" s="314"/>
      <c r="AE286" s="314"/>
      <c r="AF286" s="315"/>
    </row>
    <row r="287" spans="1:65" ht="16.95" customHeight="1" thickBot="1">
      <c r="A287" s="302">
        <v>29</v>
      </c>
      <c r="B287" s="149" t="s">
        <v>9</v>
      </c>
      <c r="C287" s="150"/>
      <c r="D287" s="150"/>
      <c r="E287" s="151"/>
      <c r="F287" s="304" t="s">
        <v>158</v>
      </c>
      <c r="G287" s="305"/>
      <c r="H287" s="305"/>
      <c r="I287" s="305"/>
      <c r="J287" s="305"/>
      <c r="K287" s="305"/>
      <c r="L287" s="305"/>
      <c r="M287" s="305"/>
      <c r="N287" s="305"/>
      <c r="O287" s="306"/>
      <c r="P287" s="282" t="s">
        <v>48</v>
      </c>
      <c r="Q287" s="283"/>
      <c r="R287" s="283"/>
      <c r="S287" s="283"/>
      <c r="T287" s="283"/>
      <c r="U287" s="284"/>
      <c r="V287" s="285" t="e">
        <f>VLOOKUP($B288,利用者一覧!$C$4:$AU$53,36,FALSE)</f>
        <v>#N/A</v>
      </c>
      <c r="W287" s="286"/>
      <c r="X287" s="286"/>
      <c r="Y287" s="282" t="s">
        <v>49</v>
      </c>
      <c r="Z287" s="283"/>
      <c r="AA287" s="283"/>
      <c r="AB287" s="283"/>
      <c r="AC287" s="284"/>
      <c r="AD287" s="285" t="e">
        <f>VLOOKUP($B288,利用者一覧!$C$4:$AU$53,37,FALSE)</f>
        <v>#N/A</v>
      </c>
      <c r="AE287" s="286"/>
      <c r="AF287" s="287"/>
    </row>
    <row r="288" spans="1:65" ht="27" customHeight="1" thickTop="1" thickBot="1">
      <c r="A288" s="302"/>
      <c r="B288" s="208"/>
      <c r="C288" s="208"/>
      <c r="D288" s="208"/>
      <c r="E288" s="259"/>
      <c r="F288" s="271" t="s">
        <v>26</v>
      </c>
      <c r="G288" s="272"/>
      <c r="H288" s="171" t="s">
        <v>27</v>
      </c>
      <c r="I288" s="272"/>
      <c r="J288" s="171" t="s">
        <v>28</v>
      </c>
      <c r="K288" s="272"/>
      <c r="L288" s="171" t="s">
        <v>29</v>
      </c>
      <c r="M288" s="272"/>
      <c r="N288" s="171" t="s">
        <v>30</v>
      </c>
      <c r="O288" s="275"/>
      <c r="P288" s="106" t="s">
        <v>52</v>
      </c>
      <c r="Q288" s="288" t="s">
        <v>53</v>
      </c>
      <c r="R288" s="289"/>
      <c r="S288" s="104" t="s">
        <v>57</v>
      </c>
      <c r="T288" s="290"/>
      <c r="U288" s="291"/>
      <c r="V288" s="105" t="s">
        <v>60</v>
      </c>
      <c r="W288" s="288" t="s">
        <v>61</v>
      </c>
      <c r="X288" s="292"/>
      <c r="Y288" s="107" t="s">
        <v>54</v>
      </c>
      <c r="Z288" s="115" t="s">
        <v>148</v>
      </c>
      <c r="AA288" s="108" t="s">
        <v>58</v>
      </c>
      <c r="AB288" s="115" t="s">
        <v>148</v>
      </c>
      <c r="AC288" s="108" t="s">
        <v>62</v>
      </c>
      <c r="AD288" s="115" t="s">
        <v>148</v>
      </c>
      <c r="AE288" s="104" t="s">
        <v>55</v>
      </c>
      <c r="AF288" s="61" t="s">
        <v>148</v>
      </c>
    </row>
    <row r="289" spans="1:65" ht="21.6" customHeight="1" thickBot="1">
      <c r="A289" s="302"/>
      <c r="B289" s="209"/>
      <c r="C289" s="209"/>
      <c r="D289" s="209"/>
      <c r="E289" s="261"/>
      <c r="F289" s="97" t="s">
        <v>36</v>
      </c>
      <c r="G289" s="98" t="s">
        <v>37</v>
      </c>
      <c r="H289" s="99" t="s">
        <v>36</v>
      </c>
      <c r="I289" s="98" t="s">
        <v>37</v>
      </c>
      <c r="J289" s="99" t="s">
        <v>36</v>
      </c>
      <c r="K289" s="98" t="s">
        <v>37</v>
      </c>
      <c r="L289" s="99" t="s">
        <v>36</v>
      </c>
      <c r="M289" s="98" t="s">
        <v>37</v>
      </c>
      <c r="N289" s="99" t="s">
        <v>36</v>
      </c>
      <c r="O289" s="100" t="s">
        <v>37</v>
      </c>
      <c r="P289" s="293" t="s">
        <v>177</v>
      </c>
      <c r="Q289" s="294"/>
      <c r="R289" s="294"/>
      <c r="S289" s="294"/>
      <c r="T289" s="294"/>
      <c r="U289" s="295"/>
      <c r="V289" s="293" t="s">
        <v>176</v>
      </c>
      <c r="W289" s="294"/>
      <c r="X289" s="294"/>
      <c r="Y289" s="294"/>
      <c r="Z289" s="294"/>
      <c r="AA289" s="296"/>
      <c r="AB289" s="297" t="e">
        <f>VLOOKUP($B288,利用者一覧!$C$4:$AU$53,45,FALSE)</f>
        <v>#N/A</v>
      </c>
      <c r="AC289" s="297"/>
      <c r="AD289" s="297"/>
      <c r="AE289" s="297"/>
      <c r="AF289" s="298"/>
    </row>
    <row r="290" spans="1:65" ht="27" customHeight="1" thickTop="1" thickBot="1">
      <c r="A290" s="302"/>
      <c r="B290" s="209"/>
      <c r="C290" s="209"/>
      <c r="D290" s="209"/>
      <c r="E290" s="261"/>
      <c r="F290" s="71"/>
      <c r="G290" s="72"/>
      <c r="H290" s="73"/>
      <c r="I290" s="72"/>
      <c r="J290" s="73"/>
      <c r="K290" s="72"/>
      <c r="L290" s="73"/>
      <c r="M290" s="72"/>
      <c r="N290" s="73"/>
      <c r="O290" s="83"/>
      <c r="P290" s="107" t="s">
        <v>157</v>
      </c>
      <c r="Q290" s="115" t="s">
        <v>148</v>
      </c>
      <c r="R290" s="108" t="s">
        <v>63</v>
      </c>
      <c r="S290" s="61" t="s">
        <v>148</v>
      </c>
      <c r="T290" s="107" t="s">
        <v>59</v>
      </c>
      <c r="U290" s="61" t="s">
        <v>148</v>
      </c>
      <c r="V290" s="299" t="s">
        <v>135</v>
      </c>
      <c r="W290" s="300"/>
      <c r="X290" s="95" t="e">
        <f>VLOOKUP($B288,利用者一覧!$C$4:$AU$53,14,FALSE)</f>
        <v>#N/A</v>
      </c>
      <c r="Y290" s="301" t="s">
        <v>139</v>
      </c>
      <c r="Z290" s="300"/>
      <c r="AA290" s="95" t="e">
        <f>VLOOKUP($B288,利用者一覧!$C$4:$AU$53,22,FALSE)</f>
        <v>#N/A</v>
      </c>
      <c r="AB290" s="225"/>
      <c r="AC290" s="225"/>
      <c r="AD290" s="225"/>
      <c r="AE290" s="225"/>
      <c r="AF290" s="226"/>
    </row>
    <row r="291" spans="1:65" ht="21.6" customHeight="1" thickBot="1">
      <c r="A291" s="302"/>
      <c r="B291" s="283" t="s">
        <v>46</v>
      </c>
      <c r="C291" s="283"/>
      <c r="D291" s="283"/>
      <c r="E291" s="307"/>
      <c r="F291" s="84"/>
      <c r="G291" s="85"/>
      <c r="H291" s="86"/>
      <c r="I291" s="85"/>
      <c r="J291" s="86"/>
      <c r="K291" s="85"/>
      <c r="L291" s="86"/>
      <c r="M291" s="85"/>
      <c r="N291" s="86"/>
      <c r="O291" s="87"/>
      <c r="P291" s="293" t="s">
        <v>156</v>
      </c>
      <c r="Q291" s="294"/>
      <c r="R291" s="294"/>
      <c r="S291" s="294"/>
      <c r="T291" s="294"/>
      <c r="U291" s="295"/>
      <c r="V291" s="279" t="s">
        <v>143</v>
      </c>
      <c r="W291" s="280"/>
      <c r="X291" s="96" t="e">
        <f>VLOOKUP($B288,利用者一覧!$C$4:$AU$53,16,FALSE)</f>
        <v>#N/A</v>
      </c>
      <c r="Y291" s="281" t="s">
        <v>140</v>
      </c>
      <c r="Z291" s="280"/>
      <c r="AA291" s="96" t="e">
        <f>VLOOKUP($B288,利用者一覧!$C$4:$AU$53,24,FALSE)</f>
        <v>#N/A</v>
      </c>
      <c r="AB291" s="225"/>
      <c r="AC291" s="225"/>
      <c r="AD291" s="225"/>
      <c r="AE291" s="225"/>
      <c r="AF291" s="226"/>
    </row>
    <row r="292" spans="1:65" ht="21.6" customHeight="1" thickTop="1" thickBot="1">
      <c r="A292" s="302"/>
      <c r="B292" s="103" t="s">
        <v>51</v>
      </c>
      <c r="C292" s="94" t="e">
        <f>VLOOKUP($B288,利用者一覧!$C$4:$AU$53,38,FALSE)</f>
        <v>#N/A</v>
      </c>
      <c r="D292" s="104" t="s">
        <v>56</v>
      </c>
      <c r="E292" s="61" t="s">
        <v>149</v>
      </c>
      <c r="F292" s="271" t="s">
        <v>31</v>
      </c>
      <c r="G292" s="272"/>
      <c r="H292" s="171" t="s">
        <v>32</v>
      </c>
      <c r="I292" s="272"/>
      <c r="J292" s="171" t="s">
        <v>33</v>
      </c>
      <c r="K292" s="272"/>
      <c r="L292" s="171" t="s">
        <v>34</v>
      </c>
      <c r="M292" s="273"/>
      <c r="N292" s="274" t="s">
        <v>35</v>
      </c>
      <c r="O292" s="275"/>
      <c r="P292" s="276" t="e">
        <f>VLOOKUP($B288,利用者一覧!$C$4:$AU$53,40,FALSE)</f>
        <v>#N/A</v>
      </c>
      <c r="Q292" s="277"/>
      <c r="R292" s="277"/>
      <c r="S292" s="277"/>
      <c r="T292" s="278"/>
      <c r="U292" s="70" t="s">
        <v>148</v>
      </c>
      <c r="V292" s="279" t="s">
        <v>144</v>
      </c>
      <c r="W292" s="280"/>
      <c r="X292" s="96" t="e">
        <f>VLOOKUP($B288,利用者一覧!$C$4:$AU$53,18,FALSE)</f>
        <v>#N/A</v>
      </c>
      <c r="Y292" s="281" t="s">
        <v>141</v>
      </c>
      <c r="Z292" s="280"/>
      <c r="AA292" s="96" t="e">
        <f>VLOOKUP($B288,利用者一覧!$C$4:$AU$53,26,FALSE)</f>
        <v>#N/A</v>
      </c>
      <c r="AB292" s="225"/>
      <c r="AC292" s="225"/>
      <c r="AD292" s="225"/>
      <c r="AE292" s="225"/>
      <c r="AF292" s="226"/>
    </row>
    <row r="293" spans="1:65" ht="21.6" customHeight="1" thickBot="1">
      <c r="A293" s="302"/>
      <c r="B293" s="308" t="s">
        <v>47</v>
      </c>
      <c r="C293" s="308"/>
      <c r="D293" s="308"/>
      <c r="E293" s="309"/>
      <c r="F293" s="97" t="s">
        <v>36</v>
      </c>
      <c r="G293" s="98" t="s">
        <v>37</v>
      </c>
      <c r="H293" s="99" t="s">
        <v>36</v>
      </c>
      <c r="I293" s="98" t="s">
        <v>37</v>
      </c>
      <c r="J293" s="99" t="s">
        <v>36</v>
      </c>
      <c r="K293" s="98" t="s">
        <v>37</v>
      </c>
      <c r="L293" s="99" t="s">
        <v>36</v>
      </c>
      <c r="M293" s="101" t="s">
        <v>37</v>
      </c>
      <c r="N293" s="102" t="s">
        <v>36</v>
      </c>
      <c r="O293" s="100" t="s">
        <v>37</v>
      </c>
      <c r="P293" s="310" t="e">
        <f>VLOOKUP($B288,利用者一覧!$C$4:$AU$53,41,FALSE)</f>
        <v>#N/A</v>
      </c>
      <c r="Q293" s="311"/>
      <c r="R293" s="311"/>
      <c r="S293" s="311"/>
      <c r="T293" s="312"/>
      <c r="U293" s="64" t="s">
        <v>148</v>
      </c>
      <c r="V293" s="279" t="s">
        <v>138</v>
      </c>
      <c r="W293" s="280"/>
      <c r="X293" s="96" t="e">
        <f>VLOOKUP($B288,利用者一覧!$C$4:$AU$53,20,FALSE)</f>
        <v>#N/A</v>
      </c>
      <c r="Y293" s="281" t="s">
        <v>142</v>
      </c>
      <c r="Z293" s="280"/>
      <c r="AA293" s="96" t="e">
        <f>VLOOKUP($B288,利用者一覧!$C$4:$AU$53,28,FALSE)</f>
        <v>#N/A</v>
      </c>
      <c r="AB293" s="225"/>
      <c r="AC293" s="225"/>
      <c r="AD293" s="225"/>
      <c r="AE293" s="225"/>
      <c r="AF293" s="226"/>
      <c r="AK293" s="316"/>
      <c r="AL293" s="316"/>
      <c r="AM293" s="67"/>
      <c r="AN293" s="67"/>
      <c r="AO293" s="67"/>
    </row>
    <row r="294" spans="1:65" ht="21.6" customHeight="1" thickTop="1" thickBot="1">
      <c r="A294" s="302"/>
      <c r="B294" s="106" t="s">
        <v>51</v>
      </c>
      <c r="C294" s="94" t="e">
        <f>VLOOKUP($B288,利用者一覧!$C$4:$AU$53,39,FALSE)</f>
        <v>#N/A</v>
      </c>
      <c r="D294" s="104" t="s">
        <v>56</v>
      </c>
      <c r="E294" s="61" t="s">
        <v>149</v>
      </c>
      <c r="F294" s="71"/>
      <c r="G294" s="72"/>
      <c r="H294" s="73"/>
      <c r="I294" s="72"/>
      <c r="J294" s="73"/>
      <c r="K294" s="72"/>
      <c r="L294" s="73"/>
      <c r="M294" s="74"/>
      <c r="N294" s="62"/>
      <c r="O294" s="63"/>
      <c r="P294" s="317" t="e">
        <f>VLOOKUP($B288,利用者一覧!$C$4:$AU$53,42,FALSE)</f>
        <v>#N/A</v>
      </c>
      <c r="Q294" s="318"/>
      <c r="R294" s="318"/>
      <c r="S294" s="318"/>
      <c r="T294" s="319"/>
      <c r="U294" s="116" t="s">
        <v>148</v>
      </c>
      <c r="V294" s="320" t="e">
        <f>VLOOKUP($B288,利用者一覧!$C$4:$AU$53,44,FALSE)</f>
        <v>#N/A</v>
      </c>
      <c r="W294" s="179"/>
      <c r="X294" s="179"/>
      <c r="Y294" s="179"/>
      <c r="Z294" s="179"/>
      <c r="AA294" s="179"/>
      <c r="AB294" s="179"/>
      <c r="AC294" s="179"/>
      <c r="AD294" s="179"/>
      <c r="AE294" s="179"/>
      <c r="AF294" s="180"/>
    </row>
    <row r="295" spans="1:65" ht="21.6" customHeight="1" thickBot="1">
      <c r="A295" s="302"/>
      <c r="B295" s="293" t="s">
        <v>182</v>
      </c>
      <c r="C295" s="294"/>
      <c r="D295" s="294"/>
      <c r="E295" s="295"/>
      <c r="F295" s="109"/>
      <c r="G295" s="110"/>
      <c r="H295" s="111"/>
      <c r="I295" s="110"/>
      <c r="J295" s="111"/>
      <c r="K295" s="110"/>
      <c r="L295" s="111"/>
      <c r="M295" s="112"/>
      <c r="N295" s="113"/>
      <c r="O295" s="114"/>
      <c r="P295" s="198" t="s">
        <v>178</v>
      </c>
      <c r="Q295" s="199"/>
      <c r="R295" s="324"/>
      <c r="S295" s="206" t="e">
        <f>VLOOKUP($B288,利用者一覧!$C$4:$AU$53,43,FALSE)</f>
        <v>#N/A</v>
      </c>
      <c r="T295" s="206"/>
      <c r="U295" s="207"/>
      <c r="V295" s="321"/>
      <c r="W295" s="322"/>
      <c r="X295" s="322"/>
      <c r="Y295" s="322"/>
      <c r="Z295" s="322"/>
      <c r="AA295" s="322"/>
      <c r="AB295" s="322"/>
      <c r="AC295" s="322"/>
      <c r="AD295" s="322"/>
      <c r="AE295" s="322"/>
      <c r="AF295" s="323"/>
      <c r="AK295" s="76"/>
      <c r="AL295" s="76"/>
      <c r="AM295" s="76"/>
      <c r="AN295" s="76"/>
      <c r="AO295" s="76"/>
      <c r="AP295" s="77"/>
      <c r="AQ295" s="77"/>
      <c r="AR295" s="75"/>
      <c r="AS295" s="77"/>
      <c r="AT295" s="77"/>
      <c r="AU295" s="75"/>
      <c r="AV295" s="77"/>
      <c r="AW295" s="77"/>
      <c r="AX295" s="75"/>
      <c r="AY295" s="77"/>
      <c r="AZ295" s="77"/>
      <c r="BA295" s="75"/>
      <c r="BB295" s="77"/>
      <c r="BC295" s="77"/>
      <c r="BD295" s="75"/>
      <c r="BE295" s="77"/>
      <c r="BF295" s="77"/>
      <c r="BG295" s="75"/>
      <c r="BH295" s="77"/>
      <c r="BI295" s="77"/>
      <c r="BJ295" s="75"/>
      <c r="BK295" s="77"/>
      <c r="BL295" s="77"/>
      <c r="BM295" s="75"/>
    </row>
    <row r="296" spans="1:65" ht="27.6" customHeight="1" thickTop="1" thickBot="1">
      <c r="A296" s="303"/>
      <c r="B296" s="313"/>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314"/>
      <c r="AF296" s="315"/>
    </row>
    <row r="297" spans="1:65" ht="16.95" customHeight="1" thickBot="1">
      <c r="A297" s="302">
        <v>30</v>
      </c>
      <c r="B297" s="149" t="s">
        <v>9</v>
      </c>
      <c r="C297" s="150"/>
      <c r="D297" s="150"/>
      <c r="E297" s="151"/>
      <c r="F297" s="304" t="s">
        <v>158</v>
      </c>
      <c r="G297" s="305"/>
      <c r="H297" s="305"/>
      <c r="I297" s="305"/>
      <c r="J297" s="305"/>
      <c r="K297" s="305"/>
      <c r="L297" s="305"/>
      <c r="M297" s="305"/>
      <c r="N297" s="305"/>
      <c r="O297" s="306"/>
      <c r="P297" s="282" t="s">
        <v>48</v>
      </c>
      <c r="Q297" s="283"/>
      <c r="R297" s="283"/>
      <c r="S297" s="283"/>
      <c r="T297" s="283"/>
      <c r="U297" s="284"/>
      <c r="V297" s="285" t="e">
        <f>VLOOKUP($B298,利用者一覧!$C$4:$AU$53,36,FALSE)</f>
        <v>#N/A</v>
      </c>
      <c r="W297" s="286"/>
      <c r="X297" s="286"/>
      <c r="Y297" s="282" t="s">
        <v>49</v>
      </c>
      <c r="Z297" s="283"/>
      <c r="AA297" s="283"/>
      <c r="AB297" s="283"/>
      <c r="AC297" s="284"/>
      <c r="AD297" s="285" t="e">
        <f>VLOOKUP($B298,利用者一覧!$C$4:$AU$53,37,FALSE)</f>
        <v>#N/A</v>
      </c>
      <c r="AE297" s="286"/>
      <c r="AF297" s="287"/>
    </row>
    <row r="298" spans="1:65" ht="27" customHeight="1" thickTop="1" thickBot="1">
      <c r="A298" s="302"/>
      <c r="B298" s="208"/>
      <c r="C298" s="208"/>
      <c r="D298" s="208"/>
      <c r="E298" s="259"/>
      <c r="F298" s="271" t="s">
        <v>26</v>
      </c>
      <c r="G298" s="272"/>
      <c r="H298" s="171" t="s">
        <v>27</v>
      </c>
      <c r="I298" s="272"/>
      <c r="J298" s="171" t="s">
        <v>28</v>
      </c>
      <c r="K298" s="272"/>
      <c r="L298" s="171" t="s">
        <v>29</v>
      </c>
      <c r="M298" s="272"/>
      <c r="N298" s="171" t="s">
        <v>30</v>
      </c>
      <c r="O298" s="275"/>
      <c r="P298" s="106" t="s">
        <v>52</v>
      </c>
      <c r="Q298" s="288" t="s">
        <v>53</v>
      </c>
      <c r="R298" s="289"/>
      <c r="S298" s="104" t="s">
        <v>57</v>
      </c>
      <c r="T298" s="290"/>
      <c r="U298" s="291"/>
      <c r="V298" s="105" t="s">
        <v>60</v>
      </c>
      <c r="W298" s="288" t="s">
        <v>61</v>
      </c>
      <c r="X298" s="292"/>
      <c r="Y298" s="107" t="s">
        <v>54</v>
      </c>
      <c r="Z298" s="115" t="s">
        <v>148</v>
      </c>
      <c r="AA298" s="108" t="s">
        <v>58</v>
      </c>
      <c r="AB298" s="115" t="s">
        <v>148</v>
      </c>
      <c r="AC298" s="108" t="s">
        <v>62</v>
      </c>
      <c r="AD298" s="115" t="s">
        <v>148</v>
      </c>
      <c r="AE298" s="104" t="s">
        <v>55</v>
      </c>
      <c r="AF298" s="61" t="s">
        <v>148</v>
      </c>
    </row>
    <row r="299" spans="1:65" ht="21.6" customHeight="1" thickBot="1">
      <c r="A299" s="302"/>
      <c r="B299" s="209"/>
      <c r="C299" s="209"/>
      <c r="D299" s="209"/>
      <c r="E299" s="261"/>
      <c r="F299" s="97" t="s">
        <v>36</v>
      </c>
      <c r="G299" s="98" t="s">
        <v>37</v>
      </c>
      <c r="H299" s="99" t="s">
        <v>36</v>
      </c>
      <c r="I299" s="98" t="s">
        <v>37</v>
      </c>
      <c r="J299" s="99" t="s">
        <v>36</v>
      </c>
      <c r="K299" s="98" t="s">
        <v>37</v>
      </c>
      <c r="L299" s="99" t="s">
        <v>36</v>
      </c>
      <c r="M299" s="98" t="s">
        <v>37</v>
      </c>
      <c r="N299" s="99" t="s">
        <v>36</v>
      </c>
      <c r="O299" s="100" t="s">
        <v>37</v>
      </c>
      <c r="P299" s="293" t="s">
        <v>177</v>
      </c>
      <c r="Q299" s="294"/>
      <c r="R299" s="294"/>
      <c r="S299" s="294"/>
      <c r="T299" s="294"/>
      <c r="U299" s="295"/>
      <c r="V299" s="293" t="s">
        <v>176</v>
      </c>
      <c r="W299" s="294"/>
      <c r="X299" s="294"/>
      <c r="Y299" s="294"/>
      <c r="Z299" s="294"/>
      <c r="AA299" s="296"/>
      <c r="AB299" s="297" t="e">
        <f>VLOOKUP($B298,利用者一覧!$C$4:$AU$53,45,FALSE)</f>
        <v>#N/A</v>
      </c>
      <c r="AC299" s="297"/>
      <c r="AD299" s="297"/>
      <c r="AE299" s="297"/>
      <c r="AF299" s="298"/>
    </row>
    <row r="300" spans="1:65" ht="27" customHeight="1" thickTop="1" thickBot="1">
      <c r="A300" s="302"/>
      <c r="B300" s="209"/>
      <c r="C300" s="209"/>
      <c r="D300" s="209"/>
      <c r="E300" s="261"/>
      <c r="F300" s="71"/>
      <c r="G300" s="72"/>
      <c r="H300" s="73"/>
      <c r="I300" s="72"/>
      <c r="J300" s="73"/>
      <c r="K300" s="72"/>
      <c r="L300" s="73"/>
      <c r="M300" s="72"/>
      <c r="N300" s="73"/>
      <c r="O300" s="83"/>
      <c r="P300" s="107" t="s">
        <v>157</v>
      </c>
      <c r="Q300" s="115" t="s">
        <v>148</v>
      </c>
      <c r="R300" s="108" t="s">
        <v>63</v>
      </c>
      <c r="S300" s="61" t="s">
        <v>148</v>
      </c>
      <c r="T300" s="107" t="s">
        <v>59</v>
      </c>
      <c r="U300" s="61" t="s">
        <v>148</v>
      </c>
      <c r="V300" s="299" t="s">
        <v>135</v>
      </c>
      <c r="W300" s="300"/>
      <c r="X300" s="95" t="e">
        <f>VLOOKUP($B298,利用者一覧!$C$4:$AU$53,14,FALSE)</f>
        <v>#N/A</v>
      </c>
      <c r="Y300" s="301" t="s">
        <v>139</v>
      </c>
      <c r="Z300" s="300"/>
      <c r="AA300" s="95" t="e">
        <f>VLOOKUP($B298,利用者一覧!$C$4:$AU$53,22,FALSE)</f>
        <v>#N/A</v>
      </c>
      <c r="AB300" s="225"/>
      <c r="AC300" s="225"/>
      <c r="AD300" s="225"/>
      <c r="AE300" s="225"/>
      <c r="AF300" s="226"/>
    </row>
    <row r="301" spans="1:65" ht="21.6" customHeight="1" thickBot="1">
      <c r="A301" s="302"/>
      <c r="B301" s="283" t="s">
        <v>46</v>
      </c>
      <c r="C301" s="283"/>
      <c r="D301" s="283"/>
      <c r="E301" s="307"/>
      <c r="F301" s="84"/>
      <c r="G301" s="85"/>
      <c r="H301" s="86"/>
      <c r="I301" s="85"/>
      <c r="J301" s="86"/>
      <c r="K301" s="85"/>
      <c r="L301" s="86"/>
      <c r="M301" s="85"/>
      <c r="N301" s="86"/>
      <c r="O301" s="87"/>
      <c r="P301" s="293" t="s">
        <v>156</v>
      </c>
      <c r="Q301" s="294"/>
      <c r="R301" s="294"/>
      <c r="S301" s="294"/>
      <c r="T301" s="294"/>
      <c r="U301" s="295"/>
      <c r="V301" s="279" t="s">
        <v>143</v>
      </c>
      <c r="W301" s="280"/>
      <c r="X301" s="96" t="e">
        <f>VLOOKUP($B298,利用者一覧!$C$4:$AU$53,16,FALSE)</f>
        <v>#N/A</v>
      </c>
      <c r="Y301" s="281" t="s">
        <v>140</v>
      </c>
      <c r="Z301" s="280"/>
      <c r="AA301" s="96" t="e">
        <f>VLOOKUP($B298,利用者一覧!$C$4:$AU$53,24,FALSE)</f>
        <v>#N/A</v>
      </c>
      <c r="AB301" s="225"/>
      <c r="AC301" s="225"/>
      <c r="AD301" s="225"/>
      <c r="AE301" s="225"/>
      <c r="AF301" s="226"/>
    </row>
    <row r="302" spans="1:65" ht="21.6" customHeight="1" thickTop="1" thickBot="1">
      <c r="A302" s="302"/>
      <c r="B302" s="103" t="s">
        <v>51</v>
      </c>
      <c r="C302" s="94" t="e">
        <f>VLOOKUP($B298,利用者一覧!$C$4:$AU$53,38,FALSE)</f>
        <v>#N/A</v>
      </c>
      <c r="D302" s="104" t="s">
        <v>56</v>
      </c>
      <c r="E302" s="61" t="s">
        <v>149</v>
      </c>
      <c r="F302" s="271" t="s">
        <v>31</v>
      </c>
      <c r="G302" s="272"/>
      <c r="H302" s="171" t="s">
        <v>32</v>
      </c>
      <c r="I302" s="272"/>
      <c r="J302" s="171" t="s">
        <v>33</v>
      </c>
      <c r="K302" s="272"/>
      <c r="L302" s="171" t="s">
        <v>34</v>
      </c>
      <c r="M302" s="273"/>
      <c r="N302" s="274" t="s">
        <v>35</v>
      </c>
      <c r="O302" s="275"/>
      <c r="P302" s="276" t="e">
        <f>VLOOKUP($B298,利用者一覧!$C$4:$AU$53,40,FALSE)</f>
        <v>#N/A</v>
      </c>
      <c r="Q302" s="277"/>
      <c r="R302" s="277"/>
      <c r="S302" s="277"/>
      <c r="T302" s="278"/>
      <c r="U302" s="70" t="s">
        <v>148</v>
      </c>
      <c r="V302" s="279" t="s">
        <v>144</v>
      </c>
      <c r="W302" s="280"/>
      <c r="X302" s="96" t="e">
        <f>VLOOKUP($B298,利用者一覧!$C$4:$AU$53,18,FALSE)</f>
        <v>#N/A</v>
      </c>
      <c r="Y302" s="281" t="s">
        <v>141</v>
      </c>
      <c r="Z302" s="280"/>
      <c r="AA302" s="96" t="e">
        <f>VLOOKUP($B298,利用者一覧!$C$4:$AU$53,26,FALSE)</f>
        <v>#N/A</v>
      </c>
      <c r="AB302" s="225"/>
      <c r="AC302" s="225"/>
      <c r="AD302" s="225"/>
      <c r="AE302" s="225"/>
      <c r="AF302" s="226"/>
    </row>
    <row r="303" spans="1:65" ht="21.6" customHeight="1" thickBot="1">
      <c r="A303" s="302"/>
      <c r="B303" s="308" t="s">
        <v>47</v>
      </c>
      <c r="C303" s="308"/>
      <c r="D303" s="308"/>
      <c r="E303" s="309"/>
      <c r="F303" s="97" t="s">
        <v>36</v>
      </c>
      <c r="G303" s="98" t="s">
        <v>37</v>
      </c>
      <c r="H303" s="99" t="s">
        <v>36</v>
      </c>
      <c r="I303" s="98" t="s">
        <v>37</v>
      </c>
      <c r="J303" s="99" t="s">
        <v>36</v>
      </c>
      <c r="K303" s="98" t="s">
        <v>37</v>
      </c>
      <c r="L303" s="99" t="s">
        <v>36</v>
      </c>
      <c r="M303" s="101" t="s">
        <v>37</v>
      </c>
      <c r="N303" s="102" t="s">
        <v>36</v>
      </c>
      <c r="O303" s="100" t="s">
        <v>37</v>
      </c>
      <c r="P303" s="310" t="e">
        <f>VLOOKUP($B298,利用者一覧!$C$4:$AU$53,41,FALSE)</f>
        <v>#N/A</v>
      </c>
      <c r="Q303" s="311"/>
      <c r="R303" s="311"/>
      <c r="S303" s="311"/>
      <c r="T303" s="312"/>
      <c r="U303" s="64" t="s">
        <v>148</v>
      </c>
      <c r="V303" s="279" t="s">
        <v>138</v>
      </c>
      <c r="W303" s="280"/>
      <c r="X303" s="96" t="e">
        <f>VLOOKUP($B298,利用者一覧!$C$4:$AU$53,20,FALSE)</f>
        <v>#N/A</v>
      </c>
      <c r="Y303" s="281" t="s">
        <v>142</v>
      </c>
      <c r="Z303" s="280"/>
      <c r="AA303" s="96" t="e">
        <f>VLOOKUP($B298,利用者一覧!$C$4:$AU$53,28,FALSE)</f>
        <v>#N/A</v>
      </c>
      <c r="AB303" s="225"/>
      <c r="AC303" s="225"/>
      <c r="AD303" s="225"/>
      <c r="AE303" s="225"/>
      <c r="AF303" s="226"/>
      <c r="AK303" s="316"/>
      <c r="AL303" s="316"/>
      <c r="AM303" s="67"/>
      <c r="AN303" s="67"/>
      <c r="AO303" s="67"/>
    </row>
    <row r="304" spans="1:65" ht="21.6" customHeight="1" thickTop="1" thickBot="1">
      <c r="A304" s="302"/>
      <c r="B304" s="106" t="s">
        <v>51</v>
      </c>
      <c r="C304" s="94" t="e">
        <f>VLOOKUP($B298,利用者一覧!$C$4:$AU$53,39,FALSE)</f>
        <v>#N/A</v>
      </c>
      <c r="D304" s="104" t="s">
        <v>56</v>
      </c>
      <c r="E304" s="61" t="s">
        <v>149</v>
      </c>
      <c r="F304" s="71"/>
      <c r="G304" s="72"/>
      <c r="H304" s="73"/>
      <c r="I304" s="72"/>
      <c r="J304" s="73"/>
      <c r="K304" s="72"/>
      <c r="L304" s="73"/>
      <c r="M304" s="74"/>
      <c r="N304" s="62"/>
      <c r="O304" s="63"/>
      <c r="P304" s="317" t="e">
        <f>VLOOKUP($B298,利用者一覧!$C$4:$AU$53,42,FALSE)</f>
        <v>#N/A</v>
      </c>
      <c r="Q304" s="318"/>
      <c r="R304" s="318"/>
      <c r="S304" s="318"/>
      <c r="T304" s="319"/>
      <c r="U304" s="116" t="s">
        <v>148</v>
      </c>
      <c r="V304" s="320" t="e">
        <f>VLOOKUP($B298,利用者一覧!$C$4:$AU$53,44,FALSE)</f>
        <v>#N/A</v>
      </c>
      <c r="W304" s="179"/>
      <c r="X304" s="179"/>
      <c r="Y304" s="179"/>
      <c r="Z304" s="179"/>
      <c r="AA304" s="179"/>
      <c r="AB304" s="179"/>
      <c r="AC304" s="179"/>
      <c r="AD304" s="179"/>
      <c r="AE304" s="179"/>
      <c r="AF304" s="180"/>
    </row>
    <row r="305" spans="1:65" ht="21.6" customHeight="1" thickBot="1">
      <c r="A305" s="302"/>
      <c r="B305" s="293" t="s">
        <v>182</v>
      </c>
      <c r="C305" s="294"/>
      <c r="D305" s="294"/>
      <c r="E305" s="295"/>
      <c r="F305" s="109"/>
      <c r="G305" s="110"/>
      <c r="H305" s="111"/>
      <c r="I305" s="110"/>
      <c r="J305" s="111"/>
      <c r="K305" s="110"/>
      <c r="L305" s="111"/>
      <c r="M305" s="112"/>
      <c r="N305" s="113"/>
      <c r="O305" s="114"/>
      <c r="P305" s="198" t="s">
        <v>178</v>
      </c>
      <c r="Q305" s="199"/>
      <c r="R305" s="324"/>
      <c r="S305" s="206" t="e">
        <f>VLOOKUP($B298,利用者一覧!$C$4:$AU$53,43,FALSE)</f>
        <v>#N/A</v>
      </c>
      <c r="T305" s="206"/>
      <c r="U305" s="207"/>
      <c r="V305" s="321"/>
      <c r="W305" s="322"/>
      <c r="X305" s="322"/>
      <c r="Y305" s="322"/>
      <c r="Z305" s="322"/>
      <c r="AA305" s="322"/>
      <c r="AB305" s="322"/>
      <c r="AC305" s="322"/>
      <c r="AD305" s="322"/>
      <c r="AE305" s="322"/>
      <c r="AF305" s="323"/>
      <c r="AK305" s="76"/>
      <c r="AL305" s="76"/>
      <c r="AM305" s="76"/>
      <c r="AN305" s="76"/>
      <c r="AO305" s="76"/>
      <c r="AP305" s="77"/>
      <c r="AQ305" s="77"/>
      <c r="AR305" s="75"/>
      <c r="AS305" s="77"/>
      <c r="AT305" s="77"/>
      <c r="AU305" s="75"/>
      <c r="AV305" s="77"/>
      <c r="AW305" s="77"/>
      <c r="AX305" s="75"/>
      <c r="AY305" s="77"/>
      <c r="AZ305" s="77"/>
      <c r="BA305" s="75"/>
      <c r="BB305" s="77"/>
      <c r="BC305" s="77"/>
      <c r="BD305" s="75"/>
      <c r="BE305" s="77"/>
      <c r="BF305" s="77"/>
      <c r="BG305" s="75"/>
      <c r="BH305" s="77"/>
      <c r="BI305" s="77"/>
      <c r="BJ305" s="75"/>
      <c r="BK305" s="77"/>
      <c r="BL305" s="77"/>
      <c r="BM305" s="75"/>
    </row>
    <row r="306" spans="1:65" ht="27.6" customHeight="1" thickTop="1" thickBot="1">
      <c r="A306" s="303"/>
      <c r="B306" s="313"/>
      <c r="C306" s="314"/>
      <c r="D306" s="314"/>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c r="AC306" s="314"/>
      <c r="AD306" s="314"/>
      <c r="AE306" s="314"/>
      <c r="AF306" s="315"/>
    </row>
  </sheetData>
  <mergeCells count="1332">
    <mergeCell ref="Y7:AC7"/>
    <mergeCell ref="AD7:AF7"/>
    <mergeCell ref="B7:E7"/>
    <mergeCell ref="V11:W11"/>
    <mergeCell ref="Y11:Z11"/>
    <mergeCell ref="F12:G12"/>
    <mergeCell ref="H12:I12"/>
    <mergeCell ref="J12:K12"/>
    <mergeCell ref="L12:M12"/>
    <mergeCell ref="A1:D1"/>
    <mergeCell ref="E1:AD1"/>
    <mergeCell ref="A3:D4"/>
    <mergeCell ref="E3:P4"/>
    <mergeCell ref="Q3:Q4"/>
    <mergeCell ref="R3:S3"/>
    <mergeCell ref="T3:U3"/>
    <mergeCell ref="V3:AD3"/>
    <mergeCell ref="R4:S4"/>
    <mergeCell ref="T4:U4"/>
    <mergeCell ref="N8:O8"/>
    <mergeCell ref="Q8:R8"/>
    <mergeCell ref="T8:U8"/>
    <mergeCell ref="W8:X8"/>
    <mergeCell ref="P9:U9"/>
    <mergeCell ref="V9:AA9"/>
    <mergeCell ref="B8:E10"/>
    <mergeCell ref="F8:G8"/>
    <mergeCell ref="H8:I8"/>
    <mergeCell ref="J8:K8"/>
    <mergeCell ref="L8:M8"/>
    <mergeCell ref="V4:AD4"/>
    <mergeCell ref="A6:AF6"/>
    <mergeCell ref="F7:O7"/>
    <mergeCell ref="P7:U7"/>
    <mergeCell ref="V7:X7"/>
    <mergeCell ref="AK13:AL13"/>
    <mergeCell ref="P14:T14"/>
    <mergeCell ref="V14:AF15"/>
    <mergeCell ref="B15:E15"/>
    <mergeCell ref="P15:R15"/>
    <mergeCell ref="S15:U15"/>
    <mergeCell ref="B16:AF16"/>
    <mergeCell ref="A7:A16"/>
    <mergeCell ref="AK23:AL23"/>
    <mergeCell ref="P24:T24"/>
    <mergeCell ref="V24:AF25"/>
    <mergeCell ref="B25:E25"/>
    <mergeCell ref="P25:R25"/>
    <mergeCell ref="S25:U25"/>
    <mergeCell ref="P22:T22"/>
    <mergeCell ref="V22:W22"/>
    <mergeCell ref="Y22:Z22"/>
    <mergeCell ref="B23:E23"/>
    <mergeCell ref="P23:T23"/>
    <mergeCell ref="N12:O12"/>
    <mergeCell ref="P12:T12"/>
    <mergeCell ref="V12:W12"/>
    <mergeCell ref="Y12:Z12"/>
    <mergeCell ref="B13:E13"/>
    <mergeCell ref="P13:T13"/>
    <mergeCell ref="V13:W13"/>
    <mergeCell ref="Y13:Z13"/>
    <mergeCell ref="AB9:AF13"/>
    <mergeCell ref="V10:W10"/>
    <mergeCell ref="Y10:Z10"/>
    <mergeCell ref="B11:E11"/>
    <mergeCell ref="P11:U11"/>
    <mergeCell ref="V23:W23"/>
    <mergeCell ref="Y23:Z23"/>
    <mergeCell ref="Y20:Z20"/>
    <mergeCell ref="B21:E21"/>
    <mergeCell ref="P21:U21"/>
    <mergeCell ref="V21:W21"/>
    <mergeCell ref="Y21:Z21"/>
    <mergeCell ref="F22:G22"/>
    <mergeCell ref="H22:I22"/>
    <mergeCell ref="J22:K22"/>
    <mergeCell ref="L22:M22"/>
    <mergeCell ref="N22:O22"/>
    <mergeCell ref="AD17:AF17"/>
    <mergeCell ref="B18:E20"/>
    <mergeCell ref="F18:G18"/>
    <mergeCell ref="H18:I18"/>
    <mergeCell ref="J18:K18"/>
    <mergeCell ref="L18:M18"/>
    <mergeCell ref="N18:O18"/>
    <mergeCell ref="Q18:R18"/>
    <mergeCell ref="T18:U18"/>
    <mergeCell ref="W18:X18"/>
    <mergeCell ref="B17:E17"/>
    <mergeCell ref="F17:O17"/>
    <mergeCell ref="P17:U17"/>
    <mergeCell ref="V17:X17"/>
    <mergeCell ref="Y17:AC17"/>
    <mergeCell ref="P19:U19"/>
    <mergeCell ref="V19:AA19"/>
    <mergeCell ref="AB19:AF23"/>
    <mergeCell ref="V20:W20"/>
    <mergeCell ref="W28:X28"/>
    <mergeCell ref="P29:U29"/>
    <mergeCell ref="V29:AA29"/>
    <mergeCell ref="AB29:AF33"/>
    <mergeCell ref="V30:W30"/>
    <mergeCell ref="Y30:Z30"/>
    <mergeCell ref="V32:W32"/>
    <mergeCell ref="Y32:Z32"/>
    <mergeCell ref="H28:I28"/>
    <mergeCell ref="J28:K28"/>
    <mergeCell ref="L28:M28"/>
    <mergeCell ref="N28:O28"/>
    <mergeCell ref="Q28:R28"/>
    <mergeCell ref="T28:U28"/>
    <mergeCell ref="B26:AF26"/>
    <mergeCell ref="A27:A36"/>
    <mergeCell ref="B27:E27"/>
    <mergeCell ref="F27:O27"/>
    <mergeCell ref="P27:U27"/>
    <mergeCell ref="V27:X27"/>
    <mergeCell ref="Y27:AC27"/>
    <mergeCell ref="AD27:AF27"/>
    <mergeCell ref="B28:E30"/>
    <mergeCell ref="F28:G28"/>
    <mergeCell ref="B33:E33"/>
    <mergeCell ref="P33:T33"/>
    <mergeCell ref="V33:W33"/>
    <mergeCell ref="Y33:Z33"/>
    <mergeCell ref="A17:A26"/>
    <mergeCell ref="AK33:AL33"/>
    <mergeCell ref="P34:T34"/>
    <mergeCell ref="V34:AF35"/>
    <mergeCell ref="B35:E35"/>
    <mergeCell ref="P35:R35"/>
    <mergeCell ref="S35:U35"/>
    <mergeCell ref="B31:E31"/>
    <mergeCell ref="P31:U31"/>
    <mergeCell ref="V31:W31"/>
    <mergeCell ref="Y31:Z31"/>
    <mergeCell ref="F32:G32"/>
    <mergeCell ref="H32:I32"/>
    <mergeCell ref="J32:K32"/>
    <mergeCell ref="L32:M32"/>
    <mergeCell ref="N32:O32"/>
    <mergeCell ref="P32:T32"/>
    <mergeCell ref="W38:X38"/>
    <mergeCell ref="P39:U39"/>
    <mergeCell ref="V39:AA39"/>
    <mergeCell ref="AB39:AF43"/>
    <mergeCell ref="V40:W40"/>
    <mergeCell ref="Y40:Z40"/>
    <mergeCell ref="V42:W42"/>
    <mergeCell ref="Y42:Z42"/>
    <mergeCell ref="H38:I38"/>
    <mergeCell ref="J38:K38"/>
    <mergeCell ref="L38:M38"/>
    <mergeCell ref="N38:O38"/>
    <mergeCell ref="Q38:R38"/>
    <mergeCell ref="T38:U38"/>
    <mergeCell ref="B36:AF36"/>
    <mergeCell ref="A37:A46"/>
    <mergeCell ref="B37:E37"/>
    <mergeCell ref="F37:O37"/>
    <mergeCell ref="P37:U37"/>
    <mergeCell ref="V37:X37"/>
    <mergeCell ref="Y37:AC37"/>
    <mergeCell ref="AD37:AF37"/>
    <mergeCell ref="B38:E40"/>
    <mergeCell ref="F38:G38"/>
    <mergeCell ref="B43:E43"/>
    <mergeCell ref="P43:T43"/>
    <mergeCell ref="V43:W43"/>
    <mergeCell ref="Y43:Z43"/>
    <mergeCell ref="AK43:AL43"/>
    <mergeCell ref="P44:T44"/>
    <mergeCell ref="V44:AF45"/>
    <mergeCell ref="B45:E45"/>
    <mergeCell ref="P45:R45"/>
    <mergeCell ref="S45:U45"/>
    <mergeCell ref="B41:E41"/>
    <mergeCell ref="P41:U41"/>
    <mergeCell ref="V41:W41"/>
    <mergeCell ref="Y41:Z41"/>
    <mergeCell ref="F42:G42"/>
    <mergeCell ref="H42:I42"/>
    <mergeCell ref="J42:K42"/>
    <mergeCell ref="L42:M42"/>
    <mergeCell ref="N42:O42"/>
    <mergeCell ref="P42:T42"/>
    <mergeCell ref="W48:X48"/>
    <mergeCell ref="P49:U49"/>
    <mergeCell ref="V49:AA49"/>
    <mergeCell ref="AB49:AF53"/>
    <mergeCell ref="V50:W50"/>
    <mergeCell ref="Y50:Z50"/>
    <mergeCell ref="V52:W52"/>
    <mergeCell ref="Y52:Z52"/>
    <mergeCell ref="H48:I48"/>
    <mergeCell ref="J48:K48"/>
    <mergeCell ref="L48:M48"/>
    <mergeCell ref="N48:O48"/>
    <mergeCell ref="Q48:R48"/>
    <mergeCell ref="T48:U48"/>
    <mergeCell ref="B46:AF46"/>
    <mergeCell ref="A47:A56"/>
    <mergeCell ref="B47:E47"/>
    <mergeCell ref="F47:O47"/>
    <mergeCell ref="P47:U47"/>
    <mergeCell ref="V47:X47"/>
    <mergeCell ref="Y47:AC47"/>
    <mergeCell ref="AD47:AF47"/>
    <mergeCell ref="B48:E50"/>
    <mergeCell ref="F48:G48"/>
    <mergeCell ref="B53:E53"/>
    <mergeCell ref="P53:T53"/>
    <mergeCell ref="V53:W53"/>
    <mergeCell ref="Y53:Z53"/>
    <mergeCell ref="AK53:AL53"/>
    <mergeCell ref="P54:T54"/>
    <mergeCell ref="V54:AF55"/>
    <mergeCell ref="B55:E55"/>
    <mergeCell ref="P55:R55"/>
    <mergeCell ref="S55:U55"/>
    <mergeCell ref="B51:E51"/>
    <mergeCell ref="P51:U51"/>
    <mergeCell ref="V51:W51"/>
    <mergeCell ref="Y51:Z51"/>
    <mergeCell ref="F52:G52"/>
    <mergeCell ref="H52:I52"/>
    <mergeCell ref="J52:K52"/>
    <mergeCell ref="L52:M52"/>
    <mergeCell ref="N52:O52"/>
    <mergeCell ref="P52:T52"/>
    <mergeCell ref="W58:X58"/>
    <mergeCell ref="P59:U59"/>
    <mergeCell ref="V59:AA59"/>
    <mergeCell ref="AB59:AF63"/>
    <mergeCell ref="V60:W60"/>
    <mergeCell ref="Y60:Z60"/>
    <mergeCell ref="V62:W62"/>
    <mergeCell ref="Y62:Z62"/>
    <mergeCell ref="H58:I58"/>
    <mergeCell ref="J58:K58"/>
    <mergeCell ref="L58:M58"/>
    <mergeCell ref="N58:O58"/>
    <mergeCell ref="Q58:R58"/>
    <mergeCell ref="T58:U58"/>
    <mergeCell ref="B56:AF56"/>
    <mergeCell ref="A57:A66"/>
    <mergeCell ref="B57:E57"/>
    <mergeCell ref="F57:O57"/>
    <mergeCell ref="P57:U57"/>
    <mergeCell ref="V57:X57"/>
    <mergeCell ref="Y57:AC57"/>
    <mergeCell ref="AD57:AF57"/>
    <mergeCell ref="B58:E60"/>
    <mergeCell ref="F58:G58"/>
    <mergeCell ref="B63:E63"/>
    <mergeCell ref="P63:T63"/>
    <mergeCell ref="V63:W63"/>
    <mergeCell ref="Y63:Z63"/>
    <mergeCell ref="AK63:AL63"/>
    <mergeCell ref="P64:T64"/>
    <mergeCell ref="V64:AF65"/>
    <mergeCell ref="B65:E65"/>
    <mergeCell ref="P65:R65"/>
    <mergeCell ref="S65:U65"/>
    <mergeCell ref="B61:E61"/>
    <mergeCell ref="P61:U61"/>
    <mergeCell ref="V61:W61"/>
    <mergeCell ref="Y61:Z61"/>
    <mergeCell ref="F62:G62"/>
    <mergeCell ref="H62:I62"/>
    <mergeCell ref="J62:K62"/>
    <mergeCell ref="L62:M62"/>
    <mergeCell ref="N62:O62"/>
    <mergeCell ref="P62:T62"/>
    <mergeCell ref="W68:X68"/>
    <mergeCell ref="P69:U69"/>
    <mergeCell ref="V69:AA69"/>
    <mergeCell ref="AB69:AF73"/>
    <mergeCell ref="V70:W70"/>
    <mergeCell ref="Y70:Z70"/>
    <mergeCell ref="V72:W72"/>
    <mergeCell ref="Y72:Z72"/>
    <mergeCell ref="H68:I68"/>
    <mergeCell ref="J68:K68"/>
    <mergeCell ref="L68:M68"/>
    <mergeCell ref="N68:O68"/>
    <mergeCell ref="Q68:R68"/>
    <mergeCell ref="T68:U68"/>
    <mergeCell ref="B66:AF66"/>
    <mergeCell ref="A67:A76"/>
    <mergeCell ref="B67:E67"/>
    <mergeCell ref="F67:O67"/>
    <mergeCell ref="P67:U67"/>
    <mergeCell ref="V67:X67"/>
    <mergeCell ref="Y67:AC67"/>
    <mergeCell ref="AD67:AF67"/>
    <mergeCell ref="B68:E70"/>
    <mergeCell ref="F68:G68"/>
    <mergeCell ref="B73:E73"/>
    <mergeCell ref="P73:T73"/>
    <mergeCell ref="V73:W73"/>
    <mergeCell ref="Y73:Z73"/>
    <mergeCell ref="AK73:AL73"/>
    <mergeCell ref="P74:T74"/>
    <mergeCell ref="V74:AF75"/>
    <mergeCell ref="B75:E75"/>
    <mergeCell ref="P75:R75"/>
    <mergeCell ref="S75:U75"/>
    <mergeCell ref="B71:E71"/>
    <mergeCell ref="P71:U71"/>
    <mergeCell ref="V71:W71"/>
    <mergeCell ref="Y71:Z71"/>
    <mergeCell ref="F72:G72"/>
    <mergeCell ref="H72:I72"/>
    <mergeCell ref="J72:K72"/>
    <mergeCell ref="L72:M72"/>
    <mergeCell ref="N72:O72"/>
    <mergeCell ref="P72:T72"/>
    <mergeCell ref="W78:X78"/>
    <mergeCell ref="P79:U79"/>
    <mergeCell ref="V79:AA79"/>
    <mergeCell ref="AB79:AF83"/>
    <mergeCell ref="V80:W80"/>
    <mergeCell ref="Y80:Z80"/>
    <mergeCell ref="V82:W82"/>
    <mergeCell ref="Y82:Z82"/>
    <mergeCell ref="H78:I78"/>
    <mergeCell ref="J78:K78"/>
    <mergeCell ref="L78:M78"/>
    <mergeCell ref="N78:O78"/>
    <mergeCell ref="Q78:R78"/>
    <mergeCell ref="T78:U78"/>
    <mergeCell ref="B76:AF76"/>
    <mergeCell ref="A77:A86"/>
    <mergeCell ref="B77:E77"/>
    <mergeCell ref="F77:O77"/>
    <mergeCell ref="P77:U77"/>
    <mergeCell ref="V77:X77"/>
    <mergeCell ref="Y77:AC77"/>
    <mergeCell ref="AD77:AF77"/>
    <mergeCell ref="B78:E80"/>
    <mergeCell ref="F78:G78"/>
    <mergeCell ref="B83:E83"/>
    <mergeCell ref="P83:T83"/>
    <mergeCell ref="V83:W83"/>
    <mergeCell ref="Y83:Z83"/>
    <mergeCell ref="AK83:AL83"/>
    <mergeCell ref="P84:T84"/>
    <mergeCell ref="V84:AF85"/>
    <mergeCell ref="B85:E85"/>
    <mergeCell ref="P85:R85"/>
    <mergeCell ref="S85:U85"/>
    <mergeCell ref="B81:E81"/>
    <mergeCell ref="P81:U81"/>
    <mergeCell ref="V81:W81"/>
    <mergeCell ref="Y81:Z81"/>
    <mergeCell ref="F82:G82"/>
    <mergeCell ref="H82:I82"/>
    <mergeCell ref="J82:K82"/>
    <mergeCell ref="L82:M82"/>
    <mergeCell ref="N82:O82"/>
    <mergeCell ref="P82:T82"/>
    <mergeCell ref="W88:X88"/>
    <mergeCell ref="P89:U89"/>
    <mergeCell ref="V89:AA89"/>
    <mergeCell ref="AB89:AF93"/>
    <mergeCell ref="V90:W90"/>
    <mergeCell ref="Y90:Z90"/>
    <mergeCell ref="V92:W92"/>
    <mergeCell ref="Y92:Z92"/>
    <mergeCell ref="H88:I88"/>
    <mergeCell ref="J88:K88"/>
    <mergeCell ref="L88:M88"/>
    <mergeCell ref="N88:O88"/>
    <mergeCell ref="Q88:R88"/>
    <mergeCell ref="T88:U88"/>
    <mergeCell ref="B86:AF86"/>
    <mergeCell ref="A87:A96"/>
    <mergeCell ref="B87:E87"/>
    <mergeCell ref="F87:O87"/>
    <mergeCell ref="P87:U87"/>
    <mergeCell ref="V87:X87"/>
    <mergeCell ref="Y87:AC87"/>
    <mergeCell ref="AD87:AF87"/>
    <mergeCell ref="B88:E90"/>
    <mergeCell ref="F88:G88"/>
    <mergeCell ref="B93:E93"/>
    <mergeCell ref="P93:T93"/>
    <mergeCell ref="V93:W93"/>
    <mergeCell ref="Y93:Z93"/>
    <mergeCell ref="AK93:AL93"/>
    <mergeCell ref="P94:T94"/>
    <mergeCell ref="V94:AF95"/>
    <mergeCell ref="B95:E95"/>
    <mergeCell ref="P95:R95"/>
    <mergeCell ref="S95:U95"/>
    <mergeCell ref="B91:E91"/>
    <mergeCell ref="P91:U91"/>
    <mergeCell ref="V91:W91"/>
    <mergeCell ref="Y91:Z91"/>
    <mergeCell ref="F92:G92"/>
    <mergeCell ref="H92:I92"/>
    <mergeCell ref="J92:K92"/>
    <mergeCell ref="L92:M92"/>
    <mergeCell ref="N92:O92"/>
    <mergeCell ref="P92:T92"/>
    <mergeCell ref="W98:X98"/>
    <mergeCell ref="P99:U99"/>
    <mergeCell ref="V99:AA99"/>
    <mergeCell ref="AB99:AF103"/>
    <mergeCell ref="V100:W100"/>
    <mergeCell ref="Y100:Z100"/>
    <mergeCell ref="V102:W102"/>
    <mergeCell ref="Y102:Z102"/>
    <mergeCell ref="H98:I98"/>
    <mergeCell ref="J98:K98"/>
    <mergeCell ref="L98:M98"/>
    <mergeCell ref="N98:O98"/>
    <mergeCell ref="Q98:R98"/>
    <mergeCell ref="T98:U98"/>
    <mergeCell ref="B96:AF96"/>
    <mergeCell ref="A97:A106"/>
    <mergeCell ref="B97:E97"/>
    <mergeCell ref="F97:O97"/>
    <mergeCell ref="P97:U97"/>
    <mergeCell ref="V97:X97"/>
    <mergeCell ref="Y97:AC97"/>
    <mergeCell ref="AD97:AF97"/>
    <mergeCell ref="B98:E100"/>
    <mergeCell ref="F98:G98"/>
    <mergeCell ref="B103:E103"/>
    <mergeCell ref="P103:T103"/>
    <mergeCell ref="V103:W103"/>
    <mergeCell ref="Y103:Z103"/>
    <mergeCell ref="AK103:AL103"/>
    <mergeCell ref="P104:T104"/>
    <mergeCell ref="V104:AF105"/>
    <mergeCell ref="B105:E105"/>
    <mergeCell ref="P105:R105"/>
    <mergeCell ref="S105:U105"/>
    <mergeCell ref="B101:E101"/>
    <mergeCell ref="P101:U101"/>
    <mergeCell ref="V101:W101"/>
    <mergeCell ref="Y101:Z101"/>
    <mergeCell ref="F102:G102"/>
    <mergeCell ref="H102:I102"/>
    <mergeCell ref="J102:K102"/>
    <mergeCell ref="L102:M102"/>
    <mergeCell ref="N102:O102"/>
    <mergeCell ref="P102:T102"/>
    <mergeCell ref="W108:X108"/>
    <mergeCell ref="P109:U109"/>
    <mergeCell ref="V109:AA109"/>
    <mergeCell ref="AB109:AF113"/>
    <mergeCell ref="V110:W110"/>
    <mergeCell ref="Y110:Z110"/>
    <mergeCell ref="V112:W112"/>
    <mergeCell ref="Y112:Z112"/>
    <mergeCell ref="H108:I108"/>
    <mergeCell ref="J108:K108"/>
    <mergeCell ref="L108:M108"/>
    <mergeCell ref="N108:O108"/>
    <mergeCell ref="Q108:R108"/>
    <mergeCell ref="T108:U108"/>
    <mergeCell ref="B106:AF106"/>
    <mergeCell ref="A107:A116"/>
    <mergeCell ref="B107:E107"/>
    <mergeCell ref="F107:O107"/>
    <mergeCell ref="P107:U107"/>
    <mergeCell ref="V107:X107"/>
    <mergeCell ref="Y107:AC107"/>
    <mergeCell ref="AD107:AF107"/>
    <mergeCell ref="B108:E110"/>
    <mergeCell ref="F108:G108"/>
    <mergeCell ref="B113:E113"/>
    <mergeCell ref="P113:T113"/>
    <mergeCell ref="V113:W113"/>
    <mergeCell ref="Y113:Z113"/>
    <mergeCell ref="AK113:AL113"/>
    <mergeCell ref="P114:T114"/>
    <mergeCell ref="V114:AF115"/>
    <mergeCell ref="B115:E115"/>
    <mergeCell ref="P115:R115"/>
    <mergeCell ref="S115:U115"/>
    <mergeCell ref="B111:E111"/>
    <mergeCell ref="P111:U111"/>
    <mergeCell ref="V111:W111"/>
    <mergeCell ref="Y111:Z111"/>
    <mergeCell ref="F112:G112"/>
    <mergeCell ref="H112:I112"/>
    <mergeCell ref="J112:K112"/>
    <mergeCell ref="L112:M112"/>
    <mergeCell ref="N112:O112"/>
    <mergeCell ref="P112:T112"/>
    <mergeCell ref="W118:X118"/>
    <mergeCell ref="P119:U119"/>
    <mergeCell ref="V119:AA119"/>
    <mergeCell ref="AB119:AF123"/>
    <mergeCell ref="V120:W120"/>
    <mergeCell ref="Y120:Z120"/>
    <mergeCell ref="V122:W122"/>
    <mergeCell ref="Y122:Z122"/>
    <mergeCell ref="H118:I118"/>
    <mergeCell ref="J118:K118"/>
    <mergeCell ref="L118:M118"/>
    <mergeCell ref="N118:O118"/>
    <mergeCell ref="Q118:R118"/>
    <mergeCell ref="T118:U118"/>
    <mergeCell ref="B116:AF116"/>
    <mergeCell ref="A117:A126"/>
    <mergeCell ref="B117:E117"/>
    <mergeCell ref="F117:O117"/>
    <mergeCell ref="P117:U117"/>
    <mergeCell ref="V117:X117"/>
    <mergeCell ref="Y117:AC117"/>
    <mergeCell ref="AD117:AF117"/>
    <mergeCell ref="B118:E120"/>
    <mergeCell ref="F118:G118"/>
    <mergeCell ref="B123:E123"/>
    <mergeCell ref="P123:T123"/>
    <mergeCell ref="V123:W123"/>
    <mergeCell ref="Y123:Z123"/>
    <mergeCell ref="AK123:AL123"/>
    <mergeCell ref="P124:T124"/>
    <mergeCell ref="V124:AF125"/>
    <mergeCell ref="B125:E125"/>
    <mergeCell ref="P125:R125"/>
    <mergeCell ref="S125:U125"/>
    <mergeCell ref="B121:E121"/>
    <mergeCell ref="P121:U121"/>
    <mergeCell ref="V121:W121"/>
    <mergeCell ref="Y121:Z121"/>
    <mergeCell ref="F122:G122"/>
    <mergeCell ref="H122:I122"/>
    <mergeCell ref="J122:K122"/>
    <mergeCell ref="L122:M122"/>
    <mergeCell ref="N122:O122"/>
    <mergeCell ref="P122:T122"/>
    <mergeCell ref="W128:X128"/>
    <mergeCell ref="P129:U129"/>
    <mergeCell ref="V129:AA129"/>
    <mergeCell ref="AB129:AF133"/>
    <mergeCell ref="V130:W130"/>
    <mergeCell ref="Y130:Z130"/>
    <mergeCell ref="V132:W132"/>
    <mergeCell ref="Y132:Z132"/>
    <mergeCell ref="H128:I128"/>
    <mergeCell ref="J128:K128"/>
    <mergeCell ref="L128:M128"/>
    <mergeCell ref="N128:O128"/>
    <mergeCell ref="Q128:R128"/>
    <mergeCell ref="T128:U128"/>
    <mergeCell ref="B126:AF126"/>
    <mergeCell ref="A127:A136"/>
    <mergeCell ref="B127:E127"/>
    <mergeCell ref="F127:O127"/>
    <mergeCell ref="P127:U127"/>
    <mergeCell ref="V127:X127"/>
    <mergeCell ref="Y127:AC127"/>
    <mergeCell ref="AD127:AF127"/>
    <mergeCell ref="B128:E130"/>
    <mergeCell ref="F128:G128"/>
    <mergeCell ref="B133:E133"/>
    <mergeCell ref="P133:T133"/>
    <mergeCell ref="V133:W133"/>
    <mergeCell ref="Y133:Z133"/>
    <mergeCell ref="AK133:AL133"/>
    <mergeCell ref="P134:T134"/>
    <mergeCell ref="V134:AF135"/>
    <mergeCell ref="B135:E135"/>
    <mergeCell ref="P135:R135"/>
    <mergeCell ref="S135:U135"/>
    <mergeCell ref="B131:E131"/>
    <mergeCell ref="P131:U131"/>
    <mergeCell ref="V131:W131"/>
    <mergeCell ref="Y131:Z131"/>
    <mergeCell ref="F132:G132"/>
    <mergeCell ref="H132:I132"/>
    <mergeCell ref="J132:K132"/>
    <mergeCell ref="L132:M132"/>
    <mergeCell ref="N132:O132"/>
    <mergeCell ref="P132:T132"/>
    <mergeCell ref="W138:X138"/>
    <mergeCell ref="P139:U139"/>
    <mergeCell ref="V139:AA139"/>
    <mergeCell ref="AB139:AF143"/>
    <mergeCell ref="V140:W140"/>
    <mergeCell ref="Y140:Z140"/>
    <mergeCell ref="V142:W142"/>
    <mergeCell ref="Y142:Z142"/>
    <mergeCell ref="H138:I138"/>
    <mergeCell ref="J138:K138"/>
    <mergeCell ref="L138:M138"/>
    <mergeCell ref="N138:O138"/>
    <mergeCell ref="Q138:R138"/>
    <mergeCell ref="T138:U138"/>
    <mergeCell ref="B136:AF136"/>
    <mergeCell ref="A137:A146"/>
    <mergeCell ref="B137:E137"/>
    <mergeCell ref="F137:O137"/>
    <mergeCell ref="P137:U137"/>
    <mergeCell ref="V137:X137"/>
    <mergeCell ref="Y137:AC137"/>
    <mergeCell ref="AD137:AF137"/>
    <mergeCell ref="B138:E140"/>
    <mergeCell ref="F138:G138"/>
    <mergeCell ref="B143:E143"/>
    <mergeCell ref="P143:T143"/>
    <mergeCell ref="V143:W143"/>
    <mergeCell ref="Y143:Z143"/>
    <mergeCell ref="AK143:AL143"/>
    <mergeCell ref="P144:T144"/>
    <mergeCell ref="V144:AF145"/>
    <mergeCell ref="B145:E145"/>
    <mergeCell ref="P145:R145"/>
    <mergeCell ref="S145:U145"/>
    <mergeCell ref="B141:E141"/>
    <mergeCell ref="P141:U141"/>
    <mergeCell ref="V141:W141"/>
    <mergeCell ref="Y141:Z141"/>
    <mergeCell ref="F142:G142"/>
    <mergeCell ref="H142:I142"/>
    <mergeCell ref="J142:K142"/>
    <mergeCell ref="L142:M142"/>
    <mergeCell ref="N142:O142"/>
    <mergeCell ref="P142:T142"/>
    <mergeCell ref="W148:X148"/>
    <mergeCell ref="P149:U149"/>
    <mergeCell ref="V149:AA149"/>
    <mergeCell ref="AB149:AF153"/>
    <mergeCell ref="V150:W150"/>
    <mergeCell ref="Y150:Z150"/>
    <mergeCell ref="V152:W152"/>
    <mergeCell ref="Y152:Z152"/>
    <mergeCell ref="H148:I148"/>
    <mergeCell ref="J148:K148"/>
    <mergeCell ref="L148:M148"/>
    <mergeCell ref="N148:O148"/>
    <mergeCell ref="Q148:R148"/>
    <mergeCell ref="T148:U148"/>
    <mergeCell ref="B146:AF146"/>
    <mergeCell ref="A147:A156"/>
    <mergeCell ref="B147:E147"/>
    <mergeCell ref="F147:O147"/>
    <mergeCell ref="P147:U147"/>
    <mergeCell ref="V147:X147"/>
    <mergeCell ref="Y147:AC147"/>
    <mergeCell ref="AD147:AF147"/>
    <mergeCell ref="B148:E150"/>
    <mergeCell ref="F148:G148"/>
    <mergeCell ref="B153:E153"/>
    <mergeCell ref="P153:T153"/>
    <mergeCell ref="V153:W153"/>
    <mergeCell ref="Y153:Z153"/>
    <mergeCell ref="AK153:AL153"/>
    <mergeCell ref="P154:T154"/>
    <mergeCell ref="V154:AF155"/>
    <mergeCell ref="B155:E155"/>
    <mergeCell ref="P155:R155"/>
    <mergeCell ref="S155:U155"/>
    <mergeCell ref="B151:E151"/>
    <mergeCell ref="P151:U151"/>
    <mergeCell ref="V151:W151"/>
    <mergeCell ref="Y151:Z151"/>
    <mergeCell ref="F152:G152"/>
    <mergeCell ref="H152:I152"/>
    <mergeCell ref="J152:K152"/>
    <mergeCell ref="L152:M152"/>
    <mergeCell ref="N152:O152"/>
    <mergeCell ref="P152:T152"/>
    <mergeCell ref="W158:X158"/>
    <mergeCell ref="P159:U159"/>
    <mergeCell ref="V159:AA159"/>
    <mergeCell ref="AB159:AF163"/>
    <mergeCell ref="V160:W160"/>
    <mergeCell ref="Y160:Z160"/>
    <mergeCell ref="V162:W162"/>
    <mergeCell ref="Y162:Z162"/>
    <mergeCell ref="H158:I158"/>
    <mergeCell ref="J158:K158"/>
    <mergeCell ref="L158:M158"/>
    <mergeCell ref="N158:O158"/>
    <mergeCell ref="Q158:R158"/>
    <mergeCell ref="T158:U158"/>
    <mergeCell ref="B156:AF156"/>
    <mergeCell ref="A157:A166"/>
    <mergeCell ref="B157:E157"/>
    <mergeCell ref="F157:O157"/>
    <mergeCell ref="P157:U157"/>
    <mergeCell ref="V157:X157"/>
    <mergeCell ref="Y157:AC157"/>
    <mergeCell ref="AD157:AF157"/>
    <mergeCell ref="B158:E160"/>
    <mergeCell ref="F158:G158"/>
    <mergeCell ref="B163:E163"/>
    <mergeCell ref="P163:T163"/>
    <mergeCell ref="V163:W163"/>
    <mergeCell ref="Y163:Z163"/>
    <mergeCell ref="AK163:AL163"/>
    <mergeCell ref="P164:T164"/>
    <mergeCell ref="V164:AF165"/>
    <mergeCell ref="B165:E165"/>
    <mergeCell ref="P165:R165"/>
    <mergeCell ref="S165:U165"/>
    <mergeCell ref="B161:E161"/>
    <mergeCell ref="P161:U161"/>
    <mergeCell ref="V161:W161"/>
    <mergeCell ref="Y161:Z161"/>
    <mergeCell ref="F162:G162"/>
    <mergeCell ref="H162:I162"/>
    <mergeCell ref="J162:K162"/>
    <mergeCell ref="L162:M162"/>
    <mergeCell ref="N162:O162"/>
    <mergeCell ref="P162:T162"/>
    <mergeCell ref="W168:X168"/>
    <mergeCell ref="P169:U169"/>
    <mergeCell ref="V169:AA169"/>
    <mergeCell ref="AB169:AF173"/>
    <mergeCell ref="V170:W170"/>
    <mergeCell ref="Y170:Z170"/>
    <mergeCell ref="V172:W172"/>
    <mergeCell ref="Y172:Z172"/>
    <mergeCell ref="H168:I168"/>
    <mergeCell ref="J168:K168"/>
    <mergeCell ref="L168:M168"/>
    <mergeCell ref="N168:O168"/>
    <mergeCell ref="Q168:R168"/>
    <mergeCell ref="T168:U168"/>
    <mergeCell ref="B166:AF166"/>
    <mergeCell ref="A167:A176"/>
    <mergeCell ref="B167:E167"/>
    <mergeCell ref="F167:O167"/>
    <mergeCell ref="P167:U167"/>
    <mergeCell ref="V167:X167"/>
    <mergeCell ref="Y167:AC167"/>
    <mergeCell ref="AD167:AF167"/>
    <mergeCell ref="B168:E170"/>
    <mergeCell ref="F168:G168"/>
    <mergeCell ref="B173:E173"/>
    <mergeCell ref="P173:T173"/>
    <mergeCell ref="V173:W173"/>
    <mergeCell ref="Y173:Z173"/>
    <mergeCell ref="AK173:AL173"/>
    <mergeCell ref="P174:T174"/>
    <mergeCell ref="V174:AF175"/>
    <mergeCell ref="B175:E175"/>
    <mergeCell ref="P175:R175"/>
    <mergeCell ref="S175:U175"/>
    <mergeCell ref="B171:E171"/>
    <mergeCell ref="P171:U171"/>
    <mergeCell ref="V171:W171"/>
    <mergeCell ref="Y171:Z171"/>
    <mergeCell ref="F172:G172"/>
    <mergeCell ref="H172:I172"/>
    <mergeCell ref="J172:K172"/>
    <mergeCell ref="L172:M172"/>
    <mergeCell ref="N172:O172"/>
    <mergeCell ref="P172:T172"/>
    <mergeCell ref="W178:X178"/>
    <mergeCell ref="P179:U179"/>
    <mergeCell ref="V179:AA179"/>
    <mergeCell ref="AB179:AF183"/>
    <mergeCell ref="V180:W180"/>
    <mergeCell ref="Y180:Z180"/>
    <mergeCell ref="V182:W182"/>
    <mergeCell ref="Y182:Z182"/>
    <mergeCell ref="H178:I178"/>
    <mergeCell ref="J178:K178"/>
    <mergeCell ref="L178:M178"/>
    <mergeCell ref="N178:O178"/>
    <mergeCell ref="Q178:R178"/>
    <mergeCell ref="T178:U178"/>
    <mergeCell ref="B176:AF176"/>
    <mergeCell ref="A177:A186"/>
    <mergeCell ref="B177:E177"/>
    <mergeCell ref="F177:O177"/>
    <mergeCell ref="P177:U177"/>
    <mergeCell ref="V177:X177"/>
    <mergeCell ref="Y177:AC177"/>
    <mergeCell ref="AD177:AF177"/>
    <mergeCell ref="B178:E180"/>
    <mergeCell ref="F178:G178"/>
    <mergeCell ref="B183:E183"/>
    <mergeCell ref="P183:T183"/>
    <mergeCell ref="V183:W183"/>
    <mergeCell ref="Y183:Z183"/>
    <mergeCell ref="AK183:AL183"/>
    <mergeCell ref="P184:T184"/>
    <mergeCell ref="V184:AF185"/>
    <mergeCell ref="B185:E185"/>
    <mergeCell ref="P185:R185"/>
    <mergeCell ref="S185:U185"/>
    <mergeCell ref="B181:E181"/>
    <mergeCell ref="P181:U181"/>
    <mergeCell ref="V181:W181"/>
    <mergeCell ref="Y181:Z181"/>
    <mergeCell ref="F182:G182"/>
    <mergeCell ref="H182:I182"/>
    <mergeCell ref="J182:K182"/>
    <mergeCell ref="L182:M182"/>
    <mergeCell ref="N182:O182"/>
    <mergeCell ref="P182:T182"/>
    <mergeCell ref="W188:X188"/>
    <mergeCell ref="P189:U189"/>
    <mergeCell ref="V189:AA189"/>
    <mergeCell ref="AB189:AF193"/>
    <mergeCell ref="V190:W190"/>
    <mergeCell ref="Y190:Z190"/>
    <mergeCell ref="V192:W192"/>
    <mergeCell ref="Y192:Z192"/>
    <mergeCell ref="H188:I188"/>
    <mergeCell ref="J188:K188"/>
    <mergeCell ref="L188:M188"/>
    <mergeCell ref="N188:O188"/>
    <mergeCell ref="Q188:R188"/>
    <mergeCell ref="T188:U188"/>
    <mergeCell ref="B186:AF186"/>
    <mergeCell ref="A187:A196"/>
    <mergeCell ref="B187:E187"/>
    <mergeCell ref="F187:O187"/>
    <mergeCell ref="P187:U187"/>
    <mergeCell ref="V187:X187"/>
    <mergeCell ref="Y187:AC187"/>
    <mergeCell ref="AD187:AF187"/>
    <mergeCell ref="B188:E190"/>
    <mergeCell ref="F188:G188"/>
    <mergeCell ref="B193:E193"/>
    <mergeCell ref="P193:T193"/>
    <mergeCell ref="V193:W193"/>
    <mergeCell ref="Y193:Z193"/>
    <mergeCell ref="AK193:AL193"/>
    <mergeCell ref="P194:T194"/>
    <mergeCell ref="V194:AF195"/>
    <mergeCell ref="B195:E195"/>
    <mergeCell ref="P195:R195"/>
    <mergeCell ref="S195:U195"/>
    <mergeCell ref="B191:E191"/>
    <mergeCell ref="P191:U191"/>
    <mergeCell ref="V191:W191"/>
    <mergeCell ref="Y191:Z191"/>
    <mergeCell ref="F192:G192"/>
    <mergeCell ref="H192:I192"/>
    <mergeCell ref="J192:K192"/>
    <mergeCell ref="L192:M192"/>
    <mergeCell ref="N192:O192"/>
    <mergeCell ref="P192:T192"/>
    <mergeCell ref="W198:X198"/>
    <mergeCell ref="P199:U199"/>
    <mergeCell ref="V199:AA199"/>
    <mergeCell ref="AB199:AF203"/>
    <mergeCell ref="V200:W200"/>
    <mergeCell ref="Y200:Z200"/>
    <mergeCell ref="V202:W202"/>
    <mergeCell ref="Y202:Z202"/>
    <mergeCell ref="H198:I198"/>
    <mergeCell ref="J198:K198"/>
    <mergeCell ref="L198:M198"/>
    <mergeCell ref="N198:O198"/>
    <mergeCell ref="Q198:R198"/>
    <mergeCell ref="T198:U198"/>
    <mergeCell ref="B196:AF196"/>
    <mergeCell ref="A197:A206"/>
    <mergeCell ref="B197:E197"/>
    <mergeCell ref="F197:O197"/>
    <mergeCell ref="P197:U197"/>
    <mergeCell ref="V197:X197"/>
    <mergeCell ref="Y197:AC197"/>
    <mergeCell ref="AD197:AF197"/>
    <mergeCell ref="B198:E200"/>
    <mergeCell ref="F198:G198"/>
    <mergeCell ref="B203:E203"/>
    <mergeCell ref="P203:T203"/>
    <mergeCell ref="V203:W203"/>
    <mergeCell ref="Y203:Z203"/>
    <mergeCell ref="AK203:AL203"/>
    <mergeCell ref="P204:T204"/>
    <mergeCell ref="V204:AF205"/>
    <mergeCell ref="B205:E205"/>
    <mergeCell ref="P205:R205"/>
    <mergeCell ref="S205:U205"/>
    <mergeCell ref="B201:E201"/>
    <mergeCell ref="P201:U201"/>
    <mergeCell ref="V201:W201"/>
    <mergeCell ref="Y201:Z201"/>
    <mergeCell ref="F202:G202"/>
    <mergeCell ref="H202:I202"/>
    <mergeCell ref="J202:K202"/>
    <mergeCell ref="L202:M202"/>
    <mergeCell ref="N202:O202"/>
    <mergeCell ref="P202:T202"/>
    <mergeCell ref="W208:X208"/>
    <mergeCell ref="P209:U209"/>
    <mergeCell ref="V209:AA209"/>
    <mergeCell ref="AB209:AF213"/>
    <mergeCell ref="V210:W210"/>
    <mergeCell ref="Y210:Z210"/>
    <mergeCell ref="V212:W212"/>
    <mergeCell ref="Y212:Z212"/>
    <mergeCell ref="H208:I208"/>
    <mergeCell ref="J208:K208"/>
    <mergeCell ref="L208:M208"/>
    <mergeCell ref="N208:O208"/>
    <mergeCell ref="Q208:R208"/>
    <mergeCell ref="T208:U208"/>
    <mergeCell ref="B206:AF206"/>
    <mergeCell ref="A207:A216"/>
    <mergeCell ref="B207:E207"/>
    <mergeCell ref="F207:O207"/>
    <mergeCell ref="P207:U207"/>
    <mergeCell ref="V207:X207"/>
    <mergeCell ref="Y207:AC207"/>
    <mergeCell ref="AD207:AF207"/>
    <mergeCell ref="B208:E210"/>
    <mergeCell ref="F208:G208"/>
    <mergeCell ref="B213:E213"/>
    <mergeCell ref="P213:T213"/>
    <mergeCell ref="V213:W213"/>
    <mergeCell ref="Y213:Z213"/>
    <mergeCell ref="AK213:AL213"/>
    <mergeCell ref="P214:T214"/>
    <mergeCell ref="V214:AF215"/>
    <mergeCell ref="B215:E215"/>
    <mergeCell ref="P215:R215"/>
    <mergeCell ref="S215:U215"/>
    <mergeCell ref="B211:E211"/>
    <mergeCell ref="P211:U211"/>
    <mergeCell ref="V211:W211"/>
    <mergeCell ref="Y211:Z211"/>
    <mergeCell ref="F212:G212"/>
    <mergeCell ref="H212:I212"/>
    <mergeCell ref="J212:K212"/>
    <mergeCell ref="L212:M212"/>
    <mergeCell ref="N212:O212"/>
    <mergeCell ref="P212:T212"/>
    <mergeCell ref="W218:X218"/>
    <mergeCell ref="P219:U219"/>
    <mergeCell ref="V219:AA219"/>
    <mergeCell ref="AB219:AF223"/>
    <mergeCell ref="V220:W220"/>
    <mergeCell ref="Y220:Z220"/>
    <mergeCell ref="V222:W222"/>
    <mergeCell ref="Y222:Z222"/>
    <mergeCell ref="H218:I218"/>
    <mergeCell ref="J218:K218"/>
    <mergeCell ref="L218:M218"/>
    <mergeCell ref="N218:O218"/>
    <mergeCell ref="Q218:R218"/>
    <mergeCell ref="T218:U218"/>
    <mergeCell ref="B216:AF216"/>
    <mergeCell ref="A217:A226"/>
    <mergeCell ref="B217:E217"/>
    <mergeCell ref="F217:O217"/>
    <mergeCell ref="P217:U217"/>
    <mergeCell ref="V217:X217"/>
    <mergeCell ref="Y217:AC217"/>
    <mergeCell ref="AD217:AF217"/>
    <mergeCell ref="B218:E220"/>
    <mergeCell ref="F218:G218"/>
    <mergeCell ref="B223:E223"/>
    <mergeCell ref="P223:T223"/>
    <mergeCell ref="V223:W223"/>
    <mergeCell ref="Y223:Z223"/>
    <mergeCell ref="AK223:AL223"/>
    <mergeCell ref="P224:T224"/>
    <mergeCell ref="V224:AF225"/>
    <mergeCell ref="B225:E225"/>
    <mergeCell ref="P225:R225"/>
    <mergeCell ref="S225:U225"/>
    <mergeCell ref="B221:E221"/>
    <mergeCell ref="P221:U221"/>
    <mergeCell ref="V221:W221"/>
    <mergeCell ref="Y221:Z221"/>
    <mergeCell ref="F222:G222"/>
    <mergeCell ref="H222:I222"/>
    <mergeCell ref="J222:K222"/>
    <mergeCell ref="L222:M222"/>
    <mergeCell ref="N222:O222"/>
    <mergeCell ref="P222:T222"/>
    <mergeCell ref="W228:X228"/>
    <mergeCell ref="P229:U229"/>
    <mergeCell ref="V229:AA229"/>
    <mergeCell ref="AB229:AF233"/>
    <mergeCell ref="V230:W230"/>
    <mergeCell ref="Y230:Z230"/>
    <mergeCell ref="V232:W232"/>
    <mergeCell ref="Y232:Z232"/>
    <mergeCell ref="H228:I228"/>
    <mergeCell ref="J228:K228"/>
    <mergeCell ref="L228:M228"/>
    <mergeCell ref="N228:O228"/>
    <mergeCell ref="Q228:R228"/>
    <mergeCell ref="T228:U228"/>
    <mergeCell ref="B226:AF226"/>
    <mergeCell ref="A227:A236"/>
    <mergeCell ref="B227:E227"/>
    <mergeCell ref="F227:O227"/>
    <mergeCell ref="P227:U227"/>
    <mergeCell ref="V227:X227"/>
    <mergeCell ref="Y227:AC227"/>
    <mergeCell ref="AD227:AF227"/>
    <mergeCell ref="B228:E230"/>
    <mergeCell ref="F228:G228"/>
    <mergeCell ref="B233:E233"/>
    <mergeCell ref="P233:T233"/>
    <mergeCell ref="V233:W233"/>
    <mergeCell ref="Y233:Z233"/>
    <mergeCell ref="AK233:AL233"/>
    <mergeCell ref="P234:T234"/>
    <mergeCell ref="V234:AF235"/>
    <mergeCell ref="B235:E235"/>
    <mergeCell ref="P235:R235"/>
    <mergeCell ref="S235:U235"/>
    <mergeCell ref="B231:E231"/>
    <mergeCell ref="P231:U231"/>
    <mergeCell ref="V231:W231"/>
    <mergeCell ref="Y231:Z231"/>
    <mergeCell ref="F232:G232"/>
    <mergeCell ref="H232:I232"/>
    <mergeCell ref="J232:K232"/>
    <mergeCell ref="L232:M232"/>
    <mergeCell ref="N232:O232"/>
    <mergeCell ref="P232:T232"/>
    <mergeCell ref="W238:X238"/>
    <mergeCell ref="P239:U239"/>
    <mergeCell ref="V239:AA239"/>
    <mergeCell ref="AB239:AF243"/>
    <mergeCell ref="V240:W240"/>
    <mergeCell ref="Y240:Z240"/>
    <mergeCell ref="V242:W242"/>
    <mergeCell ref="Y242:Z242"/>
    <mergeCell ref="H238:I238"/>
    <mergeCell ref="J238:K238"/>
    <mergeCell ref="L238:M238"/>
    <mergeCell ref="N238:O238"/>
    <mergeCell ref="Q238:R238"/>
    <mergeCell ref="T238:U238"/>
    <mergeCell ref="B236:AF236"/>
    <mergeCell ref="A237:A246"/>
    <mergeCell ref="B237:E237"/>
    <mergeCell ref="F237:O237"/>
    <mergeCell ref="P237:U237"/>
    <mergeCell ref="V237:X237"/>
    <mergeCell ref="Y237:AC237"/>
    <mergeCell ref="AD237:AF237"/>
    <mergeCell ref="B238:E240"/>
    <mergeCell ref="F238:G238"/>
    <mergeCell ref="B243:E243"/>
    <mergeCell ref="P243:T243"/>
    <mergeCell ref="V243:W243"/>
    <mergeCell ref="Y243:Z243"/>
    <mergeCell ref="AK243:AL243"/>
    <mergeCell ref="P244:T244"/>
    <mergeCell ref="V244:AF245"/>
    <mergeCell ref="B245:E245"/>
    <mergeCell ref="P245:R245"/>
    <mergeCell ref="S245:U245"/>
    <mergeCell ref="B241:E241"/>
    <mergeCell ref="P241:U241"/>
    <mergeCell ref="V241:W241"/>
    <mergeCell ref="Y241:Z241"/>
    <mergeCell ref="F242:G242"/>
    <mergeCell ref="H242:I242"/>
    <mergeCell ref="J242:K242"/>
    <mergeCell ref="L242:M242"/>
    <mergeCell ref="N242:O242"/>
    <mergeCell ref="P242:T242"/>
    <mergeCell ref="W248:X248"/>
    <mergeCell ref="P249:U249"/>
    <mergeCell ref="V249:AA249"/>
    <mergeCell ref="AB249:AF253"/>
    <mergeCell ref="V250:W250"/>
    <mergeCell ref="Y250:Z250"/>
    <mergeCell ref="V252:W252"/>
    <mergeCell ref="Y252:Z252"/>
    <mergeCell ref="H248:I248"/>
    <mergeCell ref="J248:K248"/>
    <mergeCell ref="L248:M248"/>
    <mergeCell ref="N248:O248"/>
    <mergeCell ref="Q248:R248"/>
    <mergeCell ref="T248:U248"/>
    <mergeCell ref="B246:AF246"/>
    <mergeCell ref="A247:A256"/>
    <mergeCell ref="B247:E247"/>
    <mergeCell ref="F247:O247"/>
    <mergeCell ref="P247:U247"/>
    <mergeCell ref="V247:X247"/>
    <mergeCell ref="Y247:AC247"/>
    <mergeCell ref="AD247:AF247"/>
    <mergeCell ref="B248:E250"/>
    <mergeCell ref="F248:G248"/>
    <mergeCell ref="B253:E253"/>
    <mergeCell ref="P253:T253"/>
    <mergeCell ref="V253:W253"/>
    <mergeCell ref="Y253:Z253"/>
    <mergeCell ref="AK253:AL253"/>
    <mergeCell ref="P254:T254"/>
    <mergeCell ref="V254:AF255"/>
    <mergeCell ref="B255:E255"/>
    <mergeCell ref="P255:R255"/>
    <mergeCell ref="S255:U255"/>
    <mergeCell ref="B251:E251"/>
    <mergeCell ref="P251:U251"/>
    <mergeCell ref="V251:W251"/>
    <mergeCell ref="Y251:Z251"/>
    <mergeCell ref="F252:G252"/>
    <mergeCell ref="H252:I252"/>
    <mergeCell ref="J252:K252"/>
    <mergeCell ref="L252:M252"/>
    <mergeCell ref="N252:O252"/>
    <mergeCell ref="P252:T252"/>
    <mergeCell ref="W258:X258"/>
    <mergeCell ref="P259:U259"/>
    <mergeCell ref="V259:AA259"/>
    <mergeCell ref="AB259:AF263"/>
    <mergeCell ref="V260:W260"/>
    <mergeCell ref="Y260:Z260"/>
    <mergeCell ref="V262:W262"/>
    <mergeCell ref="Y262:Z262"/>
    <mergeCell ref="H258:I258"/>
    <mergeCell ref="J258:K258"/>
    <mergeCell ref="L258:M258"/>
    <mergeCell ref="N258:O258"/>
    <mergeCell ref="Q258:R258"/>
    <mergeCell ref="T258:U258"/>
    <mergeCell ref="B256:AF256"/>
    <mergeCell ref="A257:A266"/>
    <mergeCell ref="B257:E257"/>
    <mergeCell ref="F257:O257"/>
    <mergeCell ref="P257:U257"/>
    <mergeCell ref="V257:X257"/>
    <mergeCell ref="Y257:AC257"/>
    <mergeCell ref="AD257:AF257"/>
    <mergeCell ref="B258:E260"/>
    <mergeCell ref="F258:G258"/>
    <mergeCell ref="B263:E263"/>
    <mergeCell ref="P263:T263"/>
    <mergeCell ref="V263:W263"/>
    <mergeCell ref="Y263:Z263"/>
    <mergeCell ref="AK263:AL263"/>
    <mergeCell ref="P264:T264"/>
    <mergeCell ref="V264:AF265"/>
    <mergeCell ref="B265:E265"/>
    <mergeCell ref="P265:R265"/>
    <mergeCell ref="S265:U265"/>
    <mergeCell ref="B261:E261"/>
    <mergeCell ref="P261:U261"/>
    <mergeCell ref="V261:W261"/>
    <mergeCell ref="Y261:Z261"/>
    <mergeCell ref="F262:G262"/>
    <mergeCell ref="H262:I262"/>
    <mergeCell ref="J262:K262"/>
    <mergeCell ref="L262:M262"/>
    <mergeCell ref="N262:O262"/>
    <mergeCell ref="P262:T262"/>
    <mergeCell ref="W268:X268"/>
    <mergeCell ref="P269:U269"/>
    <mergeCell ref="V269:AA269"/>
    <mergeCell ref="AB269:AF273"/>
    <mergeCell ref="V270:W270"/>
    <mergeCell ref="Y270:Z270"/>
    <mergeCell ref="V272:W272"/>
    <mergeCell ref="Y272:Z272"/>
    <mergeCell ref="H268:I268"/>
    <mergeCell ref="J268:K268"/>
    <mergeCell ref="L268:M268"/>
    <mergeCell ref="N268:O268"/>
    <mergeCell ref="Q268:R268"/>
    <mergeCell ref="T268:U268"/>
    <mergeCell ref="B266:AF266"/>
    <mergeCell ref="A267:A276"/>
    <mergeCell ref="B267:E267"/>
    <mergeCell ref="F267:O267"/>
    <mergeCell ref="P267:U267"/>
    <mergeCell ref="V267:X267"/>
    <mergeCell ref="Y267:AC267"/>
    <mergeCell ref="AD267:AF267"/>
    <mergeCell ref="B268:E270"/>
    <mergeCell ref="F268:G268"/>
    <mergeCell ref="B273:E273"/>
    <mergeCell ref="P273:T273"/>
    <mergeCell ref="V273:W273"/>
    <mergeCell ref="Y273:Z273"/>
    <mergeCell ref="AK273:AL273"/>
    <mergeCell ref="P274:T274"/>
    <mergeCell ref="V274:AF275"/>
    <mergeCell ref="B275:E275"/>
    <mergeCell ref="P275:R275"/>
    <mergeCell ref="S275:U275"/>
    <mergeCell ref="B271:E271"/>
    <mergeCell ref="P271:U271"/>
    <mergeCell ref="V271:W271"/>
    <mergeCell ref="Y271:Z271"/>
    <mergeCell ref="F272:G272"/>
    <mergeCell ref="H272:I272"/>
    <mergeCell ref="J272:K272"/>
    <mergeCell ref="L272:M272"/>
    <mergeCell ref="N272:O272"/>
    <mergeCell ref="P272:T272"/>
    <mergeCell ref="W278:X278"/>
    <mergeCell ref="P279:U279"/>
    <mergeCell ref="V279:AA279"/>
    <mergeCell ref="AB279:AF283"/>
    <mergeCell ref="V280:W280"/>
    <mergeCell ref="Y280:Z280"/>
    <mergeCell ref="V282:W282"/>
    <mergeCell ref="Y282:Z282"/>
    <mergeCell ref="H278:I278"/>
    <mergeCell ref="J278:K278"/>
    <mergeCell ref="L278:M278"/>
    <mergeCell ref="N278:O278"/>
    <mergeCell ref="Q278:R278"/>
    <mergeCell ref="T278:U278"/>
    <mergeCell ref="B276:AF276"/>
    <mergeCell ref="A277:A286"/>
    <mergeCell ref="B277:E277"/>
    <mergeCell ref="F277:O277"/>
    <mergeCell ref="P277:U277"/>
    <mergeCell ref="V277:X277"/>
    <mergeCell ref="Y277:AC277"/>
    <mergeCell ref="AD277:AF277"/>
    <mergeCell ref="B278:E280"/>
    <mergeCell ref="F278:G278"/>
    <mergeCell ref="B283:E283"/>
    <mergeCell ref="P283:T283"/>
    <mergeCell ref="V283:W283"/>
    <mergeCell ref="Y283:Z283"/>
    <mergeCell ref="AK283:AL283"/>
    <mergeCell ref="P284:T284"/>
    <mergeCell ref="V284:AF285"/>
    <mergeCell ref="B285:E285"/>
    <mergeCell ref="P285:R285"/>
    <mergeCell ref="S285:U285"/>
    <mergeCell ref="B281:E281"/>
    <mergeCell ref="P281:U281"/>
    <mergeCell ref="V281:W281"/>
    <mergeCell ref="Y281:Z281"/>
    <mergeCell ref="F282:G282"/>
    <mergeCell ref="H282:I282"/>
    <mergeCell ref="J282:K282"/>
    <mergeCell ref="L282:M282"/>
    <mergeCell ref="N282:O282"/>
    <mergeCell ref="P282:T282"/>
    <mergeCell ref="W288:X288"/>
    <mergeCell ref="P289:U289"/>
    <mergeCell ref="V289:AA289"/>
    <mergeCell ref="AB289:AF293"/>
    <mergeCell ref="V290:W290"/>
    <mergeCell ref="Y290:Z290"/>
    <mergeCell ref="V292:W292"/>
    <mergeCell ref="Y292:Z292"/>
    <mergeCell ref="H288:I288"/>
    <mergeCell ref="J288:K288"/>
    <mergeCell ref="L288:M288"/>
    <mergeCell ref="N288:O288"/>
    <mergeCell ref="Q288:R288"/>
    <mergeCell ref="T288:U288"/>
    <mergeCell ref="B286:AF286"/>
    <mergeCell ref="A287:A296"/>
    <mergeCell ref="B287:E287"/>
    <mergeCell ref="F287:O287"/>
    <mergeCell ref="P287:U287"/>
    <mergeCell ref="V287:X287"/>
    <mergeCell ref="Y287:AC287"/>
    <mergeCell ref="AD287:AF287"/>
    <mergeCell ref="B288:E290"/>
    <mergeCell ref="F288:G288"/>
    <mergeCell ref="B293:E293"/>
    <mergeCell ref="P293:T293"/>
    <mergeCell ref="V293:W293"/>
    <mergeCell ref="Y293:Z293"/>
    <mergeCell ref="AB299:AF303"/>
    <mergeCell ref="V300:W300"/>
    <mergeCell ref="Y300:Z300"/>
    <mergeCell ref="V302:W302"/>
    <mergeCell ref="Y302:Z302"/>
    <mergeCell ref="AK293:AL293"/>
    <mergeCell ref="P294:T294"/>
    <mergeCell ref="V294:AF295"/>
    <mergeCell ref="B295:E295"/>
    <mergeCell ref="P295:R295"/>
    <mergeCell ref="S295:U295"/>
    <mergeCell ref="B291:E291"/>
    <mergeCell ref="P291:U291"/>
    <mergeCell ref="V291:W291"/>
    <mergeCell ref="Y291:Z291"/>
    <mergeCell ref="F292:G292"/>
    <mergeCell ref="H292:I292"/>
    <mergeCell ref="J292:K292"/>
    <mergeCell ref="L292:M292"/>
    <mergeCell ref="N292:O292"/>
    <mergeCell ref="P292:T292"/>
    <mergeCell ref="W298:X298"/>
    <mergeCell ref="H298:I298"/>
    <mergeCell ref="J298:K298"/>
    <mergeCell ref="L298:M298"/>
    <mergeCell ref="N298:O298"/>
    <mergeCell ref="Q298:R298"/>
    <mergeCell ref="T298:U298"/>
    <mergeCell ref="B296:AF296"/>
    <mergeCell ref="A297:A306"/>
    <mergeCell ref="B297:E297"/>
    <mergeCell ref="F297:O297"/>
    <mergeCell ref="P297:U297"/>
    <mergeCell ref="V297:X297"/>
    <mergeCell ref="Y297:AC297"/>
    <mergeCell ref="AD297:AF297"/>
    <mergeCell ref="B298:E300"/>
    <mergeCell ref="F298:G298"/>
    <mergeCell ref="B306:AF306"/>
    <mergeCell ref="B303:E303"/>
    <mergeCell ref="P303:T303"/>
    <mergeCell ref="V303:W303"/>
    <mergeCell ref="Y303:Z303"/>
    <mergeCell ref="AK303:AL303"/>
    <mergeCell ref="P304:T304"/>
    <mergeCell ref="V304:AF305"/>
    <mergeCell ref="B305:E305"/>
    <mergeCell ref="P305:R305"/>
    <mergeCell ref="S305:U305"/>
    <mergeCell ref="B301:E301"/>
    <mergeCell ref="P301:U301"/>
    <mergeCell ref="V301:W301"/>
    <mergeCell ref="Y301:Z301"/>
    <mergeCell ref="F302:G302"/>
    <mergeCell ref="H302:I302"/>
    <mergeCell ref="J302:K302"/>
    <mergeCell ref="L302:M302"/>
    <mergeCell ref="N302:O302"/>
    <mergeCell ref="P302:T302"/>
    <mergeCell ref="P299:U299"/>
    <mergeCell ref="V299:AA299"/>
  </mergeCells>
  <phoneticPr fontId="1"/>
  <pageMargins left="0.27" right="0.17" top="0.56000000000000005" bottom="0.21" header="0.3" footer="0.17"/>
  <pageSetup paperSize="9" scale="84" orientation="landscape" r:id="rId1"/>
  <rowBreaks count="1" manualBreakCount="1">
    <brk id="26" max="31"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利用者曜日別抽出!$K$5:$K$104</xm:f>
          </x14:formula1>
          <xm:sqref>B8:E10 B18:E20 B28:E30 B38:E40 B48:E50 B58:E60 B68:E70 B78:E80 B88:E90 B98:E100 B108:E110 B118:E120 B128:E130 B138:E140 B148:E150 B158:E160 B168:E170 B178:E180 B188:E190 B198:E200 B208:E210 B218:E220 B228:E230 B238:E240 B248:E250 B258:E260 B268:E270 B278:E280 B288:E290 B298:E300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306"/>
  <sheetViews>
    <sheetView showZeros="0" view="pageBreakPreview" zoomScaleNormal="100" zoomScaleSheetLayoutView="100" workbookViewId="0">
      <selection activeCell="AB9" sqref="AB9:AF13"/>
    </sheetView>
  </sheetViews>
  <sheetFormatPr defaultColWidth="5.33203125" defaultRowHeight="13.2"/>
  <cols>
    <col min="1" max="15" width="5.109375" style="60" customWidth="1"/>
    <col min="16" max="32" width="5.44140625" style="60" customWidth="1"/>
    <col min="33" max="16384" width="5.33203125" style="60"/>
  </cols>
  <sheetData>
    <row r="1" spans="1:65" ht="19.5" customHeight="1" thickBot="1">
      <c r="A1" s="326" t="s">
        <v>8</v>
      </c>
      <c r="B1" s="327"/>
      <c r="C1" s="327"/>
      <c r="D1" s="328"/>
      <c r="E1" s="235" t="s">
        <v>38</v>
      </c>
      <c r="F1" s="236"/>
      <c r="G1" s="236"/>
      <c r="H1" s="236"/>
      <c r="I1" s="236"/>
      <c r="J1" s="236"/>
      <c r="K1" s="236"/>
      <c r="L1" s="236"/>
      <c r="M1" s="236"/>
      <c r="N1" s="236"/>
      <c r="O1" s="236"/>
      <c r="P1" s="236"/>
      <c r="Q1" s="236"/>
      <c r="R1" s="236"/>
      <c r="S1" s="236"/>
      <c r="T1" s="236"/>
      <c r="U1" s="236"/>
      <c r="V1" s="236"/>
      <c r="W1" s="236"/>
      <c r="X1" s="236"/>
      <c r="Y1" s="236"/>
      <c r="Z1" s="236"/>
      <c r="AA1" s="236"/>
      <c r="AB1" s="236"/>
      <c r="AC1" s="236"/>
      <c r="AD1" s="237"/>
    </row>
    <row r="2" spans="1:65" ht="7.2" customHeight="1" thickBot="1"/>
    <row r="3" spans="1:65">
      <c r="A3" s="329" t="s">
        <v>39</v>
      </c>
      <c r="B3" s="330"/>
      <c r="C3" s="330"/>
      <c r="D3" s="330"/>
      <c r="E3" s="333" t="s">
        <v>40</v>
      </c>
      <c r="F3" s="333"/>
      <c r="G3" s="333"/>
      <c r="H3" s="333"/>
      <c r="I3" s="333"/>
      <c r="J3" s="333"/>
      <c r="K3" s="333"/>
      <c r="L3" s="333"/>
      <c r="M3" s="333"/>
      <c r="N3" s="333"/>
      <c r="O3" s="333"/>
      <c r="P3" s="333"/>
      <c r="Q3" s="335" t="s">
        <v>41</v>
      </c>
      <c r="R3" s="342" t="s">
        <v>42</v>
      </c>
      <c r="S3" s="342"/>
      <c r="T3" s="330" t="s">
        <v>43</v>
      </c>
      <c r="U3" s="330"/>
      <c r="V3" s="330" t="s">
        <v>44</v>
      </c>
      <c r="W3" s="330"/>
      <c r="X3" s="330"/>
      <c r="Y3" s="330"/>
      <c r="Z3" s="330"/>
      <c r="AA3" s="330"/>
      <c r="AB3" s="330"/>
      <c r="AC3" s="330"/>
      <c r="AD3" s="339"/>
    </row>
    <row r="4" spans="1:65" ht="32.25" customHeight="1" thickBot="1">
      <c r="A4" s="331"/>
      <c r="B4" s="332"/>
      <c r="C4" s="332"/>
      <c r="D4" s="332"/>
      <c r="E4" s="334"/>
      <c r="F4" s="334"/>
      <c r="G4" s="334"/>
      <c r="H4" s="334"/>
      <c r="I4" s="334"/>
      <c r="J4" s="334"/>
      <c r="K4" s="334"/>
      <c r="L4" s="334"/>
      <c r="M4" s="334"/>
      <c r="N4" s="334"/>
      <c r="O4" s="334"/>
      <c r="P4" s="334"/>
      <c r="Q4" s="336"/>
      <c r="R4" s="340"/>
      <c r="S4" s="340"/>
      <c r="T4" s="340"/>
      <c r="U4" s="340"/>
      <c r="V4" s="340"/>
      <c r="W4" s="340"/>
      <c r="X4" s="340"/>
      <c r="Y4" s="340"/>
      <c r="Z4" s="340"/>
      <c r="AA4" s="340"/>
      <c r="AB4" s="340"/>
      <c r="AC4" s="340"/>
      <c r="AD4" s="341"/>
    </row>
    <row r="5" spans="1:65" ht="6" customHeight="1"/>
    <row r="6" spans="1:65" ht="15" thickBot="1">
      <c r="A6" s="337" t="s">
        <v>45</v>
      </c>
      <c r="B6" s="338"/>
      <c r="C6" s="338"/>
      <c r="D6" s="338"/>
      <c r="E6" s="338"/>
      <c r="F6" s="338"/>
      <c r="G6" s="338"/>
      <c r="H6" s="338"/>
      <c r="I6" s="338"/>
      <c r="J6" s="338"/>
      <c r="K6" s="338"/>
      <c r="L6" s="338"/>
      <c r="M6" s="338"/>
      <c r="N6" s="338"/>
      <c r="O6" s="338"/>
      <c r="P6" s="338"/>
      <c r="Q6" s="338"/>
      <c r="R6" s="338"/>
      <c r="S6" s="338"/>
      <c r="T6" s="338"/>
      <c r="U6" s="338"/>
      <c r="V6" s="338"/>
      <c r="W6" s="338"/>
      <c r="X6" s="338"/>
      <c r="Y6" s="338"/>
      <c r="Z6" s="338"/>
      <c r="AA6" s="338"/>
      <c r="AB6" s="338"/>
      <c r="AC6" s="338"/>
      <c r="AD6" s="338"/>
      <c r="AE6" s="338"/>
      <c r="AF6" s="338"/>
    </row>
    <row r="7" spans="1:65" ht="16.95" customHeight="1" thickBot="1">
      <c r="A7" s="325">
        <v>1</v>
      </c>
      <c r="B7" s="149" t="s">
        <v>9</v>
      </c>
      <c r="C7" s="150"/>
      <c r="D7" s="150"/>
      <c r="E7" s="151"/>
      <c r="F7" s="304" t="s">
        <v>158</v>
      </c>
      <c r="G7" s="305"/>
      <c r="H7" s="305"/>
      <c r="I7" s="305"/>
      <c r="J7" s="305"/>
      <c r="K7" s="305"/>
      <c r="L7" s="305"/>
      <c r="M7" s="305"/>
      <c r="N7" s="305"/>
      <c r="O7" s="306"/>
      <c r="P7" s="282" t="s">
        <v>48</v>
      </c>
      <c r="Q7" s="283"/>
      <c r="R7" s="283"/>
      <c r="S7" s="283"/>
      <c r="T7" s="283"/>
      <c r="U7" s="284"/>
      <c r="V7" s="285" t="str">
        <f>VLOOKUP($B8,利用者一覧!$C$4:$AU$53,36,FALSE)</f>
        <v>【通常食】</v>
      </c>
      <c r="W7" s="286"/>
      <c r="X7" s="286"/>
      <c r="Y7" s="282" t="s">
        <v>49</v>
      </c>
      <c r="Z7" s="283"/>
      <c r="AA7" s="283"/>
      <c r="AB7" s="283"/>
      <c r="AC7" s="284"/>
      <c r="AD7" s="285" t="str">
        <f>VLOOKUP($B8,利用者一覧!$C$4:$AU$53,37,FALSE)</f>
        <v>【部分義歯】</v>
      </c>
      <c r="AE7" s="286"/>
      <c r="AF7" s="287"/>
    </row>
    <row r="8" spans="1:65" ht="27" customHeight="1" thickTop="1" thickBot="1">
      <c r="A8" s="302"/>
      <c r="B8" s="208" t="s">
        <v>192</v>
      </c>
      <c r="C8" s="208"/>
      <c r="D8" s="208"/>
      <c r="E8" s="259"/>
      <c r="F8" s="271" t="s">
        <v>26</v>
      </c>
      <c r="G8" s="272"/>
      <c r="H8" s="171" t="s">
        <v>27</v>
      </c>
      <c r="I8" s="272"/>
      <c r="J8" s="171" t="s">
        <v>28</v>
      </c>
      <c r="K8" s="272"/>
      <c r="L8" s="171" t="s">
        <v>29</v>
      </c>
      <c r="M8" s="272"/>
      <c r="N8" s="171" t="s">
        <v>30</v>
      </c>
      <c r="O8" s="275"/>
      <c r="P8" s="106" t="s">
        <v>52</v>
      </c>
      <c r="Q8" s="288" t="s">
        <v>53</v>
      </c>
      <c r="R8" s="289"/>
      <c r="S8" s="104" t="s">
        <v>57</v>
      </c>
      <c r="T8" s="290"/>
      <c r="U8" s="291"/>
      <c r="V8" s="105" t="s">
        <v>60</v>
      </c>
      <c r="W8" s="288" t="s">
        <v>61</v>
      </c>
      <c r="X8" s="292"/>
      <c r="Y8" s="107" t="s">
        <v>54</v>
      </c>
      <c r="Z8" s="115" t="s">
        <v>148</v>
      </c>
      <c r="AA8" s="108" t="s">
        <v>58</v>
      </c>
      <c r="AB8" s="115" t="s">
        <v>148</v>
      </c>
      <c r="AC8" s="108" t="s">
        <v>62</v>
      </c>
      <c r="AD8" s="115" t="s">
        <v>148</v>
      </c>
      <c r="AE8" s="104" t="s">
        <v>55</v>
      </c>
      <c r="AF8" s="61" t="s">
        <v>148</v>
      </c>
    </row>
    <row r="9" spans="1:65" ht="21.6" customHeight="1" thickBot="1">
      <c r="A9" s="302"/>
      <c r="B9" s="209"/>
      <c r="C9" s="209"/>
      <c r="D9" s="209"/>
      <c r="E9" s="261"/>
      <c r="F9" s="97" t="s">
        <v>36</v>
      </c>
      <c r="G9" s="98" t="s">
        <v>37</v>
      </c>
      <c r="H9" s="99" t="s">
        <v>36</v>
      </c>
      <c r="I9" s="98" t="s">
        <v>37</v>
      </c>
      <c r="J9" s="99" t="s">
        <v>36</v>
      </c>
      <c r="K9" s="98" t="s">
        <v>37</v>
      </c>
      <c r="L9" s="99" t="s">
        <v>36</v>
      </c>
      <c r="M9" s="98" t="s">
        <v>37</v>
      </c>
      <c r="N9" s="99" t="s">
        <v>36</v>
      </c>
      <c r="O9" s="100" t="s">
        <v>37</v>
      </c>
      <c r="P9" s="293" t="s">
        <v>177</v>
      </c>
      <c r="Q9" s="294"/>
      <c r="R9" s="294"/>
      <c r="S9" s="294"/>
      <c r="T9" s="294"/>
      <c r="U9" s="295"/>
      <c r="V9" s="293" t="s">
        <v>176</v>
      </c>
      <c r="W9" s="294"/>
      <c r="X9" s="294"/>
      <c r="Y9" s="294"/>
      <c r="Z9" s="294"/>
      <c r="AA9" s="296"/>
      <c r="AB9" s="297" t="str">
        <f>VLOOKUP($B8,利用者一覧!$C$4:$AU$53,45,FALSE)</f>
        <v>②他者とのコミュをサポート④トイレのついてに歩行訓練⑤米の摂取量の確認⑥1日1回またぎ動作訓練⑦見守り⑧機能訓練欄要確認</v>
      </c>
      <c r="AC9" s="297"/>
      <c r="AD9" s="297"/>
      <c r="AE9" s="297"/>
      <c r="AF9" s="298"/>
    </row>
    <row r="10" spans="1:65" ht="27" customHeight="1" thickTop="1" thickBot="1">
      <c r="A10" s="302"/>
      <c r="B10" s="209"/>
      <c r="C10" s="209"/>
      <c r="D10" s="209"/>
      <c r="E10" s="261"/>
      <c r="F10" s="71"/>
      <c r="G10" s="72"/>
      <c r="H10" s="73"/>
      <c r="I10" s="72"/>
      <c r="J10" s="73"/>
      <c r="K10" s="72"/>
      <c r="L10" s="73"/>
      <c r="M10" s="72"/>
      <c r="N10" s="73"/>
      <c r="O10" s="83"/>
      <c r="P10" s="107" t="s">
        <v>157</v>
      </c>
      <c r="Q10" s="115" t="s">
        <v>148</v>
      </c>
      <c r="R10" s="108" t="s">
        <v>63</v>
      </c>
      <c r="S10" s="61" t="s">
        <v>148</v>
      </c>
      <c r="T10" s="107" t="s">
        <v>59</v>
      </c>
      <c r="U10" s="61" t="s">
        <v>148</v>
      </c>
      <c r="V10" s="299" t="s">
        <v>135</v>
      </c>
      <c r="W10" s="300"/>
      <c r="X10" s="95" t="str">
        <f>VLOOKUP($B8,利用者一覧!$C$4:$AU$53,14,FALSE)</f>
        <v>□</v>
      </c>
      <c r="Y10" s="301" t="s">
        <v>139</v>
      </c>
      <c r="Z10" s="300"/>
      <c r="AA10" s="95" t="str">
        <f>VLOOKUP($B8,利用者一覧!$C$4:$AU$53,22,FALSE)</f>
        <v>☑</v>
      </c>
      <c r="AB10" s="225"/>
      <c r="AC10" s="225"/>
      <c r="AD10" s="225"/>
      <c r="AE10" s="225"/>
      <c r="AF10" s="226"/>
    </row>
    <row r="11" spans="1:65" ht="21.6" customHeight="1" thickBot="1">
      <c r="A11" s="302"/>
      <c r="B11" s="283" t="s">
        <v>46</v>
      </c>
      <c r="C11" s="283"/>
      <c r="D11" s="283"/>
      <c r="E11" s="307"/>
      <c r="F11" s="84"/>
      <c r="G11" s="85"/>
      <c r="H11" s="86"/>
      <c r="I11" s="85"/>
      <c r="J11" s="86"/>
      <c r="K11" s="85"/>
      <c r="L11" s="86"/>
      <c r="M11" s="85"/>
      <c r="N11" s="86"/>
      <c r="O11" s="87"/>
      <c r="P11" s="293" t="s">
        <v>156</v>
      </c>
      <c r="Q11" s="294"/>
      <c r="R11" s="294"/>
      <c r="S11" s="294"/>
      <c r="T11" s="294"/>
      <c r="U11" s="295"/>
      <c r="V11" s="279" t="s">
        <v>143</v>
      </c>
      <c r="W11" s="280"/>
      <c r="X11" s="96" t="str">
        <f>VLOOKUP($B8,利用者一覧!$C$4:$AU$53,16,FALSE)</f>
        <v>☑</v>
      </c>
      <c r="Y11" s="281" t="s">
        <v>140</v>
      </c>
      <c r="Z11" s="280"/>
      <c r="AA11" s="96" t="str">
        <f>VLOOKUP($B8,利用者一覧!$C$4:$AU$53,24,FALSE)</f>
        <v>☑</v>
      </c>
      <c r="AB11" s="225"/>
      <c r="AC11" s="225"/>
      <c r="AD11" s="225"/>
      <c r="AE11" s="225"/>
      <c r="AF11" s="226"/>
    </row>
    <row r="12" spans="1:65" ht="21.6" customHeight="1" thickTop="1" thickBot="1">
      <c r="A12" s="302"/>
      <c r="B12" s="103" t="s">
        <v>51</v>
      </c>
      <c r="C12" s="94" t="str">
        <f>VLOOKUP($B8,利用者一覧!$C$4:$AU$53,38,FALSE)</f>
        <v>☑</v>
      </c>
      <c r="D12" s="104" t="s">
        <v>56</v>
      </c>
      <c r="E12" s="61" t="s">
        <v>149</v>
      </c>
      <c r="F12" s="271" t="s">
        <v>31</v>
      </c>
      <c r="G12" s="272"/>
      <c r="H12" s="171" t="s">
        <v>32</v>
      </c>
      <c r="I12" s="272"/>
      <c r="J12" s="171" t="s">
        <v>33</v>
      </c>
      <c r="K12" s="272"/>
      <c r="L12" s="171" t="s">
        <v>34</v>
      </c>
      <c r="M12" s="273"/>
      <c r="N12" s="274" t="s">
        <v>35</v>
      </c>
      <c r="O12" s="275"/>
      <c r="P12" s="276" t="str">
        <f>VLOOKUP($B8,利用者一覧!$C$4:$AU$53,40,FALSE)</f>
        <v>てくてく体操</v>
      </c>
      <c r="Q12" s="277"/>
      <c r="R12" s="277"/>
      <c r="S12" s="277"/>
      <c r="T12" s="278"/>
      <c r="U12" s="70" t="s">
        <v>148</v>
      </c>
      <c r="V12" s="279" t="s">
        <v>144</v>
      </c>
      <c r="W12" s="280"/>
      <c r="X12" s="96" t="str">
        <f>VLOOKUP($B8,利用者一覧!$C$4:$AU$53,18,FALSE)</f>
        <v>□</v>
      </c>
      <c r="Y12" s="281" t="s">
        <v>141</v>
      </c>
      <c r="Z12" s="280"/>
      <c r="AA12" s="96" t="str">
        <f>VLOOKUP($B8,利用者一覧!$C$4:$AU$53,26,FALSE)</f>
        <v>☑</v>
      </c>
      <c r="AB12" s="225"/>
      <c r="AC12" s="225"/>
      <c r="AD12" s="225"/>
      <c r="AE12" s="225"/>
      <c r="AF12" s="226"/>
    </row>
    <row r="13" spans="1:65" ht="21.6" customHeight="1" thickBot="1">
      <c r="A13" s="302"/>
      <c r="B13" s="308" t="s">
        <v>47</v>
      </c>
      <c r="C13" s="308"/>
      <c r="D13" s="308"/>
      <c r="E13" s="309"/>
      <c r="F13" s="97" t="s">
        <v>36</v>
      </c>
      <c r="G13" s="98" t="s">
        <v>37</v>
      </c>
      <c r="H13" s="99" t="s">
        <v>36</v>
      </c>
      <c r="I13" s="98" t="s">
        <v>37</v>
      </c>
      <c r="J13" s="99" t="s">
        <v>36</v>
      </c>
      <c r="K13" s="98" t="s">
        <v>37</v>
      </c>
      <c r="L13" s="99" t="s">
        <v>36</v>
      </c>
      <c r="M13" s="101" t="s">
        <v>37</v>
      </c>
      <c r="N13" s="102" t="s">
        <v>36</v>
      </c>
      <c r="O13" s="100" t="s">
        <v>37</v>
      </c>
      <c r="P13" s="310" t="str">
        <f>VLOOKUP($B8,利用者一覧!$C$4:$AU$53,41,FALSE)</f>
        <v>下肢マシントレ</v>
      </c>
      <c r="Q13" s="311"/>
      <c r="R13" s="311"/>
      <c r="S13" s="311"/>
      <c r="T13" s="312"/>
      <c r="U13" s="64" t="s">
        <v>148</v>
      </c>
      <c r="V13" s="279" t="s">
        <v>138</v>
      </c>
      <c r="W13" s="280"/>
      <c r="X13" s="96" t="str">
        <f>VLOOKUP($B8,利用者一覧!$C$4:$AU$53,20,FALSE)</f>
        <v>☑</v>
      </c>
      <c r="Y13" s="281" t="s">
        <v>142</v>
      </c>
      <c r="Z13" s="280"/>
      <c r="AA13" s="96" t="str">
        <f>VLOOKUP($B8,利用者一覧!$C$4:$AU$53,28,FALSE)</f>
        <v>☑</v>
      </c>
      <c r="AB13" s="225"/>
      <c r="AC13" s="225"/>
      <c r="AD13" s="225"/>
      <c r="AE13" s="225"/>
      <c r="AF13" s="226"/>
      <c r="AK13" s="316"/>
      <c r="AL13" s="316"/>
      <c r="AM13" s="67"/>
      <c r="AN13" s="67"/>
      <c r="AO13" s="67"/>
    </row>
    <row r="14" spans="1:65" ht="21.6" customHeight="1" thickTop="1" thickBot="1">
      <c r="A14" s="302"/>
      <c r="B14" s="106" t="s">
        <v>51</v>
      </c>
      <c r="C14" s="94" t="str">
        <f>VLOOKUP($B8,利用者一覧!$C$4:$AU$53,39,FALSE)</f>
        <v>□</v>
      </c>
      <c r="D14" s="104" t="s">
        <v>56</v>
      </c>
      <c r="E14" s="61" t="s">
        <v>149</v>
      </c>
      <c r="F14" s="71"/>
      <c r="G14" s="72"/>
      <c r="H14" s="73"/>
      <c r="I14" s="72"/>
      <c r="J14" s="73"/>
      <c r="K14" s="72"/>
      <c r="L14" s="73"/>
      <c r="M14" s="74"/>
      <c r="N14" s="62"/>
      <c r="O14" s="63"/>
      <c r="P14" s="317">
        <f>VLOOKUP($B8,利用者一覧!$C$4:$AU$53,42,FALSE)</f>
        <v>0</v>
      </c>
      <c r="Q14" s="318"/>
      <c r="R14" s="318"/>
      <c r="S14" s="318"/>
      <c r="T14" s="319"/>
      <c r="U14" s="116" t="s">
        <v>148</v>
      </c>
      <c r="V14" s="320" t="str">
        <f>VLOOKUP($B8,利用者一覧!$C$4:$AU$53,44,FALSE)</f>
        <v>目標：食事業の増加　注意：口腔体操を食前に</v>
      </c>
      <c r="W14" s="179"/>
      <c r="X14" s="179"/>
      <c r="Y14" s="179"/>
      <c r="Z14" s="179"/>
      <c r="AA14" s="179"/>
      <c r="AB14" s="179"/>
      <c r="AC14" s="179"/>
      <c r="AD14" s="179"/>
      <c r="AE14" s="179"/>
      <c r="AF14" s="180"/>
    </row>
    <row r="15" spans="1:65" ht="21.6" customHeight="1" thickBot="1">
      <c r="A15" s="302"/>
      <c r="B15" s="293" t="s">
        <v>182</v>
      </c>
      <c r="C15" s="294"/>
      <c r="D15" s="294"/>
      <c r="E15" s="295"/>
      <c r="F15" s="109"/>
      <c r="G15" s="110"/>
      <c r="H15" s="111"/>
      <c r="I15" s="110"/>
      <c r="J15" s="111"/>
      <c r="K15" s="110"/>
      <c r="L15" s="111"/>
      <c r="M15" s="112"/>
      <c r="N15" s="113"/>
      <c r="O15" s="114"/>
      <c r="P15" s="198" t="s">
        <v>178</v>
      </c>
      <c r="Q15" s="199"/>
      <c r="R15" s="324"/>
      <c r="S15" s="206" t="str">
        <f>VLOOKUP($B8,利用者一覧!$C$4:$AU$53,43,FALSE)</f>
        <v>口腔</v>
      </c>
      <c r="T15" s="206"/>
      <c r="U15" s="207"/>
      <c r="V15" s="321"/>
      <c r="W15" s="322"/>
      <c r="X15" s="322"/>
      <c r="Y15" s="322"/>
      <c r="Z15" s="322"/>
      <c r="AA15" s="322"/>
      <c r="AB15" s="322"/>
      <c r="AC15" s="322"/>
      <c r="AD15" s="322"/>
      <c r="AE15" s="322"/>
      <c r="AF15" s="323"/>
      <c r="AK15" s="76"/>
      <c r="AL15" s="76"/>
      <c r="AM15" s="76"/>
      <c r="AN15" s="76"/>
      <c r="AO15" s="76"/>
      <c r="AP15" s="77"/>
      <c r="AQ15" s="77"/>
      <c r="AR15" s="75"/>
      <c r="AS15" s="77"/>
      <c r="AT15" s="77"/>
      <c r="AU15" s="75"/>
      <c r="AV15" s="77"/>
      <c r="AW15" s="77"/>
      <c r="AX15" s="75"/>
      <c r="AY15" s="77"/>
      <c r="AZ15" s="77"/>
      <c r="BA15" s="75"/>
      <c r="BB15" s="77"/>
      <c r="BC15" s="77"/>
      <c r="BD15" s="75"/>
      <c r="BE15" s="77"/>
      <c r="BF15" s="77"/>
      <c r="BG15" s="75"/>
      <c r="BH15" s="77"/>
      <c r="BI15" s="77"/>
      <c r="BJ15" s="75"/>
      <c r="BK15" s="77"/>
      <c r="BL15" s="77"/>
      <c r="BM15" s="75"/>
    </row>
    <row r="16" spans="1:65" ht="27.6" customHeight="1" thickTop="1" thickBot="1">
      <c r="A16" s="303"/>
      <c r="B16" s="313"/>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5"/>
    </row>
    <row r="17" spans="1:65" ht="16.95" customHeight="1" thickBot="1">
      <c r="A17" s="302">
        <v>2</v>
      </c>
      <c r="B17" s="149" t="s">
        <v>9</v>
      </c>
      <c r="C17" s="150"/>
      <c r="D17" s="150"/>
      <c r="E17" s="151"/>
      <c r="F17" s="304" t="s">
        <v>158</v>
      </c>
      <c r="G17" s="305"/>
      <c r="H17" s="305"/>
      <c r="I17" s="305"/>
      <c r="J17" s="305"/>
      <c r="K17" s="305"/>
      <c r="L17" s="305"/>
      <c r="M17" s="305"/>
      <c r="N17" s="305"/>
      <c r="O17" s="306"/>
      <c r="P17" s="282" t="s">
        <v>48</v>
      </c>
      <c r="Q17" s="283"/>
      <c r="R17" s="283"/>
      <c r="S17" s="283"/>
      <c r="T17" s="283"/>
      <c r="U17" s="284"/>
      <c r="V17" s="285" t="str">
        <f>VLOOKUP($B18,利用者一覧!$C$4:$AU$53,36,FALSE)</f>
        <v>【通常食】</v>
      </c>
      <c r="W17" s="286"/>
      <c r="X17" s="286"/>
      <c r="Y17" s="282" t="s">
        <v>49</v>
      </c>
      <c r="Z17" s="283"/>
      <c r="AA17" s="283"/>
      <c r="AB17" s="283"/>
      <c r="AC17" s="284"/>
      <c r="AD17" s="285" t="str">
        <f>VLOOKUP($B18,利用者一覧!$C$4:$AU$53,37,FALSE)</f>
        <v>【総欠損】</v>
      </c>
      <c r="AE17" s="286"/>
      <c r="AF17" s="287"/>
    </row>
    <row r="18" spans="1:65" ht="27" customHeight="1" thickTop="1" thickBot="1">
      <c r="A18" s="302"/>
      <c r="B18" s="208" t="s">
        <v>186</v>
      </c>
      <c r="C18" s="208"/>
      <c r="D18" s="208"/>
      <c r="E18" s="259"/>
      <c r="F18" s="271" t="s">
        <v>26</v>
      </c>
      <c r="G18" s="272"/>
      <c r="H18" s="171" t="s">
        <v>27</v>
      </c>
      <c r="I18" s="272"/>
      <c r="J18" s="171" t="s">
        <v>28</v>
      </c>
      <c r="K18" s="272"/>
      <c r="L18" s="171" t="s">
        <v>29</v>
      </c>
      <c r="M18" s="272"/>
      <c r="N18" s="171" t="s">
        <v>30</v>
      </c>
      <c r="O18" s="275"/>
      <c r="P18" s="106" t="s">
        <v>52</v>
      </c>
      <c r="Q18" s="288" t="s">
        <v>53</v>
      </c>
      <c r="R18" s="289"/>
      <c r="S18" s="104" t="s">
        <v>57</v>
      </c>
      <c r="T18" s="290"/>
      <c r="U18" s="291"/>
      <c r="V18" s="105" t="s">
        <v>60</v>
      </c>
      <c r="W18" s="288" t="s">
        <v>61</v>
      </c>
      <c r="X18" s="292"/>
      <c r="Y18" s="107" t="s">
        <v>54</v>
      </c>
      <c r="Z18" s="115" t="s">
        <v>148</v>
      </c>
      <c r="AA18" s="108" t="s">
        <v>58</v>
      </c>
      <c r="AB18" s="115" t="s">
        <v>148</v>
      </c>
      <c r="AC18" s="108" t="s">
        <v>62</v>
      </c>
      <c r="AD18" s="115" t="s">
        <v>148</v>
      </c>
      <c r="AE18" s="104" t="s">
        <v>55</v>
      </c>
      <c r="AF18" s="61" t="s">
        <v>148</v>
      </c>
    </row>
    <row r="19" spans="1:65" ht="21.6" customHeight="1" thickBot="1">
      <c r="A19" s="302"/>
      <c r="B19" s="209"/>
      <c r="C19" s="209"/>
      <c r="D19" s="209"/>
      <c r="E19" s="261"/>
      <c r="F19" s="97" t="s">
        <v>36</v>
      </c>
      <c r="G19" s="98" t="s">
        <v>37</v>
      </c>
      <c r="H19" s="99" t="s">
        <v>36</v>
      </c>
      <c r="I19" s="98" t="s">
        <v>37</v>
      </c>
      <c r="J19" s="99" t="s">
        <v>36</v>
      </c>
      <c r="K19" s="98" t="s">
        <v>37</v>
      </c>
      <c r="L19" s="99" t="s">
        <v>36</v>
      </c>
      <c r="M19" s="98" t="s">
        <v>37</v>
      </c>
      <c r="N19" s="99" t="s">
        <v>36</v>
      </c>
      <c r="O19" s="100" t="s">
        <v>37</v>
      </c>
      <c r="P19" s="293" t="s">
        <v>177</v>
      </c>
      <c r="Q19" s="294"/>
      <c r="R19" s="294"/>
      <c r="S19" s="294"/>
      <c r="T19" s="294"/>
      <c r="U19" s="295"/>
      <c r="V19" s="293" t="s">
        <v>176</v>
      </c>
      <c r="W19" s="294"/>
      <c r="X19" s="294"/>
      <c r="Y19" s="294"/>
      <c r="Z19" s="294"/>
      <c r="AA19" s="296"/>
      <c r="AB19" s="297" t="str">
        <f>VLOOKUP($B18,利用者一覧!$C$4:$AU$53,45,FALSE)</f>
        <v>①買い物に行けるよう歩行訓練③他者とのコミュをサポート④立ち座りの声かけ⑧機能訓練欄要確認</v>
      </c>
      <c r="AC19" s="297"/>
      <c r="AD19" s="297"/>
      <c r="AE19" s="297"/>
      <c r="AF19" s="298"/>
    </row>
    <row r="20" spans="1:65" ht="27" customHeight="1" thickTop="1" thickBot="1">
      <c r="A20" s="302"/>
      <c r="B20" s="209"/>
      <c r="C20" s="209"/>
      <c r="D20" s="209"/>
      <c r="E20" s="261"/>
      <c r="F20" s="71"/>
      <c r="G20" s="72"/>
      <c r="H20" s="73"/>
      <c r="I20" s="72"/>
      <c r="J20" s="73"/>
      <c r="K20" s="72"/>
      <c r="L20" s="73"/>
      <c r="M20" s="72"/>
      <c r="N20" s="73"/>
      <c r="O20" s="83"/>
      <c r="P20" s="107" t="s">
        <v>157</v>
      </c>
      <c r="Q20" s="115" t="s">
        <v>148</v>
      </c>
      <c r="R20" s="108" t="s">
        <v>63</v>
      </c>
      <c r="S20" s="61" t="s">
        <v>148</v>
      </c>
      <c r="T20" s="107" t="s">
        <v>59</v>
      </c>
      <c r="U20" s="61" t="s">
        <v>148</v>
      </c>
      <c r="V20" s="299" t="s">
        <v>135</v>
      </c>
      <c r="W20" s="300"/>
      <c r="X20" s="95" t="str">
        <f>VLOOKUP($B18,利用者一覧!$C$4:$AU$53,14,FALSE)</f>
        <v>☑</v>
      </c>
      <c r="Y20" s="301" t="s">
        <v>139</v>
      </c>
      <c r="Z20" s="300"/>
      <c r="AA20" s="95" t="str">
        <f>VLOOKUP($B18,利用者一覧!$C$4:$AU$53,22,FALSE)</f>
        <v>□</v>
      </c>
      <c r="AB20" s="225"/>
      <c r="AC20" s="225"/>
      <c r="AD20" s="225"/>
      <c r="AE20" s="225"/>
      <c r="AF20" s="226"/>
    </row>
    <row r="21" spans="1:65" ht="21.6" customHeight="1" thickBot="1">
      <c r="A21" s="302"/>
      <c r="B21" s="283" t="s">
        <v>46</v>
      </c>
      <c r="C21" s="283"/>
      <c r="D21" s="283"/>
      <c r="E21" s="307"/>
      <c r="F21" s="84"/>
      <c r="G21" s="85"/>
      <c r="H21" s="86"/>
      <c r="I21" s="85"/>
      <c r="J21" s="86"/>
      <c r="K21" s="85"/>
      <c r="L21" s="86"/>
      <c r="M21" s="85"/>
      <c r="N21" s="86"/>
      <c r="O21" s="87"/>
      <c r="P21" s="293" t="s">
        <v>156</v>
      </c>
      <c r="Q21" s="294"/>
      <c r="R21" s="294"/>
      <c r="S21" s="294"/>
      <c r="T21" s="294"/>
      <c r="U21" s="295"/>
      <c r="V21" s="279" t="s">
        <v>143</v>
      </c>
      <c r="W21" s="280"/>
      <c r="X21" s="96" t="str">
        <f>VLOOKUP($B18,利用者一覧!$C$4:$AU$53,16,FALSE)</f>
        <v>□</v>
      </c>
      <c r="Y21" s="281" t="s">
        <v>140</v>
      </c>
      <c r="Z21" s="280"/>
      <c r="AA21" s="96" t="str">
        <f>VLOOKUP($B18,利用者一覧!$C$4:$AU$53,24,FALSE)</f>
        <v>□</v>
      </c>
      <c r="AB21" s="225"/>
      <c r="AC21" s="225"/>
      <c r="AD21" s="225"/>
      <c r="AE21" s="225"/>
      <c r="AF21" s="226"/>
    </row>
    <row r="22" spans="1:65" ht="21.6" customHeight="1" thickTop="1" thickBot="1">
      <c r="A22" s="302"/>
      <c r="B22" s="103" t="s">
        <v>51</v>
      </c>
      <c r="C22" s="94" t="str">
        <f>VLOOKUP($B18,利用者一覧!$C$4:$AU$53,38,FALSE)</f>
        <v>□</v>
      </c>
      <c r="D22" s="104" t="s">
        <v>56</v>
      </c>
      <c r="E22" s="61" t="s">
        <v>149</v>
      </c>
      <c r="F22" s="271" t="s">
        <v>31</v>
      </c>
      <c r="G22" s="272"/>
      <c r="H22" s="171" t="s">
        <v>32</v>
      </c>
      <c r="I22" s="272"/>
      <c r="J22" s="171" t="s">
        <v>33</v>
      </c>
      <c r="K22" s="272"/>
      <c r="L22" s="171" t="s">
        <v>34</v>
      </c>
      <c r="M22" s="273"/>
      <c r="N22" s="274" t="s">
        <v>35</v>
      </c>
      <c r="O22" s="275"/>
      <c r="P22" s="276" t="str">
        <f>VLOOKUP($B18,利用者一覧!$C$4:$AU$53,40,FALSE)</f>
        <v>歩行運動</v>
      </c>
      <c r="Q22" s="277"/>
      <c r="R22" s="277"/>
      <c r="S22" s="277"/>
      <c r="T22" s="278"/>
      <c r="U22" s="70" t="s">
        <v>148</v>
      </c>
      <c r="V22" s="279" t="s">
        <v>144</v>
      </c>
      <c r="W22" s="280"/>
      <c r="X22" s="96" t="str">
        <f>VLOOKUP($B18,利用者一覧!$C$4:$AU$53,18,FALSE)</f>
        <v>☑</v>
      </c>
      <c r="Y22" s="281" t="s">
        <v>141</v>
      </c>
      <c r="Z22" s="280"/>
      <c r="AA22" s="96" t="str">
        <f>VLOOKUP($B18,利用者一覧!$C$4:$AU$53,26,FALSE)</f>
        <v>□</v>
      </c>
      <c r="AB22" s="225"/>
      <c r="AC22" s="225"/>
      <c r="AD22" s="225"/>
      <c r="AE22" s="225"/>
      <c r="AF22" s="226"/>
    </row>
    <row r="23" spans="1:65" ht="21.6" customHeight="1" thickBot="1">
      <c r="A23" s="302"/>
      <c r="B23" s="308" t="s">
        <v>47</v>
      </c>
      <c r="C23" s="308"/>
      <c r="D23" s="308"/>
      <c r="E23" s="309"/>
      <c r="F23" s="97" t="s">
        <v>36</v>
      </c>
      <c r="G23" s="98" t="s">
        <v>37</v>
      </c>
      <c r="H23" s="99" t="s">
        <v>36</v>
      </c>
      <c r="I23" s="98" t="s">
        <v>37</v>
      </c>
      <c r="J23" s="99" t="s">
        <v>36</v>
      </c>
      <c r="K23" s="98" t="s">
        <v>37</v>
      </c>
      <c r="L23" s="99" t="s">
        <v>36</v>
      </c>
      <c r="M23" s="101" t="s">
        <v>37</v>
      </c>
      <c r="N23" s="102" t="s">
        <v>36</v>
      </c>
      <c r="O23" s="100" t="s">
        <v>37</v>
      </c>
      <c r="P23" s="310" t="str">
        <f>VLOOKUP($B18,利用者一覧!$C$4:$AU$53,41,FALSE)</f>
        <v>下肢マシントレ</v>
      </c>
      <c r="Q23" s="311"/>
      <c r="R23" s="311"/>
      <c r="S23" s="311"/>
      <c r="T23" s="312"/>
      <c r="U23" s="64" t="s">
        <v>148</v>
      </c>
      <c r="V23" s="279" t="s">
        <v>138</v>
      </c>
      <c r="W23" s="280"/>
      <c r="X23" s="96" t="str">
        <f>VLOOKUP($B18,利用者一覧!$C$4:$AU$53,20,FALSE)</f>
        <v>☑</v>
      </c>
      <c r="Y23" s="281" t="s">
        <v>142</v>
      </c>
      <c r="Z23" s="280"/>
      <c r="AA23" s="96" t="str">
        <f>VLOOKUP($B18,利用者一覧!$C$4:$AU$53,28,FALSE)</f>
        <v>☑</v>
      </c>
      <c r="AB23" s="225"/>
      <c r="AC23" s="225"/>
      <c r="AD23" s="225"/>
      <c r="AE23" s="225"/>
      <c r="AF23" s="226"/>
      <c r="AK23" s="316"/>
      <c r="AL23" s="316"/>
      <c r="AM23" s="67"/>
      <c r="AN23" s="67"/>
      <c r="AO23" s="67"/>
    </row>
    <row r="24" spans="1:65" ht="21.6" customHeight="1" thickTop="1" thickBot="1">
      <c r="A24" s="302"/>
      <c r="B24" s="106" t="s">
        <v>51</v>
      </c>
      <c r="C24" s="94" t="str">
        <f>VLOOKUP($B18,利用者一覧!$C$4:$AU$53,39,FALSE)</f>
        <v>□</v>
      </c>
      <c r="D24" s="104" t="s">
        <v>56</v>
      </c>
      <c r="E24" s="61" t="s">
        <v>149</v>
      </c>
      <c r="F24" s="71"/>
      <c r="G24" s="72"/>
      <c r="H24" s="73"/>
      <c r="I24" s="72"/>
      <c r="J24" s="73"/>
      <c r="K24" s="72"/>
      <c r="L24" s="73"/>
      <c r="M24" s="74"/>
      <c r="N24" s="62"/>
      <c r="O24" s="63"/>
      <c r="P24" s="317" t="str">
        <f>VLOOKUP($B18,利用者一覧!$C$4:$AU$53,42,FALSE)</f>
        <v>握力アップの運動</v>
      </c>
      <c r="Q24" s="318"/>
      <c r="R24" s="318"/>
      <c r="S24" s="318"/>
      <c r="T24" s="319"/>
      <c r="U24" s="116" t="s">
        <v>148</v>
      </c>
      <c r="V24" s="320" t="str">
        <f>VLOOKUP($B18,利用者一覧!$C$4:$AU$53,44,FALSE)</f>
        <v>目標：筋肉量の増加　注意：食事量の確認食べるよう声かけ</v>
      </c>
      <c r="W24" s="179"/>
      <c r="X24" s="179"/>
      <c r="Y24" s="179"/>
      <c r="Z24" s="179"/>
      <c r="AA24" s="179"/>
      <c r="AB24" s="179"/>
      <c r="AC24" s="179"/>
      <c r="AD24" s="179"/>
      <c r="AE24" s="179"/>
      <c r="AF24" s="180"/>
    </row>
    <row r="25" spans="1:65" ht="21.6" customHeight="1" thickBot="1">
      <c r="A25" s="302"/>
      <c r="B25" s="293" t="s">
        <v>182</v>
      </c>
      <c r="C25" s="294"/>
      <c r="D25" s="294"/>
      <c r="E25" s="295"/>
      <c r="F25" s="109"/>
      <c r="G25" s="110"/>
      <c r="H25" s="111"/>
      <c r="I25" s="110"/>
      <c r="J25" s="111"/>
      <c r="K25" s="110"/>
      <c r="L25" s="111"/>
      <c r="M25" s="112"/>
      <c r="N25" s="113"/>
      <c r="O25" s="114"/>
      <c r="P25" s="198" t="s">
        <v>178</v>
      </c>
      <c r="Q25" s="199"/>
      <c r="R25" s="324"/>
      <c r="S25" s="206" t="str">
        <f>VLOOKUP($B18,利用者一覧!$C$4:$AU$53,43,FALSE)</f>
        <v>栄養</v>
      </c>
      <c r="T25" s="206"/>
      <c r="U25" s="207"/>
      <c r="V25" s="321"/>
      <c r="W25" s="322"/>
      <c r="X25" s="322"/>
      <c r="Y25" s="322"/>
      <c r="Z25" s="322"/>
      <c r="AA25" s="322"/>
      <c r="AB25" s="322"/>
      <c r="AC25" s="322"/>
      <c r="AD25" s="322"/>
      <c r="AE25" s="322"/>
      <c r="AF25" s="323"/>
      <c r="AK25" s="76"/>
      <c r="AL25" s="76"/>
      <c r="AM25" s="76"/>
      <c r="AN25" s="76"/>
      <c r="AO25" s="76"/>
      <c r="AP25" s="77"/>
      <c r="AQ25" s="77"/>
      <c r="AR25" s="75"/>
      <c r="AS25" s="77"/>
      <c r="AT25" s="77"/>
      <c r="AU25" s="75"/>
      <c r="AV25" s="77"/>
      <c r="AW25" s="77"/>
      <c r="AX25" s="75"/>
      <c r="AY25" s="77"/>
      <c r="AZ25" s="77"/>
      <c r="BA25" s="75"/>
      <c r="BB25" s="77"/>
      <c r="BC25" s="77"/>
      <c r="BD25" s="75"/>
      <c r="BE25" s="77"/>
      <c r="BF25" s="77"/>
      <c r="BG25" s="75"/>
      <c r="BH25" s="77"/>
      <c r="BI25" s="77"/>
      <c r="BJ25" s="75"/>
      <c r="BK25" s="77"/>
      <c r="BL25" s="77"/>
      <c r="BM25" s="75"/>
    </row>
    <row r="26" spans="1:65" ht="27.6" customHeight="1" thickTop="1" thickBot="1">
      <c r="A26" s="303"/>
      <c r="B26" s="313"/>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5"/>
    </row>
    <row r="27" spans="1:65" ht="16.95" customHeight="1" thickBot="1">
      <c r="A27" s="302">
        <v>3</v>
      </c>
      <c r="B27" s="149" t="s">
        <v>9</v>
      </c>
      <c r="C27" s="150"/>
      <c r="D27" s="150"/>
      <c r="E27" s="151"/>
      <c r="F27" s="304" t="s">
        <v>158</v>
      </c>
      <c r="G27" s="305"/>
      <c r="H27" s="305"/>
      <c r="I27" s="305"/>
      <c r="J27" s="305"/>
      <c r="K27" s="305"/>
      <c r="L27" s="305"/>
      <c r="M27" s="305"/>
      <c r="N27" s="305"/>
      <c r="O27" s="306"/>
      <c r="P27" s="282" t="s">
        <v>48</v>
      </c>
      <c r="Q27" s="283"/>
      <c r="R27" s="283"/>
      <c r="S27" s="283"/>
      <c r="T27" s="283"/>
      <c r="U27" s="284"/>
      <c r="V27" s="285" t="e">
        <f>VLOOKUP($B28,利用者一覧!$C$4:$AU$53,36,FALSE)</f>
        <v>#N/A</v>
      </c>
      <c r="W27" s="286"/>
      <c r="X27" s="286"/>
      <c r="Y27" s="282" t="s">
        <v>49</v>
      </c>
      <c r="Z27" s="283"/>
      <c r="AA27" s="283"/>
      <c r="AB27" s="283"/>
      <c r="AC27" s="284"/>
      <c r="AD27" s="285" t="e">
        <f>VLOOKUP($B28,利用者一覧!$C$4:$AU$53,37,FALSE)</f>
        <v>#N/A</v>
      </c>
      <c r="AE27" s="286"/>
      <c r="AF27" s="287"/>
    </row>
    <row r="28" spans="1:65" ht="27" customHeight="1" thickTop="1" thickBot="1">
      <c r="A28" s="302"/>
      <c r="B28" s="208"/>
      <c r="C28" s="208"/>
      <c r="D28" s="208"/>
      <c r="E28" s="259"/>
      <c r="F28" s="271" t="s">
        <v>26</v>
      </c>
      <c r="G28" s="272"/>
      <c r="H28" s="171" t="s">
        <v>27</v>
      </c>
      <c r="I28" s="272"/>
      <c r="J28" s="171" t="s">
        <v>28</v>
      </c>
      <c r="K28" s="272"/>
      <c r="L28" s="171" t="s">
        <v>29</v>
      </c>
      <c r="M28" s="272"/>
      <c r="N28" s="171" t="s">
        <v>30</v>
      </c>
      <c r="O28" s="275"/>
      <c r="P28" s="106" t="s">
        <v>52</v>
      </c>
      <c r="Q28" s="288" t="s">
        <v>53</v>
      </c>
      <c r="R28" s="289"/>
      <c r="S28" s="104" t="s">
        <v>57</v>
      </c>
      <c r="T28" s="290"/>
      <c r="U28" s="291"/>
      <c r="V28" s="105" t="s">
        <v>60</v>
      </c>
      <c r="W28" s="288" t="s">
        <v>61</v>
      </c>
      <c r="X28" s="292"/>
      <c r="Y28" s="107" t="s">
        <v>54</v>
      </c>
      <c r="Z28" s="115" t="s">
        <v>148</v>
      </c>
      <c r="AA28" s="108" t="s">
        <v>58</v>
      </c>
      <c r="AB28" s="115" t="s">
        <v>148</v>
      </c>
      <c r="AC28" s="108" t="s">
        <v>62</v>
      </c>
      <c r="AD28" s="115" t="s">
        <v>148</v>
      </c>
      <c r="AE28" s="104" t="s">
        <v>55</v>
      </c>
      <c r="AF28" s="61" t="s">
        <v>148</v>
      </c>
    </row>
    <row r="29" spans="1:65" ht="21.6" customHeight="1" thickBot="1">
      <c r="A29" s="302"/>
      <c r="B29" s="209"/>
      <c r="C29" s="209"/>
      <c r="D29" s="209"/>
      <c r="E29" s="261"/>
      <c r="F29" s="97" t="s">
        <v>36</v>
      </c>
      <c r="G29" s="98" t="s">
        <v>37</v>
      </c>
      <c r="H29" s="99" t="s">
        <v>36</v>
      </c>
      <c r="I29" s="98" t="s">
        <v>37</v>
      </c>
      <c r="J29" s="99" t="s">
        <v>36</v>
      </c>
      <c r="K29" s="98" t="s">
        <v>37</v>
      </c>
      <c r="L29" s="99" t="s">
        <v>36</v>
      </c>
      <c r="M29" s="98" t="s">
        <v>37</v>
      </c>
      <c r="N29" s="99" t="s">
        <v>36</v>
      </c>
      <c r="O29" s="100" t="s">
        <v>37</v>
      </c>
      <c r="P29" s="293" t="s">
        <v>177</v>
      </c>
      <c r="Q29" s="294"/>
      <c r="R29" s="294"/>
      <c r="S29" s="294"/>
      <c r="T29" s="294"/>
      <c r="U29" s="295"/>
      <c r="V29" s="293" t="s">
        <v>176</v>
      </c>
      <c r="W29" s="294"/>
      <c r="X29" s="294"/>
      <c r="Y29" s="294"/>
      <c r="Z29" s="294"/>
      <c r="AA29" s="296"/>
      <c r="AB29" s="297" t="e">
        <f>VLOOKUP($B28,利用者一覧!$C$4:$AU$53,45,FALSE)</f>
        <v>#N/A</v>
      </c>
      <c r="AC29" s="297"/>
      <c r="AD29" s="297"/>
      <c r="AE29" s="297"/>
      <c r="AF29" s="298"/>
    </row>
    <row r="30" spans="1:65" ht="27" customHeight="1" thickTop="1" thickBot="1">
      <c r="A30" s="302"/>
      <c r="B30" s="209"/>
      <c r="C30" s="209"/>
      <c r="D30" s="209"/>
      <c r="E30" s="261"/>
      <c r="F30" s="71"/>
      <c r="G30" s="72"/>
      <c r="H30" s="73"/>
      <c r="I30" s="72"/>
      <c r="J30" s="73"/>
      <c r="K30" s="72"/>
      <c r="L30" s="73"/>
      <c r="M30" s="72"/>
      <c r="N30" s="73"/>
      <c r="O30" s="83"/>
      <c r="P30" s="107" t="s">
        <v>157</v>
      </c>
      <c r="Q30" s="115" t="s">
        <v>148</v>
      </c>
      <c r="R30" s="108" t="s">
        <v>63</v>
      </c>
      <c r="S30" s="61" t="s">
        <v>148</v>
      </c>
      <c r="T30" s="107" t="s">
        <v>59</v>
      </c>
      <c r="U30" s="61" t="s">
        <v>148</v>
      </c>
      <c r="V30" s="299" t="s">
        <v>135</v>
      </c>
      <c r="W30" s="300"/>
      <c r="X30" s="95" t="e">
        <f>VLOOKUP($B28,利用者一覧!$C$4:$AU$53,14,FALSE)</f>
        <v>#N/A</v>
      </c>
      <c r="Y30" s="301" t="s">
        <v>139</v>
      </c>
      <c r="Z30" s="300"/>
      <c r="AA30" s="95" t="e">
        <f>VLOOKUP($B28,利用者一覧!$C$4:$AU$53,22,FALSE)</f>
        <v>#N/A</v>
      </c>
      <c r="AB30" s="225"/>
      <c r="AC30" s="225"/>
      <c r="AD30" s="225"/>
      <c r="AE30" s="225"/>
      <c r="AF30" s="226"/>
    </row>
    <row r="31" spans="1:65" ht="21.6" customHeight="1" thickBot="1">
      <c r="A31" s="302"/>
      <c r="B31" s="283" t="s">
        <v>46</v>
      </c>
      <c r="C31" s="283"/>
      <c r="D31" s="283"/>
      <c r="E31" s="307"/>
      <c r="F31" s="84"/>
      <c r="G31" s="85"/>
      <c r="H31" s="86"/>
      <c r="I31" s="85"/>
      <c r="J31" s="86"/>
      <c r="K31" s="85"/>
      <c r="L31" s="86"/>
      <c r="M31" s="85"/>
      <c r="N31" s="86"/>
      <c r="O31" s="87"/>
      <c r="P31" s="293" t="s">
        <v>156</v>
      </c>
      <c r="Q31" s="294"/>
      <c r="R31" s="294"/>
      <c r="S31" s="294"/>
      <c r="T31" s="294"/>
      <c r="U31" s="295"/>
      <c r="V31" s="279" t="s">
        <v>143</v>
      </c>
      <c r="W31" s="280"/>
      <c r="X31" s="96" t="e">
        <f>VLOOKUP($B28,利用者一覧!$C$4:$AU$53,16,FALSE)</f>
        <v>#N/A</v>
      </c>
      <c r="Y31" s="281" t="s">
        <v>140</v>
      </c>
      <c r="Z31" s="280"/>
      <c r="AA31" s="96" t="e">
        <f>VLOOKUP($B28,利用者一覧!$C$4:$AU$53,24,FALSE)</f>
        <v>#N/A</v>
      </c>
      <c r="AB31" s="225"/>
      <c r="AC31" s="225"/>
      <c r="AD31" s="225"/>
      <c r="AE31" s="225"/>
      <c r="AF31" s="226"/>
    </row>
    <row r="32" spans="1:65" ht="21.6" customHeight="1" thickTop="1" thickBot="1">
      <c r="A32" s="302"/>
      <c r="B32" s="103" t="s">
        <v>51</v>
      </c>
      <c r="C32" s="94" t="e">
        <f>VLOOKUP($B28,利用者一覧!$C$4:$AU$53,38,FALSE)</f>
        <v>#N/A</v>
      </c>
      <c r="D32" s="104" t="s">
        <v>56</v>
      </c>
      <c r="E32" s="61" t="s">
        <v>149</v>
      </c>
      <c r="F32" s="271" t="s">
        <v>31</v>
      </c>
      <c r="G32" s="272"/>
      <c r="H32" s="171" t="s">
        <v>32</v>
      </c>
      <c r="I32" s="272"/>
      <c r="J32" s="171" t="s">
        <v>33</v>
      </c>
      <c r="K32" s="272"/>
      <c r="L32" s="171" t="s">
        <v>34</v>
      </c>
      <c r="M32" s="273"/>
      <c r="N32" s="274" t="s">
        <v>35</v>
      </c>
      <c r="O32" s="275"/>
      <c r="P32" s="276" t="e">
        <f>VLOOKUP($B28,利用者一覧!$C$4:$AU$53,40,FALSE)</f>
        <v>#N/A</v>
      </c>
      <c r="Q32" s="277"/>
      <c r="R32" s="277"/>
      <c r="S32" s="277"/>
      <c r="T32" s="278"/>
      <c r="U32" s="70" t="s">
        <v>148</v>
      </c>
      <c r="V32" s="279" t="s">
        <v>144</v>
      </c>
      <c r="W32" s="280"/>
      <c r="X32" s="96" t="e">
        <f>VLOOKUP($B28,利用者一覧!$C$4:$AU$53,18,FALSE)</f>
        <v>#N/A</v>
      </c>
      <c r="Y32" s="281" t="s">
        <v>141</v>
      </c>
      <c r="Z32" s="280"/>
      <c r="AA32" s="96" t="e">
        <f>VLOOKUP($B28,利用者一覧!$C$4:$AU$53,26,FALSE)</f>
        <v>#N/A</v>
      </c>
      <c r="AB32" s="225"/>
      <c r="AC32" s="225"/>
      <c r="AD32" s="225"/>
      <c r="AE32" s="225"/>
      <c r="AF32" s="226"/>
    </row>
    <row r="33" spans="1:65" ht="21.6" customHeight="1" thickBot="1">
      <c r="A33" s="302"/>
      <c r="B33" s="308" t="s">
        <v>47</v>
      </c>
      <c r="C33" s="308"/>
      <c r="D33" s="308"/>
      <c r="E33" s="309"/>
      <c r="F33" s="97" t="s">
        <v>36</v>
      </c>
      <c r="G33" s="98" t="s">
        <v>37</v>
      </c>
      <c r="H33" s="99" t="s">
        <v>36</v>
      </c>
      <c r="I33" s="98" t="s">
        <v>37</v>
      </c>
      <c r="J33" s="99" t="s">
        <v>36</v>
      </c>
      <c r="K33" s="98" t="s">
        <v>37</v>
      </c>
      <c r="L33" s="99" t="s">
        <v>36</v>
      </c>
      <c r="M33" s="101" t="s">
        <v>37</v>
      </c>
      <c r="N33" s="102" t="s">
        <v>36</v>
      </c>
      <c r="O33" s="100" t="s">
        <v>37</v>
      </c>
      <c r="P33" s="310" t="e">
        <f>VLOOKUP($B28,利用者一覧!$C$4:$AU$53,41,FALSE)</f>
        <v>#N/A</v>
      </c>
      <c r="Q33" s="311"/>
      <c r="R33" s="311"/>
      <c r="S33" s="311"/>
      <c r="T33" s="312"/>
      <c r="U33" s="64" t="s">
        <v>148</v>
      </c>
      <c r="V33" s="279" t="s">
        <v>138</v>
      </c>
      <c r="W33" s="280"/>
      <c r="X33" s="96" t="e">
        <f>VLOOKUP($B28,利用者一覧!$C$4:$AU$53,20,FALSE)</f>
        <v>#N/A</v>
      </c>
      <c r="Y33" s="281" t="s">
        <v>142</v>
      </c>
      <c r="Z33" s="280"/>
      <c r="AA33" s="96" t="e">
        <f>VLOOKUP($B28,利用者一覧!$C$4:$AU$53,28,FALSE)</f>
        <v>#N/A</v>
      </c>
      <c r="AB33" s="225"/>
      <c r="AC33" s="225"/>
      <c r="AD33" s="225"/>
      <c r="AE33" s="225"/>
      <c r="AF33" s="226"/>
      <c r="AK33" s="316"/>
      <c r="AL33" s="316"/>
      <c r="AM33" s="67"/>
      <c r="AN33" s="67"/>
      <c r="AO33" s="67"/>
    </row>
    <row r="34" spans="1:65" ht="21.6" customHeight="1" thickTop="1" thickBot="1">
      <c r="A34" s="302"/>
      <c r="B34" s="106" t="s">
        <v>51</v>
      </c>
      <c r="C34" s="94" t="e">
        <f>VLOOKUP($B28,利用者一覧!$C$4:$AU$53,39,FALSE)</f>
        <v>#N/A</v>
      </c>
      <c r="D34" s="104" t="s">
        <v>56</v>
      </c>
      <c r="E34" s="61" t="s">
        <v>149</v>
      </c>
      <c r="F34" s="71"/>
      <c r="G34" s="72"/>
      <c r="H34" s="73"/>
      <c r="I34" s="72"/>
      <c r="J34" s="73"/>
      <c r="K34" s="72"/>
      <c r="L34" s="73"/>
      <c r="M34" s="74"/>
      <c r="N34" s="62"/>
      <c r="O34" s="63"/>
      <c r="P34" s="317" t="e">
        <f>VLOOKUP($B28,利用者一覧!$C$4:$AU$53,42,FALSE)</f>
        <v>#N/A</v>
      </c>
      <c r="Q34" s="318"/>
      <c r="R34" s="318"/>
      <c r="S34" s="318"/>
      <c r="T34" s="319"/>
      <c r="U34" s="116" t="s">
        <v>148</v>
      </c>
      <c r="V34" s="320" t="e">
        <f>VLOOKUP($B28,利用者一覧!$C$4:$AU$53,44,FALSE)</f>
        <v>#N/A</v>
      </c>
      <c r="W34" s="179"/>
      <c r="X34" s="179"/>
      <c r="Y34" s="179"/>
      <c r="Z34" s="179"/>
      <c r="AA34" s="179"/>
      <c r="AB34" s="179"/>
      <c r="AC34" s="179"/>
      <c r="AD34" s="179"/>
      <c r="AE34" s="179"/>
      <c r="AF34" s="180"/>
    </row>
    <row r="35" spans="1:65" ht="21.6" customHeight="1" thickBot="1">
      <c r="A35" s="302"/>
      <c r="B35" s="293" t="s">
        <v>182</v>
      </c>
      <c r="C35" s="294"/>
      <c r="D35" s="294"/>
      <c r="E35" s="295"/>
      <c r="F35" s="109"/>
      <c r="G35" s="110"/>
      <c r="H35" s="111"/>
      <c r="I35" s="110"/>
      <c r="J35" s="111"/>
      <c r="K35" s="110"/>
      <c r="L35" s="111"/>
      <c r="M35" s="112"/>
      <c r="N35" s="113"/>
      <c r="O35" s="114"/>
      <c r="P35" s="198" t="s">
        <v>178</v>
      </c>
      <c r="Q35" s="199"/>
      <c r="R35" s="324"/>
      <c r="S35" s="206" t="e">
        <f>VLOOKUP($B28,利用者一覧!$C$4:$AU$53,43,FALSE)</f>
        <v>#N/A</v>
      </c>
      <c r="T35" s="206"/>
      <c r="U35" s="207"/>
      <c r="V35" s="321"/>
      <c r="W35" s="322"/>
      <c r="X35" s="322"/>
      <c r="Y35" s="322"/>
      <c r="Z35" s="322"/>
      <c r="AA35" s="322"/>
      <c r="AB35" s="322"/>
      <c r="AC35" s="322"/>
      <c r="AD35" s="322"/>
      <c r="AE35" s="322"/>
      <c r="AF35" s="323"/>
      <c r="AK35" s="76"/>
      <c r="AL35" s="76"/>
      <c r="AM35" s="76"/>
      <c r="AN35" s="76"/>
      <c r="AO35" s="76"/>
      <c r="AP35" s="77"/>
      <c r="AQ35" s="77"/>
      <c r="AR35" s="75"/>
      <c r="AS35" s="77"/>
      <c r="AT35" s="77"/>
      <c r="AU35" s="75"/>
      <c r="AV35" s="77"/>
      <c r="AW35" s="77"/>
      <c r="AX35" s="75"/>
      <c r="AY35" s="77"/>
      <c r="AZ35" s="77"/>
      <c r="BA35" s="75"/>
      <c r="BB35" s="77"/>
      <c r="BC35" s="77"/>
      <c r="BD35" s="75"/>
      <c r="BE35" s="77"/>
      <c r="BF35" s="77"/>
      <c r="BG35" s="75"/>
      <c r="BH35" s="77"/>
      <c r="BI35" s="77"/>
      <c r="BJ35" s="75"/>
      <c r="BK35" s="77"/>
      <c r="BL35" s="77"/>
      <c r="BM35" s="75"/>
    </row>
    <row r="36" spans="1:65" ht="27.6" customHeight="1" thickTop="1" thickBot="1">
      <c r="A36" s="303"/>
      <c r="B36" s="313"/>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5"/>
    </row>
    <row r="37" spans="1:65" ht="16.95" customHeight="1" thickBot="1">
      <c r="A37" s="302">
        <v>4</v>
      </c>
      <c r="B37" s="149" t="s">
        <v>9</v>
      </c>
      <c r="C37" s="150"/>
      <c r="D37" s="150"/>
      <c r="E37" s="151"/>
      <c r="F37" s="304" t="s">
        <v>158</v>
      </c>
      <c r="G37" s="305"/>
      <c r="H37" s="305"/>
      <c r="I37" s="305"/>
      <c r="J37" s="305"/>
      <c r="K37" s="305"/>
      <c r="L37" s="305"/>
      <c r="M37" s="305"/>
      <c r="N37" s="305"/>
      <c r="O37" s="306"/>
      <c r="P37" s="282" t="s">
        <v>48</v>
      </c>
      <c r="Q37" s="283"/>
      <c r="R37" s="283"/>
      <c r="S37" s="283"/>
      <c r="T37" s="283"/>
      <c r="U37" s="284"/>
      <c r="V37" s="285" t="e">
        <f>VLOOKUP($B38,利用者一覧!$C$4:$AU$53,36,FALSE)</f>
        <v>#N/A</v>
      </c>
      <c r="W37" s="286"/>
      <c r="X37" s="286"/>
      <c r="Y37" s="282" t="s">
        <v>49</v>
      </c>
      <c r="Z37" s="283"/>
      <c r="AA37" s="283"/>
      <c r="AB37" s="283"/>
      <c r="AC37" s="284"/>
      <c r="AD37" s="285" t="e">
        <f>VLOOKUP($B38,利用者一覧!$C$4:$AU$53,37,FALSE)</f>
        <v>#N/A</v>
      </c>
      <c r="AE37" s="286"/>
      <c r="AF37" s="287"/>
    </row>
    <row r="38" spans="1:65" ht="27" customHeight="1" thickTop="1" thickBot="1">
      <c r="A38" s="302"/>
      <c r="B38" s="208"/>
      <c r="C38" s="208"/>
      <c r="D38" s="208"/>
      <c r="E38" s="259"/>
      <c r="F38" s="271" t="s">
        <v>26</v>
      </c>
      <c r="G38" s="272"/>
      <c r="H38" s="171" t="s">
        <v>27</v>
      </c>
      <c r="I38" s="272"/>
      <c r="J38" s="171" t="s">
        <v>28</v>
      </c>
      <c r="K38" s="272"/>
      <c r="L38" s="171" t="s">
        <v>29</v>
      </c>
      <c r="M38" s="272"/>
      <c r="N38" s="171" t="s">
        <v>30</v>
      </c>
      <c r="O38" s="275"/>
      <c r="P38" s="106" t="s">
        <v>52</v>
      </c>
      <c r="Q38" s="288" t="s">
        <v>53</v>
      </c>
      <c r="R38" s="289"/>
      <c r="S38" s="104" t="s">
        <v>57</v>
      </c>
      <c r="T38" s="290"/>
      <c r="U38" s="291"/>
      <c r="V38" s="105" t="s">
        <v>60</v>
      </c>
      <c r="W38" s="288" t="s">
        <v>61</v>
      </c>
      <c r="X38" s="292"/>
      <c r="Y38" s="107" t="s">
        <v>54</v>
      </c>
      <c r="Z38" s="115" t="s">
        <v>148</v>
      </c>
      <c r="AA38" s="108" t="s">
        <v>58</v>
      </c>
      <c r="AB38" s="115" t="s">
        <v>148</v>
      </c>
      <c r="AC38" s="108" t="s">
        <v>62</v>
      </c>
      <c r="AD38" s="115" t="s">
        <v>148</v>
      </c>
      <c r="AE38" s="104" t="s">
        <v>55</v>
      </c>
      <c r="AF38" s="61" t="s">
        <v>148</v>
      </c>
    </row>
    <row r="39" spans="1:65" ht="21.6" customHeight="1" thickBot="1">
      <c r="A39" s="302"/>
      <c r="B39" s="209"/>
      <c r="C39" s="209"/>
      <c r="D39" s="209"/>
      <c r="E39" s="261"/>
      <c r="F39" s="97" t="s">
        <v>36</v>
      </c>
      <c r="G39" s="98" t="s">
        <v>37</v>
      </c>
      <c r="H39" s="99" t="s">
        <v>36</v>
      </c>
      <c r="I39" s="98" t="s">
        <v>37</v>
      </c>
      <c r="J39" s="99" t="s">
        <v>36</v>
      </c>
      <c r="K39" s="98" t="s">
        <v>37</v>
      </c>
      <c r="L39" s="99" t="s">
        <v>36</v>
      </c>
      <c r="M39" s="98" t="s">
        <v>37</v>
      </c>
      <c r="N39" s="99" t="s">
        <v>36</v>
      </c>
      <c r="O39" s="100" t="s">
        <v>37</v>
      </c>
      <c r="P39" s="293" t="s">
        <v>177</v>
      </c>
      <c r="Q39" s="294"/>
      <c r="R39" s="294"/>
      <c r="S39" s="294"/>
      <c r="T39" s="294"/>
      <c r="U39" s="295"/>
      <c r="V39" s="293" t="s">
        <v>176</v>
      </c>
      <c r="W39" s="294"/>
      <c r="X39" s="294"/>
      <c r="Y39" s="294"/>
      <c r="Z39" s="294"/>
      <c r="AA39" s="296"/>
      <c r="AB39" s="297" t="e">
        <f>VLOOKUP($B38,利用者一覧!$C$4:$AU$53,45,FALSE)</f>
        <v>#N/A</v>
      </c>
      <c r="AC39" s="297"/>
      <c r="AD39" s="297"/>
      <c r="AE39" s="297"/>
      <c r="AF39" s="298"/>
    </row>
    <row r="40" spans="1:65" ht="27" customHeight="1" thickTop="1" thickBot="1">
      <c r="A40" s="302"/>
      <c r="B40" s="209"/>
      <c r="C40" s="209"/>
      <c r="D40" s="209"/>
      <c r="E40" s="261"/>
      <c r="F40" s="71"/>
      <c r="G40" s="72"/>
      <c r="H40" s="73"/>
      <c r="I40" s="72"/>
      <c r="J40" s="73"/>
      <c r="K40" s="72"/>
      <c r="L40" s="73"/>
      <c r="M40" s="72"/>
      <c r="N40" s="73"/>
      <c r="O40" s="83"/>
      <c r="P40" s="107" t="s">
        <v>157</v>
      </c>
      <c r="Q40" s="115" t="s">
        <v>148</v>
      </c>
      <c r="R40" s="108" t="s">
        <v>63</v>
      </c>
      <c r="S40" s="61" t="s">
        <v>148</v>
      </c>
      <c r="T40" s="107" t="s">
        <v>59</v>
      </c>
      <c r="U40" s="61" t="s">
        <v>148</v>
      </c>
      <c r="V40" s="299" t="s">
        <v>135</v>
      </c>
      <c r="W40" s="300"/>
      <c r="X40" s="95" t="e">
        <f>VLOOKUP($B38,利用者一覧!$C$4:$AU$53,14,FALSE)</f>
        <v>#N/A</v>
      </c>
      <c r="Y40" s="301" t="s">
        <v>139</v>
      </c>
      <c r="Z40" s="300"/>
      <c r="AA40" s="95" t="e">
        <f>VLOOKUP($B38,利用者一覧!$C$4:$AU$53,22,FALSE)</f>
        <v>#N/A</v>
      </c>
      <c r="AB40" s="225"/>
      <c r="AC40" s="225"/>
      <c r="AD40" s="225"/>
      <c r="AE40" s="225"/>
      <c r="AF40" s="226"/>
    </row>
    <row r="41" spans="1:65" ht="21.6" customHeight="1" thickBot="1">
      <c r="A41" s="302"/>
      <c r="B41" s="283" t="s">
        <v>46</v>
      </c>
      <c r="C41" s="283"/>
      <c r="D41" s="283"/>
      <c r="E41" s="307"/>
      <c r="F41" s="84"/>
      <c r="G41" s="85"/>
      <c r="H41" s="86"/>
      <c r="I41" s="85"/>
      <c r="J41" s="86"/>
      <c r="K41" s="85"/>
      <c r="L41" s="86"/>
      <c r="M41" s="85"/>
      <c r="N41" s="86"/>
      <c r="O41" s="87"/>
      <c r="P41" s="293" t="s">
        <v>156</v>
      </c>
      <c r="Q41" s="294"/>
      <c r="R41" s="294"/>
      <c r="S41" s="294"/>
      <c r="T41" s="294"/>
      <c r="U41" s="295"/>
      <c r="V41" s="279" t="s">
        <v>143</v>
      </c>
      <c r="W41" s="280"/>
      <c r="X41" s="96" t="e">
        <f>VLOOKUP($B38,利用者一覧!$C$4:$AU$53,16,FALSE)</f>
        <v>#N/A</v>
      </c>
      <c r="Y41" s="281" t="s">
        <v>140</v>
      </c>
      <c r="Z41" s="280"/>
      <c r="AA41" s="96" t="e">
        <f>VLOOKUP($B38,利用者一覧!$C$4:$AU$53,24,FALSE)</f>
        <v>#N/A</v>
      </c>
      <c r="AB41" s="225"/>
      <c r="AC41" s="225"/>
      <c r="AD41" s="225"/>
      <c r="AE41" s="225"/>
      <c r="AF41" s="226"/>
    </row>
    <row r="42" spans="1:65" ht="21.6" customHeight="1" thickTop="1" thickBot="1">
      <c r="A42" s="302"/>
      <c r="B42" s="103" t="s">
        <v>51</v>
      </c>
      <c r="C42" s="94" t="e">
        <f>VLOOKUP($B38,利用者一覧!$C$4:$AU$53,38,FALSE)</f>
        <v>#N/A</v>
      </c>
      <c r="D42" s="104" t="s">
        <v>56</v>
      </c>
      <c r="E42" s="61" t="s">
        <v>149</v>
      </c>
      <c r="F42" s="271" t="s">
        <v>31</v>
      </c>
      <c r="G42" s="272"/>
      <c r="H42" s="171" t="s">
        <v>32</v>
      </c>
      <c r="I42" s="272"/>
      <c r="J42" s="171" t="s">
        <v>33</v>
      </c>
      <c r="K42" s="272"/>
      <c r="L42" s="171" t="s">
        <v>34</v>
      </c>
      <c r="M42" s="273"/>
      <c r="N42" s="274" t="s">
        <v>35</v>
      </c>
      <c r="O42" s="275"/>
      <c r="P42" s="276" t="e">
        <f>VLOOKUP($B38,利用者一覧!$C$4:$AU$53,40,FALSE)</f>
        <v>#N/A</v>
      </c>
      <c r="Q42" s="277"/>
      <c r="R42" s="277"/>
      <c r="S42" s="277"/>
      <c r="T42" s="278"/>
      <c r="U42" s="70" t="s">
        <v>148</v>
      </c>
      <c r="V42" s="279" t="s">
        <v>144</v>
      </c>
      <c r="W42" s="280"/>
      <c r="X42" s="96" t="e">
        <f>VLOOKUP($B38,利用者一覧!$C$4:$AU$53,18,FALSE)</f>
        <v>#N/A</v>
      </c>
      <c r="Y42" s="281" t="s">
        <v>141</v>
      </c>
      <c r="Z42" s="280"/>
      <c r="AA42" s="96" t="e">
        <f>VLOOKUP($B38,利用者一覧!$C$4:$AU$53,26,FALSE)</f>
        <v>#N/A</v>
      </c>
      <c r="AB42" s="225"/>
      <c r="AC42" s="225"/>
      <c r="AD42" s="225"/>
      <c r="AE42" s="225"/>
      <c r="AF42" s="226"/>
    </row>
    <row r="43" spans="1:65" ht="21.6" customHeight="1" thickBot="1">
      <c r="A43" s="302"/>
      <c r="B43" s="308" t="s">
        <v>47</v>
      </c>
      <c r="C43" s="308"/>
      <c r="D43" s="308"/>
      <c r="E43" s="309"/>
      <c r="F43" s="97" t="s">
        <v>36</v>
      </c>
      <c r="G43" s="98" t="s">
        <v>37</v>
      </c>
      <c r="H43" s="99" t="s">
        <v>36</v>
      </c>
      <c r="I43" s="98" t="s">
        <v>37</v>
      </c>
      <c r="J43" s="99" t="s">
        <v>36</v>
      </c>
      <c r="K43" s="98" t="s">
        <v>37</v>
      </c>
      <c r="L43" s="99" t="s">
        <v>36</v>
      </c>
      <c r="M43" s="101" t="s">
        <v>37</v>
      </c>
      <c r="N43" s="102" t="s">
        <v>36</v>
      </c>
      <c r="O43" s="100" t="s">
        <v>37</v>
      </c>
      <c r="P43" s="310" t="e">
        <f>VLOOKUP($B38,利用者一覧!$C$4:$AU$53,41,FALSE)</f>
        <v>#N/A</v>
      </c>
      <c r="Q43" s="311"/>
      <c r="R43" s="311"/>
      <c r="S43" s="311"/>
      <c r="T43" s="312"/>
      <c r="U43" s="64" t="s">
        <v>148</v>
      </c>
      <c r="V43" s="279" t="s">
        <v>138</v>
      </c>
      <c r="W43" s="280"/>
      <c r="X43" s="96" t="e">
        <f>VLOOKUP($B38,利用者一覧!$C$4:$AU$53,20,FALSE)</f>
        <v>#N/A</v>
      </c>
      <c r="Y43" s="281" t="s">
        <v>142</v>
      </c>
      <c r="Z43" s="280"/>
      <c r="AA43" s="96" t="e">
        <f>VLOOKUP($B38,利用者一覧!$C$4:$AU$53,28,FALSE)</f>
        <v>#N/A</v>
      </c>
      <c r="AB43" s="225"/>
      <c r="AC43" s="225"/>
      <c r="AD43" s="225"/>
      <c r="AE43" s="225"/>
      <c r="AF43" s="226"/>
      <c r="AK43" s="316"/>
      <c r="AL43" s="316"/>
      <c r="AM43" s="67"/>
      <c r="AN43" s="67"/>
      <c r="AO43" s="67"/>
    </row>
    <row r="44" spans="1:65" ht="21.6" customHeight="1" thickTop="1" thickBot="1">
      <c r="A44" s="302"/>
      <c r="B44" s="106" t="s">
        <v>51</v>
      </c>
      <c r="C44" s="94" t="e">
        <f>VLOOKUP($B38,利用者一覧!$C$4:$AU$53,39,FALSE)</f>
        <v>#N/A</v>
      </c>
      <c r="D44" s="104" t="s">
        <v>56</v>
      </c>
      <c r="E44" s="61" t="s">
        <v>149</v>
      </c>
      <c r="F44" s="71"/>
      <c r="G44" s="72"/>
      <c r="H44" s="73"/>
      <c r="I44" s="72"/>
      <c r="J44" s="73"/>
      <c r="K44" s="72"/>
      <c r="L44" s="73"/>
      <c r="M44" s="74"/>
      <c r="N44" s="62"/>
      <c r="O44" s="63"/>
      <c r="P44" s="317" t="e">
        <f>VLOOKUP($B38,利用者一覧!$C$4:$AU$53,42,FALSE)</f>
        <v>#N/A</v>
      </c>
      <c r="Q44" s="318"/>
      <c r="R44" s="318"/>
      <c r="S44" s="318"/>
      <c r="T44" s="319"/>
      <c r="U44" s="116" t="s">
        <v>148</v>
      </c>
      <c r="V44" s="320" t="e">
        <f>VLOOKUP($B38,利用者一覧!$C$4:$AU$53,44,FALSE)</f>
        <v>#N/A</v>
      </c>
      <c r="W44" s="179"/>
      <c r="X44" s="179"/>
      <c r="Y44" s="179"/>
      <c r="Z44" s="179"/>
      <c r="AA44" s="179"/>
      <c r="AB44" s="179"/>
      <c r="AC44" s="179"/>
      <c r="AD44" s="179"/>
      <c r="AE44" s="179"/>
      <c r="AF44" s="180"/>
    </row>
    <row r="45" spans="1:65" ht="21.6" customHeight="1" thickBot="1">
      <c r="A45" s="302"/>
      <c r="B45" s="293" t="s">
        <v>182</v>
      </c>
      <c r="C45" s="294"/>
      <c r="D45" s="294"/>
      <c r="E45" s="295"/>
      <c r="F45" s="109"/>
      <c r="G45" s="110"/>
      <c r="H45" s="111"/>
      <c r="I45" s="110"/>
      <c r="J45" s="111"/>
      <c r="K45" s="110"/>
      <c r="L45" s="111"/>
      <c r="M45" s="112"/>
      <c r="N45" s="113"/>
      <c r="O45" s="114"/>
      <c r="P45" s="198" t="s">
        <v>178</v>
      </c>
      <c r="Q45" s="199"/>
      <c r="R45" s="324"/>
      <c r="S45" s="206" t="e">
        <f>VLOOKUP($B38,利用者一覧!$C$4:$AU$53,43,FALSE)</f>
        <v>#N/A</v>
      </c>
      <c r="T45" s="206"/>
      <c r="U45" s="207"/>
      <c r="V45" s="321"/>
      <c r="W45" s="322"/>
      <c r="X45" s="322"/>
      <c r="Y45" s="322"/>
      <c r="Z45" s="322"/>
      <c r="AA45" s="322"/>
      <c r="AB45" s="322"/>
      <c r="AC45" s="322"/>
      <c r="AD45" s="322"/>
      <c r="AE45" s="322"/>
      <c r="AF45" s="323"/>
      <c r="AK45" s="76"/>
      <c r="AL45" s="76"/>
      <c r="AM45" s="76"/>
      <c r="AN45" s="76"/>
      <c r="AO45" s="76"/>
      <c r="AP45" s="77"/>
      <c r="AQ45" s="77"/>
      <c r="AR45" s="75"/>
      <c r="AS45" s="77"/>
      <c r="AT45" s="77"/>
      <c r="AU45" s="75"/>
      <c r="AV45" s="77"/>
      <c r="AW45" s="77"/>
      <c r="AX45" s="75"/>
      <c r="AY45" s="77"/>
      <c r="AZ45" s="77"/>
      <c r="BA45" s="75"/>
      <c r="BB45" s="77"/>
      <c r="BC45" s="77"/>
      <c r="BD45" s="75"/>
      <c r="BE45" s="77"/>
      <c r="BF45" s="77"/>
      <c r="BG45" s="75"/>
      <c r="BH45" s="77"/>
      <c r="BI45" s="77"/>
      <c r="BJ45" s="75"/>
      <c r="BK45" s="77"/>
      <c r="BL45" s="77"/>
      <c r="BM45" s="75"/>
    </row>
    <row r="46" spans="1:65" ht="27.6" customHeight="1" thickTop="1" thickBot="1">
      <c r="A46" s="303"/>
      <c r="B46" s="313"/>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5"/>
    </row>
    <row r="47" spans="1:65" ht="16.95" customHeight="1" thickBot="1">
      <c r="A47" s="302">
        <v>5</v>
      </c>
      <c r="B47" s="149" t="s">
        <v>9</v>
      </c>
      <c r="C47" s="150"/>
      <c r="D47" s="150"/>
      <c r="E47" s="151"/>
      <c r="F47" s="304" t="s">
        <v>158</v>
      </c>
      <c r="G47" s="305"/>
      <c r="H47" s="305"/>
      <c r="I47" s="305"/>
      <c r="J47" s="305"/>
      <c r="K47" s="305"/>
      <c r="L47" s="305"/>
      <c r="M47" s="305"/>
      <c r="N47" s="305"/>
      <c r="O47" s="306"/>
      <c r="P47" s="282" t="s">
        <v>48</v>
      </c>
      <c r="Q47" s="283"/>
      <c r="R47" s="283"/>
      <c r="S47" s="283"/>
      <c r="T47" s="283"/>
      <c r="U47" s="284"/>
      <c r="V47" s="285" t="e">
        <f>VLOOKUP($B48,利用者一覧!$C$4:$AU$53,36,FALSE)</f>
        <v>#N/A</v>
      </c>
      <c r="W47" s="286"/>
      <c r="X47" s="286"/>
      <c r="Y47" s="282" t="s">
        <v>49</v>
      </c>
      <c r="Z47" s="283"/>
      <c r="AA47" s="283"/>
      <c r="AB47" s="283"/>
      <c r="AC47" s="284"/>
      <c r="AD47" s="285" t="e">
        <f>VLOOKUP($B48,利用者一覧!$C$4:$AU$53,37,FALSE)</f>
        <v>#N/A</v>
      </c>
      <c r="AE47" s="286"/>
      <c r="AF47" s="287"/>
    </row>
    <row r="48" spans="1:65" ht="27" customHeight="1" thickTop="1" thickBot="1">
      <c r="A48" s="302"/>
      <c r="B48" s="208"/>
      <c r="C48" s="208"/>
      <c r="D48" s="208"/>
      <c r="E48" s="259"/>
      <c r="F48" s="271" t="s">
        <v>26</v>
      </c>
      <c r="G48" s="272"/>
      <c r="H48" s="171" t="s">
        <v>27</v>
      </c>
      <c r="I48" s="272"/>
      <c r="J48" s="171" t="s">
        <v>28</v>
      </c>
      <c r="K48" s="272"/>
      <c r="L48" s="171" t="s">
        <v>29</v>
      </c>
      <c r="M48" s="272"/>
      <c r="N48" s="171" t="s">
        <v>30</v>
      </c>
      <c r="O48" s="275"/>
      <c r="P48" s="106" t="s">
        <v>52</v>
      </c>
      <c r="Q48" s="288" t="s">
        <v>53</v>
      </c>
      <c r="R48" s="289"/>
      <c r="S48" s="104" t="s">
        <v>57</v>
      </c>
      <c r="T48" s="290"/>
      <c r="U48" s="291"/>
      <c r="V48" s="105" t="s">
        <v>60</v>
      </c>
      <c r="W48" s="288" t="s">
        <v>61</v>
      </c>
      <c r="X48" s="292"/>
      <c r="Y48" s="107" t="s">
        <v>54</v>
      </c>
      <c r="Z48" s="115" t="s">
        <v>148</v>
      </c>
      <c r="AA48" s="108" t="s">
        <v>58</v>
      </c>
      <c r="AB48" s="115" t="s">
        <v>148</v>
      </c>
      <c r="AC48" s="108" t="s">
        <v>62</v>
      </c>
      <c r="AD48" s="115" t="s">
        <v>148</v>
      </c>
      <c r="AE48" s="104" t="s">
        <v>55</v>
      </c>
      <c r="AF48" s="61" t="s">
        <v>148</v>
      </c>
    </row>
    <row r="49" spans="1:65" ht="21.6" customHeight="1" thickBot="1">
      <c r="A49" s="302"/>
      <c r="B49" s="209"/>
      <c r="C49" s="209"/>
      <c r="D49" s="209"/>
      <c r="E49" s="261"/>
      <c r="F49" s="97" t="s">
        <v>36</v>
      </c>
      <c r="G49" s="98" t="s">
        <v>37</v>
      </c>
      <c r="H49" s="99" t="s">
        <v>36</v>
      </c>
      <c r="I49" s="98" t="s">
        <v>37</v>
      </c>
      <c r="J49" s="99" t="s">
        <v>36</v>
      </c>
      <c r="K49" s="98" t="s">
        <v>37</v>
      </c>
      <c r="L49" s="99" t="s">
        <v>36</v>
      </c>
      <c r="M49" s="98" t="s">
        <v>37</v>
      </c>
      <c r="N49" s="99" t="s">
        <v>36</v>
      </c>
      <c r="O49" s="100" t="s">
        <v>37</v>
      </c>
      <c r="P49" s="293" t="s">
        <v>177</v>
      </c>
      <c r="Q49" s="294"/>
      <c r="R49" s="294"/>
      <c r="S49" s="294"/>
      <c r="T49" s="294"/>
      <c r="U49" s="295"/>
      <c r="V49" s="293" t="s">
        <v>176</v>
      </c>
      <c r="W49" s="294"/>
      <c r="X49" s="294"/>
      <c r="Y49" s="294"/>
      <c r="Z49" s="294"/>
      <c r="AA49" s="296"/>
      <c r="AB49" s="297" t="e">
        <f>VLOOKUP($B48,利用者一覧!$C$4:$AU$53,45,FALSE)</f>
        <v>#N/A</v>
      </c>
      <c r="AC49" s="297"/>
      <c r="AD49" s="297"/>
      <c r="AE49" s="297"/>
      <c r="AF49" s="298"/>
    </row>
    <row r="50" spans="1:65" ht="27" customHeight="1" thickTop="1" thickBot="1">
      <c r="A50" s="302"/>
      <c r="B50" s="209"/>
      <c r="C50" s="209"/>
      <c r="D50" s="209"/>
      <c r="E50" s="261"/>
      <c r="F50" s="71"/>
      <c r="G50" s="72"/>
      <c r="H50" s="73"/>
      <c r="I50" s="72"/>
      <c r="J50" s="73"/>
      <c r="K50" s="72"/>
      <c r="L50" s="73"/>
      <c r="M50" s="72"/>
      <c r="N50" s="73"/>
      <c r="O50" s="83"/>
      <c r="P50" s="107" t="s">
        <v>157</v>
      </c>
      <c r="Q50" s="115" t="s">
        <v>148</v>
      </c>
      <c r="R50" s="108" t="s">
        <v>63</v>
      </c>
      <c r="S50" s="61" t="s">
        <v>148</v>
      </c>
      <c r="T50" s="107" t="s">
        <v>59</v>
      </c>
      <c r="U50" s="61" t="s">
        <v>148</v>
      </c>
      <c r="V50" s="299" t="s">
        <v>135</v>
      </c>
      <c r="W50" s="300"/>
      <c r="X50" s="95" t="e">
        <f>VLOOKUP($B48,利用者一覧!$C$4:$AU$53,14,FALSE)</f>
        <v>#N/A</v>
      </c>
      <c r="Y50" s="301" t="s">
        <v>139</v>
      </c>
      <c r="Z50" s="300"/>
      <c r="AA50" s="95" t="e">
        <f>VLOOKUP($B48,利用者一覧!$C$4:$AU$53,22,FALSE)</f>
        <v>#N/A</v>
      </c>
      <c r="AB50" s="225"/>
      <c r="AC50" s="225"/>
      <c r="AD50" s="225"/>
      <c r="AE50" s="225"/>
      <c r="AF50" s="226"/>
    </row>
    <row r="51" spans="1:65" ht="21.6" customHeight="1" thickBot="1">
      <c r="A51" s="302"/>
      <c r="B51" s="283" t="s">
        <v>46</v>
      </c>
      <c r="C51" s="283"/>
      <c r="D51" s="283"/>
      <c r="E51" s="307"/>
      <c r="F51" s="84"/>
      <c r="G51" s="85"/>
      <c r="H51" s="86"/>
      <c r="I51" s="85"/>
      <c r="J51" s="86"/>
      <c r="K51" s="85"/>
      <c r="L51" s="86"/>
      <c r="M51" s="85"/>
      <c r="N51" s="86"/>
      <c r="O51" s="87"/>
      <c r="P51" s="293" t="s">
        <v>156</v>
      </c>
      <c r="Q51" s="294"/>
      <c r="R51" s="294"/>
      <c r="S51" s="294"/>
      <c r="T51" s="294"/>
      <c r="U51" s="295"/>
      <c r="V51" s="279" t="s">
        <v>143</v>
      </c>
      <c r="W51" s="280"/>
      <c r="X51" s="96" t="e">
        <f>VLOOKUP($B48,利用者一覧!$C$4:$AU$53,16,FALSE)</f>
        <v>#N/A</v>
      </c>
      <c r="Y51" s="281" t="s">
        <v>140</v>
      </c>
      <c r="Z51" s="280"/>
      <c r="AA51" s="96" t="e">
        <f>VLOOKUP($B48,利用者一覧!$C$4:$AU$53,24,FALSE)</f>
        <v>#N/A</v>
      </c>
      <c r="AB51" s="225"/>
      <c r="AC51" s="225"/>
      <c r="AD51" s="225"/>
      <c r="AE51" s="225"/>
      <c r="AF51" s="226"/>
    </row>
    <row r="52" spans="1:65" ht="21.6" customHeight="1" thickTop="1" thickBot="1">
      <c r="A52" s="302"/>
      <c r="B52" s="103" t="s">
        <v>51</v>
      </c>
      <c r="C52" s="94" t="e">
        <f>VLOOKUP($B48,利用者一覧!$C$4:$AU$53,38,FALSE)</f>
        <v>#N/A</v>
      </c>
      <c r="D52" s="104" t="s">
        <v>56</v>
      </c>
      <c r="E52" s="61" t="s">
        <v>149</v>
      </c>
      <c r="F52" s="271" t="s">
        <v>31</v>
      </c>
      <c r="G52" s="272"/>
      <c r="H52" s="171" t="s">
        <v>32</v>
      </c>
      <c r="I52" s="272"/>
      <c r="J52" s="171" t="s">
        <v>33</v>
      </c>
      <c r="K52" s="272"/>
      <c r="L52" s="171" t="s">
        <v>34</v>
      </c>
      <c r="M52" s="273"/>
      <c r="N52" s="274" t="s">
        <v>35</v>
      </c>
      <c r="O52" s="275"/>
      <c r="P52" s="276" t="e">
        <f>VLOOKUP($B48,利用者一覧!$C$4:$AU$53,40,FALSE)</f>
        <v>#N/A</v>
      </c>
      <c r="Q52" s="277"/>
      <c r="R52" s="277"/>
      <c r="S52" s="277"/>
      <c r="T52" s="278"/>
      <c r="U52" s="70" t="s">
        <v>148</v>
      </c>
      <c r="V52" s="279" t="s">
        <v>144</v>
      </c>
      <c r="W52" s="280"/>
      <c r="X52" s="96" t="e">
        <f>VLOOKUP($B48,利用者一覧!$C$4:$AU$53,18,FALSE)</f>
        <v>#N/A</v>
      </c>
      <c r="Y52" s="281" t="s">
        <v>141</v>
      </c>
      <c r="Z52" s="280"/>
      <c r="AA52" s="96" t="e">
        <f>VLOOKUP($B48,利用者一覧!$C$4:$AU$53,26,FALSE)</f>
        <v>#N/A</v>
      </c>
      <c r="AB52" s="225"/>
      <c r="AC52" s="225"/>
      <c r="AD52" s="225"/>
      <c r="AE52" s="225"/>
      <c r="AF52" s="226"/>
    </row>
    <row r="53" spans="1:65" ht="21.6" customHeight="1" thickBot="1">
      <c r="A53" s="302"/>
      <c r="B53" s="308" t="s">
        <v>47</v>
      </c>
      <c r="C53" s="308"/>
      <c r="D53" s="308"/>
      <c r="E53" s="309"/>
      <c r="F53" s="97" t="s">
        <v>36</v>
      </c>
      <c r="G53" s="98" t="s">
        <v>37</v>
      </c>
      <c r="H53" s="99" t="s">
        <v>36</v>
      </c>
      <c r="I53" s="98" t="s">
        <v>37</v>
      </c>
      <c r="J53" s="99" t="s">
        <v>36</v>
      </c>
      <c r="K53" s="98" t="s">
        <v>37</v>
      </c>
      <c r="L53" s="99" t="s">
        <v>36</v>
      </c>
      <c r="M53" s="101" t="s">
        <v>37</v>
      </c>
      <c r="N53" s="102" t="s">
        <v>36</v>
      </c>
      <c r="O53" s="100" t="s">
        <v>37</v>
      </c>
      <c r="P53" s="310" t="e">
        <f>VLOOKUP($B48,利用者一覧!$C$4:$AU$53,41,FALSE)</f>
        <v>#N/A</v>
      </c>
      <c r="Q53" s="311"/>
      <c r="R53" s="311"/>
      <c r="S53" s="311"/>
      <c r="T53" s="312"/>
      <c r="U53" s="64" t="s">
        <v>148</v>
      </c>
      <c r="V53" s="279" t="s">
        <v>138</v>
      </c>
      <c r="W53" s="280"/>
      <c r="X53" s="96" t="e">
        <f>VLOOKUP($B48,利用者一覧!$C$4:$AU$53,20,FALSE)</f>
        <v>#N/A</v>
      </c>
      <c r="Y53" s="281" t="s">
        <v>142</v>
      </c>
      <c r="Z53" s="280"/>
      <c r="AA53" s="96" t="e">
        <f>VLOOKUP($B48,利用者一覧!$C$4:$AU$53,28,FALSE)</f>
        <v>#N/A</v>
      </c>
      <c r="AB53" s="225"/>
      <c r="AC53" s="225"/>
      <c r="AD53" s="225"/>
      <c r="AE53" s="225"/>
      <c r="AF53" s="226"/>
      <c r="AK53" s="316"/>
      <c r="AL53" s="316"/>
      <c r="AM53" s="67"/>
      <c r="AN53" s="67"/>
      <c r="AO53" s="67"/>
    </row>
    <row r="54" spans="1:65" ht="21.6" customHeight="1" thickTop="1" thickBot="1">
      <c r="A54" s="302"/>
      <c r="B54" s="106" t="s">
        <v>51</v>
      </c>
      <c r="C54" s="94" t="e">
        <f>VLOOKUP($B48,利用者一覧!$C$4:$AU$53,39,FALSE)</f>
        <v>#N/A</v>
      </c>
      <c r="D54" s="104" t="s">
        <v>56</v>
      </c>
      <c r="E54" s="61" t="s">
        <v>149</v>
      </c>
      <c r="F54" s="71"/>
      <c r="G54" s="72"/>
      <c r="H54" s="73"/>
      <c r="I54" s="72"/>
      <c r="J54" s="73"/>
      <c r="K54" s="72"/>
      <c r="L54" s="73"/>
      <c r="M54" s="74"/>
      <c r="N54" s="62"/>
      <c r="O54" s="63"/>
      <c r="P54" s="317" t="e">
        <f>VLOOKUP($B48,利用者一覧!$C$4:$AU$53,42,FALSE)</f>
        <v>#N/A</v>
      </c>
      <c r="Q54" s="318"/>
      <c r="R54" s="318"/>
      <c r="S54" s="318"/>
      <c r="T54" s="319"/>
      <c r="U54" s="116" t="s">
        <v>148</v>
      </c>
      <c r="V54" s="320" t="e">
        <f>VLOOKUP($B48,利用者一覧!$C$4:$AU$53,44,FALSE)</f>
        <v>#N/A</v>
      </c>
      <c r="W54" s="179"/>
      <c r="X54" s="179"/>
      <c r="Y54" s="179"/>
      <c r="Z54" s="179"/>
      <c r="AA54" s="179"/>
      <c r="AB54" s="179"/>
      <c r="AC54" s="179"/>
      <c r="AD54" s="179"/>
      <c r="AE54" s="179"/>
      <c r="AF54" s="180"/>
    </row>
    <row r="55" spans="1:65" ht="21.6" customHeight="1" thickBot="1">
      <c r="A55" s="302"/>
      <c r="B55" s="293" t="s">
        <v>182</v>
      </c>
      <c r="C55" s="294"/>
      <c r="D55" s="294"/>
      <c r="E55" s="295"/>
      <c r="F55" s="109"/>
      <c r="G55" s="110"/>
      <c r="H55" s="111"/>
      <c r="I55" s="110"/>
      <c r="J55" s="111"/>
      <c r="K55" s="110"/>
      <c r="L55" s="111"/>
      <c r="M55" s="112"/>
      <c r="N55" s="113"/>
      <c r="O55" s="114"/>
      <c r="P55" s="198" t="s">
        <v>178</v>
      </c>
      <c r="Q55" s="199"/>
      <c r="R55" s="324"/>
      <c r="S55" s="206" t="e">
        <f>VLOOKUP($B48,利用者一覧!$C$4:$AU$53,43,FALSE)</f>
        <v>#N/A</v>
      </c>
      <c r="T55" s="206"/>
      <c r="U55" s="207"/>
      <c r="V55" s="321"/>
      <c r="W55" s="322"/>
      <c r="X55" s="322"/>
      <c r="Y55" s="322"/>
      <c r="Z55" s="322"/>
      <c r="AA55" s="322"/>
      <c r="AB55" s="322"/>
      <c r="AC55" s="322"/>
      <c r="AD55" s="322"/>
      <c r="AE55" s="322"/>
      <c r="AF55" s="323"/>
      <c r="AK55" s="76"/>
      <c r="AL55" s="76"/>
      <c r="AM55" s="76"/>
      <c r="AN55" s="76"/>
      <c r="AO55" s="76"/>
      <c r="AP55" s="77"/>
      <c r="AQ55" s="77"/>
      <c r="AR55" s="75"/>
      <c r="AS55" s="77"/>
      <c r="AT55" s="77"/>
      <c r="AU55" s="75"/>
      <c r="AV55" s="77"/>
      <c r="AW55" s="77"/>
      <c r="AX55" s="75"/>
      <c r="AY55" s="77"/>
      <c r="AZ55" s="77"/>
      <c r="BA55" s="75"/>
      <c r="BB55" s="77"/>
      <c r="BC55" s="77"/>
      <c r="BD55" s="75"/>
      <c r="BE55" s="77"/>
      <c r="BF55" s="77"/>
      <c r="BG55" s="75"/>
      <c r="BH55" s="77"/>
      <c r="BI55" s="77"/>
      <c r="BJ55" s="75"/>
      <c r="BK55" s="77"/>
      <c r="BL55" s="77"/>
      <c r="BM55" s="75"/>
    </row>
    <row r="56" spans="1:65" ht="27.6" customHeight="1" thickTop="1" thickBot="1">
      <c r="A56" s="303"/>
      <c r="B56" s="313"/>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5"/>
    </row>
    <row r="57" spans="1:65" ht="16.95" customHeight="1" thickBot="1">
      <c r="A57" s="302">
        <v>6</v>
      </c>
      <c r="B57" s="149" t="s">
        <v>9</v>
      </c>
      <c r="C57" s="150"/>
      <c r="D57" s="150"/>
      <c r="E57" s="151"/>
      <c r="F57" s="304" t="s">
        <v>158</v>
      </c>
      <c r="G57" s="305"/>
      <c r="H57" s="305"/>
      <c r="I57" s="305"/>
      <c r="J57" s="305"/>
      <c r="K57" s="305"/>
      <c r="L57" s="305"/>
      <c r="M57" s="305"/>
      <c r="N57" s="305"/>
      <c r="O57" s="306"/>
      <c r="P57" s="282" t="s">
        <v>48</v>
      </c>
      <c r="Q57" s="283"/>
      <c r="R57" s="283"/>
      <c r="S57" s="283"/>
      <c r="T57" s="283"/>
      <c r="U57" s="284"/>
      <c r="V57" s="285" t="e">
        <f>VLOOKUP($B58,利用者一覧!$C$4:$AU$53,36,FALSE)</f>
        <v>#N/A</v>
      </c>
      <c r="W57" s="286"/>
      <c r="X57" s="286"/>
      <c r="Y57" s="282" t="s">
        <v>49</v>
      </c>
      <c r="Z57" s="283"/>
      <c r="AA57" s="283"/>
      <c r="AB57" s="283"/>
      <c r="AC57" s="284"/>
      <c r="AD57" s="285" t="e">
        <f>VLOOKUP($B58,利用者一覧!$C$4:$AU$53,37,FALSE)</f>
        <v>#N/A</v>
      </c>
      <c r="AE57" s="286"/>
      <c r="AF57" s="287"/>
    </row>
    <row r="58" spans="1:65" ht="27" customHeight="1" thickTop="1" thickBot="1">
      <c r="A58" s="302"/>
      <c r="B58" s="208"/>
      <c r="C58" s="208"/>
      <c r="D58" s="208"/>
      <c r="E58" s="259"/>
      <c r="F58" s="271" t="s">
        <v>26</v>
      </c>
      <c r="G58" s="272"/>
      <c r="H58" s="171" t="s">
        <v>27</v>
      </c>
      <c r="I58" s="272"/>
      <c r="J58" s="171" t="s">
        <v>28</v>
      </c>
      <c r="K58" s="272"/>
      <c r="L58" s="171" t="s">
        <v>29</v>
      </c>
      <c r="M58" s="272"/>
      <c r="N58" s="171" t="s">
        <v>30</v>
      </c>
      <c r="O58" s="275"/>
      <c r="P58" s="106" t="s">
        <v>52</v>
      </c>
      <c r="Q58" s="288" t="s">
        <v>53</v>
      </c>
      <c r="R58" s="289"/>
      <c r="S58" s="104" t="s">
        <v>57</v>
      </c>
      <c r="T58" s="290"/>
      <c r="U58" s="291"/>
      <c r="V58" s="105" t="s">
        <v>60</v>
      </c>
      <c r="W58" s="288" t="s">
        <v>61</v>
      </c>
      <c r="X58" s="292"/>
      <c r="Y58" s="107" t="s">
        <v>54</v>
      </c>
      <c r="Z58" s="115" t="s">
        <v>148</v>
      </c>
      <c r="AA58" s="108" t="s">
        <v>58</v>
      </c>
      <c r="AB58" s="115" t="s">
        <v>148</v>
      </c>
      <c r="AC58" s="108" t="s">
        <v>62</v>
      </c>
      <c r="AD58" s="115" t="s">
        <v>148</v>
      </c>
      <c r="AE58" s="104" t="s">
        <v>55</v>
      </c>
      <c r="AF58" s="61" t="s">
        <v>148</v>
      </c>
    </row>
    <row r="59" spans="1:65" ht="21.6" customHeight="1" thickBot="1">
      <c r="A59" s="302"/>
      <c r="B59" s="209"/>
      <c r="C59" s="209"/>
      <c r="D59" s="209"/>
      <c r="E59" s="261"/>
      <c r="F59" s="97" t="s">
        <v>36</v>
      </c>
      <c r="G59" s="98" t="s">
        <v>37</v>
      </c>
      <c r="H59" s="99" t="s">
        <v>36</v>
      </c>
      <c r="I59" s="98" t="s">
        <v>37</v>
      </c>
      <c r="J59" s="99" t="s">
        <v>36</v>
      </c>
      <c r="K59" s="98" t="s">
        <v>37</v>
      </c>
      <c r="L59" s="99" t="s">
        <v>36</v>
      </c>
      <c r="M59" s="98" t="s">
        <v>37</v>
      </c>
      <c r="N59" s="99" t="s">
        <v>36</v>
      </c>
      <c r="O59" s="100" t="s">
        <v>37</v>
      </c>
      <c r="P59" s="293" t="s">
        <v>177</v>
      </c>
      <c r="Q59" s="294"/>
      <c r="R59" s="294"/>
      <c r="S59" s="294"/>
      <c r="T59" s="294"/>
      <c r="U59" s="295"/>
      <c r="V59" s="293" t="s">
        <v>176</v>
      </c>
      <c r="W59" s="294"/>
      <c r="X59" s="294"/>
      <c r="Y59" s="294"/>
      <c r="Z59" s="294"/>
      <c r="AA59" s="296"/>
      <c r="AB59" s="297" t="e">
        <f>VLOOKUP($B58,利用者一覧!$C$4:$AU$53,45,FALSE)</f>
        <v>#N/A</v>
      </c>
      <c r="AC59" s="297"/>
      <c r="AD59" s="297"/>
      <c r="AE59" s="297"/>
      <c r="AF59" s="298"/>
    </row>
    <row r="60" spans="1:65" ht="27" customHeight="1" thickTop="1" thickBot="1">
      <c r="A60" s="302"/>
      <c r="B60" s="209"/>
      <c r="C60" s="209"/>
      <c r="D60" s="209"/>
      <c r="E60" s="261"/>
      <c r="F60" s="71"/>
      <c r="G60" s="72"/>
      <c r="H60" s="73"/>
      <c r="I60" s="72"/>
      <c r="J60" s="73"/>
      <c r="K60" s="72"/>
      <c r="L60" s="73"/>
      <c r="M60" s="72"/>
      <c r="N60" s="73"/>
      <c r="O60" s="83"/>
      <c r="P60" s="107" t="s">
        <v>157</v>
      </c>
      <c r="Q60" s="115" t="s">
        <v>148</v>
      </c>
      <c r="R60" s="108" t="s">
        <v>63</v>
      </c>
      <c r="S60" s="61" t="s">
        <v>148</v>
      </c>
      <c r="T60" s="107" t="s">
        <v>59</v>
      </c>
      <c r="U60" s="61" t="s">
        <v>148</v>
      </c>
      <c r="V60" s="299" t="s">
        <v>135</v>
      </c>
      <c r="W60" s="300"/>
      <c r="X60" s="95" t="e">
        <f>VLOOKUP($B58,利用者一覧!$C$4:$AU$53,14,FALSE)</f>
        <v>#N/A</v>
      </c>
      <c r="Y60" s="301" t="s">
        <v>139</v>
      </c>
      <c r="Z60" s="300"/>
      <c r="AA60" s="95" t="e">
        <f>VLOOKUP($B58,利用者一覧!$C$4:$AU$53,22,FALSE)</f>
        <v>#N/A</v>
      </c>
      <c r="AB60" s="225"/>
      <c r="AC60" s="225"/>
      <c r="AD60" s="225"/>
      <c r="AE60" s="225"/>
      <c r="AF60" s="226"/>
    </row>
    <row r="61" spans="1:65" ht="21.6" customHeight="1" thickBot="1">
      <c r="A61" s="302"/>
      <c r="B61" s="283" t="s">
        <v>46</v>
      </c>
      <c r="C61" s="283"/>
      <c r="D61" s="283"/>
      <c r="E61" s="307"/>
      <c r="F61" s="84"/>
      <c r="G61" s="85"/>
      <c r="H61" s="86"/>
      <c r="I61" s="85"/>
      <c r="J61" s="86"/>
      <c r="K61" s="85"/>
      <c r="L61" s="86"/>
      <c r="M61" s="85"/>
      <c r="N61" s="86"/>
      <c r="O61" s="87"/>
      <c r="P61" s="293" t="s">
        <v>156</v>
      </c>
      <c r="Q61" s="294"/>
      <c r="R61" s="294"/>
      <c r="S61" s="294"/>
      <c r="T61" s="294"/>
      <c r="U61" s="295"/>
      <c r="V61" s="279" t="s">
        <v>143</v>
      </c>
      <c r="W61" s="280"/>
      <c r="X61" s="96" t="e">
        <f>VLOOKUP($B58,利用者一覧!$C$4:$AU$53,16,FALSE)</f>
        <v>#N/A</v>
      </c>
      <c r="Y61" s="281" t="s">
        <v>140</v>
      </c>
      <c r="Z61" s="280"/>
      <c r="AA61" s="96" t="e">
        <f>VLOOKUP($B58,利用者一覧!$C$4:$AU$53,24,FALSE)</f>
        <v>#N/A</v>
      </c>
      <c r="AB61" s="225"/>
      <c r="AC61" s="225"/>
      <c r="AD61" s="225"/>
      <c r="AE61" s="225"/>
      <c r="AF61" s="226"/>
    </row>
    <row r="62" spans="1:65" ht="21.6" customHeight="1" thickTop="1" thickBot="1">
      <c r="A62" s="302"/>
      <c r="B62" s="103" t="s">
        <v>51</v>
      </c>
      <c r="C62" s="94" t="e">
        <f>VLOOKUP($B58,利用者一覧!$C$4:$AU$53,38,FALSE)</f>
        <v>#N/A</v>
      </c>
      <c r="D62" s="104" t="s">
        <v>56</v>
      </c>
      <c r="E62" s="61" t="s">
        <v>149</v>
      </c>
      <c r="F62" s="271" t="s">
        <v>31</v>
      </c>
      <c r="G62" s="272"/>
      <c r="H62" s="171" t="s">
        <v>32</v>
      </c>
      <c r="I62" s="272"/>
      <c r="J62" s="171" t="s">
        <v>33</v>
      </c>
      <c r="K62" s="272"/>
      <c r="L62" s="171" t="s">
        <v>34</v>
      </c>
      <c r="M62" s="273"/>
      <c r="N62" s="274" t="s">
        <v>35</v>
      </c>
      <c r="O62" s="275"/>
      <c r="P62" s="276" t="e">
        <f>VLOOKUP($B58,利用者一覧!$C$4:$AU$53,40,FALSE)</f>
        <v>#N/A</v>
      </c>
      <c r="Q62" s="277"/>
      <c r="R62" s="277"/>
      <c r="S62" s="277"/>
      <c r="T62" s="278"/>
      <c r="U62" s="70" t="s">
        <v>148</v>
      </c>
      <c r="V62" s="279" t="s">
        <v>144</v>
      </c>
      <c r="W62" s="280"/>
      <c r="X62" s="96" t="e">
        <f>VLOOKUP($B58,利用者一覧!$C$4:$AU$53,18,FALSE)</f>
        <v>#N/A</v>
      </c>
      <c r="Y62" s="281" t="s">
        <v>141</v>
      </c>
      <c r="Z62" s="280"/>
      <c r="AA62" s="96" t="e">
        <f>VLOOKUP($B58,利用者一覧!$C$4:$AU$53,26,FALSE)</f>
        <v>#N/A</v>
      </c>
      <c r="AB62" s="225"/>
      <c r="AC62" s="225"/>
      <c r="AD62" s="225"/>
      <c r="AE62" s="225"/>
      <c r="AF62" s="226"/>
    </row>
    <row r="63" spans="1:65" ht="21.6" customHeight="1" thickBot="1">
      <c r="A63" s="302"/>
      <c r="B63" s="308" t="s">
        <v>47</v>
      </c>
      <c r="C63" s="308"/>
      <c r="D63" s="308"/>
      <c r="E63" s="309"/>
      <c r="F63" s="97" t="s">
        <v>36</v>
      </c>
      <c r="G63" s="98" t="s">
        <v>37</v>
      </c>
      <c r="H63" s="99" t="s">
        <v>36</v>
      </c>
      <c r="I63" s="98" t="s">
        <v>37</v>
      </c>
      <c r="J63" s="99" t="s">
        <v>36</v>
      </c>
      <c r="K63" s="98" t="s">
        <v>37</v>
      </c>
      <c r="L63" s="99" t="s">
        <v>36</v>
      </c>
      <c r="M63" s="101" t="s">
        <v>37</v>
      </c>
      <c r="N63" s="102" t="s">
        <v>36</v>
      </c>
      <c r="O63" s="100" t="s">
        <v>37</v>
      </c>
      <c r="P63" s="310" t="e">
        <f>VLOOKUP($B58,利用者一覧!$C$4:$AU$53,41,FALSE)</f>
        <v>#N/A</v>
      </c>
      <c r="Q63" s="311"/>
      <c r="R63" s="311"/>
      <c r="S63" s="311"/>
      <c r="T63" s="312"/>
      <c r="U63" s="64" t="s">
        <v>148</v>
      </c>
      <c r="V63" s="279" t="s">
        <v>138</v>
      </c>
      <c r="W63" s="280"/>
      <c r="X63" s="96" t="e">
        <f>VLOOKUP($B58,利用者一覧!$C$4:$AU$53,20,FALSE)</f>
        <v>#N/A</v>
      </c>
      <c r="Y63" s="281" t="s">
        <v>142</v>
      </c>
      <c r="Z63" s="280"/>
      <c r="AA63" s="96" t="e">
        <f>VLOOKUP($B58,利用者一覧!$C$4:$AU$53,28,FALSE)</f>
        <v>#N/A</v>
      </c>
      <c r="AB63" s="225"/>
      <c r="AC63" s="225"/>
      <c r="AD63" s="225"/>
      <c r="AE63" s="225"/>
      <c r="AF63" s="226"/>
      <c r="AK63" s="316"/>
      <c r="AL63" s="316"/>
      <c r="AM63" s="67"/>
      <c r="AN63" s="67"/>
      <c r="AO63" s="67"/>
    </row>
    <row r="64" spans="1:65" ht="21.6" customHeight="1" thickTop="1" thickBot="1">
      <c r="A64" s="302"/>
      <c r="B64" s="106" t="s">
        <v>51</v>
      </c>
      <c r="C64" s="94" t="e">
        <f>VLOOKUP($B58,利用者一覧!$C$4:$AU$53,39,FALSE)</f>
        <v>#N/A</v>
      </c>
      <c r="D64" s="104" t="s">
        <v>56</v>
      </c>
      <c r="E64" s="61" t="s">
        <v>149</v>
      </c>
      <c r="F64" s="71"/>
      <c r="G64" s="72"/>
      <c r="H64" s="73"/>
      <c r="I64" s="72"/>
      <c r="J64" s="73"/>
      <c r="K64" s="72"/>
      <c r="L64" s="73"/>
      <c r="M64" s="74"/>
      <c r="N64" s="62"/>
      <c r="O64" s="63"/>
      <c r="P64" s="317" t="e">
        <f>VLOOKUP($B58,利用者一覧!$C$4:$AU$53,42,FALSE)</f>
        <v>#N/A</v>
      </c>
      <c r="Q64" s="318"/>
      <c r="R64" s="318"/>
      <c r="S64" s="318"/>
      <c r="T64" s="319"/>
      <c r="U64" s="116" t="s">
        <v>148</v>
      </c>
      <c r="V64" s="320" t="e">
        <f>VLOOKUP($B58,利用者一覧!$C$4:$AU$53,44,FALSE)</f>
        <v>#N/A</v>
      </c>
      <c r="W64" s="179"/>
      <c r="X64" s="179"/>
      <c r="Y64" s="179"/>
      <c r="Z64" s="179"/>
      <c r="AA64" s="179"/>
      <c r="AB64" s="179"/>
      <c r="AC64" s="179"/>
      <c r="AD64" s="179"/>
      <c r="AE64" s="179"/>
      <c r="AF64" s="180"/>
    </row>
    <row r="65" spans="1:65" ht="21.6" customHeight="1" thickBot="1">
      <c r="A65" s="302"/>
      <c r="B65" s="293" t="s">
        <v>182</v>
      </c>
      <c r="C65" s="294"/>
      <c r="D65" s="294"/>
      <c r="E65" s="295"/>
      <c r="F65" s="109"/>
      <c r="G65" s="110"/>
      <c r="H65" s="111"/>
      <c r="I65" s="110"/>
      <c r="J65" s="111"/>
      <c r="K65" s="110"/>
      <c r="L65" s="111"/>
      <c r="M65" s="112"/>
      <c r="N65" s="113"/>
      <c r="O65" s="114"/>
      <c r="P65" s="198" t="s">
        <v>178</v>
      </c>
      <c r="Q65" s="199"/>
      <c r="R65" s="324"/>
      <c r="S65" s="206" t="e">
        <f>VLOOKUP($B58,利用者一覧!$C$4:$AU$53,43,FALSE)</f>
        <v>#N/A</v>
      </c>
      <c r="T65" s="206"/>
      <c r="U65" s="207"/>
      <c r="V65" s="321"/>
      <c r="W65" s="322"/>
      <c r="X65" s="322"/>
      <c r="Y65" s="322"/>
      <c r="Z65" s="322"/>
      <c r="AA65" s="322"/>
      <c r="AB65" s="322"/>
      <c r="AC65" s="322"/>
      <c r="AD65" s="322"/>
      <c r="AE65" s="322"/>
      <c r="AF65" s="323"/>
      <c r="AK65" s="76"/>
      <c r="AL65" s="76"/>
      <c r="AM65" s="76"/>
      <c r="AN65" s="76"/>
      <c r="AO65" s="76"/>
      <c r="AP65" s="77"/>
      <c r="AQ65" s="77"/>
      <c r="AR65" s="75"/>
      <c r="AS65" s="77"/>
      <c r="AT65" s="77"/>
      <c r="AU65" s="75"/>
      <c r="AV65" s="77"/>
      <c r="AW65" s="77"/>
      <c r="AX65" s="75"/>
      <c r="AY65" s="77"/>
      <c r="AZ65" s="77"/>
      <c r="BA65" s="75"/>
      <c r="BB65" s="77"/>
      <c r="BC65" s="77"/>
      <c r="BD65" s="75"/>
      <c r="BE65" s="77"/>
      <c r="BF65" s="77"/>
      <c r="BG65" s="75"/>
      <c r="BH65" s="77"/>
      <c r="BI65" s="77"/>
      <c r="BJ65" s="75"/>
      <c r="BK65" s="77"/>
      <c r="BL65" s="77"/>
      <c r="BM65" s="75"/>
    </row>
    <row r="66" spans="1:65" ht="27.6" customHeight="1" thickTop="1" thickBot="1">
      <c r="A66" s="303"/>
      <c r="B66" s="313"/>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5"/>
    </row>
    <row r="67" spans="1:65" ht="16.95" customHeight="1" thickBot="1">
      <c r="A67" s="302">
        <v>7</v>
      </c>
      <c r="B67" s="149" t="s">
        <v>9</v>
      </c>
      <c r="C67" s="150"/>
      <c r="D67" s="150"/>
      <c r="E67" s="151"/>
      <c r="F67" s="304" t="s">
        <v>158</v>
      </c>
      <c r="G67" s="305"/>
      <c r="H67" s="305"/>
      <c r="I67" s="305"/>
      <c r="J67" s="305"/>
      <c r="K67" s="305"/>
      <c r="L67" s="305"/>
      <c r="M67" s="305"/>
      <c r="N67" s="305"/>
      <c r="O67" s="306"/>
      <c r="P67" s="282" t="s">
        <v>48</v>
      </c>
      <c r="Q67" s="283"/>
      <c r="R67" s="283"/>
      <c r="S67" s="283"/>
      <c r="T67" s="283"/>
      <c r="U67" s="284"/>
      <c r="V67" s="285" t="e">
        <f>VLOOKUP($B68,利用者一覧!$C$4:$AU$53,36,FALSE)</f>
        <v>#N/A</v>
      </c>
      <c r="W67" s="286"/>
      <c r="X67" s="286"/>
      <c r="Y67" s="282" t="s">
        <v>49</v>
      </c>
      <c r="Z67" s="283"/>
      <c r="AA67" s="283"/>
      <c r="AB67" s="283"/>
      <c r="AC67" s="284"/>
      <c r="AD67" s="285" t="e">
        <f>VLOOKUP($B68,利用者一覧!$C$4:$AU$53,37,FALSE)</f>
        <v>#N/A</v>
      </c>
      <c r="AE67" s="286"/>
      <c r="AF67" s="287"/>
    </row>
    <row r="68" spans="1:65" ht="27" customHeight="1" thickTop="1" thickBot="1">
      <c r="A68" s="302"/>
      <c r="B68" s="208"/>
      <c r="C68" s="208"/>
      <c r="D68" s="208"/>
      <c r="E68" s="259"/>
      <c r="F68" s="271" t="s">
        <v>26</v>
      </c>
      <c r="G68" s="272"/>
      <c r="H68" s="171" t="s">
        <v>27</v>
      </c>
      <c r="I68" s="272"/>
      <c r="J68" s="171" t="s">
        <v>28</v>
      </c>
      <c r="K68" s="272"/>
      <c r="L68" s="171" t="s">
        <v>29</v>
      </c>
      <c r="M68" s="272"/>
      <c r="N68" s="171" t="s">
        <v>30</v>
      </c>
      <c r="O68" s="275"/>
      <c r="P68" s="106" t="s">
        <v>52</v>
      </c>
      <c r="Q68" s="288" t="s">
        <v>53</v>
      </c>
      <c r="R68" s="289"/>
      <c r="S68" s="104" t="s">
        <v>57</v>
      </c>
      <c r="T68" s="290"/>
      <c r="U68" s="291"/>
      <c r="V68" s="105" t="s">
        <v>60</v>
      </c>
      <c r="W68" s="288" t="s">
        <v>61</v>
      </c>
      <c r="X68" s="292"/>
      <c r="Y68" s="107" t="s">
        <v>54</v>
      </c>
      <c r="Z68" s="115" t="s">
        <v>148</v>
      </c>
      <c r="AA68" s="108" t="s">
        <v>58</v>
      </c>
      <c r="AB68" s="115" t="s">
        <v>148</v>
      </c>
      <c r="AC68" s="108" t="s">
        <v>62</v>
      </c>
      <c r="AD68" s="115" t="s">
        <v>148</v>
      </c>
      <c r="AE68" s="104" t="s">
        <v>55</v>
      </c>
      <c r="AF68" s="61" t="s">
        <v>148</v>
      </c>
    </row>
    <row r="69" spans="1:65" ht="21.6" customHeight="1" thickBot="1">
      <c r="A69" s="302"/>
      <c r="B69" s="209"/>
      <c r="C69" s="209"/>
      <c r="D69" s="209"/>
      <c r="E69" s="261"/>
      <c r="F69" s="97" t="s">
        <v>36</v>
      </c>
      <c r="G69" s="98" t="s">
        <v>37</v>
      </c>
      <c r="H69" s="99" t="s">
        <v>36</v>
      </c>
      <c r="I69" s="98" t="s">
        <v>37</v>
      </c>
      <c r="J69" s="99" t="s">
        <v>36</v>
      </c>
      <c r="K69" s="98" t="s">
        <v>37</v>
      </c>
      <c r="L69" s="99" t="s">
        <v>36</v>
      </c>
      <c r="M69" s="98" t="s">
        <v>37</v>
      </c>
      <c r="N69" s="99" t="s">
        <v>36</v>
      </c>
      <c r="O69" s="100" t="s">
        <v>37</v>
      </c>
      <c r="P69" s="293" t="s">
        <v>177</v>
      </c>
      <c r="Q69" s="294"/>
      <c r="R69" s="294"/>
      <c r="S69" s="294"/>
      <c r="T69" s="294"/>
      <c r="U69" s="295"/>
      <c r="V69" s="293" t="s">
        <v>176</v>
      </c>
      <c r="W69" s="294"/>
      <c r="X69" s="294"/>
      <c r="Y69" s="294"/>
      <c r="Z69" s="294"/>
      <c r="AA69" s="296"/>
      <c r="AB69" s="297" t="e">
        <f>VLOOKUP($B68,利用者一覧!$C$4:$AU$53,45,FALSE)</f>
        <v>#N/A</v>
      </c>
      <c r="AC69" s="297"/>
      <c r="AD69" s="297"/>
      <c r="AE69" s="297"/>
      <c r="AF69" s="298"/>
    </row>
    <row r="70" spans="1:65" ht="27" customHeight="1" thickTop="1" thickBot="1">
      <c r="A70" s="302"/>
      <c r="B70" s="209"/>
      <c r="C70" s="209"/>
      <c r="D70" s="209"/>
      <c r="E70" s="261"/>
      <c r="F70" s="71"/>
      <c r="G70" s="72"/>
      <c r="H70" s="73"/>
      <c r="I70" s="72"/>
      <c r="J70" s="73"/>
      <c r="K70" s="72"/>
      <c r="L70" s="73"/>
      <c r="M70" s="72"/>
      <c r="N70" s="73"/>
      <c r="O70" s="83"/>
      <c r="P70" s="107" t="s">
        <v>157</v>
      </c>
      <c r="Q70" s="115" t="s">
        <v>148</v>
      </c>
      <c r="R70" s="108" t="s">
        <v>63</v>
      </c>
      <c r="S70" s="61" t="s">
        <v>148</v>
      </c>
      <c r="T70" s="107" t="s">
        <v>59</v>
      </c>
      <c r="U70" s="61" t="s">
        <v>148</v>
      </c>
      <c r="V70" s="299" t="s">
        <v>135</v>
      </c>
      <c r="W70" s="300"/>
      <c r="X70" s="95" t="e">
        <f>VLOOKUP($B68,利用者一覧!$C$4:$AU$53,14,FALSE)</f>
        <v>#N/A</v>
      </c>
      <c r="Y70" s="301" t="s">
        <v>139</v>
      </c>
      <c r="Z70" s="300"/>
      <c r="AA70" s="95" t="e">
        <f>VLOOKUP($B68,利用者一覧!$C$4:$AU$53,22,FALSE)</f>
        <v>#N/A</v>
      </c>
      <c r="AB70" s="225"/>
      <c r="AC70" s="225"/>
      <c r="AD70" s="225"/>
      <c r="AE70" s="225"/>
      <c r="AF70" s="226"/>
    </row>
    <row r="71" spans="1:65" ht="21.6" customHeight="1" thickBot="1">
      <c r="A71" s="302"/>
      <c r="B71" s="283" t="s">
        <v>46</v>
      </c>
      <c r="C71" s="283"/>
      <c r="D71" s="283"/>
      <c r="E71" s="307"/>
      <c r="F71" s="84"/>
      <c r="G71" s="85"/>
      <c r="H71" s="86"/>
      <c r="I71" s="85"/>
      <c r="J71" s="86"/>
      <c r="K71" s="85"/>
      <c r="L71" s="86"/>
      <c r="M71" s="85"/>
      <c r="N71" s="86"/>
      <c r="O71" s="87"/>
      <c r="P71" s="293" t="s">
        <v>156</v>
      </c>
      <c r="Q71" s="294"/>
      <c r="R71" s="294"/>
      <c r="S71" s="294"/>
      <c r="T71" s="294"/>
      <c r="U71" s="295"/>
      <c r="V71" s="279" t="s">
        <v>143</v>
      </c>
      <c r="W71" s="280"/>
      <c r="X71" s="96" t="e">
        <f>VLOOKUP($B68,利用者一覧!$C$4:$AU$53,16,FALSE)</f>
        <v>#N/A</v>
      </c>
      <c r="Y71" s="281" t="s">
        <v>140</v>
      </c>
      <c r="Z71" s="280"/>
      <c r="AA71" s="96" t="e">
        <f>VLOOKUP($B68,利用者一覧!$C$4:$AU$53,24,FALSE)</f>
        <v>#N/A</v>
      </c>
      <c r="AB71" s="225"/>
      <c r="AC71" s="225"/>
      <c r="AD71" s="225"/>
      <c r="AE71" s="225"/>
      <c r="AF71" s="226"/>
    </row>
    <row r="72" spans="1:65" ht="21.6" customHeight="1" thickTop="1" thickBot="1">
      <c r="A72" s="302"/>
      <c r="B72" s="103" t="s">
        <v>51</v>
      </c>
      <c r="C72" s="94" t="e">
        <f>VLOOKUP($B68,利用者一覧!$C$4:$AU$53,38,FALSE)</f>
        <v>#N/A</v>
      </c>
      <c r="D72" s="104" t="s">
        <v>56</v>
      </c>
      <c r="E72" s="61" t="s">
        <v>149</v>
      </c>
      <c r="F72" s="271" t="s">
        <v>31</v>
      </c>
      <c r="G72" s="272"/>
      <c r="H72" s="171" t="s">
        <v>32</v>
      </c>
      <c r="I72" s="272"/>
      <c r="J72" s="171" t="s">
        <v>33</v>
      </c>
      <c r="K72" s="272"/>
      <c r="L72" s="171" t="s">
        <v>34</v>
      </c>
      <c r="M72" s="273"/>
      <c r="N72" s="274" t="s">
        <v>35</v>
      </c>
      <c r="O72" s="275"/>
      <c r="P72" s="276" t="e">
        <f>VLOOKUP($B68,利用者一覧!$C$4:$AU$53,40,FALSE)</f>
        <v>#N/A</v>
      </c>
      <c r="Q72" s="277"/>
      <c r="R72" s="277"/>
      <c r="S72" s="277"/>
      <c r="T72" s="278"/>
      <c r="U72" s="70" t="s">
        <v>148</v>
      </c>
      <c r="V72" s="279" t="s">
        <v>144</v>
      </c>
      <c r="W72" s="280"/>
      <c r="X72" s="96" t="e">
        <f>VLOOKUP($B68,利用者一覧!$C$4:$AU$53,18,FALSE)</f>
        <v>#N/A</v>
      </c>
      <c r="Y72" s="281" t="s">
        <v>141</v>
      </c>
      <c r="Z72" s="280"/>
      <c r="AA72" s="96" t="e">
        <f>VLOOKUP($B68,利用者一覧!$C$4:$AU$53,26,FALSE)</f>
        <v>#N/A</v>
      </c>
      <c r="AB72" s="225"/>
      <c r="AC72" s="225"/>
      <c r="AD72" s="225"/>
      <c r="AE72" s="225"/>
      <c r="AF72" s="226"/>
    </row>
    <row r="73" spans="1:65" ht="21.6" customHeight="1" thickBot="1">
      <c r="A73" s="302"/>
      <c r="B73" s="308" t="s">
        <v>47</v>
      </c>
      <c r="C73" s="308"/>
      <c r="D73" s="308"/>
      <c r="E73" s="309"/>
      <c r="F73" s="97" t="s">
        <v>36</v>
      </c>
      <c r="G73" s="98" t="s">
        <v>37</v>
      </c>
      <c r="H73" s="99" t="s">
        <v>36</v>
      </c>
      <c r="I73" s="98" t="s">
        <v>37</v>
      </c>
      <c r="J73" s="99" t="s">
        <v>36</v>
      </c>
      <c r="K73" s="98" t="s">
        <v>37</v>
      </c>
      <c r="L73" s="99" t="s">
        <v>36</v>
      </c>
      <c r="M73" s="101" t="s">
        <v>37</v>
      </c>
      <c r="N73" s="102" t="s">
        <v>36</v>
      </c>
      <c r="O73" s="100" t="s">
        <v>37</v>
      </c>
      <c r="P73" s="310" t="e">
        <f>VLOOKUP($B68,利用者一覧!$C$4:$AU$53,41,FALSE)</f>
        <v>#N/A</v>
      </c>
      <c r="Q73" s="311"/>
      <c r="R73" s="311"/>
      <c r="S73" s="311"/>
      <c r="T73" s="312"/>
      <c r="U73" s="64" t="s">
        <v>148</v>
      </c>
      <c r="V73" s="279" t="s">
        <v>138</v>
      </c>
      <c r="W73" s="280"/>
      <c r="X73" s="96" t="e">
        <f>VLOOKUP($B68,利用者一覧!$C$4:$AU$53,20,FALSE)</f>
        <v>#N/A</v>
      </c>
      <c r="Y73" s="281" t="s">
        <v>142</v>
      </c>
      <c r="Z73" s="280"/>
      <c r="AA73" s="96" t="e">
        <f>VLOOKUP($B68,利用者一覧!$C$4:$AU$53,28,FALSE)</f>
        <v>#N/A</v>
      </c>
      <c r="AB73" s="225"/>
      <c r="AC73" s="225"/>
      <c r="AD73" s="225"/>
      <c r="AE73" s="225"/>
      <c r="AF73" s="226"/>
      <c r="AK73" s="316"/>
      <c r="AL73" s="316"/>
      <c r="AM73" s="67"/>
      <c r="AN73" s="67"/>
      <c r="AO73" s="67"/>
    </row>
    <row r="74" spans="1:65" ht="21.6" customHeight="1" thickTop="1" thickBot="1">
      <c r="A74" s="302"/>
      <c r="B74" s="106" t="s">
        <v>51</v>
      </c>
      <c r="C74" s="94" t="e">
        <f>VLOOKUP($B68,利用者一覧!$C$4:$AU$53,39,FALSE)</f>
        <v>#N/A</v>
      </c>
      <c r="D74" s="104" t="s">
        <v>56</v>
      </c>
      <c r="E74" s="61" t="s">
        <v>149</v>
      </c>
      <c r="F74" s="71"/>
      <c r="G74" s="72"/>
      <c r="H74" s="73"/>
      <c r="I74" s="72"/>
      <c r="J74" s="73"/>
      <c r="K74" s="72"/>
      <c r="L74" s="73"/>
      <c r="M74" s="74"/>
      <c r="N74" s="62"/>
      <c r="O74" s="63"/>
      <c r="P74" s="317" t="e">
        <f>VLOOKUP($B68,利用者一覧!$C$4:$AU$53,42,FALSE)</f>
        <v>#N/A</v>
      </c>
      <c r="Q74" s="318"/>
      <c r="R74" s="318"/>
      <c r="S74" s="318"/>
      <c r="T74" s="319"/>
      <c r="U74" s="116" t="s">
        <v>148</v>
      </c>
      <c r="V74" s="320" t="e">
        <f>VLOOKUP($B68,利用者一覧!$C$4:$AU$53,44,FALSE)</f>
        <v>#N/A</v>
      </c>
      <c r="W74" s="179"/>
      <c r="X74" s="179"/>
      <c r="Y74" s="179"/>
      <c r="Z74" s="179"/>
      <c r="AA74" s="179"/>
      <c r="AB74" s="179"/>
      <c r="AC74" s="179"/>
      <c r="AD74" s="179"/>
      <c r="AE74" s="179"/>
      <c r="AF74" s="180"/>
    </row>
    <row r="75" spans="1:65" ht="21.6" customHeight="1" thickBot="1">
      <c r="A75" s="302"/>
      <c r="B75" s="293" t="s">
        <v>182</v>
      </c>
      <c r="C75" s="294"/>
      <c r="D75" s="294"/>
      <c r="E75" s="295"/>
      <c r="F75" s="109"/>
      <c r="G75" s="110"/>
      <c r="H75" s="111"/>
      <c r="I75" s="110"/>
      <c r="J75" s="111"/>
      <c r="K75" s="110"/>
      <c r="L75" s="111"/>
      <c r="M75" s="112"/>
      <c r="N75" s="113"/>
      <c r="O75" s="114"/>
      <c r="P75" s="198" t="s">
        <v>178</v>
      </c>
      <c r="Q75" s="199"/>
      <c r="R75" s="324"/>
      <c r="S75" s="206" t="e">
        <f>VLOOKUP($B68,利用者一覧!$C$4:$AU$53,43,FALSE)</f>
        <v>#N/A</v>
      </c>
      <c r="T75" s="206"/>
      <c r="U75" s="207"/>
      <c r="V75" s="321"/>
      <c r="W75" s="322"/>
      <c r="X75" s="322"/>
      <c r="Y75" s="322"/>
      <c r="Z75" s="322"/>
      <c r="AA75" s="322"/>
      <c r="AB75" s="322"/>
      <c r="AC75" s="322"/>
      <c r="AD75" s="322"/>
      <c r="AE75" s="322"/>
      <c r="AF75" s="323"/>
      <c r="AK75" s="76"/>
      <c r="AL75" s="76"/>
      <c r="AM75" s="76"/>
      <c r="AN75" s="76"/>
      <c r="AO75" s="76"/>
      <c r="AP75" s="77"/>
      <c r="AQ75" s="77"/>
      <c r="AR75" s="75"/>
      <c r="AS75" s="77"/>
      <c r="AT75" s="77"/>
      <c r="AU75" s="75"/>
      <c r="AV75" s="77"/>
      <c r="AW75" s="77"/>
      <c r="AX75" s="75"/>
      <c r="AY75" s="77"/>
      <c r="AZ75" s="77"/>
      <c r="BA75" s="75"/>
      <c r="BB75" s="77"/>
      <c r="BC75" s="77"/>
      <c r="BD75" s="75"/>
      <c r="BE75" s="77"/>
      <c r="BF75" s="77"/>
      <c r="BG75" s="75"/>
      <c r="BH75" s="77"/>
      <c r="BI75" s="77"/>
      <c r="BJ75" s="75"/>
      <c r="BK75" s="77"/>
      <c r="BL75" s="77"/>
      <c r="BM75" s="75"/>
    </row>
    <row r="76" spans="1:65" ht="27.6" customHeight="1" thickTop="1" thickBot="1">
      <c r="A76" s="303"/>
      <c r="B76" s="313"/>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5"/>
    </row>
    <row r="77" spans="1:65" ht="16.95" customHeight="1" thickBot="1">
      <c r="A77" s="302">
        <v>8</v>
      </c>
      <c r="B77" s="149" t="s">
        <v>9</v>
      </c>
      <c r="C77" s="150"/>
      <c r="D77" s="150"/>
      <c r="E77" s="151"/>
      <c r="F77" s="304" t="s">
        <v>158</v>
      </c>
      <c r="G77" s="305"/>
      <c r="H77" s="305"/>
      <c r="I77" s="305"/>
      <c r="J77" s="305"/>
      <c r="K77" s="305"/>
      <c r="L77" s="305"/>
      <c r="M77" s="305"/>
      <c r="N77" s="305"/>
      <c r="O77" s="306"/>
      <c r="P77" s="282" t="s">
        <v>48</v>
      </c>
      <c r="Q77" s="283"/>
      <c r="R77" s="283"/>
      <c r="S77" s="283"/>
      <c r="T77" s="283"/>
      <c r="U77" s="284"/>
      <c r="V77" s="285" t="e">
        <f>VLOOKUP($B78,利用者一覧!$C$4:$AU$53,36,FALSE)</f>
        <v>#N/A</v>
      </c>
      <c r="W77" s="286"/>
      <c r="X77" s="286"/>
      <c r="Y77" s="282" t="s">
        <v>49</v>
      </c>
      <c r="Z77" s="283"/>
      <c r="AA77" s="283"/>
      <c r="AB77" s="283"/>
      <c r="AC77" s="284"/>
      <c r="AD77" s="285" t="e">
        <f>VLOOKUP($B78,利用者一覧!$C$4:$AU$53,37,FALSE)</f>
        <v>#N/A</v>
      </c>
      <c r="AE77" s="286"/>
      <c r="AF77" s="287"/>
    </row>
    <row r="78" spans="1:65" ht="27" customHeight="1" thickTop="1" thickBot="1">
      <c r="A78" s="302"/>
      <c r="B78" s="208"/>
      <c r="C78" s="208"/>
      <c r="D78" s="208"/>
      <c r="E78" s="259"/>
      <c r="F78" s="271" t="s">
        <v>26</v>
      </c>
      <c r="G78" s="272"/>
      <c r="H78" s="171" t="s">
        <v>27</v>
      </c>
      <c r="I78" s="272"/>
      <c r="J78" s="171" t="s">
        <v>28</v>
      </c>
      <c r="K78" s="272"/>
      <c r="L78" s="171" t="s">
        <v>29</v>
      </c>
      <c r="M78" s="272"/>
      <c r="N78" s="171" t="s">
        <v>30</v>
      </c>
      <c r="O78" s="275"/>
      <c r="P78" s="106" t="s">
        <v>52</v>
      </c>
      <c r="Q78" s="288" t="s">
        <v>53</v>
      </c>
      <c r="R78" s="289"/>
      <c r="S78" s="104" t="s">
        <v>57</v>
      </c>
      <c r="T78" s="290"/>
      <c r="U78" s="291"/>
      <c r="V78" s="105" t="s">
        <v>60</v>
      </c>
      <c r="W78" s="288" t="s">
        <v>61</v>
      </c>
      <c r="X78" s="292"/>
      <c r="Y78" s="107" t="s">
        <v>54</v>
      </c>
      <c r="Z78" s="115" t="s">
        <v>148</v>
      </c>
      <c r="AA78" s="108" t="s">
        <v>58</v>
      </c>
      <c r="AB78" s="115" t="s">
        <v>148</v>
      </c>
      <c r="AC78" s="108" t="s">
        <v>62</v>
      </c>
      <c r="AD78" s="115" t="s">
        <v>148</v>
      </c>
      <c r="AE78" s="104" t="s">
        <v>55</v>
      </c>
      <c r="AF78" s="61" t="s">
        <v>148</v>
      </c>
    </row>
    <row r="79" spans="1:65" ht="21.6" customHeight="1" thickBot="1">
      <c r="A79" s="302"/>
      <c r="B79" s="209"/>
      <c r="C79" s="209"/>
      <c r="D79" s="209"/>
      <c r="E79" s="261"/>
      <c r="F79" s="97" t="s">
        <v>36</v>
      </c>
      <c r="G79" s="98" t="s">
        <v>37</v>
      </c>
      <c r="H79" s="99" t="s">
        <v>36</v>
      </c>
      <c r="I79" s="98" t="s">
        <v>37</v>
      </c>
      <c r="J79" s="99" t="s">
        <v>36</v>
      </c>
      <c r="K79" s="98" t="s">
        <v>37</v>
      </c>
      <c r="L79" s="99" t="s">
        <v>36</v>
      </c>
      <c r="M79" s="98" t="s">
        <v>37</v>
      </c>
      <c r="N79" s="99" t="s">
        <v>36</v>
      </c>
      <c r="O79" s="100" t="s">
        <v>37</v>
      </c>
      <c r="P79" s="293" t="s">
        <v>177</v>
      </c>
      <c r="Q79" s="294"/>
      <c r="R79" s="294"/>
      <c r="S79" s="294"/>
      <c r="T79" s="294"/>
      <c r="U79" s="295"/>
      <c r="V79" s="293" t="s">
        <v>176</v>
      </c>
      <c r="W79" s="294"/>
      <c r="X79" s="294"/>
      <c r="Y79" s="294"/>
      <c r="Z79" s="294"/>
      <c r="AA79" s="296"/>
      <c r="AB79" s="297" t="e">
        <f>VLOOKUP($B78,利用者一覧!$C$4:$AU$53,45,FALSE)</f>
        <v>#N/A</v>
      </c>
      <c r="AC79" s="297"/>
      <c r="AD79" s="297"/>
      <c r="AE79" s="297"/>
      <c r="AF79" s="298"/>
    </row>
    <row r="80" spans="1:65" ht="27" customHeight="1" thickTop="1" thickBot="1">
      <c r="A80" s="302"/>
      <c r="B80" s="209"/>
      <c r="C80" s="209"/>
      <c r="D80" s="209"/>
      <c r="E80" s="261"/>
      <c r="F80" s="71"/>
      <c r="G80" s="72"/>
      <c r="H80" s="73"/>
      <c r="I80" s="72"/>
      <c r="J80" s="73"/>
      <c r="K80" s="72"/>
      <c r="L80" s="73"/>
      <c r="M80" s="72"/>
      <c r="N80" s="73"/>
      <c r="O80" s="83"/>
      <c r="P80" s="107" t="s">
        <v>157</v>
      </c>
      <c r="Q80" s="115" t="s">
        <v>148</v>
      </c>
      <c r="R80" s="108" t="s">
        <v>63</v>
      </c>
      <c r="S80" s="61" t="s">
        <v>148</v>
      </c>
      <c r="T80" s="107" t="s">
        <v>59</v>
      </c>
      <c r="U80" s="61" t="s">
        <v>148</v>
      </c>
      <c r="V80" s="299" t="s">
        <v>135</v>
      </c>
      <c r="W80" s="300"/>
      <c r="X80" s="95" t="e">
        <f>VLOOKUP($B78,利用者一覧!$C$4:$AU$53,14,FALSE)</f>
        <v>#N/A</v>
      </c>
      <c r="Y80" s="301" t="s">
        <v>139</v>
      </c>
      <c r="Z80" s="300"/>
      <c r="AA80" s="95" t="e">
        <f>VLOOKUP($B78,利用者一覧!$C$4:$AU$53,22,FALSE)</f>
        <v>#N/A</v>
      </c>
      <c r="AB80" s="225"/>
      <c r="AC80" s="225"/>
      <c r="AD80" s="225"/>
      <c r="AE80" s="225"/>
      <c r="AF80" s="226"/>
    </row>
    <row r="81" spans="1:65" ht="21.6" customHeight="1" thickBot="1">
      <c r="A81" s="302"/>
      <c r="B81" s="283" t="s">
        <v>46</v>
      </c>
      <c r="C81" s="283"/>
      <c r="D81" s="283"/>
      <c r="E81" s="307"/>
      <c r="F81" s="84"/>
      <c r="G81" s="85"/>
      <c r="H81" s="86"/>
      <c r="I81" s="85"/>
      <c r="J81" s="86"/>
      <c r="K81" s="85"/>
      <c r="L81" s="86"/>
      <c r="M81" s="85"/>
      <c r="N81" s="86"/>
      <c r="O81" s="87"/>
      <c r="P81" s="293" t="s">
        <v>156</v>
      </c>
      <c r="Q81" s="294"/>
      <c r="R81" s="294"/>
      <c r="S81" s="294"/>
      <c r="T81" s="294"/>
      <c r="U81" s="295"/>
      <c r="V81" s="279" t="s">
        <v>143</v>
      </c>
      <c r="W81" s="280"/>
      <c r="X81" s="96" t="e">
        <f>VLOOKUP($B78,利用者一覧!$C$4:$AU$53,16,FALSE)</f>
        <v>#N/A</v>
      </c>
      <c r="Y81" s="281" t="s">
        <v>140</v>
      </c>
      <c r="Z81" s="280"/>
      <c r="AA81" s="96" t="e">
        <f>VLOOKUP($B78,利用者一覧!$C$4:$AU$53,24,FALSE)</f>
        <v>#N/A</v>
      </c>
      <c r="AB81" s="225"/>
      <c r="AC81" s="225"/>
      <c r="AD81" s="225"/>
      <c r="AE81" s="225"/>
      <c r="AF81" s="226"/>
    </row>
    <row r="82" spans="1:65" ht="21.6" customHeight="1" thickTop="1" thickBot="1">
      <c r="A82" s="302"/>
      <c r="B82" s="103" t="s">
        <v>51</v>
      </c>
      <c r="C82" s="94" t="e">
        <f>VLOOKUP($B78,利用者一覧!$C$4:$AU$53,38,FALSE)</f>
        <v>#N/A</v>
      </c>
      <c r="D82" s="104" t="s">
        <v>56</v>
      </c>
      <c r="E82" s="61" t="s">
        <v>149</v>
      </c>
      <c r="F82" s="271" t="s">
        <v>31</v>
      </c>
      <c r="G82" s="272"/>
      <c r="H82" s="171" t="s">
        <v>32</v>
      </c>
      <c r="I82" s="272"/>
      <c r="J82" s="171" t="s">
        <v>33</v>
      </c>
      <c r="K82" s="272"/>
      <c r="L82" s="171" t="s">
        <v>34</v>
      </c>
      <c r="M82" s="273"/>
      <c r="N82" s="274" t="s">
        <v>35</v>
      </c>
      <c r="O82" s="275"/>
      <c r="P82" s="276" t="e">
        <f>VLOOKUP($B78,利用者一覧!$C$4:$AU$53,40,FALSE)</f>
        <v>#N/A</v>
      </c>
      <c r="Q82" s="277"/>
      <c r="R82" s="277"/>
      <c r="S82" s="277"/>
      <c r="T82" s="278"/>
      <c r="U82" s="70" t="s">
        <v>148</v>
      </c>
      <c r="V82" s="279" t="s">
        <v>144</v>
      </c>
      <c r="W82" s="280"/>
      <c r="X82" s="96" t="e">
        <f>VLOOKUP($B78,利用者一覧!$C$4:$AU$53,18,FALSE)</f>
        <v>#N/A</v>
      </c>
      <c r="Y82" s="281" t="s">
        <v>141</v>
      </c>
      <c r="Z82" s="280"/>
      <c r="AA82" s="96" t="e">
        <f>VLOOKUP($B78,利用者一覧!$C$4:$AU$53,26,FALSE)</f>
        <v>#N/A</v>
      </c>
      <c r="AB82" s="225"/>
      <c r="AC82" s="225"/>
      <c r="AD82" s="225"/>
      <c r="AE82" s="225"/>
      <c r="AF82" s="226"/>
    </row>
    <row r="83" spans="1:65" ht="21.6" customHeight="1" thickBot="1">
      <c r="A83" s="302"/>
      <c r="B83" s="308" t="s">
        <v>47</v>
      </c>
      <c r="C83" s="308"/>
      <c r="D83" s="308"/>
      <c r="E83" s="309"/>
      <c r="F83" s="97" t="s">
        <v>36</v>
      </c>
      <c r="G83" s="98" t="s">
        <v>37</v>
      </c>
      <c r="H83" s="99" t="s">
        <v>36</v>
      </c>
      <c r="I83" s="98" t="s">
        <v>37</v>
      </c>
      <c r="J83" s="99" t="s">
        <v>36</v>
      </c>
      <c r="K83" s="98" t="s">
        <v>37</v>
      </c>
      <c r="L83" s="99" t="s">
        <v>36</v>
      </c>
      <c r="M83" s="101" t="s">
        <v>37</v>
      </c>
      <c r="N83" s="102" t="s">
        <v>36</v>
      </c>
      <c r="O83" s="100" t="s">
        <v>37</v>
      </c>
      <c r="P83" s="310" t="e">
        <f>VLOOKUP($B78,利用者一覧!$C$4:$AU$53,41,FALSE)</f>
        <v>#N/A</v>
      </c>
      <c r="Q83" s="311"/>
      <c r="R83" s="311"/>
      <c r="S83" s="311"/>
      <c r="T83" s="312"/>
      <c r="U83" s="64" t="s">
        <v>148</v>
      </c>
      <c r="V83" s="279" t="s">
        <v>138</v>
      </c>
      <c r="W83" s="280"/>
      <c r="X83" s="96" t="e">
        <f>VLOOKUP($B78,利用者一覧!$C$4:$AU$53,20,FALSE)</f>
        <v>#N/A</v>
      </c>
      <c r="Y83" s="281" t="s">
        <v>142</v>
      </c>
      <c r="Z83" s="280"/>
      <c r="AA83" s="96" t="e">
        <f>VLOOKUP($B78,利用者一覧!$C$4:$AU$53,28,FALSE)</f>
        <v>#N/A</v>
      </c>
      <c r="AB83" s="225"/>
      <c r="AC83" s="225"/>
      <c r="AD83" s="225"/>
      <c r="AE83" s="225"/>
      <c r="AF83" s="226"/>
      <c r="AK83" s="316"/>
      <c r="AL83" s="316"/>
      <c r="AM83" s="67"/>
      <c r="AN83" s="67"/>
      <c r="AO83" s="67"/>
    </row>
    <row r="84" spans="1:65" ht="21.6" customHeight="1" thickTop="1" thickBot="1">
      <c r="A84" s="302"/>
      <c r="B84" s="106" t="s">
        <v>51</v>
      </c>
      <c r="C84" s="94" t="e">
        <f>VLOOKUP($B78,利用者一覧!$C$4:$AU$53,39,FALSE)</f>
        <v>#N/A</v>
      </c>
      <c r="D84" s="104" t="s">
        <v>56</v>
      </c>
      <c r="E84" s="61" t="s">
        <v>149</v>
      </c>
      <c r="F84" s="71"/>
      <c r="G84" s="72"/>
      <c r="H84" s="73"/>
      <c r="I84" s="72"/>
      <c r="J84" s="73"/>
      <c r="K84" s="72"/>
      <c r="L84" s="73"/>
      <c r="M84" s="74"/>
      <c r="N84" s="62"/>
      <c r="O84" s="63"/>
      <c r="P84" s="317" t="e">
        <f>VLOOKUP($B78,利用者一覧!$C$4:$AU$53,42,FALSE)</f>
        <v>#N/A</v>
      </c>
      <c r="Q84" s="318"/>
      <c r="R84" s="318"/>
      <c r="S84" s="318"/>
      <c r="T84" s="319"/>
      <c r="U84" s="116" t="s">
        <v>148</v>
      </c>
      <c r="V84" s="320" t="e">
        <f>VLOOKUP($B78,利用者一覧!$C$4:$AU$53,44,FALSE)</f>
        <v>#N/A</v>
      </c>
      <c r="W84" s="179"/>
      <c r="X84" s="179"/>
      <c r="Y84" s="179"/>
      <c r="Z84" s="179"/>
      <c r="AA84" s="179"/>
      <c r="AB84" s="179"/>
      <c r="AC84" s="179"/>
      <c r="AD84" s="179"/>
      <c r="AE84" s="179"/>
      <c r="AF84" s="180"/>
    </row>
    <row r="85" spans="1:65" ht="21.6" customHeight="1" thickBot="1">
      <c r="A85" s="302"/>
      <c r="B85" s="293" t="s">
        <v>182</v>
      </c>
      <c r="C85" s="294"/>
      <c r="D85" s="294"/>
      <c r="E85" s="295"/>
      <c r="F85" s="109"/>
      <c r="G85" s="110"/>
      <c r="H85" s="111"/>
      <c r="I85" s="110"/>
      <c r="J85" s="111"/>
      <c r="K85" s="110"/>
      <c r="L85" s="111"/>
      <c r="M85" s="112"/>
      <c r="N85" s="113"/>
      <c r="O85" s="114"/>
      <c r="P85" s="198" t="s">
        <v>178</v>
      </c>
      <c r="Q85" s="199"/>
      <c r="R85" s="324"/>
      <c r="S85" s="206" t="e">
        <f>VLOOKUP($B78,利用者一覧!$C$4:$AU$53,43,FALSE)</f>
        <v>#N/A</v>
      </c>
      <c r="T85" s="206"/>
      <c r="U85" s="207"/>
      <c r="V85" s="321"/>
      <c r="W85" s="322"/>
      <c r="X85" s="322"/>
      <c r="Y85" s="322"/>
      <c r="Z85" s="322"/>
      <c r="AA85" s="322"/>
      <c r="AB85" s="322"/>
      <c r="AC85" s="322"/>
      <c r="AD85" s="322"/>
      <c r="AE85" s="322"/>
      <c r="AF85" s="323"/>
      <c r="AK85" s="76"/>
      <c r="AL85" s="76"/>
      <c r="AM85" s="76"/>
      <c r="AN85" s="76"/>
      <c r="AO85" s="76"/>
      <c r="AP85" s="77"/>
      <c r="AQ85" s="77"/>
      <c r="AR85" s="75"/>
      <c r="AS85" s="77"/>
      <c r="AT85" s="77"/>
      <c r="AU85" s="75"/>
      <c r="AV85" s="77"/>
      <c r="AW85" s="77"/>
      <c r="AX85" s="75"/>
      <c r="AY85" s="77"/>
      <c r="AZ85" s="77"/>
      <c r="BA85" s="75"/>
      <c r="BB85" s="77"/>
      <c r="BC85" s="77"/>
      <c r="BD85" s="75"/>
      <c r="BE85" s="77"/>
      <c r="BF85" s="77"/>
      <c r="BG85" s="75"/>
      <c r="BH85" s="77"/>
      <c r="BI85" s="77"/>
      <c r="BJ85" s="75"/>
      <c r="BK85" s="77"/>
      <c r="BL85" s="77"/>
      <c r="BM85" s="75"/>
    </row>
    <row r="86" spans="1:65" ht="27.6" customHeight="1" thickTop="1" thickBot="1">
      <c r="A86" s="303"/>
      <c r="B86" s="313"/>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5"/>
    </row>
    <row r="87" spans="1:65" ht="16.95" customHeight="1" thickBot="1">
      <c r="A87" s="302">
        <v>9</v>
      </c>
      <c r="B87" s="149" t="s">
        <v>9</v>
      </c>
      <c r="C87" s="150"/>
      <c r="D87" s="150"/>
      <c r="E87" s="151"/>
      <c r="F87" s="304" t="s">
        <v>158</v>
      </c>
      <c r="G87" s="305"/>
      <c r="H87" s="305"/>
      <c r="I87" s="305"/>
      <c r="J87" s="305"/>
      <c r="K87" s="305"/>
      <c r="L87" s="305"/>
      <c r="M87" s="305"/>
      <c r="N87" s="305"/>
      <c r="O87" s="306"/>
      <c r="P87" s="282" t="s">
        <v>48</v>
      </c>
      <c r="Q87" s="283"/>
      <c r="R87" s="283"/>
      <c r="S87" s="283"/>
      <c r="T87" s="283"/>
      <c r="U87" s="284"/>
      <c r="V87" s="285" t="e">
        <f>VLOOKUP($B88,利用者一覧!$C$4:$AU$53,36,FALSE)</f>
        <v>#N/A</v>
      </c>
      <c r="W87" s="286"/>
      <c r="X87" s="286"/>
      <c r="Y87" s="282" t="s">
        <v>49</v>
      </c>
      <c r="Z87" s="283"/>
      <c r="AA87" s="283"/>
      <c r="AB87" s="283"/>
      <c r="AC87" s="284"/>
      <c r="AD87" s="285" t="e">
        <f>VLOOKUP($B88,利用者一覧!$C$4:$AU$53,37,FALSE)</f>
        <v>#N/A</v>
      </c>
      <c r="AE87" s="286"/>
      <c r="AF87" s="287"/>
    </row>
    <row r="88" spans="1:65" ht="27" customHeight="1" thickTop="1" thickBot="1">
      <c r="A88" s="302"/>
      <c r="B88" s="208"/>
      <c r="C88" s="208"/>
      <c r="D88" s="208"/>
      <c r="E88" s="259"/>
      <c r="F88" s="271" t="s">
        <v>26</v>
      </c>
      <c r="G88" s="272"/>
      <c r="H88" s="171" t="s">
        <v>27</v>
      </c>
      <c r="I88" s="272"/>
      <c r="J88" s="171" t="s">
        <v>28</v>
      </c>
      <c r="K88" s="272"/>
      <c r="L88" s="171" t="s">
        <v>29</v>
      </c>
      <c r="M88" s="272"/>
      <c r="N88" s="171" t="s">
        <v>30</v>
      </c>
      <c r="O88" s="275"/>
      <c r="P88" s="106" t="s">
        <v>52</v>
      </c>
      <c r="Q88" s="288" t="s">
        <v>53</v>
      </c>
      <c r="R88" s="289"/>
      <c r="S88" s="104" t="s">
        <v>57</v>
      </c>
      <c r="T88" s="290"/>
      <c r="U88" s="291"/>
      <c r="V88" s="105" t="s">
        <v>60</v>
      </c>
      <c r="W88" s="288" t="s">
        <v>61</v>
      </c>
      <c r="X88" s="292"/>
      <c r="Y88" s="107" t="s">
        <v>54</v>
      </c>
      <c r="Z88" s="115" t="s">
        <v>148</v>
      </c>
      <c r="AA88" s="108" t="s">
        <v>58</v>
      </c>
      <c r="AB88" s="115" t="s">
        <v>148</v>
      </c>
      <c r="AC88" s="108" t="s">
        <v>62</v>
      </c>
      <c r="AD88" s="115" t="s">
        <v>148</v>
      </c>
      <c r="AE88" s="104" t="s">
        <v>55</v>
      </c>
      <c r="AF88" s="61" t="s">
        <v>148</v>
      </c>
    </row>
    <row r="89" spans="1:65" ht="21.6" customHeight="1" thickBot="1">
      <c r="A89" s="302"/>
      <c r="B89" s="209"/>
      <c r="C89" s="209"/>
      <c r="D89" s="209"/>
      <c r="E89" s="261"/>
      <c r="F89" s="97" t="s">
        <v>36</v>
      </c>
      <c r="G89" s="98" t="s">
        <v>37</v>
      </c>
      <c r="H89" s="99" t="s">
        <v>36</v>
      </c>
      <c r="I89" s="98" t="s">
        <v>37</v>
      </c>
      <c r="J89" s="99" t="s">
        <v>36</v>
      </c>
      <c r="K89" s="98" t="s">
        <v>37</v>
      </c>
      <c r="L89" s="99" t="s">
        <v>36</v>
      </c>
      <c r="M89" s="98" t="s">
        <v>37</v>
      </c>
      <c r="N89" s="99" t="s">
        <v>36</v>
      </c>
      <c r="O89" s="100" t="s">
        <v>37</v>
      </c>
      <c r="P89" s="293" t="s">
        <v>177</v>
      </c>
      <c r="Q89" s="294"/>
      <c r="R89" s="294"/>
      <c r="S89" s="294"/>
      <c r="T89" s="294"/>
      <c r="U89" s="295"/>
      <c r="V89" s="293" t="s">
        <v>176</v>
      </c>
      <c r="W89" s="294"/>
      <c r="X89" s="294"/>
      <c r="Y89" s="294"/>
      <c r="Z89" s="294"/>
      <c r="AA89" s="296"/>
      <c r="AB89" s="297" t="e">
        <f>VLOOKUP($B88,利用者一覧!$C$4:$AU$53,45,FALSE)</f>
        <v>#N/A</v>
      </c>
      <c r="AC89" s="297"/>
      <c r="AD89" s="297"/>
      <c r="AE89" s="297"/>
      <c r="AF89" s="298"/>
    </row>
    <row r="90" spans="1:65" ht="27" customHeight="1" thickTop="1" thickBot="1">
      <c r="A90" s="302"/>
      <c r="B90" s="209"/>
      <c r="C90" s="209"/>
      <c r="D90" s="209"/>
      <c r="E90" s="261"/>
      <c r="F90" s="71"/>
      <c r="G90" s="72"/>
      <c r="H90" s="73"/>
      <c r="I90" s="72"/>
      <c r="J90" s="73"/>
      <c r="K90" s="72"/>
      <c r="L90" s="73"/>
      <c r="M90" s="72"/>
      <c r="N90" s="73"/>
      <c r="O90" s="83"/>
      <c r="P90" s="107" t="s">
        <v>157</v>
      </c>
      <c r="Q90" s="115" t="s">
        <v>148</v>
      </c>
      <c r="R90" s="108" t="s">
        <v>63</v>
      </c>
      <c r="S90" s="61" t="s">
        <v>148</v>
      </c>
      <c r="T90" s="107" t="s">
        <v>59</v>
      </c>
      <c r="U90" s="61" t="s">
        <v>148</v>
      </c>
      <c r="V90" s="299" t="s">
        <v>135</v>
      </c>
      <c r="W90" s="300"/>
      <c r="X90" s="95" t="e">
        <f>VLOOKUP($B88,利用者一覧!$C$4:$AU$53,14,FALSE)</f>
        <v>#N/A</v>
      </c>
      <c r="Y90" s="301" t="s">
        <v>139</v>
      </c>
      <c r="Z90" s="300"/>
      <c r="AA90" s="95" t="e">
        <f>VLOOKUP($B88,利用者一覧!$C$4:$AU$53,22,FALSE)</f>
        <v>#N/A</v>
      </c>
      <c r="AB90" s="225"/>
      <c r="AC90" s="225"/>
      <c r="AD90" s="225"/>
      <c r="AE90" s="225"/>
      <c r="AF90" s="226"/>
    </row>
    <row r="91" spans="1:65" ht="21.6" customHeight="1" thickBot="1">
      <c r="A91" s="302"/>
      <c r="B91" s="283" t="s">
        <v>46</v>
      </c>
      <c r="C91" s="283"/>
      <c r="D91" s="283"/>
      <c r="E91" s="307"/>
      <c r="F91" s="84"/>
      <c r="G91" s="85"/>
      <c r="H91" s="86"/>
      <c r="I91" s="85"/>
      <c r="J91" s="86"/>
      <c r="K91" s="85"/>
      <c r="L91" s="86"/>
      <c r="M91" s="85"/>
      <c r="N91" s="86"/>
      <c r="O91" s="87"/>
      <c r="P91" s="293" t="s">
        <v>156</v>
      </c>
      <c r="Q91" s="294"/>
      <c r="R91" s="294"/>
      <c r="S91" s="294"/>
      <c r="T91" s="294"/>
      <c r="U91" s="295"/>
      <c r="V91" s="279" t="s">
        <v>143</v>
      </c>
      <c r="W91" s="280"/>
      <c r="X91" s="96" t="e">
        <f>VLOOKUP($B88,利用者一覧!$C$4:$AU$53,16,FALSE)</f>
        <v>#N/A</v>
      </c>
      <c r="Y91" s="281" t="s">
        <v>140</v>
      </c>
      <c r="Z91" s="280"/>
      <c r="AA91" s="96" t="e">
        <f>VLOOKUP($B88,利用者一覧!$C$4:$AU$53,24,FALSE)</f>
        <v>#N/A</v>
      </c>
      <c r="AB91" s="225"/>
      <c r="AC91" s="225"/>
      <c r="AD91" s="225"/>
      <c r="AE91" s="225"/>
      <c r="AF91" s="226"/>
    </row>
    <row r="92" spans="1:65" ht="21.6" customHeight="1" thickTop="1" thickBot="1">
      <c r="A92" s="302"/>
      <c r="B92" s="103" t="s">
        <v>51</v>
      </c>
      <c r="C92" s="94" t="e">
        <f>VLOOKUP($B88,利用者一覧!$C$4:$AU$53,38,FALSE)</f>
        <v>#N/A</v>
      </c>
      <c r="D92" s="104" t="s">
        <v>56</v>
      </c>
      <c r="E92" s="61" t="s">
        <v>149</v>
      </c>
      <c r="F92" s="271" t="s">
        <v>31</v>
      </c>
      <c r="G92" s="272"/>
      <c r="H92" s="171" t="s">
        <v>32</v>
      </c>
      <c r="I92" s="272"/>
      <c r="J92" s="171" t="s">
        <v>33</v>
      </c>
      <c r="K92" s="272"/>
      <c r="L92" s="171" t="s">
        <v>34</v>
      </c>
      <c r="M92" s="273"/>
      <c r="N92" s="274" t="s">
        <v>35</v>
      </c>
      <c r="O92" s="275"/>
      <c r="P92" s="276" t="e">
        <f>VLOOKUP($B88,利用者一覧!$C$4:$AU$53,40,FALSE)</f>
        <v>#N/A</v>
      </c>
      <c r="Q92" s="277"/>
      <c r="R92" s="277"/>
      <c r="S92" s="277"/>
      <c r="T92" s="278"/>
      <c r="U92" s="70" t="s">
        <v>148</v>
      </c>
      <c r="V92" s="279" t="s">
        <v>144</v>
      </c>
      <c r="W92" s="280"/>
      <c r="X92" s="96" t="e">
        <f>VLOOKUP($B88,利用者一覧!$C$4:$AU$53,18,FALSE)</f>
        <v>#N/A</v>
      </c>
      <c r="Y92" s="281" t="s">
        <v>141</v>
      </c>
      <c r="Z92" s="280"/>
      <c r="AA92" s="96" t="e">
        <f>VLOOKUP($B88,利用者一覧!$C$4:$AU$53,26,FALSE)</f>
        <v>#N/A</v>
      </c>
      <c r="AB92" s="225"/>
      <c r="AC92" s="225"/>
      <c r="AD92" s="225"/>
      <c r="AE92" s="225"/>
      <c r="AF92" s="226"/>
    </row>
    <row r="93" spans="1:65" ht="21.6" customHeight="1" thickBot="1">
      <c r="A93" s="302"/>
      <c r="B93" s="308" t="s">
        <v>47</v>
      </c>
      <c r="C93" s="308"/>
      <c r="D93" s="308"/>
      <c r="E93" s="309"/>
      <c r="F93" s="97" t="s">
        <v>36</v>
      </c>
      <c r="G93" s="98" t="s">
        <v>37</v>
      </c>
      <c r="H93" s="99" t="s">
        <v>36</v>
      </c>
      <c r="I93" s="98" t="s">
        <v>37</v>
      </c>
      <c r="J93" s="99" t="s">
        <v>36</v>
      </c>
      <c r="K93" s="98" t="s">
        <v>37</v>
      </c>
      <c r="L93" s="99" t="s">
        <v>36</v>
      </c>
      <c r="M93" s="101" t="s">
        <v>37</v>
      </c>
      <c r="N93" s="102" t="s">
        <v>36</v>
      </c>
      <c r="O93" s="100" t="s">
        <v>37</v>
      </c>
      <c r="P93" s="310" t="e">
        <f>VLOOKUP($B88,利用者一覧!$C$4:$AU$53,41,FALSE)</f>
        <v>#N/A</v>
      </c>
      <c r="Q93" s="311"/>
      <c r="R93" s="311"/>
      <c r="S93" s="311"/>
      <c r="T93" s="312"/>
      <c r="U93" s="64" t="s">
        <v>148</v>
      </c>
      <c r="V93" s="279" t="s">
        <v>138</v>
      </c>
      <c r="W93" s="280"/>
      <c r="X93" s="96" t="e">
        <f>VLOOKUP($B88,利用者一覧!$C$4:$AU$53,20,FALSE)</f>
        <v>#N/A</v>
      </c>
      <c r="Y93" s="281" t="s">
        <v>142</v>
      </c>
      <c r="Z93" s="280"/>
      <c r="AA93" s="96" t="e">
        <f>VLOOKUP($B88,利用者一覧!$C$4:$AU$53,28,FALSE)</f>
        <v>#N/A</v>
      </c>
      <c r="AB93" s="225"/>
      <c r="AC93" s="225"/>
      <c r="AD93" s="225"/>
      <c r="AE93" s="225"/>
      <c r="AF93" s="226"/>
      <c r="AK93" s="316"/>
      <c r="AL93" s="316"/>
      <c r="AM93" s="67"/>
      <c r="AN93" s="67"/>
      <c r="AO93" s="67"/>
    </row>
    <row r="94" spans="1:65" ht="21.6" customHeight="1" thickTop="1" thickBot="1">
      <c r="A94" s="302"/>
      <c r="B94" s="106" t="s">
        <v>51</v>
      </c>
      <c r="C94" s="94" t="e">
        <f>VLOOKUP($B88,利用者一覧!$C$4:$AU$53,39,FALSE)</f>
        <v>#N/A</v>
      </c>
      <c r="D94" s="104" t="s">
        <v>56</v>
      </c>
      <c r="E94" s="61" t="s">
        <v>149</v>
      </c>
      <c r="F94" s="71"/>
      <c r="G94" s="72"/>
      <c r="H94" s="73"/>
      <c r="I94" s="72"/>
      <c r="J94" s="73"/>
      <c r="K94" s="72"/>
      <c r="L94" s="73"/>
      <c r="M94" s="74"/>
      <c r="N94" s="62"/>
      <c r="O94" s="63"/>
      <c r="P94" s="317" t="e">
        <f>VLOOKUP($B88,利用者一覧!$C$4:$AU$53,42,FALSE)</f>
        <v>#N/A</v>
      </c>
      <c r="Q94" s="318"/>
      <c r="R94" s="318"/>
      <c r="S94" s="318"/>
      <c r="T94" s="319"/>
      <c r="U94" s="116" t="s">
        <v>148</v>
      </c>
      <c r="V94" s="320" t="e">
        <f>VLOOKUP($B88,利用者一覧!$C$4:$AU$53,44,FALSE)</f>
        <v>#N/A</v>
      </c>
      <c r="W94" s="179"/>
      <c r="X94" s="179"/>
      <c r="Y94" s="179"/>
      <c r="Z94" s="179"/>
      <c r="AA94" s="179"/>
      <c r="AB94" s="179"/>
      <c r="AC94" s="179"/>
      <c r="AD94" s="179"/>
      <c r="AE94" s="179"/>
      <c r="AF94" s="180"/>
    </row>
    <row r="95" spans="1:65" ht="21.6" customHeight="1" thickBot="1">
      <c r="A95" s="302"/>
      <c r="B95" s="293" t="s">
        <v>182</v>
      </c>
      <c r="C95" s="294"/>
      <c r="D95" s="294"/>
      <c r="E95" s="295"/>
      <c r="F95" s="109"/>
      <c r="G95" s="110"/>
      <c r="H95" s="111"/>
      <c r="I95" s="110"/>
      <c r="J95" s="111"/>
      <c r="K95" s="110"/>
      <c r="L95" s="111"/>
      <c r="M95" s="112"/>
      <c r="N95" s="113"/>
      <c r="O95" s="114"/>
      <c r="P95" s="198" t="s">
        <v>178</v>
      </c>
      <c r="Q95" s="199"/>
      <c r="R95" s="324"/>
      <c r="S95" s="206" t="e">
        <f>VLOOKUP($B88,利用者一覧!$C$4:$AU$53,43,FALSE)</f>
        <v>#N/A</v>
      </c>
      <c r="T95" s="206"/>
      <c r="U95" s="207"/>
      <c r="V95" s="321"/>
      <c r="W95" s="322"/>
      <c r="X95" s="322"/>
      <c r="Y95" s="322"/>
      <c r="Z95" s="322"/>
      <c r="AA95" s="322"/>
      <c r="AB95" s="322"/>
      <c r="AC95" s="322"/>
      <c r="AD95" s="322"/>
      <c r="AE95" s="322"/>
      <c r="AF95" s="323"/>
      <c r="AK95" s="76"/>
      <c r="AL95" s="76"/>
      <c r="AM95" s="76"/>
      <c r="AN95" s="76"/>
      <c r="AO95" s="76"/>
      <c r="AP95" s="77"/>
      <c r="AQ95" s="77"/>
      <c r="AR95" s="75"/>
      <c r="AS95" s="77"/>
      <c r="AT95" s="77"/>
      <c r="AU95" s="75"/>
      <c r="AV95" s="77"/>
      <c r="AW95" s="77"/>
      <c r="AX95" s="75"/>
      <c r="AY95" s="77"/>
      <c r="AZ95" s="77"/>
      <c r="BA95" s="75"/>
      <c r="BB95" s="77"/>
      <c r="BC95" s="77"/>
      <c r="BD95" s="75"/>
      <c r="BE95" s="77"/>
      <c r="BF95" s="77"/>
      <c r="BG95" s="75"/>
      <c r="BH95" s="77"/>
      <c r="BI95" s="77"/>
      <c r="BJ95" s="75"/>
      <c r="BK95" s="77"/>
      <c r="BL95" s="77"/>
      <c r="BM95" s="75"/>
    </row>
    <row r="96" spans="1:65" ht="27.6" customHeight="1" thickTop="1" thickBot="1">
      <c r="A96" s="303"/>
      <c r="B96" s="313"/>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314"/>
      <c r="AE96" s="314"/>
      <c r="AF96" s="315"/>
    </row>
    <row r="97" spans="1:65" ht="16.95" customHeight="1" thickBot="1">
      <c r="A97" s="302">
        <v>10</v>
      </c>
      <c r="B97" s="149" t="s">
        <v>9</v>
      </c>
      <c r="C97" s="150"/>
      <c r="D97" s="150"/>
      <c r="E97" s="151"/>
      <c r="F97" s="304" t="s">
        <v>158</v>
      </c>
      <c r="G97" s="305"/>
      <c r="H97" s="305"/>
      <c r="I97" s="305"/>
      <c r="J97" s="305"/>
      <c r="K97" s="305"/>
      <c r="L97" s="305"/>
      <c r="M97" s="305"/>
      <c r="N97" s="305"/>
      <c r="O97" s="306"/>
      <c r="P97" s="282" t="s">
        <v>48</v>
      </c>
      <c r="Q97" s="283"/>
      <c r="R97" s="283"/>
      <c r="S97" s="283"/>
      <c r="T97" s="283"/>
      <c r="U97" s="284"/>
      <c r="V97" s="285" t="e">
        <f>VLOOKUP($B98,利用者一覧!$C$4:$AU$53,36,FALSE)</f>
        <v>#N/A</v>
      </c>
      <c r="W97" s="286"/>
      <c r="X97" s="286"/>
      <c r="Y97" s="282" t="s">
        <v>49</v>
      </c>
      <c r="Z97" s="283"/>
      <c r="AA97" s="283"/>
      <c r="AB97" s="283"/>
      <c r="AC97" s="284"/>
      <c r="AD97" s="285" t="e">
        <f>VLOOKUP($B98,利用者一覧!$C$4:$AU$53,37,FALSE)</f>
        <v>#N/A</v>
      </c>
      <c r="AE97" s="286"/>
      <c r="AF97" s="287"/>
    </row>
    <row r="98" spans="1:65" ht="27" customHeight="1" thickTop="1" thickBot="1">
      <c r="A98" s="302"/>
      <c r="B98" s="208"/>
      <c r="C98" s="208"/>
      <c r="D98" s="208"/>
      <c r="E98" s="259"/>
      <c r="F98" s="271" t="s">
        <v>26</v>
      </c>
      <c r="G98" s="272"/>
      <c r="H98" s="171" t="s">
        <v>27</v>
      </c>
      <c r="I98" s="272"/>
      <c r="J98" s="171" t="s">
        <v>28</v>
      </c>
      <c r="K98" s="272"/>
      <c r="L98" s="171" t="s">
        <v>29</v>
      </c>
      <c r="M98" s="272"/>
      <c r="N98" s="171" t="s">
        <v>30</v>
      </c>
      <c r="O98" s="275"/>
      <c r="P98" s="106" t="s">
        <v>52</v>
      </c>
      <c r="Q98" s="288" t="s">
        <v>53</v>
      </c>
      <c r="R98" s="289"/>
      <c r="S98" s="104" t="s">
        <v>57</v>
      </c>
      <c r="T98" s="290"/>
      <c r="U98" s="291"/>
      <c r="V98" s="105" t="s">
        <v>60</v>
      </c>
      <c r="W98" s="288" t="s">
        <v>61</v>
      </c>
      <c r="X98" s="292"/>
      <c r="Y98" s="107" t="s">
        <v>54</v>
      </c>
      <c r="Z98" s="115" t="s">
        <v>148</v>
      </c>
      <c r="AA98" s="108" t="s">
        <v>58</v>
      </c>
      <c r="AB98" s="115" t="s">
        <v>148</v>
      </c>
      <c r="AC98" s="108" t="s">
        <v>62</v>
      </c>
      <c r="AD98" s="115" t="s">
        <v>148</v>
      </c>
      <c r="AE98" s="104" t="s">
        <v>55</v>
      </c>
      <c r="AF98" s="61" t="s">
        <v>148</v>
      </c>
    </row>
    <row r="99" spans="1:65" ht="21.6" customHeight="1" thickBot="1">
      <c r="A99" s="302"/>
      <c r="B99" s="209"/>
      <c r="C99" s="209"/>
      <c r="D99" s="209"/>
      <c r="E99" s="261"/>
      <c r="F99" s="97" t="s">
        <v>36</v>
      </c>
      <c r="G99" s="98" t="s">
        <v>37</v>
      </c>
      <c r="H99" s="99" t="s">
        <v>36</v>
      </c>
      <c r="I99" s="98" t="s">
        <v>37</v>
      </c>
      <c r="J99" s="99" t="s">
        <v>36</v>
      </c>
      <c r="K99" s="98" t="s">
        <v>37</v>
      </c>
      <c r="L99" s="99" t="s">
        <v>36</v>
      </c>
      <c r="M99" s="98" t="s">
        <v>37</v>
      </c>
      <c r="N99" s="99" t="s">
        <v>36</v>
      </c>
      <c r="O99" s="100" t="s">
        <v>37</v>
      </c>
      <c r="P99" s="293" t="s">
        <v>177</v>
      </c>
      <c r="Q99" s="294"/>
      <c r="R99" s="294"/>
      <c r="S99" s="294"/>
      <c r="T99" s="294"/>
      <c r="U99" s="295"/>
      <c r="V99" s="293" t="s">
        <v>176</v>
      </c>
      <c r="W99" s="294"/>
      <c r="X99" s="294"/>
      <c r="Y99" s="294"/>
      <c r="Z99" s="294"/>
      <c r="AA99" s="296"/>
      <c r="AB99" s="297" t="e">
        <f>VLOOKUP($B98,利用者一覧!$C$4:$AU$53,45,FALSE)</f>
        <v>#N/A</v>
      </c>
      <c r="AC99" s="297"/>
      <c r="AD99" s="297"/>
      <c r="AE99" s="297"/>
      <c r="AF99" s="298"/>
    </row>
    <row r="100" spans="1:65" ht="27" customHeight="1" thickTop="1" thickBot="1">
      <c r="A100" s="302"/>
      <c r="B100" s="209"/>
      <c r="C100" s="209"/>
      <c r="D100" s="209"/>
      <c r="E100" s="261"/>
      <c r="F100" s="71"/>
      <c r="G100" s="72"/>
      <c r="H100" s="73"/>
      <c r="I100" s="72"/>
      <c r="J100" s="73"/>
      <c r="K100" s="72"/>
      <c r="L100" s="73"/>
      <c r="M100" s="72"/>
      <c r="N100" s="73"/>
      <c r="O100" s="83"/>
      <c r="P100" s="107" t="s">
        <v>157</v>
      </c>
      <c r="Q100" s="115" t="s">
        <v>148</v>
      </c>
      <c r="R100" s="108" t="s">
        <v>63</v>
      </c>
      <c r="S100" s="61" t="s">
        <v>148</v>
      </c>
      <c r="T100" s="107" t="s">
        <v>59</v>
      </c>
      <c r="U100" s="61" t="s">
        <v>148</v>
      </c>
      <c r="V100" s="299" t="s">
        <v>135</v>
      </c>
      <c r="W100" s="300"/>
      <c r="X100" s="95" t="e">
        <f>VLOOKUP($B98,利用者一覧!$C$4:$AU$53,14,FALSE)</f>
        <v>#N/A</v>
      </c>
      <c r="Y100" s="301" t="s">
        <v>139</v>
      </c>
      <c r="Z100" s="300"/>
      <c r="AA100" s="95" t="e">
        <f>VLOOKUP($B98,利用者一覧!$C$4:$AU$53,22,FALSE)</f>
        <v>#N/A</v>
      </c>
      <c r="AB100" s="225"/>
      <c r="AC100" s="225"/>
      <c r="AD100" s="225"/>
      <c r="AE100" s="225"/>
      <c r="AF100" s="226"/>
    </row>
    <row r="101" spans="1:65" ht="21.6" customHeight="1" thickBot="1">
      <c r="A101" s="302"/>
      <c r="B101" s="283" t="s">
        <v>46</v>
      </c>
      <c r="C101" s="283"/>
      <c r="D101" s="283"/>
      <c r="E101" s="307"/>
      <c r="F101" s="84"/>
      <c r="G101" s="85"/>
      <c r="H101" s="86"/>
      <c r="I101" s="85"/>
      <c r="J101" s="86"/>
      <c r="K101" s="85"/>
      <c r="L101" s="86"/>
      <c r="M101" s="85"/>
      <c r="N101" s="86"/>
      <c r="O101" s="87"/>
      <c r="P101" s="293" t="s">
        <v>156</v>
      </c>
      <c r="Q101" s="294"/>
      <c r="R101" s="294"/>
      <c r="S101" s="294"/>
      <c r="T101" s="294"/>
      <c r="U101" s="295"/>
      <c r="V101" s="279" t="s">
        <v>143</v>
      </c>
      <c r="W101" s="280"/>
      <c r="X101" s="96" t="e">
        <f>VLOOKUP($B98,利用者一覧!$C$4:$AU$53,16,FALSE)</f>
        <v>#N/A</v>
      </c>
      <c r="Y101" s="281" t="s">
        <v>140</v>
      </c>
      <c r="Z101" s="280"/>
      <c r="AA101" s="96" t="e">
        <f>VLOOKUP($B98,利用者一覧!$C$4:$AU$53,24,FALSE)</f>
        <v>#N/A</v>
      </c>
      <c r="AB101" s="225"/>
      <c r="AC101" s="225"/>
      <c r="AD101" s="225"/>
      <c r="AE101" s="225"/>
      <c r="AF101" s="226"/>
    </row>
    <row r="102" spans="1:65" ht="21.6" customHeight="1" thickTop="1" thickBot="1">
      <c r="A102" s="302"/>
      <c r="B102" s="103" t="s">
        <v>51</v>
      </c>
      <c r="C102" s="94" t="e">
        <f>VLOOKUP($B98,利用者一覧!$C$4:$AU$53,38,FALSE)</f>
        <v>#N/A</v>
      </c>
      <c r="D102" s="104" t="s">
        <v>56</v>
      </c>
      <c r="E102" s="61" t="s">
        <v>149</v>
      </c>
      <c r="F102" s="271" t="s">
        <v>31</v>
      </c>
      <c r="G102" s="272"/>
      <c r="H102" s="171" t="s">
        <v>32</v>
      </c>
      <c r="I102" s="272"/>
      <c r="J102" s="171" t="s">
        <v>33</v>
      </c>
      <c r="K102" s="272"/>
      <c r="L102" s="171" t="s">
        <v>34</v>
      </c>
      <c r="M102" s="273"/>
      <c r="N102" s="274" t="s">
        <v>35</v>
      </c>
      <c r="O102" s="275"/>
      <c r="P102" s="276" t="e">
        <f>VLOOKUP($B98,利用者一覧!$C$4:$AU$53,40,FALSE)</f>
        <v>#N/A</v>
      </c>
      <c r="Q102" s="277"/>
      <c r="R102" s="277"/>
      <c r="S102" s="277"/>
      <c r="T102" s="278"/>
      <c r="U102" s="70" t="s">
        <v>148</v>
      </c>
      <c r="V102" s="279" t="s">
        <v>144</v>
      </c>
      <c r="W102" s="280"/>
      <c r="X102" s="96" t="e">
        <f>VLOOKUP($B98,利用者一覧!$C$4:$AU$53,18,FALSE)</f>
        <v>#N/A</v>
      </c>
      <c r="Y102" s="281" t="s">
        <v>141</v>
      </c>
      <c r="Z102" s="280"/>
      <c r="AA102" s="96" t="e">
        <f>VLOOKUP($B98,利用者一覧!$C$4:$AU$53,26,FALSE)</f>
        <v>#N/A</v>
      </c>
      <c r="AB102" s="225"/>
      <c r="AC102" s="225"/>
      <c r="AD102" s="225"/>
      <c r="AE102" s="225"/>
      <c r="AF102" s="226"/>
    </row>
    <row r="103" spans="1:65" ht="21.6" customHeight="1" thickBot="1">
      <c r="A103" s="302"/>
      <c r="B103" s="308" t="s">
        <v>47</v>
      </c>
      <c r="C103" s="308"/>
      <c r="D103" s="308"/>
      <c r="E103" s="309"/>
      <c r="F103" s="97" t="s">
        <v>36</v>
      </c>
      <c r="G103" s="98" t="s">
        <v>37</v>
      </c>
      <c r="H103" s="99" t="s">
        <v>36</v>
      </c>
      <c r="I103" s="98" t="s">
        <v>37</v>
      </c>
      <c r="J103" s="99" t="s">
        <v>36</v>
      </c>
      <c r="K103" s="98" t="s">
        <v>37</v>
      </c>
      <c r="L103" s="99" t="s">
        <v>36</v>
      </c>
      <c r="M103" s="101" t="s">
        <v>37</v>
      </c>
      <c r="N103" s="102" t="s">
        <v>36</v>
      </c>
      <c r="O103" s="100" t="s">
        <v>37</v>
      </c>
      <c r="P103" s="310" t="e">
        <f>VLOOKUP($B98,利用者一覧!$C$4:$AU$53,41,FALSE)</f>
        <v>#N/A</v>
      </c>
      <c r="Q103" s="311"/>
      <c r="R103" s="311"/>
      <c r="S103" s="311"/>
      <c r="T103" s="312"/>
      <c r="U103" s="64" t="s">
        <v>148</v>
      </c>
      <c r="V103" s="279" t="s">
        <v>138</v>
      </c>
      <c r="W103" s="280"/>
      <c r="X103" s="96" t="e">
        <f>VLOOKUP($B98,利用者一覧!$C$4:$AU$53,20,FALSE)</f>
        <v>#N/A</v>
      </c>
      <c r="Y103" s="281" t="s">
        <v>142</v>
      </c>
      <c r="Z103" s="280"/>
      <c r="AA103" s="96" t="e">
        <f>VLOOKUP($B98,利用者一覧!$C$4:$AU$53,28,FALSE)</f>
        <v>#N/A</v>
      </c>
      <c r="AB103" s="225"/>
      <c r="AC103" s="225"/>
      <c r="AD103" s="225"/>
      <c r="AE103" s="225"/>
      <c r="AF103" s="226"/>
      <c r="AK103" s="316"/>
      <c r="AL103" s="316"/>
      <c r="AM103" s="67"/>
      <c r="AN103" s="67"/>
      <c r="AO103" s="67"/>
    </row>
    <row r="104" spans="1:65" ht="21.6" customHeight="1" thickTop="1" thickBot="1">
      <c r="A104" s="302"/>
      <c r="B104" s="106" t="s">
        <v>51</v>
      </c>
      <c r="C104" s="94" t="e">
        <f>VLOOKUP($B98,利用者一覧!$C$4:$AU$53,39,FALSE)</f>
        <v>#N/A</v>
      </c>
      <c r="D104" s="104" t="s">
        <v>56</v>
      </c>
      <c r="E104" s="61" t="s">
        <v>149</v>
      </c>
      <c r="F104" s="71"/>
      <c r="G104" s="72"/>
      <c r="H104" s="73"/>
      <c r="I104" s="72"/>
      <c r="J104" s="73"/>
      <c r="K104" s="72"/>
      <c r="L104" s="73"/>
      <c r="M104" s="74"/>
      <c r="N104" s="62"/>
      <c r="O104" s="63"/>
      <c r="P104" s="317" t="e">
        <f>VLOOKUP($B98,利用者一覧!$C$4:$AU$53,42,FALSE)</f>
        <v>#N/A</v>
      </c>
      <c r="Q104" s="318"/>
      <c r="R104" s="318"/>
      <c r="S104" s="318"/>
      <c r="T104" s="319"/>
      <c r="U104" s="116" t="s">
        <v>148</v>
      </c>
      <c r="V104" s="320" t="e">
        <f>VLOOKUP($B98,利用者一覧!$C$4:$AU$53,44,FALSE)</f>
        <v>#N/A</v>
      </c>
      <c r="W104" s="179"/>
      <c r="X104" s="179"/>
      <c r="Y104" s="179"/>
      <c r="Z104" s="179"/>
      <c r="AA104" s="179"/>
      <c r="AB104" s="179"/>
      <c r="AC104" s="179"/>
      <c r="AD104" s="179"/>
      <c r="AE104" s="179"/>
      <c r="AF104" s="180"/>
    </row>
    <row r="105" spans="1:65" ht="21.6" customHeight="1" thickBot="1">
      <c r="A105" s="302"/>
      <c r="B105" s="293" t="s">
        <v>182</v>
      </c>
      <c r="C105" s="294"/>
      <c r="D105" s="294"/>
      <c r="E105" s="295"/>
      <c r="F105" s="109"/>
      <c r="G105" s="110"/>
      <c r="H105" s="111"/>
      <c r="I105" s="110"/>
      <c r="J105" s="111"/>
      <c r="K105" s="110"/>
      <c r="L105" s="111"/>
      <c r="M105" s="112"/>
      <c r="N105" s="113"/>
      <c r="O105" s="114"/>
      <c r="P105" s="198" t="s">
        <v>178</v>
      </c>
      <c r="Q105" s="199"/>
      <c r="R105" s="324"/>
      <c r="S105" s="206" t="e">
        <f>VLOOKUP($B98,利用者一覧!$C$4:$AU$53,43,FALSE)</f>
        <v>#N/A</v>
      </c>
      <c r="T105" s="206"/>
      <c r="U105" s="207"/>
      <c r="V105" s="321"/>
      <c r="W105" s="322"/>
      <c r="X105" s="322"/>
      <c r="Y105" s="322"/>
      <c r="Z105" s="322"/>
      <c r="AA105" s="322"/>
      <c r="AB105" s="322"/>
      <c r="AC105" s="322"/>
      <c r="AD105" s="322"/>
      <c r="AE105" s="322"/>
      <c r="AF105" s="323"/>
      <c r="AK105" s="76"/>
      <c r="AL105" s="76"/>
      <c r="AM105" s="76"/>
      <c r="AN105" s="76"/>
      <c r="AO105" s="76"/>
      <c r="AP105" s="77"/>
      <c r="AQ105" s="77"/>
      <c r="AR105" s="75"/>
      <c r="AS105" s="77"/>
      <c r="AT105" s="77"/>
      <c r="AU105" s="75"/>
      <c r="AV105" s="77"/>
      <c r="AW105" s="77"/>
      <c r="AX105" s="75"/>
      <c r="AY105" s="77"/>
      <c r="AZ105" s="77"/>
      <c r="BA105" s="75"/>
      <c r="BB105" s="77"/>
      <c r="BC105" s="77"/>
      <c r="BD105" s="75"/>
      <c r="BE105" s="77"/>
      <c r="BF105" s="77"/>
      <c r="BG105" s="75"/>
      <c r="BH105" s="77"/>
      <c r="BI105" s="77"/>
      <c r="BJ105" s="75"/>
      <c r="BK105" s="77"/>
      <c r="BL105" s="77"/>
      <c r="BM105" s="75"/>
    </row>
    <row r="106" spans="1:65" ht="27.6" customHeight="1" thickTop="1" thickBot="1">
      <c r="A106" s="303"/>
      <c r="B106" s="313"/>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c r="AF106" s="315"/>
    </row>
    <row r="107" spans="1:65" ht="16.95" customHeight="1" thickBot="1">
      <c r="A107" s="302">
        <v>11</v>
      </c>
      <c r="B107" s="149" t="s">
        <v>9</v>
      </c>
      <c r="C107" s="150"/>
      <c r="D107" s="150"/>
      <c r="E107" s="151"/>
      <c r="F107" s="304" t="s">
        <v>158</v>
      </c>
      <c r="G107" s="305"/>
      <c r="H107" s="305"/>
      <c r="I107" s="305"/>
      <c r="J107" s="305"/>
      <c r="K107" s="305"/>
      <c r="L107" s="305"/>
      <c r="M107" s="305"/>
      <c r="N107" s="305"/>
      <c r="O107" s="306"/>
      <c r="P107" s="282" t="s">
        <v>48</v>
      </c>
      <c r="Q107" s="283"/>
      <c r="R107" s="283"/>
      <c r="S107" s="283"/>
      <c r="T107" s="283"/>
      <c r="U107" s="284"/>
      <c r="V107" s="285" t="e">
        <f>VLOOKUP($B108,利用者一覧!$C$4:$AU$53,36,FALSE)</f>
        <v>#N/A</v>
      </c>
      <c r="W107" s="286"/>
      <c r="X107" s="286"/>
      <c r="Y107" s="282" t="s">
        <v>49</v>
      </c>
      <c r="Z107" s="283"/>
      <c r="AA107" s="283"/>
      <c r="AB107" s="283"/>
      <c r="AC107" s="284"/>
      <c r="AD107" s="285" t="e">
        <f>VLOOKUP($B108,利用者一覧!$C$4:$AU$53,37,FALSE)</f>
        <v>#N/A</v>
      </c>
      <c r="AE107" s="286"/>
      <c r="AF107" s="287"/>
    </row>
    <row r="108" spans="1:65" ht="27" customHeight="1" thickTop="1" thickBot="1">
      <c r="A108" s="302"/>
      <c r="B108" s="208"/>
      <c r="C108" s="208"/>
      <c r="D108" s="208"/>
      <c r="E108" s="259"/>
      <c r="F108" s="271" t="s">
        <v>26</v>
      </c>
      <c r="G108" s="272"/>
      <c r="H108" s="171" t="s">
        <v>27</v>
      </c>
      <c r="I108" s="272"/>
      <c r="J108" s="171" t="s">
        <v>28</v>
      </c>
      <c r="K108" s="272"/>
      <c r="L108" s="171" t="s">
        <v>29</v>
      </c>
      <c r="M108" s="272"/>
      <c r="N108" s="171" t="s">
        <v>30</v>
      </c>
      <c r="O108" s="275"/>
      <c r="P108" s="106" t="s">
        <v>52</v>
      </c>
      <c r="Q108" s="288" t="s">
        <v>53</v>
      </c>
      <c r="R108" s="289"/>
      <c r="S108" s="104" t="s">
        <v>57</v>
      </c>
      <c r="T108" s="290"/>
      <c r="U108" s="291"/>
      <c r="V108" s="105" t="s">
        <v>60</v>
      </c>
      <c r="W108" s="288" t="s">
        <v>61</v>
      </c>
      <c r="X108" s="292"/>
      <c r="Y108" s="107" t="s">
        <v>54</v>
      </c>
      <c r="Z108" s="115" t="s">
        <v>148</v>
      </c>
      <c r="AA108" s="108" t="s">
        <v>58</v>
      </c>
      <c r="AB108" s="115" t="s">
        <v>148</v>
      </c>
      <c r="AC108" s="108" t="s">
        <v>62</v>
      </c>
      <c r="AD108" s="115" t="s">
        <v>148</v>
      </c>
      <c r="AE108" s="104" t="s">
        <v>55</v>
      </c>
      <c r="AF108" s="61" t="s">
        <v>148</v>
      </c>
    </row>
    <row r="109" spans="1:65" ht="21.6" customHeight="1" thickBot="1">
      <c r="A109" s="302"/>
      <c r="B109" s="209"/>
      <c r="C109" s="209"/>
      <c r="D109" s="209"/>
      <c r="E109" s="261"/>
      <c r="F109" s="97" t="s">
        <v>36</v>
      </c>
      <c r="G109" s="98" t="s">
        <v>37</v>
      </c>
      <c r="H109" s="99" t="s">
        <v>36</v>
      </c>
      <c r="I109" s="98" t="s">
        <v>37</v>
      </c>
      <c r="J109" s="99" t="s">
        <v>36</v>
      </c>
      <c r="K109" s="98" t="s">
        <v>37</v>
      </c>
      <c r="L109" s="99" t="s">
        <v>36</v>
      </c>
      <c r="M109" s="98" t="s">
        <v>37</v>
      </c>
      <c r="N109" s="99" t="s">
        <v>36</v>
      </c>
      <c r="O109" s="100" t="s">
        <v>37</v>
      </c>
      <c r="P109" s="293" t="s">
        <v>177</v>
      </c>
      <c r="Q109" s="294"/>
      <c r="R109" s="294"/>
      <c r="S109" s="294"/>
      <c r="T109" s="294"/>
      <c r="U109" s="295"/>
      <c r="V109" s="293" t="s">
        <v>176</v>
      </c>
      <c r="W109" s="294"/>
      <c r="X109" s="294"/>
      <c r="Y109" s="294"/>
      <c r="Z109" s="294"/>
      <c r="AA109" s="296"/>
      <c r="AB109" s="297" t="e">
        <f>VLOOKUP($B108,利用者一覧!$C$4:$AU$53,45,FALSE)</f>
        <v>#N/A</v>
      </c>
      <c r="AC109" s="297"/>
      <c r="AD109" s="297"/>
      <c r="AE109" s="297"/>
      <c r="AF109" s="298"/>
    </row>
    <row r="110" spans="1:65" ht="27" customHeight="1" thickTop="1" thickBot="1">
      <c r="A110" s="302"/>
      <c r="B110" s="209"/>
      <c r="C110" s="209"/>
      <c r="D110" s="209"/>
      <c r="E110" s="261"/>
      <c r="F110" s="71"/>
      <c r="G110" s="72"/>
      <c r="H110" s="73"/>
      <c r="I110" s="72"/>
      <c r="J110" s="73"/>
      <c r="K110" s="72"/>
      <c r="L110" s="73"/>
      <c r="M110" s="72"/>
      <c r="N110" s="73"/>
      <c r="O110" s="83"/>
      <c r="P110" s="107" t="s">
        <v>157</v>
      </c>
      <c r="Q110" s="115" t="s">
        <v>148</v>
      </c>
      <c r="R110" s="108" t="s">
        <v>63</v>
      </c>
      <c r="S110" s="61" t="s">
        <v>148</v>
      </c>
      <c r="T110" s="107" t="s">
        <v>59</v>
      </c>
      <c r="U110" s="61" t="s">
        <v>148</v>
      </c>
      <c r="V110" s="299" t="s">
        <v>135</v>
      </c>
      <c r="W110" s="300"/>
      <c r="X110" s="95" t="e">
        <f>VLOOKUP($B108,利用者一覧!$C$4:$AU$53,14,FALSE)</f>
        <v>#N/A</v>
      </c>
      <c r="Y110" s="301" t="s">
        <v>139</v>
      </c>
      <c r="Z110" s="300"/>
      <c r="AA110" s="95" t="e">
        <f>VLOOKUP($B108,利用者一覧!$C$4:$AU$53,22,FALSE)</f>
        <v>#N/A</v>
      </c>
      <c r="AB110" s="225"/>
      <c r="AC110" s="225"/>
      <c r="AD110" s="225"/>
      <c r="AE110" s="225"/>
      <c r="AF110" s="226"/>
    </row>
    <row r="111" spans="1:65" ht="21.6" customHeight="1" thickBot="1">
      <c r="A111" s="302"/>
      <c r="B111" s="283" t="s">
        <v>46</v>
      </c>
      <c r="C111" s="283"/>
      <c r="D111" s="283"/>
      <c r="E111" s="307"/>
      <c r="F111" s="84"/>
      <c r="G111" s="85"/>
      <c r="H111" s="86"/>
      <c r="I111" s="85"/>
      <c r="J111" s="86"/>
      <c r="K111" s="85"/>
      <c r="L111" s="86"/>
      <c r="M111" s="85"/>
      <c r="N111" s="86"/>
      <c r="O111" s="87"/>
      <c r="P111" s="293" t="s">
        <v>156</v>
      </c>
      <c r="Q111" s="294"/>
      <c r="R111" s="294"/>
      <c r="S111" s="294"/>
      <c r="T111" s="294"/>
      <c r="U111" s="295"/>
      <c r="V111" s="279" t="s">
        <v>143</v>
      </c>
      <c r="W111" s="280"/>
      <c r="X111" s="96" t="e">
        <f>VLOOKUP($B108,利用者一覧!$C$4:$AU$53,16,FALSE)</f>
        <v>#N/A</v>
      </c>
      <c r="Y111" s="281" t="s">
        <v>140</v>
      </c>
      <c r="Z111" s="280"/>
      <c r="AA111" s="96" t="e">
        <f>VLOOKUP($B108,利用者一覧!$C$4:$AU$53,24,FALSE)</f>
        <v>#N/A</v>
      </c>
      <c r="AB111" s="225"/>
      <c r="AC111" s="225"/>
      <c r="AD111" s="225"/>
      <c r="AE111" s="225"/>
      <c r="AF111" s="226"/>
    </row>
    <row r="112" spans="1:65" ht="21.6" customHeight="1" thickTop="1" thickBot="1">
      <c r="A112" s="302"/>
      <c r="B112" s="103" t="s">
        <v>51</v>
      </c>
      <c r="C112" s="94" t="e">
        <f>VLOOKUP($B108,利用者一覧!$C$4:$AU$53,38,FALSE)</f>
        <v>#N/A</v>
      </c>
      <c r="D112" s="104" t="s">
        <v>56</v>
      </c>
      <c r="E112" s="61" t="s">
        <v>149</v>
      </c>
      <c r="F112" s="271" t="s">
        <v>31</v>
      </c>
      <c r="G112" s="272"/>
      <c r="H112" s="171" t="s">
        <v>32</v>
      </c>
      <c r="I112" s="272"/>
      <c r="J112" s="171" t="s">
        <v>33</v>
      </c>
      <c r="K112" s="272"/>
      <c r="L112" s="171" t="s">
        <v>34</v>
      </c>
      <c r="M112" s="273"/>
      <c r="N112" s="274" t="s">
        <v>35</v>
      </c>
      <c r="O112" s="275"/>
      <c r="P112" s="276" t="e">
        <f>VLOOKUP($B108,利用者一覧!$C$4:$AU$53,40,FALSE)</f>
        <v>#N/A</v>
      </c>
      <c r="Q112" s="277"/>
      <c r="R112" s="277"/>
      <c r="S112" s="277"/>
      <c r="T112" s="278"/>
      <c r="U112" s="70" t="s">
        <v>148</v>
      </c>
      <c r="V112" s="279" t="s">
        <v>144</v>
      </c>
      <c r="W112" s="280"/>
      <c r="X112" s="96" t="e">
        <f>VLOOKUP($B108,利用者一覧!$C$4:$AU$53,18,FALSE)</f>
        <v>#N/A</v>
      </c>
      <c r="Y112" s="281" t="s">
        <v>141</v>
      </c>
      <c r="Z112" s="280"/>
      <c r="AA112" s="96" t="e">
        <f>VLOOKUP($B108,利用者一覧!$C$4:$AU$53,26,FALSE)</f>
        <v>#N/A</v>
      </c>
      <c r="AB112" s="225"/>
      <c r="AC112" s="225"/>
      <c r="AD112" s="225"/>
      <c r="AE112" s="225"/>
      <c r="AF112" s="226"/>
    </row>
    <row r="113" spans="1:65" ht="21.6" customHeight="1" thickBot="1">
      <c r="A113" s="302"/>
      <c r="B113" s="308" t="s">
        <v>47</v>
      </c>
      <c r="C113" s="308"/>
      <c r="D113" s="308"/>
      <c r="E113" s="309"/>
      <c r="F113" s="97" t="s">
        <v>36</v>
      </c>
      <c r="G113" s="98" t="s">
        <v>37</v>
      </c>
      <c r="H113" s="99" t="s">
        <v>36</v>
      </c>
      <c r="I113" s="98" t="s">
        <v>37</v>
      </c>
      <c r="J113" s="99" t="s">
        <v>36</v>
      </c>
      <c r="K113" s="98" t="s">
        <v>37</v>
      </c>
      <c r="L113" s="99" t="s">
        <v>36</v>
      </c>
      <c r="M113" s="101" t="s">
        <v>37</v>
      </c>
      <c r="N113" s="102" t="s">
        <v>36</v>
      </c>
      <c r="O113" s="100" t="s">
        <v>37</v>
      </c>
      <c r="P113" s="310" t="e">
        <f>VLOOKUP($B108,利用者一覧!$C$4:$AU$53,41,FALSE)</f>
        <v>#N/A</v>
      </c>
      <c r="Q113" s="311"/>
      <c r="R113" s="311"/>
      <c r="S113" s="311"/>
      <c r="T113" s="312"/>
      <c r="U113" s="64" t="s">
        <v>148</v>
      </c>
      <c r="V113" s="279" t="s">
        <v>138</v>
      </c>
      <c r="W113" s="280"/>
      <c r="X113" s="96" t="e">
        <f>VLOOKUP($B108,利用者一覧!$C$4:$AU$53,20,FALSE)</f>
        <v>#N/A</v>
      </c>
      <c r="Y113" s="281" t="s">
        <v>142</v>
      </c>
      <c r="Z113" s="280"/>
      <c r="AA113" s="96" t="e">
        <f>VLOOKUP($B108,利用者一覧!$C$4:$AU$53,28,FALSE)</f>
        <v>#N/A</v>
      </c>
      <c r="AB113" s="225"/>
      <c r="AC113" s="225"/>
      <c r="AD113" s="225"/>
      <c r="AE113" s="225"/>
      <c r="AF113" s="226"/>
      <c r="AK113" s="316"/>
      <c r="AL113" s="316"/>
      <c r="AM113" s="67"/>
      <c r="AN113" s="67"/>
      <c r="AO113" s="67"/>
    </row>
    <row r="114" spans="1:65" ht="21.6" customHeight="1" thickTop="1" thickBot="1">
      <c r="A114" s="302"/>
      <c r="B114" s="106" t="s">
        <v>51</v>
      </c>
      <c r="C114" s="94" t="e">
        <f>VLOOKUP($B108,利用者一覧!$C$4:$AU$53,39,FALSE)</f>
        <v>#N/A</v>
      </c>
      <c r="D114" s="104" t="s">
        <v>56</v>
      </c>
      <c r="E114" s="61" t="s">
        <v>149</v>
      </c>
      <c r="F114" s="71"/>
      <c r="G114" s="72"/>
      <c r="H114" s="73"/>
      <c r="I114" s="72"/>
      <c r="J114" s="73"/>
      <c r="K114" s="72"/>
      <c r="L114" s="73"/>
      <c r="M114" s="74"/>
      <c r="N114" s="62"/>
      <c r="O114" s="63"/>
      <c r="P114" s="317" t="e">
        <f>VLOOKUP($B108,利用者一覧!$C$4:$AU$53,42,FALSE)</f>
        <v>#N/A</v>
      </c>
      <c r="Q114" s="318"/>
      <c r="R114" s="318"/>
      <c r="S114" s="318"/>
      <c r="T114" s="319"/>
      <c r="U114" s="116" t="s">
        <v>148</v>
      </c>
      <c r="V114" s="320" t="e">
        <f>VLOOKUP($B108,利用者一覧!$C$4:$AU$53,44,FALSE)</f>
        <v>#N/A</v>
      </c>
      <c r="W114" s="179"/>
      <c r="X114" s="179"/>
      <c r="Y114" s="179"/>
      <c r="Z114" s="179"/>
      <c r="AA114" s="179"/>
      <c r="AB114" s="179"/>
      <c r="AC114" s="179"/>
      <c r="AD114" s="179"/>
      <c r="AE114" s="179"/>
      <c r="AF114" s="180"/>
    </row>
    <row r="115" spans="1:65" ht="21.6" customHeight="1" thickBot="1">
      <c r="A115" s="302"/>
      <c r="B115" s="293" t="s">
        <v>182</v>
      </c>
      <c r="C115" s="294"/>
      <c r="D115" s="294"/>
      <c r="E115" s="295"/>
      <c r="F115" s="109"/>
      <c r="G115" s="110"/>
      <c r="H115" s="111"/>
      <c r="I115" s="110"/>
      <c r="J115" s="111"/>
      <c r="K115" s="110"/>
      <c r="L115" s="111"/>
      <c r="M115" s="112"/>
      <c r="N115" s="113"/>
      <c r="O115" s="114"/>
      <c r="P115" s="198" t="s">
        <v>178</v>
      </c>
      <c r="Q115" s="199"/>
      <c r="R115" s="324"/>
      <c r="S115" s="206" t="e">
        <f>VLOOKUP($B108,利用者一覧!$C$4:$AU$53,43,FALSE)</f>
        <v>#N/A</v>
      </c>
      <c r="T115" s="206"/>
      <c r="U115" s="207"/>
      <c r="V115" s="321"/>
      <c r="W115" s="322"/>
      <c r="X115" s="322"/>
      <c r="Y115" s="322"/>
      <c r="Z115" s="322"/>
      <c r="AA115" s="322"/>
      <c r="AB115" s="322"/>
      <c r="AC115" s="322"/>
      <c r="AD115" s="322"/>
      <c r="AE115" s="322"/>
      <c r="AF115" s="323"/>
      <c r="AK115" s="76"/>
      <c r="AL115" s="76"/>
      <c r="AM115" s="76"/>
      <c r="AN115" s="76"/>
      <c r="AO115" s="76"/>
      <c r="AP115" s="77"/>
      <c r="AQ115" s="77"/>
      <c r="AR115" s="75"/>
      <c r="AS115" s="77"/>
      <c r="AT115" s="77"/>
      <c r="AU115" s="75"/>
      <c r="AV115" s="77"/>
      <c r="AW115" s="77"/>
      <c r="AX115" s="75"/>
      <c r="AY115" s="77"/>
      <c r="AZ115" s="77"/>
      <c r="BA115" s="75"/>
      <c r="BB115" s="77"/>
      <c r="BC115" s="77"/>
      <c r="BD115" s="75"/>
      <c r="BE115" s="77"/>
      <c r="BF115" s="77"/>
      <c r="BG115" s="75"/>
      <c r="BH115" s="77"/>
      <c r="BI115" s="77"/>
      <c r="BJ115" s="75"/>
      <c r="BK115" s="77"/>
      <c r="BL115" s="77"/>
      <c r="BM115" s="75"/>
    </row>
    <row r="116" spans="1:65" ht="27.6" customHeight="1" thickTop="1" thickBot="1">
      <c r="A116" s="303"/>
      <c r="B116" s="313"/>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314"/>
      <c r="AF116" s="315"/>
    </row>
    <row r="117" spans="1:65" ht="16.95" customHeight="1" thickBot="1">
      <c r="A117" s="302">
        <v>12</v>
      </c>
      <c r="B117" s="149" t="s">
        <v>9</v>
      </c>
      <c r="C117" s="150"/>
      <c r="D117" s="150"/>
      <c r="E117" s="151"/>
      <c r="F117" s="304" t="s">
        <v>158</v>
      </c>
      <c r="G117" s="305"/>
      <c r="H117" s="305"/>
      <c r="I117" s="305"/>
      <c r="J117" s="305"/>
      <c r="K117" s="305"/>
      <c r="L117" s="305"/>
      <c r="M117" s="305"/>
      <c r="N117" s="305"/>
      <c r="O117" s="306"/>
      <c r="P117" s="282" t="s">
        <v>48</v>
      </c>
      <c r="Q117" s="283"/>
      <c r="R117" s="283"/>
      <c r="S117" s="283"/>
      <c r="T117" s="283"/>
      <c r="U117" s="284"/>
      <c r="V117" s="285" t="e">
        <f>VLOOKUP($B118,利用者一覧!$C$4:$AU$53,36,FALSE)</f>
        <v>#N/A</v>
      </c>
      <c r="W117" s="286"/>
      <c r="X117" s="286"/>
      <c r="Y117" s="282" t="s">
        <v>49</v>
      </c>
      <c r="Z117" s="283"/>
      <c r="AA117" s="283"/>
      <c r="AB117" s="283"/>
      <c r="AC117" s="284"/>
      <c r="AD117" s="285" t="e">
        <f>VLOOKUP($B118,利用者一覧!$C$4:$AU$53,37,FALSE)</f>
        <v>#N/A</v>
      </c>
      <c r="AE117" s="286"/>
      <c r="AF117" s="287"/>
    </row>
    <row r="118" spans="1:65" ht="27" customHeight="1" thickTop="1" thickBot="1">
      <c r="A118" s="302"/>
      <c r="B118" s="208"/>
      <c r="C118" s="208"/>
      <c r="D118" s="208"/>
      <c r="E118" s="259"/>
      <c r="F118" s="271" t="s">
        <v>26</v>
      </c>
      <c r="G118" s="272"/>
      <c r="H118" s="171" t="s">
        <v>27</v>
      </c>
      <c r="I118" s="272"/>
      <c r="J118" s="171" t="s">
        <v>28</v>
      </c>
      <c r="K118" s="272"/>
      <c r="L118" s="171" t="s">
        <v>29</v>
      </c>
      <c r="M118" s="272"/>
      <c r="N118" s="171" t="s">
        <v>30</v>
      </c>
      <c r="O118" s="275"/>
      <c r="P118" s="106" t="s">
        <v>52</v>
      </c>
      <c r="Q118" s="288" t="s">
        <v>53</v>
      </c>
      <c r="R118" s="289"/>
      <c r="S118" s="104" t="s">
        <v>57</v>
      </c>
      <c r="T118" s="290"/>
      <c r="U118" s="291"/>
      <c r="V118" s="105" t="s">
        <v>60</v>
      </c>
      <c r="W118" s="288" t="s">
        <v>61</v>
      </c>
      <c r="X118" s="292"/>
      <c r="Y118" s="107" t="s">
        <v>54</v>
      </c>
      <c r="Z118" s="115" t="s">
        <v>148</v>
      </c>
      <c r="AA118" s="108" t="s">
        <v>58</v>
      </c>
      <c r="AB118" s="115" t="s">
        <v>148</v>
      </c>
      <c r="AC118" s="108" t="s">
        <v>62</v>
      </c>
      <c r="AD118" s="115" t="s">
        <v>148</v>
      </c>
      <c r="AE118" s="104" t="s">
        <v>55</v>
      </c>
      <c r="AF118" s="61" t="s">
        <v>148</v>
      </c>
    </row>
    <row r="119" spans="1:65" ht="21.6" customHeight="1" thickBot="1">
      <c r="A119" s="302"/>
      <c r="B119" s="209"/>
      <c r="C119" s="209"/>
      <c r="D119" s="209"/>
      <c r="E119" s="261"/>
      <c r="F119" s="97" t="s">
        <v>36</v>
      </c>
      <c r="G119" s="98" t="s">
        <v>37</v>
      </c>
      <c r="H119" s="99" t="s">
        <v>36</v>
      </c>
      <c r="I119" s="98" t="s">
        <v>37</v>
      </c>
      <c r="J119" s="99" t="s">
        <v>36</v>
      </c>
      <c r="K119" s="98" t="s">
        <v>37</v>
      </c>
      <c r="L119" s="99" t="s">
        <v>36</v>
      </c>
      <c r="M119" s="98" t="s">
        <v>37</v>
      </c>
      <c r="N119" s="99" t="s">
        <v>36</v>
      </c>
      <c r="O119" s="100" t="s">
        <v>37</v>
      </c>
      <c r="P119" s="293" t="s">
        <v>177</v>
      </c>
      <c r="Q119" s="294"/>
      <c r="R119" s="294"/>
      <c r="S119" s="294"/>
      <c r="T119" s="294"/>
      <c r="U119" s="295"/>
      <c r="V119" s="293" t="s">
        <v>176</v>
      </c>
      <c r="W119" s="294"/>
      <c r="X119" s="294"/>
      <c r="Y119" s="294"/>
      <c r="Z119" s="294"/>
      <c r="AA119" s="296"/>
      <c r="AB119" s="297" t="e">
        <f>VLOOKUP($B118,利用者一覧!$C$4:$AU$53,45,FALSE)</f>
        <v>#N/A</v>
      </c>
      <c r="AC119" s="297"/>
      <c r="AD119" s="297"/>
      <c r="AE119" s="297"/>
      <c r="AF119" s="298"/>
    </row>
    <row r="120" spans="1:65" ht="27" customHeight="1" thickTop="1" thickBot="1">
      <c r="A120" s="302"/>
      <c r="B120" s="209"/>
      <c r="C120" s="209"/>
      <c r="D120" s="209"/>
      <c r="E120" s="261"/>
      <c r="F120" s="71"/>
      <c r="G120" s="72"/>
      <c r="H120" s="73"/>
      <c r="I120" s="72"/>
      <c r="J120" s="73"/>
      <c r="K120" s="72"/>
      <c r="L120" s="73"/>
      <c r="M120" s="72"/>
      <c r="N120" s="73"/>
      <c r="O120" s="83"/>
      <c r="P120" s="107" t="s">
        <v>157</v>
      </c>
      <c r="Q120" s="115" t="s">
        <v>148</v>
      </c>
      <c r="R120" s="108" t="s">
        <v>63</v>
      </c>
      <c r="S120" s="61" t="s">
        <v>148</v>
      </c>
      <c r="T120" s="107" t="s">
        <v>59</v>
      </c>
      <c r="U120" s="61" t="s">
        <v>148</v>
      </c>
      <c r="V120" s="299" t="s">
        <v>135</v>
      </c>
      <c r="W120" s="300"/>
      <c r="X120" s="95" t="e">
        <f>VLOOKUP($B118,利用者一覧!$C$4:$AU$53,14,FALSE)</f>
        <v>#N/A</v>
      </c>
      <c r="Y120" s="301" t="s">
        <v>139</v>
      </c>
      <c r="Z120" s="300"/>
      <c r="AA120" s="95" t="e">
        <f>VLOOKUP($B118,利用者一覧!$C$4:$AU$53,22,FALSE)</f>
        <v>#N/A</v>
      </c>
      <c r="AB120" s="225"/>
      <c r="AC120" s="225"/>
      <c r="AD120" s="225"/>
      <c r="AE120" s="225"/>
      <c r="AF120" s="226"/>
    </row>
    <row r="121" spans="1:65" ht="21.6" customHeight="1" thickBot="1">
      <c r="A121" s="302"/>
      <c r="B121" s="283" t="s">
        <v>46</v>
      </c>
      <c r="C121" s="283"/>
      <c r="D121" s="283"/>
      <c r="E121" s="307"/>
      <c r="F121" s="84"/>
      <c r="G121" s="85"/>
      <c r="H121" s="86"/>
      <c r="I121" s="85"/>
      <c r="J121" s="86"/>
      <c r="K121" s="85"/>
      <c r="L121" s="86"/>
      <c r="M121" s="85"/>
      <c r="N121" s="86"/>
      <c r="O121" s="87"/>
      <c r="P121" s="293" t="s">
        <v>156</v>
      </c>
      <c r="Q121" s="294"/>
      <c r="R121" s="294"/>
      <c r="S121" s="294"/>
      <c r="T121" s="294"/>
      <c r="U121" s="295"/>
      <c r="V121" s="279" t="s">
        <v>143</v>
      </c>
      <c r="W121" s="280"/>
      <c r="X121" s="96" t="e">
        <f>VLOOKUP($B118,利用者一覧!$C$4:$AU$53,16,FALSE)</f>
        <v>#N/A</v>
      </c>
      <c r="Y121" s="281" t="s">
        <v>140</v>
      </c>
      <c r="Z121" s="280"/>
      <c r="AA121" s="96" t="e">
        <f>VLOOKUP($B118,利用者一覧!$C$4:$AU$53,24,FALSE)</f>
        <v>#N/A</v>
      </c>
      <c r="AB121" s="225"/>
      <c r="AC121" s="225"/>
      <c r="AD121" s="225"/>
      <c r="AE121" s="225"/>
      <c r="AF121" s="226"/>
    </row>
    <row r="122" spans="1:65" ht="21.6" customHeight="1" thickTop="1" thickBot="1">
      <c r="A122" s="302"/>
      <c r="B122" s="103" t="s">
        <v>51</v>
      </c>
      <c r="C122" s="94" t="e">
        <f>VLOOKUP($B118,利用者一覧!$C$4:$AU$53,38,FALSE)</f>
        <v>#N/A</v>
      </c>
      <c r="D122" s="104" t="s">
        <v>56</v>
      </c>
      <c r="E122" s="61" t="s">
        <v>149</v>
      </c>
      <c r="F122" s="271" t="s">
        <v>31</v>
      </c>
      <c r="G122" s="272"/>
      <c r="H122" s="171" t="s">
        <v>32</v>
      </c>
      <c r="I122" s="272"/>
      <c r="J122" s="171" t="s">
        <v>33</v>
      </c>
      <c r="K122" s="272"/>
      <c r="L122" s="171" t="s">
        <v>34</v>
      </c>
      <c r="M122" s="273"/>
      <c r="N122" s="274" t="s">
        <v>35</v>
      </c>
      <c r="O122" s="275"/>
      <c r="P122" s="276" t="e">
        <f>VLOOKUP($B118,利用者一覧!$C$4:$AU$53,40,FALSE)</f>
        <v>#N/A</v>
      </c>
      <c r="Q122" s="277"/>
      <c r="R122" s="277"/>
      <c r="S122" s="277"/>
      <c r="T122" s="278"/>
      <c r="U122" s="70" t="s">
        <v>148</v>
      </c>
      <c r="V122" s="279" t="s">
        <v>144</v>
      </c>
      <c r="W122" s="280"/>
      <c r="X122" s="96" t="e">
        <f>VLOOKUP($B118,利用者一覧!$C$4:$AU$53,18,FALSE)</f>
        <v>#N/A</v>
      </c>
      <c r="Y122" s="281" t="s">
        <v>141</v>
      </c>
      <c r="Z122" s="280"/>
      <c r="AA122" s="96" t="e">
        <f>VLOOKUP($B118,利用者一覧!$C$4:$AU$53,26,FALSE)</f>
        <v>#N/A</v>
      </c>
      <c r="AB122" s="225"/>
      <c r="AC122" s="225"/>
      <c r="AD122" s="225"/>
      <c r="AE122" s="225"/>
      <c r="AF122" s="226"/>
    </row>
    <row r="123" spans="1:65" ht="21.6" customHeight="1" thickBot="1">
      <c r="A123" s="302"/>
      <c r="B123" s="308" t="s">
        <v>47</v>
      </c>
      <c r="C123" s="308"/>
      <c r="D123" s="308"/>
      <c r="E123" s="309"/>
      <c r="F123" s="97" t="s">
        <v>36</v>
      </c>
      <c r="G123" s="98" t="s">
        <v>37</v>
      </c>
      <c r="H123" s="99" t="s">
        <v>36</v>
      </c>
      <c r="I123" s="98" t="s">
        <v>37</v>
      </c>
      <c r="J123" s="99" t="s">
        <v>36</v>
      </c>
      <c r="K123" s="98" t="s">
        <v>37</v>
      </c>
      <c r="L123" s="99" t="s">
        <v>36</v>
      </c>
      <c r="M123" s="101" t="s">
        <v>37</v>
      </c>
      <c r="N123" s="102" t="s">
        <v>36</v>
      </c>
      <c r="O123" s="100" t="s">
        <v>37</v>
      </c>
      <c r="P123" s="310" t="e">
        <f>VLOOKUP($B118,利用者一覧!$C$4:$AU$53,41,FALSE)</f>
        <v>#N/A</v>
      </c>
      <c r="Q123" s="311"/>
      <c r="R123" s="311"/>
      <c r="S123" s="311"/>
      <c r="T123" s="312"/>
      <c r="U123" s="64" t="s">
        <v>148</v>
      </c>
      <c r="V123" s="279" t="s">
        <v>138</v>
      </c>
      <c r="W123" s="280"/>
      <c r="X123" s="96" t="e">
        <f>VLOOKUP($B118,利用者一覧!$C$4:$AU$53,20,FALSE)</f>
        <v>#N/A</v>
      </c>
      <c r="Y123" s="281" t="s">
        <v>142</v>
      </c>
      <c r="Z123" s="280"/>
      <c r="AA123" s="96" t="e">
        <f>VLOOKUP($B118,利用者一覧!$C$4:$AU$53,28,FALSE)</f>
        <v>#N/A</v>
      </c>
      <c r="AB123" s="225"/>
      <c r="AC123" s="225"/>
      <c r="AD123" s="225"/>
      <c r="AE123" s="225"/>
      <c r="AF123" s="226"/>
      <c r="AK123" s="316"/>
      <c r="AL123" s="316"/>
      <c r="AM123" s="67"/>
      <c r="AN123" s="67"/>
      <c r="AO123" s="67"/>
    </row>
    <row r="124" spans="1:65" ht="21.6" customHeight="1" thickTop="1" thickBot="1">
      <c r="A124" s="302"/>
      <c r="B124" s="106" t="s">
        <v>51</v>
      </c>
      <c r="C124" s="94" t="e">
        <f>VLOOKUP($B118,利用者一覧!$C$4:$AU$53,39,FALSE)</f>
        <v>#N/A</v>
      </c>
      <c r="D124" s="104" t="s">
        <v>56</v>
      </c>
      <c r="E124" s="61" t="s">
        <v>149</v>
      </c>
      <c r="F124" s="71"/>
      <c r="G124" s="72"/>
      <c r="H124" s="73"/>
      <c r="I124" s="72"/>
      <c r="J124" s="73"/>
      <c r="K124" s="72"/>
      <c r="L124" s="73"/>
      <c r="M124" s="74"/>
      <c r="N124" s="62"/>
      <c r="O124" s="63"/>
      <c r="P124" s="317" t="e">
        <f>VLOOKUP($B118,利用者一覧!$C$4:$AU$53,42,FALSE)</f>
        <v>#N/A</v>
      </c>
      <c r="Q124" s="318"/>
      <c r="R124" s="318"/>
      <c r="S124" s="318"/>
      <c r="T124" s="319"/>
      <c r="U124" s="116" t="s">
        <v>148</v>
      </c>
      <c r="V124" s="320" t="e">
        <f>VLOOKUP($B118,利用者一覧!$C$4:$AU$53,44,FALSE)</f>
        <v>#N/A</v>
      </c>
      <c r="W124" s="179"/>
      <c r="X124" s="179"/>
      <c r="Y124" s="179"/>
      <c r="Z124" s="179"/>
      <c r="AA124" s="179"/>
      <c r="AB124" s="179"/>
      <c r="AC124" s="179"/>
      <c r="AD124" s="179"/>
      <c r="AE124" s="179"/>
      <c r="AF124" s="180"/>
    </row>
    <row r="125" spans="1:65" ht="21.6" customHeight="1" thickBot="1">
      <c r="A125" s="302"/>
      <c r="B125" s="293" t="s">
        <v>182</v>
      </c>
      <c r="C125" s="294"/>
      <c r="D125" s="294"/>
      <c r="E125" s="295"/>
      <c r="F125" s="109"/>
      <c r="G125" s="110"/>
      <c r="H125" s="111"/>
      <c r="I125" s="110"/>
      <c r="J125" s="111"/>
      <c r="K125" s="110"/>
      <c r="L125" s="111"/>
      <c r="M125" s="112"/>
      <c r="N125" s="113"/>
      <c r="O125" s="114"/>
      <c r="P125" s="198" t="s">
        <v>178</v>
      </c>
      <c r="Q125" s="199"/>
      <c r="R125" s="324"/>
      <c r="S125" s="206" t="e">
        <f>VLOOKUP($B118,利用者一覧!$C$4:$AU$53,43,FALSE)</f>
        <v>#N/A</v>
      </c>
      <c r="T125" s="206"/>
      <c r="U125" s="207"/>
      <c r="V125" s="321"/>
      <c r="W125" s="322"/>
      <c r="X125" s="322"/>
      <c r="Y125" s="322"/>
      <c r="Z125" s="322"/>
      <c r="AA125" s="322"/>
      <c r="AB125" s="322"/>
      <c r="AC125" s="322"/>
      <c r="AD125" s="322"/>
      <c r="AE125" s="322"/>
      <c r="AF125" s="323"/>
      <c r="AK125" s="76"/>
      <c r="AL125" s="76"/>
      <c r="AM125" s="76"/>
      <c r="AN125" s="76"/>
      <c r="AO125" s="76"/>
      <c r="AP125" s="77"/>
      <c r="AQ125" s="77"/>
      <c r="AR125" s="75"/>
      <c r="AS125" s="77"/>
      <c r="AT125" s="77"/>
      <c r="AU125" s="75"/>
      <c r="AV125" s="77"/>
      <c r="AW125" s="77"/>
      <c r="AX125" s="75"/>
      <c r="AY125" s="77"/>
      <c r="AZ125" s="77"/>
      <c r="BA125" s="75"/>
      <c r="BB125" s="77"/>
      <c r="BC125" s="77"/>
      <c r="BD125" s="75"/>
      <c r="BE125" s="77"/>
      <c r="BF125" s="77"/>
      <c r="BG125" s="75"/>
      <c r="BH125" s="77"/>
      <c r="BI125" s="77"/>
      <c r="BJ125" s="75"/>
      <c r="BK125" s="77"/>
      <c r="BL125" s="77"/>
      <c r="BM125" s="75"/>
    </row>
    <row r="126" spans="1:65" ht="27.6" customHeight="1" thickTop="1" thickBot="1">
      <c r="A126" s="303"/>
      <c r="B126" s="313"/>
      <c r="C126" s="314"/>
      <c r="D126" s="314"/>
      <c r="E126" s="314"/>
      <c r="F126" s="314"/>
      <c r="G126" s="314"/>
      <c r="H126" s="314"/>
      <c r="I126" s="314"/>
      <c r="J126" s="314"/>
      <c r="K126" s="314"/>
      <c r="L126" s="314"/>
      <c r="M126" s="314"/>
      <c r="N126" s="314"/>
      <c r="O126" s="314"/>
      <c r="P126" s="314"/>
      <c r="Q126" s="314"/>
      <c r="R126" s="314"/>
      <c r="S126" s="314"/>
      <c r="T126" s="314"/>
      <c r="U126" s="314"/>
      <c r="V126" s="314"/>
      <c r="W126" s="314"/>
      <c r="X126" s="314"/>
      <c r="Y126" s="314"/>
      <c r="Z126" s="314"/>
      <c r="AA126" s="314"/>
      <c r="AB126" s="314"/>
      <c r="AC126" s="314"/>
      <c r="AD126" s="314"/>
      <c r="AE126" s="314"/>
      <c r="AF126" s="315"/>
    </row>
    <row r="127" spans="1:65" ht="16.95" customHeight="1" thickBot="1">
      <c r="A127" s="302">
        <v>13</v>
      </c>
      <c r="B127" s="149" t="s">
        <v>9</v>
      </c>
      <c r="C127" s="150"/>
      <c r="D127" s="150"/>
      <c r="E127" s="151"/>
      <c r="F127" s="304" t="s">
        <v>158</v>
      </c>
      <c r="G127" s="305"/>
      <c r="H127" s="305"/>
      <c r="I127" s="305"/>
      <c r="J127" s="305"/>
      <c r="K127" s="305"/>
      <c r="L127" s="305"/>
      <c r="M127" s="305"/>
      <c r="N127" s="305"/>
      <c r="O127" s="306"/>
      <c r="P127" s="282" t="s">
        <v>48</v>
      </c>
      <c r="Q127" s="283"/>
      <c r="R127" s="283"/>
      <c r="S127" s="283"/>
      <c r="T127" s="283"/>
      <c r="U127" s="284"/>
      <c r="V127" s="285" t="e">
        <f>VLOOKUP($B128,利用者一覧!$C$4:$AU$53,36,FALSE)</f>
        <v>#N/A</v>
      </c>
      <c r="W127" s="286"/>
      <c r="X127" s="286"/>
      <c r="Y127" s="282" t="s">
        <v>49</v>
      </c>
      <c r="Z127" s="283"/>
      <c r="AA127" s="283"/>
      <c r="AB127" s="283"/>
      <c r="AC127" s="284"/>
      <c r="AD127" s="285" t="e">
        <f>VLOOKUP($B128,利用者一覧!$C$4:$AU$53,37,FALSE)</f>
        <v>#N/A</v>
      </c>
      <c r="AE127" s="286"/>
      <c r="AF127" s="287"/>
    </row>
    <row r="128" spans="1:65" ht="27" customHeight="1" thickTop="1" thickBot="1">
      <c r="A128" s="302"/>
      <c r="B128" s="208"/>
      <c r="C128" s="208"/>
      <c r="D128" s="208"/>
      <c r="E128" s="259"/>
      <c r="F128" s="271" t="s">
        <v>26</v>
      </c>
      <c r="G128" s="272"/>
      <c r="H128" s="171" t="s">
        <v>27</v>
      </c>
      <c r="I128" s="272"/>
      <c r="J128" s="171" t="s">
        <v>28</v>
      </c>
      <c r="K128" s="272"/>
      <c r="L128" s="171" t="s">
        <v>29</v>
      </c>
      <c r="M128" s="272"/>
      <c r="N128" s="171" t="s">
        <v>30</v>
      </c>
      <c r="O128" s="275"/>
      <c r="P128" s="106" t="s">
        <v>52</v>
      </c>
      <c r="Q128" s="288" t="s">
        <v>53</v>
      </c>
      <c r="R128" s="289"/>
      <c r="S128" s="104" t="s">
        <v>57</v>
      </c>
      <c r="T128" s="290"/>
      <c r="U128" s="291"/>
      <c r="V128" s="105" t="s">
        <v>60</v>
      </c>
      <c r="W128" s="288" t="s">
        <v>61</v>
      </c>
      <c r="X128" s="292"/>
      <c r="Y128" s="107" t="s">
        <v>54</v>
      </c>
      <c r="Z128" s="115" t="s">
        <v>148</v>
      </c>
      <c r="AA128" s="108" t="s">
        <v>58</v>
      </c>
      <c r="AB128" s="115" t="s">
        <v>148</v>
      </c>
      <c r="AC128" s="108" t="s">
        <v>62</v>
      </c>
      <c r="AD128" s="115" t="s">
        <v>148</v>
      </c>
      <c r="AE128" s="104" t="s">
        <v>55</v>
      </c>
      <c r="AF128" s="61" t="s">
        <v>148</v>
      </c>
    </row>
    <row r="129" spans="1:65" ht="21.6" customHeight="1" thickBot="1">
      <c r="A129" s="302"/>
      <c r="B129" s="209"/>
      <c r="C129" s="209"/>
      <c r="D129" s="209"/>
      <c r="E129" s="261"/>
      <c r="F129" s="97" t="s">
        <v>36</v>
      </c>
      <c r="G129" s="98" t="s">
        <v>37</v>
      </c>
      <c r="H129" s="99" t="s">
        <v>36</v>
      </c>
      <c r="I129" s="98" t="s">
        <v>37</v>
      </c>
      <c r="J129" s="99" t="s">
        <v>36</v>
      </c>
      <c r="K129" s="98" t="s">
        <v>37</v>
      </c>
      <c r="L129" s="99" t="s">
        <v>36</v>
      </c>
      <c r="M129" s="98" t="s">
        <v>37</v>
      </c>
      <c r="N129" s="99" t="s">
        <v>36</v>
      </c>
      <c r="O129" s="100" t="s">
        <v>37</v>
      </c>
      <c r="P129" s="293" t="s">
        <v>177</v>
      </c>
      <c r="Q129" s="294"/>
      <c r="R129" s="294"/>
      <c r="S129" s="294"/>
      <c r="T129" s="294"/>
      <c r="U129" s="295"/>
      <c r="V129" s="293" t="s">
        <v>176</v>
      </c>
      <c r="W129" s="294"/>
      <c r="X129" s="294"/>
      <c r="Y129" s="294"/>
      <c r="Z129" s="294"/>
      <c r="AA129" s="296"/>
      <c r="AB129" s="297" t="e">
        <f>VLOOKUP($B128,利用者一覧!$C$4:$AU$53,45,FALSE)</f>
        <v>#N/A</v>
      </c>
      <c r="AC129" s="297"/>
      <c r="AD129" s="297"/>
      <c r="AE129" s="297"/>
      <c r="AF129" s="298"/>
    </row>
    <row r="130" spans="1:65" ht="27" customHeight="1" thickTop="1" thickBot="1">
      <c r="A130" s="302"/>
      <c r="B130" s="209"/>
      <c r="C130" s="209"/>
      <c r="D130" s="209"/>
      <c r="E130" s="261"/>
      <c r="F130" s="71"/>
      <c r="G130" s="72"/>
      <c r="H130" s="73"/>
      <c r="I130" s="72"/>
      <c r="J130" s="73"/>
      <c r="K130" s="72"/>
      <c r="L130" s="73"/>
      <c r="M130" s="72"/>
      <c r="N130" s="73"/>
      <c r="O130" s="83"/>
      <c r="P130" s="107" t="s">
        <v>157</v>
      </c>
      <c r="Q130" s="115" t="s">
        <v>148</v>
      </c>
      <c r="R130" s="108" t="s">
        <v>63</v>
      </c>
      <c r="S130" s="61" t="s">
        <v>148</v>
      </c>
      <c r="T130" s="107" t="s">
        <v>59</v>
      </c>
      <c r="U130" s="61" t="s">
        <v>148</v>
      </c>
      <c r="V130" s="299" t="s">
        <v>135</v>
      </c>
      <c r="W130" s="300"/>
      <c r="X130" s="95" t="e">
        <f>VLOOKUP($B128,利用者一覧!$C$4:$AU$53,14,FALSE)</f>
        <v>#N/A</v>
      </c>
      <c r="Y130" s="301" t="s">
        <v>139</v>
      </c>
      <c r="Z130" s="300"/>
      <c r="AA130" s="95" t="e">
        <f>VLOOKUP($B128,利用者一覧!$C$4:$AU$53,22,FALSE)</f>
        <v>#N/A</v>
      </c>
      <c r="AB130" s="225"/>
      <c r="AC130" s="225"/>
      <c r="AD130" s="225"/>
      <c r="AE130" s="225"/>
      <c r="AF130" s="226"/>
    </row>
    <row r="131" spans="1:65" ht="21.6" customHeight="1" thickBot="1">
      <c r="A131" s="302"/>
      <c r="B131" s="283" t="s">
        <v>46</v>
      </c>
      <c r="C131" s="283"/>
      <c r="D131" s="283"/>
      <c r="E131" s="307"/>
      <c r="F131" s="84"/>
      <c r="G131" s="85"/>
      <c r="H131" s="86"/>
      <c r="I131" s="85"/>
      <c r="J131" s="86"/>
      <c r="K131" s="85"/>
      <c r="L131" s="86"/>
      <c r="M131" s="85"/>
      <c r="N131" s="86"/>
      <c r="O131" s="87"/>
      <c r="P131" s="293" t="s">
        <v>156</v>
      </c>
      <c r="Q131" s="294"/>
      <c r="R131" s="294"/>
      <c r="S131" s="294"/>
      <c r="T131" s="294"/>
      <c r="U131" s="295"/>
      <c r="V131" s="279" t="s">
        <v>143</v>
      </c>
      <c r="W131" s="280"/>
      <c r="X131" s="96" t="e">
        <f>VLOOKUP($B128,利用者一覧!$C$4:$AU$53,16,FALSE)</f>
        <v>#N/A</v>
      </c>
      <c r="Y131" s="281" t="s">
        <v>140</v>
      </c>
      <c r="Z131" s="280"/>
      <c r="AA131" s="96" t="e">
        <f>VLOOKUP($B128,利用者一覧!$C$4:$AU$53,24,FALSE)</f>
        <v>#N/A</v>
      </c>
      <c r="AB131" s="225"/>
      <c r="AC131" s="225"/>
      <c r="AD131" s="225"/>
      <c r="AE131" s="225"/>
      <c r="AF131" s="226"/>
    </row>
    <row r="132" spans="1:65" ht="21.6" customHeight="1" thickTop="1" thickBot="1">
      <c r="A132" s="302"/>
      <c r="B132" s="103" t="s">
        <v>51</v>
      </c>
      <c r="C132" s="94" t="e">
        <f>VLOOKUP($B128,利用者一覧!$C$4:$AU$53,38,FALSE)</f>
        <v>#N/A</v>
      </c>
      <c r="D132" s="104" t="s">
        <v>56</v>
      </c>
      <c r="E132" s="61" t="s">
        <v>149</v>
      </c>
      <c r="F132" s="271" t="s">
        <v>31</v>
      </c>
      <c r="G132" s="272"/>
      <c r="H132" s="171" t="s">
        <v>32</v>
      </c>
      <c r="I132" s="272"/>
      <c r="J132" s="171" t="s">
        <v>33</v>
      </c>
      <c r="K132" s="272"/>
      <c r="L132" s="171" t="s">
        <v>34</v>
      </c>
      <c r="M132" s="273"/>
      <c r="N132" s="274" t="s">
        <v>35</v>
      </c>
      <c r="O132" s="275"/>
      <c r="P132" s="276" t="e">
        <f>VLOOKUP($B128,利用者一覧!$C$4:$AU$53,40,FALSE)</f>
        <v>#N/A</v>
      </c>
      <c r="Q132" s="277"/>
      <c r="R132" s="277"/>
      <c r="S132" s="277"/>
      <c r="T132" s="278"/>
      <c r="U132" s="70" t="s">
        <v>148</v>
      </c>
      <c r="V132" s="279" t="s">
        <v>144</v>
      </c>
      <c r="W132" s="280"/>
      <c r="X132" s="96" t="e">
        <f>VLOOKUP($B128,利用者一覧!$C$4:$AU$53,18,FALSE)</f>
        <v>#N/A</v>
      </c>
      <c r="Y132" s="281" t="s">
        <v>141</v>
      </c>
      <c r="Z132" s="280"/>
      <c r="AA132" s="96" t="e">
        <f>VLOOKUP($B128,利用者一覧!$C$4:$AU$53,26,FALSE)</f>
        <v>#N/A</v>
      </c>
      <c r="AB132" s="225"/>
      <c r="AC132" s="225"/>
      <c r="AD132" s="225"/>
      <c r="AE132" s="225"/>
      <c r="AF132" s="226"/>
    </row>
    <row r="133" spans="1:65" ht="21.6" customHeight="1" thickBot="1">
      <c r="A133" s="302"/>
      <c r="B133" s="308" t="s">
        <v>47</v>
      </c>
      <c r="C133" s="308"/>
      <c r="D133" s="308"/>
      <c r="E133" s="309"/>
      <c r="F133" s="97" t="s">
        <v>36</v>
      </c>
      <c r="G133" s="98" t="s">
        <v>37</v>
      </c>
      <c r="H133" s="99" t="s">
        <v>36</v>
      </c>
      <c r="I133" s="98" t="s">
        <v>37</v>
      </c>
      <c r="J133" s="99" t="s">
        <v>36</v>
      </c>
      <c r="K133" s="98" t="s">
        <v>37</v>
      </c>
      <c r="L133" s="99" t="s">
        <v>36</v>
      </c>
      <c r="M133" s="101" t="s">
        <v>37</v>
      </c>
      <c r="N133" s="102" t="s">
        <v>36</v>
      </c>
      <c r="O133" s="100" t="s">
        <v>37</v>
      </c>
      <c r="P133" s="310" t="e">
        <f>VLOOKUP($B128,利用者一覧!$C$4:$AU$53,41,FALSE)</f>
        <v>#N/A</v>
      </c>
      <c r="Q133" s="311"/>
      <c r="R133" s="311"/>
      <c r="S133" s="311"/>
      <c r="T133" s="312"/>
      <c r="U133" s="64" t="s">
        <v>148</v>
      </c>
      <c r="V133" s="279" t="s">
        <v>138</v>
      </c>
      <c r="W133" s="280"/>
      <c r="X133" s="96" t="e">
        <f>VLOOKUP($B128,利用者一覧!$C$4:$AU$53,20,FALSE)</f>
        <v>#N/A</v>
      </c>
      <c r="Y133" s="281" t="s">
        <v>142</v>
      </c>
      <c r="Z133" s="280"/>
      <c r="AA133" s="96" t="e">
        <f>VLOOKUP($B128,利用者一覧!$C$4:$AU$53,28,FALSE)</f>
        <v>#N/A</v>
      </c>
      <c r="AB133" s="225"/>
      <c r="AC133" s="225"/>
      <c r="AD133" s="225"/>
      <c r="AE133" s="225"/>
      <c r="AF133" s="226"/>
      <c r="AK133" s="316"/>
      <c r="AL133" s="316"/>
      <c r="AM133" s="67"/>
      <c r="AN133" s="67"/>
      <c r="AO133" s="67"/>
    </row>
    <row r="134" spans="1:65" ht="21.6" customHeight="1" thickTop="1" thickBot="1">
      <c r="A134" s="302"/>
      <c r="B134" s="106" t="s">
        <v>51</v>
      </c>
      <c r="C134" s="94" t="e">
        <f>VLOOKUP($B128,利用者一覧!$C$4:$AU$53,39,FALSE)</f>
        <v>#N/A</v>
      </c>
      <c r="D134" s="104" t="s">
        <v>56</v>
      </c>
      <c r="E134" s="61" t="s">
        <v>149</v>
      </c>
      <c r="F134" s="71"/>
      <c r="G134" s="72"/>
      <c r="H134" s="73"/>
      <c r="I134" s="72"/>
      <c r="J134" s="73"/>
      <c r="K134" s="72"/>
      <c r="L134" s="73"/>
      <c r="M134" s="74"/>
      <c r="N134" s="62"/>
      <c r="O134" s="63"/>
      <c r="P134" s="317" t="e">
        <f>VLOOKUP($B128,利用者一覧!$C$4:$AU$53,42,FALSE)</f>
        <v>#N/A</v>
      </c>
      <c r="Q134" s="318"/>
      <c r="R134" s="318"/>
      <c r="S134" s="318"/>
      <c r="T134" s="319"/>
      <c r="U134" s="116" t="s">
        <v>148</v>
      </c>
      <c r="V134" s="320" t="e">
        <f>VLOOKUP($B128,利用者一覧!$C$4:$AU$53,44,FALSE)</f>
        <v>#N/A</v>
      </c>
      <c r="W134" s="179"/>
      <c r="X134" s="179"/>
      <c r="Y134" s="179"/>
      <c r="Z134" s="179"/>
      <c r="AA134" s="179"/>
      <c r="AB134" s="179"/>
      <c r="AC134" s="179"/>
      <c r="AD134" s="179"/>
      <c r="AE134" s="179"/>
      <c r="AF134" s="180"/>
    </row>
    <row r="135" spans="1:65" ht="21.6" customHeight="1" thickBot="1">
      <c r="A135" s="302"/>
      <c r="B135" s="293" t="s">
        <v>182</v>
      </c>
      <c r="C135" s="294"/>
      <c r="D135" s="294"/>
      <c r="E135" s="295"/>
      <c r="F135" s="109"/>
      <c r="G135" s="110"/>
      <c r="H135" s="111"/>
      <c r="I135" s="110"/>
      <c r="J135" s="111"/>
      <c r="K135" s="110"/>
      <c r="L135" s="111"/>
      <c r="M135" s="112"/>
      <c r="N135" s="113"/>
      <c r="O135" s="114"/>
      <c r="P135" s="198" t="s">
        <v>178</v>
      </c>
      <c r="Q135" s="199"/>
      <c r="R135" s="324"/>
      <c r="S135" s="206" t="e">
        <f>VLOOKUP($B128,利用者一覧!$C$4:$AU$53,43,FALSE)</f>
        <v>#N/A</v>
      </c>
      <c r="T135" s="206"/>
      <c r="U135" s="207"/>
      <c r="V135" s="321"/>
      <c r="W135" s="322"/>
      <c r="X135" s="322"/>
      <c r="Y135" s="322"/>
      <c r="Z135" s="322"/>
      <c r="AA135" s="322"/>
      <c r="AB135" s="322"/>
      <c r="AC135" s="322"/>
      <c r="AD135" s="322"/>
      <c r="AE135" s="322"/>
      <c r="AF135" s="323"/>
      <c r="AK135" s="76"/>
      <c r="AL135" s="76"/>
      <c r="AM135" s="76"/>
      <c r="AN135" s="76"/>
      <c r="AO135" s="76"/>
      <c r="AP135" s="77"/>
      <c r="AQ135" s="77"/>
      <c r="AR135" s="75"/>
      <c r="AS135" s="77"/>
      <c r="AT135" s="77"/>
      <c r="AU135" s="75"/>
      <c r="AV135" s="77"/>
      <c r="AW135" s="77"/>
      <c r="AX135" s="75"/>
      <c r="AY135" s="77"/>
      <c r="AZ135" s="77"/>
      <c r="BA135" s="75"/>
      <c r="BB135" s="77"/>
      <c r="BC135" s="77"/>
      <c r="BD135" s="75"/>
      <c r="BE135" s="77"/>
      <c r="BF135" s="77"/>
      <c r="BG135" s="75"/>
      <c r="BH135" s="77"/>
      <c r="BI135" s="77"/>
      <c r="BJ135" s="75"/>
      <c r="BK135" s="77"/>
      <c r="BL135" s="77"/>
      <c r="BM135" s="75"/>
    </row>
    <row r="136" spans="1:65" ht="27.6" customHeight="1" thickTop="1" thickBot="1">
      <c r="A136" s="303"/>
      <c r="B136" s="313"/>
      <c r="C136" s="314"/>
      <c r="D136" s="314"/>
      <c r="E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c r="AA136" s="314"/>
      <c r="AB136" s="314"/>
      <c r="AC136" s="314"/>
      <c r="AD136" s="314"/>
      <c r="AE136" s="314"/>
      <c r="AF136" s="315"/>
    </row>
    <row r="137" spans="1:65" ht="16.95" customHeight="1" thickBot="1">
      <c r="A137" s="302">
        <v>14</v>
      </c>
      <c r="B137" s="149" t="s">
        <v>9</v>
      </c>
      <c r="C137" s="150"/>
      <c r="D137" s="150"/>
      <c r="E137" s="151"/>
      <c r="F137" s="304" t="s">
        <v>158</v>
      </c>
      <c r="G137" s="305"/>
      <c r="H137" s="305"/>
      <c r="I137" s="305"/>
      <c r="J137" s="305"/>
      <c r="K137" s="305"/>
      <c r="L137" s="305"/>
      <c r="M137" s="305"/>
      <c r="N137" s="305"/>
      <c r="O137" s="306"/>
      <c r="P137" s="282" t="s">
        <v>48</v>
      </c>
      <c r="Q137" s="283"/>
      <c r="R137" s="283"/>
      <c r="S137" s="283"/>
      <c r="T137" s="283"/>
      <c r="U137" s="284"/>
      <c r="V137" s="285" t="e">
        <f>VLOOKUP($B138,利用者一覧!$C$4:$AU$53,36,FALSE)</f>
        <v>#N/A</v>
      </c>
      <c r="W137" s="286"/>
      <c r="X137" s="286"/>
      <c r="Y137" s="282" t="s">
        <v>49</v>
      </c>
      <c r="Z137" s="283"/>
      <c r="AA137" s="283"/>
      <c r="AB137" s="283"/>
      <c r="AC137" s="284"/>
      <c r="AD137" s="285" t="e">
        <f>VLOOKUP($B138,利用者一覧!$C$4:$AU$53,37,FALSE)</f>
        <v>#N/A</v>
      </c>
      <c r="AE137" s="286"/>
      <c r="AF137" s="287"/>
    </row>
    <row r="138" spans="1:65" ht="27" customHeight="1" thickTop="1" thickBot="1">
      <c r="A138" s="302"/>
      <c r="B138" s="208"/>
      <c r="C138" s="208"/>
      <c r="D138" s="208"/>
      <c r="E138" s="259"/>
      <c r="F138" s="271" t="s">
        <v>26</v>
      </c>
      <c r="G138" s="272"/>
      <c r="H138" s="171" t="s">
        <v>27</v>
      </c>
      <c r="I138" s="272"/>
      <c r="J138" s="171" t="s">
        <v>28</v>
      </c>
      <c r="K138" s="272"/>
      <c r="L138" s="171" t="s">
        <v>29</v>
      </c>
      <c r="M138" s="272"/>
      <c r="N138" s="171" t="s">
        <v>30</v>
      </c>
      <c r="O138" s="275"/>
      <c r="P138" s="106" t="s">
        <v>52</v>
      </c>
      <c r="Q138" s="288" t="s">
        <v>53</v>
      </c>
      <c r="R138" s="289"/>
      <c r="S138" s="104" t="s">
        <v>57</v>
      </c>
      <c r="T138" s="290"/>
      <c r="U138" s="291"/>
      <c r="V138" s="105" t="s">
        <v>60</v>
      </c>
      <c r="W138" s="288" t="s">
        <v>61</v>
      </c>
      <c r="X138" s="292"/>
      <c r="Y138" s="107" t="s">
        <v>54</v>
      </c>
      <c r="Z138" s="115" t="s">
        <v>148</v>
      </c>
      <c r="AA138" s="108" t="s">
        <v>58</v>
      </c>
      <c r="AB138" s="115" t="s">
        <v>148</v>
      </c>
      <c r="AC138" s="108" t="s">
        <v>62</v>
      </c>
      <c r="AD138" s="115" t="s">
        <v>148</v>
      </c>
      <c r="AE138" s="104" t="s">
        <v>55</v>
      </c>
      <c r="AF138" s="61" t="s">
        <v>148</v>
      </c>
    </row>
    <row r="139" spans="1:65" ht="21.6" customHeight="1" thickBot="1">
      <c r="A139" s="302"/>
      <c r="B139" s="209"/>
      <c r="C139" s="209"/>
      <c r="D139" s="209"/>
      <c r="E139" s="261"/>
      <c r="F139" s="97" t="s">
        <v>36</v>
      </c>
      <c r="G139" s="98" t="s">
        <v>37</v>
      </c>
      <c r="H139" s="99" t="s">
        <v>36</v>
      </c>
      <c r="I139" s="98" t="s">
        <v>37</v>
      </c>
      <c r="J139" s="99" t="s">
        <v>36</v>
      </c>
      <c r="K139" s="98" t="s">
        <v>37</v>
      </c>
      <c r="L139" s="99" t="s">
        <v>36</v>
      </c>
      <c r="M139" s="98" t="s">
        <v>37</v>
      </c>
      <c r="N139" s="99" t="s">
        <v>36</v>
      </c>
      <c r="O139" s="100" t="s">
        <v>37</v>
      </c>
      <c r="P139" s="293" t="s">
        <v>177</v>
      </c>
      <c r="Q139" s="294"/>
      <c r="R139" s="294"/>
      <c r="S139" s="294"/>
      <c r="T139" s="294"/>
      <c r="U139" s="295"/>
      <c r="V139" s="293" t="s">
        <v>176</v>
      </c>
      <c r="W139" s="294"/>
      <c r="X139" s="294"/>
      <c r="Y139" s="294"/>
      <c r="Z139" s="294"/>
      <c r="AA139" s="296"/>
      <c r="AB139" s="297" t="e">
        <f>VLOOKUP($B138,利用者一覧!$C$4:$AU$53,45,FALSE)</f>
        <v>#N/A</v>
      </c>
      <c r="AC139" s="297"/>
      <c r="AD139" s="297"/>
      <c r="AE139" s="297"/>
      <c r="AF139" s="298"/>
    </row>
    <row r="140" spans="1:65" ht="27" customHeight="1" thickTop="1" thickBot="1">
      <c r="A140" s="302"/>
      <c r="B140" s="209"/>
      <c r="C140" s="209"/>
      <c r="D140" s="209"/>
      <c r="E140" s="261"/>
      <c r="F140" s="71"/>
      <c r="G140" s="72"/>
      <c r="H140" s="73"/>
      <c r="I140" s="72"/>
      <c r="J140" s="73"/>
      <c r="K140" s="72"/>
      <c r="L140" s="73"/>
      <c r="M140" s="72"/>
      <c r="N140" s="73"/>
      <c r="O140" s="83"/>
      <c r="P140" s="107" t="s">
        <v>157</v>
      </c>
      <c r="Q140" s="115" t="s">
        <v>148</v>
      </c>
      <c r="R140" s="108" t="s">
        <v>63</v>
      </c>
      <c r="S140" s="61" t="s">
        <v>148</v>
      </c>
      <c r="T140" s="107" t="s">
        <v>59</v>
      </c>
      <c r="U140" s="61" t="s">
        <v>148</v>
      </c>
      <c r="V140" s="299" t="s">
        <v>135</v>
      </c>
      <c r="W140" s="300"/>
      <c r="X140" s="95" t="e">
        <f>VLOOKUP($B138,利用者一覧!$C$4:$AU$53,14,FALSE)</f>
        <v>#N/A</v>
      </c>
      <c r="Y140" s="301" t="s">
        <v>139</v>
      </c>
      <c r="Z140" s="300"/>
      <c r="AA140" s="95" t="e">
        <f>VLOOKUP($B138,利用者一覧!$C$4:$AU$53,22,FALSE)</f>
        <v>#N/A</v>
      </c>
      <c r="AB140" s="225"/>
      <c r="AC140" s="225"/>
      <c r="AD140" s="225"/>
      <c r="AE140" s="225"/>
      <c r="AF140" s="226"/>
    </row>
    <row r="141" spans="1:65" ht="21.6" customHeight="1" thickBot="1">
      <c r="A141" s="302"/>
      <c r="B141" s="283" t="s">
        <v>46</v>
      </c>
      <c r="C141" s="283"/>
      <c r="D141" s="283"/>
      <c r="E141" s="307"/>
      <c r="F141" s="84"/>
      <c r="G141" s="85"/>
      <c r="H141" s="86"/>
      <c r="I141" s="85"/>
      <c r="J141" s="86"/>
      <c r="K141" s="85"/>
      <c r="L141" s="86"/>
      <c r="M141" s="85"/>
      <c r="N141" s="86"/>
      <c r="O141" s="87"/>
      <c r="P141" s="293" t="s">
        <v>156</v>
      </c>
      <c r="Q141" s="294"/>
      <c r="R141" s="294"/>
      <c r="S141" s="294"/>
      <c r="T141" s="294"/>
      <c r="U141" s="295"/>
      <c r="V141" s="279" t="s">
        <v>143</v>
      </c>
      <c r="W141" s="280"/>
      <c r="X141" s="96" t="e">
        <f>VLOOKUP($B138,利用者一覧!$C$4:$AU$53,16,FALSE)</f>
        <v>#N/A</v>
      </c>
      <c r="Y141" s="281" t="s">
        <v>140</v>
      </c>
      <c r="Z141" s="280"/>
      <c r="AA141" s="96" t="e">
        <f>VLOOKUP($B138,利用者一覧!$C$4:$AU$53,24,FALSE)</f>
        <v>#N/A</v>
      </c>
      <c r="AB141" s="225"/>
      <c r="AC141" s="225"/>
      <c r="AD141" s="225"/>
      <c r="AE141" s="225"/>
      <c r="AF141" s="226"/>
    </row>
    <row r="142" spans="1:65" ht="21.6" customHeight="1" thickTop="1" thickBot="1">
      <c r="A142" s="302"/>
      <c r="B142" s="103" t="s">
        <v>51</v>
      </c>
      <c r="C142" s="94" t="e">
        <f>VLOOKUP($B138,利用者一覧!$C$4:$AU$53,38,FALSE)</f>
        <v>#N/A</v>
      </c>
      <c r="D142" s="104" t="s">
        <v>56</v>
      </c>
      <c r="E142" s="61" t="s">
        <v>149</v>
      </c>
      <c r="F142" s="271" t="s">
        <v>31</v>
      </c>
      <c r="G142" s="272"/>
      <c r="H142" s="171" t="s">
        <v>32</v>
      </c>
      <c r="I142" s="272"/>
      <c r="J142" s="171" t="s">
        <v>33</v>
      </c>
      <c r="K142" s="272"/>
      <c r="L142" s="171" t="s">
        <v>34</v>
      </c>
      <c r="M142" s="273"/>
      <c r="N142" s="274" t="s">
        <v>35</v>
      </c>
      <c r="O142" s="275"/>
      <c r="P142" s="276" t="e">
        <f>VLOOKUP($B138,利用者一覧!$C$4:$AU$53,40,FALSE)</f>
        <v>#N/A</v>
      </c>
      <c r="Q142" s="277"/>
      <c r="R142" s="277"/>
      <c r="S142" s="277"/>
      <c r="T142" s="278"/>
      <c r="U142" s="70" t="s">
        <v>148</v>
      </c>
      <c r="V142" s="279" t="s">
        <v>144</v>
      </c>
      <c r="W142" s="280"/>
      <c r="X142" s="96" t="e">
        <f>VLOOKUP($B138,利用者一覧!$C$4:$AU$53,18,FALSE)</f>
        <v>#N/A</v>
      </c>
      <c r="Y142" s="281" t="s">
        <v>141</v>
      </c>
      <c r="Z142" s="280"/>
      <c r="AA142" s="96" t="e">
        <f>VLOOKUP($B138,利用者一覧!$C$4:$AU$53,26,FALSE)</f>
        <v>#N/A</v>
      </c>
      <c r="AB142" s="225"/>
      <c r="AC142" s="225"/>
      <c r="AD142" s="225"/>
      <c r="AE142" s="225"/>
      <c r="AF142" s="226"/>
    </row>
    <row r="143" spans="1:65" ht="21.6" customHeight="1" thickBot="1">
      <c r="A143" s="302"/>
      <c r="B143" s="308" t="s">
        <v>47</v>
      </c>
      <c r="C143" s="308"/>
      <c r="D143" s="308"/>
      <c r="E143" s="309"/>
      <c r="F143" s="97" t="s">
        <v>36</v>
      </c>
      <c r="G143" s="98" t="s">
        <v>37</v>
      </c>
      <c r="H143" s="99" t="s">
        <v>36</v>
      </c>
      <c r="I143" s="98" t="s">
        <v>37</v>
      </c>
      <c r="J143" s="99" t="s">
        <v>36</v>
      </c>
      <c r="K143" s="98" t="s">
        <v>37</v>
      </c>
      <c r="L143" s="99" t="s">
        <v>36</v>
      </c>
      <c r="M143" s="101" t="s">
        <v>37</v>
      </c>
      <c r="N143" s="102" t="s">
        <v>36</v>
      </c>
      <c r="O143" s="100" t="s">
        <v>37</v>
      </c>
      <c r="P143" s="310" t="e">
        <f>VLOOKUP($B138,利用者一覧!$C$4:$AU$53,41,FALSE)</f>
        <v>#N/A</v>
      </c>
      <c r="Q143" s="311"/>
      <c r="R143" s="311"/>
      <c r="S143" s="311"/>
      <c r="T143" s="312"/>
      <c r="U143" s="64" t="s">
        <v>148</v>
      </c>
      <c r="V143" s="279" t="s">
        <v>138</v>
      </c>
      <c r="W143" s="280"/>
      <c r="X143" s="96" t="e">
        <f>VLOOKUP($B138,利用者一覧!$C$4:$AU$53,20,FALSE)</f>
        <v>#N/A</v>
      </c>
      <c r="Y143" s="281" t="s">
        <v>142</v>
      </c>
      <c r="Z143" s="280"/>
      <c r="AA143" s="96" t="e">
        <f>VLOOKUP($B138,利用者一覧!$C$4:$AU$53,28,FALSE)</f>
        <v>#N/A</v>
      </c>
      <c r="AB143" s="225"/>
      <c r="AC143" s="225"/>
      <c r="AD143" s="225"/>
      <c r="AE143" s="225"/>
      <c r="AF143" s="226"/>
      <c r="AK143" s="316"/>
      <c r="AL143" s="316"/>
      <c r="AM143" s="67"/>
      <c r="AN143" s="67"/>
      <c r="AO143" s="67"/>
    </row>
    <row r="144" spans="1:65" ht="21.6" customHeight="1" thickTop="1" thickBot="1">
      <c r="A144" s="302"/>
      <c r="B144" s="106" t="s">
        <v>51</v>
      </c>
      <c r="C144" s="94" t="e">
        <f>VLOOKUP($B138,利用者一覧!$C$4:$AU$53,39,FALSE)</f>
        <v>#N/A</v>
      </c>
      <c r="D144" s="104" t="s">
        <v>56</v>
      </c>
      <c r="E144" s="61" t="s">
        <v>149</v>
      </c>
      <c r="F144" s="71"/>
      <c r="G144" s="72"/>
      <c r="H144" s="73"/>
      <c r="I144" s="72"/>
      <c r="J144" s="73"/>
      <c r="K144" s="72"/>
      <c r="L144" s="73"/>
      <c r="M144" s="74"/>
      <c r="N144" s="62"/>
      <c r="O144" s="63"/>
      <c r="P144" s="317" t="e">
        <f>VLOOKUP($B138,利用者一覧!$C$4:$AU$53,42,FALSE)</f>
        <v>#N/A</v>
      </c>
      <c r="Q144" s="318"/>
      <c r="R144" s="318"/>
      <c r="S144" s="318"/>
      <c r="T144" s="319"/>
      <c r="U144" s="116" t="s">
        <v>148</v>
      </c>
      <c r="V144" s="320" t="e">
        <f>VLOOKUP($B138,利用者一覧!$C$4:$AU$53,44,FALSE)</f>
        <v>#N/A</v>
      </c>
      <c r="W144" s="179"/>
      <c r="X144" s="179"/>
      <c r="Y144" s="179"/>
      <c r="Z144" s="179"/>
      <c r="AA144" s="179"/>
      <c r="AB144" s="179"/>
      <c r="AC144" s="179"/>
      <c r="AD144" s="179"/>
      <c r="AE144" s="179"/>
      <c r="AF144" s="180"/>
    </row>
    <row r="145" spans="1:65" ht="21.6" customHeight="1" thickBot="1">
      <c r="A145" s="302"/>
      <c r="B145" s="293" t="s">
        <v>182</v>
      </c>
      <c r="C145" s="294"/>
      <c r="D145" s="294"/>
      <c r="E145" s="295"/>
      <c r="F145" s="109"/>
      <c r="G145" s="110"/>
      <c r="H145" s="111"/>
      <c r="I145" s="110"/>
      <c r="J145" s="111"/>
      <c r="K145" s="110"/>
      <c r="L145" s="111"/>
      <c r="M145" s="112"/>
      <c r="N145" s="113"/>
      <c r="O145" s="114"/>
      <c r="P145" s="198" t="s">
        <v>178</v>
      </c>
      <c r="Q145" s="199"/>
      <c r="R145" s="324"/>
      <c r="S145" s="206" t="e">
        <f>VLOOKUP($B138,利用者一覧!$C$4:$AU$53,43,FALSE)</f>
        <v>#N/A</v>
      </c>
      <c r="T145" s="206"/>
      <c r="U145" s="207"/>
      <c r="V145" s="321"/>
      <c r="W145" s="322"/>
      <c r="X145" s="322"/>
      <c r="Y145" s="322"/>
      <c r="Z145" s="322"/>
      <c r="AA145" s="322"/>
      <c r="AB145" s="322"/>
      <c r="AC145" s="322"/>
      <c r="AD145" s="322"/>
      <c r="AE145" s="322"/>
      <c r="AF145" s="323"/>
      <c r="AK145" s="76"/>
      <c r="AL145" s="76"/>
      <c r="AM145" s="76"/>
      <c r="AN145" s="76"/>
      <c r="AO145" s="76"/>
      <c r="AP145" s="77"/>
      <c r="AQ145" s="77"/>
      <c r="AR145" s="75"/>
      <c r="AS145" s="77"/>
      <c r="AT145" s="77"/>
      <c r="AU145" s="75"/>
      <c r="AV145" s="77"/>
      <c r="AW145" s="77"/>
      <c r="AX145" s="75"/>
      <c r="AY145" s="77"/>
      <c r="AZ145" s="77"/>
      <c r="BA145" s="75"/>
      <c r="BB145" s="77"/>
      <c r="BC145" s="77"/>
      <c r="BD145" s="75"/>
      <c r="BE145" s="77"/>
      <c r="BF145" s="77"/>
      <c r="BG145" s="75"/>
      <c r="BH145" s="77"/>
      <c r="BI145" s="77"/>
      <c r="BJ145" s="75"/>
      <c r="BK145" s="77"/>
      <c r="BL145" s="77"/>
      <c r="BM145" s="75"/>
    </row>
    <row r="146" spans="1:65" ht="27.6" customHeight="1" thickTop="1" thickBot="1">
      <c r="A146" s="303"/>
      <c r="B146" s="313"/>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314"/>
      <c r="AE146" s="314"/>
      <c r="AF146" s="315"/>
    </row>
    <row r="147" spans="1:65" ht="16.95" customHeight="1" thickBot="1">
      <c r="A147" s="302">
        <v>15</v>
      </c>
      <c r="B147" s="149" t="s">
        <v>9</v>
      </c>
      <c r="C147" s="150"/>
      <c r="D147" s="150"/>
      <c r="E147" s="151"/>
      <c r="F147" s="304" t="s">
        <v>158</v>
      </c>
      <c r="G147" s="305"/>
      <c r="H147" s="305"/>
      <c r="I147" s="305"/>
      <c r="J147" s="305"/>
      <c r="K147" s="305"/>
      <c r="L147" s="305"/>
      <c r="M147" s="305"/>
      <c r="N147" s="305"/>
      <c r="O147" s="306"/>
      <c r="P147" s="282" t="s">
        <v>48</v>
      </c>
      <c r="Q147" s="283"/>
      <c r="R147" s="283"/>
      <c r="S147" s="283"/>
      <c r="T147" s="283"/>
      <c r="U147" s="284"/>
      <c r="V147" s="285" t="e">
        <f>VLOOKUP($B148,利用者一覧!$C$4:$AU$53,36,FALSE)</f>
        <v>#N/A</v>
      </c>
      <c r="W147" s="286"/>
      <c r="X147" s="286"/>
      <c r="Y147" s="282" t="s">
        <v>49</v>
      </c>
      <c r="Z147" s="283"/>
      <c r="AA147" s="283"/>
      <c r="AB147" s="283"/>
      <c r="AC147" s="284"/>
      <c r="AD147" s="285" t="e">
        <f>VLOOKUP($B148,利用者一覧!$C$4:$AU$53,37,FALSE)</f>
        <v>#N/A</v>
      </c>
      <c r="AE147" s="286"/>
      <c r="AF147" s="287"/>
    </row>
    <row r="148" spans="1:65" ht="27" customHeight="1" thickTop="1" thickBot="1">
      <c r="A148" s="302"/>
      <c r="B148" s="208"/>
      <c r="C148" s="208"/>
      <c r="D148" s="208"/>
      <c r="E148" s="259"/>
      <c r="F148" s="271" t="s">
        <v>26</v>
      </c>
      <c r="G148" s="272"/>
      <c r="H148" s="171" t="s">
        <v>27</v>
      </c>
      <c r="I148" s="272"/>
      <c r="J148" s="171" t="s">
        <v>28</v>
      </c>
      <c r="K148" s="272"/>
      <c r="L148" s="171" t="s">
        <v>29</v>
      </c>
      <c r="M148" s="272"/>
      <c r="N148" s="171" t="s">
        <v>30</v>
      </c>
      <c r="O148" s="275"/>
      <c r="P148" s="106" t="s">
        <v>52</v>
      </c>
      <c r="Q148" s="288" t="s">
        <v>53</v>
      </c>
      <c r="R148" s="289"/>
      <c r="S148" s="104" t="s">
        <v>57</v>
      </c>
      <c r="T148" s="290"/>
      <c r="U148" s="291"/>
      <c r="V148" s="105" t="s">
        <v>60</v>
      </c>
      <c r="W148" s="288" t="s">
        <v>61</v>
      </c>
      <c r="X148" s="292"/>
      <c r="Y148" s="107" t="s">
        <v>54</v>
      </c>
      <c r="Z148" s="115" t="s">
        <v>148</v>
      </c>
      <c r="AA148" s="108" t="s">
        <v>58</v>
      </c>
      <c r="AB148" s="115" t="s">
        <v>148</v>
      </c>
      <c r="AC148" s="108" t="s">
        <v>62</v>
      </c>
      <c r="AD148" s="115" t="s">
        <v>148</v>
      </c>
      <c r="AE148" s="104" t="s">
        <v>55</v>
      </c>
      <c r="AF148" s="61" t="s">
        <v>148</v>
      </c>
    </row>
    <row r="149" spans="1:65" ht="21.6" customHeight="1" thickBot="1">
      <c r="A149" s="302"/>
      <c r="B149" s="209"/>
      <c r="C149" s="209"/>
      <c r="D149" s="209"/>
      <c r="E149" s="261"/>
      <c r="F149" s="97" t="s">
        <v>36</v>
      </c>
      <c r="G149" s="98" t="s">
        <v>37</v>
      </c>
      <c r="H149" s="99" t="s">
        <v>36</v>
      </c>
      <c r="I149" s="98" t="s">
        <v>37</v>
      </c>
      <c r="J149" s="99" t="s">
        <v>36</v>
      </c>
      <c r="K149" s="98" t="s">
        <v>37</v>
      </c>
      <c r="L149" s="99" t="s">
        <v>36</v>
      </c>
      <c r="M149" s="98" t="s">
        <v>37</v>
      </c>
      <c r="N149" s="99" t="s">
        <v>36</v>
      </c>
      <c r="O149" s="100" t="s">
        <v>37</v>
      </c>
      <c r="P149" s="293" t="s">
        <v>177</v>
      </c>
      <c r="Q149" s="294"/>
      <c r="R149" s="294"/>
      <c r="S149" s="294"/>
      <c r="T149" s="294"/>
      <c r="U149" s="295"/>
      <c r="V149" s="293" t="s">
        <v>176</v>
      </c>
      <c r="W149" s="294"/>
      <c r="X149" s="294"/>
      <c r="Y149" s="294"/>
      <c r="Z149" s="294"/>
      <c r="AA149" s="296"/>
      <c r="AB149" s="297" t="e">
        <f>VLOOKUP($B148,利用者一覧!$C$4:$AU$53,45,FALSE)</f>
        <v>#N/A</v>
      </c>
      <c r="AC149" s="297"/>
      <c r="AD149" s="297"/>
      <c r="AE149" s="297"/>
      <c r="AF149" s="298"/>
    </row>
    <row r="150" spans="1:65" ht="27" customHeight="1" thickTop="1" thickBot="1">
      <c r="A150" s="302"/>
      <c r="B150" s="209"/>
      <c r="C150" s="209"/>
      <c r="D150" s="209"/>
      <c r="E150" s="261"/>
      <c r="F150" s="71"/>
      <c r="G150" s="72"/>
      <c r="H150" s="73"/>
      <c r="I150" s="72"/>
      <c r="J150" s="73"/>
      <c r="K150" s="72"/>
      <c r="L150" s="73"/>
      <c r="M150" s="72"/>
      <c r="N150" s="73"/>
      <c r="O150" s="83"/>
      <c r="P150" s="107" t="s">
        <v>157</v>
      </c>
      <c r="Q150" s="115" t="s">
        <v>148</v>
      </c>
      <c r="R150" s="108" t="s">
        <v>63</v>
      </c>
      <c r="S150" s="61" t="s">
        <v>148</v>
      </c>
      <c r="T150" s="107" t="s">
        <v>59</v>
      </c>
      <c r="U150" s="61" t="s">
        <v>148</v>
      </c>
      <c r="V150" s="299" t="s">
        <v>135</v>
      </c>
      <c r="W150" s="300"/>
      <c r="X150" s="95" t="e">
        <f>VLOOKUP($B148,利用者一覧!$C$4:$AU$53,14,FALSE)</f>
        <v>#N/A</v>
      </c>
      <c r="Y150" s="301" t="s">
        <v>139</v>
      </c>
      <c r="Z150" s="300"/>
      <c r="AA150" s="95" t="e">
        <f>VLOOKUP($B148,利用者一覧!$C$4:$AU$53,22,FALSE)</f>
        <v>#N/A</v>
      </c>
      <c r="AB150" s="225"/>
      <c r="AC150" s="225"/>
      <c r="AD150" s="225"/>
      <c r="AE150" s="225"/>
      <c r="AF150" s="226"/>
    </row>
    <row r="151" spans="1:65" ht="21.6" customHeight="1" thickBot="1">
      <c r="A151" s="302"/>
      <c r="B151" s="283" t="s">
        <v>46</v>
      </c>
      <c r="C151" s="283"/>
      <c r="D151" s="283"/>
      <c r="E151" s="307"/>
      <c r="F151" s="84"/>
      <c r="G151" s="85"/>
      <c r="H151" s="86"/>
      <c r="I151" s="85"/>
      <c r="J151" s="86"/>
      <c r="K151" s="85"/>
      <c r="L151" s="86"/>
      <c r="M151" s="85"/>
      <c r="N151" s="86"/>
      <c r="O151" s="87"/>
      <c r="P151" s="293" t="s">
        <v>156</v>
      </c>
      <c r="Q151" s="294"/>
      <c r="R151" s="294"/>
      <c r="S151" s="294"/>
      <c r="T151" s="294"/>
      <c r="U151" s="295"/>
      <c r="V151" s="279" t="s">
        <v>143</v>
      </c>
      <c r="W151" s="280"/>
      <c r="X151" s="96" t="e">
        <f>VLOOKUP($B148,利用者一覧!$C$4:$AU$53,16,FALSE)</f>
        <v>#N/A</v>
      </c>
      <c r="Y151" s="281" t="s">
        <v>140</v>
      </c>
      <c r="Z151" s="280"/>
      <c r="AA151" s="96" t="e">
        <f>VLOOKUP($B148,利用者一覧!$C$4:$AU$53,24,FALSE)</f>
        <v>#N/A</v>
      </c>
      <c r="AB151" s="225"/>
      <c r="AC151" s="225"/>
      <c r="AD151" s="225"/>
      <c r="AE151" s="225"/>
      <c r="AF151" s="226"/>
    </row>
    <row r="152" spans="1:65" ht="21.6" customHeight="1" thickTop="1" thickBot="1">
      <c r="A152" s="302"/>
      <c r="B152" s="103" t="s">
        <v>51</v>
      </c>
      <c r="C152" s="94" t="e">
        <f>VLOOKUP($B148,利用者一覧!$C$4:$AU$53,38,FALSE)</f>
        <v>#N/A</v>
      </c>
      <c r="D152" s="104" t="s">
        <v>56</v>
      </c>
      <c r="E152" s="61" t="s">
        <v>149</v>
      </c>
      <c r="F152" s="271" t="s">
        <v>31</v>
      </c>
      <c r="G152" s="272"/>
      <c r="H152" s="171" t="s">
        <v>32</v>
      </c>
      <c r="I152" s="272"/>
      <c r="J152" s="171" t="s">
        <v>33</v>
      </c>
      <c r="K152" s="272"/>
      <c r="L152" s="171" t="s">
        <v>34</v>
      </c>
      <c r="M152" s="273"/>
      <c r="N152" s="274" t="s">
        <v>35</v>
      </c>
      <c r="O152" s="275"/>
      <c r="P152" s="276" t="e">
        <f>VLOOKUP($B148,利用者一覧!$C$4:$AU$53,40,FALSE)</f>
        <v>#N/A</v>
      </c>
      <c r="Q152" s="277"/>
      <c r="R152" s="277"/>
      <c r="S152" s="277"/>
      <c r="T152" s="278"/>
      <c r="U152" s="70" t="s">
        <v>148</v>
      </c>
      <c r="V152" s="279" t="s">
        <v>144</v>
      </c>
      <c r="W152" s="280"/>
      <c r="X152" s="96" t="e">
        <f>VLOOKUP($B148,利用者一覧!$C$4:$AU$53,18,FALSE)</f>
        <v>#N/A</v>
      </c>
      <c r="Y152" s="281" t="s">
        <v>141</v>
      </c>
      <c r="Z152" s="280"/>
      <c r="AA152" s="96" t="e">
        <f>VLOOKUP($B148,利用者一覧!$C$4:$AU$53,26,FALSE)</f>
        <v>#N/A</v>
      </c>
      <c r="AB152" s="225"/>
      <c r="AC152" s="225"/>
      <c r="AD152" s="225"/>
      <c r="AE152" s="225"/>
      <c r="AF152" s="226"/>
    </row>
    <row r="153" spans="1:65" ht="21.6" customHeight="1" thickBot="1">
      <c r="A153" s="302"/>
      <c r="B153" s="308" t="s">
        <v>47</v>
      </c>
      <c r="C153" s="308"/>
      <c r="D153" s="308"/>
      <c r="E153" s="309"/>
      <c r="F153" s="97" t="s">
        <v>36</v>
      </c>
      <c r="G153" s="98" t="s">
        <v>37</v>
      </c>
      <c r="H153" s="99" t="s">
        <v>36</v>
      </c>
      <c r="I153" s="98" t="s">
        <v>37</v>
      </c>
      <c r="J153" s="99" t="s">
        <v>36</v>
      </c>
      <c r="K153" s="98" t="s">
        <v>37</v>
      </c>
      <c r="L153" s="99" t="s">
        <v>36</v>
      </c>
      <c r="M153" s="101" t="s">
        <v>37</v>
      </c>
      <c r="N153" s="102" t="s">
        <v>36</v>
      </c>
      <c r="O153" s="100" t="s">
        <v>37</v>
      </c>
      <c r="P153" s="310" t="e">
        <f>VLOOKUP($B148,利用者一覧!$C$4:$AU$53,41,FALSE)</f>
        <v>#N/A</v>
      </c>
      <c r="Q153" s="311"/>
      <c r="R153" s="311"/>
      <c r="S153" s="311"/>
      <c r="T153" s="312"/>
      <c r="U153" s="64" t="s">
        <v>148</v>
      </c>
      <c r="V153" s="279" t="s">
        <v>138</v>
      </c>
      <c r="W153" s="280"/>
      <c r="X153" s="96" t="e">
        <f>VLOOKUP($B148,利用者一覧!$C$4:$AU$53,20,FALSE)</f>
        <v>#N/A</v>
      </c>
      <c r="Y153" s="281" t="s">
        <v>142</v>
      </c>
      <c r="Z153" s="280"/>
      <c r="AA153" s="96" t="e">
        <f>VLOOKUP($B148,利用者一覧!$C$4:$AU$53,28,FALSE)</f>
        <v>#N/A</v>
      </c>
      <c r="AB153" s="225"/>
      <c r="AC153" s="225"/>
      <c r="AD153" s="225"/>
      <c r="AE153" s="225"/>
      <c r="AF153" s="226"/>
      <c r="AK153" s="316"/>
      <c r="AL153" s="316"/>
      <c r="AM153" s="67"/>
      <c r="AN153" s="67"/>
      <c r="AO153" s="67"/>
    </row>
    <row r="154" spans="1:65" ht="21.6" customHeight="1" thickTop="1" thickBot="1">
      <c r="A154" s="302"/>
      <c r="B154" s="106" t="s">
        <v>51</v>
      </c>
      <c r="C154" s="94" t="e">
        <f>VLOOKUP($B148,利用者一覧!$C$4:$AU$53,39,FALSE)</f>
        <v>#N/A</v>
      </c>
      <c r="D154" s="104" t="s">
        <v>56</v>
      </c>
      <c r="E154" s="61" t="s">
        <v>149</v>
      </c>
      <c r="F154" s="71"/>
      <c r="G154" s="72"/>
      <c r="H154" s="73"/>
      <c r="I154" s="72"/>
      <c r="J154" s="73"/>
      <c r="K154" s="72"/>
      <c r="L154" s="73"/>
      <c r="M154" s="74"/>
      <c r="N154" s="62"/>
      <c r="O154" s="63"/>
      <c r="P154" s="317" t="e">
        <f>VLOOKUP($B148,利用者一覧!$C$4:$AU$53,42,FALSE)</f>
        <v>#N/A</v>
      </c>
      <c r="Q154" s="318"/>
      <c r="R154" s="318"/>
      <c r="S154" s="318"/>
      <c r="T154" s="319"/>
      <c r="U154" s="116" t="s">
        <v>148</v>
      </c>
      <c r="V154" s="320" t="e">
        <f>VLOOKUP($B148,利用者一覧!$C$4:$AU$53,44,FALSE)</f>
        <v>#N/A</v>
      </c>
      <c r="W154" s="179"/>
      <c r="X154" s="179"/>
      <c r="Y154" s="179"/>
      <c r="Z154" s="179"/>
      <c r="AA154" s="179"/>
      <c r="AB154" s="179"/>
      <c r="AC154" s="179"/>
      <c r="AD154" s="179"/>
      <c r="AE154" s="179"/>
      <c r="AF154" s="180"/>
    </row>
    <row r="155" spans="1:65" ht="21.6" customHeight="1" thickBot="1">
      <c r="A155" s="302"/>
      <c r="B155" s="293" t="s">
        <v>182</v>
      </c>
      <c r="C155" s="294"/>
      <c r="D155" s="294"/>
      <c r="E155" s="295"/>
      <c r="F155" s="109"/>
      <c r="G155" s="110"/>
      <c r="H155" s="111"/>
      <c r="I155" s="110"/>
      <c r="J155" s="111"/>
      <c r="K155" s="110"/>
      <c r="L155" s="111"/>
      <c r="M155" s="112"/>
      <c r="N155" s="113"/>
      <c r="O155" s="114"/>
      <c r="P155" s="198" t="s">
        <v>178</v>
      </c>
      <c r="Q155" s="199"/>
      <c r="R155" s="324"/>
      <c r="S155" s="206" t="e">
        <f>VLOOKUP($B148,利用者一覧!$C$4:$AU$53,43,FALSE)</f>
        <v>#N/A</v>
      </c>
      <c r="T155" s="206"/>
      <c r="U155" s="207"/>
      <c r="V155" s="321"/>
      <c r="W155" s="322"/>
      <c r="X155" s="322"/>
      <c r="Y155" s="322"/>
      <c r="Z155" s="322"/>
      <c r="AA155" s="322"/>
      <c r="AB155" s="322"/>
      <c r="AC155" s="322"/>
      <c r="AD155" s="322"/>
      <c r="AE155" s="322"/>
      <c r="AF155" s="323"/>
      <c r="AK155" s="76"/>
      <c r="AL155" s="76"/>
      <c r="AM155" s="76"/>
      <c r="AN155" s="76"/>
      <c r="AO155" s="76"/>
      <c r="AP155" s="77"/>
      <c r="AQ155" s="77"/>
      <c r="AR155" s="75"/>
      <c r="AS155" s="77"/>
      <c r="AT155" s="77"/>
      <c r="AU155" s="75"/>
      <c r="AV155" s="77"/>
      <c r="AW155" s="77"/>
      <c r="AX155" s="75"/>
      <c r="AY155" s="77"/>
      <c r="AZ155" s="77"/>
      <c r="BA155" s="75"/>
      <c r="BB155" s="77"/>
      <c r="BC155" s="77"/>
      <c r="BD155" s="75"/>
      <c r="BE155" s="77"/>
      <c r="BF155" s="77"/>
      <c r="BG155" s="75"/>
      <c r="BH155" s="77"/>
      <c r="BI155" s="77"/>
      <c r="BJ155" s="75"/>
      <c r="BK155" s="77"/>
      <c r="BL155" s="77"/>
      <c r="BM155" s="75"/>
    </row>
    <row r="156" spans="1:65" ht="27.6" customHeight="1" thickTop="1" thickBot="1">
      <c r="A156" s="303"/>
      <c r="B156" s="313"/>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314"/>
      <c r="AF156" s="315"/>
    </row>
    <row r="157" spans="1:65" ht="16.95" customHeight="1" thickBot="1">
      <c r="A157" s="302">
        <v>16</v>
      </c>
      <c r="B157" s="149" t="s">
        <v>9</v>
      </c>
      <c r="C157" s="150"/>
      <c r="D157" s="150"/>
      <c r="E157" s="151"/>
      <c r="F157" s="304" t="s">
        <v>158</v>
      </c>
      <c r="G157" s="305"/>
      <c r="H157" s="305"/>
      <c r="I157" s="305"/>
      <c r="J157" s="305"/>
      <c r="K157" s="305"/>
      <c r="L157" s="305"/>
      <c r="M157" s="305"/>
      <c r="N157" s="305"/>
      <c r="O157" s="306"/>
      <c r="P157" s="282" t="s">
        <v>48</v>
      </c>
      <c r="Q157" s="283"/>
      <c r="R157" s="283"/>
      <c r="S157" s="283"/>
      <c r="T157" s="283"/>
      <c r="U157" s="284"/>
      <c r="V157" s="285" t="e">
        <f>VLOOKUP($B158,利用者一覧!$C$4:$AU$53,36,FALSE)</f>
        <v>#N/A</v>
      </c>
      <c r="W157" s="286"/>
      <c r="X157" s="286"/>
      <c r="Y157" s="282" t="s">
        <v>49</v>
      </c>
      <c r="Z157" s="283"/>
      <c r="AA157" s="283"/>
      <c r="AB157" s="283"/>
      <c r="AC157" s="284"/>
      <c r="AD157" s="285" t="e">
        <f>VLOOKUP($B158,利用者一覧!$C$4:$AU$53,37,FALSE)</f>
        <v>#N/A</v>
      </c>
      <c r="AE157" s="286"/>
      <c r="AF157" s="287"/>
    </row>
    <row r="158" spans="1:65" ht="27" customHeight="1" thickTop="1" thickBot="1">
      <c r="A158" s="302"/>
      <c r="B158" s="208"/>
      <c r="C158" s="208"/>
      <c r="D158" s="208"/>
      <c r="E158" s="259"/>
      <c r="F158" s="271" t="s">
        <v>26</v>
      </c>
      <c r="G158" s="272"/>
      <c r="H158" s="171" t="s">
        <v>27</v>
      </c>
      <c r="I158" s="272"/>
      <c r="J158" s="171" t="s">
        <v>28</v>
      </c>
      <c r="K158" s="272"/>
      <c r="L158" s="171" t="s">
        <v>29</v>
      </c>
      <c r="M158" s="272"/>
      <c r="N158" s="171" t="s">
        <v>30</v>
      </c>
      <c r="O158" s="275"/>
      <c r="P158" s="106" t="s">
        <v>52</v>
      </c>
      <c r="Q158" s="288" t="s">
        <v>53</v>
      </c>
      <c r="R158" s="289"/>
      <c r="S158" s="104" t="s">
        <v>57</v>
      </c>
      <c r="T158" s="290"/>
      <c r="U158" s="291"/>
      <c r="V158" s="105" t="s">
        <v>60</v>
      </c>
      <c r="W158" s="288" t="s">
        <v>61</v>
      </c>
      <c r="X158" s="292"/>
      <c r="Y158" s="107" t="s">
        <v>54</v>
      </c>
      <c r="Z158" s="115" t="s">
        <v>148</v>
      </c>
      <c r="AA158" s="108" t="s">
        <v>58</v>
      </c>
      <c r="AB158" s="115" t="s">
        <v>148</v>
      </c>
      <c r="AC158" s="108" t="s">
        <v>62</v>
      </c>
      <c r="AD158" s="115" t="s">
        <v>148</v>
      </c>
      <c r="AE158" s="104" t="s">
        <v>55</v>
      </c>
      <c r="AF158" s="61" t="s">
        <v>148</v>
      </c>
    </row>
    <row r="159" spans="1:65" ht="21.6" customHeight="1" thickBot="1">
      <c r="A159" s="302"/>
      <c r="B159" s="209"/>
      <c r="C159" s="209"/>
      <c r="D159" s="209"/>
      <c r="E159" s="261"/>
      <c r="F159" s="97" t="s">
        <v>36</v>
      </c>
      <c r="G159" s="98" t="s">
        <v>37</v>
      </c>
      <c r="H159" s="99" t="s">
        <v>36</v>
      </c>
      <c r="I159" s="98" t="s">
        <v>37</v>
      </c>
      <c r="J159" s="99" t="s">
        <v>36</v>
      </c>
      <c r="K159" s="98" t="s">
        <v>37</v>
      </c>
      <c r="L159" s="99" t="s">
        <v>36</v>
      </c>
      <c r="M159" s="98" t="s">
        <v>37</v>
      </c>
      <c r="N159" s="99" t="s">
        <v>36</v>
      </c>
      <c r="O159" s="100" t="s">
        <v>37</v>
      </c>
      <c r="P159" s="293" t="s">
        <v>177</v>
      </c>
      <c r="Q159" s="294"/>
      <c r="R159" s="294"/>
      <c r="S159" s="294"/>
      <c r="T159" s="294"/>
      <c r="U159" s="295"/>
      <c r="V159" s="293" t="s">
        <v>176</v>
      </c>
      <c r="W159" s="294"/>
      <c r="X159" s="294"/>
      <c r="Y159" s="294"/>
      <c r="Z159" s="294"/>
      <c r="AA159" s="296"/>
      <c r="AB159" s="297" t="e">
        <f>VLOOKUP($B158,利用者一覧!$C$4:$AU$53,45,FALSE)</f>
        <v>#N/A</v>
      </c>
      <c r="AC159" s="297"/>
      <c r="AD159" s="297"/>
      <c r="AE159" s="297"/>
      <c r="AF159" s="298"/>
    </row>
    <row r="160" spans="1:65" ht="27" customHeight="1" thickTop="1" thickBot="1">
      <c r="A160" s="302"/>
      <c r="B160" s="209"/>
      <c r="C160" s="209"/>
      <c r="D160" s="209"/>
      <c r="E160" s="261"/>
      <c r="F160" s="71"/>
      <c r="G160" s="72"/>
      <c r="H160" s="73"/>
      <c r="I160" s="72"/>
      <c r="J160" s="73"/>
      <c r="K160" s="72"/>
      <c r="L160" s="73"/>
      <c r="M160" s="72"/>
      <c r="N160" s="73"/>
      <c r="O160" s="83"/>
      <c r="P160" s="107" t="s">
        <v>157</v>
      </c>
      <c r="Q160" s="115" t="s">
        <v>148</v>
      </c>
      <c r="R160" s="108" t="s">
        <v>63</v>
      </c>
      <c r="S160" s="61" t="s">
        <v>148</v>
      </c>
      <c r="T160" s="107" t="s">
        <v>59</v>
      </c>
      <c r="U160" s="61" t="s">
        <v>148</v>
      </c>
      <c r="V160" s="299" t="s">
        <v>135</v>
      </c>
      <c r="W160" s="300"/>
      <c r="X160" s="95" t="e">
        <f>VLOOKUP($B158,利用者一覧!$C$4:$AU$53,14,FALSE)</f>
        <v>#N/A</v>
      </c>
      <c r="Y160" s="301" t="s">
        <v>139</v>
      </c>
      <c r="Z160" s="300"/>
      <c r="AA160" s="95" t="e">
        <f>VLOOKUP($B158,利用者一覧!$C$4:$AU$53,22,FALSE)</f>
        <v>#N/A</v>
      </c>
      <c r="AB160" s="225"/>
      <c r="AC160" s="225"/>
      <c r="AD160" s="225"/>
      <c r="AE160" s="225"/>
      <c r="AF160" s="226"/>
    </row>
    <row r="161" spans="1:65" ht="21.6" customHeight="1" thickBot="1">
      <c r="A161" s="302"/>
      <c r="B161" s="283" t="s">
        <v>46</v>
      </c>
      <c r="C161" s="283"/>
      <c r="D161" s="283"/>
      <c r="E161" s="307"/>
      <c r="F161" s="84"/>
      <c r="G161" s="85"/>
      <c r="H161" s="86"/>
      <c r="I161" s="85"/>
      <c r="J161" s="86"/>
      <c r="K161" s="85"/>
      <c r="L161" s="86"/>
      <c r="M161" s="85"/>
      <c r="N161" s="86"/>
      <c r="O161" s="87"/>
      <c r="P161" s="293" t="s">
        <v>156</v>
      </c>
      <c r="Q161" s="294"/>
      <c r="R161" s="294"/>
      <c r="S161" s="294"/>
      <c r="T161" s="294"/>
      <c r="U161" s="295"/>
      <c r="V161" s="279" t="s">
        <v>143</v>
      </c>
      <c r="W161" s="280"/>
      <c r="X161" s="96" t="e">
        <f>VLOOKUP($B158,利用者一覧!$C$4:$AU$53,16,FALSE)</f>
        <v>#N/A</v>
      </c>
      <c r="Y161" s="281" t="s">
        <v>140</v>
      </c>
      <c r="Z161" s="280"/>
      <c r="AA161" s="96" t="e">
        <f>VLOOKUP($B158,利用者一覧!$C$4:$AU$53,24,FALSE)</f>
        <v>#N/A</v>
      </c>
      <c r="AB161" s="225"/>
      <c r="AC161" s="225"/>
      <c r="AD161" s="225"/>
      <c r="AE161" s="225"/>
      <c r="AF161" s="226"/>
    </row>
    <row r="162" spans="1:65" ht="21.6" customHeight="1" thickTop="1" thickBot="1">
      <c r="A162" s="302"/>
      <c r="B162" s="103" t="s">
        <v>51</v>
      </c>
      <c r="C162" s="94" t="e">
        <f>VLOOKUP($B158,利用者一覧!$C$4:$AU$53,38,FALSE)</f>
        <v>#N/A</v>
      </c>
      <c r="D162" s="104" t="s">
        <v>56</v>
      </c>
      <c r="E162" s="61" t="s">
        <v>149</v>
      </c>
      <c r="F162" s="271" t="s">
        <v>31</v>
      </c>
      <c r="G162" s="272"/>
      <c r="H162" s="171" t="s">
        <v>32</v>
      </c>
      <c r="I162" s="272"/>
      <c r="J162" s="171" t="s">
        <v>33</v>
      </c>
      <c r="K162" s="272"/>
      <c r="L162" s="171" t="s">
        <v>34</v>
      </c>
      <c r="M162" s="273"/>
      <c r="N162" s="274" t="s">
        <v>35</v>
      </c>
      <c r="O162" s="275"/>
      <c r="P162" s="276" t="e">
        <f>VLOOKUP($B158,利用者一覧!$C$4:$AU$53,40,FALSE)</f>
        <v>#N/A</v>
      </c>
      <c r="Q162" s="277"/>
      <c r="R162" s="277"/>
      <c r="S162" s="277"/>
      <c r="T162" s="278"/>
      <c r="U162" s="70" t="s">
        <v>148</v>
      </c>
      <c r="V162" s="279" t="s">
        <v>144</v>
      </c>
      <c r="W162" s="280"/>
      <c r="X162" s="96" t="e">
        <f>VLOOKUP($B158,利用者一覧!$C$4:$AU$53,18,FALSE)</f>
        <v>#N/A</v>
      </c>
      <c r="Y162" s="281" t="s">
        <v>141</v>
      </c>
      <c r="Z162" s="280"/>
      <c r="AA162" s="96" t="e">
        <f>VLOOKUP($B158,利用者一覧!$C$4:$AU$53,26,FALSE)</f>
        <v>#N/A</v>
      </c>
      <c r="AB162" s="225"/>
      <c r="AC162" s="225"/>
      <c r="AD162" s="225"/>
      <c r="AE162" s="225"/>
      <c r="AF162" s="226"/>
    </row>
    <row r="163" spans="1:65" ht="21.6" customHeight="1" thickBot="1">
      <c r="A163" s="302"/>
      <c r="B163" s="308" t="s">
        <v>47</v>
      </c>
      <c r="C163" s="308"/>
      <c r="D163" s="308"/>
      <c r="E163" s="309"/>
      <c r="F163" s="97" t="s">
        <v>36</v>
      </c>
      <c r="G163" s="98" t="s">
        <v>37</v>
      </c>
      <c r="H163" s="99" t="s">
        <v>36</v>
      </c>
      <c r="I163" s="98" t="s">
        <v>37</v>
      </c>
      <c r="J163" s="99" t="s">
        <v>36</v>
      </c>
      <c r="K163" s="98" t="s">
        <v>37</v>
      </c>
      <c r="L163" s="99" t="s">
        <v>36</v>
      </c>
      <c r="M163" s="101" t="s">
        <v>37</v>
      </c>
      <c r="N163" s="102" t="s">
        <v>36</v>
      </c>
      <c r="O163" s="100" t="s">
        <v>37</v>
      </c>
      <c r="P163" s="310" t="e">
        <f>VLOOKUP($B158,利用者一覧!$C$4:$AU$53,41,FALSE)</f>
        <v>#N/A</v>
      </c>
      <c r="Q163" s="311"/>
      <c r="R163" s="311"/>
      <c r="S163" s="311"/>
      <c r="T163" s="312"/>
      <c r="U163" s="64" t="s">
        <v>148</v>
      </c>
      <c r="V163" s="279" t="s">
        <v>138</v>
      </c>
      <c r="W163" s="280"/>
      <c r="X163" s="96" t="e">
        <f>VLOOKUP($B158,利用者一覧!$C$4:$AU$53,20,FALSE)</f>
        <v>#N/A</v>
      </c>
      <c r="Y163" s="281" t="s">
        <v>142</v>
      </c>
      <c r="Z163" s="280"/>
      <c r="AA163" s="96" t="e">
        <f>VLOOKUP($B158,利用者一覧!$C$4:$AU$53,28,FALSE)</f>
        <v>#N/A</v>
      </c>
      <c r="AB163" s="225"/>
      <c r="AC163" s="225"/>
      <c r="AD163" s="225"/>
      <c r="AE163" s="225"/>
      <c r="AF163" s="226"/>
      <c r="AK163" s="316"/>
      <c r="AL163" s="316"/>
      <c r="AM163" s="67"/>
      <c r="AN163" s="67"/>
      <c r="AO163" s="67"/>
    </row>
    <row r="164" spans="1:65" ht="21.6" customHeight="1" thickTop="1" thickBot="1">
      <c r="A164" s="302"/>
      <c r="B164" s="106" t="s">
        <v>51</v>
      </c>
      <c r="C164" s="94" t="e">
        <f>VLOOKUP($B158,利用者一覧!$C$4:$AU$53,39,FALSE)</f>
        <v>#N/A</v>
      </c>
      <c r="D164" s="104" t="s">
        <v>56</v>
      </c>
      <c r="E164" s="61" t="s">
        <v>149</v>
      </c>
      <c r="F164" s="71"/>
      <c r="G164" s="72"/>
      <c r="H164" s="73"/>
      <c r="I164" s="72"/>
      <c r="J164" s="73"/>
      <c r="K164" s="72"/>
      <c r="L164" s="73"/>
      <c r="M164" s="74"/>
      <c r="N164" s="62"/>
      <c r="O164" s="63"/>
      <c r="P164" s="317" t="e">
        <f>VLOOKUP($B158,利用者一覧!$C$4:$AU$53,42,FALSE)</f>
        <v>#N/A</v>
      </c>
      <c r="Q164" s="318"/>
      <c r="R164" s="318"/>
      <c r="S164" s="318"/>
      <c r="T164" s="319"/>
      <c r="U164" s="116" t="s">
        <v>148</v>
      </c>
      <c r="V164" s="320" t="e">
        <f>VLOOKUP($B158,利用者一覧!$C$4:$AU$53,44,FALSE)</f>
        <v>#N/A</v>
      </c>
      <c r="W164" s="179"/>
      <c r="X164" s="179"/>
      <c r="Y164" s="179"/>
      <c r="Z164" s="179"/>
      <c r="AA164" s="179"/>
      <c r="AB164" s="179"/>
      <c r="AC164" s="179"/>
      <c r="AD164" s="179"/>
      <c r="AE164" s="179"/>
      <c r="AF164" s="180"/>
    </row>
    <row r="165" spans="1:65" ht="21.6" customHeight="1" thickBot="1">
      <c r="A165" s="302"/>
      <c r="B165" s="293" t="s">
        <v>182</v>
      </c>
      <c r="C165" s="294"/>
      <c r="D165" s="294"/>
      <c r="E165" s="295"/>
      <c r="F165" s="109"/>
      <c r="G165" s="110"/>
      <c r="H165" s="111"/>
      <c r="I165" s="110"/>
      <c r="J165" s="111"/>
      <c r="K165" s="110"/>
      <c r="L165" s="111"/>
      <c r="M165" s="112"/>
      <c r="N165" s="113"/>
      <c r="O165" s="114"/>
      <c r="P165" s="198" t="s">
        <v>178</v>
      </c>
      <c r="Q165" s="199"/>
      <c r="R165" s="324"/>
      <c r="S165" s="206" t="e">
        <f>VLOOKUP($B158,利用者一覧!$C$4:$AU$53,43,FALSE)</f>
        <v>#N/A</v>
      </c>
      <c r="T165" s="206"/>
      <c r="U165" s="207"/>
      <c r="V165" s="321"/>
      <c r="W165" s="322"/>
      <c r="X165" s="322"/>
      <c r="Y165" s="322"/>
      <c r="Z165" s="322"/>
      <c r="AA165" s="322"/>
      <c r="AB165" s="322"/>
      <c r="AC165" s="322"/>
      <c r="AD165" s="322"/>
      <c r="AE165" s="322"/>
      <c r="AF165" s="323"/>
      <c r="AK165" s="76"/>
      <c r="AL165" s="76"/>
      <c r="AM165" s="76"/>
      <c r="AN165" s="76"/>
      <c r="AO165" s="76"/>
      <c r="AP165" s="77"/>
      <c r="AQ165" s="77"/>
      <c r="AR165" s="75"/>
      <c r="AS165" s="77"/>
      <c r="AT165" s="77"/>
      <c r="AU165" s="75"/>
      <c r="AV165" s="77"/>
      <c r="AW165" s="77"/>
      <c r="AX165" s="75"/>
      <c r="AY165" s="77"/>
      <c r="AZ165" s="77"/>
      <c r="BA165" s="75"/>
      <c r="BB165" s="77"/>
      <c r="BC165" s="77"/>
      <c r="BD165" s="75"/>
      <c r="BE165" s="77"/>
      <c r="BF165" s="77"/>
      <c r="BG165" s="75"/>
      <c r="BH165" s="77"/>
      <c r="BI165" s="77"/>
      <c r="BJ165" s="75"/>
      <c r="BK165" s="77"/>
      <c r="BL165" s="77"/>
      <c r="BM165" s="75"/>
    </row>
    <row r="166" spans="1:65" ht="27.6" customHeight="1" thickTop="1" thickBot="1">
      <c r="A166" s="303"/>
      <c r="B166" s="313"/>
      <c r="C166" s="314"/>
      <c r="D166" s="314"/>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5"/>
    </row>
    <row r="167" spans="1:65" ht="16.95" customHeight="1" thickBot="1">
      <c r="A167" s="302">
        <v>17</v>
      </c>
      <c r="B167" s="149" t="s">
        <v>9</v>
      </c>
      <c r="C167" s="150"/>
      <c r="D167" s="150"/>
      <c r="E167" s="151"/>
      <c r="F167" s="304" t="s">
        <v>158</v>
      </c>
      <c r="G167" s="305"/>
      <c r="H167" s="305"/>
      <c r="I167" s="305"/>
      <c r="J167" s="305"/>
      <c r="K167" s="305"/>
      <c r="L167" s="305"/>
      <c r="M167" s="305"/>
      <c r="N167" s="305"/>
      <c r="O167" s="306"/>
      <c r="P167" s="282" t="s">
        <v>48</v>
      </c>
      <c r="Q167" s="283"/>
      <c r="R167" s="283"/>
      <c r="S167" s="283"/>
      <c r="T167" s="283"/>
      <c r="U167" s="284"/>
      <c r="V167" s="285" t="e">
        <f>VLOOKUP($B168,利用者一覧!$C$4:$AU$53,36,FALSE)</f>
        <v>#N/A</v>
      </c>
      <c r="W167" s="286"/>
      <c r="X167" s="286"/>
      <c r="Y167" s="282" t="s">
        <v>49</v>
      </c>
      <c r="Z167" s="283"/>
      <c r="AA167" s="283"/>
      <c r="AB167" s="283"/>
      <c r="AC167" s="284"/>
      <c r="AD167" s="285" t="e">
        <f>VLOOKUP($B168,利用者一覧!$C$4:$AU$53,37,FALSE)</f>
        <v>#N/A</v>
      </c>
      <c r="AE167" s="286"/>
      <c r="AF167" s="287"/>
    </row>
    <row r="168" spans="1:65" ht="27" customHeight="1" thickTop="1" thickBot="1">
      <c r="A168" s="302"/>
      <c r="B168" s="208"/>
      <c r="C168" s="208"/>
      <c r="D168" s="208"/>
      <c r="E168" s="259"/>
      <c r="F168" s="271" t="s">
        <v>26</v>
      </c>
      <c r="G168" s="272"/>
      <c r="H168" s="171" t="s">
        <v>27</v>
      </c>
      <c r="I168" s="272"/>
      <c r="J168" s="171" t="s">
        <v>28</v>
      </c>
      <c r="K168" s="272"/>
      <c r="L168" s="171" t="s">
        <v>29</v>
      </c>
      <c r="M168" s="272"/>
      <c r="N168" s="171" t="s">
        <v>30</v>
      </c>
      <c r="O168" s="275"/>
      <c r="P168" s="106" t="s">
        <v>52</v>
      </c>
      <c r="Q168" s="288" t="s">
        <v>53</v>
      </c>
      <c r="R168" s="289"/>
      <c r="S168" s="104" t="s">
        <v>57</v>
      </c>
      <c r="T168" s="290"/>
      <c r="U168" s="291"/>
      <c r="V168" s="105" t="s">
        <v>60</v>
      </c>
      <c r="W168" s="288" t="s">
        <v>61</v>
      </c>
      <c r="X168" s="292"/>
      <c r="Y168" s="107" t="s">
        <v>54</v>
      </c>
      <c r="Z168" s="115" t="s">
        <v>148</v>
      </c>
      <c r="AA168" s="108" t="s">
        <v>58</v>
      </c>
      <c r="AB168" s="115" t="s">
        <v>148</v>
      </c>
      <c r="AC168" s="108" t="s">
        <v>62</v>
      </c>
      <c r="AD168" s="115" t="s">
        <v>148</v>
      </c>
      <c r="AE168" s="104" t="s">
        <v>55</v>
      </c>
      <c r="AF168" s="61" t="s">
        <v>148</v>
      </c>
    </row>
    <row r="169" spans="1:65" ht="21.6" customHeight="1" thickBot="1">
      <c r="A169" s="302"/>
      <c r="B169" s="209"/>
      <c r="C169" s="209"/>
      <c r="D169" s="209"/>
      <c r="E169" s="261"/>
      <c r="F169" s="97" t="s">
        <v>36</v>
      </c>
      <c r="G169" s="98" t="s">
        <v>37</v>
      </c>
      <c r="H169" s="99" t="s">
        <v>36</v>
      </c>
      <c r="I169" s="98" t="s">
        <v>37</v>
      </c>
      <c r="J169" s="99" t="s">
        <v>36</v>
      </c>
      <c r="K169" s="98" t="s">
        <v>37</v>
      </c>
      <c r="L169" s="99" t="s">
        <v>36</v>
      </c>
      <c r="M169" s="98" t="s">
        <v>37</v>
      </c>
      <c r="N169" s="99" t="s">
        <v>36</v>
      </c>
      <c r="O169" s="100" t="s">
        <v>37</v>
      </c>
      <c r="P169" s="293" t="s">
        <v>177</v>
      </c>
      <c r="Q169" s="294"/>
      <c r="R169" s="294"/>
      <c r="S169" s="294"/>
      <c r="T169" s="294"/>
      <c r="U169" s="295"/>
      <c r="V169" s="293" t="s">
        <v>176</v>
      </c>
      <c r="W169" s="294"/>
      <c r="X169" s="294"/>
      <c r="Y169" s="294"/>
      <c r="Z169" s="294"/>
      <c r="AA169" s="296"/>
      <c r="AB169" s="297" t="e">
        <f>VLOOKUP($B168,利用者一覧!$C$4:$AU$53,45,FALSE)</f>
        <v>#N/A</v>
      </c>
      <c r="AC169" s="297"/>
      <c r="AD169" s="297"/>
      <c r="AE169" s="297"/>
      <c r="AF169" s="298"/>
    </row>
    <row r="170" spans="1:65" ht="27" customHeight="1" thickTop="1" thickBot="1">
      <c r="A170" s="302"/>
      <c r="B170" s="209"/>
      <c r="C170" s="209"/>
      <c r="D170" s="209"/>
      <c r="E170" s="261"/>
      <c r="F170" s="71"/>
      <c r="G170" s="72"/>
      <c r="H170" s="73"/>
      <c r="I170" s="72"/>
      <c r="J170" s="73"/>
      <c r="K170" s="72"/>
      <c r="L170" s="73"/>
      <c r="M170" s="72"/>
      <c r="N170" s="73"/>
      <c r="O170" s="83"/>
      <c r="P170" s="107" t="s">
        <v>157</v>
      </c>
      <c r="Q170" s="115" t="s">
        <v>148</v>
      </c>
      <c r="R170" s="108" t="s">
        <v>63</v>
      </c>
      <c r="S170" s="61" t="s">
        <v>148</v>
      </c>
      <c r="T170" s="107" t="s">
        <v>59</v>
      </c>
      <c r="U170" s="61" t="s">
        <v>148</v>
      </c>
      <c r="V170" s="299" t="s">
        <v>135</v>
      </c>
      <c r="W170" s="300"/>
      <c r="X170" s="95" t="e">
        <f>VLOOKUP($B168,利用者一覧!$C$4:$AU$53,14,FALSE)</f>
        <v>#N/A</v>
      </c>
      <c r="Y170" s="301" t="s">
        <v>139</v>
      </c>
      <c r="Z170" s="300"/>
      <c r="AA170" s="95" t="e">
        <f>VLOOKUP($B168,利用者一覧!$C$4:$AU$53,22,FALSE)</f>
        <v>#N/A</v>
      </c>
      <c r="AB170" s="225"/>
      <c r="AC170" s="225"/>
      <c r="AD170" s="225"/>
      <c r="AE170" s="225"/>
      <c r="AF170" s="226"/>
    </row>
    <row r="171" spans="1:65" ht="21.6" customHeight="1" thickBot="1">
      <c r="A171" s="302"/>
      <c r="B171" s="283" t="s">
        <v>46</v>
      </c>
      <c r="C171" s="283"/>
      <c r="D171" s="283"/>
      <c r="E171" s="307"/>
      <c r="F171" s="84"/>
      <c r="G171" s="85"/>
      <c r="H171" s="86"/>
      <c r="I171" s="85"/>
      <c r="J171" s="86"/>
      <c r="K171" s="85"/>
      <c r="L171" s="86"/>
      <c r="M171" s="85"/>
      <c r="N171" s="86"/>
      <c r="O171" s="87"/>
      <c r="P171" s="293" t="s">
        <v>156</v>
      </c>
      <c r="Q171" s="294"/>
      <c r="R171" s="294"/>
      <c r="S171" s="294"/>
      <c r="T171" s="294"/>
      <c r="U171" s="295"/>
      <c r="V171" s="279" t="s">
        <v>143</v>
      </c>
      <c r="W171" s="280"/>
      <c r="X171" s="96" t="e">
        <f>VLOOKUP($B168,利用者一覧!$C$4:$AU$53,16,FALSE)</f>
        <v>#N/A</v>
      </c>
      <c r="Y171" s="281" t="s">
        <v>140</v>
      </c>
      <c r="Z171" s="280"/>
      <c r="AA171" s="96" t="e">
        <f>VLOOKUP($B168,利用者一覧!$C$4:$AU$53,24,FALSE)</f>
        <v>#N/A</v>
      </c>
      <c r="AB171" s="225"/>
      <c r="AC171" s="225"/>
      <c r="AD171" s="225"/>
      <c r="AE171" s="225"/>
      <c r="AF171" s="226"/>
    </row>
    <row r="172" spans="1:65" ht="21.6" customHeight="1" thickTop="1" thickBot="1">
      <c r="A172" s="302"/>
      <c r="B172" s="103" t="s">
        <v>51</v>
      </c>
      <c r="C172" s="94" t="e">
        <f>VLOOKUP($B168,利用者一覧!$C$4:$AU$53,38,FALSE)</f>
        <v>#N/A</v>
      </c>
      <c r="D172" s="104" t="s">
        <v>56</v>
      </c>
      <c r="E172" s="61" t="s">
        <v>149</v>
      </c>
      <c r="F172" s="271" t="s">
        <v>31</v>
      </c>
      <c r="G172" s="272"/>
      <c r="H172" s="171" t="s">
        <v>32</v>
      </c>
      <c r="I172" s="272"/>
      <c r="J172" s="171" t="s">
        <v>33</v>
      </c>
      <c r="K172" s="272"/>
      <c r="L172" s="171" t="s">
        <v>34</v>
      </c>
      <c r="M172" s="273"/>
      <c r="N172" s="274" t="s">
        <v>35</v>
      </c>
      <c r="O172" s="275"/>
      <c r="P172" s="276" t="e">
        <f>VLOOKUP($B168,利用者一覧!$C$4:$AU$53,40,FALSE)</f>
        <v>#N/A</v>
      </c>
      <c r="Q172" s="277"/>
      <c r="R172" s="277"/>
      <c r="S172" s="277"/>
      <c r="T172" s="278"/>
      <c r="U172" s="70" t="s">
        <v>148</v>
      </c>
      <c r="V172" s="279" t="s">
        <v>144</v>
      </c>
      <c r="W172" s="280"/>
      <c r="X172" s="96" t="e">
        <f>VLOOKUP($B168,利用者一覧!$C$4:$AU$53,18,FALSE)</f>
        <v>#N/A</v>
      </c>
      <c r="Y172" s="281" t="s">
        <v>141</v>
      </c>
      <c r="Z172" s="280"/>
      <c r="AA172" s="96" t="e">
        <f>VLOOKUP($B168,利用者一覧!$C$4:$AU$53,26,FALSE)</f>
        <v>#N/A</v>
      </c>
      <c r="AB172" s="225"/>
      <c r="AC172" s="225"/>
      <c r="AD172" s="225"/>
      <c r="AE172" s="225"/>
      <c r="AF172" s="226"/>
    </row>
    <row r="173" spans="1:65" ht="21.6" customHeight="1" thickBot="1">
      <c r="A173" s="302"/>
      <c r="B173" s="308" t="s">
        <v>47</v>
      </c>
      <c r="C173" s="308"/>
      <c r="D173" s="308"/>
      <c r="E173" s="309"/>
      <c r="F173" s="97" t="s">
        <v>36</v>
      </c>
      <c r="G173" s="98" t="s">
        <v>37</v>
      </c>
      <c r="H173" s="99" t="s">
        <v>36</v>
      </c>
      <c r="I173" s="98" t="s">
        <v>37</v>
      </c>
      <c r="J173" s="99" t="s">
        <v>36</v>
      </c>
      <c r="K173" s="98" t="s">
        <v>37</v>
      </c>
      <c r="L173" s="99" t="s">
        <v>36</v>
      </c>
      <c r="M173" s="101" t="s">
        <v>37</v>
      </c>
      <c r="N173" s="102" t="s">
        <v>36</v>
      </c>
      <c r="O173" s="100" t="s">
        <v>37</v>
      </c>
      <c r="P173" s="310" t="e">
        <f>VLOOKUP($B168,利用者一覧!$C$4:$AU$53,41,FALSE)</f>
        <v>#N/A</v>
      </c>
      <c r="Q173" s="311"/>
      <c r="R173" s="311"/>
      <c r="S173" s="311"/>
      <c r="T173" s="312"/>
      <c r="U173" s="64" t="s">
        <v>148</v>
      </c>
      <c r="V173" s="279" t="s">
        <v>138</v>
      </c>
      <c r="W173" s="280"/>
      <c r="X173" s="96" t="e">
        <f>VLOOKUP($B168,利用者一覧!$C$4:$AU$53,20,FALSE)</f>
        <v>#N/A</v>
      </c>
      <c r="Y173" s="281" t="s">
        <v>142</v>
      </c>
      <c r="Z173" s="280"/>
      <c r="AA173" s="96" t="e">
        <f>VLOOKUP($B168,利用者一覧!$C$4:$AU$53,28,FALSE)</f>
        <v>#N/A</v>
      </c>
      <c r="AB173" s="225"/>
      <c r="AC173" s="225"/>
      <c r="AD173" s="225"/>
      <c r="AE173" s="225"/>
      <c r="AF173" s="226"/>
      <c r="AK173" s="316"/>
      <c r="AL173" s="316"/>
      <c r="AM173" s="67"/>
      <c r="AN173" s="67"/>
      <c r="AO173" s="67"/>
    </row>
    <row r="174" spans="1:65" ht="21.6" customHeight="1" thickTop="1" thickBot="1">
      <c r="A174" s="302"/>
      <c r="B174" s="106" t="s">
        <v>51</v>
      </c>
      <c r="C174" s="94" t="e">
        <f>VLOOKUP($B168,利用者一覧!$C$4:$AU$53,39,FALSE)</f>
        <v>#N/A</v>
      </c>
      <c r="D174" s="104" t="s">
        <v>56</v>
      </c>
      <c r="E174" s="61" t="s">
        <v>149</v>
      </c>
      <c r="F174" s="71"/>
      <c r="G174" s="72"/>
      <c r="H174" s="73"/>
      <c r="I174" s="72"/>
      <c r="J174" s="73"/>
      <c r="K174" s="72"/>
      <c r="L174" s="73"/>
      <c r="M174" s="74"/>
      <c r="N174" s="62"/>
      <c r="O174" s="63"/>
      <c r="P174" s="317" t="e">
        <f>VLOOKUP($B168,利用者一覧!$C$4:$AU$53,42,FALSE)</f>
        <v>#N/A</v>
      </c>
      <c r="Q174" s="318"/>
      <c r="R174" s="318"/>
      <c r="S174" s="318"/>
      <c r="T174" s="319"/>
      <c r="U174" s="116" t="s">
        <v>148</v>
      </c>
      <c r="V174" s="320" t="e">
        <f>VLOOKUP($B168,利用者一覧!$C$4:$AU$53,44,FALSE)</f>
        <v>#N/A</v>
      </c>
      <c r="W174" s="179"/>
      <c r="X174" s="179"/>
      <c r="Y174" s="179"/>
      <c r="Z174" s="179"/>
      <c r="AA174" s="179"/>
      <c r="AB174" s="179"/>
      <c r="AC174" s="179"/>
      <c r="AD174" s="179"/>
      <c r="AE174" s="179"/>
      <c r="AF174" s="180"/>
    </row>
    <row r="175" spans="1:65" ht="21.6" customHeight="1" thickBot="1">
      <c r="A175" s="302"/>
      <c r="B175" s="293" t="s">
        <v>182</v>
      </c>
      <c r="C175" s="294"/>
      <c r="D175" s="294"/>
      <c r="E175" s="295"/>
      <c r="F175" s="109"/>
      <c r="G175" s="110"/>
      <c r="H175" s="111"/>
      <c r="I175" s="110"/>
      <c r="J175" s="111"/>
      <c r="K175" s="110"/>
      <c r="L175" s="111"/>
      <c r="M175" s="112"/>
      <c r="N175" s="113"/>
      <c r="O175" s="114"/>
      <c r="P175" s="198" t="s">
        <v>178</v>
      </c>
      <c r="Q175" s="199"/>
      <c r="R175" s="324"/>
      <c r="S175" s="206" t="e">
        <f>VLOOKUP($B168,利用者一覧!$C$4:$AU$53,43,FALSE)</f>
        <v>#N/A</v>
      </c>
      <c r="T175" s="206"/>
      <c r="U175" s="207"/>
      <c r="V175" s="321"/>
      <c r="W175" s="322"/>
      <c r="X175" s="322"/>
      <c r="Y175" s="322"/>
      <c r="Z175" s="322"/>
      <c r="AA175" s="322"/>
      <c r="AB175" s="322"/>
      <c r="AC175" s="322"/>
      <c r="AD175" s="322"/>
      <c r="AE175" s="322"/>
      <c r="AF175" s="323"/>
      <c r="AK175" s="76"/>
      <c r="AL175" s="76"/>
      <c r="AM175" s="76"/>
      <c r="AN175" s="76"/>
      <c r="AO175" s="76"/>
      <c r="AP175" s="77"/>
      <c r="AQ175" s="77"/>
      <c r="AR175" s="75"/>
      <c r="AS175" s="77"/>
      <c r="AT175" s="77"/>
      <c r="AU175" s="75"/>
      <c r="AV175" s="77"/>
      <c r="AW175" s="77"/>
      <c r="AX175" s="75"/>
      <c r="AY175" s="77"/>
      <c r="AZ175" s="77"/>
      <c r="BA175" s="75"/>
      <c r="BB175" s="77"/>
      <c r="BC175" s="77"/>
      <c r="BD175" s="75"/>
      <c r="BE175" s="77"/>
      <c r="BF175" s="77"/>
      <c r="BG175" s="75"/>
      <c r="BH175" s="77"/>
      <c r="BI175" s="77"/>
      <c r="BJ175" s="75"/>
      <c r="BK175" s="77"/>
      <c r="BL175" s="77"/>
      <c r="BM175" s="75"/>
    </row>
    <row r="176" spans="1:65" ht="27.6" customHeight="1" thickTop="1" thickBot="1">
      <c r="A176" s="303"/>
      <c r="B176" s="313"/>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4"/>
      <c r="AD176" s="314"/>
      <c r="AE176" s="314"/>
      <c r="AF176" s="315"/>
    </row>
    <row r="177" spans="1:65" ht="16.95" customHeight="1" thickBot="1">
      <c r="A177" s="302">
        <v>18</v>
      </c>
      <c r="B177" s="149" t="s">
        <v>9</v>
      </c>
      <c r="C177" s="150"/>
      <c r="D177" s="150"/>
      <c r="E177" s="151"/>
      <c r="F177" s="304" t="s">
        <v>158</v>
      </c>
      <c r="G177" s="305"/>
      <c r="H177" s="305"/>
      <c r="I177" s="305"/>
      <c r="J177" s="305"/>
      <c r="K177" s="305"/>
      <c r="L177" s="305"/>
      <c r="M177" s="305"/>
      <c r="N177" s="305"/>
      <c r="O177" s="306"/>
      <c r="P177" s="282" t="s">
        <v>48</v>
      </c>
      <c r="Q177" s="283"/>
      <c r="R177" s="283"/>
      <c r="S177" s="283"/>
      <c r="T177" s="283"/>
      <c r="U177" s="284"/>
      <c r="V177" s="285" t="e">
        <f>VLOOKUP($B178,利用者一覧!$C$4:$AU$53,36,FALSE)</f>
        <v>#N/A</v>
      </c>
      <c r="W177" s="286"/>
      <c r="X177" s="286"/>
      <c r="Y177" s="282" t="s">
        <v>49</v>
      </c>
      <c r="Z177" s="283"/>
      <c r="AA177" s="283"/>
      <c r="AB177" s="283"/>
      <c r="AC177" s="284"/>
      <c r="AD177" s="285" t="e">
        <f>VLOOKUP($B178,利用者一覧!$C$4:$AU$53,37,FALSE)</f>
        <v>#N/A</v>
      </c>
      <c r="AE177" s="286"/>
      <c r="AF177" s="287"/>
    </row>
    <row r="178" spans="1:65" ht="27" customHeight="1" thickTop="1" thickBot="1">
      <c r="A178" s="302"/>
      <c r="B178" s="208"/>
      <c r="C178" s="208"/>
      <c r="D178" s="208"/>
      <c r="E178" s="259"/>
      <c r="F178" s="271" t="s">
        <v>26</v>
      </c>
      <c r="G178" s="272"/>
      <c r="H178" s="171" t="s">
        <v>27</v>
      </c>
      <c r="I178" s="272"/>
      <c r="J178" s="171" t="s">
        <v>28</v>
      </c>
      <c r="K178" s="272"/>
      <c r="L178" s="171" t="s">
        <v>29</v>
      </c>
      <c r="M178" s="272"/>
      <c r="N178" s="171" t="s">
        <v>30</v>
      </c>
      <c r="O178" s="275"/>
      <c r="P178" s="106" t="s">
        <v>52</v>
      </c>
      <c r="Q178" s="288" t="s">
        <v>53</v>
      </c>
      <c r="R178" s="289"/>
      <c r="S178" s="104" t="s">
        <v>57</v>
      </c>
      <c r="T178" s="290"/>
      <c r="U178" s="291"/>
      <c r="V178" s="105" t="s">
        <v>60</v>
      </c>
      <c r="W178" s="288" t="s">
        <v>61</v>
      </c>
      <c r="X178" s="292"/>
      <c r="Y178" s="107" t="s">
        <v>54</v>
      </c>
      <c r="Z178" s="115" t="s">
        <v>148</v>
      </c>
      <c r="AA178" s="108" t="s">
        <v>58</v>
      </c>
      <c r="AB178" s="115" t="s">
        <v>148</v>
      </c>
      <c r="AC178" s="108" t="s">
        <v>62</v>
      </c>
      <c r="AD178" s="115" t="s">
        <v>148</v>
      </c>
      <c r="AE178" s="104" t="s">
        <v>55</v>
      </c>
      <c r="AF178" s="61" t="s">
        <v>148</v>
      </c>
    </row>
    <row r="179" spans="1:65" ht="21.6" customHeight="1" thickBot="1">
      <c r="A179" s="302"/>
      <c r="B179" s="209"/>
      <c r="C179" s="209"/>
      <c r="D179" s="209"/>
      <c r="E179" s="261"/>
      <c r="F179" s="97" t="s">
        <v>36</v>
      </c>
      <c r="G179" s="98" t="s">
        <v>37</v>
      </c>
      <c r="H179" s="99" t="s">
        <v>36</v>
      </c>
      <c r="I179" s="98" t="s">
        <v>37</v>
      </c>
      <c r="J179" s="99" t="s">
        <v>36</v>
      </c>
      <c r="K179" s="98" t="s">
        <v>37</v>
      </c>
      <c r="L179" s="99" t="s">
        <v>36</v>
      </c>
      <c r="M179" s="98" t="s">
        <v>37</v>
      </c>
      <c r="N179" s="99" t="s">
        <v>36</v>
      </c>
      <c r="O179" s="100" t="s">
        <v>37</v>
      </c>
      <c r="P179" s="293" t="s">
        <v>177</v>
      </c>
      <c r="Q179" s="294"/>
      <c r="R179" s="294"/>
      <c r="S179" s="294"/>
      <c r="T179" s="294"/>
      <c r="U179" s="295"/>
      <c r="V179" s="293" t="s">
        <v>176</v>
      </c>
      <c r="W179" s="294"/>
      <c r="X179" s="294"/>
      <c r="Y179" s="294"/>
      <c r="Z179" s="294"/>
      <c r="AA179" s="296"/>
      <c r="AB179" s="297" t="e">
        <f>VLOOKUP($B178,利用者一覧!$C$4:$AU$53,45,FALSE)</f>
        <v>#N/A</v>
      </c>
      <c r="AC179" s="297"/>
      <c r="AD179" s="297"/>
      <c r="AE179" s="297"/>
      <c r="AF179" s="298"/>
    </row>
    <row r="180" spans="1:65" ht="27" customHeight="1" thickTop="1" thickBot="1">
      <c r="A180" s="302"/>
      <c r="B180" s="209"/>
      <c r="C180" s="209"/>
      <c r="D180" s="209"/>
      <c r="E180" s="261"/>
      <c r="F180" s="71"/>
      <c r="G180" s="72"/>
      <c r="H180" s="73"/>
      <c r="I180" s="72"/>
      <c r="J180" s="73"/>
      <c r="K180" s="72"/>
      <c r="L180" s="73"/>
      <c r="M180" s="72"/>
      <c r="N180" s="73"/>
      <c r="O180" s="83"/>
      <c r="P180" s="107" t="s">
        <v>157</v>
      </c>
      <c r="Q180" s="115" t="s">
        <v>148</v>
      </c>
      <c r="R180" s="108" t="s">
        <v>63</v>
      </c>
      <c r="S180" s="61" t="s">
        <v>148</v>
      </c>
      <c r="T180" s="107" t="s">
        <v>59</v>
      </c>
      <c r="U180" s="61" t="s">
        <v>148</v>
      </c>
      <c r="V180" s="299" t="s">
        <v>135</v>
      </c>
      <c r="W180" s="300"/>
      <c r="X180" s="95" t="e">
        <f>VLOOKUP($B178,利用者一覧!$C$4:$AU$53,14,FALSE)</f>
        <v>#N/A</v>
      </c>
      <c r="Y180" s="301" t="s">
        <v>139</v>
      </c>
      <c r="Z180" s="300"/>
      <c r="AA180" s="95" t="e">
        <f>VLOOKUP($B178,利用者一覧!$C$4:$AU$53,22,FALSE)</f>
        <v>#N/A</v>
      </c>
      <c r="AB180" s="225"/>
      <c r="AC180" s="225"/>
      <c r="AD180" s="225"/>
      <c r="AE180" s="225"/>
      <c r="AF180" s="226"/>
    </row>
    <row r="181" spans="1:65" ht="21.6" customHeight="1" thickBot="1">
      <c r="A181" s="302"/>
      <c r="B181" s="283" t="s">
        <v>46</v>
      </c>
      <c r="C181" s="283"/>
      <c r="D181" s="283"/>
      <c r="E181" s="307"/>
      <c r="F181" s="84"/>
      <c r="G181" s="85"/>
      <c r="H181" s="86"/>
      <c r="I181" s="85"/>
      <c r="J181" s="86"/>
      <c r="K181" s="85"/>
      <c r="L181" s="86"/>
      <c r="M181" s="85"/>
      <c r="N181" s="86"/>
      <c r="O181" s="87"/>
      <c r="P181" s="293" t="s">
        <v>156</v>
      </c>
      <c r="Q181" s="294"/>
      <c r="R181" s="294"/>
      <c r="S181" s="294"/>
      <c r="T181" s="294"/>
      <c r="U181" s="295"/>
      <c r="V181" s="279" t="s">
        <v>143</v>
      </c>
      <c r="W181" s="280"/>
      <c r="X181" s="96" t="e">
        <f>VLOOKUP($B178,利用者一覧!$C$4:$AU$53,16,FALSE)</f>
        <v>#N/A</v>
      </c>
      <c r="Y181" s="281" t="s">
        <v>140</v>
      </c>
      <c r="Z181" s="280"/>
      <c r="AA181" s="96" t="e">
        <f>VLOOKUP($B178,利用者一覧!$C$4:$AU$53,24,FALSE)</f>
        <v>#N/A</v>
      </c>
      <c r="AB181" s="225"/>
      <c r="AC181" s="225"/>
      <c r="AD181" s="225"/>
      <c r="AE181" s="225"/>
      <c r="AF181" s="226"/>
    </row>
    <row r="182" spans="1:65" ht="21.6" customHeight="1" thickTop="1" thickBot="1">
      <c r="A182" s="302"/>
      <c r="B182" s="103" t="s">
        <v>51</v>
      </c>
      <c r="C182" s="94" t="e">
        <f>VLOOKUP($B178,利用者一覧!$C$4:$AU$53,38,FALSE)</f>
        <v>#N/A</v>
      </c>
      <c r="D182" s="104" t="s">
        <v>56</v>
      </c>
      <c r="E182" s="61" t="s">
        <v>149</v>
      </c>
      <c r="F182" s="271" t="s">
        <v>31</v>
      </c>
      <c r="G182" s="272"/>
      <c r="H182" s="171" t="s">
        <v>32</v>
      </c>
      <c r="I182" s="272"/>
      <c r="J182" s="171" t="s">
        <v>33</v>
      </c>
      <c r="K182" s="272"/>
      <c r="L182" s="171" t="s">
        <v>34</v>
      </c>
      <c r="M182" s="273"/>
      <c r="N182" s="274" t="s">
        <v>35</v>
      </c>
      <c r="O182" s="275"/>
      <c r="P182" s="276" t="e">
        <f>VLOOKUP($B178,利用者一覧!$C$4:$AU$53,40,FALSE)</f>
        <v>#N/A</v>
      </c>
      <c r="Q182" s="277"/>
      <c r="R182" s="277"/>
      <c r="S182" s="277"/>
      <c r="T182" s="278"/>
      <c r="U182" s="70" t="s">
        <v>148</v>
      </c>
      <c r="V182" s="279" t="s">
        <v>144</v>
      </c>
      <c r="W182" s="280"/>
      <c r="X182" s="96" t="e">
        <f>VLOOKUP($B178,利用者一覧!$C$4:$AU$53,18,FALSE)</f>
        <v>#N/A</v>
      </c>
      <c r="Y182" s="281" t="s">
        <v>141</v>
      </c>
      <c r="Z182" s="280"/>
      <c r="AA182" s="96" t="e">
        <f>VLOOKUP($B178,利用者一覧!$C$4:$AU$53,26,FALSE)</f>
        <v>#N/A</v>
      </c>
      <c r="AB182" s="225"/>
      <c r="AC182" s="225"/>
      <c r="AD182" s="225"/>
      <c r="AE182" s="225"/>
      <c r="AF182" s="226"/>
    </row>
    <row r="183" spans="1:65" ht="21.6" customHeight="1" thickBot="1">
      <c r="A183" s="302"/>
      <c r="B183" s="308" t="s">
        <v>47</v>
      </c>
      <c r="C183" s="308"/>
      <c r="D183" s="308"/>
      <c r="E183" s="309"/>
      <c r="F183" s="97" t="s">
        <v>36</v>
      </c>
      <c r="G183" s="98" t="s">
        <v>37</v>
      </c>
      <c r="H183" s="99" t="s">
        <v>36</v>
      </c>
      <c r="I183" s="98" t="s">
        <v>37</v>
      </c>
      <c r="J183" s="99" t="s">
        <v>36</v>
      </c>
      <c r="K183" s="98" t="s">
        <v>37</v>
      </c>
      <c r="L183" s="99" t="s">
        <v>36</v>
      </c>
      <c r="M183" s="101" t="s">
        <v>37</v>
      </c>
      <c r="N183" s="102" t="s">
        <v>36</v>
      </c>
      <c r="O183" s="100" t="s">
        <v>37</v>
      </c>
      <c r="P183" s="310" t="e">
        <f>VLOOKUP($B178,利用者一覧!$C$4:$AU$53,41,FALSE)</f>
        <v>#N/A</v>
      </c>
      <c r="Q183" s="311"/>
      <c r="R183" s="311"/>
      <c r="S183" s="311"/>
      <c r="T183" s="312"/>
      <c r="U183" s="64" t="s">
        <v>148</v>
      </c>
      <c r="V183" s="279" t="s">
        <v>138</v>
      </c>
      <c r="W183" s="280"/>
      <c r="X183" s="96" t="e">
        <f>VLOOKUP($B178,利用者一覧!$C$4:$AU$53,20,FALSE)</f>
        <v>#N/A</v>
      </c>
      <c r="Y183" s="281" t="s">
        <v>142</v>
      </c>
      <c r="Z183" s="280"/>
      <c r="AA183" s="96" t="e">
        <f>VLOOKUP($B178,利用者一覧!$C$4:$AU$53,28,FALSE)</f>
        <v>#N/A</v>
      </c>
      <c r="AB183" s="225"/>
      <c r="AC183" s="225"/>
      <c r="AD183" s="225"/>
      <c r="AE183" s="225"/>
      <c r="AF183" s="226"/>
      <c r="AK183" s="316"/>
      <c r="AL183" s="316"/>
      <c r="AM183" s="67"/>
      <c r="AN183" s="67"/>
      <c r="AO183" s="67"/>
    </row>
    <row r="184" spans="1:65" ht="21.6" customHeight="1" thickTop="1" thickBot="1">
      <c r="A184" s="302"/>
      <c r="B184" s="106" t="s">
        <v>51</v>
      </c>
      <c r="C184" s="94" t="e">
        <f>VLOOKUP($B178,利用者一覧!$C$4:$AU$53,39,FALSE)</f>
        <v>#N/A</v>
      </c>
      <c r="D184" s="104" t="s">
        <v>56</v>
      </c>
      <c r="E184" s="61" t="s">
        <v>149</v>
      </c>
      <c r="F184" s="71"/>
      <c r="G184" s="72"/>
      <c r="H184" s="73"/>
      <c r="I184" s="72"/>
      <c r="J184" s="73"/>
      <c r="K184" s="72"/>
      <c r="L184" s="73"/>
      <c r="M184" s="74"/>
      <c r="N184" s="62"/>
      <c r="O184" s="63"/>
      <c r="P184" s="317" t="e">
        <f>VLOOKUP($B178,利用者一覧!$C$4:$AU$53,42,FALSE)</f>
        <v>#N/A</v>
      </c>
      <c r="Q184" s="318"/>
      <c r="R184" s="318"/>
      <c r="S184" s="318"/>
      <c r="T184" s="319"/>
      <c r="U184" s="116" t="s">
        <v>148</v>
      </c>
      <c r="V184" s="320" t="e">
        <f>VLOOKUP($B178,利用者一覧!$C$4:$AU$53,44,FALSE)</f>
        <v>#N/A</v>
      </c>
      <c r="W184" s="179"/>
      <c r="X184" s="179"/>
      <c r="Y184" s="179"/>
      <c r="Z184" s="179"/>
      <c r="AA184" s="179"/>
      <c r="AB184" s="179"/>
      <c r="AC184" s="179"/>
      <c r="AD184" s="179"/>
      <c r="AE184" s="179"/>
      <c r="AF184" s="180"/>
    </row>
    <row r="185" spans="1:65" ht="21.6" customHeight="1" thickBot="1">
      <c r="A185" s="302"/>
      <c r="B185" s="293" t="s">
        <v>182</v>
      </c>
      <c r="C185" s="294"/>
      <c r="D185" s="294"/>
      <c r="E185" s="295"/>
      <c r="F185" s="109"/>
      <c r="G185" s="110"/>
      <c r="H185" s="111"/>
      <c r="I185" s="110"/>
      <c r="J185" s="111"/>
      <c r="K185" s="110"/>
      <c r="L185" s="111"/>
      <c r="M185" s="112"/>
      <c r="N185" s="113"/>
      <c r="O185" s="114"/>
      <c r="P185" s="198" t="s">
        <v>178</v>
      </c>
      <c r="Q185" s="199"/>
      <c r="R185" s="324"/>
      <c r="S185" s="206" t="e">
        <f>VLOOKUP($B178,利用者一覧!$C$4:$AU$53,43,FALSE)</f>
        <v>#N/A</v>
      </c>
      <c r="T185" s="206"/>
      <c r="U185" s="207"/>
      <c r="V185" s="321"/>
      <c r="W185" s="322"/>
      <c r="X185" s="322"/>
      <c r="Y185" s="322"/>
      <c r="Z185" s="322"/>
      <c r="AA185" s="322"/>
      <c r="AB185" s="322"/>
      <c r="AC185" s="322"/>
      <c r="AD185" s="322"/>
      <c r="AE185" s="322"/>
      <c r="AF185" s="323"/>
      <c r="AK185" s="76"/>
      <c r="AL185" s="76"/>
      <c r="AM185" s="76"/>
      <c r="AN185" s="76"/>
      <c r="AO185" s="76"/>
      <c r="AP185" s="77"/>
      <c r="AQ185" s="77"/>
      <c r="AR185" s="75"/>
      <c r="AS185" s="77"/>
      <c r="AT185" s="77"/>
      <c r="AU185" s="75"/>
      <c r="AV185" s="77"/>
      <c r="AW185" s="77"/>
      <c r="AX185" s="75"/>
      <c r="AY185" s="77"/>
      <c r="AZ185" s="77"/>
      <c r="BA185" s="75"/>
      <c r="BB185" s="77"/>
      <c r="BC185" s="77"/>
      <c r="BD185" s="75"/>
      <c r="BE185" s="77"/>
      <c r="BF185" s="77"/>
      <c r="BG185" s="75"/>
      <c r="BH185" s="77"/>
      <c r="BI185" s="77"/>
      <c r="BJ185" s="75"/>
      <c r="BK185" s="77"/>
      <c r="BL185" s="77"/>
      <c r="BM185" s="75"/>
    </row>
    <row r="186" spans="1:65" ht="27.6" customHeight="1" thickTop="1" thickBot="1">
      <c r="A186" s="303"/>
      <c r="B186" s="313"/>
      <c r="C186" s="314"/>
      <c r="D186" s="314"/>
      <c r="E186" s="314"/>
      <c r="F186" s="314"/>
      <c r="G186" s="314"/>
      <c r="H186" s="314"/>
      <c r="I186" s="314"/>
      <c r="J186" s="314"/>
      <c r="K186" s="314"/>
      <c r="L186" s="314"/>
      <c r="M186" s="314"/>
      <c r="N186" s="314"/>
      <c r="O186" s="314"/>
      <c r="P186" s="314"/>
      <c r="Q186" s="314"/>
      <c r="R186" s="314"/>
      <c r="S186" s="314"/>
      <c r="T186" s="314"/>
      <c r="U186" s="314"/>
      <c r="V186" s="314"/>
      <c r="W186" s="314"/>
      <c r="X186" s="314"/>
      <c r="Y186" s="314"/>
      <c r="Z186" s="314"/>
      <c r="AA186" s="314"/>
      <c r="AB186" s="314"/>
      <c r="AC186" s="314"/>
      <c r="AD186" s="314"/>
      <c r="AE186" s="314"/>
      <c r="AF186" s="315"/>
    </row>
    <row r="187" spans="1:65" ht="16.95" customHeight="1" thickBot="1">
      <c r="A187" s="302">
        <v>19</v>
      </c>
      <c r="B187" s="149" t="s">
        <v>9</v>
      </c>
      <c r="C187" s="150"/>
      <c r="D187" s="150"/>
      <c r="E187" s="151"/>
      <c r="F187" s="304" t="s">
        <v>158</v>
      </c>
      <c r="G187" s="305"/>
      <c r="H187" s="305"/>
      <c r="I187" s="305"/>
      <c r="J187" s="305"/>
      <c r="K187" s="305"/>
      <c r="L187" s="305"/>
      <c r="M187" s="305"/>
      <c r="N187" s="305"/>
      <c r="O187" s="306"/>
      <c r="P187" s="282" t="s">
        <v>48</v>
      </c>
      <c r="Q187" s="283"/>
      <c r="R187" s="283"/>
      <c r="S187" s="283"/>
      <c r="T187" s="283"/>
      <c r="U187" s="284"/>
      <c r="V187" s="285" t="e">
        <f>VLOOKUP($B188,利用者一覧!$C$4:$AU$53,36,FALSE)</f>
        <v>#N/A</v>
      </c>
      <c r="W187" s="286"/>
      <c r="X187" s="286"/>
      <c r="Y187" s="282" t="s">
        <v>49</v>
      </c>
      <c r="Z187" s="283"/>
      <c r="AA187" s="283"/>
      <c r="AB187" s="283"/>
      <c r="AC187" s="284"/>
      <c r="AD187" s="285" t="e">
        <f>VLOOKUP($B188,利用者一覧!$C$4:$AU$53,37,FALSE)</f>
        <v>#N/A</v>
      </c>
      <c r="AE187" s="286"/>
      <c r="AF187" s="287"/>
    </row>
    <row r="188" spans="1:65" ht="27" customHeight="1" thickTop="1" thickBot="1">
      <c r="A188" s="302"/>
      <c r="B188" s="208"/>
      <c r="C188" s="208"/>
      <c r="D188" s="208"/>
      <c r="E188" s="259"/>
      <c r="F188" s="271" t="s">
        <v>26</v>
      </c>
      <c r="G188" s="272"/>
      <c r="H188" s="171" t="s">
        <v>27</v>
      </c>
      <c r="I188" s="272"/>
      <c r="J188" s="171" t="s">
        <v>28</v>
      </c>
      <c r="K188" s="272"/>
      <c r="L188" s="171" t="s">
        <v>29</v>
      </c>
      <c r="M188" s="272"/>
      <c r="N188" s="171" t="s">
        <v>30</v>
      </c>
      <c r="O188" s="275"/>
      <c r="P188" s="106" t="s">
        <v>52</v>
      </c>
      <c r="Q188" s="288" t="s">
        <v>53</v>
      </c>
      <c r="R188" s="289"/>
      <c r="S188" s="104" t="s">
        <v>57</v>
      </c>
      <c r="T188" s="290"/>
      <c r="U188" s="291"/>
      <c r="V188" s="105" t="s">
        <v>60</v>
      </c>
      <c r="W188" s="288" t="s">
        <v>61</v>
      </c>
      <c r="X188" s="292"/>
      <c r="Y188" s="107" t="s">
        <v>54</v>
      </c>
      <c r="Z188" s="115" t="s">
        <v>148</v>
      </c>
      <c r="AA188" s="108" t="s">
        <v>58</v>
      </c>
      <c r="AB188" s="115" t="s">
        <v>148</v>
      </c>
      <c r="AC188" s="108" t="s">
        <v>62</v>
      </c>
      <c r="AD188" s="115" t="s">
        <v>148</v>
      </c>
      <c r="AE188" s="104" t="s">
        <v>55</v>
      </c>
      <c r="AF188" s="61" t="s">
        <v>148</v>
      </c>
    </row>
    <row r="189" spans="1:65" ht="21.6" customHeight="1" thickBot="1">
      <c r="A189" s="302"/>
      <c r="B189" s="209"/>
      <c r="C189" s="209"/>
      <c r="D189" s="209"/>
      <c r="E189" s="261"/>
      <c r="F189" s="97" t="s">
        <v>36</v>
      </c>
      <c r="G189" s="98" t="s">
        <v>37</v>
      </c>
      <c r="H189" s="99" t="s">
        <v>36</v>
      </c>
      <c r="I189" s="98" t="s">
        <v>37</v>
      </c>
      <c r="J189" s="99" t="s">
        <v>36</v>
      </c>
      <c r="K189" s="98" t="s">
        <v>37</v>
      </c>
      <c r="L189" s="99" t="s">
        <v>36</v>
      </c>
      <c r="M189" s="98" t="s">
        <v>37</v>
      </c>
      <c r="N189" s="99" t="s">
        <v>36</v>
      </c>
      <c r="O189" s="100" t="s">
        <v>37</v>
      </c>
      <c r="P189" s="293" t="s">
        <v>177</v>
      </c>
      <c r="Q189" s="294"/>
      <c r="R189" s="294"/>
      <c r="S189" s="294"/>
      <c r="T189" s="294"/>
      <c r="U189" s="295"/>
      <c r="V189" s="293" t="s">
        <v>176</v>
      </c>
      <c r="W189" s="294"/>
      <c r="X189" s="294"/>
      <c r="Y189" s="294"/>
      <c r="Z189" s="294"/>
      <c r="AA189" s="296"/>
      <c r="AB189" s="297" t="e">
        <f>VLOOKUP($B188,利用者一覧!$C$4:$AU$53,45,FALSE)</f>
        <v>#N/A</v>
      </c>
      <c r="AC189" s="297"/>
      <c r="AD189" s="297"/>
      <c r="AE189" s="297"/>
      <c r="AF189" s="298"/>
    </row>
    <row r="190" spans="1:65" ht="27" customHeight="1" thickTop="1" thickBot="1">
      <c r="A190" s="302"/>
      <c r="B190" s="209"/>
      <c r="C190" s="209"/>
      <c r="D190" s="209"/>
      <c r="E190" s="261"/>
      <c r="F190" s="71"/>
      <c r="G190" s="72"/>
      <c r="H190" s="73"/>
      <c r="I190" s="72"/>
      <c r="J190" s="73"/>
      <c r="K190" s="72"/>
      <c r="L190" s="73"/>
      <c r="M190" s="72"/>
      <c r="N190" s="73"/>
      <c r="O190" s="83"/>
      <c r="P190" s="107" t="s">
        <v>157</v>
      </c>
      <c r="Q190" s="115" t="s">
        <v>148</v>
      </c>
      <c r="R190" s="108" t="s">
        <v>63</v>
      </c>
      <c r="S190" s="61" t="s">
        <v>148</v>
      </c>
      <c r="T190" s="107" t="s">
        <v>59</v>
      </c>
      <c r="U190" s="61" t="s">
        <v>148</v>
      </c>
      <c r="V190" s="299" t="s">
        <v>135</v>
      </c>
      <c r="W190" s="300"/>
      <c r="X190" s="95" t="e">
        <f>VLOOKUP($B188,利用者一覧!$C$4:$AU$53,14,FALSE)</f>
        <v>#N/A</v>
      </c>
      <c r="Y190" s="301" t="s">
        <v>139</v>
      </c>
      <c r="Z190" s="300"/>
      <c r="AA190" s="95" t="e">
        <f>VLOOKUP($B188,利用者一覧!$C$4:$AU$53,22,FALSE)</f>
        <v>#N/A</v>
      </c>
      <c r="AB190" s="225"/>
      <c r="AC190" s="225"/>
      <c r="AD190" s="225"/>
      <c r="AE190" s="225"/>
      <c r="AF190" s="226"/>
    </row>
    <row r="191" spans="1:65" ht="21.6" customHeight="1" thickBot="1">
      <c r="A191" s="302"/>
      <c r="B191" s="283" t="s">
        <v>46</v>
      </c>
      <c r="C191" s="283"/>
      <c r="D191" s="283"/>
      <c r="E191" s="307"/>
      <c r="F191" s="84"/>
      <c r="G191" s="85"/>
      <c r="H191" s="86"/>
      <c r="I191" s="85"/>
      <c r="J191" s="86"/>
      <c r="K191" s="85"/>
      <c r="L191" s="86"/>
      <c r="M191" s="85"/>
      <c r="N191" s="86"/>
      <c r="O191" s="87"/>
      <c r="P191" s="293" t="s">
        <v>156</v>
      </c>
      <c r="Q191" s="294"/>
      <c r="R191" s="294"/>
      <c r="S191" s="294"/>
      <c r="T191" s="294"/>
      <c r="U191" s="295"/>
      <c r="V191" s="279" t="s">
        <v>143</v>
      </c>
      <c r="W191" s="280"/>
      <c r="X191" s="96" t="e">
        <f>VLOOKUP($B188,利用者一覧!$C$4:$AU$53,16,FALSE)</f>
        <v>#N/A</v>
      </c>
      <c r="Y191" s="281" t="s">
        <v>140</v>
      </c>
      <c r="Z191" s="280"/>
      <c r="AA191" s="96" t="e">
        <f>VLOOKUP($B188,利用者一覧!$C$4:$AU$53,24,FALSE)</f>
        <v>#N/A</v>
      </c>
      <c r="AB191" s="225"/>
      <c r="AC191" s="225"/>
      <c r="AD191" s="225"/>
      <c r="AE191" s="225"/>
      <c r="AF191" s="226"/>
    </row>
    <row r="192" spans="1:65" ht="21.6" customHeight="1" thickTop="1" thickBot="1">
      <c r="A192" s="302"/>
      <c r="B192" s="103" t="s">
        <v>51</v>
      </c>
      <c r="C192" s="94" t="e">
        <f>VLOOKUP($B188,利用者一覧!$C$4:$AU$53,38,FALSE)</f>
        <v>#N/A</v>
      </c>
      <c r="D192" s="104" t="s">
        <v>56</v>
      </c>
      <c r="E192" s="61" t="s">
        <v>149</v>
      </c>
      <c r="F192" s="271" t="s">
        <v>31</v>
      </c>
      <c r="G192" s="272"/>
      <c r="H192" s="171" t="s">
        <v>32</v>
      </c>
      <c r="I192" s="272"/>
      <c r="J192" s="171" t="s">
        <v>33</v>
      </c>
      <c r="K192" s="272"/>
      <c r="L192" s="171" t="s">
        <v>34</v>
      </c>
      <c r="M192" s="273"/>
      <c r="N192" s="274" t="s">
        <v>35</v>
      </c>
      <c r="O192" s="275"/>
      <c r="P192" s="276" t="e">
        <f>VLOOKUP($B188,利用者一覧!$C$4:$AU$53,40,FALSE)</f>
        <v>#N/A</v>
      </c>
      <c r="Q192" s="277"/>
      <c r="R192" s="277"/>
      <c r="S192" s="277"/>
      <c r="T192" s="278"/>
      <c r="U192" s="70" t="s">
        <v>148</v>
      </c>
      <c r="V192" s="279" t="s">
        <v>144</v>
      </c>
      <c r="W192" s="280"/>
      <c r="X192" s="96" t="e">
        <f>VLOOKUP($B188,利用者一覧!$C$4:$AU$53,18,FALSE)</f>
        <v>#N/A</v>
      </c>
      <c r="Y192" s="281" t="s">
        <v>141</v>
      </c>
      <c r="Z192" s="280"/>
      <c r="AA192" s="96" t="e">
        <f>VLOOKUP($B188,利用者一覧!$C$4:$AU$53,26,FALSE)</f>
        <v>#N/A</v>
      </c>
      <c r="AB192" s="225"/>
      <c r="AC192" s="225"/>
      <c r="AD192" s="225"/>
      <c r="AE192" s="225"/>
      <c r="AF192" s="226"/>
    </row>
    <row r="193" spans="1:65" ht="21.6" customHeight="1" thickBot="1">
      <c r="A193" s="302"/>
      <c r="B193" s="308" t="s">
        <v>47</v>
      </c>
      <c r="C193" s="308"/>
      <c r="D193" s="308"/>
      <c r="E193" s="309"/>
      <c r="F193" s="97" t="s">
        <v>36</v>
      </c>
      <c r="G193" s="98" t="s">
        <v>37</v>
      </c>
      <c r="H193" s="99" t="s">
        <v>36</v>
      </c>
      <c r="I193" s="98" t="s">
        <v>37</v>
      </c>
      <c r="J193" s="99" t="s">
        <v>36</v>
      </c>
      <c r="K193" s="98" t="s">
        <v>37</v>
      </c>
      <c r="L193" s="99" t="s">
        <v>36</v>
      </c>
      <c r="M193" s="101" t="s">
        <v>37</v>
      </c>
      <c r="N193" s="102" t="s">
        <v>36</v>
      </c>
      <c r="O193" s="100" t="s">
        <v>37</v>
      </c>
      <c r="P193" s="310" t="e">
        <f>VLOOKUP($B188,利用者一覧!$C$4:$AU$53,41,FALSE)</f>
        <v>#N/A</v>
      </c>
      <c r="Q193" s="311"/>
      <c r="R193" s="311"/>
      <c r="S193" s="311"/>
      <c r="T193" s="312"/>
      <c r="U193" s="64" t="s">
        <v>148</v>
      </c>
      <c r="V193" s="279" t="s">
        <v>138</v>
      </c>
      <c r="W193" s="280"/>
      <c r="X193" s="96" t="e">
        <f>VLOOKUP($B188,利用者一覧!$C$4:$AU$53,20,FALSE)</f>
        <v>#N/A</v>
      </c>
      <c r="Y193" s="281" t="s">
        <v>142</v>
      </c>
      <c r="Z193" s="280"/>
      <c r="AA193" s="96" t="e">
        <f>VLOOKUP($B188,利用者一覧!$C$4:$AU$53,28,FALSE)</f>
        <v>#N/A</v>
      </c>
      <c r="AB193" s="225"/>
      <c r="AC193" s="225"/>
      <c r="AD193" s="225"/>
      <c r="AE193" s="225"/>
      <c r="AF193" s="226"/>
      <c r="AK193" s="316"/>
      <c r="AL193" s="316"/>
      <c r="AM193" s="67"/>
      <c r="AN193" s="67"/>
      <c r="AO193" s="67"/>
    </row>
    <row r="194" spans="1:65" ht="21.6" customHeight="1" thickTop="1" thickBot="1">
      <c r="A194" s="302"/>
      <c r="B194" s="106" t="s">
        <v>51</v>
      </c>
      <c r="C194" s="94" t="e">
        <f>VLOOKUP($B188,利用者一覧!$C$4:$AU$53,39,FALSE)</f>
        <v>#N/A</v>
      </c>
      <c r="D194" s="104" t="s">
        <v>56</v>
      </c>
      <c r="E194" s="61" t="s">
        <v>149</v>
      </c>
      <c r="F194" s="71"/>
      <c r="G194" s="72"/>
      <c r="H194" s="73"/>
      <c r="I194" s="72"/>
      <c r="J194" s="73"/>
      <c r="K194" s="72"/>
      <c r="L194" s="73"/>
      <c r="M194" s="74"/>
      <c r="N194" s="62"/>
      <c r="O194" s="63"/>
      <c r="P194" s="317" t="e">
        <f>VLOOKUP($B188,利用者一覧!$C$4:$AU$53,42,FALSE)</f>
        <v>#N/A</v>
      </c>
      <c r="Q194" s="318"/>
      <c r="R194" s="318"/>
      <c r="S194" s="318"/>
      <c r="T194" s="319"/>
      <c r="U194" s="116" t="s">
        <v>148</v>
      </c>
      <c r="V194" s="320" t="e">
        <f>VLOOKUP($B188,利用者一覧!$C$4:$AU$53,44,FALSE)</f>
        <v>#N/A</v>
      </c>
      <c r="W194" s="179"/>
      <c r="X194" s="179"/>
      <c r="Y194" s="179"/>
      <c r="Z194" s="179"/>
      <c r="AA194" s="179"/>
      <c r="AB194" s="179"/>
      <c r="AC194" s="179"/>
      <c r="AD194" s="179"/>
      <c r="AE194" s="179"/>
      <c r="AF194" s="180"/>
    </row>
    <row r="195" spans="1:65" ht="21.6" customHeight="1" thickBot="1">
      <c r="A195" s="302"/>
      <c r="B195" s="293" t="s">
        <v>182</v>
      </c>
      <c r="C195" s="294"/>
      <c r="D195" s="294"/>
      <c r="E195" s="295"/>
      <c r="F195" s="109"/>
      <c r="G195" s="110"/>
      <c r="H195" s="111"/>
      <c r="I195" s="110"/>
      <c r="J195" s="111"/>
      <c r="K195" s="110"/>
      <c r="L195" s="111"/>
      <c r="M195" s="112"/>
      <c r="N195" s="113"/>
      <c r="O195" s="114"/>
      <c r="P195" s="198" t="s">
        <v>178</v>
      </c>
      <c r="Q195" s="199"/>
      <c r="R195" s="324"/>
      <c r="S195" s="206" t="e">
        <f>VLOOKUP($B188,利用者一覧!$C$4:$AU$53,43,FALSE)</f>
        <v>#N/A</v>
      </c>
      <c r="T195" s="206"/>
      <c r="U195" s="207"/>
      <c r="V195" s="321"/>
      <c r="W195" s="322"/>
      <c r="X195" s="322"/>
      <c r="Y195" s="322"/>
      <c r="Z195" s="322"/>
      <c r="AA195" s="322"/>
      <c r="AB195" s="322"/>
      <c r="AC195" s="322"/>
      <c r="AD195" s="322"/>
      <c r="AE195" s="322"/>
      <c r="AF195" s="323"/>
      <c r="AK195" s="76"/>
      <c r="AL195" s="76"/>
      <c r="AM195" s="76"/>
      <c r="AN195" s="76"/>
      <c r="AO195" s="76"/>
      <c r="AP195" s="77"/>
      <c r="AQ195" s="77"/>
      <c r="AR195" s="75"/>
      <c r="AS195" s="77"/>
      <c r="AT195" s="77"/>
      <c r="AU195" s="75"/>
      <c r="AV195" s="77"/>
      <c r="AW195" s="77"/>
      <c r="AX195" s="75"/>
      <c r="AY195" s="77"/>
      <c r="AZ195" s="77"/>
      <c r="BA195" s="75"/>
      <c r="BB195" s="77"/>
      <c r="BC195" s="77"/>
      <c r="BD195" s="75"/>
      <c r="BE195" s="77"/>
      <c r="BF195" s="77"/>
      <c r="BG195" s="75"/>
      <c r="BH195" s="77"/>
      <c r="BI195" s="77"/>
      <c r="BJ195" s="75"/>
      <c r="BK195" s="77"/>
      <c r="BL195" s="77"/>
      <c r="BM195" s="75"/>
    </row>
    <row r="196" spans="1:65" ht="27.6" customHeight="1" thickTop="1" thickBot="1">
      <c r="A196" s="303"/>
      <c r="B196" s="313"/>
      <c r="C196" s="314"/>
      <c r="D196" s="314"/>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4"/>
      <c r="AB196" s="314"/>
      <c r="AC196" s="314"/>
      <c r="AD196" s="314"/>
      <c r="AE196" s="314"/>
      <c r="AF196" s="315"/>
    </row>
    <row r="197" spans="1:65" ht="16.95" customHeight="1" thickBot="1">
      <c r="A197" s="302">
        <v>20</v>
      </c>
      <c r="B197" s="149" t="s">
        <v>9</v>
      </c>
      <c r="C197" s="150"/>
      <c r="D197" s="150"/>
      <c r="E197" s="151"/>
      <c r="F197" s="304" t="s">
        <v>158</v>
      </c>
      <c r="G197" s="305"/>
      <c r="H197" s="305"/>
      <c r="I197" s="305"/>
      <c r="J197" s="305"/>
      <c r="K197" s="305"/>
      <c r="L197" s="305"/>
      <c r="M197" s="305"/>
      <c r="N197" s="305"/>
      <c r="O197" s="306"/>
      <c r="P197" s="282" t="s">
        <v>48</v>
      </c>
      <c r="Q197" s="283"/>
      <c r="R197" s="283"/>
      <c r="S197" s="283"/>
      <c r="T197" s="283"/>
      <c r="U197" s="284"/>
      <c r="V197" s="285" t="e">
        <f>VLOOKUP($B198,利用者一覧!$C$4:$AU$53,36,FALSE)</f>
        <v>#N/A</v>
      </c>
      <c r="W197" s="286"/>
      <c r="X197" s="286"/>
      <c r="Y197" s="282" t="s">
        <v>49</v>
      </c>
      <c r="Z197" s="283"/>
      <c r="AA197" s="283"/>
      <c r="AB197" s="283"/>
      <c r="AC197" s="284"/>
      <c r="AD197" s="285" t="e">
        <f>VLOOKUP($B198,利用者一覧!$C$4:$AU$53,37,FALSE)</f>
        <v>#N/A</v>
      </c>
      <c r="AE197" s="286"/>
      <c r="AF197" s="287"/>
    </row>
    <row r="198" spans="1:65" ht="27" customHeight="1" thickTop="1" thickBot="1">
      <c r="A198" s="302"/>
      <c r="B198" s="208"/>
      <c r="C198" s="208"/>
      <c r="D198" s="208"/>
      <c r="E198" s="259"/>
      <c r="F198" s="271" t="s">
        <v>26</v>
      </c>
      <c r="G198" s="272"/>
      <c r="H198" s="171" t="s">
        <v>27</v>
      </c>
      <c r="I198" s="272"/>
      <c r="J198" s="171" t="s">
        <v>28</v>
      </c>
      <c r="K198" s="272"/>
      <c r="L198" s="171" t="s">
        <v>29</v>
      </c>
      <c r="M198" s="272"/>
      <c r="N198" s="171" t="s">
        <v>30</v>
      </c>
      <c r="O198" s="275"/>
      <c r="P198" s="106" t="s">
        <v>52</v>
      </c>
      <c r="Q198" s="288" t="s">
        <v>53</v>
      </c>
      <c r="R198" s="289"/>
      <c r="S198" s="104" t="s">
        <v>57</v>
      </c>
      <c r="T198" s="290"/>
      <c r="U198" s="291"/>
      <c r="V198" s="105" t="s">
        <v>60</v>
      </c>
      <c r="W198" s="288" t="s">
        <v>61</v>
      </c>
      <c r="X198" s="292"/>
      <c r="Y198" s="107" t="s">
        <v>54</v>
      </c>
      <c r="Z198" s="115" t="s">
        <v>148</v>
      </c>
      <c r="AA198" s="108" t="s">
        <v>58</v>
      </c>
      <c r="AB198" s="115" t="s">
        <v>148</v>
      </c>
      <c r="AC198" s="108" t="s">
        <v>62</v>
      </c>
      <c r="AD198" s="115" t="s">
        <v>148</v>
      </c>
      <c r="AE198" s="104" t="s">
        <v>55</v>
      </c>
      <c r="AF198" s="61" t="s">
        <v>148</v>
      </c>
    </row>
    <row r="199" spans="1:65" ht="21.6" customHeight="1" thickBot="1">
      <c r="A199" s="302"/>
      <c r="B199" s="209"/>
      <c r="C199" s="209"/>
      <c r="D199" s="209"/>
      <c r="E199" s="261"/>
      <c r="F199" s="97" t="s">
        <v>36</v>
      </c>
      <c r="G199" s="98" t="s">
        <v>37</v>
      </c>
      <c r="H199" s="99" t="s">
        <v>36</v>
      </c>
      <c r="I199" s="98" t="s">
        <v>37</v>
      </c>
      <c r="J199" s="99" t="s">
        <v>36</v>
      </c>
      <c r="K199" s="98" t="s">
        <v>37</v>
      </c>
      <c r="L199" s="99" t="s">
        <v>36</v>
      </c>
      <c r="M199" s="98" t="s">
        <v>37</v>
      </c>
      <c r="N199" s="99" t="s">
        <v>36</v>
      </c>
      <c r="O199" s="100" t="s">
        <v>37</v>
      </c>
      <c r="P199" s="293" t="s">
        <v>177</v>
      </c>
      <c r="Q199" s="294"/>
      <c r="R199" s="294"/>
      <c r="S199" s="294"/>
      <c r="T199" s="294"/>
      <c r="U199" s="295"/>
      <c r="V199" s="293" t="s">
        <v>176</v>
      </c>
      <c r="W199" s="294"/>
      <c r="X199" s="294"/>
      <c r="Y199" s="294"/>
      <c r="Z199" s="294"/>
      <c r="AA199" s="296"/>
      <c r="AB199" s="297" t="e">
        <f>VLOOKUP($B198,利用者一覧!$C$4:$AU$53,45,FALSE)</f>
        <v>#N/A</v>
      </c>
      <c r="AC199" s="297"/>
      <c r="AD199" s="297"/>
      <c r="AE199" s="297"/>
      <c r="AF199" s="298"/>
    </row>
    <row r="200" spans="1:65" ht="27" customHeight="1" thickTop="1" thickBot="1">
      <c r="A200" s="302"/>
      <c r="B200" s="209"/>
      <c r="C200" s="209"/>
      <c r="D200" s="209"/>
      <c r="E200" s="261"/>
      <c r="F200" s="71"/>
      <c r="G200" s="72"/>
      <c r="H200" s="73"/>
      <c r="I200" s="72"/>
      <c r="J200" s="73"/>
      <c r="K200" s="72"/>
      <c r="L200" s="73"/>
      <c r="M200" s="72"/>
      <c r="N200" s="73"/>
      <c r="O200" s="83"/>
      <c r="P200" s="107" t="s">
        <v>157</v>
      </c>
      <c r="Q200" s="115" t="s">
        <v>148</v>
      </c>
      <c r="R200" s="108" t="s">
        <v>63</v>
      </c>
      <c r="S200" s="61" t="s">
        <v>148</v>
      </c>
      <c r="T200" s="107" t="s">
        <v>59</v>
      </c>
      <c r="U200" s="61" t="s">
        <v>148</v>
      </c>
      <c r="V200" s="299" t="s">
        <v>135</v>
      </c>
      <c r="W200" s="300"/>
      <c r="X200" s="95" t="e">
        <f>VLOOKUP($B198,利用者一覧!$C$4:$AU$53,14,FALSE)</f>
        <v>#N/A</v>
      </c>
      <c r="Y200" s="301" t="s">
        <v>139</v>
      </c>
      <c r="Z200" s="300"/>
      <c r="AA200" s="95" t="e">
        <f>VLOOKUP($B198,利用者一覧!$C$4:$AU$53,22,FALSE)</f>
        <v>#N/A</v>
      </c>
      <c r="AB200" s="225"/>
      <c r="AC200" s="225"/>
      <c r="AD200" s="225"/>
      <c r="AE200" s="225"/>
      <c r="AF200" s="226"/>
    </row>
    <row r="201" spans="1:65" ht="21.6" customHeight="1" thickBot="1">
      <c r="A201" s="302"/>
      <c r="B201" s="283" t="s">
        <v>46</v>
      </c>
      <c r="C201" s="283"/>
      <c r="D201" s="283"/>
      <c r="E201" s="307"/>
      <c r="F201" s="84"/>
      <c r="G201" s="85"/>
      <c r="H201" s="86"/>
      <c r="I201" s="85"/>
      <c r="J201" s="86"/>
      <c r="K201" s="85"/>
      <c r="L201" s="86"/>
      <c r="M201" s="85"/>
      <c r="N201" s="86"/>
      <c r="O201" s="87"/>
      <c r="P201" s="293" t="s">
        <v>156</v>
      </c>
      <c r="Q201" s="294"/>
      <c r="R201" s="294"/>
      <c r="S201" s="294"/>
      <c r="T201" s="294"/>
      <c r="U201" s="295"/>
      <c r="V201" s="279" t="s">
        <v>143</v>
      </c>
      <c r="W201" s="280"/>
      <c r="X201" s="96" t="e">
        <f>VLOOKUP($B198,利用者一覧!$C$4:$AU$53,16,FALSE)</f>
        <v>#N/A</v>
      </c>
      <c r="Y201" s="281" t="s">
        <v>140</v>
      </c>
      <c r="Z201" s="280"/>
      <c r="AA201" s="96" t="e">
        <f>VLOOKUP($B198,利用者一覧!$C$4:$AU$53,24,FALSE)</f>
        <v>#N/A</v>
      </c>
      <c r="AB201" s="225"/>
      <c r="AC201" s="225"/>
      <c r="AD201" s="225"/>
      <c r="AE201" s="225"/>
      <c r="AF201" s="226"/>
    </row>
    <row r="202" spans="1:65" ht="21.6" customHeight="1" thickTop="1" thickBot="1">
      <c r="A202" s="302"/>
      <c r="B202" s="103" t="s">
        <v>51</v>
      </c>
      <c r="C202" s="94" t="e">
        <f>VLOOKUP($B198,利用者一覧!$C$4:$AU$53,38,FALSE)</f>
        <v>#N/A</v>
      </c>
      <c r="D202" s="104" t="s">
        <v>56</v>
      </c>
      <c r="E202" s="61" t="s">
        <v>149</v>
      </c>
      <c r="F202" s="271" t="s">
        <v>31</v>
      </c>
      <c r="G202" s="272"/>
      <c r="H202" s="171" t="s">
        <v>32</v>
      </c>
      <c r="I202" s="272"/>
      <c r="J202" s="171" t="s">
        <v>33</v>
      </c>
      <c r="K202" s="272"/>
      <c r="L202" s="171" t="s">
        <v>34</v>
      </c>
      <c r="M202" s="273"/>
      <c r="N202" s="274" t="s">
        <v>35</v>
      </c>
      <c r="O202" s="275"/>
      <c r="P202" s="276" t="e">
        <f>VLOOKUP($B198,利用者一覧!$C$4:$AU$53,40,FALSE)</f>
        <v>#N/A</v>
      </c>
      <c r="Q202" s="277"/>
      <c r="R202" s="277"/>
      <c r="S202" s="277"/>
      <c r="T202" s="278"/>
      <c r="U202" s="70" t="s">
        <v>148</v>
      </c>
      <c r="V202" s="279" t="s">
        <v>144</v>
      </c>
      <c r="W202" s="280"/>
      <c r="X202" s="96" t="e">
        <f>VLOOKUP($B198,利用者一覧!$C$4:$AU$53,18,FALSE)</f>
        <v>#N/A</v>
      </c>
      <c r="Y202" s="281" t="s">
        <v>141</v>
      </c>
      <c r="Z202" s="280"/>
      <c r="AA202" s="96" t="e">
        <f>VLOOKUP($B198,利用者一覧!$C$4:$AU$53,26,FALSE)</f>
        <v>#N/A</v>
      </c>
      <c r="AB202" s="225"/>
      <c r="AC202" s="225"/>
      <c r="AD202" s="225"/>
      <c r="AE202" s="225"/>
      <c r="AF202" s="226"/>
    </row>
    <row r="203" spans="1:65" ht="21.6" customHeight="1" thickBot="1">
      <c r="A203" s="302"/>
      <c r="B203" s="308" t="s">
        <v>47</v>
      </c>
      <c r="C203" s="308"/>
      <c r="D203" s="308"/>
      <c r="E203" s="309"/>
      <c r="F203" s="97" t="s">
        <v>36</v>
      </c>
      <c r="G203" s="98" t="s">
        <v>37</v>
      </c>
      <c r="H203" s="99" t="s">
        <v>36</v>
      </c>
      <c r="I203" s="98" t="s">
        <v>37</v>
      </c>
      <c r="J203" s="99" t="s">
        <v>36</v>
      </c>
      <c r="K203" s="98" t="s">
        <v>37</v>
      </c>
      <c r="L203" s="99" t="s">
        <v>36</v>
      </c>
      <c r="M203" s="101" t="s">
        <v>37</v>
      </c>
      <c r="N203" s="102" t="s">
        <v>36</v>
      </c>
      <c r="O203" s="100" t="s">
        <v>37</v>
      </c>
      <c r="P203" s="310" t="e">
        <f>VLOOKUP($B198,利用者一覧!$C$4:$AU$53,41,FALSE)</f>
        <v>#N/A</v>
      </c>
      <c r="Q203" s="311"/>
      <c r="R203" s="311"/>
      <c r="S203" s="311"/>
      <c r="T203" s="312"/>
      <c r="U203" s="64" t="s">
        <v>148</v>
      </c>
      <c r="V203" s="279" t="s">
        <v>138</v>
      </c>
      <c r="W203" s="280"/>
      <c r="X203" s="96" t="e">
        <f>VLOOKUP($B198,利用者一覧!$C$4:$AU$53,20,FALSE)</f>
        <v>#N/A</v>
      </c>
      <c r="Y203" s="281" t="s">
        <v>142</v>
      </c>
      <c r="Z203" s="280"/>
      <c r="AA203" s="96" t="e">
        <f>VLOOKUP($B198,利用者一覧!$C$4:$AU$53,28,FALSE)</f>
        <v>#N/A</v>
      </c>
      <c r="AB203" s="225"/>
      <c r="AC203" s="225"/>
      <c r="AD203" s="225"/>
      <c r="AE203" s="225"/>
      <c r="AF203" s="226"/>
      <c r="AK203" s="316"/>
      <c r="AL203" s="316"/>
      <c r="AM203" s="67"/>
      <c r="AN203" s="67"/>
      <c r="AO203" s="67"/>
    </row>
    <row r="204" spans="1:65" ht="21.6" customHeight="1" thickTop="1" thickBot="1">
      <c r="A204" s="302"/>
      <c r="B204" s="106" t="s">
        <v>51</v>
      </c>
      <c r="C204" s="94" t="e">
        <f>VLOOKUP($B198,利用者一覧!$C$4:$AU$53,39,FALSE)</f>
        <v>#N/A</v>
      </c>
      <c r="D204" s="104" t="s">
        <v>56</v>
      </c>
      <c r="E204" s="61" t="s">
        <v>149</v>
      </c>
      <c r="F204" s="71"/>
      <c r="G204" s="72"/>
      <c r="H204" s="73"/>
      <c r="I204" s="72"/>
      <c r="J204" s="73"/>
      <c r="K204" s="72"/>
      <c r="L204" s="73"/>
      <c r="M204" s="74"/>
      <c r="N204" s="62"/>
      <c r="O204" s="63"/>
      <c r="P204" s="317" t="e">
        <f>VLOOKUP($B198,利用者一覧!$C$4:$AU$53,42,FALSE)</f>
        <v>#N/A</v>
      </c>
      <c r="Q204" s="318"/>
      <c r="R204" s="318"/>
      <c r="S204" s="318"/>
      <c r="T204" s="319"/>
      <c r="U204" s="116" t="s">
        <v>148</v>
      </c>
      <c r="V204" s="320" t="e">
        <f>VLOOKUP($B198,利用者一覧!$C$4:$AU$53,44,FALSE)</f>
        <v>#N/A</v>
      </c>
      <c r="W204" s="179"/>
      <c r="X204" s="179"/>
      <c r="Y204" s="179"/>
      <c r="Z204" s="179"/>
      <c r="AA204" s="179"/>
      <c r="AB204" s="179"/>
      <c r="AC204" s="179"/>
      <c r="AD204" s="179"/>
      <c r="AE204" s="179"/>
      <c r="AF204" s="180"/>
    </row>
    <row r="205" spans="1:65" ht="21.6" customHeight="1" thickBot="1">
      <c r="A205" s="302"/>
      <c r="B205" s="293" t="s">
        <v>182</v>
      </c>
      <c r="C205" s="294"/>
      <c r="D205" s="294"/>
      <c r="E205" s="295"/>
      <c r="F205" s="109"/>
      <c r="G205" s="110"/>
      <c r="H205" s="111"/>
      <c r="I205" s="110"/>
      <c r="J205" s="111"/>
      <c r="K205" s="110"/>
      <c r="L205" s="111"/>
      <c r="M205" s="112"/>
      <c r="N205" s="113"/>
      <c r="O205" s="114"/>
      <c r="P205" s="198" t="s">
        <v>178</v>
      </c>
      <c r="Q205" s="199"/>
      <c r="R205" s="324"/>
      <c r="S205" s="206" t="e">
        <f>VLOOKUP($B198,利用者一覧!$C$4:$AU$53,43,FALSE)</f>
        <v>#N/A</v>
      </c>
      <c r="T205" s="206"/>
      <c r="U205" s="207"/>
      <c r="V205" s="321"/>
      <c r="W205" s="322"/>
      <c r="X205" s="322"/>
      <c r="Y205" s="322"/>
      <c r="Z205" s="322"/>
      <c r="AA205" s="322"/>
      <c r="AB205" s="322"/>
      <c r="AC205" s="322"/>
      <c r="AD205" s="322"/>
      <c r="AE205" s="322"/>
      <c r="AF205" s="323"/>
      <c r="AK205" s="76"/>
      <c r="AL205" s="76"/>
      <c r="AM205" s="76"/>
      <c r="AN205" s="76"/>
      <c r="AO205" s="76"/>
      <c r="AP205" s="77"/>
      <c r="AQ205" s="77"/>
      <c r="AR205" s="75"/>
      <c r="AS205" s="77"/>
      <c r="AT205" s="77"/>
      <c r="AU205" s="75"/>
      <c r="AV205" s="77"/>
      <c r="AW205" s="77"/>
      <c r="AX205" s="75"/>
      <c r="AY205" s="77"/>
      <c r="AZ205" s="77"/>
      <c r="BA205" s="75"/>
      <c r="BB205" s="77"/>
      <c r="BC205" s="77"/>
      <c r="BD205" s="75"/>
      <c r="BE205" s="77"/>
      <c r="BF205" s="77"/>
      <c r="BG205" s="75"/>
      <c r="BH205" s="77"/>
      <c r="BI205" s="77"/>
      <c r="BJ205" s="75"/>
      <c r="BK205" s="77"/>
      <c r="BL205" s="77"/>
      <c r="BM205" s="75"/>
    </row>
    <row r="206" spans="1:65" ht="27.6" customHeight="1" thickTop="1" thickBot="1">
      <c r="A206" s="303"/>
      <c r="B206" s="313"/>
      <c r="C206" s="314"/>
      <c r="D206" s="314"/>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4"/>
      <c r="AB206" s="314"/>
      <c r="AC206" s="314"/>
      <c r="AD206" s="314"/>
      <c r="AE206" s="314"/>
      <c r="AF206" s="315"/>
    </row>
    <row r="207" spans="1:65" ht="16.95" customHeight="1" thickBot="1">
      <c r="A207" s="302">
        <v>21</v>
      </c>
      <c r="B207" s="149" t="s">
        <v>9</v>
      </c>
      <c r="C207" s="150"/>
      <c r="D207" s="150"/>
      <c r="E207" s="151"/>
      <c r="F207" s="304" t="s">
        <v>158</v>
      </c>
      <c r="G207" s="305"/>
      <c r="H207" s="305"/>
      <c r="I207" s="305"/>
      <c r="J207" s="305"/>
      <c r="K207" s="305"/>
      <c r="L207" s="305"/>
      <c r="M207" s="305"/>
      <c r="N207" s="305"/>
      <c r="O207" s="306"/>
      <c r="P207" s="282" t="s">
        <v>48</v>
      </c>
      <c r="Q207" s="283"/>
      <c r="R207" s="283"/>
      <c r="S207" s="283"/>
      <c r="T207" s="283"/>
      <c r="U207" s="284"/>
      <c r="V207" s="285" t="e">
        <f>VLOOKUP($B208,利用者一覧!$C$4:$AU$53,36,FALSE)</f>
        <v>#N/A</v>
      </c>
      <c r="W207" s="286"/>
      <c r="X207" s="286"/>
      <c r="Y207" s="282" t="s">
        <v>49</v>
      </c>
      <c r="Z207" s="283"/>
      <c r="AA207" s="283"/>
      <c r="AB207" s="283"/>
      <c r="AC207" s="284"/>
      <c r="AD207" s="285" t="e">
        <f>VLOOKUP($B208,利用者一覧!$C$4:$AU$53,37,FALSE)</f>
        <v>#N/A</v>
      </c>
      <c r="AE207" s="286"/>
      <c r="AF207" s="287"/>
    </row>
    <row r="208" spans="1:65" ht="27" customHeight="1" thickTop="1" thickBot="1">
      <c r="A208" s="302"/>
      <c r="B208" s="208"/>
      <c r="C208" s="208"/>
      <c r="D208" s="208"/>
      <c r="E208" s="259"/>
      <c r="F208" s="271" t="s">
        <v>26</v>
      </c>
      <c r="G208" s="272"/>
      <c r="H208" s="171" t="s">
        <v>27</v>
      </c>
      <c r="I208" s="272"/>
      <c r="J208" s="171" t="s">
        <v>28</v>
      </c>
      <c r="K208" s="272"/>
      <c r="L208" s="171" t="s">
        <v>29</v>
      </c>
      <c r="M208" s="272"/>
      <c r="N208" s="171" t="s">
        <v>30</v>
      </c>
      <c r="O208" s="275"/>
      <c r="P208" s="106" t="s">
        <v>52</v>
      </c>
      <c r="Q208" s="288" t="s">
        <v>53</v>
      </c>
      <c r="R208" s="289"/>
      <c r="S208" s="104" t="s">
        <v>57</v>
      </c>
      <c r="T208" s="290"/>
      <c r="U208" s="291"/>
      <c r="V208" s="105" t="s">
        <v>60</v>
      </c>
      <c r="W208" s="288" t="s">
        <v>61</v>
      </c>
      <c r="X208" s="292"/>
      <c r="Y208" s="107" t="s">
        <v>54</v>
      </c>
      <c r="Z208" s="115" t="s">
        <v>148</v>
      </c>
      <c r="AA208" s="108" t="s">
        <v>58</v>
      </c>
      <c r="AB208" s="115" t="s">
        <v>148</v>
      </c>
      <c r="AC208" s="108" t="s">
        <v>62</v>
      </c>
      <c r="AD208" s="115" t="s">
        <v>148</v>
      </c>
      <c r="AE208" s="104" t="s">
        <v>55</v>
      </c>
      <c r="AF208" s="61" t="s">
        <v>148</v>
      </c>
    </row>
    <row r="209" spans="1:65" ht="21.6" customHeight="1" thickBot="1">
      <c r="A209" s="302"/>
      <c r="B209" s="209"/>
      <c r="C209" s="209"/>
      <c r="D209" s="209"/>
      <c r="E209" s="261"/>
      <c r="F209" s="97" t="s">
        <v>36</v>
      </c>
      <c r="G209" s="98" t="s">
        <v>37</v>
      </c>
      <c r="H209" s="99" t="s">
        <v>36</v>
      </c>
      <c r="I209" s="98" t="s">
        <v>37</v>
      </c>
      <c r="J209" s="99" t="s">
        <v>36</v>
      </c>
      <c r="K209" s="98" t="s">
        <v>37</v>
      </c>
      <c r="L209" s="99" t="s">
        <v>36</v>
      </c>
      <c r="M209" s="98" t="s">
        <v>37</v>
      </c>
      <c r="N209" s="99" t="s">
        <v>36</v>
      </c>
      <c r="O209" s="100" t="s">
        <v>37</v>
      </c>
      <c r="P209" s="293" t="s">
        <v>177</v>
      </c>
      <c r="Q209" s="294"/>
      <c r="R209" s="294"/>
      <c r="S209" s="294"/>
      <c r="T209" s="294"/>
      <c r="U209" s="295"/>
      <c r="V209" s="293" t="s">
        <v>176</v>
      </c>
      <c r="W209" s="294"/>
      <c r="X209" s="294"/>
      <c r="Y209" s="294"/>
      <c r="Z209" s="294"/>
      <c r="AA209" s="296"/>
      <c r="AB209" s="297" t="e">
        <f>VLOOKUP($B208,利用者一覧!$C$4:$AU$53,45,FALSE)</f>
        <v>#N/A</v>
      </c>
      <c r="AC209" s="297"/>
      <c r="AD209" s="297"/>
      <c r="AE209" s="297"/>
      <c r="AF209" s="298"/>
    </row>
    <row r="210" spans="1:65" ht="27" customHeight="1" thickTop="1" thickBot="1">
      <c r="A210" s="302"/>
      <c r="B210" s="209"/>
      <c r="C210" s="209"/>
      <c r="D210" s="209"/>
      <c r="E210" s="261"/>
      <c r="F210" s="71"/>
      <c r="G210" s="72"/>
      <c r="H210" s="73"/>
      <c r="I210" s="72"/>
      <c r="J210" s="73"/>
      <c r="K210" s="72"/>
      <c r="L210" s="73"/>
      <c r="M210" s="72"/>
      <c r="N210" s="73"/>
      <c r="O210" s="83"/>
      <c r="P210" s="107" t="s">
        <v>157</v>
      </c>
      <c r="Q210" s="115" t="s">
        <v>148</v>
      </c>
      <c r="R210" s="108" t="s">
        <v>63</v>
      </c>
      <c r="S210" s="61" t="s">
        <v>148</v>
      </c>
      <c r="T210" s="107" t="s">
        <v>59</v>
      </c>
      <c r="U210" s="61" t="s">
        <v>148</v>
      </c>
      <c r="V210" s="299" t="s">
        <v>135</v>
      </c>
      <c r="W210" s="300"/>
      <c r="X210" s="95" t="e">
        <f>VLOOKUP($B208,利用者一覧!$C$4:$AU$53,14,FALSE)</f>
        <v>#N/A</v>
      </c>
      <c r="Y210" s="301" t="s">
        <v>139</v>
      </c>
      <c r="Z210" s="300"/>
      <c r="AA210" s="95" t="e">
        <f>VLOOKUP($B208,利用者一覧!$C$4:$AU$53,22,FALSE)</f>
        <v>#N/A</v>
      </c>
      <c r="AB210" s="225"/>
      <c r="AC210" s="225"/>
      <c r="AD210" s="225"/>
      <c r="AE210" s="225"/>
      <c r="AF210" s="226"/>
    </row>
    <row r="211" spans="1:65" ht="21.6" customHeight="1" thickBot="1">
      <c r="A211" s="302"/>
      <c r="B211" s="283" t="s">
        <v>46</v>
      </c>
      <c r="C211" s="283"/>
      <c r="D211" s="283"/>
      <c r="E211" s="307"/>
      <c r="F211" s="84"/>
      <c r="G211" s="85"/>
      <c r="H211" s="86"/>
      <c r="I211" s="85"/>
      <c r="J211" s="86"/>
      <c r="K211" s="85"/>
      <c r="L211" s="86"/>
      <c r="M211" s="85"/>
      <c r="N211" s="86"/>
      <c r="O211" s="87"/>
      <c r="P211" s="293" t="s">
        <v>156</v>
      </c>
      <c r="Q211" s="294"/>
      <c r="R211" s="294"/>
      <c r="S211" s="294"/>
      <c r="T211" s="294"/>
      <c r="U211" s="295"/>
      <c r="V211" s="279" t="s">
        <v>143</v>
      </c>
      <c r="W211" s="280"/>
      <c r="X211" s="96" t="e">
        <f>VLOOKUP($B208,利用者一覧!$C$4:$AU$53,16,FALSE)</f>
        <v>#N/A</v>
      </c>
      <c r="Y211" s="281" t="s">
        <v>140</v>
      </c>
      <c r="Z211" s="280"/>
      <c r="AA211" s="96" t="e">
        <f>VLOOKUP($B208,利用者一覧!$C$4:$AU$53,24,FALSE)</f>
        <v>#N/A</v>
      </c>
      <c r="AB211" s="225"/>
      <c r="AC211" s="225"/>
      <c r="AD211" s="225"/>
      <c r="AE211" s="225"/>
      <c r="AF211" s="226"/>
    </row>
    <row r="212" spans="1:65" ht="21.6" customHeight="1" thickTop="1" thickBot="1">
      <c r="A212" s="302"/>
      <c r="B212" s="103" t="s">
        <v>51</v>
      </c>
      <c r="C212" s="94" t="e">
        <f>VLOOKUP($B208,利用者一覧!$C$4:$AU$53,38,FALSE)</f>
        <v>#N/A</v>
      </c>
      <c r="D212" s="104" t="s">
        <v>56</v>
      </c>
      <c r="E212" s="61" t="s">
        <v>149</v>
      </c>
      <c r="F212" s="271" t="s">
        <v>31</v>
      </c>
      <c r="G212" s="272"/>
      <c r="H212" s="171" t="s">
        <v>32</v>
      </c>
      <c r="I212" s="272"/>
      <c r="J212" s="171" t="s">
        <v>33</v>
      </c>
      <c r="K212" s="272"/>
      <c r="L212" s="171" t="s">
        <v>34</v>
      </c>
      <c r="M212" s="273"/>
      <c r="N212" s="274" t="s">
        <v>35</v>
      </c>
      <c r="O212" s="275"/>
      <c r="P212" s="276" t="e">
        <f>VLOOKUP($B208,利用者一覧!$C$4:$AU$53,40,FALSE)</f>
        <v>#N/A</v>
      </c>
      <c r="Q212" s="277"/>
      <c r="R212" s="277"/>
      <c r="S212" s="277"/>
      <c r="T212" s="278"/>
      <c r="U212" s="70" t="s">
        <v>148</v>
      </c>
      <c r="V212" s="279" t="s">
        <v>144</v>
      </c>
      <c r="W212" s="280"/>
      <c r="X212" s="96" t="e">
        <f>VLOOKUP($B208,利用者一覧!$C$4:$AU$53,18,FALSE)</f>
        <v>#N/A</v>
      </c>
      <c r="Y212" s="281" t="s">
        <v>141</v>
      </c>
      <c r="Z212" s="280"/>
      <c r="AA212" s="96" t="e">
        <f>VLOOKUP($B208,利用者一覧!$C$4:$AU$53,26,FALSE)</f>
        <v>#N/A</v>
      </c>
      <c r="AB212" s="225"/>
      <c r="AC212" s="225"/>
      <c r="AD212" s="225"/>
      <c r="AE212" s="225"/>
      <c r="AF212" s="226"/>
    </row>
    <row r="213" spans="1:65" ht="21.6" customHeight="1" thickBot="1">
      <c r="A213" s="302"/>
      <c r="B213" s="308" t="s">
        <v>47</v>
      </c>
      <c r="C213" s="308"/>
      <c r="D213" s="308"/>
      <c r="E213" s="309"/>
      <c r="F213" s="97" t="s">
        <v>36</v>
      </c>
      <c r="G213" s="98" t="s">
        <v>37</v>
      </c>
      <c r="H213" s="99" t="s">
        <v>36</v>
      </c>
      <c r="I213" s="98" t="s">
        <v>37</v>
      </c>
      <c r="J213" s="99" t="s">
        <v>36</v>
      </c>
      <c r="K213" s="98" t="s">
        <v>37</v>
      </c>
      <c r="L213" s="99" t="s">
        <v>36</v>
      </c>
      <c r="M213" s="101" t="s">
        <v>37</v>
      </c>
      <c r="N213" s="102" t="s">
        <v>36</v>
      </c>
      <c r="O213" s="100" t="s">
        <v>37</v>
      </c>
      <c r="P213" s="310" t="e">
        <f>VLOOKUP($B208,利用者一覧!$C$4:$AU$53,41,FALSE)</f>
        <v>#N/A</v>
      </c>
      <c r="Q213" s="311"/>
      <c r="R213" s="311"/>
      <c r="S213" s="311"/>
      <c r="T213" s="312"/>
      <c r="U213" s="64" t="s">
        <v>148</v>
      </c>
      <c r="V213" s="279" t="s">
        <v>138</v>
      </c>
      <c r="W213" s="280"/>
      <c r="X213" s="96" t="e">
        <f>VLOOKUP($B208,利用者一覧!$C$4:$AU$53,20,FALSE)</f>
        <v>#N/A</v>
      </c>
      <c r="Y213" s="281" t="s">
        <v>142</v>
      </c>
      <c r="Z213" s="280"/>
      <c r="AA213" s="96" t="e">
        <f>VLOOKUP($B208,利用者一覧!$C$4:$AU$53,28,FALSE)</f>
        <v>#N/A</v>
      </c>
      <c r="AB213" s="225"/>
      <c r="AC213" s="225"/>
      <c r="AD213" s="225"/>
      <c r="AE213" s="225"/>
      <c r="AF213" s="226"/>
      <c r="AK213" s="316"/>
      <c r="AL213" s="316"/>
      <c r="AM213" s="67"/>
      <c r="AN213" s="67"/>
      <c r="AO213" s="67"/>
    </row>
    <row r="214" spans="1:65" ht="21.6" customHeight="1" thickTop="1" thickBot="1">
      <c r="A214" s="302"/>
      <c r="B214" s="106" t="s">
        <v>51</v>
      </c>
      <c r="C214" s="94" t="e">
        <f>VLOOKUP($B208,利用者一覧!$C$4:$AU$53,39,FALSE)</f>
        <v>#N/A</v>
      </c>
      <c r="D214" s="104" t="s">
        <v>56</v>
      </c>
      <c r="E214" s="61" t="s">
        <v>149</v>
      </c>
      <c r="F214" s="71"/>
      <c r="G214" s="72"/>
      <c r="H214" s="73"/>
      <c r="I214" s="72"/>
      <c r="J214" s="73"/>
      <c r="K214" s="72"/>
      <c r="L214" s="73"/>
      <c r="M214" s="74"/>
      <c r="N214" s="62"/>
      <c r="O214" s="63"/>
      <c r="P214" s="317" t="e">
        <f>VLOOKUP($B208,利用者一覧!$C$4:$AU$53,42,FALSE)</f>
        <v>#N/A</v>
      </c>
      <c r="Q214" s="318"/>
      <c r="R214" s="318"/>
      <c r="S214" s="318"/>
      <c r="T214" s="319"/>
      <c r="U214" s="116" t="s">
        <v>148</v>
      </c>
      <c r="V214" s="320" t="e">
        <f>VLOOKUP($B208,利用者一覧!$C$4:$AU$53,44,FALSE)</f>
        <v>#N/A</v>
      </c>
      <c r="W214" s="179"/>
      <c r="X214" s="179"/>
      <c r="Y214" s="179"/>
      <c r="Z214" s="179"/>
      <c r="AA214" s="179"/>
      <c r="AB214" s="179"/>
      <c r="AC214" s="179"/>
      <c r="AD214" s="179"/>
      <c r="AE214" s="179"/>
      <c r="AF214" s="180"/>
    </row>
    <row r="215" spans="1:65" ht="21.6" customHeight="1" thickBot="1">
      <c r="A215" s="302"/>
      <c r="B215" s="293" t="s">
        <v>182</v>
      </c>
      <c r="C215" s="294"/>
      <c r="D215" s="294"/>
      <c r="E215" s="295"/>
      <c r="F215" s="109"/>
      <c r="G215" s="110"/>
      <c r="H215" s="111"/>
      <c r="I215" s="110"/>
      <c r="J215" s="111"/>
      <c r="K215" s="110"/>
      <c r="L215" s="111"/>
      <c r="M215" s="112"/>
      <c r="N215" s="113"/>
      <c r="O215" s="114"/>
      <c r="P215" s="198" t="s">
        <v>178</v>
      </c>
      <c r="Q215" s="199"/>
      <c r="R215" s="324"/>
      <c r="S215" s="206" t="e">
        <f>VLOOKUP($B208,利用者一覧!$C$4:$AU$53,43,FALSE)</f>
        <v>#N/A</v>
      </c>
      <c r="T215" s="206"/>
      <c r="U215" s="207"/>
      <c r="V215" s="321"/>
      <c r="W215" s="322"/>
      <c r="X215" s="322"/>
      <c r="Y215" s="322"/>
      <c r="Z215" s="322"/>
      <c r="AA215" s="322"/>
      <c r="AB215" s="322"/>
      <c r="AC215" s="322"/>
      <c r="AD215" s="322"/>
      <c r="AE215" s="322"/>
      <c r="AF215" s="323"/>
      <c r="AK215" s="76"/>
      <c r="AL215" s="76"/>
      <c r="AM215" s="76"/>
      <c r="AN215" s="76"/>
      <c r="AO215" s="76"/>
      <c r="AP215" s="77"/>
      <c r="AQ215" s="77"/>
      <c r="AR215" s="75"/>
      <c r="AS215" s="77"/>
      <c r="AT215" s="77"/>
      <c r="AU215" s="75"/>
      <c r="AV215" s="77"/>
      <c r="AW215" s="77"/>
      <c r="AX215" s="75"/>
      <c r="AY215" s="77"/>
      <c r="AZ215" s="77"/>
      <c r="BA215" s="75"/>
      <c r="BB215" s="77"/>
      <c r="BC215" s="77"/>
      <c r="BD215" s="75"/>
      <c r="BE215" s="77"/>
      <c r="BF215" s="77"/>
      <c r="BG215" s="75"/>
      <c r="BH215" s="77"/>
      <c r="BI215" s="77"/>
      <c r="BJ215" s="75"/>
      <c r="BK215" s="77"/>
      <c r="BL215" s="77"/>
      <c r="BM215" s="75"/>
    </row>
    <row r="216" spans="1:65" ht="27.6" customHeight="1" thickTop="1" thickBot="1">
      <c r="A216" s="303"/>
      <c r="B216" s="313"/>
      <c r="C216" s="314"/>
      <c r="D216" s="314"/>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4"/>
      <c r="AB216" s="314"/>
      <c r="AC216" s="314"/>
      <c r="AD216" s="314"/>
      <c r="AE216" s="314"/>
      <c r="AF216" s="315"/>
    </row>
    <row r="217" spans="1:65" ht="16.95" customHeight="1" thickBot="1">
      <c r="A217" s="302">
        <v>22</v>
      </c>
      <c r="B217" s="149" t="s">
        <v>9</v>
      </c>
      <c r="C217" s="150"/>
      <c r="D217" s="150"/>
      <c r="E217" s="151"/>
      <c r="F217" s="304" t="s">
        <v>158</v>
      </c>
      <c r="G217" s="305"/>
      <c r="H217" s="305"/>
      <c r="I217" s="305"/>
      <c r="J217" s="305"/>
      <c r="K217" s="305"/>
      <c r="L217" s="305"/>
      <c r="M217" s="305"/>
      <c r="N217" s="305"/>
      <c r="O217" s="306"/>
      <c r="P217" s="282" t="s">
        <v>48</v>
      </c>
      <c r="Q217" s="283"/>
      <c r="R217" s="283"/>
      <c r="S217" s="283"/>
      <c r="T217" s="283"/>
      <c r="U217" s="284"/>
      <c r="V217" s="285" t="e">
        <f>VLOOKUP($B218,利用者一覧!$C$4:$AU$53,36,FALSE)</f>
        <v>#N/A</v>
      </c>
      <c r="W217" s="286"/>
      <c r="X217" s="286"/>
      <c r="Y217" s="282" t="s">
        <v>49</v>
      </c>
      <c r="Z217" s="283"/>
      <c r="AA217" s="283"/>
      <c r="AB217" s="283"/>
      <c r="AC217" s="284"/>
      <c r="AD217" s="285" t="e">
        <f>VLOOKUP($B218,利用者一覧!$C$4:$AU$53,37,FALSE)</f>
        <v>#N/A</v>
      </c>
      <c r="AE217" s="286"/>
      <c r="AF217" s="287"/>
    </row>
    <row r="218" spans="1:65" ht="27" customHeight="1" thickTop="1" thickBot="1">
      <c r="A218" s="302"/>
      <c r="B218" s="208"/>
      <c r="C218" s="208"/>
      <c r="D218" s="208"/>
      <c r="E218" s="259"/>
      <c r="F218" s="271" t="s">
        <v>26</v>
      </c>
      <c r="G218" s="272"/>
      <c r="H218" s="171" t="s">
        <v>27</v>
      </c>
      <c r="I218" s="272"/>
      <c r="J218" s="171" t="s">
        <v>28</v>
      </c>
      <c r="K218" s="272"/>
      <c r="L218" s="171" t="s">
        <v>29</v>
      </c>
      <c r="M218" s="272"/>
      <c r="N218" s="171" t="s">
        <v>30</v>
      </c>
      <c r="O218" s="275"/>
      <c r="P218" s="106" t="s">
        <v>52</v>
      </c>
      <c r="Q218" s="288" t="s">
        <v>53</v>
      </c>
      <c r="R218" s="289"/>
      <c r="S218" s="104" t="s">
        <v>57</v>
      </c>
      <c r="T218" s="290"/>
      <c r="U218" s="291"/>
      <c r="V218" s="105" t="s">
        <v>60</v>
      </c>
      <c r="W218" s="288" t="s">
        <v>61</v>
      </c>
      <c r="X218" s="292"/>
      <c r="Y218" s="107" t="s">
        <v>54</v>
      </c>
      <c r="Z218" s="115" t="s">
        <v>148</v>
      </c>
      <c r="AA218" s="108" t="s">
        <v>58</v>
      </c>
      <c r="AB218" s="115" t="s">
        <v>148</v>
      </c>
      <c r="AC218" s="108" t="s">
        <v>62</v>
      </c>
      <c r="AD218" s="115" t="s">
        <v>148</v>
      </c>
      <c r="AE218" s="104" t="s">
        <v>55</v>
      </c>
      <c r="AF218" s="61" t="s">
        <v>148</v>
      </c>
    </row>
    <row r="219" spans="1:65" ht="21.6" customHeight="1" thickBot="1">
      <c r="A219" s="302"/>
      <c r="B219" s="209"/>
      <c r="C219" s="209"/>
      <c r="D219" s="209"/>
      <c r="E219" s="261"/>
      <c r="F219" s="97" t="s">
        <v>36</v>
      </c>
      <c r="G219" s="98" t="s">
        <v>37</v>
      </c>
      <c r="H219" s="99" t="s">
        <v>36</v>
      </c>
      <c r="I219" s="98" t="s">
        <v>37</v>
      </c>
      <c r="J219" s="99" t="s">
        <v>36</v>
      </c>
      <c r="K219" s="98" t="s">
        <v>37</v>
      </c>
      <c r="L219" s="99" t="s">
        <v>36</v>
      </c>
      <c r="M219" s="98" t="s">
        <v>37</v>
      </c>
      <c r="N219" s="99" t="s">
        <v>36</v>
      </c>
      <c r="O219" s="100" t="s">
        <v>37</v>
      </c>
      <c r="P219" s="293" t="s">
        <v>177</v>
      </c>
      <c r="Q219" s="294"/>
      <c r="R219" s="294"/>
      <c r="S219" s="294"/>
      <c r="T219" s="294"/>
      <c r="U219" s="295"/>
      <c r="V219" s="293" t="s">
        <v>176</v>
      </c>
      <c r="W219" s="294"/>
      <c r="X219" s="294"/>
      <c r="Y219" s="294"/>
      <c r="Z219" s="294"/>
      <c r="AA219" s="296"/>
      <c r="AB219" s="297" t="e">
        <f>VLOOKUP($B218,利用者一覧!$C$4:$AU$53,45,FALSE)</f>
        <v>#N/A</v>
      </c>
      <c r="AC219" s="297"/>
      <c r="AD219" s="297"/>
      <c r="AE219" s="297"/>
      <c r="AF219" s="298"/>
    </row>
    <row r="220" spans="1:65" ht="27" customHeight="1" thickTop="1" thickBot="1">
      <c r="A220" s="302"/>
      <c r="B220" s="209"/>
      <c r="C220" s="209"/>
      <c r="D220" s="209"/>
      <c r="E220" s="261"/>
      <c r="F220" s="71"/>
      <c r="G220" s="72"/>
      <c r="H220" s="73"/>
      <c r="I220" s="72"/>
      <c r="J220" s="73"/>
      <c r="K220" s="72"/>
      <c r="L220" s="73"/>
      <c r="M220" s="72"/>
      <c r="N220" s="73"/>
      <c r="O220" s="83"/>
      <c r="P220" s="107" t="s">
        <v>157</v>
      </c>
      <c r="Q220" s="115" t="s">
        <v>148</v>
      </c>
      <c r="R220" s="108" t="s">
        <v>63</v>
      </c>
      <c r="S220" s="61" t="s">
        <v>148</v>
      </c>
      <c r="T220" s="107" t="s">
        <v>59</v>
      </c>
      <c r="U220" s="61" t="s">
        <v>148</v>
      </c>
      <c r="V220" s="299" t="s">
        <v>135</v>
      </c>
      <c r="W220" s="300"/>
      <c r="X220" s="95" t="e">
        <f>VLOOKUP($B218,利用者一覧!$C$4:$AU$53,14,FALSE)</f>
        <v>#N/A</v>
      </c>
      <c r="Y220" s="301" t="s">
        <v>139</v>
      </c>
      <c r="Z220" s="300"/>
      <c r="AA220" s="95" t="e">
        <f>VLOOKUP($B218,利用者一覧!$C$4:$AU$53,22,FALSE)</f>
        <v>#N/A</v>
      </c>
      <c r="AB220" s="225"/>
      <c r="AC220" s="225"/>
      <c r="AD220" s="225"/>
      <c r="AE220" s="225"/>
      <c r="AF220" s="226"/>
    </row>
    <row r="221" spans="1:65" ht="21.6" customHeight="1" thickBot="1">
      <c r="A221" s="302"/>
      <c r="B221" s="283" t="s">
        <v>46</v>
      </c>
      <c r="C221" s="283"/>
      <c r="D221" s="283"/>
      <c r="E221" s="307"/>
      <c r="F221" s="84"/>
      <c r="G221" s="85"/>
      <c r="H221" s="86"/>
      <c r="I221" s="85"/>
      <c r="J221" s="86"/>
      <c r="K221" s="85"/>
      <c r="L221" s="86"/>
      <c r="M221" s="85"/>
      <c r="N221" s="86"/>
      <c r="O221" s="87"/>
      <c r="P221" s="293" t="s">
        <v>156</v>
      </c>
      <c r="Q221" s="294"/>
      <c r="R221" s="294"/>
      <c r="S221" s="294"/>
      <c r="T221" s="294"/>
      <c r="U221" s="295"/>
      <c r="V221" s="279" t="s">
        <v>143</v>
      </c>
      <c r="W221" s="280"/>
      <c r="X221" s="96" t="e">
        <f>VLOOKUP($B218,利用者一覧!$C$4:$AU$53,16,FALSE)</f>
        <v>#N/A</v>
      </c>
      <c r="Y221" s="281" t="s">
        <v>140</v>
      </c>
      <c r="Z221" s="280"/>
      <c r="AA221" s="96" t="e">
        <f>VLOOKUP($B218,利用者一覧!$C$4:$AU$53,24,FALSE)</f>
        <v>#N/A</v>
      </c>
      <c r="AB221" s="225"/>
      <c r="AC221" s="225"/>
      <c r="AD221" s="225"/>
      <c r="AE221" s="225"/>
      <c r="AF221" s="226"/>
    </row>
    <row r="222" spans="1:65" ht="21.6" customHeight="1" thickTop="1" thickBot="1">
      <c r="A222" s="302"/>
      <c r="B222" s="103" t="s">
        <v>51</v>
      </c>
      <c r="C222" s="94" t="e">
        <f>VLOOKUP($B218,利用者一覧!$C$4:$AU$53,38,FALSE)</f>
        <v>#N/A</v>
      </c>
      <c r="D222" s="104" t="s">
        <v>56</v>
      </c>
      <c r="E222" s="61" t="s">
        <v>149</v>
      </c>
      <c r="F222" s="271" t="s">
        <v>31</v>
      </c>
      <c r="G222" s="272"/>
      <c r="H222" s="171" t="s">
        <v>32</v>
      </c>
      <c r="I222" s="272"/>
      <c r="J222" s="171" t="s">
        <v>33</v>
      </c>
      <c r="K222" s="272"/>
      <c r="L222" s="171" t="s">
        <v>34</v>
      </c>
      <c r="M222" s="273"/>
      <c r="N222" s="274" t="s">
        <v>35</v>
      </c>
      <c r="O222" s="275"/>
      <c r="P222" s="276" t="e">
        <f>VLOOKUP($B218,利用者一覧!$C$4:$AU$53,40,FALSE)</f>
        <v>#N/A</v>
      </c>
      <c r="Q222" s="277"/>
      <c r="R222" s="277"/>
      <c r="S222" s="277"/>
      <c r="T222" s="278"/>
      <c r="U222" s="70" t="s">
        <v>148</v>
      </c>
      <c r="V222" s="279" t="s">
        <v>144</v>
      </c>
      <c r="W222" s="280"/>
      <c r="X222" s="96" t="e">
        <f>VLOOKUP($B218,利用者一覧!$C$4:$AU$53,18,FALSE)</f>
        <v>#N/A</v>
      </c>
      <c r="Y222" s="281" t="s">
        <v>141</v>
      </c>
      <c r="Z222" s="280"/>
      <c r="AA222" s="96" t="e">
        <f>VLOOKUP($B218,利用者一覧!$C$4:$AU$53,26,FALSE)</f>
        <v>#N/A</v>
      </c>
      <c r="AB222" s="225"/>
      <c r="AC222" s="225"/>
      <c r="AD222" s="225"/>
      <c r="AE222" s="225"/>
      <c r="AF222" s="226"/>
    </row>
    <row r="223" spans="1:65" ht="21.6" customHeight="1" thickBot="1">
      <c r="A223" s="302"/>
      <c r="B223" s="308" t="s">
        <v>47</v>
      </c>
      <c r="C223" s="308"/>
      <c r="D223" s="308"/>
      <c r="E223" s="309"/>
      <c r="F223" s="97" t="s">
        <v>36</v>
      </c>
      <c r="G223" s="98" t="s">
        <v>37</v>
      </c>
      <c r="H223" s="99" t="s">
        <v>36</v>
      </c>
      <c r="I223" s="98" t="s">
        <v>37</v>
      </c>
      <c r="J223" s="99" t="s">
        <v>36</v>
      </c>
      <c r="K223" s="98" t="s">
        <v>37</v>
      </c>
      <c r="L223" s="99" t="s">
        <v>36</v>
      </c>
      <c r="M223" s="101" t="s">
        <v>37</v>
      </c>
      <c r="N223" s="102" t="s">
        <v>36</v>
      </c>
      <c r="O223" s="100" t="s">
        <v>37</v>
      </c>
      <c r="P223" s="310" t="e">
        <f>VLOOKUP($B218,利用者一覧!$C$4:$AU$53,41,FALSE)</f>
        <v>#N/A</v>
      </c>
      <c r="Q223" s="311"/>
      <c r="R223" s="311"/>
      <c r="S223" s="311"/>
      <c r="T223" s="312"/>
      <c r="U223" s="64" t="s">
        <v>148</v>
      </c>
      <c r="V223" s="279" t="s">
        <v>138</v>
      </c>
      <c r="W223" s="280"/>
      <c r="X223" s="96" t="e">
        <f>VLOOKUP($B218,利用者一覧!$C$4:$AU$53,20,FALSE)</f>
        <v>#N/A</v>
      </c>
      <c r="Y223" s="281" t="s">
        <v>142</v>
      </c>
      <c r="Z223" s="280"/>
      <c r="AA223" s="96" t="e">
        <f>VLOOKUP($B218,利用者一覧!$C$4:$AU$53,28,FALSE)</f>
        <v>#N/A</v>
      </c>
      <c r="AB223" s="225"/>
      <c r="AC223" s="225"/>
      <c r="AD223" s="225"/>
      <c r="AE223" s="225"/>
      <c r="AF223" s="226"/>
      <c r="AK223" s="316"/>
      <c r="AL223" s="316"/>
      <c r="AM223" s="67"/>
      <c r="AN223" s="67"/>
      <c r="AO223" s="67"/>
    </row>
    <row r="224" spans="1:65" ht="21.6" customHeight="1" thickTop="1" thickBot="1">
      <c r="A224" s="302"/>
      <c r="B224" s="106" t="s">
        <v>51</v>
      </c>
      <c r="C224" s="94" t="e">
        <f>VLOOKUP($B218,利用者一覧!$C$4:$AU$53,39,FALSE)</f>
        <v>#N/A</v>
      </c>
      <c r="D224" s="104" t="s">
        <v>56</v>
      </c>
      <c r="E224" s="61" t="s">
        <v>149</v>
      </c>
      <c r="F224" s="71"/>
      <c r="G224" s="72"/>
      <c r="H224" s="73"/>
      <c r="I224" s="72"/>
      <c r="J224" s="73"/>
      <c r="K224" s="72"/>
      <c r="L224" s="73"/>
      <c r="M224" s="74"/>
      <c r="N224" s="62"/>
      <c r="O224" s="63"/>
      <c r="P224" s="317" t="e">
        <f>VLOOKUP($B218,利用者一覧!$C$4:$AU$53,42,FALSE)</f>
        <v>#N/A</v>
      </c>
      <c r="Q224" s="318"/>
      <c r="R224" s="318"/>
      <c r="S224" s="318"/>
      <c r="T224" s="319"/>
      <c r="U224" s="116" t="s">
        <v>148</v>
      </c>
      <c r="V224" s="320" t="e">
        <f>VLOOKUP($B218,利用者一覧!$C$4:$AU$53,44,FALSE)</f>
        <v>#N/A</v>
      </c>
      <c r="W224" s="179"/>
      <c r="X224" s="179"/>
      <c r="Y224" s="179"/>
      <c r="Z224" s="179"/>
      <c r="AA224" s="179"/>
      <c r="AB224" s="179"/>
      <c r="AC224" s="179"/>
      <c r="AD224" s="179"/>
      <c r="AE224" s="179"/>
      <c r="AF224" s="180"/>
    </row>
    <row r="225" spans="1:65" ht="21.6" customHeight="1" thickBot="1">
      <c r="A225" s="302"/>
      <c r="B225" s="293" t="s">
        <v>182</v>
      </c>
      <c r="C225" s="294"/>
      <c r="D225" s="294"/>
      <c r="E225" s="295"/>
      <c r="F225" s="109"/>
      <c r="G225" s="110"/>
      <c r="H225" s="111"/>
      <c r="I225" s="110"/>
      <c r="J225" s="111"/>
      <c r="K225" s="110"/>
      <c r="L225" s="111"/>
      <c r="M225" s="112"/>
      <c r="N225" s="113"/>
      <c r="O225" s="114"/>
      <c r="P225" s="198" t="s">
        <v>178</v>
      </c>
      <c r="Q225" s="199"/>
      <c r="R225" s="324"/>
      <c r="S225" s="206" t="e">
        <f>VLOOKUP($B218,利用者一覧!$C$4:$AU$53,43,FALSE)</f>
        <v>#N/A</v>
      </c>
      <c r="T225" s="206"/>
      <c r="U225" s="207"/>
      <c r="V225" s="321"/>
      <c r="W225" s="322"/>
      <c r="X225" s="322"/>
      <c r="Y225" s="322"/>
      <c r="Z225" s="322"/>
      <c r="AA225" s="322"/>
      <c r="AB225" s="322"/>
      <c r="AC225" s="322"/>
      <c r="AD225" s="322"/>
      <c r="AE225" s="322"/>
      <c r="AF225" s="323"/>
      <c r="AK225" s="76"/>
      <c r="AL225" s="76"/>
      <c r="AM225" s="76"/>
      <c r="AN225" s="76"/>
      <c r="AO225" s="76"/>
      <c r="AP225" s="77"/>
      <c r="AQ225" s="77"/>
      <c r="AR225" s="75"/>
      <c r="AS225" s="77"/>
      <c r="AT225" s="77"/>
      <c r="AU225" s="75"/>
      <c r="AV225" s="77"/>
      <c r="AW225" s="77"/>
      <c r="AX225" s="75"/>
      <c r="AY225" s="77"/>
      <c r="AZ225" s="77"/>
      <c r="BA225" s="75"/>
      <c r="BB225" s="77"/>
      <c r="BC225" s="77"/>
      <c r="BD225" s="75"/>
      <c r="BE225" s="77"/>
      <c r="BF225" s="77"/>
      <c r="BG225" s="75"/>
      <c r="BH225" s="77"/>
      <c r="BI225" s="77"/>
      <c r="BJ225" s="75"/>
      <c r="BK225" s="77"/>
      <c r="BL225" s="77"/>
      <c r="BM225" s="75"/>
    </row>
    <row r="226" spans="1:65" ht="27.6" customHeight="1" thickTop="1" thickBot="1">
      <c r="A226" s="303"/>
      <c r="B226" s="313"/>
      <c r="C226" s="314"/>
      <c r="D226" s="314"/>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4"/>
      <c r="AB226" s="314"/>
      <c r="AC226" s="314"/>
      <c r="AD226" s="314"/>
      <c r="AE226" s="314"/>
      <c r="AF226" s="315"/>
    </row>
    <row r="227" spans="1:65" ht="16.95" customHeight="1" thickBot="1">
      <c r="A227" s="302">
        <v>23</v>
      </c>
      <c r="B227" s="149" t="s">
        <v>9</v>
      </c>
      <c r="C227" s="150"/>
      <c r="D227" s="150"/>
      <c r="E227" s="151"/>
      <c r="F227" s="304" t="s">
        <v>158</v>
      </c>
      <c r="G227" s="305"/>
      <c r="H227" s="305"/>
      <c r="I227" s="305"/>
      <c r="J227" s="305"/>
      <c r="K227" s="305"/>
      <c r="L227" s="305"/>
      <c r="M227" s="305"/>
      <c r="N227" s="305"/>
      <c r="O227" s="306"/>
      <c r="P227" s="282" t="s">
        <v>48</v>
      </c>
      <c r="Q227" s="283"/>
      <c r="R227" s="283"/>
      <c r="S227" s="283"/>
      <c r="T227" s="283"/>
      <c r="U227" s="284"/>
      <c r="V227" s="285" t="e">
        <f>VLOOKUP($B228,利用者一覧!$C$4:$AU$53,36,FALSE)</f>
        <v>#N/A</v>
      </c>
      <c r="W227" s="286"/>
      <c r="X227" s="286"/>
      <c r="Y227" s="282" t="s">
        <v>49</v>
      </c>
      <c r="Z227" s="283"/>
      <c r="AA227" s="283"/>
      <c r="AB227" s="283"/>
      <c r="AC227" s="284"/>
      <c r="AD227" s="285" t="e">
        <f>VLOOKUP($B228,利用者一覧!$C$4:$AU$53,37,FALSE)</f>
        <v>#N/A</v>
      </c>
      <c r="AE227" s="286"/>
      <c r="AF227" s="287"/>
    </row>
    <row r="228" spans="1:65" ht="27" customHeight="1" thickTop="1" thickBot="1">
      <c r="A228" s="302"/>
      <c r="B228" s="208"/>
      <c r="C228" s="208"/>
      <c r="D228" s="208"/>
      <c r="E228" s="259"/>
      <c r="F228" s="271" t="s">
        <v>26</v>
      </c>
      <c r="G228" s="272"/>
      <c r="H228" s="171" t="s">
        <v>27</v>
      </c>
      <c r="I228" s="272"/>
      <c r="J228" s="171" t="s">
        <v>28</v>
      </c>
      <c r="K228" s="272"/>
      <c r="L228" s="171" t="s">
        <v>29</v>
      </c>
      <c r="M228" s="272"/>
      <c r="N228" s="171" t="s">
        <v>30</v>
      </c>
      <c r="O228" s="275"/>
      <c r="P228" s="106" t="s">
        <v>52</v>
      </c>
      <c r="Q228" s="288" t="s">
        <v>53</v>
      </c>
      <c r="R228" s="289"/>
      <c r="S228" s="104" t="s">
        <v>57</v>
      </c>
      <c r="T228" s="290"/>
      <c r="U228" s="291"/>
      <c r="V228" s="105" t="s">
        <v>60</v>
      </c>
      <c r="W228" s="288" t="s">
        <v>61</v>
      </c>
      <c r="X228" s="292"/>
      <c r="Y228" s="107" t="s">
        <v>54</v>
      </c>
      <c r="Z228" s="115" t="s">
        <v>148</v>
      </c>
      <c r="AA228" s="108" t="s">
        <v>58</v>
      </c>
      <c r="AB228" s="115" t="s">
        <v>148</v>
      </c>
      <c r="AC228" s="108" t="s">
        <v>62</v>
      </c>
      <c r="AD228" s="115" t="s">
        <v>148</v>
      </c>
      <c r="AE228" s="104" t="s">
        <v>55</v>
      </c>
      <c r="AF228" s="61" t="s">
        <v>148</v>
      </c>
    </row>
    <row r="229" spans="1:65" ht="21.6" customHeight="1" thickBot="1">
      <c r="A229" s="302"/>
      <c r="B229" s="209"/>
      <c r="C229" s="209"/>
      <c r="D229" s="209"/>
      <c r="E229" s="261"/>
      <c r="F229" s="97" t="s">
        <v>36</v>
      </c>
      <c r="G229" s="98" t="s">
        <v>37</v>
      </c>
      <c r="H229" s="99" t="s">
        <v>36</v>
      </c>
      <c r="I229" s="98" t="s">
        <v>37</v>
      </c>
      <c r="J229" s="99" t="s">
        <v>36</v>
      </c>
      <c r="K229" s="98" t="s">
        <v>37</v>
      </c>
      <c r="L229" s="99" t="s">
        <v>36</v>
      </c>
      <c r="M229" s="98" t="s">
        <v>37</v>
      </c>
      <c r="N229" s="99" t="s">
        <v>36</v>
      </c>
      <c r="O229" s="100" t="s">
        <v>37</v>
      </c>
      <c r="P229" s="293" t="s">
        <v>177</v>
      </c>
      <c r="Q229" s="294"/>
      <c r="R229" s="294"/>
      <c r="S229" s="294"/>
      <c r="T229" s="294"/>
      <c r="U229" s="295"/>
      <c r="V229" s="293" t="s">
        <v>176</v>
      </c>
      <c r="W229" s="294"/>
      <c r="X229" s="294"/>
      <c r="Y229" s="294"/>
      <c r="Z229" s="294"/>
      <c r="AA229" s="296"/>
      <c r="AB229" s="297" t="e">
        <f>VLOOKUP($B228,利用者一覧!$C$4:$AU$53,45,FALSE)</f>
        <v>#N/A</v>
      </c>
      <c r="AC229" s="297"/>
      <c r="AD229" s="297"/>
      <c r="AE229" s="297"/>
      <c r="AF229" s="298"/>
    </row>
    <row r="230" spans="1:65" ht="27" customHeight="1" thickTop="1" thickBot="1">
      <c r="A230" s="302"/>
      <c r="B230" s="209"/>
      <c r="C230" s="209"/>
      <c r="D230" s="209"/>
      <c r="E230" s="261"/>
      <c r="F230" s="71"/>
      <c r="G230" s="72"/>
      <c r="H230" s="73"/>
      <c r="I230" s="72"/>
      <c r="J230" s="73"/>
      <c r="K230" s="72"/>
      <c r="L230" s="73"/>
      <c r="M230" s="72"/>
      <c r="N230" s="73"/>
      <c r="O230" s="83"/>
      <c r="P230" s="107" t="s">
        <v>157</v>
      </c>
      <c r="Q230" s="115" t="s">
        <v>148</v>
      </c>
      <c r="R230" s="108" t="s">
        <v>63</v>
      </c>
      <c r="S230" s="61" t="s">
        <v>148</v>
      </c>
      <c r="T230" s="107" t="s">
        <v>59</v>
      </c>
      <c r="U230" s="61" t="s">
        <v>148</v>
      </c>
      <c r="V230" s="299" t="s">
        <v>135</v>
      </c>
      <c r="W230" s="300"/>
      <c r="X230" s="95" t="e">
        <f>VLOOKUP($B228,利用者一覧!$C$4:$AU$53,14,FALSE)</f>
        <v>#N/A</v>
      </c>
      <c r="Y230" s="301" t="s">
        <v>139</v>
      </c>
      <c r="Z230" s="300"/>
      <c r="AA230" s="95" t="e">
        <f>VLOOKUP($B228,利用者一覧!$C$4:$AU$53,22,FALSE)</f>
        <v>#N/A</v>
      </c>
      <c r="AB230" s="225"/>
      <c r="AC230" s="225"/>
      <c r="AD230" s="225"/>
      <c r="AE230" s="225"/>
      <c r="AF230" s="226"/>
    </row>
    <row r="231" spans="1:65" ht="21.6" customHeight="1" thickBot="1">
      <c r="A231" s="302"/>
      <c r="B231" s="283" t="s">
        <v>46</v>
      </c>
      <c r="C231" s="283"/>
      <c r="D231" s="283"/>
      <c r="E231" s="307"/>
      <c r="F231" s="84"/>
      <c r="G231" s="85"/>
      <c r="H231" s="86"/>
      <c r="I231" s="85"/>
      <c r="J231" s="86"/>
      <c r="K231" s="85"/>
      <c r="L231" s="86"/>
      <c r="M231" s="85"/>
      <c r="N231" s="86"/>
      <c r="O231" s="87"/>
      <c r="P231" s="293" t="s">
        <v>156</v>
      </c>
      <c r="Q231" s="294"/>
      <c r="R231" s="294"/>
      <c r="S231" s="294"/>
      <c r="T231" s="294"/>
      <c r="U231" s="295"/>
      <c r="V231" s="279" t="s">
        <v>143</v>
      </c>
      <c r="W231" s="280"/>
      <c r="X231" s="96" t="e">
        <f>VLOOKUP($B228,利用者一覧!$C$4:$AU$53,16,FALSE)</f>
        <v>#N/A</v>
      </c>
      <c r="Y231" s="281" t="s">
        <v>140</v>
      </c>
      <c r="Z231" s="280"/>
      <c r="AA231" s="96" t="e">
        <f>VLOOKUP($B228,利用者一覧!$C$4:$AU$53,24,FALSE)</f>
        <v>#N/A</v>
      </c>
      <c r="AB231" s="225"/>
      <c r="AC231" s="225"/>
      <c r="AD231" s="225"/>
      <c r="AE231" s="225"/>
      <c r="AF231" s="226"/>
    </row>
    <row r="232" spans="1:65" ht="21.6" customHeight="1" thickTop="1" thickBot="1">
      <c r="A232" s="302"/>
      <c r="B232" s="103" t="s">
        <v>51</v>
      </c>
      <c r="C232" s="94" t="e">
        <f>VLOOKUP($B228,利用者一覧!$C$4:$AU$53,38,FALSE)</f>
        <v>#N/A</v>
      </c>
      <c r="D232" s="104" t="s">
        <v>56</v>
      </c>
      <c r="E232" s="61" t="s">
        <v>149</v>
      </c>
      <c r="F232" s="271" t="s">
        <v>31</v>
      </c>
      <c r="G232" s="272"/>
      <c r="H232" s="171" t="s">
        <v>32</v>
      </c>
      <c r="I232" s="272"/>
      <c r="J232" s="171" t="s">
        <v>33</v>
      </c>
      <c r="K232" s="272"/>
      <c r="L232" s="171" t="s">
        <v>34</v>
      </c>
      <c r="M232" s="273"/>
      <c r="N232" s="274" t="s">
        <v>35</v>
      </c>
      <c r="O232" s="275"/>
      <c r="P232" s="276" t="e">
        <f>VLOOKUP($B228,利用者一覧!$C$4:$AU$53,40,FALSE)</f>
        <v>#N/A</v>
      </c>
      <c r="Q232" s="277"/>
      <c r="R232" s="277"/>
      <c r="S232" s="277"/>
      <c r="T232" s="278"/>
      <c r="U232" s="70" t="s">
        <v>148</v>
      </c>
      <c r="V232" s="279" t="s">
        <v>144</v>
      </c>
      <c r="W232" s="280"/>
      <c r="X232" s="96" t="e">
        <f>VLOOKUP($B228,利用者一覧!$C$4:$AU$53,18,FALSE)</f>
        <v>#N/A</v>
      </c>
      <c r="Y232" s="281" t="s">
        <v>141</v>
      </c>
      <c r="Z232" s="280"/>
      <c r="AA232" s="96" t="e">
        <f>VLOOKUP($B228,利用者一覧!$C$4:$AU$53,26,FALSE)</f>
        <v>#N/A</v>
      </c>
      <c r="AB232" s="225"/>
      <c r="AC232" s="225"/>
      <c r="AD232" s="225"/>
      <c r="AE232" s="225"/>
      <c r="AF232" s="226"/>
    </row>
    <row r="233" spans="1:65" ht="21.6" customHeight="1" thickBot="1">
      <c r="A233" s="302"/>
      <c r="B233" s="308" t="s">
        <v>47</v>
      </c>
      <c r="C233" s="308"/>
      <c r="D233" s="308"/>
      <c r="E233" s="309"/>
      <c r="F233" s="97" t="s">
        <v>36</v>
      </c>
      <c r="G233" s="98" t="s">
        <v>37</v>
      </c>
      <c r="H233" s="99" t="s">
        <v>36</v>
      </c>
      <c r="I233" s="98" t="s">
        <v>37</v>
      </c>
      <c r="J233" s="99" t="s">
        <v>36</v>
      </c>
      <c r="K233" s="98" t="s">
        <v>37</v>
      </c>
      <c r="L233" s="99" t="s">
        <v>36</v>
      </c>
      <c r="M233" s="101" t="s">
        <v>37</v>
      </c>
      <c r="N233" s="102" t="s">
        <v>36</v>
      </c>
      <c r="O233" s="100" t="s">
        <v>37</v>
      </c>
      <c r="P233" s="310" t="e">
        <f>VLOOKUP($B228,利用者一覧!$C$4:$AU$53,41,FALSE)</f>
        <v>#N/A</v>
      </c>
      <c r="Q233" s="311"/>
      <c r="R233" s="311"/>
      <c r="S233" s="311"/>
      <c r="T233" s="312"/>
      <c r="U233" s="64" t="s">
        <v>148</v>
      </c>
      <c r="V233" s="279" t="s">
        <v>138</v>
      </c>
      <c r="W233" s="280"/>
      <c r="X233" s="96" t="e">
        <f>VLOOKUP($B228,利用者一覧!$C$4:$AU$53,20,FALSE)</f>
        <v>#N/A</v>
      </c>
      <c r="Y233" s="281" t="s">
        <v>142</v>
      </c>
      <c r="Z233" s="280"/>
      <c r="AA233" s="96" t="e">
        <f>VLOOKUP($B228,利用者一覧!$C$4:$AU$53,28,FALSE)</f>
        <v>#N/A</v>
      </c>
      <c r="AB233" s="225"/>
      <c r="AC233" s="225"/>
      <c r="AD233" s="225"/>
      <c r="AE233" s="225"/>
      <c r="AF233" s="226"/>
      <c r="AK233" s="316"/>
      <c r="AL233" s="316"/>
      <c r="AM233" s="67"/>
      <c r="AN233" s="67"/>
      <c r="AO233" s="67"/>
    </row>
    <row r="234" spans="1:65" ht="21.6" customHeight="1" thickTop="1" thickBot="1">
      <c r="A234" s="302"/>
      <c r="B234" s="106" t="s">
        <v>51</v>
      </c>
      <c r="C234" s="94" t="e">
        <f>VLOOKUP($B228,利用者一覧!$C$4:$AU$53,39,FALSE)</f>
        <v>#N/A</v>
      </c>
      <c r="D234" s="104" t="s">
        <v>56</v>
      </c>
      <c r="E234" s="61" t="s">
        <v>149</v>
      </c>
      <c r="F234" s="71"/>
      <c r="G234" s="72"/>
      <c r="H234" s="73"/>
      <c r="I234" s="72"/>
      <c r="J234" s="73"/>
      <c r="K234" s="72"/>
      <c r="L234" s="73"/>
      <c r="M234" s="74"/>
      <c r="N234" s="62"/>
      <c r="O234" s="63"/>
      <c r="P234" s="317" t="e">
        <f>VLOOKUP($B228,利用者一覧!$C$4:$AU$53,42,FALSE)</f>
        <v>#N/A</v>
      </c>
      <c r="Q234" s="318"/>
      <c r="R234" s="318"/>
      <c r="S234" s="318"/>
      <c r="T234" s="319"/>
      <c r="U234" s="116" t="s">
        <v>148</v>
      </c>
      <c r="V234" s="320" t="e">
        <f>VLOOKUP($B228,利用者一覧!$C$4:$AU$53,44,FALSE)</f>
        <v>#N/A</v>
      </c>
      <c r="W234" s="179"/>
      <c r="X234" s="179"/>
      <c r="Y234" s="179"/>
      <c r="Z234" s="179"/>
      <c r="AA234" s="179"/>
      <c r="AB234" s="179"/>
      <c r="AC234" s="179"/>
      <c r="AD234" s="179"/>
      <c r="AE234" s="179"/>
      <c r="AF234" s="180"/>
    </row>
    <row r="235" spans="1:65" ht="21.6" customHeight="1" thickBot="1">
      <c r="A235" s="302"/>
      <c r="B235" s="293" t="s">
        <v>182</v>
      </c>
      <c r="C235" s="294"/>
      <c r="D235" s="294"/>
      <c r="E235" s="295"/>
      <c r="F235" s="109"/>
      <c r="G235" s="110"/>
      <c r="H235" s="111"/>
      <c r="I235" s="110"/>
      <c r="J235" s="111"/>
      <c r="K235" s="110"/>
      <c r="L235" s="111"/>
      <c r="M235" s="112"/>
      <c r="N235" s="113"/>
      <c r="O235" s="114"/>
      <c r="P235" s="198" t="s">
        <v>178</v>
      </c>
      <c r="Q235" s="199"/>
      <c r="R235" s="324"/>
      <c r="S235" s="206" t="e">
        <f>VLOOKUP($B228,利用者一覧!$C$4:$AU$53,43,FALSE)</f>
        <v>#N/A</v>
      </c>
      <c r="T235" s="206"/>
      <c r="U235" s="207"/>
      <c r="V235" s="321"/>
      <c r="W235" s="322"/>
      <c r="X235" s="322"/>
      <c r="Y235" s="322"/>
      <c r="Z235" s="322"/>
      <c r="AA235" s="322"/>
      <c r="AB235" s="322"/>
      <c r="AC235" s="322"/>
      <c r="AD235" s="322"/>
      <c r="AE235" s="322"/>
      <c r="AF235" s="323"/>
      <c r="AK235" s="76"/>
      <c r="AL235" s="76"/>
      <c r="AM235" s="76"/>
      <c r="AN235" s="76"/>
      <c r="AO235" s="76"/>
      <c r="AP235" s="77"/>
      <c r="AQ235" s="77"/>
      <c r="AR235" s="75"/>
      <c r="AS235" s="77"/>
      <c r="AT235" s="77"/>
      <c r="AU235" s="75"/>
      <c r="AV235" s="77"/>
      <c r="AW235" s="77"/>
      <c r="AX235" s="75"/>
      <c r="AY235" s="77"/>
      <c r="AZ235" s="77"/>
      <c r="BA235" s="75"/>
      <c r="BB235" s="77"/>
      <c r="BC235" s="77"/>
      <c r="BD235" s="75"/>
      <c r="BE235" s="77"/>
      <c r="BF235" s="77"/>
      <c r="BG235" s="75"/>
      <c r="BH235" s="77"/>
      <c r="BI235" s="77"/>
      <c r="BJ235" s="75"/>
      <c r="BK235" s="77"/>
      <c r="BL235" s="77"/>
      <c r="BM235" s="75"/>
    </row>
    <row r="236" spans="1:65" ht="27.6" customHeight="1" thickTop="1" thickBot="1">
      <c r="A236" s="303"/>
      <c r="B236" s="313"/>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314"/>
      <c r="AE236" s="314"/>
      <c r="AF236" s="315"/>
    </row>
    <row r="237" spans="1:65" ht="16.95" customHeight="1" thickBot="1">
      <c r="A237" s="302">
        <v>24</v>
      </c>
      <c r="B237" s="149" t="s">
        <v>9</v>
      </c>
      <c r="C237" s="150"/>
      <c r="D237" s="150"/>
      <c r="E237" s="151"/>
      <c r="F237" s="304" t="s">
        <v>158</v>
      </c>
      <c r="G237" s="305"/>
      <c r="H237" s="305"/>
      <c r="I237" s="305"/>
      <c r="J237" s="305"/>
      <c r="K237" s="305"/>
      <c r="L237" s="305"/>
      <c r="M237" s="305"/>
      <c r="N237" s="305"/>
      <c r="O237" s="306"/>
      <c r="P237" s="282" t="s">
        <v>48</v>
      </c>
      <c r="Q237" s="283"/>
      <c r="R237" s="283"/>
      <c r="S237" s="283"/>
      <c r="T237" s="283"/>
      <c r="U237" s="284"/>
      <c r="V237" s="285" t="e">
        <f>VLOOKUP($B238,利用者一覧!$C$4:$AU$53,36,FALSE)</f>
        <v>#N/A</v>
      </c>
      <c r="W237" s="286"/>
      <c r="X237" s="286"/>
      <c r="Y237" s="282" t="s">
        <v>49</v>
      </c>
      <c r="Z237" s="283"/>
      <c r="AA237" s="283"/>
      <c r="AB237" s="283"/>
      <c r="AC237" s="284"/>
      <c r="AD237" s="285" t="e">
        <f>VLOOKUP($B238,利用者一覧!$C$4:$AU$53,37,FALSE)</f>
        <v>#N/A</v>
      </c>
      <c r="AE237" s="286"/>
      <c r="AF237" s="287"/>
    </row>
    <row r="238" spans="1:65" ht="27" customHeight="1" thickTop="1" thickBot="1">
      <c r="A238" s="302"/>
      <c r="B238" s="208"/>
      <c r="C238" s="208"/>
      <c r="D238" s="208"/>
      <c r="E238" s="259"/>
      <c r="F238" s="271" t="s">
        <v>26</v>
      </c>
      <c r="G238" s="272"/>
      <c r="H238" s="171" t="s">
        <v>27</v>
      </c>
      <c r="I238" s="272"/>
      <c r="J238" s="171" t="s">
        <v>28</v>
      </c>
      <c r="K238" s="272"/>
      <c r="L238" s="171" t="s">
        <v>29</v>
      </c>
      <c r="M238" s="272"/>
      <c r="N238" s="171" t="s">
        <v>30</v>
      </c>
      <c r="O238" s="275"/>
      <c r="P238" s="106" t="s">
        <v>52</v>
      </c>
      <c r="Q238" s="288" t="s">
        <v>53</v>
      </c>
      <c r="R238" s="289"/>
      <c r="S238" s="104" t="s">
        <v>57</v>
      </c>
      <c r="T238" s="290"/>
      <c r="U238" s="291"/>
      <c r="V238" s="105" t="s">
        <v>60</v>
      </c>
      <c r="W238" s="288" t="s">
        <v>61</v>
      </c>
      <c r="X238" s="292"/>
      <c r="Y238" s="107" t="s">
        <v>54</v>
      </c>
      <c r="Z238" s="115" t="s">
        <v>148</v>
      </c>
      <c r="AA238" s="108" t="s">
        <v>58</v>
      </c>
      <c r="AB238" s="115" t="s">
        <v>148</v>
      </c>
      <c r="AC238" s="108" t="s">
        <v>62</v>
      </c>
      <c r="AD238" s="115" t="s">
        <v>148</v>
      </c>
      <c r="AE238" s="104" t="s">
        <v>55</v>
      </c>
      <c r="AF238" s="61" t="s">
        <v>148</v>
      </c>
    </row>
    <row r="239" spans="1:65" ht="21.6" customHeight="1" thickBot="1">
      <c r="A239" s="302"/>
      <c r="B239" s="209"/>
      <c r="C239" s="209"/>
      <c r="D239" s="209"/>
      <c r="E239" s="261"/>
      <c r="F239" s="97" t="s">
        <v>36</v>
      </c>
      <c r="G239" s="98" t="s">
        <v>37</v>
      </c>
      <c r="H239" s="99" t="s">
        <v>36</v>
      </c>
      <c r="I239" s="98" t="s">
        <v>37</v>
      </c>
      <c r="J239" s="99" t="s">
        <v>36</v>
      </c>
      <c r="K239" s="98" t="s">
        <v>37</v>
      </c>
      <c r="L239" s="99" t="s">
        <v>36</v>
      </c>
      <c r="M239" s="98" t="s">
        <v>37</v>
      </c>
      <c r="N239" s="99" t="s">
        <v>36</v>
      </c>
      <c r="O239" s="100" t="s">
        <v>37</v>
      </c>
      <c r="P239" s="293" t="s">
        <v>177</v>
      </c>
      <c r="Q239" s="294"/>
      <c r="R239" s="294"/>
      <c r="S239" s="294"/>
      <c r="T239" s="294"/>
      <c r="U239" s="295"/>
      <c r="V239" s="293" t="s">
        <v>176</v>
      </c>
      <c r="W239" s="294"/>
      <c r="X239" s="294"/>
      <c r="Y239" s="294"/>
      <c r="Z239" s="294"/>
      <c r="AA239" s="296"/>
      <c r="AB239" s="297" t="e">
        <f>VLOOKUP($B238,利用者一覧!$C$4:$AU$53,45,FALSE)</f>
        <v>#N/A</v>
      </c>
      <c r="AC239" s="297"/>
      <c r="AD239" s="297"/>
      <c r="AE239" s="297"/>
      <c r="AF239" s="298"/>
    </row>
    <row r="240" spans="1:65" ht="27" customHeight="1" thickTop="1" thickBot="1">
      <c r="A240" s="302"/>
      <c r="B240" s="209"/>
      <c r="C240" s="209"/>
      <c r="D240" s="209"/>
      <c r="E240" s="261"/>
      <c r="F240" s="71"/>
      <c r="G240" s="72"/>
      <c r="H240" s="73"/>
      <c r="I240" s="72"/>
      <c r="J240" s="73"/>
      <c r="K240" s="72"/>
      <c r="L240" s="73"/>
      <c r="M240" s="72"/>
      <c r="N240" s="73"/>
      <c r="O240" s="83"/>
      <c r="P240" s="107" t="s">
        <v>157</v>
      </c>
      <c r="Q240" s="115" t="s">
        <v>148</v>
      </c>
      <c r="R240" s="108" t="s">
        <v>63</v>
      </c>
      <c r="S240" s="61" t="s">
        <v>148</v>
      </c>
      <c r="T240" s="107" t="s">
        <v>59</v>
      </c>
      <c r="U240" s="61" t="s">
        <v>148</v>
      </c>
      <c r="V240" s="299" t="s">
        <v>135</v>
      </c>
      <c r="W240" s="300"/>
      <c r="X240" s="95" t="e">
        <f>VLOOKUP($B238,利用者一覧!$C$4:$AU$53,14,FALSE)</f>
        <v>#N/A</v>
      </c>
      <c r="Y240" s="301" t="s">
        <v>139</v>
      </c>
      <c r="Z240" s="300"/>
      <c r="AA240" s="95" t="e">
        <f>VLOOKUP($B238,利用者一覧!$C$4:$AU$53,22,FALSE)</f>
        <v>#N/A</v>
      </c>
      <c r="AB240" s="225"/>
      <c r="AC240" s="225"/>
      <c r="AD240" s="225"/>
      <c r="AE240" s="225"/>
      <c r="AF240" s="226"/>
    </row>
    <row r="241" spans="1:65" ht="21.6" customHeight="1" thickBot="1">
      <c r="A241" s="302"/>
      <c r="B241" s="283" t="s">
        <v>46</v>
      </c>
      <c r="C241" s="283"/>
      <c r="D241" s="283"/>
      <c r="E241" s="307"/>
      <c r="F241" s="84"/>
      <c r="G241" s="85"/>
      <c r="H241" s="86"/>
      <c r="I241" s="85"/>
      <c r="J241" s="86"/>
      <c r="K241" s="85"/>
      <c r="L241" s="86"/>
      <c r="M241" s="85"/>
      <c r="N241" s="86"/>
      <c r="O241" s="87"/>
      <c r="P241" s="293" t="s">
        <v>156</v>
      </c>
      <c r="Q241" s="294"/>
      <c r="R241" s="294"/>
      <c r="S241" s="294"/>
      <c r="T241" s="294"/>
      <c r="U241" s="295"/>
      <c r="V241" s="279" t="s">
        <v>143</v>
      </c>
      <c r="W241" s="280"/>
      <c r="X241" s="96" t="e">
        <f>VLOOKUP($B238,利用者一覧!$C$4:$AU$53,16,FALSE)</f>
        <v>#N/A</v>
      </c>
      <c r="Y241" s="281" t="s">
        <v>140</v>
      </c>
      <c r="Z241" s="280"/>
      <c r="AA241" s="96" t="e">
        <f>VLOOKUP($B238,利用者一覧!$C$4:$AU$53,24,FALSE)</f>
        <v>#N/A</v>
      </c>
      <c r="AB241" s="225"/>
      <c r="AC241" s="225"/>
      <c r="AD241" s="225"/>
      <c r="AE241" s="225"/>
      <c r="AF241" s="226"/>
    </row>
    <row r="242" spans="1:65" ht="21.6" customHeight="1" thickTop="1" thickBot="1">
      <c r="A242" s="302"/>
      <c r="B242" s="103" t="s">
        <v>51</v>
      </c>
      <c r="C242" s="94" t="e">
        <f>VLOOKUP($B238,利用者一覧!$C$4:$AU$53,38,FALSE)</f>
        <v>#N/A</v>
      </c>
      <c r="D242" s="104" t="s">
        <v>56</v>
      </c>
      <c r="E242" s="61" t="s">
        <v>149</v>
      </c>
      <c r="F242" s="271" t="s">
        <v>31</v>
      </c>
      <c r="G242" s="272"/>
      <c r="H242" s="171" t="s">
        <v>32</v>
      </c>
      <c r="I242" s="272"/>
      <c r="J242" s="171" t="s">
        <v>33</v>
      </c>
      <c r="K242" s="272"/>
      <c r="L242" s="171" t="s">
        <v>34</v>
      </c>
      <c r="M242" s="273"/>
      <c r="N242" s="274" t="s">
        <v>35</v>
      </c>
      <c r="O242" s="275"/>
      <c r="P242" s="276" t="e">
        <f>VLOOKUP($B238,利用者一覧!$C$4:$AU$53,40,FALSE)</f>
        <v>#N/A</v>
      </c>
      <c r="Q242" s="277"/>
      <c r="R242" s="277"/>
      <c r="S242" s="277"/>
      <c r="T242" s="278"/>
      <c r="U242" s="70" t="s">
        <v>148</v>
      </c>
      <c r="V242" s="279" t="s">
        <v>144</v>
      </c>
      <c r="W242" s="280"/>
      <c r="X242" s="96" t="e">
        <f>VLOOKUP($B238,利用者一覧!$C$4:$AU$53,18,FALSE)</f>
        <v>#N/A</v>
      </c>
      <c r="Y242" s="281" t="s">
        <v>141</v>
      </c>
      <c r="Z242" s="280"/>
      <c r="AA242" s="96" t="e">
        <f>VLOOKUP($B238,利用者一覧!$C$4:$AU$53,26,FALSE)</f>
        <v>#N/A</v>
      </c>
      <c r="AB242" s="225"/>
      <c r="AC242" s="225"/>
      <c r="AD242" s="225"/>
      <c r="AE242" s="225"/>
      <c r="AF242" s="226"/>
    </row>
    <row r="243" spans="1:65" ht="21.6" customHeight="1" thickBot="1">
      <c r="A243" s="302"/>
      <c r="B243" s="308" t="s">
        <v>47</v>
      </c>
      <c r="C243" s="308"/>
      <c r="D243" s="308"/>
      <c r="E243" s="309"/>
      <c r="F243" s="97" t="s">
        <v>36</v>
      </c>
      <c r="G243" s="98" t="s">
        <v>37</v>
      </c>
      <c r="H243" s="99" t="s">
        <v>36</v>
      </c>
      <c r="I243" s="98" t="s">
        <v>37</v>
      </c>
      <c r="J243" s="99" t="s">
        <v>36</v>
      </c>
      <c r="K243" s="98" t="s">
        <v>37</v>
      </c>
      <c r="L243" s="99" t="s">
        <v>36</v>
      </c>
      <c r="M243" s="101" t="s">
        <v>37</v>
      </c>
      <c r="N243" s="102" t="s">
        <v>36</v>
      </c>
      <c r="O243" s="100" t="s">
        <v>37</v>
      </c>
      <c r="P243" s="310" t="e">
        <f>VLOOKUP($B238,利用者一覧!$C$4:$AU$53,41,FALSE)</f>
        <v>#N/A</v>
      </c>
      <c r="Q243" s="311"/>
      <c r="R243" s="311"/>
      <c r="S243" s="311"/>
      <c r="T243" s="312"/>
      <c r="U243" s="64" t="s">
        <v>148</v>
      </c>
      <c r="V243" s="279" t="s">
        <v>138</v>
      </c>
      <c r="W243" s="280"/>
      <c r="X243" s="96" t="e">
        <f>VLOOKUP($B238,利用者一覧!$C$4:$AU$53,20,FALSE)</f>
        <v>#N/A</v>
      </c>
      <c r="Y243" s="281" t="s">
        <v>142</v>
      </c>
      <c r="Z243" s="280"/>
      <c r="AA243" s="96" t="e">
        <f>VLOOKUP($B238,利用者一覧!$C$4:$AU$53,28,FALSE)</f>
        <v>#N/A</v>
      </c>
      <c r="AB243" s="225"/>
      <c r="AC243" s="225"/>
      <c r="AD243" s="225"/>
      <c r="AE243" s="225"/>
      <c r="AF243" s="226"/>
      <c r="AK243" s="316"/>
      <c r="AL243" s="316"/>
      <c r="AM243" s="67"/>
      <c r="AN243" s="67"/>
      <c r="AO243" s="67"/>
    </row>
    <row r="244" spans="1:65" ht="21.6" customHeight="1" thickTop="1" thickBot="1">
      <c r="A244" s="302"/>
      <c r="B244" s="106" t="s">
        <v>51</v>
      </c>
      <c r="C244" s="94" t="e">
        <f>VLOOKUP($B238,利用者一覧!$C$4:$AU$53,39,FALSE)</f>
        <v>#N/A</v>
      </c>
      <c r="D244" s="104" t="s">
        <v>56</v>
      </c>
      <c r="E244" s="61" t="s">
        <v>149</v>
      </c>
      <c r="F244" s="71"/>
      <c r="G244" s="72"/>
      <c r="H244" s="73"/>
      <c r="I244" s="72"/>
      <c r="J244" s="73"/>
      <c r="K244" s="72"/>
      <c r="L244" s="73"/>
      <c r="M244" s="74"/>
      <c r="N244" s="62"/>
      <c r="O244" s="63"/>
      <c r="P244" s="317" t="e">
        <f>VLOOKUP($B238,利用者一覧!$C$4:$AU$53,42,FALSE)</f>
        <v>#N/A</v>
      </c>
      <c r="Q244" s="318"/>
      <c r="R244" s="318"/>
      <c r="S244" s="318"/>
      <c r="T244" s="319"/>
      <c r="U244" s="116" t="s">
        <v>148</v>
      </c>
      <c r="V244" s="320" t="e">
        <f>VLOOKUP($B238,利用者一覧!$C$4:$AU$53,44,FALSE)</f>
        <v>#N/A</v>
      </c>
      <c r="W244" s="179"/>
      <c r="X244" s="179"/>
      <c r="Y244" s="179"/>
      <c r="Z244" s="179"/>
      <c r="AA244" s="179"/>
      <c r="AB244" s="179"/>
      <c r="AC244" s="179"/>
      <c r="AD244" s="179"/>
      <c r="AE244" s="179"/>
      <c r="AF244" s="180"/>
    </row>
    <row r="245" spans="1:65" ht="21.6" customHeight="1" thickBot="1">
      <c r="A245" s="302"/>
      <c r="B245" s="293" t="s">
        <v>182</v>
      </c>
      <c r="C245" s="294"/>
      <c r="D245" s="294"/>
      <c r="E245" s="295"/>
      <c r="F245" s="109"/>
      <c r="G245" s="110"/>
      <c r="H245" s="111"/>
      <c r="I245" s="110"/>
      <c r="J245" s="111"/>
      <c r="K245" s="110"/>
      <c r="L245" s="111"/>
      <c r="M245" s="112"/>
      <c r="N245" s="113"/>
      <c r="O245" s="114"/>
      <c r="P245" s="198" t="s">
        <v>178</v>
      </c>
      <c r="Q245" s="199"/>
      <c r="R245" s="324"/>
      <c r="S245" s="206" t="e">
        <f>VLOOKUP($B238,利用者一覧!$C$4:$AU$53,43,FALSE)</f>
        <v>#N/A</v>
      </c>
      <c r="T245" s="206"/>
      <c r="U245" s="207"/>
      <c r="V245" s="321"/>
      <c r="W245" s="322"/>
      <c r="X245" s="322"/>
      <c r="Y245" s="322"/>
      <c r="Z245" s="322"/>
      <c r="AA245" s="322"/>
      <c r="AB245" s="322"/>
      <c r="AC245" s="322"/>
      <c r="AD245" s="322"/>
      <c r="AE245" s="322"/>
      <c r="AF245" s="323"/>
      <c r="AK245" s="76"/>
      <c r="AL245" s="76"/>
      <c r="AM245" s="76"/>
      <c r="AN245" s="76"/>
      <c r="AO245" s="76"/>
      <c r="AP245" s="77"/>
      <c r="AQ245" s="77"/>
      <c r="AR245" s="75"/>
      <c r="AS245" s="77"/>
      <c r="AT245" s="77"/>
      <c r="AU245" s="75"/>
      <c r="AV245" s="77"/>
      <c r="AW245" s="77"/>
      <c r="AX245" s="75"/>
      <c r="AY245" s="77"/>
      <c r="AZ245" s="77"/>
      <c r="BA245" s="75"/>
      <c r="BB245" s="77"/>
      <c r="BC245" s="77"/>
      <c r="BD245" s="75"/>
      <c r="BE245" s="77"/>
      <c r="BF245" s="77"/>
      <c r="BG245" s="75"/>
      <c r="BH245" s="77"/>
      <c r="BI245" s="77"/>
      <c r="BJ245" s="75"/>
      <c r="BK245" s="77"/>
      <c r="BL245" s="77"/>
      <c r="BM245" s="75"/>
    </row>
    <row r="246" spans="1:65" ht="27.6" customHeight="1" thickTop="1" thickBot="1">
      <c r="A246" s="303"/>
      <c r="B246" s="313"/>
      <c r="C246" s="314"/>
      <c r="D246" s="314"/>
      <c r="E246" s="314"/>
      <c r="F246" s="314"/>
      <c r="G246" s="314"/>
      <c r="H246" s="314"/>
      <c r="I246" s="314"/>
      <c r="J246" s="314"/>
      <c r="K246" s="314"/>
      <c r="L246" s="314"/>
      <c r="M246" s="314"/>
      <c r="N246" s="314"/>
      <c r="O246" s="314"/>
      <c r="P246" s="314"/>
      <c r="Q246" s="314"/>
      <c r="R246" s="314"/>
      <c r="S246" s="314"/>
      <c r="T246" s="314"/>
      <c r="U246" s="314"/>
      <c r="V246" s="314"/>
      <c r="W246" s="314"/>
      <c r="X246" s="314"/>
      <c r="Y246" s="314"/>
      <c r="Z246" s="314"/>
      <c r="AA246" s="314"/>
      <c r="AB246" s="314"/>
      <c r="AC246" s="314"/>
      <c r="AD246" s="314"/>
      <c r="AE246" s="314"/>
      <c r="AF246" s="315"/>
    </row>
    <row r="247" spans="1:65" ht="16.95" customHeight="1" thickBot="1">
      <c r="A247" s="302">
        <v>25</v>
      </c>
      <c r="B247" s="149" t="s">
        <v>9</v>
      </c>
      <c r="C247" s="150"/>
      <c r="D247" s="150"/>
      <c r="E247" s="151"/>
      <c r="F247" s="304" t="s">
        <v>158</v>
      </c>
      <c r="G247" s="305"/>
      <c r="H247" s="305"/>
      <c r="I247" s="305"/>
      <c r="J247" s="305"/>
      <c r="K247" s="305"/>
      <c r="L247" s="305"/>
      <c r="M247" s="305"/>
      <c r="N247" s="305"/>
      <c r="O247" s="306"/>
      <c r="P247" s="282" t="s">
        <v>48</v>
      </c>
      <c r="Q247" s="283"/>
      <c r="R247" s="283"/>
      <c r="S247" s="283"/>
      <c r="T247" s="283"/>
      <c r="U247" s="284"/>
      <c r="V247" s="285" t="e">
        <f>VLOOKUP($B248,利用者一覧!$C$4:$AU$53,36,FALSE)</f>
        <v>#N/A</v>
      </c>
      <c r="W247" s="286"/>
      <c r="X247" s="286"/>
      <c r="Y247" s="282" t="s">
        <v>49</v>
      </c>
      <c r="Z247" s="283"/>
      <c r="AA247" s="283"/>
      <c r="AB247" s="283"/>
      <c r="AC247" s="284"/>
      <c r="AD247" s="285" t="e">
        <f>VLOOKUP($B248,利用者一覧!$C$4:$AU$53,37,FALSE)</f>
        <v>#N/A</v>
      </c>
      <c r="AE247" s="286"/>
      <c r="AF247" s="287"/>
    </row>
    <row r="248" spans="1:65" ht="27" customHeight="1" thickTop="1" thickBot="1">
      <c r="A248" s="302"/>
      <c r="B248" s="208"/>
      <c r="C248" s="208"/>
      <c r="D248" s="208"/>
      <c r="E248" s="259"/>
      <c r="F248" s="271" t="s">
        <v>26</v>
      </c>
      <c r="G248" s="272"/>
      <c r="H248" s="171" t="s">
        <v>27</v>
      </c>
      <c r="I248" s="272"/>
      <c r="J248" s="171" t="s">
        <v>28</v>
      </c>
      <c r="K248" s="272"/>
      <c r="L248" s="171" t="s">
        <v>29</v>
      </c>
      <c r="M248" s="272"/>
      <c r="N248" s="171" t="s">
        <v>30</v>
      </c>
      <c r="O248" s="275"/>
      <c r="P248" s="106" t="s">
        <v>52</v>
      </c>
      <c r="Q248" s="288" t="s">
        <v>53</v>
      </c>
      <c r="R248" s="289"/>
      <c r="S248" s="104" t="s">
        <v>57</v>
      </c>
      <c r="T248" s="290"/>
      <c r="U248" s="291"/>
      <c r="V248" s="105" t="s">
        <v>60</v>
      </c>
      <c r="W248" s="288" t="s">
        <v>61</v>
      </c>
      <c r="X248" s="292"/>
      <c r="Y248" s="107" t="s">
        <v>54</v>
      </c>
      <c r="Z248" s="115" t="s">
        <v>148</v>
      </c>
      <c r="AA248" s="108" t="s">
        <v>58</v>
      </c>
      <c r="AB248" s="115" t="s">
        <v>148</v>
      </c>
      <c r="AC248" s="108" t="s">
        <v>62</v>
      </c>
      <c r="AD248" s="115" t="s">
        <v>148</v>
      </c>
      <c r="AE248" s="104" t="s">
        <v>55</v>
      </c>
      <c r="AF248" s="61" t="s">
        <v>148</v>
      </c>
    </row>
    <row r="249" spans="1:65" ht="21.6" customHeight="1" thickBot="1">
      <c r="A249" s="302"/>
      <c r="B249" s="209"/>
      <c r="C249" s="209"/>
      <c r="D249" s="209"/>
      <c r="E249" s="261"/>
      <c r="F249" s="97" t="s">
        <v>36</v>
      </c>
      <c r="G249" s="98" t="s">
        <v>37</v>
      </c>
      <c r="H249" s="99" t="s">
        <v>36</v>
      </c>
      <c r="I249" s="98" t="s">
        <v>37</v>
      </c>
      <c r="J249" s="99" t="s">
        <v>36</v>
      </c>
      <c r="K249" s="98" t="s">
        <v>37</v>
      </c>
      <c r="L249" s="99" t="s">
        <v>36</v>
      </c>
      <c r="M249" s="98" t="s">
        <v>37</v>
      </c>
      <c r="N249" s="99" t="s">
        <v>36</v>
      </c>
      <c r="O249" s="100" t="s">
        <v>37</v>
      </c>
      <c r="P249" s="293" t="s">
        <v>177</v>
      </c>
      <c r="Q249" s="294"/>
      <c r="R249" s="294"/>
      <c r="S249" s="294"/>
      <c r="T249" s="294"/>
      <c r="U249" s="295"/>
      <c r="V249" s="293" t="s">
        <v>176</v>
      </c>
      <c r="W249" s="294"/>
      <c r="X249" s="294"/>
      <c r="Y249" s="294"/>
      <c r="Z249" s="294"/>
      <c r="AA249" s="296"/>
      <c r="AB249" s="297" t="e">
        <f>VLOOKUP($B248,利用者一覧!$C$4:$AU$53,45,FALSE)</f>
        <v>#N/A</v>
      </c>
      <c r="AC249" s="297"/>
      <c r="AD249" s="297"/>
      <c r="AE249" s="297"/>
      <c r="AF249" s="298"/>
    </row>
    <row r="250" spans="1:65" ht="27" customHeight="1" thickTop="1" thickBot="1">
      <c r="A250" s="302"/>
      <c r="B250" s="209"/>
      <c r="C250" s="209"/>
      <c r="D250" s="209"/>
      <c r="E250" s="261"/>
      <c r="F250" s="71"/>
      <c r="G250" s="72"/>
      <c r="H250" s="73"/>
      <c r="I250" s="72"/>
      <c r="J250" s="73"/>
      <c r="K250" s="72"/>
      <c r="L250" s="73"/>
      <c r="M250" s="72"/>
      <c r="N250" s="73"/>
      <c r="O250" s="83"/>
      <c r="P250" s="107" t="s">
        <v>157</v>
      </c>
      <c r="Q250" s="115" t="s">
        <v>148</v>
      </c>
      <c r="R250" s="108" t="s">
        <v>63</v>
      </c>
      <c r="S250" s="61" t="s">
        <v>148</v>
      </c>
      <c r="T250" s="107" t="s">
        <v>59</v>
      </c>
      <c r="U250" s="61" t="s">
        <v>148</v>
      </c>
      <c r="V250" s="299" t="s">
        <v>135</v>
      </c>
      <c r="W250" s="300"/>
      <c r="X250" s="95" t="e">
        <f>VLOOKUP($B248,利用者一覧!$C$4:$AU$53,14,FALSE)</f>
        <v>#N/A</v>
      </c>
      <c r="Y250" s="301" t="s">
        <v>139</v>
      </c>
      <c r="Z250" s="300"/>
      <c r="AA250" s="95" t="e">
        <f>VLOOKUP($B248,利用者一覧!$C$4:$AU$53,22,FALSE)</f>
        <v>#N/A</v>
      </c>
      <c r="AB250" s="225"/>
      <c r="AC250" s="225"/>
      <c r="AD250" s="225"/>
      <c r="AE250" s="225"/>
      <c r="AF250" s="226"/>
    </row>
    <row r="251" spans="1:65" ht="21.6" customHeight="1" thickBot="1">
      <c r="A251" s="302"/>
      <c r="B251" s="283" t="s">
        <v>46</v>
      </c>
      <c r="C251" s="283"/>
      <c r="D251" s="283"/>
      <c r="E251" s="307"/>
      <c r="F251" s="84"/>
      <c r="G251" s="85"/>
      <c r="H251" s="86"/>
      <c r="I251" s="85"/>
      <c r="J251" s="86"/>
      <c r="K251" s="85"/>
      <c r="L251" s="86"/>
      <c r="M251" s="85"/>
      <c r="N251" s="86"/>
      <c r="O251" s="87"/>
      <c r="P251" s="293" t="s">
        <v>156</v>
      </c>
      <c r="Q251" s="294"/>
      <c r="R251" s="294"/>
      <c r="S251" s="294"/>
      <c r="T251" s="294"/>
      <c r="U251" s="295"/>
      <c r="V251" s="279" t="s">
        <v>143</v>
      </c>
      <c r="W251" s="280"/>
      <c r="X251" s="96" t="e">
        <f>VLOOKUP($B248,利用者一覧!$C$4:$AU$53,16,FALSE)</f>
        <v>#N/A</v>
      </c>
      <c r="Y251" s="281" t="s">
        <v>140</v>
      </c>
      <c r="Z251" s="280"/>
      <c r="AA251" s="96" t="e">
        <f>VLOOKUP($B248,利用者一覧!$C$4:$AU$53,24,FALSE)</f>
        <v>#N/A</v>
      </c>
      <c r="AB251" s="225"/>
      <c r="AC251" s="225"/>
      <c r="AD251" s="225"/>
      <c r="AE251" s="225"/>
      <c r="AF251" s="226"/>
    </row>
    <row r="252" spans="1:65" ht="21.6" customHeight="1" thickTop="1" thickBot="1">
      <c r="A252" s="302"/>
      <c r="B252" s="103" t="s">
        <v>51</v>
      </c>
      <c r="C252" s="94" t="e">
        <f>VLOOKUP($B248,利用者一覧!$C$4:$AU$53,38,FALSE)</f>
        <v>#N/A</v>
      </c>
      <c r="D252" s="104" t="s">
        <v>56</v>
      </c>
      <c r="E252" s="61" t="s">
        <v>149</v>
      </c>
      <c r="F252" s="271" t="s">
        <v>31</v>
      </c>
      <c r="G252" s="272"/>
      <c r="H252" s="171" t="s">
        <v>32</v>
      </c>
      <c r="I252" s="272"/>
      <c r="J252" s="171" t="s">
        <v>33</v>
      </c>
      <c r="K252" s="272"/>
      <c r="L252" s="171" t="s">
        <v>34</v>
      </c>
      <c r="M252" s="273"/>
      <c r="N252" s="274" t="s">
        <v>35</v>
      </c>
      <c r="O252" s="275"/>
      <c r="P252" s="276" t="e">
        <f>VLOOKUP($B248,利用者一覧!$C$4:$AU$53,40,FALSE)</f>
        <v>#N/A</v>
      </c>
      <c r="Q252" s="277"/>
      <c r="R252" s="277"/>
      <c r="S252" s="277"/>
      <c r="T252" s="278"/>
      <c r="U252" s="70" t="s">
        <v>148</v>
      </c>
      <c r="V252" s="279" t="s">
        <v>144</v>
      </c>
      <c r="W252" s="280"/>
      <c r="X252" s="96" t="e">
        <f>VLOOKUP($B248,利用者一覧!$C$4:$AU$53,18,FALSE)</f>
        <v>#N/A</v>
      </c>
      <c r="Y252" s="281" t="s">
        <v>141</v>
      </c>
      <c r="Z252" s="280"/>
      <c r="AA252" s="96" t="e">
        <f>VLOOKUP($B248,利用者一覧!$C$4:$AU$53,26,FALSE)</f>
        <v>#N/A</v>
      </c>
      <c r="AB252" s="225"/>
      <c r="AC252" s="225"/>
      <c r="AD252" s="225"/>
      <c r="AE252" s="225"/>
      <c r="AF252" s="226"/>
    </row>
    <row r="253" spans="1:65" ht="21.6" customHeight="1" thickBot="1">
      <c r="A253" s="302"/>
      <c r="B253" s="308" t="s">
        <v>47</v>
      </c>
      <c r="C253" s="308"/>
      <c r="D253" s="308"/>
      <c r="E253" s="309"/>
      <c r="F253" s="97" t="s">
        <v>36</v>
      </c>
      <c r="G253" s="98" t="s">
        <v>37</v>
      </c>
      <c r="H253" s="99" t="s">
        <v>36</v>
      </c>
      <c r="I253" s="98" t="s">
        <v>37</v>
      </c>
      <c r="J253" s="99" t="s">
        <v>36</v>
      </c>
      <c r="K253" s="98" t="s">
        <v>37</v>
      </c>
      <c r="L253" s="99" t="s">
        <v>36</v>
      </c>
      <c r="M253" s="101" t="s">
        <v>37</v>
      </c>
      <c r="N253" s="102" t="s">
        <v>36</v>
      </c>
      <c r="O253" s="100" t="s">
        <v>37</v>
      </c>
      <c r="P253" s="310" t="e">
        <f>VLOOKUP($B248,利用者一覧!$C$4:$AU$53,41,FALSE)</f>
        <v>#N/A</v>
      </c>
      <c r="Q253" s="311"/>
      <c r="R253" s="311"/>
      <c r="S253" s="311"/>
      <c r="T253" s="312"/>
      <c r="U253" s="64" t="s">
        <v>148</v>
      </c>
      <c r="V253" s="279" t="s">
        <v>138</v>
      </c>
      <c r="W253" s="280"/>
      <c r="X253" s="96" t="e">
        <f>VLOOKUP($B248,利用者一覧!$C$4:$AU$53,20,FALSE)</f>
        <v>#N/A</v>
      </c>
      <c r="Y253" s="281" t="s">
        <v>142</v>
      </c>
      <c r="Z253" s="280"/>
      <c r="AA253" s="96" t="e">
        <f>VLOOKUP($B248,利用者一覧!$C$4:$AU$53,28,FALSE)</f>
        <v>#N/A</v>
      </c>
      <c r="AB253" s="225"/>
      <c r="AC253" s="225"/>
      <c r="AD253" s="225"/>
      <c r="AE253" s="225"/>
      <c r="AF253" s="226"/>
      <c r="AK253" s="316"/>
      <c r="AL253" s="316"/>
      <c r="AM253" s="67"/>
      <c r="AN253" s="67"/>
      <c r="AO253" s="67"/>
    </row>
    <row r="254" spans="1:65" ht="21.6" customHeight="1" thickTop="1" thickBot="1">
      <c r="A254" s="302"/>
      <c r="B254" s="106" t="s">
        <v>51</v>
      </c>
      <c r="C254" s="94" t="e">
        <f>VLOOKUP($B248,利用者一覧!$C$4:$AU$53,39,FALSE)</f>
        <v>#N/A</v>
      </c>
      <c r="D254" s="104" t="s">
        <v>56</v>
      </c>
      <c r="E254" s="61" t="s">
        <v>149</v>
      </c>
      <c r="F254" s="71"/>
      <c r="G254" s="72"/>
      <c r="H254" s="73"/>
      <c r="I254" s="72"/>
      <c r="J254" s="73"/>
      <c r="K254" s="72"/>
      <c r="L254" s="73"/>
      <c r="M254" s="74"/>
      <c r="N254" s="62"/>
      <c r="O254" s="63"/>
      <c r="P254" s="317" t="e">
        <f>VLOOKUP($B248,利用者一覧!$C$4:$AU$53,42,FALSE)</f>
        <v>#N/A</v>
      </c>
      <c r="Q254" s="318"/>
      <c r="R254" s="318"/>
      <c r="S254" s="318"/>
      <c r="T254" s="319"/>
      <c r="U254" s="116" t="s">
        <v>148</v>
      </c>
      <c r="V254" s="320" t="e">
        <f>VLOOKUP($B248,利用者一覧!$C$4:$AU$53,44,FALSE)</f>
        <v>#N/A</v>
      </c>
      <c r="W254" s="179"/>
      <c r="X254" s="179"/>
      <c r="Y254" s="179"/>
      <c r="Z254" s="179"/>
      <c r="AA254" s="179"/>
      <c r="AB254" s="179"/>
      <c r="AC254" s="179"/>
      <c r="AD254" s="179"/>
      <c r="AE254" s="179"/>
      <c r="AF254" s="180"/>
    </row>
    <row r="255" spans="1:65" ht="21.6" customHeight="1" thickBot="1">
      <c r="A255" s="302"/>
      <c r="B255" s="293" t="s">
        <v>182</v>
      </c>
      <c r="C255" s="294"/>
      <c r="D255" s="294"/>
      <c r="E255" s="295"/>
      <c r="F255" s="109"/>
      <c r="G255" s="110"/>
      <c r="H255" s="111"/>
      <c r="I255" s="110"/>
      <c r="J255" s="111"/>
      <c r="K255" s="110"/>
      <c r="L255" s="111"/>
      <c r="M255" s="112"/>
      <c r="N255" s="113"/>
      <c r="O255" s="114"/>
      <c r="P255" s="198" t="s">
        <v>178</v>
      </c>
      <c r="Q255" s="199"/>
      <c r="R255" s="324"/>
      <c r="S255" s="206" t="e">
        <f>VLOOKUP($B248,利用者一覧!$C$4:$AU$53,43,FALSE)</f>
        <v>#N/A</v>
      </c>
      <c r="T255" s="206"/>
      <c r="U255" s="207"/>
      <c r="V255" s="321"/>
      <c r="W255" s="322"/>
      <c r="X255" s="322"/>
      <c r="Y255" s="322"/>
      <c r="Z255" s="322"/>
      <c r="AA255" s="322"/>
      <c r="AB255" s="322"/>
      <c r="AC255" s="322"/>
      <c r="AD255" s="322"/>
      <c r="AE255" s="322"/>
      <c r="AF255" s="323"/>
      <c r="AK255" s="76"/>
      <c r="AL255" s="76"/>
      <c r="AM255" s="76"/>
      <c r="AN255" s="76"/>
      <c r="AO255" s="76"/>
      <c r="AP255" s="77"/>
      <c r="AQ255" s="77"/>
      <c r="AR255" s="75"/>
      <c r="AS255" s="77"/>
      <c r="AT255" s="77"/>
      <c r="AU255" s="75"/>
      <c r="AV255" s="77"/>
      <c r="AW255" s="77"/>
      <c r="AX255" s="75"/>
      <c r="AY255" s="77"/>
      <c r="AZ255" s="77"/>
      <c r="BA255" s="75"/>
      <c r="BB255" s="77"/>
      <c r="BC255" s="77"/>
      <c r="BD255" s="75"/>
      <c r="BE255" s="77"/>
      <c r="BF255" s="77"/>
      <c r="BG255" s="75"/>
      <c r="BH255" s="77"/>
      <c r="BI255" s="77"/>
      <c r="BJ255" s="75"/>
      <c r="BK255" s="77"/>
      <c r="BL255" s="77"/>
      <c r="BM255" s="75"/>
    </row>
    <row r="256" spans="1:65" ht="27.6" customHeight="1" thickTop="1" thickBot="1">
      <c r="A256" s="303"/>
      <c r="B256" s="313"/>
      <c r="C256" s="314"/>
      <c r="D256" s="314"/>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314"/>
      <c r="AC256" s="314"/>
      <c r="AD256" s="314"/>
      <c r="AE256" s="314"/>
      <c r="AF256" s="315"/>
    </row>
    <row r="257" spans="1:65" ht="16.95" customHeight="1" thickBot="1">
      <c r="A257" s="302">
        <v>26</v>
      </c>
      <c r="B257" s="149" t="s">
        <v>9</v>
      </c>
      <c r="C257" s="150"/>
      <c r="D257" s="150"/>
      <c r="E257" s="151"/>
      <c r="F257" s="304" t="s">
        <v>158</v>
      </c>
      <c r="G257" s="305"/>
      <c r="H257" s="305"/>
      <c r="I257" s="305"/>
      <c r="J257" s="305"/>
      <c r="K257" s="305"/>
      <c r="L257" s="305"/>
      <c r="M257" s="305"/>
      <c r="N257" s="305"/>
      <c r="O257" s="306"/>
      <c r="P257" s="282" t="s">
        <v>48</v>
      </c>
      <c r="Q257" s="283"/>
      <c r="R257" s="283"/>
      <c r="S257" s="283"/>
      <c r="T257" s="283"/>
      <c r="U257" s="284"/>
      <c r="V257" s="285" t="e">
        <f>VLOOKUP($B258,利用者一覧!$C$4:$AU$53,36,FALSE)</f>
        <v>#N/A</v>
      </c>
      <c r="W257" s="286"/>
      <c r="X257" s="286"/>
      <c r="Y257" s="282" t="s">
        <v>49</v>
      </c>
      <c r="Z257" s="283"/>
      <c r="AA257" s="283"/>
      <c r="AB257" s="283"/>
      <c r="AC257" s="284"/>
      <c r="AD257" s="285" t="e">
        <f>VLOOKUP($B258,利用者一覧!$C$4:$AU$53,37,FALSE)</f>
        <v>#N/A</v>
      </c>
      <c r="AE257" s="286"/>
      <c r="AF257" s="287"/>
    </row>
    <row r="258" spans="1:65" ht="27" customHeight="1" thickTop="1" thickBot="1">
      <c r="A258" s="302"/>
      <c r="B258" s="208"/>
      <c r="C258" s="208"/>
      <c r="D258" s="208"/>
      <c r="E258" s="259"/>
      <c r="F258" s="271" t="s">
        <v>26</v>
      </c>
      <c r="G258" s="272"/>
      <c r="H258" s="171" t="s">
        <v>27</v>
      </c>
      <c r="I258" s="272"/>
      <c r="J258" s="171" t="s">
        <v>28</v>
      </c>
      <c r="K258" s="272"/>
      <c r="L258" s="171" t="s">
        <v>29</v>
      </c>
      <c r="M258" s="272"/>
      <c r="N258" s="171" t="s">
        <v>30</v>
      </c>
      <c r="O258" s="275"/>
      <c r="P258" s="106" t="s">
        <v>52</v>
      </c>
      <c r="Q258" s="288" t="s">
        <v>53</v>
      </c>
      <c r="R258" s="289"/>
      <c r="S258" s="104" t="s">
        <v>57</v>
      </c>
      <c r="T258" s="290"/>
      <c r="U258" s="291"/>
      <c r="V258" s="105" t="s">
        <v>60</v>
      </c>
      <c r="W258" s="288" t="s">
        <v>61</v>
      </c>
      <c r="X258" s="292"/>
      <c r="Y258" s="107" t="s">
        <v>54</v>
      </c>
      <c r="Z258" s="115" t="s">
        <v>148</v>
      </c>
      <c r="AA258" s="108" t="s">
        <v>58</v>
      </c>
      <c r="AB258" s="115" t="s">
        <v>148</v>
      </c>
      <c r="AC258" s="108" t="s">
        <v>62</v>
      </c>
      <c r="AD258" s="115" t="s">
        <v>148</v>
      </c>
      <c r="AE258" s="104" t="s">
        <v>55</v>
      </c>
      <c r="AF258" s="61" t="s">
        <v>148</v>
      </c>
    </row>
    <row r="259" spans="1:65" ht="21.6" customHeight="1" thickBot="1">
      <c r="A259" s="302"/>
      <c r="B259" s="209"/>
      <c r="C259" s="209"/>
      <c r="D259" s="209"/>
      <c r="E259" s="261"/>
      <c r="F259" s="97" t="s">
        <v>36</v>
      </c>
      <c r="G259" s="98" t="s">
        <v>37</v>
      </c>
      <c r="H259" s="99" t="s">
        <v>36</v>
      </c>
      <c r="I259" s="98" t="s">
        <v>37</v>
      </c>
      <c r="J259" s="99" t="s">
        <v>36</v>
      </c>
      <c r="K259" s="98" t="s">
        <v>37</v>
      </c>
      <c r="L259" s="99" t="s">
        <v>36</v>
      </c>
      <c r="M259" s="98" t="s">
        <v>37</v>
      </c>
      <c r="N259" s="99" t="s">
        <v>36</v>
      </c>
      <c r="O259" s="100" t="s">
        <v>37</v>
      </c>
      <c r="P259" s="293" t="s">
        <v>177</v>
      </c>
      <c r="Q259" s="294"/>
      <c r="R259" s="294"/>
      <c r="S259" s="294"/>
      <c r="T259" s="294"/>
      <c r="U259" s="295"/>
      <c r="V259" s="293" t="s">
        <v>176</v>
      </c>
      <c r="W259" s="294"/>
      <c r="X259" s="294"/>
      <c r="Y259" s="294"/>
      <c r="Z259" s="294"/>
      <c r="AA259" s="296"/>
      <c r="AB259" s="297" t="e">
        <f>VLOOKUP($B258,利用者一覧!$C$4:$AU$53,45,FALSE)</f>
        <v>#N/A</v>
      </c>
      <c r="AC259" s="297"/>
      <c r="AD259" s="297"/>
      <c r="AE259" s="297"/>
      <c r="AF259" s="298"/>
    </row>
    <row r="260" spans="1:65" ht="27" customHeight="1" thickTop="1" thickBot="1">
      <c r="A260" s="302"/>
      <c r="B260" s="209"/>
      <c r="C260" s="209"/>
      <c r="D260" s="209"/>
      <c r="E260" s="261"/>
      <c r="F260" s="71"/>
      <c r="G260" s="72"/>
      <c r="H260" s="73"/>
      <c r="I260" s="72"/>
      <c r="J260" s="73"/>
      <c r="K260" s="72"/>
      <c r="L260" s="73"/>
      <c r="M260" s="72"/>
      <c r="N260" s="73"/>
      <c r="O260" s="83"/>
      <c r="P260" s="107" t="s">
        <v>157</v>
      </c>
      <c r="Q260" s="115" t="s">
        <v>148</v>
      </c>
      <c r="R260" s="108" t="s">
        <v>63</v>
      </c>
      <c r="S260" s="61" t="s">
        <v>148</v>
      </c>
      <c r="T260" s="107" t="s">
        <v>59</v>
      </c>
      <c r="U260" s="61" t="s">
        <v>148</v>
      </c>
      <c r="V260" s="299" t="s">
        <v>135</v>
      </c>
      <c r="W260" s="300"/>
      <c r="X260" s="95" t="e">
        <f>VLOOKUP($B258,利用者一覧!$C$4:$AU$53,14,FALSE)</f>
        <v>#N/A</v>
      </c>
      <c r="Y260" s="301" t="s">
        <v>139</v>
      </c>
      <c r="Z260" s="300"/>
      <c r="AA260" s="95" t="e">
        <f>VLOOKUP($B258,利用者一覧!$C$4:$AU$53,22,FALSE)</f>
        <v>#N/A</v>
      </c>
      <c r="AB260" s="225"/>
      <c r="AC260" s="225"/>
      <c r="AD260" s="225"/>
      <c r="AE260" s="225"/>
      <c r="AF260" s="226"/>
    </row>
    <row r="261" spans="1:65" ht="21.6" customHeight="1" thickBot="1">
      <c r="A261" s="302"/>
      <c r="B261" s="283" t="s">
        <v>46</v>
      </c>
      <c r="C261" s="283"/>
      <c r="D261" s="283"/>
      <c r="E261" s="307"/>
      <c r="F261" s="84"/>
      <c r="G261" s="85"/>
      <c r="H261" s="86"/>
      <c r="I261" s="85"/>
      <c r="J261" s="86"/>
      <c r="K261" s="85"/>
      <c r="L261" s="86"/>
      <c r="M261" s="85"/>
      <c r="N261" s="86"/>
      <c r="O261" s="87"/>
      <c r="P261" s="293" t="s">
        <v>156</v>
      </c>
      <c r="Q261" s="294"/>
      <c r="R261" s="294"/>
      <c r="S261" s="294"/>
      <c r="T261" s="294"/>
      <c r="U261" s="295"/>
      <c r="V261" s="279" t="s">
        <v>143</v>
      </c>
      <c r="W261" s="280"/>
      <c r="X261" s="96" t="e">
        <f>VLOOKUP($B258,利用者一覧!$C$4:$AU$53,16,FALSE)</f>
        <v>#N/A</v>
      </c>
      <c r="Y261" s="281" t="s">
        <v>140</v>
      </c>
      <c r="Z261" s="280"/>
      <c r="AA261" s="96" t="e">
        <f>VLOOKUP($B258,利用者一覧!$C$4:$AU$53,24,FALSE)</f>
        <v>#N/A</v>
      </c>
      <c r="AB261" s="225"/>
      <c r="AC261" s="225"/>
      <c r="AD261" s="225"/>
      <c r="AE261" s="225"/>
      <c r="AF261" s="226"/>
    </row>
    <row r="262" spans="1:65" ht="21.6" customHeight="1" thickTop="1" thickBot="1">
      <c r="A262" s="302"/>
      <c r="B262" s="103" t="s">
        <v>51</v>
      </c>
      <c r="C262" s="94" t="e">
        <f>VLOOKUP($B258,利用者一覧!$C$4:$AU$53,38,FALSE)</f>
        <v>#N/A</v>
      </c>
      <c r="D262" s="104" t="s">
        <v>56</v>
      </c>
      <c r="E262" s="61" t="s">
        <v>149</v>
      </c>
      <c r="F262" s="271" t="s">
        <v>31</v>
      </c>
      <c r="G262" s="272"/>
      <c r="H262" s="171" t="s">
        <v>32</v>
      </c>
      <c r="I262" s="272"/>
      <c r="J262" s="171" t="s">
        <v>33</v>
      </c>
      <c r="K262" s="272"/>
      <c r="L262" s="171" t="s">
        <v>34</v>
      </c>
      <c r="M262" s="273"/>
      <c r="N262" s="274" t="s">
        <v>35</v>
      </c>
      <c r="O262" s="275"/>
      <c r="P262" s="276" t="e">
        <f>VLOOKUP($B258,利用者一覧!$C$4:$AU$53,40,FALSE)</f>
        <v>#N/A</v>
      </c>
      <c r="Q262" s="277"/>
      <c r="R262" s="277"/>
      <c r="S262" s="277"/>
      <c r="T262" s="278"/>
      <c r="U262" s="70" t="s">
        <v>148</v>
      </c>
      <c r="V262" s="279" t="s">
        <v>144</v>
      </c>
      <c r="W262" s="280"/>
      <c r="X262" s="96" t="e">
        <f>VLOOKUP($B258,利用者一覧!$C$4:$AU$53,18,FALSE)</f>
        <v>#N/A</v>
      </c>
      <c r="Y262" s="281" t="s">
        <v>141</v>
      </c>
      <c r="Z262" s="280"/>
      <c r="AA262" s="96" t="e">
        <f>VLOOKUP($B258,利用者一覧!$C$4:$AU$53,26,FALSE)</f>
        <v>#N/A</v>
      </c>
      <c r="AB262" s="225"/>
      <c r="AC262" s="225"/>
      <c r="AD262" s="225"/>
      <c r="AE262" s="225"/>
      <c r="AF262" s="226"/>
    </row>
    <row r="263" spans="1:65" ht="21.6" customHeight="1" thickBot="1">
      <c r="A263" s="302"/>
      <c r="B263" s="308" t="s">
        <v>47</v>
      </c>
      <c r="C263" s="308"/>
      <c r="D263" s="308"/>
      <c r="E263" s="309"/>
      <c r="F263" s="97" t="s">
        <v>36</v>
      </c>
      <c r="G263" s="98" t="s">
        <v>37</v>
      </c>
      <c r="H263" s="99" t="s">
        <v>36</v>
      </c>
      <c r="I263" s="98" t="s">
        <v>37</v>
      </c>
      <c r="J263" s="99" t="s">
        <v>36</v>
      </c>
      <c r="K263" s="98" t="s">
        <v>37</v>
      </c>
      <c r="L263" s="99" t="s">
        <v>36</v>
      </c>
      <c r="M263" s="101" t="s">
        <v>37</v>
      </c>
      <c r="N263" s="102" t="s">
        <v>36</v>
      </c>
      <c r="O263" s="100" t="s">
        <v>37</v>
      </c>
      <c r="P263" s="310" t="e">
        <f>VLOOKUP($B258,利用者一覧!$C$4:$AU$53,41,FALSE)</f>
        <v>#N/A</v>
      </c>
      <c r="Q263" s="311"/>
      <c r="R263" s="311"/>
      <c r="S263" s="311"/>
      <c r="T263" s="312"/>
      <c r="U263" s="64" t="s">
        <v>148</v>
      </c>
      <c r="V263" s="279" t="s">
        <v>138</v>
      </c>
      <c r="W263" s="280"/>
      <c r="X263" s="96" t="e">
        <f>VLOOKUP($B258,利用者一覧!$C$4:$AU$53,20,FALSE)</f>
        <v>#N/A</v>
      </c>
      <c r="Y263" s="281" t="s">
        <v>142</v>
      </c>
      <c r="Z263" s="280"/>
      <c r="AA263" s="96" t="e">
        <f>VLOOKUP($B258,利用者一覧!$C$4:$AU$53,28,FALSE)</f>
        <v>#N/A</v>
      </c>
      <c r="AB263" s="225"/>
      <c r="AC263" s="225"/>
      <c r="AD263" s="225"/>
      <c r="AE263" s="225"/>
      <c r="AF263" s="226"/>
      <c r="AK263" s="316"/>
      <c r="AL263" s="316"/>
      <c r="AM263" s="67"/>
      <c r="AN263" s="67"/>
      <c r="AO263" s="67"/>
    </row>
    <row r="264" spans="1:65" ht="21.6" customHeight="1" thickTop="1" thickBot="1">
      <c r="A264" s="302"/>
      <c r="B264" s="106" t="s">
        <v>51</v>
      </c>
      <c r="C264" s="94" t="e">
        <f>VLOOKUP($B258,利用者一覧!$C$4:$AU$53,39,FALSE)</f>
        <v>#N/A</v>
      </c>
      <c r="D264" s="104" t="s">
        <v>56</v>
      </c>
      <c r="E264" s="61" t="s">
        <v>149</v>
      </c>
      <c r="F264" s="71"/>
      <c r="G264" s="72"/>
      <c r="H264" s="73"/>
      <c r="I264" s="72"/>
      <c r="J264" s="73"/>
      <c r="K264" s="72"/>
      <c r="L264" s="73"/>
      <c r="M264" s="74"/>
      <c r="N264" s="62"/>
      <c r="O264" s="63"/>
      <c r="P264" s="317" t="e">
        <f>VLOOKUP($B258,利用者一覧!$C$4:$AU$53,42,FALSE)</f>
        <v>#N/A</v>
      </c>
      <c r="Q264" s="318"/>
      <c r="R264" s="318"/>
      <c r="S264" s="318"/>
      <c r="T264" s="319"/>
      <c r="U264" s="116" t="s">
        <v>148</v>
      </c>
      <c r="V264" s="320" t="e">
        <f>VLOOKUP($B258,利用者一覧!$C$4:$AU$53,44,FALSE)</f>
        <v>#N/A</v>
      </c>
      <c r="W264" s="179"/>
      <c r="X264" s="179"/>
      <c r="Y264" s="179"/>
      <c r="Z264" s="179"/>
      <c r="AA264" s="179"/>
      <c r="AB264" s="179"/>
      <c r="AC264" s="179"/>
      <c r="AD264" s="179"/>
      <c r="AE264" s="179"/>
      <c r="AF264" s="180"/>
    </row>
    <row r="265" spans="1:65" ht="21.6" customHeight="1" thickBot="1">
      <c r="A265" s="302"/>
      <c r="B265" s="293" t="s">
        <v>182</v>
      </c>
      <c r="C265" s="294"/>
      <c r="D265" s="294"/>
      <c r="E265" s="295"/>
      <c r="F265" s="109"/>
      <c r="G265" s="110"/>
      <c r="H265" s="111"/>
      <c r="I265" s="110"/>
      <c r="J265" s="111"/>
      <c r="K265" s="110"/>
      <c r="L265" s="111"/>
      <c r="M265" s="112"/>
      <c r="N265" s="113"/>
      <c r="O265" s="114"/>
      <c r="P265" s="198" t="s">
        <v>178</v>
      </c>
      <c r="Q265" s="199"/>
      <c r="R265" s="324"/>
      <c r="S265" s="206" t="e">
        <f>VLOOKUP($B258,利用者一覧!$C$4:$AU$53,43,FALSE)</f>
        <v>#N/A</v>
      </c>
      <c r="T265" s="206"/>
      <c r="U265" s="207"/>
      <c r="V265" s="321"/>
      <c r="W265" s="322"/>
      <c r="X265" s="322"/>
      <c r="Y265" s="322"/>
      <c r="Z265" s="322"/>
      <c r="AA265" s="322"/>
      <c r="AB265" s="322"/>
      <c r="AC265" s="322"/>
      <c r="AD265" s="322"/>
      <c r="AE265" s="322"/>
      <c r="AF265" s="323"/>
      <c r="AK265" s="76"/>
      <c r="AL265" s="76"/>
      <c r="AM265" s="76"/>
      <c r="AN265" s="76"/>
      <c r="AO265" s="76"/>
      <c r="AP265" s="77"/>
      <c r="AQ265" s="77"/>
      <c r="AR265" s="75"/>
      <c r="AS265" s="77"/>
      <c r="AT265" s="77"/>
      <c r="AU265" s="75"/>
      <c r="AV265" s="77"/>
      <c r="AW265" s="77"/>
      <c r="AX265" s="75"/>
      <c r="AY265" s="77"/>
      <c r="AZ265" s="77"/>
      <c r="BA265" s="75"/>
      <c r="BB265" s="77"/>
      <c r="BC265" s="77"/>
      <c r="BD265" s="75"/>
      <c r="BE265" s="77"/>
      <c r="BF265" s="77"/>
      <c r="BG265" s="75"/>
      <c r="BH265" s="77"/>
      <c r="BI265" s="77"/>
      <c r="BJ265" s="75"/>
      <c r="BK265" s="77"/>
      <c r="BL265" s="77"/>
      <c r="BM265" s="75"/>
    </row>
    <row r="266" spans="1:65" ht="27.6" customHeight="1" thickTop="1" thickBot="1">
      <c r="A266" s="303"/>
      <c r="B266" s="313"/>
      <c r="C266" s="314"/>
      <c r="D266" s="314"/>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c r="AA266" s="314"/>
      <c r="AB266" s="314"/>
      <c r="AC266" s="314"/>
      <c r="AD266" s="314"/>
      <c r="AE266" s="314"/>
      <c r="AF266" s="315"/>
    </row>
    <row r="267" spans="1:65" ht="16.95" customHeight="1" thickBot="1">
      <c r="A267" s="302">
        <v>27</v>
      </c>
      <c r="B267" s="149" t="s">
        <v>9</v>
      </c>
      <c r="C267" s="150"/>
      <c r="D267" s="150"/>
      <c r="E267" s="151"/>
      <c r="F267" s="304" t="s">
        <v>158</v>
      </c>
      <c r="G267" s="305"/>
      <c r="H267" s="305"/>
      <c r="I267" s="305"/>
      <c r="J267" s="305"/>
      <c r="K267" s="305"/>
      <c r="L267" s="305"/>
      <c r="M267" s="305"/>
      <c r="N267" s="305"/>
      <c r="O267" s="306"/>
      <c r="P267" s="282" t="s">
        <v>48</v>
      </c>
      <c r="Q267" s="283"/>
      <c r="R267" s="283"/>
      <c r="S267" s="283"/>
      <c r="T267" s="283"/>
      <c r="U267" s="284"/>
      <c r="V267" s="285" t="e">
        <f>VLOOKUP($B268,利用者一覧!$C$4:$AU$53,36,FALSE)</f>
        <v>#N/A</v>
      </c>
      <c r="W267" s="286"/>
      <c r="X267" s="286"/>
      <c r="Y267" s="282" t="s">
        <v>49</v>
      </c>
      <c r="Z267" s="283"/>
      <c r="AA267" s="283"/>
      <c r="AB267" s="283"/>
      <c r="AC267" s="284"/>
      <c r="AD267" s="285" t="e">
        <f>VLOOKUP($B268,利用者一覧!$C$4:$AU$53,37,FALSE)</f>
        <v>#N/A</v>
      </c>
      <c r="AE267" s="286"/>
      <c r="AF267" s="287"/>
    </row>
    <row r="268" spans="1:65" ht="27" customHeight="1" thickTop="1" thickBot="1">
      <c r="A268" s="302"/>
      <c r="B268" s="208"/>
      <c r="C268" s="208"/>
      <c r="D268" s="208"/>
      <c r="E268" s="259"/>
      <c r="F268" s="271" t="s">
        <v>26</v>
      </c>
      <c r="G268" s="272"/>
      <c r="H268" s="171" t="s">
        <v>27</v>
      </c>
      <c r="I268" s="272"/>
      <c r="J268" s="171" t="s">
        <v>28</v>
      </c>
      <c r="K268" s="272"/>
      <c r="L268" s="171" t="s">
        <v>29</v>
      </c>
      <c r="M268" s="272"/>
      <c r="N268" s="171" t="s">
        <v>30</v>
      </c>
      <c r="O268" s="275"/>
      <c r="P268" s="106" t="s">
        <v>52</v>
      </c>
      <c r="Q268" s="288" t="s">
        <v>53</v>
      </c>
      <c r="R268" s="289"/>
      <c r="S268" s="104" t="s">
        <v>57</v>
      </c>
      <c r="T268" s="290"/>
      <c r="U268" s="291"/>
      <c r="V268" s="105" t="s">
        <v>60</v>
      </c>
      <c r="W268" s="288" t="s">
        <v>61</v>
      </c>
      <c r="X268" s="292"/>
      <c r="Y268" s="107" t="s">
        <v>54</v>
      </c>
      <c r="Z268" s="115" t="s">
        <v>148</v>
      </c>
      <c r="AA268" s="108" t="s">
        <v>58</v>
      </c>
      <c r="AB268" s="115" t="s">
        <v>148</v>
      </c>
      <c r="AC268" s="108" t="s">
        <v>62</v>
      </c>
      <c r="AD268" s="115" t="s">
        <v>148</v>
      </c>
      <c r="AE268" s="104" t="s">
        <v>55</v>
      </c>
      <c r="AF268" s="61" t="s">
        <v>148</v>
      </c>
    </row>
    <row r="269" spans="1:65" ht="21.6" customHeight="1" thickBot="1">
      <c r="A269" s="302"/>
      <c r="B269" s="209"/>
      <c r="C269" s="209"/>
      <c r="D269" s="209"/>
      <c r="E269" s="261"/>
      <c r="F269" s="97" t="s">
        <v>36</v>
      </c>
      <c r="G269" s="98" t="s">
        <v>37</v>
      </c>
      <c r="H269" s="99" t="s">
        <v>36</v>
      </c>
      <c r="I269" s="98" t="s">
        <v>37</v>
      </c>
      <c r="J269" s="99" t="s">
        <v>36</v>
      </c>
      <c r="K269" s="98" t="s">
        <v>37</v>
      </c>
      <c r="L269" s="99" t="s">
        <v>36</v>
      </c>
      <c r="M269" s="98" t="s">
        <v>37</v>
      </c>
      <c r="N269" s="99" t="s">
        <v>36</v>
      </c>
      <c r="O269" s="100" t="s">
        <v>37</v>
      </c>
      <c r="P269" s="293" t="s">
        <v>177</v>
      </c>
      <c r="Q269" s="294"/>
      <c r="R269" s="294"/>
      <c r="S269" s="294"/>
      <c r="T269" s="294"/>
      <c r="U269" s="295"/>
      <c r="V269" s="293" t="s">
        <v>176</v>
      </c>
      <c r="W269" s="294"/>
      <c r="X269" s="294"/>
      <c r="Y269" s="294"/>
      <c r="Z269" s="294"/>
      <c r="AA269" s="296"/>
      <c r="AB269" s="297" t="e">
        <f>VLOOKUP($B268,利用者一覧!$C$4:$AU$53,45,FALSE)</f>
        <v>#N/A</v>
      </c>
      <c r="AC269" s="297"/>
      <c r="AD269" s="297"/>
      <c r="AE269" s="297"/>
      <c r="AF269" s="298"/>
    </row>
    <row r="270" spans="1:65" ht="27" customHeight="1" thickTop="1" thickBot="1">
      <c r="A270" s="302"/>
      <c r="B270" s="209"/>
      <c r="C270" s="209"/>
      <c r="D270" s="209"/>
      <c r="E270" s="261"/>
      <c r="F270" s="71"/>
      <c r="G270" s="72"/>
      <c r="H270" s="73"/>
      <c r="I270" s="72"/>
      <c r="J270" s="73"/>
      <c r="K270" s="72"/>
      <c r="L270" s="73"/>
      <c r="M270" s="72"/>
      <c r="N270" s="73"/>
      <c r="O270" s="83"/>
      <c r="P270" s="107" t="s">
        <v>157</v>
      </c>
      <c r="Q270" s="115" t="s">
        <v>148</v>
      </c>
      <c r="R270" s="108" t="s">
        <v>63</v>
      </c>
      <c r="S270" s="61" t="s">
        <v>148</v>
      </c>
      <c r="T270" s="107" t="s">
        <v>59</v>
      </c>
      <c r="U270" s="61" t="s">
        <v>148</v>
      </c>
      <c r="V270" s="299" t="s">
        <v>135</v>
      </c>
      <c r="W270" s="300"/>
      <c r="X270" s="95" t="e">
        <f>VLOOKUP($B268,利用者一覧!$C$4:$AU$53,14,FALSE)</f>
        <v>#N/A</v>
      </c>
      <c r="Y270" s="301" t="s">
        <v>139</v>
      </c>
      <c r="Z270" s="300"/>
      <c r="AA270" s="95" t="e">
        <f>VLOOKUP($B268,利用者一覧!$C$4:$AU$53,22,FALSE)</f>
        <v>#N/A</v>
      </c>
      <c r="AB270" s="225"/>
      <c r="AC270" s="225"/>
      <c r="AD270" s="225"/>
      <c r="AE270" s="225"/>
      <c r="AF270" s="226"/>
    </row>
    <row r="271" spans="1:65" ht="21.6" customHeight="1" thickBot="1">
      <c r="A271" s="302"/>
      <c r="B271" s="283" t="s">
        <v>46</v>
      </c>
      <c r="C271" s="283"/>
      <c r="D271" s="283"/>
      <c r="E271" s="307"/>
      <c r="F271" s="84"/>
      <c r="G271" s="85"/>
      <c r="H271" s="86"/>
      <c r="I271" s="85"/>
      <c r="J271" s="86"/>
      <c r="K271" s="85"/>
      <c r="L271" s="86"/>
      <c r="M271" s="85"/>
      <c r="N271" s="86"/>
      <c r="O271" s="87"/>
      <c r="P271" s="293" t="s">
        <v>156</v>
      </c>
      <c r="Q271" s="294"/>
      <c r="R271" s="294"/>
      <c r="S271" s="294"/>
      <c r="T271" s="294"/>
      <c r="U271" s="295"/>
      <c r="V271" s="279" t="s">
        <v>143</v>
      </c>
      <c r="W271" s="280"/>
      <c r="X271" s="96" t="e">
        <f>VLOOKUP($B268,利用者一覧!$C$4:$AU$53,16,FALSE)</f>
        <v>#N/A</v>
      </c>
      <c r="Y271" s="281" t="s">
        <v>140</v>
      </c>
      <c r="Z271" s="280"/>
      <c r="AA271" s="96" t="e">
        <f>VLOOKUP($B268,利用者一覧!$C$4:$AU$53,24,FALSE)</f>
        <v>#N/A</v>
      </c>
      <c r="AB271" s="225"/>
      <c r="AC271" s="225"/>
      <c r="AD271" s="225"/>
      <c r="AE271" s="225"/>
      <c r="AF271" s="226"/>
    </row>
    <row r="272" spans="1:65" ht="21.6" customHeight="1" thickTop="1" thickBot="1">
      <c r="A272" s="302"/>
      <c r="B272" s="103" t="s">
        <v>51</v>
      </c>
      <c r="C272" s="94" t="e">
        <f>VLOOKUP($B268,利用者一覧!$C$4:$AU$53,38,FALSE)</f>
        <v>#N/A</v>
      </c>
      <c r="D272" s="104" t="s">
        <v>56</v>
      </c>
      <c r="E272" s="61" t="s">
        <v>149</v>
      </c>
      <c r="F272" s="271" t="s">
        <v>31</v>
      </c>
      <c r="G272" s="272"/>
      <c r="H272" s="171" t="s">
        <v>32</v>
      </c>
      <c r="I272" s="272"/>
      <c r="J272" s="171" t="s">
        <v>33</v>
      </c>
      <c r="K272" s="272"/>
      <c r="L272" s="171" t="s">
        <v>34</v>
      </c>
      <c r="M272" s="273"/>
      <c r="N272" s="274" t="s">
        <v>35</v>
      </c>
      <c r="O272" s="275"/>
      <c r="P272" s="276" t="e">
        <f>VLOOKUP($B268,利用者一覧!$C$4:$AU$53,40,FALSE)</f>
        <v>#N/A</v>
      </c>
      <c r="Q272" s="277"/>
      <c r="R272" s="277"/>
      <c r="S272" s="277"/>
      <c r="T272" s="278"/>
      <c r="U272" s="70" t="s">
        <v>148</v>
      </c>
      <c r="V272" s="279" t="s">
        <v>144</v>
      </c>
      <c r="W272" s="280"/>
      <c r="X272" s="96" t="e">
        <f>VLOOKUP($B268,利用者一覧!$C$4:$AU$53,18,FALSE)</f>
        <v>#N/A</v>
      </c>
      <c r="Y272" s="281" t="s">
        <v>141</v>
      </c>
      <c r="Z272" s="280"/>
      <c r="AA272" s="96" t="e">
        <f>VLOOKUP($B268,利用者一覧!$C$4:$AU$53,26,FALSE)</f>
        <v>#N/A</v>
      </c>
      <c r="AB272" s="225"/>
      <c r="AC272" s="225"/>
      <c r="AD272" s="225"/>
      <c r="AE272" s="225"/>
      <c r="AF272" s="226"/>
    </row>
    <row r="273" spans="1:65" ht="21.6" customHeight="1" thickBot="1">
      <c r="A273" s="302"/>
      <c r="B273" s="308" t="s">
        <v>47</v>
      </c>
      <c r="C273" s="308"/>
      <c r="D273" s="308"/>
      <c r="E273" s="309"/>
      <c r="F273" s="97" t="s">
        <v>36</v>
      </c>
      <c r="G273" s="98" t="s">
        <v>37</v>
      </c>
      <c r="H273" s="99" t="s">
        <v>36</v>
      </c>
      <c r="I273" s="98" t="s">
        <v>37</v>
      </c>
      <c r="J273" s="99" t="s">
        <v>36</v>
      </c>
      <c r="K273" s="98" t="s">
        <v>37</v>
      </c>
      <c r="L273" s="99" t="s">
        <v>36</v>
      </c>
      <c r="M273" s="101" t="s">
        <v>37</v>
      </c>
      <c r="N273" s="102" t="s">
        <v>36</v>
      </c>
      <c r="O273" s="100" t="s">
        <v>37</v>
      </c>
      <c r="P273" s="310" t="e">
        <f>VLOOKUP($B268,利用者一覧!$C$4:$AU$53,41,FALSE)</f>
        <v>#N/A</v>
      </c>
      <c r="Q273" s="311"/>
      <c r="R273" s="311"/>
      <c r="S273" s="311"/>
      <c r="T273" s="312"/>
      <c r="U273" s="64" t="s">
        <v>148</v>
      </c>
      <c r="V273" s="279" t="s">
        <v>138</v>
      </c>
      <c r="W273" s="280"/>
      <c r="X273" s="96" t="e">
        <f>VLOOKUP($B268,利用者一覧!$C$4:$AU$53,20,FALSE)</f>
        <v>#N/A</v>
      </c>
      <c r="Y273" s="281" t="s">
        <v>142</v>
      </c>
      <c r="Z273" s="280"/>
      <c r="AA273" s="96" t="e">
        <f>VLOOKUP($B268,利用者一覧!$C$4:$AU$53,28,FALSE)</f>
        <v>#N/A</v>
      </c>
      <c r="AB273" s="225"/>
      <c r="AC273" s="225"/>
      <c r="AD273" s="225"/>
      <c r="AE273" s="225"/>
      <c r="AF273" s="226"/>
      <c r="AK273" s="316"/>
      <c r="AL273" s="316"/>
      <c r="AM273" s="67"/>
      <c r="AN273" s="67"/>
      <c r="AO273" s="67"/>
    </row>
    <row r="274" spans="1:65" ht="21.6" customHeight="1" thickTop="1" thickBot="1">
      <c r="A274" s="302"/>
      <c r="B274" s="106" t="s">
        <v>51</v>
      </c>
      <c r="C274" s="94" t="e">
        <f>VLOOKUP($B268,利用者一覧!$C$4:$AU$53,39,FALSE)</f>
        <v>#N/A</v>
      </c>
      <c r="D274" s="104" t="s">
        <v>56</v>
      </c>
      <c r="E274" s="61" t="s">
        <v>149</v>
      </c>
      <c r="F274" s="71"/>
      <c r="G274" s="72"/>
      <c r="H274" s="73"/>
      <c r="I274" s="72"/>
      <c r="J274" s="73"/>
      <c r="K274" s="72"/>
      <c r="L274" s="73"/>
      <c r="M274" s="74"/>
      <c r="N274" s="62"/>
      <c r="O274" s="63"/>
      <c r="P274" s="317" t="e">
        <f>VLOOKUP($B268,利用者一覧!$C$4:$AU$53,42,FALSE)</f>
        <v>#N/A</v>
      </c>
      <c r="Q274" s="318"/>
      <c r="R274" s="318"/>
      <c r="S274" s="318"/>
      <c r="T274" s="319"/>
      <c r="U274" s="116" t="s">
        <v>148</v>
      </c>
      <c r="V274" s="320" t="e">
        <f>VLOOKUP($B268,利用者一覧!$C$4:$AU$53,44,FALSE)</f>
        <v>#N/A</v>
      </c>
      <c r="W274" s="179"/>
      <c r="X274" s="179"/>
      <c r="Y274" s="179"/>
      <c r="Z274" s="179"/>
      <c r="AA274" s="179"/>
      <c r="AB274" s="179"/>
      <c r="AC274" s="179"/>
      <c r="AD274" s="179"/>
      <c r="AE274" s="179"/>
      <c r="AF274" s="180"/>
    </row>
    <row r="275" spans="1:65" ht="21.6" customHeight="1" thickBot="1">
      <c r="A275" s="302"/>
      <c r="B275" s="293" t="s">
        <v>182</v>
      </c>
      <c r="C275" s="294"/>
      <c r="D275" s="294"/>
      <c r="E275" s="295"/>
      <c r="F275" s="109"/>
      <c r="G275" s="110"/>
      <c r="H275" s="111"/>
      <c r="I275" s="110"/>
      <c r="J275" s="111"/>
      <c r="K275" s="110"/>
      <c r="L275" s="111"/>
      <c r="M275" s="112"/>
      <c r="N275" s="113"/>
      <c r="O275" s="114"/>
      <c r="P275" s="198" t="s">
        <v>178</v>
      </c>
      <c r="Q275" s="199"/>
      <c r="R275" s="324"/>
      <c r="S275" s="206" t="e">
        <f>VLOOKUP($B268,利用者一覧!$C$4:$AU$53,43,FALSE)</f>
        <v>#N/A</v>
      </c>
      <c r="T275" s="206"/>
      <c r="U275" s="207"/>
      <c r="V275" s="321"/>
      <c r="W275" s="322"/>
      <c r="X275" s="322"/>
      <c r="Y275" s="322"/>
      <c r="Z275" s="322"/>
      <c r="AA275" s="322"/>
      <c r="AB275" s="322"/>
      <c r="AC275" s="322"/>
      <c r="AD275" s="322"/>
      <c r="AE275" s="322"/>
      <c r="AF275" s="323"/>
      <c r="AK275" s="76"/>
      <c r="AL275" s="76"/>
      <c r="AM275" s="76"/>
      <c r="AN275" s="76"/>
      <c r="AO275" s="76"/>
      <c r="AP275" s="77"/>
      <c r="AQ275" s="77"/>
      <c r="AR275" s="75"/>
      <c r="AS275" s="77"/>
      <c r="AT275" s="77"/>
      <c r="AU275" s="75"/>
      <c r="AV275" s="77"/>
      <c r="AW275" s="77"/>
      <c r="AX275" s="75"/>
      <c r="AY275" s="77"/>
      <c r="AZ275" s="77"/>
      <c r="BA275" s="75"/>
      <c r="BB275" s="77"/>
      <c r="BC275" s="77"/>
      <c r="BD275" s="75"/>
      <c r="BE275" s="77"/>
      <c r="BF275" s="77"/>
      <c r="BG275" s="75"/>
      <c r="BH275" s="77"/>
      <c r="BI275" s="77"/>
      <c r="BJ275" s="75"/>
      <c r="BK275" s="77"/>
      <c r="BL275" s="77"/>
      <c r="BM275" s="75"/>
    </row>
    <row r="276" spans="1:65" ht="27.6" customHeight="1" thickTop="1" thickBot="1">
      <c r="A276" s="303"/>
      <c r="B276" s="313"/>
      <c r="C276" s="314"/>
      <c r="D276" s="314"/>
      <c r="E276" s="314"/>
      <c r="F276" s="314"/>
      <c r="G276" s="314"/>
      <c r="H276" s="314"/>
      <c r="I276" s="314"/>
      <c r="J276" s="314"/>
      <c r="K276" s="314"/>
      <c r="L276" s="314"/>
      <c r="M276" s="314"/>
      <c r="N276" s="314"/>
      <c r="O276" s="314"/>
      <c r="P276" s="314"/>
      <c r="Q276" s="314"/>
      <c r="R276" s="314"/>
      <c r="S276" s="314"/>
      <c r="T276" s="314"/>
      <c r="U276" s="314"/>
      <c r="V276" s="314"/>
      <c r="W276" s="314"/>
      <c r="X276" s="314"/>
      <c r="Y276" s="314"/>
      <c r="Z276" s="314"/>
      <c r="AA276" s="314"/>
      <c r="AB276" s="314"/>
      <c r="AC276" s="314"/>
      <c r="AD276" s="314"/>
      <c r="AE276" s="314"/>
      <c r="AF276" s="315"/>
    </row>
    <row r="277" spans="1:65" ht="16.95" customHeight="1" thickBot="1">
      <c r="A277" s="302">
        <v>28</v>
      </c>
      <c r="B277" s="149" t="s">
        <v>9</v>
      </c>
      <c r="C277" s="150"/>
      <c r="D277" s="150"/>
      <c r="E277" s="151"/>
      <c r="F277" s="304" t="s">
        <v>158</v>
      </c>
      <c r="G277" s="305"/>
      <c r="H277" s="305"/>
      <c r="I277" s="305"/>
      <c r="J277" s="305"/>
      <c r="K277" s="305"/>
      <c r="L277" s="305"/>
      <c r="M277" s="305"/>
      <c r="N277" s="305"/>
      <c r="O277" s="306"/>
      <c r="P277" s="282" t="s">
        <v>48</v>
      </c>
      <c r="Q277" s="283"/>
      <c r="R277" s="283"/>
      <c r="S277" s="283"/>
      <c r="T277" s="283"/>
      <c r="U277" s="284"/>
      <c r="V277" s="285" t="e">
        <f>VLOOKUP($B278,利用者一覧!$C$4:$AU$53,36,FALSE)</f>
        <v>#N/A</v>
      </c>
      <c r="W277" s="286"/>
      <c r="X277" s="286"/>
      <c r="Y277" s="282" t="s">
        <v>49</v>
      </c>
      <c r="Z277" s="283"/>
      <c r="AA277" s="283"/>
      <c r="AB277" s="283"/>
      <c r="AC277" s="284"/>
      <c r="AD277" s="285" t="e">
        <f>VLOOKUP($B278,利用者一覧!$C$4:$AU$53,37,FALSE)</f>
        <v>#N/A</v>
      </c>
      <c r="AE277" s="286"/>
      <c r="AF277" s="287"/>
    </row>
    <row r="278" spans="1:65" ht="27" customHeight="1" thickTop="1" thickBot="1">
      <c r="A278" s="302"/>
      <c r="B278" s="208"/>
      <c r="C278" s="208"/>
      <c r="D278" s="208"/>
      <c r="E278" s="259"/>
      <c r="F278" s="271" t="s">
        <v>26</v>
      </c>
      <c r="G278" s="272"/>
      <c r="H278" s="171" t="s">
        <v>27</v>
      </c>
      <c r="I278" s="272"/>
      <c r="J278" s="171" t="s">
        <v>28</v>
      </c>
      <c r="K278" s="272"/>
      <c r="L278" s="171" t="s">
        <v>29</v>
      </c>
      <c r="M278" s="272"/>
      <c r="N278" s="171" t="s">
        <v>30</v>
      </c>
      <c r="O278" s="275"/>
      <c r="P278" s="106" t="s">
        <v>52</v>
      </c>
      <c r="Q278" s="288" t="s">
        <v>53</v>
      </c>
      <c r="R278" s="289"/>
      <c r="S278" s="104" t="s">
        <v>57</v>
      </c>
      <c r="T278" s="290"/>
      <c r="U278" s="291"/>
      <c r="V278" s="105" t="s">
        <v>60</v>
      </c>
      <c r="W278" s="288" t="s">
        <v>61</v>
      </c>
      <c r="X278" s="292"/>
      <c r="Y278" s="107" t="s">
        <v>54</v>
      </c>
      <c r="Z278" s="115" t="s">
        <v>148</v>
      </c>
      <c r="AA278" s="108" t="s">
        <v>58</v>
      </c>
      <c r="AB278" s="115" t="s">
        <v>148</v>
      </c>
      <c r="AC278" s="108" t="s">
        <v>62</v>
      </c>
      <c r="AD278" s="115" t="s">
        <v>148</v>
      </c>
      <c r="AE278" s="104" t="s">
        <v>55</v>
      </c>
      <c r="AF278" s="61" t="s">
        <v>148</v>
      </c>
    </row>
    <row r="279" spans="1:65" ht="21.6" customHeight="1" thickBot="1">
      <c r="A279" s="302"/>
      <c r="B279" s="209"/>
      <c r="C279" s="209"/>
      <c r="D279" s="209"/>
      <c r="E279" s="261"/>
      <c r="F279" s="97" t="s">
        <v>36</v>
      </c>
      <c r="G279" s="98" t="s">
        <v>37</v>
      </c>
      <c r="H279" s="99" t="s">
        <v>36</v>
      </c>
      <c r="I279" s="98" t="s">
        <v>37</v>
      </c>
      <c r="J279" s="99" t="s">
        <v>36</v>
      </c>
      <c r="K279" s="98" t="s">
        <v>37</v>
      </c>
      <c r="L279" s="99" t="s">
        <v>36</v>
      </c>
      <c r="M279" s="98" t="s">
        <v>37</v>
      </c>
      <c r="N279" s="99" t="s">
        <v>36</v>
      </c>
      <c r="O279" s="100" t="s">
        <v>37</v>
      </c>
      <c r="P279" s="293" t="s">
        <v>177</v>
      </c>
      <c r="Q279" s="294"/>
      <c r="R279" s="294"/>
      <c r="S279" s="294"/>
      <c r="T279" s="294"/>
      <c r="U279" s="295"/>
      <c r="V279" s="293" t="s">
        <v>176</v>
      </c>
      <c r="W279" s="294"/>
      <c r="X279" s="294"/>
      <c r="Y279" s="294"/>
      <c r="Z279" s="294"/>
      <c r="AA279" s="296"/>
      <c r="AB279" s="297" t="e">
        <f>VLOOKUP($B278,利用者一覧!$C$4:$AU$53,45,FALSE)</f>
        <v>#N/A</v>
      </c>
      <c r="AC279" s="297"/>
      <c r="AD279" s="297"/>
      <c r="AE279" s="297"/>
      <c r="AF279" s="298"/>
    </row>
    <row r="280" spans="1:65" ht="27" customHeight="1" thickTop="1" thickBot="1">
      <c r="A280" s="302"/>
      <c r="B280" s="209"/>
      <c r="C280" s="209"/>
      <c r="D280" s="209"/>
      <c r="E280" s="261"/>
      <c r="F280" s="71"/>
      <c r="G280" s="72"/>
      <c r="H280" s="73"/>
      <c r="I280" s="72"/>
      <c r="J280" s="73"/>
      <c r="K280" s="72"/>
      <c r="L280" s="73"/>
      <c r="M280" s="72"/>
      <c r="N280" s="73"/>
      <c r="O280" s="83"/>
      <c r="P280" s="107" t="s">
        <v>157</v>
      </c>
      <c r="Q280" s="115" t="s">
        <v>148</v>
      </c>
      <c r="R280" s="108" t="s">
        <v>63</v>
      </c>
      <c r="S280" s="61" t="s">
        <v>148</v>
      </c>
      <c r="T280" s="107" t="s">
        <v>59</v>
      </c>
      <c r="U280" s="61" t="s">
        <v>148</v>
      </c>
      <c r="V280" s="299" t="s">
        <v>135</v>
      </c>
      <c r="W280" s="300"/>
      <c r="X280" s="95" t="e">
        <f>VLOOKUP($B278,利用者一覧!$C$4:$AU$53,14,FALSE)</f>
        <v>#N/A</v>
      </c>
      <c r="Y280" s="301" t="s">
        <v>139</v>
      </c>
      <c r="Z280" s="300"/>
      <c r="AA280" s="95" t="e">
        <f>VLOOKUP($B278,利用者一覧!$C$4:$AU$53,22,FALSE)</f>
        <v>#N/A</v>
      </c>
      <c r="AB280" s="225"/>
      <c r="AC280" s="225"/>
      <c r="AD280" s="225"/>
      <c r="AE280" s="225"/>
      <c r="AF280" s="226"/>
    </row>
    <row r="281" spans="1:65" ht="21.6" customHeight="1" thickBot="1">
      <c r="A281" s="302"/>
      <c r="B281" s="283" t="s">
        <v>46</v>
      </c>
      <c r="C281" s="283"/>
      <c r="D281" s="283"/>
      <c r="E281" s="307"/>
      <c r="F281" s="84"/>
      <c r="G281" s="85"/>
      <c r="H281" s="86"/>
      <c r="I281" s="85"/>
      <c r="J281" s="86"/>
      <c r="K281" s="85"/>
      <c r="L281" s="86"/>
      <c r="M281" s="85"/>
      <c r="N281" s="86"/>
      <c r="O281" s="87"/>
      <c r="P281" s="293" t="s">
        <v>156</v>
      </c>
      <c r="Q281" s="294"/>
      <c r="R281" s="294"/>
      <c r="S281" s="294"/>
      <c r="T281" s="294"/>
      <c r="U281" s="295"/>
      <c r="V281" s="279" t="s">
        <v>143</v>
      </c>
      <c r="W281" s="280"/>
      <c r="X281" s="96" t="e">
        <f>VLOOKUP($B278,利用者一覧!$C$4:$AU$53,16,FALSE)</f>
        <v>#N/A</v>
      </c>
      <c r="Y281" s="281" t="s">
        <v>140</v>
      </c>
      <c r="Z281" s="280"/>
      <c r="AA281" s="96" t="e">
        <f>VLOOKUP($B278,利用者一覧!$C$4:$AU$53,24,FALSE)</f>
        <v>#N/A</v>
      </c>
      <c r="AB281" s="225"/>
      <c r="AC281" s="225"/>
      <c r="AD281" s="225"/>
      <c r="AE281" s="225"/>
      <c r="AF281" s="226"/>
    </row>
    <row r="282" spans="1:65" ht="21.6" customHeight="1" thickTop="1" thickBot="1">
      <c r="A282" s="302"/>
      <c r="B282" s="103" t="s">
        <v>51</v>
      </c>
      <c r="C282" s="94" t="e">
        <f>VLOOKUP($B278,利用者一覧!$C$4:$AU$53,38,FALSE)</f>
        <v>#N/A</v>
      </c>
      <c r="D282" s="104" t="s">
        <v>56</v>
      </c>
      <c r="E282" s="61" t="s">
        <v>149</v>
      </c>
      <c r="F282" s="271" t="s">
        <v>31</v>
      </c>
      <c r="G282" s="272"/>
      <c r="H282" s="171" t="s">
        <v>32</v>
      </c>
      <c r="I282" s="272"/>
      <c r="J282" s="171" t="s">
        <v>33</v>
      </c>
      <c r="K282" s="272"/>
      <c r="L282" s="171" t="s">
        <v>34</v>
      </c>
      <c r="M282" s="273"/>
      <c r="N282" s="274" t="s">
        <v>35</v>
      </c>
      <c r="O282" s="275"/>
      <c r="P282" s="276" t="e">
        <f>VLOOKUP($B278,利用者一覧!$C$4:$AU$53,40,FALSE)</f>
        <v>#N/A</v>
      </c>
      <c r="Q282" s="277"/>
      <c r="R282" s="277"/>
      <c r="S282" s="277"/>
      <c r="T282" s="278"/>
      <c r="U282" s="70" t="s">
        <v>148</v>
      </c>
      <c r="V282" s="279" t="s">
        <v>144</v>
      </c>
      <c r="W282" s="280"/>
      <c r="X282" s="96" t="e">
        <f>VLOOKUP($B278,利用者一覧!$C$4:$AU$53,18,FALSE)</f>
        <v>#N/A</v>
      </c>
      <c r="Y282" s="281" t="s">
        <v>141</v>
      </c>
      <c r="Z282" s="280"/>
      <c r="AA282" s="96" t="e">
        <f>VLOOKUP($B278,利用者一覧!$C$4:$AU$53,26,FALSE)</f>
        <v>#N/A</v>
      </c>
      <c r="AB282" s="225"/>
      <c r="AC282" s="225"/>
      <c r="AD282" s="225"/>
      <c r="AE282" s="225"/>
      <c r="AF282" s="226"/>
    </row>
    <row r="283" spans="1:65" ht="21.6" customHeight="1" thickBot="1">
      <c r="A283" s="302"/>
      <c r="B283" s="308" t="s">
        <v>47</v>
      </c>
      <c r="C283" s="308"/>
      <c r="D283" s="308"/>
      <c r="E283" s="309"/>
      <c r="F283" s="97" t="s">
        <v>36</v>
      </c>
      <c r="G283" s="98" t="s">
        <v>37</v>
      </c>
      <c r="H283" s="99" t="s">
        <v>36</v>
      </c>
      <c r="I283" s="98" t="s">
        <v>37</v>
      </c>
      <c r="J283" s="99" t="s">
        <v>36</v>
      </c>
      <c r="K283" s="98" t="s">
        <v>37</v>
      </c>
      <c r="L283" s="99" t="s">
        <v>36</v>
      </c>
      <c r="M283" s="101" t="s">
        <v>37</v>
      </c>
      <c r="N283" s="102" t="s">
        <v>36</v>
      </c>
      <c r="O283" s="100" t="s">
        <v>37</v>
      </c>
      <c r="P283" s="310" t="e">
        <f>VLOOKUP($B278,利用者一覧!$C$4:$AU$53,41,FALSE)</f>
        <v>#N/A</v>
      </c>
      <c r="Q283" s="311"/>
      <c r="R283" s="311"/>
      <c r="S283" s="311"/>
      <c r="T283" s="312"/>
      <c r="U283" s="64" t="s">
        <v>148</v>
      </c>
      <c r="V283" s="279" t="s">
        <v>138</v>
      </c>
      <c r="W283" s="280"/>
      <c r="X283" s="96" t="e">
        <f>VLOOKUP($B278,利用者一覧!$C$4:$AU$53,20,FALSE)</f>
        <v>#N/A</v>
      </c>
      <c r="Y283" s="281" t="s">
        <v>142</v>
      </c>
      <c r="Z283" s="280"/>
      <c r="AA283" s="96" t="e">
        <f>VLOOKUP($B278,利用者一覧!$C$4:$AU$53,28,FALSE)</f>
        <v>#N/A</v>
      </c>
      <c r="AB283" s="225"/>
      <c r="AC283" s="225"/>
      <c r="AD283" s="225"/>
      <c r="AE283" s="225"/>
      <c r="AF283" s="226"/>
      <c r="AK283" s="316"/>
      <c r="AL283" s="316"/>
      <c r="AM283" s="67"/>
      <c r="AN283" s="67"/>
      <c r="AO283" s="67"/>
    </row>
    <row r="284" spans="1:65" ht="21.6" customHeight="1" thickTop="1" thickBot="1">
      <c r="A284" s="302"/>
      <c r="B284" s="106" t="s">
        <v>51</v>
      </c>
      <c r="C284" s="94" t="e">
        <f>VLOOKUP($B278,利用者一覧!$C$4:$AU$53,39,FALSE)</f>
        <v>#N/A</v>
      </c>
      <c r="D284" s="104" t="s">
        <v>56</v>
      </c>
      <c r="E284" s="61" t="s">
        <v>149</v>
      </c>
      <c r="F284" s="71"/>
      <c r="G284" s="72"/>
      <c r="H284" s="73"/>
      <c r="I284" s="72"/>
      <c r="J284" s="73"/>
      <c r="K284" s="72"/>
      <c r="L284" s="73"/>
      <c r="M284" s="74"/>
      <c r="N284" s="62"/>
      <c r="O284" s="63"/>
      <c r="P284" s="317" t="e">
        <f>VLOOKUP($B278,利用者一覧!$C$4:$AU$53,42,FALSE)</f>
        <v>#N/A</v>
      </c>
      <c r="Q284" s="318"/>
      <c r="R284" s="318"/>
      <c r="S284" s="318"/>
      <c r="T284" s="319"/>
      <c r="U284" s="116" t="s">
        <v>148</v>
      </c>
      <c r="V284" s="320" t="e">
        <f>VLOOKUP($B278,利用者一覧!$C$4:$AU$53,44,FALSE)</f>
        <v>#N/A</v>
      </c>
      <c r="W284" s="179"/>
      <c r="X284" s="179"/>
      <c r="Y284" s="179"/>
      <c r="Z284" s="179"/>
      <c r="AA284" s="179"/>
      <c r="AB284" s="179"/>
      <c r="AC284" s="179"/>
      <c r="AD284" s="179"/>
      <c r="AE284" s="179"/>
      <c r="AF284" s="180"/>
    </row>
    <row r="285" spans="1:65" ht="21.6" customHeight="1" thickBot="1">
      <c r="A285" s="302"/>
      <c r="B285" s="293" t="s">
        <v>182</v>
      </c>
      <c r="C285" s="294"/>
      <c r="D285" s="294"/>
      <c r="E285" s="295"/>
      <c r="F285" s="109"/>
      <c r="G285" s="110"/>
      <c r="H285" s="111"/>
      <c r="I285" s="110"/>
      <c r="J285" s="111"/>
      <c r="K285" s="110"/>
      <c r="L285" s="111"/>
      <c r="M285" s="112"/>
      <c r="N285" s="113"/>
      <c r="O285" s="114"/>
      <c r="P285" s="198" t="s">
        <v>178</v>
      </c>
      <c r="Q285" s="199"/>
      <c r="R285" s="324"/>
      <c r="S285" s="206" t="e">
        <f>VLOOKUP($B278,利用者一覧!$C$4:$AU$53,43,FALSE)</f>
        <v>#N/A</v>
      </c>
      <c r="T285" s="206"/>
      <c r="U285" s="207"/>
      <c r="V285" s="321"/>
      <c r="W285" s="322"/>
      <c r="X285" s="322"/>
      <c r="Y285" s="322"/>
      <c r="Z285" s="322"/>
      <c r="AA285" s="322"/>
      <c r="AB285" s="322"/>
      <c r="AC285" s="322"/>
      <c r="AD285" s="322"/>
      <c r="AE285" s="322"/>
      <c r="AF285" s="323"/>
      <c r="AK285" s="76"/>
      <c r="AL285" s="76"/>
      <c r="AM285" s="76"/>
      <c r="AN285" s="76"/>
      <c r="AO285" s="76"/>
      <c r="AP285" s="77"/>
      <c r="AQ285" s="77"/>
      <c r="AR285" s="75"/>
      <c r="AS285" s="77"/>
      <c r="AT285" s="77"/>
      <c r="AU285" s="75"/>
      <c r="AV285" s="77"/>
      <c r="AW285" s="77"/>
      <c r="AX285" s="75"/>
      <c r="AY285" s="77"/>
      <c r="AZ285" s="77"/>
      <c r="BA285" s="75"/>
      <c r="BB285" s="77"/>
      <c r="BC285" s="77"/>
      <c r="BD285" s="75"/>
      <c r="BE285" s="77"/>
      <c r="BF285" s="77"/>
      <c r="BG285" s="75"/>
      <c r="BH285" s="77"/>
      <c r="BI285" s="77"/>
      <c r="BJ285" s="75"/>
      <c r="BK285" s="77"/>
      <c r="BL285" s="77"/>
      <c r="BM285" s="75"/>
    </row>
    <row r="286" spans="1:65" ht="27.6" customHeight="1" thickTop="1" thickBot="1">
      <c r="A286" s="303"/>
      <c r="B286" s="313"/>
      <c r="C286" s="314"/>
      <c r="D286" s="314"/>
      <c r="E286" s="314"/>
      <c r="F286" s="314"/>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314"/>
      <c r="AC286" s="314"/>
      <c r="AD286" s="314"/>
      <c r="AE286" s="314"/>
      <c r="AF286" s="315"/>
    </row>
    <row r="287" spans="1:65" ht="16.95" customHeight="1" thickBot="1">
      <c r="A287" s="302">
        <v>29</v>
      </c>
      <c r="B287" s="149" t="s">
        <v>9</v>
      </c>
      <c r="C287" s="150"/>
      <c r="D287" s="150"/>
      <c r="E287" s="151"/>
      <c r="F287" s="304" t="s">
        <v>158</v>
      </c>
      <c r="G287" s="305"/>
      <c r="H287" s="305"/>
      <c r="I287" s="305"/>
      <c r="J287" s="305"/>
      <c r="K287" s="305"/>
      <c r="L287" s="305"/>
      <c r="M287" s="305"/>
      <c r="N287" s="305"/>
      <c r="O287" s="306"/>
      <c r="P287" s="282" t="s">
        <v>48</v>
      </c>
      <c r="Q287" s="283"/>
      <c r="R287" s="283"/>
      <c r="S287" s="283"/>
      <c r="T287" s="283"/>
      <c r="U287" s="284"/>
      <c r="V287" s="285" t="e">
        <f>VLOOKUP($B288,利用者一覧!$C$4:$AU$53,36,FALSE)</f>
        <v>#N/A</v>
      </c>
      <c r="W287" s="286"/>
      <c r="X287" s="286"/>
      <c r="Y287" s="282" t="s">
        <v>49</v>
      </c>
      <c r="Z287" s="283"/>
      <c r="AA287" s="283"/>
      <c r="AB287" s="283"/>
      <c r="AC287" s="284"/>
      <c r="AD287" s="285" t="e">
        <f>VLOOKUP($B288,利用者一覧!$C$4:$AU$53,37,FALSE)</f>
        <v>#N/A</v>
      </c>
      <c r="AE287" s="286"/>
      <c r="AF287" s="287"/>
    </row>
    <row r="288" spans="1:65" ht="27" customHeight="1" thickTop="1" thickBot="1">
      <c r="A288" s="302"/>
      <c r="B288" s="208"/>
      <c r="C288" s="208"/>
      <c r="D288" s="208"/>
      <c r="E288" s="259"/>
      <c r="F288" s="271" t="s">
        <v>26</v>
      </c>
      <c r="G288" s="272"/>
      <c r="H288" s="171" t="s">
        <v>27</v>
      </c>
      <c r="I288" s="272"/>
      <c r="J288" s="171" t="s">
        <v>28</v>
      </c>
      <c r="K288" s="272"/>
      <c r="L288" s="171" t="s">
        <v>29</v>
      </c>
      <c r="M288" s="272"/>
      <c r="N288" s="171" t="s">
        <v>30</v>
      </c>
      <c r="O288" s="275"/>
      <c r="P288" s="106" t="s">
        <v>52</v>
      </c>
      <c r="Q288" s="288" t="s">
        <v>53</v>
      </c>
      <c r="R288" s="289"/>
      <c r="S288" s="104" t="s">
        <v>57</v>
      </c>
      <c r="T288" s="290"/>
      <c r="U288" s="291"/>
      <c r="V288" s="105" t="s">
        <v>60</v>
      </c>
      <c r="W288" s="288" t="s">
        <v>61</v>
      </c>
      <c r="X288" s="292"/>
      <c r="Y288" s="107" t="s">
        <v>54</v>
      </c>
      <c r="Z288" s="115" t="s">
        <v>148</v>
      </c>
      <c r="AA288" s="108" t="s">
        <v>58</v>
      </c>
      <c r="AB288" s="115" t="s">
        <v>148</v>
      </c>
      <c r="AC288" s="108" t="s">
        <v>62</v>
      </c>
      <c r="AD288" s="115" t="s">
        <v>148</v>
      </c>
      <c r="AE288" s="104" t="s">
        <v>55</v>
      </c>
      <c r="AF288" s="61" t="s">
        <v>148</v>
      </c>
    </row>
    <row r="289" spans="1:65" ht="21.6" customHeight="1" thickBot="1">
      <c r="A289" s="302"/>
      <c r="B289" s="209"/>
      <c r="C289" s="209"/>
      <c r="D289" s="209"/>
      <c r="E289" s="261"/>
      <c r="F289" s="97" t="s">
        <v>36</v>
      </c>
      <c r="G289" s="98" t="s">
        <v>37</v>
      </c>
      <c r="H289" s="99" t="s">
        <v>36</v>
      </c>
      <c r="I289" s="98" t="s">
        <v>37</v>
      </c>
      <c r="J289" s="99" t="s">
        <v>36</v>
      </c>
      <c r="K289" s="98" t="s">
        <v>37</v>
      </c>
      <c r="L289" s="99" t="s">
        <v>36</v>
      </c>
      <c r="M289" s="98" t="s">
        <v>37</v>
      </c>
      <c r="N289" s="99" t="s">
        <v>36</v>
      </c>
      <c r="O289" s="100" t="s">
        <v>37</v>
      </c>
      <c r="P289" s="293" t="s">
        <v>177</v>
      </c>
      <c r="Q289" s="294"/>
      <c r="R289" s="294"/>
      <c r="S289" s="294"/>
      <c r="T289" s="294"/>
      <c r="U289" s="295"/>
      <c r="V289" s="293" t="s">
        <v>176</v>
      </c>
      <c r="W289" s="294"/>
      <c r="X289" s="294"/>
      <c r="Y289" s="294"/>
      <c r="Z289" s="294"/>
      <c r="AA289" s="296"/>
      <c r="AB289" s="297" t="e">
        <f>VLOOKUP($B288,利用者一覧!$C$4:$AU$53,45,FALSE)</f>
        <v>#N/A</v>
      </c>
      <c r="AC289" s="297"/>
      <c r="AD289" s="297"/>
      <c r="AE289" s="297"/>
      <c r="AF289" s="298"/>
    </row>
    <row r="290" spans="1:65" ht="27" customHeight="1" thickTop="1" thickBot="1">
      <c r="A290" s="302"/>
      <c r="B290" s="209"/>
      <c r="C290" s="209"/>
      <c r="D290" s="209"/>
      <c r="E290" s="261"/>
      <c r="F290" s="71"/>
      <c r="G290" s="72"/>
      <c r="H290" s="73"/>
      <c r="I290" s="72"/>
      <c r="J290" s="73"/>
      <c r="K290" s="72"/>
      <c r="L290" s="73"/>
      <c r="M290" s="72"/>
      <c r="N290" s="73"/>
      <c r="O290" s="83"/>
      <c r="P290" s="107" t="s">
        <v>157</v>
      </c>
      <c r="Q290" s="115" t="s">
        <v>148</v>
      </c>
      <c r="R290" s="108" t="s">
        <v>63</v>
      </c>
      <c r="S290" s="61" t="s">
        <v>148</v>
      </c>
      <c r="T290" s="107" t="s">
        <v>59</v>
      </c>
      <c r="U290" s="61" t="s">
        <v>148</v>
      </c>
      <c r="V290" s="299" t="s">
        <v>135</v>
      </c>
      <c r="W290" s="300"/>
      <c r="X290" s="95" t="e">
        <f>VLOOKUP($B288,利用者一覧!$C$4:$AU$53,14,FALSE)</f>
        <v>#N/A</v>
      </c>
      <c r="Y290" s="301" t="s">
        <v>139</v>
      </c>
      <c r="Z290" s="300"/>
      <c r="AA290" s="95" t="e">
        <f>VLOOKUP($B288,利用者一覧!$C$4:$AU$53,22,FALSE)</f>
        <v>#N/A</v>
      </c>
      <c r="AB290" s="225"/>
      <c r="AC290" s="225"/>
      <c r="AD290" s="225"/>
      <c r="AE290" s="225"/>
      <c r="AF290" s="226"/>
    </row>
    <row r="291" spans="1:65" ht="21.6" customHeight="1" thickBot="1">
      <c r="A291" s="302"/>
      <c r="B291" s="283" t="s">
        <v>46</v>
      </c>
      <c r="C291" s="283"/>
      <c r="D291" s="283"/>
      <c r="E291" s="307"/>
      <c r="F291" s="84"/>
      <c r="G291" s="85"/>
      <c r="H291" s="86"/>
      <c r="I291" s="85"/>
      <c r="J291" s="86"/>
      <c r="K291" s="85"/>
      <c r="L291" s="86"/>
      <c r="M291" s="85"/>
      <c r="N291" s="86"/>
      <c r="O291" s="87"/>
      <c r="P291" s="293" t="s">
        <v>156</v>
      </c>
      <c r="Q291" s="294"/>
      <c r="R291" s="294"/>
      <c r="S291" s="294"/>
      <c r="T291" s="294"/>
      <c r="U291" s="295"/>
      <c r="V291" s="279" t="s">
        <v>143</v>
      </c>
      <c r="W291" s="280"/>
      <c r="X291" s="96" t="e">
        <f>VLOOKUP($B288,利用者一覧!$C$4:$AU$53,16,FALSE)</f>
        <v>#N/A</v>
      </c>
      <c r="Y291" s="281" t="s">
        <v>140</v>
      </c>
      <c r="Z291" s="280"/>
      <c r="AA291" s="96" t="e">
        <f>VLOOKUP($B288,利用者一覧!$C$4:$AU$53,24,FALSE)</f>
        <v>#N/A</v>
      </c>
      <c r="AB291" s="225"/>
      <c r="AC291" s="225"/>
      <c r="AD291" s="225"/>
      <c r="AE291" s="225"/>
      <c r="AF291" s="226"/>
    </row>
    <row r="292" spans="1:65" ht="21.6" customHeight="1" thickTop="1" thickBot="1">
      <c r="A292" s="302"/>
      <c r="B292" s="103" t="s">
        <v>51</v>
      </c>
      <c r="C292" s="94" t="e">
        <f>VLOOKUP($B288,利用者一覧!$C$4:$AU$53,38,FALSE)</f>
        <v>#N/A</v>
      </c>
      <c r="D292" s="104" t="s">
        <v>56</v>
      </c>
      <c r="E292" s="61" t="s">
        <v>149</v>
      </c>
      <c r="F292" s="271" t="s">
        <v>31</v>
      </c>
      <c r="G292" s="272"/>
      <c r="H292" s="171" t="s">
        <v>32</v>
      </c>
      <c r="I292" s="272"/>
      <c r="J292" s="171" t="s">
        <v>33</v>
      </c>
      <c r="K292" s="272"/>
      <c r="L292" s="171" t="s">
        <v>34</v>
      </c>
      <c r="M292" s="273"/>
      <c r="N292" s="274" t="s">
        <v>35</v>
      </c>
      <c r="O292" s="275"/>
      <c r="P292" s="276" t="e">
        <f>VLOOKUP($B288,利用者一覧!$C$4:$AU$53,40,FALSE)</f>
        <v>#N/A</v>
      </c>
      <c r="Q292" s="277"/>
      <c r="R292" s="277"/>
      <c r="S292" s="277"/>
      <c r="T292" s="278"/>
      <c r="U292" s="70" t="s">
        <v>148</v>
      </c>
      <c r="V292" s="279" t="s">
        <v>144</v>
      </c>
      <c r="W292" s="280"/>
      <c r="X292" s="96" t="e">
        <f>VLOOKUP($B288,利用者一覧!$C$4:$AU$53,18,FALSE)</f>
        <v>#N/A</v>
      </c>
      <c r="Y292" s="281" t="s">
        <v>141</v>
      </c>
      <c r="Z292" s="280"/>
      <c r="AA292" s="96" t="e">
        <f>VLOOKUP($B288,利用者一覧!$C$4:$AU$53,26,FALSE)</f>
        <v>#N/A</v>
      </c>
      <c r="AB292" s="225"/>
      <c r="AC292" s="225"/>
      <c r="AD292" s="225"/>
      <c r="AE292" s="225"/>
      <c r="AF292" s="226"/>
    </row>
    <row r="293" spans="1:65" ht="21.6" customHeight="1" thickBot="1">
      <c r="A293" s="302"/>
      <c r="B293" s="308" t="s">
        <v>47</v>
      </c>
      <c r="C293" s="308"/>
      <c r="D293" s="308"/>
      <c r="E293" s="309"/>
      <c r="F293" s="97" t="s">
        <v>36</v>
      </c>
      <c r="G293" s="98" t="s">
        <v>37</v>
      </c>
      <c r="H293" s="99" t="s">
        <v>36</v>
      </c>
      <c r="I293" s="98" t="s">
        <v>37</v>
      </c>
      <c r="J293" s="99" t="s">
        <v>36</v>
      </c>
      <c r="K293" s="98" t="s">
        <v>37</v>
      </c>
      <c r="L293" s="99" t="s">
        <v>36</v>
      </c>
      <c r="M293" s="101" t="s">
        <v>37</v>
      </c>
      <c r="N293" s="102" t="s">
        <v>36</v>
      </c>
      <c r="O293" s="100" t="s">
        <v>37</v>
      </c>
      <c r="P293" s="310" t="e">
        <f>VLOOKUP($B288,利用者一覧!$C$4:$AU$53,41,FALSE)</f>
        <v>#N/A</v>
      </c>
      <c r="Q293" s="311"/>
      <c r="R293" s="311"/>
      <c r="S293" s="311"/>
      <c r="T293" s="312"/>
      <c r="U293" s="64" t="s">
        <v>148</v>
      </c>
      <c r="V293" s="279" t="s">
        <v>138</v>
      </c>
      <c r="W293" s="280"/>
      <c r="X293" s="96" t="e">
        <f>VLOOKUP($B288,利用者一覧!$C$4:$AU$53,20,FALSE)</f>
        <v>#N/A</v>
      </c>
      <c r="Y293" s="281" t="s">
        <v>142</v>
      </c>
      <c r="Z293" s="280"/>
      <c r="AA293" s="96" t="e">
        <f>VLOOKUP($B288,利用者一覧!$C$4:$AU$53,28,FALSE)</f>
        <v>#N/A</v>
      </c>
      <c r="AB293" s="225"/>
      <c r="AC293" s="225"/>
      <c r="AD293" s="225"/>
      <c r="AE293" s="225"/>
      <c r="AF293" s="226"/>
      <c r="AK293" s="316"/>
      <c r="AL293" s="316"/>
      <c r="AM293" s="67"/>
      <c r="AN293" s="67"/>
      <c r="AO293" s="67"/>
    </row>
    <row r="294" spans="1:65" ht="21.6" customHeight="1" thickTop="1" thickBot="1">
      <c r="A294" s="302"/>
      <c r="B294" s="106" t="s">
        <v>51</v>
      </c>
      <c r="C294" s="94" t="e">
        <f>VLOOKUP($B288,利用者一覧!$C$4:$AU$53,39,FALSE)</f>
        <v>#N/A</v>
      </c>
      <c r="D294" s="104" t="s">
        <v>56</v>
      </c>
      <c r="E294" s="61" t="s">
        <v>149</v>
      </c>
      <c r="F294" s="71"/>
      <c r="G294" s="72"/>
      <c r="H294" s="73"/>
      <c r="I294" s="72"/>
      <c r="J294" s="73"/>
      <c r="K294" s="72"/>
      <c r="L294" s="73"/>
      <c r="M294" s="74"/>
      <c r="N294" s="62"/>
      <c r="O294" s="63"/>
      <c r="P294" s="317" t="e">
        <f>VLOOKUP($B288,利用者一覧!$C$4:$AU$53,42,FALSE)</f>
        <v>#N/A</v>
      </c>
      <c r="Q294" s="318"/>
      <c r="R294" s="318"/>
      <c r="S294" s="318"/>
      <c r="T294" s="319"/>
      <c r="U294" s="116" t="s">
        <v>148</v>
      </c>
      <c r="V294" s="320" t="e">
        <f>VLOOKUP($B288,利用者一覧!$C$4:$AU$53,44,FALSE)</f>
        <v>#N/A</v>
      </c>
      <c r="W294" s="179"/>
      <c r="X294" s="179"/>
      <c r="Y294" s="179"/>
      <c r="Z294" s="179"/>
      <c r="AA294" s="179"/>
      <c r="AB294" s="179"/>
      <c r="AC294" s="179"/>
      <c r="AD294" s="179"/>
      <c r="AE294" s="179"/>
      <c r="AF294" s="180"/>
    </row>
    <row r="295" spans="1:65" ht="21.6" customHeight="1" thickBot="1">
      <c r="A295" s="302"/>
      <c r="B295" s="293" t="s">
        <v>182</v>
      </c>
      <c r="C295" s="294"/>
      <c r="D295" s="294"/>
      <c r="E295" s="295"/>
      <c r="F295" s="109"/>
      <c r="G295" s="110"/>
      <c r="H295" s="111"/>
      <c r="I295" s="110"/>
      <c r="J295" s="111"/>
      <c r="K295" s="110"/>
      <c r="L295" s="111"/>
      <c r="M295" s="112"/>
      <c r="N295" s="113"/>
      <c r="O295" s="114"/>
      <c r="P295" s="198" t="s">
        <v>178</v>
      </c>
      <c r="Q295" s="199"/>
      <c r="R295" s="324"/>
      <c r="S295" s="206" t="e">
        <f>VLOOKUP($B288,利用者一覧!$C$4:$AU$53,43,FALSE)</f>
        <v>#N/A</v>
      </c>
      <c r="T295" s="206"/>
      <c r="U295" s="207"/>
      <c r="V295" s="321"/>
      <c r="W295" s="322"/>
      <c r="X295" s="322"/>
      <c r="Y295" s="322"/>
      <c r="Z295" s="322"/>
      <c r="AA295" s="322"/>
      <c r="AB295" s="322"/>
      <c r="AC295" s="322"/>
      <c r="AD295" s="322"/>
      <c r="AE295" s="322"/>
      <c r="AF295" s="323"/>
      <c r="AK295" s="76"/>
      <c r="AL295" s="76"/>
      <c r="AM295" s="76"/>
      <c r="AN295" s="76"/>
      <c r="AO295" s="76"/>
      <c r="AP295" s="77"/>
      <c r="AQ295" s="77"/>
      <c r="AR295" s="75"/>
      <c r="AS295" s="77"/>
      <c r="AT295" s="77"/>
      <c r="AU295" s="75"/>
      <c r="AV295" s="77"/>
      <c r="AW295" s="77"/>
      <c r="AX295" s="75"/>
      <c r="AY295" s="77"/>
      <c r="AZ295" s="77"/>
      <c r="BA295" s="75"/>
      <c r="BB295" s="77"/>
      <c r="BC295" s="77"/>
      <c r="BD295" s="75"/>
      <c r="BE295" s="77"/>
      <c r="BF295" s="77"/>
      <c r="BG295" s="75"/>
      <c r="BH295" s="77"/>
      <c r="BI295" s="77"/>
      <c r="BJ295" s="75"/>
      <c r="BK295" s="77"/>
      <c r="BL295" s="77"/>
      <c r="BM295" s="75"/>
    </row>
    <row r="296" spans="1:65" ht="27.6" customHeight="1" thickTop="1" thickBot="1">
      <c r="A296" s="303"/>
      <c r="B296" s="313"/>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314"/>
      <c r="AF296" s="315"/>
    </row>
    <row r="297" spans="1:65" ht="16.95" customHeight="1" thickBot="1">
      <c r="A297" s="302">
        <v>30</v>
      </c>
      <c r="B297" s="149" t="s">
        <v>9</v>
      </c>
      <c r="C297" s="150"/>
      <c r="D297" s="150"/>
      <c r="E297" s="151"/>
      <c r="F297" s="304" t="s">
        <v>158</v>
      </c>
      <c r="G297" s="305"/>
      <c r="H297" s="305"/>
      <c r="I297" s="305"/>
      <c r="J297" s="305"/>
      <c r="K297" s="305"/>
      <c r="L297" s="305"/>
      <c r="M297" s="305"/>
      <c r="N297" s="305"/>
      <c r="O297" s="306"/>
      <c r="P297" s="282" t="s">
        <v>48</v>
      </c>
      <c r="Q297" s="283"/>
      <c r="R297" s="283"/>
      <c r="S297" s="283"/>
      <c r="T297" s="283"/>
      <c r="U297" s="284"/>
      <c r="V297" s="285" t="e">
        <f>VLOOKUP($B298,利用者一覧!$C$4:$AU$53,36,FALSE)</f>
        <v>#N/A</v>
      </c>
      <c r="W297" s="286"/>
      <c r="X297" s="286"/>
      <c r="Y297" s="282" t="s">
        <v>49</v>
      </c>
      <c r="Z297" s="283"/>
      <c r="AA297" s="283"/>
      <c r="AB297" s="283"/>
      <c r="AC297" s="284"/>
      <c r="AD297" s="285" t="e">
        <f>VLOOKUP($B298,利用者一覧!$C$4:$AU$53,37,FALSE)</f>
        <v>#N/A</v>
      </c>
      <c r="AE297" s="286"/>
      <c r="AF297" s="287"/>
    </row>
    <row r="298" spans="1:65" ht="27" customHeight="1" thickTop="1" thickBot="1">
      <c r="A298" s="302"/>
      <c r="B298" s="208"/>
      <c r="C298" s="208"/>
      <c r="D298" s="208"/>
      <c r="E298" s="259"/>
      <c r="F298" s="271" t="s">
        <v>26</v>
      </c>
      <c r="G298" s="272"/>
      <c r="H298" s="171" t="s">
        <v>27</v>
      </c>
      <c r="I298" s="272"/>
      <c r="J298" s="171" t="s">
        <v>28</v>
      </c>
      <c r="K298" s="272"/>
      <c r="L298" s="171" t="s">
        <v>29</v>
      </c>
      <c r="M298" s="272"/>
      <c r="N298" s="171" t="s">
        <v>30</v>
      </c>
      <c r="O298" s="275"/>
      <c r="P298" s="106" t="s">
        <v>52</v>
      </c>
      <c r="Q298" s="288" t="s">
        <v>53</v>
      </c>
      <c r="R298" s="289"/>
      <c r="S298" s="104" t="s">
        <v>57</v>
      </c>
      <c r="T298" s="290"/>
      <c r="U298" s="291"/>
      <c r="V298" s="105" t="s">
        <v>60</v>
      </c>
      <c r="W298" s="288" t="s">
        <v>61</v>
      </c>
      <c r="X298" s="292"/>
      <c r="Y298" s="107" t="s">
        <v>54</v>
      </c>
      <c r="Z298" s="115" t="s">
        <v>148</v>
      </c>
      <c r="AA298" s="108" t="s">
        <v>58</v>
      </c>
      <c r="AB298" s="115" t="s">
        <v>148</v>
      </c>
      <c r="AC298" s="108" t="s">
        <v>62</v>
      </c>
      <c r="AD298" s="115" t="s">
        <v>148</v>
      </c>
      <c r="AE298" s="104" t="s">
        <v>55</v>
      </c>
      <c r="AF298" s="61" t="s">
        <v>148</v>
      </c>
    </row>
    <row r="299" spans="1:65" ht="21.6" customHeight="1" thickBot="1">
      <c r="A299" s="302"/>
      <c r="B299" s="209"/>
      <c r="C299" s="209"/>
      <c r="D299" s="209"/>
      <c r="E299" s="261"/>
      <c r="F299" s="97" t="s">
        <v>36</v>
      </c>
      <c r="G299" s="98" t="s">
        <v>37</v>
      </c>
      <c r="H299" s="99" t="s">
        <v>36</v>
      </c>
      <c r="I299" s="98" t="s">
        <v>37</v>
      </c>
      <c r="J299" s="99" t="s">
        <v>36</v>
      </c>
      <c r="K299" s="98" t="s">
        <v>37</v>
      </c>
      <c r="L299" s="99" t="s">
        <v>36</v>
      </c>
      <c r="M299" s="98" t="s">
        <v>37</v>
      </c>
      <c r="N299" s="99" t="s">
        <v>36</v>
      </c>
      <c r="O299" s="100" t="s">
        <v>37</v>
      </c>
      <c r="P299" s="293" t="s">
        <v>177</v>
      </c>
      <c r="Q299" s="294"/>
      <c r="R299" s="294"/>
      <c r="S299" s="294"/>
      <c r="T299" s="294"/>
      <c r="U299" s="295"/>
      <c r="V299" s="293" t="s">
        <v>176</v>
      </c>
      <c r="W299" s="294"/>
      <c r="X299" s="294"/>
      <c r="Y299" s="294"/>
      <c r="Z299" s="294"/>
      <c r="AA299" s="296"/>
      <c r="AB299" s="297" t="e">
        <f>VLOOKUP($B298,利用者一覧!$C$4:$AU$53,45,FALSE)</f>
        <v>#N/A</v>
      </c>
      <c r="AC299" s="297"/>
      <c r="AD299" s="297"/>
      <c r="AE299" s="297"/>
      <c r="AF299" s="298"/>
    </row>
    <row r="300" spans="1:65" ht="27" customHeight="1" thickTop="1" thickBot="1">
      <c r="A300" s="302"/>
      <c r="B300" s="209"/>
      <c r="C300" s="209"/>
      <c r="D300" s="209"/>
      <c r="E300" s="261"/>
      <c r="F300" s="71"/>
      <c r="G300" s="72"/>
      <c r="H300" s="73"/>
      <c r="I300" s="72"/>
      <c r="J300" s="73"/>
      <c r="K300" s="72"/>
      <c r="L300" s="73"/>
      <c r="M300" s="72"/>
      <c r="N300" s="73"/>
      <c r="O300" s="83"/>
      <c r="P300" s="107" t="s">
        <v>157</v>
      </c>
      <c r="Q300" s="115" t="s">
        <v>148</v>
      </c>
      <c r="R300" s="108" t="s">
        <v>63</v>
      </c>
      <c r="S300" s="61" t="s">
        <v>148</v>
      </c>
      <c r="T300" s="107" t="s">
        <v>59</v>
      </c>
      <c r="U300" s="61" t="s">
        <v>148</v>
      </c>
      <c r="V300" s="299" t="s">
        <v>135</v>
      </c>
      <c r="W300" s="300"/>
      <c r="X300" s="95" t="e">
        <f>VLOOKUP($B298,利用者一覧!$C$4:$AU$53,14,FALSE)</f>
        <v>#N/A</v>
      </c>
      <c r="Y300" s="301" t="s">
        <v>139</v>
      </c>
      <c r="Z300" s="300"/>
      <c r="AA300" s="95" t="e">
        <f>VLOOKUP($B298,利用者一覧!$C$4:$AU$53,22,FALSE)</f>
        <v>#N/A</v>
      </c>
      <c r="AB300" s="225"/>
      <c r="AC300" s="225"/>
      <c r="AD300" s="225"/>
      <c r="AE300" s="225"/>
      <c r="AF300" s="226"/>
    </row>
    <row r="301" spans="1:65" ht="21.6" customHeight="1" thickBot="1">
      <c r="A301" s="302"/>
      <c r="B301" s="283" t="s">
        <v>46</v>
      </c>
      <c r="C301" s="283"/>
      <c r="D301" s="283"/>
      <c r="E301" s="307"/>
      <c r="F301" s="84"/>
      <c r="G301" s="85"/>
      <c r="H301" s="86"/>
      <c r="I301" s="85"/>
      <c r="J301" s="86"/>
      <c r="K301" s="85"/>
      <c r="L301" s="86"/>
      <c r="M301" s="85"/>
      <c r="N301" s="86"/>
      <c r="O301" s="87"/>
      <c r="P301" s="293" t="s">
        <v>156</v>
      </c>
      <c r="Q301" s="294"/>
      <c r="R301" s="294"/>
      <c r="S301" s="294"/>
      <c r="T301" s="294"/>
      <c r="U301" s="295"/>
      <c r="V301" s="279" t="s">
        <v>143</v>
      </c>
      <c r="W301" s="280"/>
      <c r="X301" s="96" t="e">
        <f>VLOOKUP($B298,利用者一覧!$C$4:$AU$53,16,FALSE)</f>
        <v>#N/A</v>
      </c>
      <c r="Y301" s="281" t="s">
        <v>140</v>
      </c>
      <c r="Z301" s="280"/>
      <c r="AA301" s="96" t="e">
        <f>VLOOKUP($B298,利用者一覧!$C$4:$AU$53,24,FALSE)</f>
        <v>#N/A</v>
      </c>
      <c r="AB301" s="225"/>
      <c r="AC301" s="225"/>
      <c r="AD301" s="225"/>
      <c r="AE301" s="225"/>
      <c r="AF301" s="226"/>
    </row>
    <row r="302" spans="1:65" ht="21.6" customHeight="1" thickTop="1" thickBot="1">
      <c r="A302" s="302"/>
      <c r="B302" s="103" t="s">
        <v>51</v>
      </c>
      <c r="C302" s="94" t="e">
        <f>VLOOKUP($B298,利用者一覧!$C$4:$AU$53,38,FALSE)</f>
        <v>#N/A</v>
      </c>
      <c r="D302" s="104" t="s">
        <v>56</v>
      </c>
      <c r="E302" s="61" t="s">
        <v>149</v>
      </c>
      <c r="F302" s="271" t="s">
        <v>31</v>
      </c>
      <c r="G302" s="272"/>
      <c r="H302" s="171" t="s">
        <v>32</v>
      </c>
      <c r="I302" s="272"/>
      <c r="J302" s="171" t="s">
        <v>33</v>
      </c>
      <c r="K302" s="272"/>
      <c r="L302" s="171" t="s">
        <v>34</v>
      </c>
      <c r="M302" s="273"/>
      <c r="N302" s="274" t="s">
        <v>35</v>
      </c>
      <c r="O302" s="275"/>
      <c r="P302" s="276" t="e">
        <f>VLOOKUP($B298,利用者一覧!$C$4:$AU$53,40,FALSE)</f>
        <v>#N/A</v>
      </c>
      <c r="Q302" s="277"/>
      <c r="R302" s="277"/>
      <c r="S302" s="277"/>
      <c r="T302" s="278"/>
      <c r="U302" s="70" t="s">
        <v>148</v>
      </c>
      <c r="V302" s="279" t="s">
        <v>144</v>
      </c>
      <c r="W302" s="280"/>
      <c r="X302" s="96" t="e">
        <f>VLOOKUP($B298,利用者一覧!$C$4:$AU$53,18,FALSE)</f>
        <v>#N/A</v>
      </c>
      <c r="Y302" s="281" t="s">
        <v>141</v>
      </c>
      <c r="Z302" s="280"/>
      <c r="AA302" s="96" t="e">
        <f>VLOOKUP($B298,利用者一覧!$C$4:$AU$53,26,FALSE)</f>
        <v>#N/A</v>
      </c>
      <c r="AB302" s="225"/>
      <c r="AC302" s="225"/>
      <c r="AD302" s="225"/>
      <c r="AE302" s="225"/>
      <c r="AF302" s="226"/>
    </row>
    <row r="303" spans="1:65" ht="21.6" customHeight="1" thickBot="1">
      <c r="A303" s="302"/>
      <c r="B303" s="308" t="s">
        <v>47</v>
      </c>
      <c r="C303" s="308"/>
      <c r="D303" s="308"/>
      <c r="E303" s="309"/>
      <c r="F303" s="97" t="s">
        <v>36</v>
      </c>
      <c r="G303" s="98" t="s">
        <v>37</v>
      </c>
      <c r="H303" s="99" t="s">
        <v>36</v>
      </c>
      <c r="I303" s="98" t="s">
        <v>37</v>
      </c>
      <c r="J303" s="99" t="s">
        <v>36</v>
      </c>
      <c r="K303" s="98" t="s">
        <v>37</v>
      </c>
      <c r="L303" s="99" t="s">
        <v>36</v>
      </c>
      <c r="M303" s="101" t="s">
        <v>37</v>
      </c>
      <c r="N303" s="102" t="s">
        <v>36</v>
      </c>
      <c r="O303" s="100" t="s">
        <v>37</v>
      </c>
      <c r="P303" s="310" t="e">
        <f>VLOOKUP($B298,利用者一覧!$C$4:$AU$53,41,FALSE)</f>
        <v>#N/A</v>
      </c>
      <c r="Q303" s="311"/>
      <c r="R303" s="311"/>
      <c r="S303" s="311"/>
      <c r="T303" s="312"/>
      <c r="U303" s="64" t="s">
        <v>148</v>
      </c>
      <c r="V303" s="279" t="s">
        <v>138</v>
      </c>
      <c r="W303" s="280"/>
      <c r="X303" s="96" t="e">
        <f>VLOOKUP($B298,利用者一覧!$C$4:$AU$53,20,FALSE)</f>
        <v>#N/A</v>
      </c>
      <c r="Y303" s="281" t="s">
        <v>142</v>
      </c>
      <c r="Z303" s="280"/>
      <c r="AA303" s="96" t="e">
        <f>VLOOKUP($B298,利用者一覧!$C$4:$AU$53,28,FALSE)</f>
        <v>#N/A</v>
      </c>
      <c r="AB303" s="225"/>
      <c r="AC303" s="225"/>
      <c r="AD303" s="225"/>
      <c r="AE303" s="225"/>
      <c r="AF303" s="226"/>
      <c r="AK303" s="316"/>
      <c r="AL303" s="316"/>
      <c r="AM303" s="67"/>
      <c r="AN303" s="67"/>
      <c r="AO303" s="67"/>
    </row>
    <row r="304" spans="1:65" ht="21.6" customHeight="1" thickTop="1" thickBot="1">
      <c r="A304" s="302"/>
      <c r="B304" s="106" t="s">
        <v>51</v>
      </c>
      <c r="C304" s="94" t="e">
        <f>VLOOKUP($B298,利用者一覧!$C$4:$AU$53,39,FALSE)</f>
        <v>#N/A</v>
      </c>
      <c r="D304" s="104" t="s">
        <v>56</v>
      </c>
      <c r="E304" s="61" t="s">
        <v>149</v>
      </c>
      <c r="F304" s="71"/>
      <c r="G304" s="72"/>
      <c r="H304" s="73"/>
      <c r="I304" s="72"/>
      <c r="J304" s="73"/>
      <c r="K304" s="72"/>
      <c r="L304" s="73"/>
      <c r="M304" s="74"/>
      <c r="N304" s="62"/>
      <c r="O304" s="63"/>
      <c r="P304" s="317" t="e">
        <f>VLOOKUP($B298,利用者一覧!$C$4:$AU$53,42,FALSE)</f>
        <v>#N/A</v>
      </c>
      <c r="Q304" s="318"/>
      <c r="R304" s="318"/>
      <c r="S304" s="318"/>
      <c r="T304" s="319"/>
      <c r="U304" s="116" t="s">
        <v>148</v>
      </c>
      <c r="V304" s="320" t="e">
        <f>VLOOKUP($B298,利用者一覧!$C$4:$AU$53,44,FALSE)</f>
        <v>#N/A</v>
      </c>
      <c r="W304" s="179"/>
      <c r="X304" s="179"/>
      <c r="Y304" s="179"/>
      <c r="Z304" s="179"/>
      <c r="AA304" s="179"/>
      <c r="AB304" s="179"/>
      <c r="AC304" s="179"/>
      <c r="AD304" s="179"/>
      <c r="AE304" s="179"/>
      <c r="AF304" s="180"/>
    </row>
    <row r="305" spans="1:65" ht="21.6" customHeight="1" thickBot="1">
      <c r="A305" s="302"/>
      <c r="B305" s="293" t="s">
        <v>182</v>
      </c>
      <c r="C305" s="294"/>
      <c r="D305" s="294"/>
      <c r="E305" s="295"/>
      <c r="F305" s="109"/>
      <c r="G305" s="110"/>
      <c r="H305" s="111"/>
      <c r="I305" s="110"/>
      <c r="J305" s="111"/>
      <c r="K305" s="110"/>
      <c r="L305" s="111"/>
      <c r="M305" s="112"/>
      <c r="N305" s="113"/>
      <c r="O305" s="114"/>
      <c r="P305" s="198" t="s">
        <v>178</v>
      </c>
      <c r="Q305" s="199"/>
      <c r="R305" s="324"/>
      <c r="S305" s="206" t="e">
        <f>VLOOKUP($B298,利用者一覧!$C$4:$AU$53,43,FALSE)</f>
        <v>#N/A</v>
      </c>
      <c r="T305" s="206"/>
      <c r="U305" s="207"/>
      <c r="V305" s="321"/>
      <c r="W305" s="322"/>
      <c r="X305" s="322"/>
      <c r="Y305" s="322"/>
      <c r="Z305" s="322"/>
      <c r="AA305" s="322"/>
      <c r="AB305" s="322"/>
      <c r="AC305" s="322"/>
      <c r="AD305" s="322"/>
      <c r="AE305" s="322"/>
      <c r="AF305" s="323"/>
      <c r="AK305" s="76"/>
      <c r="AL305" s="76"/>
      <c r="AM305" s="76"/>
      <c r="AN305" s="76"/>
      <c r="AO305" s="76"/>
      <c r="AP305" s="77"/>
      <c r="AQ305" s="77"/>
      <c r="AR305" s="75"/>
      <c r="AS305" s="77"/>
      <c r="AT305" s="77"/>
      <c r="AU305" s="75"/>
      <c r="AV305" s="77"/>
      <c r="AW305" s="77"/>
      <c r="AX305" s="75"/>
      <c r="AY305" s="77"/>
      <c r="AZ305" s="77"/>
      <c r="BA305" s="75"/>
      <c r="BB305" s="77"/>
      <c r="BC305" s="77"/>
      <c r="BD305" s="75"/>
      <c r="BE305" s="77"/>
      <c r="BF305" s="77"/>
      <c r="BG305" s="75"/>
      <c r="BH305" s="77"/>
      <c r="BI305" s="77"/>
      <c r="BJ305" s="75"/>
      <c r="BK305" s="77"/>
      <c r="BL305" s="77"/>
      <c r="BM305" s="75"/>
    </row>
    <row r="306" spans="1:65" ht="27.6" customHeight="1" thickTop="1" thickBot="1">
      <c r="A306" s="303"/>
      <c r="B306" s="313"/>
      <c r="C306" s="314"/>
      <c r="D306" s="314"/>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c r="AC306" s="314"/>
      <c r="AD306" s="314"/>
      <c r="AE306" s="314"/>
      <c r="AF306" s="315"/>
    </row>
  </sheetData>
  <mergeCells count="1332">
    <mergeCell ref="AD7:AF7"/>
    <mergeCell ref="Y11:Z11"/>
    <mergeCell ref="F12:G12"/>
    <mergeCell ref="H12:I12"/>
    <mergeCell ref="J12:K12"/>
    <mergeCell ref="L12:M12"/>
    <mergeCell ref="A1:D1"/>
    <mergeCell ref="E1:AD1"/>
    <mergeCell ref="A3:D4"/>
    <mergeCell ref="E3:P4"/>
    <mergeCell ref="Q3:Q4"/>
    <mergeCell ref="R3:S3"/>
    <mergeCell ref="T3:U3"/>
    <mergeCell ref="V3:AD3"/>
    <mergeCell ref="R4:S4"/>
    <mergeCell ref="T4:U4"/>
    <mergeCell ref="N8:O8"/>
    <mergeCell ref="Q8:R8"/>
    <mergeCell ref="T8:U8"/>
    <mergeCell ref="W8:X8"/>
    <mergeCell ref="P9:U9"/>
    <mergeCell ref="V9:AA9"/>
    <mergeCell ref="B8:E10"/>
    <mergeCell ref="F8:G8"/>
    <mergeCell ref="H8:I8"/>
    <mergeCell ref="J8:K8"/>
    <mergeCell ref="L8:M8"/>
    <mergeCell ref="V4:AD4"/>
    <mergeCell ref="A6:AF6"/>
    <mergeCell ref="F7:O7"/>
    <mergeCell ref="P7:U7"/>
    <mergeCell ref="V7:X7"/>
    <mergeCell ref="Y7:AC7"/>
    <mergeCell ref="AK13:AL13"/>
    <mergeCell ref="P14:T14"/>
    <mergeCell ref="V14:AF15"/>
    <mergeCell ref="B15:E15"/>
    <mergeCell ref="P15:R15"/>
    <mergeCell ref="S15:U15"/>
    <mergeCell ref="B16:AF16"/>
    <mergeCell ref="A7:A16"/>
    <mergeCell ref="B7:E7"/>
    <mergeCell ref="AK23:AL23"/>
    <mergeCell ref="P24:T24"/>
    <mergeCell ref="V24:AF25"/>
    <mergeCell ref="B25:E25"/>
    <mergeCell ref="P25:R25"/>
    <mergeCell ref="S25:U25"/>
    <mergeCell ref="P22:T22"/>
    <mergeCell ref="V22:W22"/>
    <mergeCell ref="Y22:Z22"/>
    <mergeCell ref="N12:O12"/>
    <mergeCell ref="P12:T12"/>
    <mergeCell ref="V12:W12"/>
    <mergeCell ref="Y12:Z12"/>
    <mergeCell ref="B13:E13"/>
    <mergeCell ref="P13:T13"/>
    <mergeCell ref="V13:W13"/>
    <mergeCell ref="Y13:Z13"/>
    <mergeCell ref="AB9:AF13"/>
    <mergeCell ref="V10:W10"/>
    <mergeCell ref="Y10:Z10"/>
    <mergeCell ref="B11:E11"/>
    <mergeCell ref="P11:U11"/>
    <mergeCell ref="V11:W11"/>
    <mergeCell ref="B23:E23"/>
    <mergeCell ref="P23:T23"/>
    <mergeCell ref="V23:W23"/>
    <mergeCell ref="Y23:Z23"/>
    <mergeCell ref="Y20:Z20"/>
    <mergeCell ref="B21:E21"/>
    <mergeCell ref="P21:U21"/>
    <mergeCell ref="V21:W21"/>
    <mergeCell ref="Y21:Z21"/>
    <mergeCell ref="F22:G22"/>
    <mergeCell ref="H22:I22"/>
    <mergeCell ref="J22:K22"/>
    <mergeCell ref="L22:M22"/>
    <mergeCell ref="N22:O22"/>
    <mergeCell ref="AD17:AF17"/>
    <mergeCell ref="B18:E20"/>
    <mergeCell ref="F18:G18"/>
    <mergeCell ref="H18:I18"/>
    <mergeCell ref="J18:K18"/>
    <mergeCell ref="L18:M18"/>
    <mergeCell ref="N18:O18"/>
    <mergeCell ref="Q18:R18"/>
    <mergeCell ref="T18:U18"/>
    <mergeCell ref="W18:X18"/>
    <mergeCell ref="B17:E17"/>
    <mergeCell ref="F17:O17"/>
    <mergeCell ref="P17:U17"/>
    <mergeCell ref="V17:X17"/>
    <mergeCell ref="Y17:AC17"/>
    <mergeCell ref="P19:U19"/>
    <mergeCell ref="V19:AA19"/>
    <mergeCell ref="AB19:AF23"/>
    <mergeCell ref="W28:X28"/>
    <mergeCell ref="P29:U29"/>
    <mergeCell ref="V29:AA29"/>
    <mergeCell ref="AB29:AF33"/>
    <mergeCell ref="V30:W30"/>
    <mergeCell ref="Y30:Z30"/>
    <mergeCell ref="V32:W32"/>
    <mergeCell ref="Y32:Z32"/>
    <mergeCell ref="H28:I28"/>
    <mergeCell ref="J28:K28"/>
    <mergeCell ref="L28:M28"/>
    <mergeCell ref="N28:O28"/>
    <mergeCell ref="Q28:R28"/>
    <mergeCell ref="T28:U28"/>
    <mergeCell ref="B26:AF26"/>
    <mergeCell ref="A27:A36"/>
    <mergeCell ref="B27:E27"/>
    <mergeCell ref="F27:O27"/>
    <mergeCell ref="P27:U27"/>
    <mergeCell ref="V27:X27"/>
    <mergeCell ref="Y27:AC27"/>
    <mergeCell ref="AD27:AF27"/>
    <mergeCell ref="B28:E30"/>
    <mergeCell ref="F28:G28"/>
    <mergeCell ref="B33:E33"/>
    <mergeCell ref="P33:T33"/>
    <mergeCell ref="V33:W33"/>
    <mergeCell ref="Y33:Z33"/>
    <mergeCell ref="A17:A26"/>
    <mergeCell ref="V20:W20"/>
    <mergeCell ref="AK33:AL33"/>
    <mergeCell ref="P34:T34"/>
    <mergeCell ref="V34:AF35"/>
    <mergeCell ref="B35:E35"/>
    <mergeCell ref="P35:R35"/>
    <mergeCell ref="S35:U35"/>
    <mergeCell ref="B31:E31"/>
    <mergeCell ref="P31:U31"/>
    <mergeCell ref="V31:W31"/>
    <mergeCell ref="Y31:Z31"/>
    <mergeCell ref="F32:G32"/>
    <mergeCell ref="H32:I32"/>
    <mergeCell ref="J32:K32"/>
    <mergeCell ref="L32:M32"/>
    <mergeCell ref="N32:O32"/>
    <mergeCell ref="P32:T32"/>
    <mergeCell ref="W38:X38"/>
    <mergeCell ref="P39:U39"/>
    <mergeCell ref="V39:AA39"/>
    <mergeCell ref="AB39:AF43"/>
    <mergeCell ref="V40:W40"/>
    <mergeCell ref="Y40:Z40"/>
    <mergeCell ref="V42:W42"/>
    <mergeCell ref="Y42:Z42"/>
    <mergeCell ref="H38:I38"/>
    <mergeCell ref="J38:K38"/>
    <mergeCell ref="L38:M38"/>
    <mergeCell ref="N38:O38"/>
    <mergeCell ref="Q38:R38"/>
    <mergeCell ref="T38:U38"/>
    <mergeCell ref="B36:AF36"/>
    <mergeCell ref="A37:A46"/>
    <mergeCell ref="B37:E37"/>
    <mergeCell ref="F37:O37"/>
    <mergeCell ref="P37:U37"/>
    <mergeCell ref="V37:X37"/>
    <mergeCell ref="Y37:AC37"/>
    <mergeCell ref="AD37:AF37"/>
    <mergeCell ref="B38:E40"/>
    <mergeCell ref="F38:G38"/>
    <mergeCell ref="B43:E43"/>
    <mergeCell ref="P43:T43"/>
    <mergeCell ref="V43:W43"/>
    <mergeCell ref="Y43:Z43"/>
    <mergeCell ref="AK43:AL43"/>
    <mergeCell ref="P44:T44"/>
    <mergeCell ref="V44:AF45"/>
    <mergeCell ref="B45:E45"/>
    <mergeCell ref="P45:R45"/>
    <mergeCell ref="S45:U45"/>
    <mergeCell ref="B41:E41"/>
    <mergeCell ref="P41:U41"/>
    <mergeCell ref="V41:W41"/>
    <mergeCell ref="Y41:Z41"/>
    <mergeCell ref="F42:G42"/>
    <mergeCell ref="H42:I42"/>
    <mergeCell ref="J42:K42"/>
    <mergeCell ref="L42:M42"/>
    <mergeCell ref="N42:O42"/>
    <mergeCell ref="P42:T42"/>
    <mergeCell ref="W48:X48"/>
    <mergeCell ref="P49:U49"/>
    <mergeCell ref="V49:AA49"/>
    <mergeCell ref="AB49:AF53"/>
    <mergeCell ref="V50:W50"/>
    <mergeCell ref="Y50:Z50"/>
    <mergeCell ref="V52:W52"/>
    <mergeCell ref="Y52:Z52"/>
    <mergeCell ref="H48:I48"/>
    <mergeCell ref="J48:K48"/>
    <mergeCell ref="L48:M48"/>
    <mergeCell ref="N48:O48"/>
    <mergeCell ref="Q48:R48"/>
    <mergeCell ref="T48:U48"/>
    <mergeCell ref="B46:AF46"/>
    <mergeCell ref="A47:A56"/>
    <mergeCell ref="B47:E47"/>
    <mergeCell ref="F47:O47"/>
    <mergeCell ref="P47:U47"/>
    <mergeCell ref="V47:X47"/>
    <mergeCell ref="Y47:AC47"/>
    <mergeCell ref="AD47:AF47"/>
    <mergeCell ref="B48:E50"/>
    <mergeCell ref="F48:G48"/>
    <mergeCell ref="B53:E53"/>
    <mergeCell ref="P53:T53"/>
    <mergeCell ref="V53:W53"/>
    <mergeCell ref="Y53:Z53"/>
    <mergeCell ref="AK53:AL53"/>
    <mergeCell ref="P54:T54"/>
    <mergeCell ref="V54:AF55"/>
    <mergeCell ref="B55:E55"/>
    <mergeCell ref="P55:R55"/>
    <mergeCell ref="S55:U55"/>
    <mergeCell ref="B51:E51"/>
    <mergeCell ref="P51:U51"/>
    <mergeCell ref="V51:W51"/>
    <mergeCell ref="Y51:Z51"/>
    <mergeCell ref="F52:G52"/>
    <mergeCell ref="H52:I52"/>
    <mergeCell ref="J52:K52"/>
    <mergeCell ref="L52:M52"/>
    <mergeCell ref="N52:O52"/>
    <mergeCell ref="P52:T52"/>
    <mergeCell ref="W58:X58"/>
    <mergeCell ref="P59:U59"/>
    <mergeCell ref="V59:AA59"/>
    <mergeCell ref="AB59:AF63"/>
    <mergeCell ref="V60:W60"/>
    <mergeCell ref="Y60:Z60"/>
    <mergeCell ref="V62:W62"/>
    <mergeCell ref="Y62:Z62"/>
    <mergeCell ref="H58:I58"/>
    <mergeCell ref="J58:K58"/>
    <mergeCell ref="L58:M58"/>
    <mergeCell ref="N58:O58"/>
    <mergeCell ref="Q58:R58"/>
    <mergeCell ref="T58:U58"/>
    <mergeCell ref="B56:AF56"/>
    <mergeCell ref="A57:A66"/>
    <mergeCell ref="B57:E57"/>
    <mergeCell ref="F57:O57"/>
    <mergeCell ref="P57:U57"/>
    <mergeCell ref="V57:X57"/>
    <mergeCell ref="Y57:AC57"/>
    <mergeCell ref="AD57:AF57"/>
    <mergeCell ref="B58:E60"/>
    <mergeCell ref="F58:G58"/>
    <mergeCell ref="B63:E63"/>
    <mergeCell ref="P63:T63"/>
    <mergeCell ref="V63:W63"/>
    <mergeCell ref="Y63:Z63"/>
    <mergeCell ref="AK63:AL63"/>
    <mergeCell ref="P64:T64"/>
    <mergeCell ref="V64:AF65"/>
    <mergeCell ref="B65:E65"/>
    <mergeCell ref="P65:R65"/>
    <mergeCell ref="S65:U65"/>
    <mergeCell ref="B61:E61"/>
    <mergeCell ref="P61:U61"/>
    <mergeCell ref="V61:W61"/>
    <mergeCell ref="Y61:Z61"/>
    <mergeCell ref="F62:G62"/>
    <mergeCell ref="H62:I62"/>
    <mergeCell ref="J62:K62"/>
    <mergeCell ref="L62:M62"/>
    <mergeCell ref="N62:O62"/>
    <mergeCell ref="P62:T62"/>
    <mergeCell ref="W68:X68"/>
    <mergeCell ref="P69:U69"/>
    <mergeCell ref="V69:AA69"/>
    <mergeCell ref="AB69:AF73"/>
    <mergeCell ref="V70:W70"/>
    <mergeCell ref="Y70:Z70"/>
    <mergeCell ref="V72:W72"/>
    <mergeCell ref="Y72:Z72"/>
    <mergeCell ref="H68:I68"/>
    <mergeCell ref="J68:K68"/>
    <mergeCell ref="L68:M68"/>
    <mergeCell ref="N68:O68"/>
    <mergeCell ref="Q68:R68"/>
    <mergeCell ref="T68:U68"/>
    <mergeCell ref="B66:AF66"/>
    <mergeCell ref="A67:A76"/>
    <mergeCell ref="B67:E67"/>
    <mergeCell ref="F67:O67"/>
    <mergeCell ref="P67:U67"/>
    <mergeCell ref="V67:X67"/>
    <mergeCell ref="Y67:AC67"/>
    <mergeCell ref="AD67:AF67"/>
    <mergeCell ref="B68:E70"/>
    <mergeCell ref="F68:G68"/>
    <mergeCell ref="B73:E73"/>
    <mergeCell ref="P73:T73"/>
    <mergeCell ref="V73:W73"/>
    <mergeCell ref="Y73:Z73"/>
    <mergeCell ref="AK73:AL73"/>
    <mergeCell ref="P74:T74"/>
    <mergeCell ref="V74:AF75"/>
    <mergeCell ref="B75:E75"/>
    <mergeCell ref="P75:R75"/>
    <mergeCell ref="S75:U75"/>
    <mergeCell ref="B71:E71"/>
    <mergeCell ref="P71:U71"/>
    <mergeCell ref="V71:W71"/>
    <mergeCell ref="Y71:Z71"/>
    <mergeCell ref="F72:G72"/>
    <mergeCell ref="H72:I72"/>
    <mergeCell ref="J72:K72"/>
    <mergeCell ref="L72:M72"/>
    <mergeCell ref="N72:O72"/>
    <mergeCell ref="P72:T72"/>
    <mergeCell ref="W78:X78"/>
    <mergeCell ref="P79:U79"/>
    <mergeCell ref="V79:AA79"/>
    <mergeCell ref="AB79:AF83"/>
    <mergeCell ref="V80:W80"/>
    <mergeCell ref="Y80:Z80"/>
    <mergeCell ref="V82:W82"/>
    <mergeCell ref="Y82:Z82"/>
    <mergeCell ref="H78:I78"/>
    <mergeCell ref="J78:K78"/>
    <mergeCell ref="L78:M78"/>
    <mergeCell ref="N78:O78"/>
    <mergeCell ref="Q78:R78"/>
    <mergeCell ref="T78:U78"/>
    <mergeCell ref="B76:AF76"/>
    <mergeCell ref="A77:A86"/>
    <mergeCell ref="B77:E77"/>
    <mergeCell ref="F77:O77"/>
    <mergeCell ref="P77:U77"/>
    <mergeCell ref="V77:X77"/>
    <mergeCell ref="Y77:AC77"/>
    <mergeCell ref="AD77:AF77"/>
    <mergeCell ref="B78:E80"/>
    <mergeCell ref="F78:G78"/>
    <mergeCell ref="B83:E83"/>
    <mergeCell ref="P83:T83"/>
    <mergeCell ref="V83:W83"/>
    <mergeCell ref="Y83:Z83"/>
    <mergeCell ref="AK83:AL83"/>
    <mergeCell ref="P84:T84"/>
    <mergeCell ref="V84:AF85"/>
    <mergeCell ref="B85:E85"/>
    <mergeCell ref="P85:R85"/>
    <mergeCell ref="S85:U85"/>
    <mergeCell ref="B81:E81"/>
    <mergeCell ref="P81:U81"/>
    <mergeCell ref="V81:W81"/>
    <mergeCell ref="Y81:Z81"/>
    <mergeCell ref="F82:G82"/>
    <mergeCell ref="H82:I82"/>
    <mergeCell ref="J82:K82"/>
    <mergeCell ref="L82:M82"/>
    <mergeCell ref="N82:O82"/>
    <mergeCell ref="P82:T82"/>
    <mergeCell ref="W88:X88"/>
    <mergeCell ref="P89:U89"/>
    <mergeCell ref="V89:AA89"/>
    <mergeCell ref="AB89:AF93"/>
    <mergeCell ref="V90:W90"/>
    <mergeCell ref="Y90:Z90"/>
    <mergeCell ref="V92:W92"/>
    <mergeCell ref="Y92:Z92"/>
    <mergeCell ref="H88:I88"/>
    <mergeCell ref="J88:K88"/>
    <mergeCell ref="L88:M88"/>
    <mergeCell ref="N88:O88"/>
    <mergeCell ref="Q88:R88"/>
    <mergeCell ref="T88:U88"/>
    <mergeCell ref="B86:AF86"/>
    <mergeCell ref="A87:A96"/>
    <mergeCell ref="B87:E87"/>
    <mergeCell ref="F87:O87"/>
    <mergeCell ref="P87:U87"/>
    <mergeCell ref="V87:X87"/>
    <mergeCell ref="Y87:AC87"/>
    <mergeCell ref="AD87:AF87"/>
    <mergeCell ref="B88:E90"/>
    <mergeCell ref="F88:G88"/>
    <mergeCell ref="B93:E93"/>
    <mergeCell ref="P93:T93"/>
    <mergeCell ref="V93:W93"/>
    <mergeCell ref="Y93:Z93"/>
    <mergeCell ref="AK93:AL93"/>
    <mergeCell ref="P94:T94"/>
    <mergeCell ref="V94:AF95"/>
    <mergeCell ref="B95:E95"/>
    <mergeCell ref="P95:R95"/>
    <mergeCell ref="S95:U95"/>
    <mergeCell ref="B91:E91"/>
    <mergeCell ref="P91:U91"/>
    <mergeCell ref="V91:W91"/>
    <mergeCell ref="Y91:Z91"/>
    <mergeCell ref="F92:G92"/>
    <mergeCell ref="H92:I92"/>
    <mergeCell ref="J92:K92"/>
    <mergeCell ref="L92:M92"/>
    <mergeCell ref="N92:O92"/>
    <mergeCell ref="P92:T92"/>
    <mergeCell ref="W98:X98"/>
    <mergeCell ref="P99:U99"/>
    <mergeCell ref="V99:AA99"/>
    <mergeCell ref="AB99:AF103"/>
    <mergeCell ref="V100:W100"/>
    <mergeCell ref="Y100:Z100"/>
    <mergeCell ref="V102:W102"/>
    <mergeCell ref="Y102:Z102"/>
    <mergeCell ref="H98:I98"/>
    <mergeCell ref="J98:K98"/>
    <mergeCell ref="L98:M98"/>
    <mergeCell ref="N98:O98"/>
    <mergeCell ref="Q98:R98"/>
    <mergeCell ref="T98:U98"/>
    <mergeCell ref="B96:AF96"/>
    <mergeCell ref="A97:A106"/>
    <mergeCell ref="B97:E97"/>
    <mergeCell ref="F97:O97"/>
    <mergeCell ref="P97:U97"/>
    <mergeCell ref="V97:X97"/>
    <mergeCell ref="Y97:AC97"/>
    <mergeCell ref="AD97:AF97"/>
    <mergeCell ref="B98:E100"/>
    <mergeCell ref="F98:G98"/>
    <mergeCell ref="B103:E103"/>
    <mergeCell ref="P103:T103"/>
    <mergeCell ref="V103:W103"/>
    <mergeCell ref="Y103:Z103"/>
    <mergeCell ref="AK103:AL103"/>
    <mergeCell ref="P104:T104"/>
    <mergeCell ref="V104:AF105"/>
    <mergeCell ref="B105:E105"/>
    <mergeCell ref="P105:R105"/>
    <mergeCell ref="S105:U105"/>
    <mergeCell ref="B101:E101"/>
    <mergeCell ref="P101:U101"/>
    <mergeCell ref="V101:W101"/>
    <mergeCell ref="Y101:Z101"/>
    <mergeCell ref="F102:G102"/>
    <mergeCell ref="H102:I102"/>
    <mergeCell ref="J102:K102"/>
    <mergeCell ref="L102:M102"/>
    <mergeCell ref="N102:O102"/>
    <mergeCell ref="P102:T102"/>
    <mergeCell ref="W108:X108"/>
    <mergeCell ref="P109:U109"/>
    <mergeCell ref="V109:AA109"/>
    <mergeCell ref="AB109:AF113"/>
    <mergeCell ref="V110:W110"/>
    <mergeCell ref="Y110:Z110"/>
    <mergeCell ref="V112:W112"/>
    <mergeCell ref="Y112:Z112"/>
    <mergeCell ref="H108:I108"/>
    <mergeCell ref="J108:K108"/>
    <mergeCell ref="L108:M108"/>
    <mergeCell ref="N108:O108"/>
    <mergeCell ref="Q108:R108"/>
    <mergeCell ref="T108:U108"/>
    <mergeCell ref="B106:AF106"/>
    <mergeCell ref="A107:A116"/>
    <mergeCell ref="B107:E107"/>
    <mergeCell ref="F107:O107"/>
    <mergeCell ref="P107:U107"/>
    <mergeCell ref="V107:X107"/>
    <mergeCell ref="Y107:AC107"/>
    <mergeCell ref="AD107:AF107"/>
    <mergeCell ref="B108:E110"/>
    <mergeCell ref="F108:G108"/>
    <mergeCell ref="B113:E113"/>
    <mergeCell ref="P113:T113"/>
    <mergeCell ref="V113:W113"/>
    <mergeCell ref="Y113:Z113"/>
    <mergeCell ref="AK113:AL113"/>
    <mergeCell ref="P114:T114"/>
    <mergeCell ref="V114:AF115"/>
    <mergeCell ref="B115:E115"/>
    <mergeCell ref="P115:R115"/>
    <mergeCell ref="S115:U115"/>
    <mergeCell ref="B111:E111"/>
    <mergeCell ref="P111:U111"/>
    <mergeCell ref="V111:W111"/>
    <mergeCell ref="Y111:Z111"/>
    <mergeCell ref="F112:G112"/>
    <mergeCell ref="H112:I112"/>
    <mergeCell ref="J112:K112"/>
    <mergeCell ref="L112:M112"/>
    <mergeCell ref="N112:O112"/>
    <mergeCell ref="P112:T112"/>
    <mergeCell ref="W118:X118"/>
    <mergeCell ref="P119:U119"/>
    <mergeCell ref="V119:AA119"/>
    <mergeCell ref="AB119:AF123"/>
    <mergeCell ref="V120:W120"/>
    <mergeCell ref="Y120:Z120"/>
    <mergeCell ref="V122:W122"/>
    <mergeCell ref="Y122:Z122"/>
    <mergeCell ref="H118:I118"/>
    <mergeCell ref="J118:K118"/>
    <mergeCell ref="L118:M118"/>
    <mergeCell ref="N118:O118"/>
    <mergeCell ref="Q118:R118"/>
    <mergeCell ref="T118:U118"/>
    <mergeCell ref="B116:AF116"/>
    <mergeCell ref="A117:A126"/>
    <mergeCell ref="B117:E117"/>
    <mergeCell ref="F117:O117"/>
    <mergeCell ref="P117:U117"/>
    <mergeCell ref="V117:X117"/>
    <mergeCell ref="Y117:AC117"/>
    <mergeCell ref="AD117:AF117"/>
    <mergeCell ref="B118:E120"/>
    <mergeCell ref="F118:G118"/>
    <mergeCell ref="B123:E123"/>
    <mergeCell ref="P123:T123"/>
    <mergeCell ref="V123:W123"/>
    <mergeCell ref="Y123:Z123"/>
    <mergeCell ref="AK123:AL123"/>
    <mergeCell ref="P124:T124"/>
    <mergeCell ref="V124:AF125"/>
    <mergeCell ref="B125:E125"/>
    <mergeCell ref="P125:R125"/>
    <mergeCell ref="S125:U125"/>
    <mergeCell ref="B121:E121"/>
    <mergeCell ref="P121:U121"/>
    <mergeCell ref="V121:W121"/>
    <mergeCell ref="Y121:Z121"/>
    <mergeCell ref="F122:G122"/>
    <mergeCell ref="H122:I122"/>
    <mergeCell ref="J122:K122"/>
    <mergeCell ref="L122:M122"/>
    <mergeCell ref="N122:O122"/>
    <mergeCell ref="P122:T122"/>
    <mergeCell ref="W128:X128"/>
    <mergeCell ref="P129:U129"/>
    <mergeCell ref="V129:AA129"/>
    <mergeCell ref="AB129:AF133"/>
    <mergeCell ref="V130:W130"/>
    <mergeCell ref="Y130:Z130"/>
    <mergeCell ref="V132:W132"/>
    <mergeCell ref="Y132:Z132"/>
    <mergeCell ref="H128:I128"/>
    <mergeCell ref="J128:K128"/>
    <mergeCell ref="L128:M128"/>
    <mergeCell ref="N128:O128"/>
    <mergeCell ref="Q128:R128"/>
    <mergeCell ref="T128:U128"/>
    <mergeCell ref="B126:AF126"/>
    <mergeCell ref="A127:A136"/>
    <mergeCell ref="B127:E127"/>
    <mergeCell ref="F127:O127"/>
    <mergeCell ref="P127:U127"/>
    <mergeCell ref="V127:X127"/>
    <mergeCell ref="Y127:AC127"/>
    <mergeCell ref="AD127:AF127"/>
    <mergeCell ref="B128:E130"/>
    <mergeCell ref="F128:G128"/>
    <mergeCell ref="B133:E133"/>
    <mergeCell ref="P133:T133"/>
    <mergeCell ref="V133:W133"/>
    <mergeCell ref="Y133:Z133"/>
    <mergeCell ref="AK133:AL133"/>
    <mergeCell ref="P134:T134"/>
    <mergeCell ref="V134:AF135"/>
    <mergeCell ref="B135:E135"/>
    <mergeCell ref="P135:R135"/>
    <mergeCell ref="S135:U135"/>
    <mergeCell ref="B131:E131"/>
    <mergeCell ref="P131:U131"/>
    <mergeCell ref="V131:W131"/>
    <mergeCell ref="Y131:Z131"/>
    <mergeCell ref="F132:G132"/>
    <mergeCell ref="H132:I132"/>
    <mergeCell ref="J132:K132"/>
    <mergeCell ref="L132:M132"/>
    <mergeCell ref="N132:O132"/>
    <mergeCell ref="P132:T132"/>
    <mergeCell ref="W138:X138"/>
    <mergeCell ref="P139:U139"/>
    <mergeCell ref="V139:AA139"/>
    <mergeCell ref="AB139:AF143"/>
    <mergeCell ref="V140:W140"/>
    <mergeCell ref="Y140:Z140"/>
    <mergeCell ref="V142:W142"/>
    <mergeCell ref="Y142:Z142"/>
    <mergeCell ref="H138:I138"/>
    <mergeCell ref="J138:K138"/>
    <mergeCell ref="L138:M138"/>
    <mergeCell ref="N138:O138"/>
    <mergeCell ref="Q138:R138"/>
    <mergeCell ref="T138:U138"/>
    <mergeCell ref="B136:AF136"/>
    <mergeCell ref="A137:A146"/>
    <mergeCell ref="B137:E137"/>
    <mergeCell ref="F137:O137"/>
    <mergeCell ref="P137:U137"/>
    <mergeCell ref="V137:X137"/>
    <mergeCell ref="Y137:AC137"/>
    <mergeCell ref="AD137:AF137"/>
    <mergeCell ref="B138:E140"/>
    <mergeCell ref="F138:G138"/>
    <mergeCell ref="B143:E143"/>
    <mergeCell ref="P143:T143"/>
    <mergeCell ref="V143:W143"/>
    <mergeCell ref="Y143:Z143"/>
    <mergeCell ref="AK143:AL143"/>
    <mergeCell ref="P144:T144"/>
    <mergeCell ref="V144:AF145"/>
    <mergeCell ref="B145:E145"/>
    <mergeCell ref="P145:R145"/>
    <mergeCell ref="S145:U145"/>
    <mergeCell ref="B141:E141"/>
    <mergeCell ref="P141:U141"/>
    <mergeCell ref="V141:W141"/>
    <mergeCell ref="Y141:Z141"/>
    <mergeCell ref="F142:G142"/>
    <mergeCell ref="H142:I142"/>
    <mergeCell ref="J142:K142"/>
    <mergeCell ref="L142:M142"/>
    <mergeCell ref="N142:O142"/>
    <mergeCell ref="P142:T142"/>
    <mergeCell ref="W148:X148"/>
    <mergeCell ref="P149:U149"/>
    <mergeCell ref="V149:AA149"/>
    <mergeCell ref="AB149:AF153"/>
    <mergeCell ref="V150:W150"/>
    <mergeCell ref="Y150:Z150"/>
    <mergeCell ref="V152:W152"/>
    <mergeCell ref="Y152:Z152"/>
    <mergeCell ref="H148:I148"/>
    <mergeCell ref="J148:K148"/>
    <mergeCell ref="L148:M148"/>
    <mergeCell ref="N148:O148"/>
    <mergeCell ref="Q148:R148"/>
    <mergeCell ref="T148:U148"/>
    <mergeCell ref="B146:AF146"/>
    <mergeCell ref="A147:A156"/>
    <mergeCell ref="B147:E147"/>
    <mergeCell ref="F147:O147"/>
    <mergeCell ref="P147:U147"/>
    <mergeCell ref="V147:X147"/>
    <mergeCell ref="Y147:AC147"/>
    <mergeCell ref="AD147:AF147"/>
    <mergeCell ref="B148:E150"/>
    <mergeCell ref="F148:G148"/>
    <mergeCell ref="B153:E153"/>
    <mergeCell ref="P153:T153"/>
    <mergeCell ref="V153:W153"/>
    <mergeCell ref="Y153:Z153"/>
    <mergeCell ref="AK153:AL153"/>
    <mergeCell ref="P154:T154"/>
    <mergeCell ref="V154:AF155"/>
    <mergeCell ref="B155:E155"/>
    <mergeCell ref="P155:R155"/>
    <mergeCell ref="S155:U155"/>
    <mergeCell ref="B151:E151"/>
    <mergeCell ref="P151:U151"/>
    <mergeCell ref="V151:W151"/>
    <mergeCell ref="Y151:Z151"/>
    <mergeCell ref="F152:G152"/>
    <mergeCell ref="H152:I152"/>
    <mergeCell ref="J152:K152"/>
    <mergeCell ref="L152:M152"/>
    <mergeCell ref="N152:O152"/>
    <mergeCell ref="P152:T152"/>
    <mergeCell ref="W158:X158"/>
    <mergeCell ref="P159:U159"/>
    <mergeCell ref="V159:AA159"/>
    <mergeCell ref="AB159:AF163"/>
    <mergeCell ref="V160:W160"/>
    <mergeCell ref="Y160:Z160"/>
    <mergeCell ref="V162:W162"/>
    <mergeCell ref="Y162:Z162"/>
    <mergeCell ref="H158:I158"/>
    <mergeCell ref="J158:K158"/>
    <mergeCell ref="L158:M158"/>
    <mergeCell ref="N158:O158"/>
    <mergeCell ref="Q158:R158"/>
    <mergeCell ref="T158:U158"/>
    <mergeCell ref="B156:AF156"/>
    <mergeCell ref="A157:A166"/>
    <mergeCell ref="B157:E157"/>
    <mergeCell ref="F157:O157"/>
    <mergeCell ref="P157:U157"/>
    <mergeCell ref="V157:X157"/>
    <mergeCell ref="Y157:AC157"/>
    <mergeCell ref="AD157:AF157"/>
    <mergeCell ref="B158:E160"/>
    <mergeCell ref="F158:G158"/>
    <mergeCell ref="B163:E163"/>
    <mergeCell ref="P163:T163"/>
    <mergeCell ref="V163:W163"/>
    <mergeCell ref="Y163:Z163"/>
    <mergeCell ref="AK163:AL163"/>
    <mergeCell ref="P164:T164"/>
    <mergeCell ref="V164:AF165"/>
    <mergeCell ref="B165:E165"/>
    <mergeCell ref="P165:R165"/>
    <mergeCell ref="S165:U165"/>
    <mergeCell ref="B161:E161"/>
    <mergeCell ref="P161:U161"/>
    <mergeCell ref="V161:W161"/>
    <mergeCell ref="Y161:Z161"/>
    <mergeCell ref="F162:G162"/>
    <mergeCell ref="H162:I162"/>
    <mergeCell ref="J162:K162"/>
    <mergeCell ref="L162:M162"/>
    <mergeCell ref="N162:O162"/>
    <mergeCell ref="P162:T162"/>
    <mergeCell ref="W168:X168"/>
    <mergeCell ref="P169:U169"/>
    <mergeCell ref="V169:AA169"/>
    <mergeCell ref="AB169:AF173"/>
    <mergeCell ref="V170:W170"/>
    <mergeCell ref="Y170:Z170"/>
    <mergeCell ref="V172:W172"/>
    <mergeCell ref="Y172:Z172"/>
    <mergeCell ref="H168:I168"/>
    <mergeCell ref="J168:K168"/>
    <mergeCell ref="L168:M168"/>
    <mergeCell ref="N168:O168"/>
    <mergeCell ref="Q168:R168"/>
    <mergeCell ref="T168:U168"/>
    <mergeCell ref="B166:AF166"/>
    <mergeCell ref="A167:A176"/>
    <mergeCell ref="B167:E167"/>
    <mergeCell ref="F167:O167"/>
    <mergeCell ref="P167:U167"/>
    <mergeCell ref="V167:X167"/>
    <mergeCell ref="Y167:AC167"/>
    <mergeCell ref="AD167:AF167"/>
    <mergeCell ref="B168:E170"/>
    <mergeCell ref="F168:G168"/>
    <mergeCell ref="B173:E173"/>
    <mergeCell ref="P173:T173"/>
    <mergeCell ref="V173:W173"/>
    <mergeCell ref="Y173:Z173"/>
    <mergeCell ref="AK173:AL173"/>
    <mergeCell ref="P174:T174"/>
    <mergeCell ref="V174:AF175"/>
    <mergeCell ref="B175:E175"/>
    <mergeCell ref="P175:R175"/>
    <mergeCell ref="S175:U175"/>
    <mergeCell ref="B171:E171"/>
    <mergeCell ref="P171:U171"/>
    <mergeCell ref="V171:W171"/>
    <mergeCell ref="Y171:Z171"/>
    <mergeCell ref="F172:G172"/>
    <mergeCell ref="H172:I172"/>
    <mergeCell ref="J172:K172"/>
    <mergeCell ref="L172:M172"/>
    <mergeCell ref="N172:O172"/>
    <mergeCell ref="P172:T172"/>
    <mergeCell ref="W178:X178"/>
    <mergeCell ref="P179:U179"/>
    <mergeCell ref="V179:AA179"/>
    <mergeCell ref="AB179:AF183"/>
    <mergeCell ref="V180:W180"/>
    <mergeCell ref="Y180:Z180"/>
    <mergeCell ref="V182:W182"/>
    <mergeCell ref="Y182:Z182"/>
    <mergeCell ref="H178:I178"/>
    <mergeCell ref="J178:K178"/>
    <mergeCell ref="L178:M178"/>
    <mergeCell ref="N178:O178"/>
    <mergeCell ref="Q178:R178"/>
    <mergeCell ref="T178:U178"/>
    <mergeCell ref="B176:AF176"/>
    <mergeCell ref="A177:A186"/>
    <mergeCell ref="B177:E177"/>
    <mergeCell ref="F177:O177"/>
    <mergeCell ref="P177:U177"/>
    <mergeCell ref="V177:X177"/>
    <mergeCell ref="Y177:AC177"/>
    <mergeCell ref="AD177:AF177"/>
    <mergeCell ref="B178:E180"/>
    <mergeCell ref="F178:G178"/>
    <mergeCell ref="B183:E183"/>
    <mergeCell ref="P183:T183"/>
    <mergeCell ref="V183:W183"/>
    <mergeCell ref="Y183:Z183"/>
    <mergeCell ref="AK183:AL183"/>
    <mergeCell ref="P184:T184"/>
    <mergeCell ref="V184:AF185"/>
    <mergeCell ref="B185:E185"/>
    <mergeCell ref="P185:R185"/>
    <mergeCell ref="S185:U185"/>
    <mergeCell ref="B181:E181"/>
    <mergeCell ref="P181:U181"/>
    <mergeCell ref="V181:W181"/>
    <mergeCell ref="Y181:Z181"/>
    <mergeCell ref="F182:G182"/>
    <mergeCell ref="H182:I182"/>
    <mergeCell ref="J182:K182"/>
    <mergeCell ref="L182:M182"/>
    <mergeCell ref="N182:O182"/>
    <mergeCell ref="P182:T182"/>
    <mergeCell ref="W188:X188"/>
    <mergeCell ref="P189:U189"/>
    <mergeCell ref="V189:AA189"/>
    <mergeCell ref="AB189:AF193"/>
    <mergeCell ref="V190:W190"/>
    <mergeCell ref="Y190:Z190"/>
    <mergeCell ref="V192:W192"/>
    <mergeCell ref="Y192:Z192"/>
    <mergeCell ref="H188:I188"/>
    <mergeCell ref="J188:K188"/>
    <mergeCell ref="L188:M188"/>
    <mergeCell ref="N188:O188"/>
    <mergeCell ref="Q188:R188"/>
    <mergeCell ref="T188:U188"/>
    <mergeCell ref="B186:AF186"/>
    <mergeCell ref="A187:A196"/>
    <mergeCell ref="B187:E187"/>
    <mergeCell ref="F187:O187"/>
    <mergeCell ref="P187:U187"/>
    <mergeCell ref="V187:X187"/>
    <mergeCell ref="Y187:AC187"/>
    <mergeCell ref="AD187:AF187"/>
    <mergeCell ref="B188:E190"/>
    <mergeCell ref="F188:G188"/>
    <mergeCell ref="B193:E193"/>
    <mergeCell ref="P193:T193"/>
    <mergeCell ref="V193:W193"/>
    <mergeCell ref="Y193:Z193"/>
    <mergeCell ref="AK193:AL193"/>
    <mergeCell ref="P194:T194"/>
    <mergeCell ref="V194:AF195"/>
    <mergeCell ref="B195:E195"/>
    <mergeCell ref="P195:R195"/>
    <mergeCell ref="S195:U195"/>
    <mergeCell ref="B191:E191"/>
    <mergeCell ref="P191:U191"/>
    <mergeCell ref="V191:W191"/>
    <mergeCell ref="Y191:Z191"/>
    <mergeCell ref="F192:G192"/>
    <mergeCell ref="H192:I192"/>
    <mergeCell ref="J192:K192"/>
    <mergeCell ref="L192:M192"/>
    <mergeCell ref="N192:O192"/>
    <mergeCell ref="P192:T192"/>
    <mergeCell ref="W198:X198"/>
    <mergeCell ref="P199:U199"/>
    <mergeCell ref="V199:AA199"/>
    <mergeCell ref="AB199:AF203"/>
    <mergeCell ref="V200:W200"/>
    <mergeCell ref="Y200:Z200"/>
    <mergeCell ref="V202:W202"/>
    <mergeCell ref="Y202:Z202"/>
    <mergeCell ref="H198:I198"/>
    <mergeCell ref="J198:K198"/>
    <mergeCell ref="L198:M198"/>
    <mergeCell ref="N198:O198"/>
    <mergeCell ref="Q198:R198"/>
    <mergeCell ref="T198:U198"/>
    <mergeCell ref="B196:AF196"/>
    <mergeCell ref="A197:A206"/>
    <mergeCell ref="B197:E197"/>
    <mergeCell ref="F197:O197"/>
    <mergeCell ref="P197:U197"/>
    <mergeCell ref="V197:X197"/>
    <mergeCell ref="Y197:AC197"/>
    <mergeCell ref="AD197:AF197"/>
    <mergeCell ref="B198:E200"/>
    <mergeCell ref="F198:G198"/>
    <mergeCell ref="B203:E203"/>
    <mergeCell ref="P203:T203"/>
    <mergeCell ref="V203:W203"/>
    <mergeCell ref="Y203:Z203"/>
    <mergeCell ref="AK203:AL203"/>
    <mergeCell ref="P204:T204"/>
    <mergeCell ref="V204:AF205"/>
    <mergeCell ref="B205:E205"/>
    <mergeCell ref="P205:R205"/>
    <mergeCell ref="S205:U205"/>
    <mergeCell ref="B201:E201"/>
    <mergeCell ref="P201:U201"/>
    <mergeCell ref="V201:W201"/>
    <mergeCell ref="Y201:Z201"/>
    <mergeCell ref="F202:G202"/>
    <mergeCell ref="H202:I202"/>
    <mergeCell ref="J202:K202"/>
    <mergeCell ref="L202:M202"/>
    <mergeCell ref="N202:O202"/>
    <mergeCell ref="P202:T202"/>
    <mergeCell ref="W208:X208"/>
    <mergeCell ref="P209:U209"/>
    <mergeCell ref="V209:AA209"/>
    <mergeCell ref="AB209:AF213"/>
    <mergeCell ref="V210:W210"/>
    <mergeCell ref="Y210:Z210"/>
    <mergeCell ref="V212:W212"/>
    <mergeCell ref="Y212:Z212"/>
    <mergeCell ref="H208:I208"/>
    <mergeCell ref="J208:K208"/>
    <mergeCell ref="L208:M208"/>
    <mergeCell ref="N208:O208"/>
    <mergeCell ref="Q208:R208"/>
    <mergeCell ref="T208:U208"/>
    <mergeCell ref="B206:AF206"/>
    <mergeCell ref="A207:A216"/>
    <mergeCell ref="B207:E207"/>
    <mergeCell ref="F207:O207"/>
    <mergeCell ref="P207:U207"/>
    <mergeCell ref="V207:X207"/>
    <mergeCell ref="Y207:AC207"/>
    <mergeCell ref="AD207:AF207"/>
    <mergeCell ref="B208:E210"/>
    <mergeCell ref="F208:G208"/>
    <mergeCell ref="B213:E213"/>
    <mergeCell ref="P213:T213"/>
    <mergeCell ref="V213:W213"/>
    <mergeCell ref="Y213:Z213"/>
    <mergeCell ref="AK213:AL213"/>
    <mergeCell ref="P214:T214"/>
    <mergeCell ref="V214:AF215"/>
    <mergeCell ref="B215:E215"/>
    <mergeCell ref="P215:R215"/>
    <mergeCell ref="S215:U215"/>
    <mergeCell ref="B211:E211"/>
    <mergeCell ref="P211:U211"/>
    <mergeCell ref="V211:W211"/>
    <mergeCell ref="Y211:Z211"/>
    <mergeCell ref="F212:G212"/>
    <mergeCell ref="H212:I212"/>
    <mergeCell ref="J212:K212"/>
    <mergeCell ref="L212:M212"/>
    <mergeCell ref="N212:O212"/>
    <mergeCell ref="P212:T212"/>
    <mergeCell ref="W218:X218"/>
    <mergeCell ref="P219:U219"/>
    <mergeCell ref="V219:AA219"/>
    <mergeCell ref="AB219:AF223"/>
    <mergeCell ref="V220:W220"/>
    <mergeCell ref="Y220:Z220"/>
    <mergeCell ref="V222:W222"/>
    <mergeCell ref="Y222:Z222"/>
    <mergeCell ref="H218:I218"/>
    <mergeCell ref="J218:K218"/>
    <mergeCell ref="L218:M218"/>
    <mergeCell ref="N218:O218"/>
    <mergeCell ref="Q218:R218"/>
    <mergeCell ref="T218:U218"/>
    <mergeCell ref="B216:AF216"/>
    <mergeCell ref="A217:A226"/>
    <mergeCell ref="B217:E217"/>
    <mergeCell ref="F217:O217"/>
    <mergeCell ref="P217:U217"/>
    <mergeCell ref="V217:X217"/>
    <mergeCell ref="Y217:AC217"/>
    <mergeCell ref="AD217:AF217"/>
    <mergeCell ref="B218:E220"/>
    <mergeCell ref="F218:G218"/>
    <mergeCell ref="B223:E223"/>
    <mergeCell ref="P223:T223"/>
    <mergeCell ref="V223:W223"/>
    <mergeCell ref="Y223:Z223"/>
    <mergeCell ref="AK223:AL223"/>
    <mergeCell ref="P224:T224"/>
    <mergeCell ref="V224:AF225"/>
    <mergeCell ref="B225:E225"/>
    <mergeCell ref="P225:R225"/>
    <mergeCell ref="S225:U225"/>
    <mergeCell ref="B221:E221"/>
    <mergeCell ref="P221:U221"/>
    <mergeCell ref="V221:W221"/>
    <mergeCell ref="Y221:Z221"/>
    <mergeCell ref="F222:G222"/>
    <mergeCell ref="H222:I222"/>
    <mergeCell ref="J222:K222"/>
    <mergeCell ref="L222:M222"/>
    <mergeCell ref="N222:O222"/>
    <mergeCell ref="P222:T222"/>
    <mergeCell ref="W228:X228"/>
    <mergeCell ref="P229:U229"/>
    <mergeCell ref="V229:AA229"/>
    <mergeCell ref="AB229:AF233"/>
    <mergeCell ref="V230:W230"/>
    <mergeCell ref="Y230:Z230"/>
    <mergeCell ref="V232:W232"/>
    <mergeCell ref="Y232:Z232"/>
    <mergeCell ref="H228:I228"/>
    <mergeCell ref="J228:K228"/>
    <mergeCell ref="L228:M228"/>
    <mergeCell ref="N228:O228"/>
    <mergeCell ref="Q228:R228"/>
    <mergeCell ref="T228:U228"/>
    <mergeCell ref="B226:AF226"/>
    <mergeCell ref="A227:A236"/>
    <mergeCell ref="B227:E227"/>
    <mergeCell ref="F227:O227"/>
    <mergeCell ref="P227:U227"/>
    <mergeCell ref="V227:X227"/>
    <mergeCell ref="Y227:AC227"/>
    <mergeCell ref="AD227:AF227"/>
    <mergeCell ref="B228:E230"/>
    <mergeCell ref="F228:G228"/>
    <mergeCell ref="B233:E233"/>
    <mergeCell ref="P233:T233"/>
    <mergeCell ref="V233:W233"/>
    <mergeCell ref="Y233:Z233"/>
    <mergeCell ref="AK233:AL233"/>
    <mergeCell ref="P234:T234"/>
    <mergeCell ref="V234:AF235"/>
    <mergeCell ref="B235:E235"/>
    <mergeCell ref="P235:R235"/>
    <mergeCell ref="S235:U235"/>
    <mergeCell ref="B231:E231"/>
    <mergeCell ref="P231:U231"/>
    <mergeCell ref="V231:W231"/>
    <mergeCell ref="Y231:Z231"/>
    <mergeCell ref="F232:G232"/>
    <mergeCell ref="H232:I232"/>
    <mergeCell ref="J232:K232"/>
    <mergeCell ref="L232:M232"/>
    <mergeCell ref="N232:O232"/>
    <mergeCell ref="P232:T232"/>
    <mergeCell ref="W238:X238"/>
    <mergeCell ref="P239:U239"/>
    <mergeCell ref="V239:AA239"/>
    <mergeCell ref="AB239:AF243"/>
    <mergeCell ref="V240:W240"/>
    <mergeCell ref="Y240:Z240"/>
    <mergeCell ref="V242:W242"/>
    <mergeCell ref="Y242:Z242"/>
    <mergeCell ref="H238:I238"/>
    <mergeCell ref="J238:K238"/>
    <mergeCell ref="L238:M238"/>
    <mergeCell ref="N238:O238"/>
    <mergeCell ref="Q238:R238"/>
    <mergeCell ref="T238:U238"/>
    <mergeCell ref="B236:AF236"/>
    <mergeCell ref="A237:A246"/>
    <mergeCell ref="B237:E237"/>
    <mergeCell ref="F237:O237"/>
    <mergeCell ref="P237:U237"/>
    <mergeCell ref="V237:X237"/>
    <mergeCell ref="Y237:AC237"/>
    <mergeCell ref="AD237:AF237"/>
    <mergeCell ref="B238:E240"/>
    <mergeCell ref="F238:G238"/>
    <mergeCell ref="B243:E243"/>
    <mergeCell ref="P243:T243"/>
    <mergeCell ref="V243:W243"/>
    <mergeCell ref="Y243:Z243"/>
    <mergeCell ref="AK243:AL243"/>
    <mergeCell ref="P244:T244"/>
    <mergeCell ref="V244:AF245"/>
    <mergeCell ref="B245:E245"/>
    <mergeCell ref="P245:R245"/>
    <mergeCell ref="S245:U245"/>
    <mergeCell ref="B241:E241"/>
    <mergeCell ref="P241:U241"/>
    <mergeCell ref="V241:W241"/>
    <mergeCell ref="Y241:Z241"/>
    <mergeCell ref="F242:G242"/>
    <mergeCell ref="H242:I242"/>
    <mergeCell ref="J242:K242"/>
    <mergeCell ref="L242:M242"/>
    <mergeCell ref="N242:O242"/>
    <mergeCell ref="P242:T242"/>
    <mergeCell ref="W248:X248"/>
    <mergeCell ref="P249:U249"/>
    <mergeCell ref="V249:AA249"/>
    <mergeCell ref="AB249:AF253"/>
    <mergeCell ref="V250:W250"/>
    <mergeCell ref="Y250:Z250"/>
    <mergeCell ref="V252:W252"/>
    <mergeCell ref="Y252:Z252"/>
    <mergeCell ref="H248:I248"/>
    <mergeCell ref="J248:K248"/>
    <mergeCell ref="L248:M248"/>
    <mergeCell ref="N248:O248"/>
    <mergeCell ref="Q248:R248"/>
    <mergeCell ref="T248:U248"/>
    <mergeCell ref="B246:AF246"/>
    <mergeCell ref="A247:A256"/>
    <mergeCell ref="B247:E247"/>
    <mergeCell ref="F247:O247"/>
    <mergeCell ref="P247:U247"/>
    <mergeCell ref="V247:X247"/>
    <mergeCell ref="Y247:AC247"/>
    <mergeCell ref="AD247:AF247"/>
    <mergeCell ref="B248:E250"/>
    <mergeCell ref="F248:G248"/>
    <mergeCell ref="B253:E253"/>
    <mergeCell ref="P253:T253"/>
    <mergeCell ref="V253:W253"/>
    <mergeCell ref="Y253:Z253"/>
    <mergeCell ref="AK253:AL253"/>
    <mergeCell ref="P254:T254"/>
    <mergeCell ref="V254:AF255"/>
    <mergeCell ref="B255:E255"/>
    <mergeCell ref="P255:R255"/>
    <mergeCell ref="S255:U255"/>
    <mergeCell ref="B251:E251"/>
    <mergeCell ref="P251:U251"/>
    <mergeCell ref="V251:W251"/>
    <mergeCell ref="Y251:Z251"/>
    <mergeCell ref="F252:G252"/>
    <mergeCell ref="H252:I252"/>
    <mergeCell ref="J252:K252"/>
    <mergeCell ref="L252:M252"/>
    <mergeCell ref="N252:O252"/>
    <mergeCell ref="P252:T252"/>
    <mergeCell ref="W258:X258"/>
    <mergeCell ref="P259:U259"/>
    <mergeCell ref="V259:AA259"/>
    <mergeCell ref="AB259:AF263"/>
    <mergeCell ref="V260:W260"/>
    <mergeCell ref="Y260:Z260"/>
    <mergeCell ref="V262:W262"/>
    <mergeCell ref="Y262:Z262"/>
    <mergeCell ref="H258:I258"/>
    <mergeCell ref="J258:K258"/>
    <mergeCell ref="L258:M258"/>
    <mergeCell ref="N258:O258"/>
    <mergeCell ref="Q258:R258"/>
    <mergeCell ref="T258:U258"/>
    <mergeCell ref="B256:AF256"/>
    <mergeCell ref="A257:A266"/>
    <mergeCell ref="B257:E257"/>
    <mergeCell ref="F257:O257"/>
    <mergeCell ref="P257:U257"/>
    <mergeCell ref="V257:X257"/>
    <mergeCell ref="Y257:AC257"/>
    <mergeCell ref="AD257:AF257"/>
    <mergeCell ref="B258:E260"/>
    <mergeCell ref="F258:G258"/>
    <mergeCell ref="B263:E263"/>
    <mergeCell ref="P263:T263"/>
    <mergeCell ref="V263:W263"/>
    <mergeCell ref="Y263:Z263"/>
    <mergeCell ref="AK263:AL263"/>
    <mergeCell ref="P264:T264"/>
    <mergeCell ref="V264:AF265"/>
    <mergeCell ref="B265:E265"/>
    <mergeCell ref="P265:R265"/>
    <mergeCell ref="S265:U265"/>
    <mergeCell ref="B261:E261"/>
    <mergeCell ref="P261:U261"/>
    <mergeCell ref="V261:W261"/>
    <mergeCell ref="Y261:Z261"/>
    <mergeCell ref="F262:G262"/>
    <mergeCell ref="H262:I262"/>
    <mergeCell ref="J262:K262"/>
    <mergeCell ref="L262:M262"/>
    <mergeCell ref="N262:O262"/>
    <mergeCell ref="P262:T262"/>
    <mergeCell ref="W268:X268"/>
    <mergeCell ref="P269:U269"/>
    <mergeCell ref="V269:AA269"/>
    <mergeCell ref="AB269:AF273"/>
    <mergeCell ref="V270:W270"/>
    <mergeCell ref="Y270:Z270"/>
    <mergeCell ref="V272:W272"/>
    <mergeCell ref="Y272:Z272"/>
    <mergeCell ref="H268:I268"/>
    <mergeCell ref="J268:K268"/>
    <mergeCell ref="L268:M268"/>
    <mergeCell ref="N268:O268"/>
    <mergeCell ref="Q268:R268"/>
    <mergeCell ref="T268:U268"/>
    <mergeCell ref="B266:AF266"/>
    <mergeCell ref="A267:A276"/>
    <mergeCell ref="B267:E267"/>
    <mergeCell ref="F267:O267"/>
    <mergeCell ref="P267:U267"/>
    <mergeCell ref="V267:X267"/>
    <mergeCell ref="Y267:AC267"/>
    <mergeCell ref="AD267:AF267"/>
    <mergeCell ref="B268:E270"/>
    <mergeCell ref="F268:G268"/>
    <mergeCell ref="B273:E273"/>
    <mergeCell ref="P273:T273"/>
    <mergeCell ref="V273:W273"/>
    <mergeCell ref="Y273:Z273"/>
    <mergeCell ref="AK273:AL273"/>
    <mergeCell ref="P274:T274"/>
    <mergeCell ref="V274:AF275"/>
    <mergeCell ref="B275:E275"/>
    <mergeCell ref="P275:R275"/>
    <mergeCell ref="S275:U275"/>
    <mergeCell ref="B271:E271"/>
    <mergeCell ref="P271:U271"/>
    <mergeCell ref="V271:W271"/>
    <mergeCell ref="Y271:Z271"/>
    <mergeCell ref="F272:G272"/>
    <mergeCell ref="H272:I272"/>
    <mergeCell ref="J272:K272"/>
    <mergeCell ref="L272:M272"/>
    <mergeCell ref="N272:O272"/>
    <mergeCell ref="P272:T272"/>
    <mergeCell ref="W278:X278"/>
    <mergeCell ref="P279:U279"/>
    <mergeCell ref="V279:AA279"/>
    <mergeCell ref="AB279:AF283"/>
    <mergeCell ref="V280:W280"/>
    <mergeCell ref="Y280:Z280"/>
    <mergeCell ref="V282:W282"/>
    <mergeCell ref="Y282:Z282"/>
    <mergeCell ref="H278:I278"/>
    <mergeCell ref="J278:K278"/>
    <mergeCell ref="L278:M278"/>
    <mergeCell ref="N278:O278"/>
    <mergeCell ref="Q278:R278"/>
    <mergeCell ref="T278:U278"/>
    <mergeCell ref="B276:AF276"/>
    <mergeCell ref="A277:A286"/>
    <mergeCell ref="B277:E277"/>
    <mergeCell ref="F277:O277"/>
    <mergeCell ref="P277:U277"/>
    <mergeCell ref="V277:X277"/>
    <mergeCell ref="Y277:AC277"/>
    <mergeCell ref="AD277:AF277"/>
    <mergeCell ref="B278:E280"/>
    <mergeCell ref="F278:G278"/>
    <mergeCell ref="B283:E283"/>
    <mergeCell ref="P283:T283"/>
    <mergeCell ref="V283:W283"/>
    <mergeCell ref="Y283:Z283"/>
    <mergeCell ref="AK283:AL283"/>
    <mergeCell ref="P284:T284"/>
    <mergeCell ref="V284:AF285"/>
    <mergeCell ref="B285:E285"/>
    <mergeCell ref="P285:R285"/>
    <mergeCell ref="S285:U285"/>
    <mergeCell ref="B281:E281"/>
    <mergeCell ref="P281:U281"/>
    <mergeCell ref="V281:W281"/>
    <mergeCell ref="Y281:Z281"/>
    <mergeCell ref="F282:G282"/>
    <mergeCell ref="H282:I282"/>
    <mergeCell ref="J282:K282"/>
    <mergeCell ref="L282:M282"/>
    <mergeCell ref="N282:O282"/>
    <mergeCell ref="P282:T282"/>
    <mergeCell ref="W288:X288"/>
    <mergeCell ref="P289:U289"/>
    <mergeCell ref="V289:AA289"/>
    <mergeCell ref="AB289:AF293"/>
    <mergeCell ref="V290:W290"/>
    <mergeCell ref="Y290:Z290"/>
    <mergeCell ref="V292:W292"/>
    <mergeCell ref="Y292:Z292"/>
    <mergeCell ref="H288:I288"/>
    <mergeCell ref="J288:K288"/>
    <mergeCell ref="L288:M288"/>
    <mergeCell ref="N288:O288"/>
    <mergeCell ref="Q288:R288"/>
    <mergeCell ref="T288:U288"/>
    <mergeCell ref="B286:AF286"/>
    <mergeCell ref="A287:A296"/>
    <mergeCell ref="B287:E287"/>
    <mergeCell ref="F287:O287"/>
    <mergeCell ref="P287:U287"/>
    <mergeCell ref="V287:X287"/>
    <mergeCell ref="Y287:AC287"/>
    <mergeCell ref="AD287:AF287"/>
    <mergeCell ref="B288:E290"/>
    <mergeCell ref="F288:G288"/>
    <mergeCell ref="B293:E293"/>
    <mergeCell ref="P293:T293"/>
    <mergeCell ref="V293:W293"/>
    <mergeCell ref="Y293:Z293"/>
    <mergeCell ref="AB299:AF303"/>
    <mergeCell ref="V300:W300"/>
    <mergeCell ref="Y300:Z300"/>
    <mergeCell ref="V302:W302"/>
    <mergeCell ref="Y302:Z302"/>
    <mergeCell ref="AK293:AL293"/>
    <mergeCell ref="P294:T294"/>
    <mergeCell ref="V294:AF295"/>
    <mergeCell ref="B295:E295"/>
    <mergeCell ref="P295:R295"/>
    <mergeCell ref="S295:U295"/>
    <mergeCell ref="B291:E291"/>
    <mergeCell ref="P291:U291"/>
    <mergeCell ref="V291:W291"/>
    <mergeCell ref="Y291:Z291"/>
    <mergeCell ref="F292:G292"/>
    <mergeCell ref="H292:I292"/>
    <mergeCell ref="J292:K292"/>
    <mergeCell ref="L292:M292"/>
    <mergeCell ref="N292:O292"/>
    <mergeCell ref="P292:T292"/>
    <mergeCell ref="W298:X298"/>
    <mergeCell ref="H298:I298"/>
    <mergeCell ref="J298:K298"/>
    <mergeCell ref="L298:M298"/>
    <mergeCell ref="N298:O298"/>
    <mergeCell ref="Q298:R298"/>
    <mergeCell ref="T298:U298"/>
    <mergeCell ref="B296:AF296"/>
    <mergeCell ref="A297:A306"/>
    <mergeCell ref="B297:E297"/>
    <mergeCell ref="F297:O297"/>
    <mergeCell ref="P297:U297"/>
    <mergeCell ref="V297:X297"/>
    <mergeCell ref="Y297:AC297"/>
    <mergeCell ref="AD297:AF297"/>
    <mergeCell ref="B298:E300"/>
    <mergeCell ref="F298:G298"/>
    <mergeCell ref="B306:AF306"/>
    <mergeCell ref="B303:E303"/>
    <mergeCell ref="P303:T303"/>
    <mergeCell ref="V303:W303"/>
    <mergeCell ref="Y303:Z303"/>
    <mergeCell ref="AK303:AL303"/>
    <mergeCell ref="P304:T304"/>
    <mergeCell ref="V304:AF305"/>
    <mergeCell ref="B305:E305"/>
    <mergeCell ref="P305:R305"/>
    <mergeCell ref="S305:U305"/>
    <mergeCell ref="B301:E301"/>
    <mergeCell ref="P301:U301"/>
    <mergeCell ref="V301:W301"/>
    <mergeCell ref="Y301:Z301"/>
    <mergeCell ref="F302:G302"/>
    <mergeCell ref="H302:I302"/>
    <mergeCell ref="J302:K302"/>
    <mergeCell ref="L302:M302"/>
    <mergeCell ref="N302:O302"/>
    <mergeCell ref="P302:T302"/>
    <mergeCell ref="P299:U299"/>
    <mergeCell ref="V299:AA299"/>
  </mergeCells>
  <phoneticPr fontId="1"/>
  <pageMargins left="0.27" right="0.17" top="0.56000000000000005" bottom="0.21" header="0.3" footer="0.17"/>
  <pageSetup paperSize="9" scale="84" orientation="landscape" r:id="rId1"/>
  <rowBreaks count="1" manualBreakCount="1">
    <brk id="26" max="31"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利用者曜日別抽出!$O$5:$O$104</xm:f>
          </x14:formula1>
          <xm:sqref>B8:E10 B18:E20 B28:E30 B38:E40 B48:E50 B58:E60 B68:E70 B78:E80 B88:E90 B98:E100 B108:E110 B118:E120 B128:E130 B138:E140 B148:E150 B158:E160 B168:E170 B178:E180 B188:E190 B198:E200 B208:E210 B218:E220 B228:E230 B238:E240 B248:E250 B258:E260 B268:E270 B278:E280 B288:E290 B298:E300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306"/>
  <sheetViews>
    <sheetView showZeros="0" view="pageBreakPreview" topLeftCell="I1" zoomScale="70" zoomScaleNormal="100" zoomScaleSheetLayoutView="70" workbookViewId="0">
      <selection activeCell="V24" sqref="V24:AF25"/>
    </sheetView>
  </sheetViews>
  <sheetFormatPr defaultColWidth="5.33203125" defaultRowHeight="13.2"/>
  <cols>
    <col min="1" max="15" width="5.109375" style="60" customWidth="1"/>
    <col min="16" max="32" width="5.44140625" style="60" customWidth="1"/>
    <col min="33" max="16384" width="5.33203125" style="60"/>
  </cols>
  <sheetData>
    <row r="1" spans="1:65" ht="19.5" customHeight="1" thickBot="1">
      <c r="A1" s="326" t="s">
        <v>8</v>
      </c>
      <c r="B1" s="327"/>
      <c r="C1" s="327"/>
      <c r="D1" s="328"/>
      <c r="E1" s="235" t="s">
        <v>38</v>
      </c>
      <c r="F1" s="236"/>
      <c r="G1" s="236"/>
      <c r="H1" s="236"/>
      <c r="I1" s="236"/>
      <c r="J1" s="236"/>
      <c r="K1" s="236"/>
      <c r="L1" s="236"/>
      <c r="M1" s="236"/>
      <c r="N1" s="236"/>
      <c r="O1" s="236"/>
      <c r="P1" s="236"/>
      <c r="Q1" s="236"/>
      <c r="R1" s="236"/>
      <c r="S1" s="236"/>
      <c r="T1" s="236"/>
      <c r="U1" s="236"/>
      <c r="V1" s="236"/>
      <c r="W1" s="236"/>
      <c r="X1" s="236"/>
      <c r="Y1" s="236"/>
      <c r="Z1" s="236"/>
      <c r="AA1" s="236"/>
      <c r="AB1" s="236"/>
      <c r="AC1" s="236"/>
      <c r="AD1" s="237"/>
    </row>
    <row r="2" spans="1:65" ht="7.2" customHeight="1" thickBot="1"/>
    <row r="3" spans="1:65">
      <c r="A3" s="329" t="s">
        <v>39</v>
      </c>
      <c r="B3" s="330"/>
      <c r="C3" s="330"/>
      <c r="D3" s="330"/>
      <c r="E3" s="333" t="s">
        <v>40</v>
      </c>
      <c r="F3" s="333"/>
      <c r="G3" s="333"/>
      <c r="H3" s="333"/>
      <c r="I3" s="333"/>
      <c r="J3" s="333"/>
      <c r="K3" s="333"/>
      <c r="L3" s="333"/>
      <c r="M3" s="333"/>
      <c r="N3" s="333"/>
      <c r="O3" s="333"/>
      <c r="P3" s="333"/>
      <c r="Q3" s="335" t="s">
        <v>41</v>
      </c>
      <c r="R3" s="342" t="s">
        <v>42</v>
      </c>
      <c r="S3" s="342"/>
      <c r="T3" s="330" t="s">
        <v>43</v>
      </c>
      <c r="U3" s="330"/>
      <c r="V3" s="330" t="s">
        <v>44</v>
      </c>
      <c r="W3" s="330"/>
      <c r="X3" s="330"/>
      <c r="Y3" s="330"/>
      <c r="Z3" s="330"/>
      <c r="AA3" s="330"/>
      <c r="AB3" s="330"/>
      <c r="AC3" s="330"/>
      <c r="AD3" s="339"/>
    </row>
    <row r="4" spans="1:65" ht="32.25" customHeight="1" thickBot="1">
      <c r="A4" s="331"/>
      <c r="B4" s="332"/>
      <c r="C4" s="332"/>
      <c r="D4" s="332"/>
      <c r="E4" s="334"/>
      <c r="F4" s="334"/>
      <c r="G4" s="334"/>
      <c r="H4" s="334"/>
      <c r="I4" s="334"/>
      <c r="J4" s="334"/>
      <c r="K4" s="334"/>
      <c r="L4" s="334"/>
      <c r="M4" s="334"/>
      <c r="N4" s="334"/>
      <c r="O4" s="334"/>
      <c r="P4" s="334"/>
      <c r="Q4" s="336"/>
      <c r="R4" s="340"/>
      <c r="S4" s="340"/>
      <c r="T4" s="340"/>
      <c r="U4" s="340"/>
      <c r="V4" s="340"/>
      <c r="W4" s="340"/>
      <c r="X4" s="340"/>
      <c r="Y4" s="340"/>
      <c r="Z4" s="340"/>
      <c r="AA4" s="340"/>
      <c r="AB4" s="340"/>
      <c r="AC4" s="340"/>
      <c r="AD4" s="341"/>
    </row>
    <row r="5" spans="1:65" ht="6" customHeight="1"/>
    <row r="6" spans="1:65" ht="15" thickBot="1">
      <c r="A6" s="337" t="s">
        <v>45</v>
      </c>
      <c r="B6" s="338"/>
      <c r="C6" s="338"/>
      <c r="D6" s="338"/>
      <c r="E6" s="338"/>
      <c r="F6" s="338"/>
      <c r="G6" s="338"/>
      <c r="H6" s="338"/>
      <c r="I6" s="338"/>
      <c r="J6" s="338"/>
      <c r="K6" s="338"/>
      <c r="L6" s="338"/>
      <c r="M6" s="338"/>
      <c r="N6" s="338"/>
      <c r="O6" s="338"/>
      <c r="P6" s="338"/>
      <c r="Q6" s="338"/>
      <c r="R6" s="338"/>
      <c r="S6" s="338"/>
      <c r="T6" s="338"/>
      <c r="U6" s="338"/>
      <c r="V6" s="338"/>
      <c r="W6" s="338"/>
      <c r="X6" s="338"/>
      <c r="Y6" s="338"/>
      <c r="Z6" s="338"/>
      <c r="AA6" s="338"/>
      <c r="AB6" s="338"/>
      <c r="AC6" s="338"/>
      <c r="AD6" s="338"/>
      <c r="AE6" s="338"/>
      <c r="AF6" s="338"/>
    </row>
    <row r="7" spans="1:65" ht="16.95" customHeight="1" thickBot="1">
      <c r="A7" s="325">
        <v>1</v>
      </c>
      <c r="B7" s="149" t="s">
        <v>9</v>
      </c>
      <c r="C7" s="150"/>
      <c r="D7" s="150"/>
      <c r="E7" s="151"/>
      <c r="F7" s="304" t="s">
        <v>158</v>
      </c>
      <c r="G7" s="305"/>
      <c r="H7" s="305"/>
      <c r="I7" s="305"/>
      <c r="J7" s="305"/>
      <c r="K7" s="305"/>
      <c r="L7" s="305"/>
      <c r="M7" s="305"/>
      <c r="N7" s="305"/>
      <c r="O7" s="306"/>
      <c r="P7" s="282" t="s">
        <v>48</v>
      </c>
      <c r="Q7" s="283"/>
      <c r="R7" s="283"/>
      <c r="S7" s="283"/>
      <c r="T7" s="283"/>
      <c r="U7" s="284"/>
      <c r="V7" s="285" t="str">
        <f>VLOOKUP($B8,利用者一覧!$C$4:$AU$53,36,FALSE)</f>
        <v>【通常食】</v>
      </c>
      <c r="W7" s="286"/>
      <c r="X7" s="286"/>
      <c r="Y7" s="282" t="s">
        <v>49</v>
      </c>
      <c r="Z7" s="283"/>
      <c r="AA7" s="283"/>
      <c r="AB7" s="283"/>
      <c r="AC7" s="284"/>
      <c r="AD7" s="285" t="str">
        <f>VLOOKUP($B8,利用者一覧!$C$4:$AU$53,37,FALSE)</f>
        <v>【総義歯】</v>
      </c>
      <c r="AE7" s="286"/>
      <c r="AF7" s="287"/>
    </row>
    <row r="8" spans="1:65" ht="27" customHeight="1" thickTop="1" thickBot="1">
      <c r="A8" s="302"/>
      <c r="B8" s="208" t="s">
        <v>190</v>
      </c>
      <c r="C8" s="208"/>
      <c r="D8" s="208"/>
      <c r="E8" s="259"/>
      <c r="F8" s="271" t="s">
        <v>26</v>
      </c>
      <c r="G8" s="272"/>
      <c r="H8" s="171" t="s">
        <v>27</v>
      </c>
      <c r="I8" s="272"/>
      <c r="J8" s="171" t="s">
        <v>28</v>
      </c>
      <c r="K8" s="272"/>
      <c r="L8" s="171" t="s">
        <v>29</v>
      </c>
      <c r="M8" s="272"/>
      <c r="N8" s="171" t="s">
        <v>30</v>
      </c>
      <c r="O8" s="275"/>
      <c r="P8" s="106" t="s">
        <v>52</v>
      </c>
      <c r="Q8" s="288" t="s">
        <v>53</v>
      </c>
      <c r="R8" s="289"/>
      <c r="S8" s="104" t="s">
        <v>57</v>
      </c>
      <c r="T8" s="290"/>
      <c r="U8" s="291"/>
      <c r="V8" s="105" t="s">
        <v>60</v>
      </c>
      <c r="W8" s="288" t="s">
        <v>61</v>
      </c>
      <c r="X8" s="292"/>
      <c r="Y8" s="107" t="s">
        <v>54</v>
      </c>
      <c r="Z8" s="115" t="s">
        <v>148</v>
      </c>
      <c r="AA8" s="108" t="s">
        <v>58</v>
      </c>
      <c r="AB8" s="115" t="s">
        <v>148</v>
      </c>
      <c r="AC8" s="108" t="s">
        <v>62</v>
      </c>
      <c r="AD8" s="115" t="s">
        <v>148</v>
      </c>
      <c r="AE8" s="104" t="s">
        <v>55</v>
      </c>
      <c r="AF8" s="61" t="s">
        <v>148</v>
      </c>
    </row>
    <row r="9" spans="1:65" ht="21.6" customHeight="1" thickBot="1">
      <c r="A9" s="302"/>
      <c r="B9" s="209"/>
      <c r="C9" s="209"/>
      <c r="D9" s="209"/>
      <c r="E9" s="261"/>
      <c r="F9" s="97" t="s">
        <v>36</v>
      </c>
      <c r="G9" s="98" t="s">
        <v>37</v>
      </c>
      <c r="H9" s="99" t="s">
        <v>36</v>
      </c>
      <c r="I9" s="98" t="s">
        <v>37</v>
      </c>
      <c r="J9" s="99" t="s">
        <v>36</v>
      </c>
      <c r="K9" s="98" t="s">
        <v>37</v>
      </c>
      <c r="L9" s="99" t="s">
        <v>36</v>
      </c>
      <c r="M9" s="98" t="s">
        <v>37</v>
      </c>
      <c r="N9" s="99" t="s">
        <v>36</v>
      </c>
      <c r="O9" s="100" t="s">
        <v>37</v>
      </c>
      <c r="P9" s="293" t="s">
        <v>177</v>
      </c>
      <c r="Q9" s="294"/>
      <c r="R9" s="294"/>
      <c r="S9" s="294"/>
      <c r="T9" s="294"/>
      <c r="U9" s="295"/>
      <c r="V9" s="293" t="s">
        <v>176</v>
      </c>
      <c r="W9" s="294"/>
      <c r="X9" s="294"/>
      <c r="Y9" s="294"/>
      <c r="Z9" s="294"/>
      <c r="AA9" s="296"/>
      <c r="AB9" s="297" t="str">
        <f>VLOOKUP($B8,利用者一覧!$C$4:$AU$53,45,FALSE)</f>
        <v>②他者とのコミュをサポート③他者とのコミュをサポート④食事前に集団トレ⑥見守りで入浴⑦立ち座りの一部解除⑧常々姿勢を正す声かけ</v>
      </c>
      <c r="AC9" s="297"/>
      <c r="AD9" s="297"/>
      <c r="AE9" s="297"/>
      <c r="AF9" s="298"/>
    </row>
    <row r="10" spans="1:65" ht="27" customHeight="1" thickTop="1" thickBot="1">
      <c r="A10" s="302"/>
      <c r="B10" s="209"/>
      <c r="C10" s="209"/>
      <c r="D10" s="209"/>
      <c r="E10" s="261"/>
      <c r="F10" s="71"/>
      <c r="G10" s="72"/>
      <c r="H10" s="73"/>
      <c r="I10" s="72"/>
      <c r="J10" s="73"/>
      <c r="K10" s="72"/>
      <c r="L10" s="73"/>
      <c r="M10" s="72"/>
      <c r="N10" s="73"/>
      <c r="O10" s="83"/>
      <c r="P10" s="107" t="s">
        <v>157</v>
      </c>
      <c r="Q10" s="115" t="s">
        <v>148</v>
      </c>
      <c r="R10" s="108" t="s">
        <v>63</v>
      </c>
      <c r="S10" s="61" t="s">
        <v>148</v>
      </c>
      <c r="T10" s="107" t="s">
        <v>59</v>
      </c>
      <c r="U10" s="61" t="s">
        <v>148</v>
      </c>
      <c r="V10" s="299" t="s">
        <v>135</v>
      </c>
      <c r="W10" s="300"/>
      <c r="X10" s="95" t="str">
        <f>VLOOKUP($B8,利用者一覧!$C$4:$AU$53,14,FALSE)</f>
        <v>□</v>
      </c>
      <c r="Y10" s="301" t="s">
        <v>139</v>
      </c>
      <c r="Z10" s="300"/>
      <c r="AA10" s="95" t="str">
        <f>VLOOKUP($B8,利用者一覧!$C$4:$AU$53,22,FALSE)</f>
        <v>□</v>
      </c>
      <c r="AB10" s="225"/>
      <c r="AC10" s="225"/>
      <c r="AD10" s="225"/>
      <c r="AE10" s="225"/>
      <c r="AF10" s="226"/>
    </row>
    <row r="11" spans="1:65" ht="21.6" customHeight="1" thickBot="1">
      <c r="A11" s="302"/>
      <c r="B11" s="283" t="s">
        <v>46</v>
      </c>
      <c r="C11" s="283"/>
      <c r="D11" s="283"/>
      <c r="E11" s="307"/>
      <c r="F11" s="84"/>
      <c r="G11" s="85"/>
      <c r="H11" s="86"/>
      <c r="I11" s="85"/>
      <c r="J11" s="86"/>
      <c r="K11" s="85"/>
      <c r="L11" s="86"/>
      <c r="M11" s="85"/>
      <c r="N11" s="86"/>
      <c r="O11" s="87"/>
      <c r="P11" s="293" t="s">
        <v>156</v>
      </c>
      <c r="Q11" s="294"/>
      <c r="R11" s="294"/>
      <c r="S11" s="294"/>
      <c r="T11" s="294"/>
      <c r="U11" s="295"/>
      <c r="V11" s="279" t="s">
        <v>143</v>
      </c>
      <c r="W11" s="280"/>
      <c r="X11" s="96" t="str">
        <f>VLOOKUP($B8,利用者一覧!$C$4:$AU$53,16,FALSE)</f>
        <v>☑</v>
      </c>
      <c r="Y11" s="281" t="s">
        <v>140</v>
      </c>
      <c r="Z11" s="280"/>
      <c r="AA11" s="96" t="str">
        <f>VLOOKUP($B8,利用者一覧!$C$4:$AU$53,24,FALSE)</f>
        <v>☑</v>
      </c>
      <c r="AB11" s="225"/>
      <c r="AC11" s="225"/>
      <c r="AD11" s="225"/>
      <c r="AE11" s="225"/>
      <c r="AF11" s="226"/>
    </row>
    <row r="12" spans="1:65" ht="21.6" customHeight="1" thickTop="1" thickBot="1">
      <c r="A12" s="302"/>
      <c r="B12" s="103" t="s">
        <v>51</v>
      </c>
      <c r="C12" s="94" t="str">
        <f>VLOOKUP($B8,利用者一覧!$C$4:$AU$53,38,FALSE)</f>
        <v>☑</v>
      </c>
      <c r="D12" s="104" t="s">
        <v>56</v>
      </c>
      <c r="E12" s="61" t="s">
        <v>149</v>
      </c>
      <c r="F12" s="271" t="s">
        <v>31</v>
      </c>
      <c r="G12" s="272"/>
      <c r="H12" s="171" t="s">
        <v>32</v>
      </c>
      <c r="I12" s="272"/>
      <c r="J12" s="171" t="s">
        <v>33</v>
      </c>
      <c r="K12" s="272"/>
      <c r="L12" s="171" t="s">
        <v>34</v>
      </c>
      <c r="M12" s="273"/>
      <c r="N12" s="274" t="s">
        <v>35</v>
      </c>
      <c r="O12" s="275"/>
      <c r="P12" s="276" t="str">
        <f>VLOOKUP($B8,利用者一覧!$C$4:$AU$53,40,FALSE)</f>
        <v>立ち座り運動</v>
      </c>
      <c r="Q12" s="277"/>
      <c r="R12" s="277"/>
      <c r="S12" s="277"/>
      <c r="T12" s="278"/>
      <c r="U12" s="70" t="s">
        <v>148</v>
      </c>
      <c r="V12" s="279" t="s">
        <v>144</v>
      </c>
      <c r="W12" s="280"/>
      <c r="X12" s="96" t="str">
        <f>VLOOKUP($B8,利用者一覧!$C$4:$AU$53,18,FALSE)</f>
        <v>☑</v>
      </c>
      <c r="Y12" s="281" t="s">
        <v>141</v>
      </c>
      <c r="Z12" s="280"/>
      <c r="AA12" s="96" t="str">
        <f>VLOOKUP($B8,利用者一覧!$C$4:$AU$53,26,FALSE)</f>
        <v>☑</v>
      </c>
      <c r="AB12" s="225"/>
      <c r="AC12" s="225"/>
      <c r="AD12" s="225"/>
      <c r="AE12" s="225"/>
      <c r="AF12" s="226"/>
    </row>
    <row r="13" spans="1:65" ht="21.6" customHeight="1" thickBot="1">
      <c r="A13" s="302"/>
      <c r="B13" s="308" t="s">
        <v>47</v>
      </c>
      <c r="C13" s="308"/>
      <c r="D13" s="308"/>
      <c r="E13" s="309"/>
      <c r="F13" s="97" t="s">
        <v>36</v>
      </c>
      <c r="G13" s="98" t="s">
        <v>37</v>
      </c>
      <c r="H13" s="99" t="s">
        <v>36</v>
      </c>
      <c r="I13" s="98" t="s">
        <v>37</v>
      </c>
      <c r="J13" s="99" t="s">
        <v>36</v>
      </c>
      <c r="K13" s="98" t="s">
        <v>37</v>
      </c>
      <c r="L13" s="99" t="s">
        <v>36</v>
      </c>
      <c r="M13" s="101" t="s">
        <v>37</v>
      </c>
      <c r="N13" s="102" t="s">
        <v>36</v>
      </c>
      <c r="O13" s="100" t="s">
        <v>37</v>
      </c>
      <c r="P13" s="310" t="str">
        <f>VLOOKUP($B8,利用者一覧!$C$4:$AU$53,41,FALSE)</f>
        <v>歩行運動</v>
      </c>
      <c r="Q13" s="311"/>
      <c r="R13" s="311"/>
      <c r="S13" s="311"/>
      <c r="T13" s="312"/>
      <c r="U13" s="64" t="s">
        <v>148</v>
      </c>
      <c r="V13" s="279" t="s">
        <v>138</v>
      </c>
      <c r="W13" s="280"/>
      <c r="X13" s="96" t="str">
        <f>VLOOKUP($B8,利用者一覧!$C$4:$AU$53,20,FALSE)</f>
        <v>☑</v>
      </c>
      <c r="Y13" s="281" t="s">
        <v>142</v>
      </c>
      <c r="Z13" s="280"/>
      <c r="AA13" s="96" t="str">
        <f>VLOOKUP($B8,利用者一覧!$C$4:$AU$53,28,FALSE)</f>
        <v>☑</v>
      </c>
      <c r="AB13" s="225"/>
      <c r="AC13" s="225"/>
      <c r="AD13" s="225"/>
      <c r="AE13" s="225"/>
      <c r="AF13" s="226"/>
      <c r="AK13" s="316"/>
      <c r="AL13" s="316"/>
      <c r="AM13" s="67"/>
      <c r="AN13" s="67"/>
      <c r="AO13" s="67"/>
    </row>
    <row r="14" spans="1:65" ht="21.6" customHeight="1" thickTop="1" thickBot="1">
      <c r="A14" s="302"/>
      <c r="B14" s="106" t="s">
        <v>51</v>
      </c>
      <c r="C14" s="94" t="str">
        <f>VLOOKUP($B8,利用者一覧!$C$4:$AU$53,39,FALSE)</f>
        <v>□</v>
      </c>
      <c r="D14" s="104" t="s">
        <v>56</v>
      </c>
      <c r="E14" s="61" t="s">
        <v>149</v>
      </c>
      <c r="F14" s="71"/>
      <c r="G14" s="72"/>
      <c r="H14" s="73"/>
      <c r="I14" s="72"/>
      <c r="J14" s="73"/>
      <c r="K14" s="72"/>
      <c r="L14" s="73"/>
      <c r="M14" s="74"/>
      <c r="N14" s="62"/>
      <c r="O14" s="63"/>
      <c r="P14" s="317" t="str">
        <f>VLOOKUP($B8,利用者一覧!$C$4:$AU$53,42,FALSE)</f>
        <v>スクワット</v>
      </c>
      <c r="Q14" s="318"/>
      <c r="R14" s="318"/>
      <c r="S14" s="318"/>
      <c r="T14" s="319"/>
      <c r="U14" s="116" t="s">
        <v>148</v>
      </c>
      <c r="V14" s="320" t="str">
        <f>VLOOKUP($B8,利用者一覧!$C$4:$AU$53,44,FALSE)</f>
        <v>目標：近所の友達の家へ行ける</v>
      </c>
      <c r="W14" s="179"/>
      <c r="X14" s="179"/>
      <c r="Y14" s="179"/>
      <c r="Z14" s="179"/>
      <c r="AA14" s="179"/>
      <c r="AB14" s="179"/>
      <c r="AC14" s="179"/>
      <c r="AD14" s="179"/>
      <c r="AE14" s="179"/>
      <c r="AF14" s="180"/>
    </row>
    <row r="15" spans="1:65" ht="21.6" customHeight="1" thickBot="1">
      <c r="A15" s="302"/>
      <c r="B15" s="293" t="s">
        <v>182</v>
      </c>
      <c r="C15" s="294"/>
      <c r="D15" s="294"/>
      <c r="E15" s="295"/>
      <c r="F15" s="109"/>
      <c r="G15" s="110"/>
      <c r="H15" s="111"/>
      <c r="I15" s="110"/>
      <c r="J15" s="111"/>
      <c r="K15" s="110"/>
      <c r="L15" s="111"/>
      <c r="M15" s="112"/>
      <c r="N15" s="113"/>
      <c r="O15" s="114"/>
      <c r="P15" s="198" t="s">
        <v>178</v>
      </c>
      <c r="Q15" s="199"/>
      <c r="R15" s="324"/>
      <c r="S15" s="206" t="str">
        <f>VLOOKUP($B8,利用者一覧!$C$4:$AU$53,43,FALSE)</f>
        <v>外出の機会</v>
      </c>
      <c r="T15" s="206"/>
      <c r="U15" s="207"/>
      <c r="V15" s="321"/>
      <c r="W15" s="322"/>
      <c r="X15" s="322"/>
      <c r="Y15" s="322"/>
      <c r="Z15" s="322"/>
      <c r="AA15" s="322"/>
      <c r="AB15" s="322"/>
      <c r="AC15" s="322"/>
      <c r="AD15" s="322"/>
      <c r="AE15" s="322"/>
      <c r="AF15" s="323"/>
      <c r="AK15" s="76"/>
      <c r="AL15" s="76"/>
      <c r="AM15" s="76"/>
      <c r="AN15" s="76"/>
      <c r="AO15" s="76"/>
      <c r="AP15" s="77"/>
      <c r="AQ15" s="77"/>
      <c r="AR15" s="75"/>
      <c r="AS15" s="77"/>
      <c r="AT15" s="77"/>
      <c r="AU15" s="75"/>
      <c r="AV15" s="77"/>
      <c r="AW15" s="77"/>
      <c r="AX15" s="75"/>
      <c r="AY15" s="77"/>
      <c r="AZ15" s="77"/>
      <c r="BA15" s="75"/>
      <c r="BB15" s="77"/>
      <c r="BC15" s="77"/>
      <c r="BD15" s="75"/>
      <c r="BE15" s="77"/>
      <c r="BF15" s="77"/>
      <c r="BG15" s="75"/>
      <c r="BH15" s="77"/>
      <c r="BI15" s="77"/>
      <c r="BJ15" s="75"/>
      <c r="BK15" s="77"/>
      <c r="BL15" s="77"/>
      <c r="BM15" s="75"/>
    </row>
    <row r="16" spans="1:65" ht="27.6" customHeight="1" thickTop="1" thickBot="1">
      <c r="A16" s="303"/>
      <c r="B16" s="313"/>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5"/>
    </row>
    <row r="17" spans="1:65" ht="16.95" customHeight="1" thickBot="1">
      <c r="A17" s="302">
        <v>2</v>
      </c>
      <c r="B17" s="149" t="s">
        <v>9</v>
      </c>
      <c r="C17" s="150"/>
      <c r="D17" s="150"/>
      <c r="E17" s="151"/>
      <c r="F17" s="304" t="s">
        <v>158</v>
      </c>
      <c r="G17" s="305"/>
      <c r="H17" s="305"/>
      <c r="I17" s="305"/>
      <c r="J17" s="305"/>
      <c r="K17" s="305"/>
      <c r="L17" s="305"/>
      <c r="M17" s="305"/>
      <c r="N17" s="305"/>
      <c r="O17" s="306"/>
      <c r="P17" s="282" t="s">
        <v>48</v>
      </c>
      <c r="Q17" s="283"/>
      <c r="R17" s="283"/>
      <c r="S17" s="283"/>
      <c r="T17" s="283"/>
      <c r="U17" s="284"/>
      <c r="V17" s="285" t="str">
        <f>VLOOKUP($B18,利用者一覧!$C$4:$AU$53,36,FALSE)</f>
        <v>【通常食】</v>
      </c>
      <c r="W17" s="286"/>
      <c r="X17" s="286"/>
      <c r="Y17" s="282" t="s">
        <v>49</v>
      </c>
      <c r="Z17" s="283"/>
      <c r="AA17" s="283"/>
      <c r="AB17" s="283"/>
      <c r="AC17" s="284"/>
      <c r="AD17" s="285" t="str">
        <f>VLOOKUP($B18,利用者一覧!$C$4:$AU$53,37,FALSE)</f>
        <v>【総義歯】</v>
      </c>
      <c r="AE17" s="286"/>
      <c r="AF17" s="287"/>
    </row>
    <row r="18" spans="1:65" ht="27" customHeight="1" thickTop="1" thickBot="1">
      <c r="A18" s="302"/>
      <c r="B18" s="208" t="s">
        <v>188</v>
      </c>
      <c r="C18" s="208"/>
      <c r="D18" s="208"/>
      <c r="E18" s="259"/>
      <c r="F18" s="271" t="s">
        <v>26</v>
      </c>
      <c r="G18" s="272"/>
      <c r="H18" s="171" t="s">
        <v>27</v>
      </c>
      <c r="I18" s="272"/>
      <c r="J18" s="171" t="s">
        <v>28</v>
      </c>
      <c r="K18" s="272"/>
      <c r="L18" s="171" t="s">
        <v>29</v>
      </c>
      <c r="M18" s="272"/>
      <c r="N18" s="171" t="s">
        <v>30</v>
      </c>
      <c r="O18" s="275"/>
      <c r="P18" s="106" t="s">
        <v>52</v>
      </c>
      <c r="Q18" s="288" t="s">
        <v>53</v>
      </c>
      <c r="R18" s="289"/>
      <c r="S18" s="104" t="s">
        <v>57</v>
      </c>
      <c r="T18" s="290"/>
      <c r="U18" s="291"/>
      <c r="V18" s="105" t="s">
        <v>60</v>
      </c>
      <c r="W18" s="288" t="s">
        <v>61</v>
      </c>
      <c r="X18" s="292"/>
      <c r="Y18" s="107" t="s">
        <v>54</v>
      </c>
      <c r="Z18" s="115" t="s">
        <v>148</v>
      </c>
      <c r="AA18" s="108" t="s">
        <v>58</v>
      </c>
      <c r="AB18" s="115" t="s">
        <v>148</v>
      </c>
      <c r="AC18" s="108" t="s">
        <v>62</v>
      </c>
      <c r="AD18" s="115" t="s">
        <v>148</v>
      </c>
      <c r="AE18" s="104" t="s">
        <v>55</v>
      </c>
      <c r="AF18" s="61" t="s">
        <v>148</v>
      </c>
    </row>
    <row r="19" spans="1:65" ht="21.6" customHeight="1" thickBot="1">
      <c r="A19" s="302"/>
      <c r="B19" s="209"/>
      <c r="C19" s="209"/>
      <c r="D19" s="209"/>
      <c r="E19" s="261"/>
      <c r="F19" s="97" t="s">
        <v>36</v>
      </c>
      <c r="G19" s="98" t="s">
        <v>37</v>
      </c>
      <c r="H19" s="99" t="s">
        <v>36</v>
      </c>
      <c r="I19" s="98" t="s">
        <v>37</v>
      </c>
      <c r="J19" s="99" t="s">
        <v>36</v>
      </c>
      <c r="K19" s="98" t="s">
        <v>37</v>
      </c>
      <c r="L19" s="99" t="s">
        <v>36</v>
      </c>
      <c r="M19" s="98" t="s">
        <v>37</v>
      </c>
      <c r="N19" s="99" t="s">
        <v>36</v>
      </c>
      <c r="O19" s="100" t="s">
        <v>37</v>
      </c>
      <c r="P19" s="293" t="s">
        <v>177</v>
      </c>
      <c r="Q19" s="294"/>
      <c r="R19" s="294"/>
      <c r="S19" s="294"/>
      <c r="T19" s="294"/>
      <c r="U19" s="295"/>
      <c r="V19" s="293" t="s">
        <v>176</v>
      </c>
      <c r="W19" s="294"/>
      <c r="X19" s="294"/>
      <c r="Y19" s="294"/>
      <c r="Z19" s="294"/>
      <c r="AA19" s="296"/>
      <c r="AB19" s="297" t="str">
        <f>VLOOKUP($B18,利用者一覧!$C$4:$AU$53,45,FALSE)</f>
        <v>①他者とのコミュをサポート④トイレのついてに歩行訓練⑧機能訓練欄要確認</v>
      </c>
      <c r="AC19" s="297"/>
      <c r="AD19" s="297"/>
      <c r="AE19" s="297"/>
      <c r="AF19" s="298"/>
    </row>
    <row r="20" spans="1:65" ht="27" customHeight="1" thickTop="1" thickBot="1">
      <c r="A20" s="302"/>
      <c r="B20" s="209"/>
      <c r="C20" s="209"/>
      <c r="D20" s="209"/>
      <c r="E20" s="261"/>
      <c r="F20" s="71"/>
      <c r="G20" s="72"/>
      <c r="H20" s="73"/>
      <c r="I20" s="72"/>
      <c r="J20" s="73"/>
      <c r="K20" s="72"/>
      <c r="L20" s="73"/>
      <c r="M20" s="72"/>
      <c r="N20" s="73"/>
      <c r="O20" s="83"/>
      <c r="P20" s="107" t="s">
        <v>157</v>
      </c>
      <c r="Q20" s="115" t="s">
        <v>148</v>
      </c>
      <c r="R20" s="108" t="s">
        <v>63</v>
      </c>
      <c r="S20" s="61" t="s">
        <v>148</v>
      </c>
      <c r="T20" s="107" t="s">
        <v>59</v>
      </c>
      <c r="U20" s="61" t="s">
        <v>148</v>
      </c>
      <c r="V20" s="299" t="s">
        <v>135</v>
      </c>
      <c r="W20" s="300"/>
      <c r="X20" s="95" t="str">
        <f>VLOOKUP($B18,利用者一覧!$C$4:$AU$53,14,FALSE)</f>
        <v>☑</v>
      </c>
      <c r="Y20" s="301" t="s">
        <v>139</v>
      </c>
      <c r="Z20" s="300"/>
      <c r="AA20" s="95" t="str">
        <f>VLOOKUP($B18,利用者一覧!$C$4:$AU$53,22,FALSE)</f>
        <v>□</v>
      </c>
      <c r="AB20" s="225"/>
      <c r="AC20" s="225"/>
      <c r="AD20" s="225"/>
      <c r="AE20" s="225"/>
      <c r="AF20" s="226"/>
    </row>
    <row r="21" spans="1:65" ht="21.6" customHeight="1" thickBot="1">
      <c r="A21" s="302"/>
      <c r="B21" s="283" t="s">
        <v>46</v>
      </c>
      <c r="C21" s="283"/>
      <c r="D21" s="283"/>
      <c r="E21" s="307"/>
      <c r="F21" s="84"/>
      <c r="G21" s="85"/>
      <c r="H21" s="86"/>
      <c r="I21" s="85"/>
      <c r="J21" s="86"/>
      <c r="K21" s="85"/>
      <c r="L21" s="86"/>
      <c r="M21" s="85"/>
      <c r="N21" s="86"/>
      <c r="O21" s="87"/>
      <c r="P21" s="293" t="s">
        <v>156</v>
      </c>
      <c r="Q21" s="294"/>
      <c r="R21" s="294"/>
      <c r="S21" s="294"/>
      <c r="T21" s="294"/>
      <c r="U21" s="295"/>
      <c r="V21" s="279" t="s">
        <v>143</v>
      </c>
      <c r="W21" s="280"/>
      <c r="X21" s="96" t="str">
        <f>VLOOKUP($B18,利用者一覧!$C$4:$AU$53,16,FALSE)</f>
        <v>□</v>
      </c>
      <c r="Y21" s="281" t="s">
        <v>140</v>
      </c>
      <c r="Z21" s="280"/>
      <c r="AA21" s="96" t="str">
        <f>VLOOKUP($B18,利用者一覧!$C$4:$AU$53,24,FALSE)</f>
        <v>□</v>
      </c>
      <c r="AB21" s="225"/>
      <c r="AC21" s="225"/>
      <c r="AD21" s="225"/>
      <c r="AE21" s="225"/>
      <c r="AF21" s="226"/>
    </row>
    <row r="22" spans="1:65" ht="21.6" customHeight="1" thickTop="1" thickBot="1">
      <c r="A22" s="302"/>
      <c r="B22" s="103" t="s">
        <v>51</v>
      </c>
      <c r="C22" s="94" t="str">
        <f>VLOOKUP($B18,利用者一覧!$C$4:$AU$53,38,FALSE)</f>
        <v>□</v>
      </c>
      <c r="D22" s="104" t="s">
        <v>56</v>
      </c>
      <c r="E22" s="61" t="s">
        <v>149</v>
      </c>
      <c r="F22" s="271" t="s">
        <v>31</v>
      </c>
      <c r="G22" s="272"/>
      <c r="H22" s="171" t="s">
        <v>32</v>
      </c>
      <c r="I22" s="272"/>
      <c r="J22" s="171" t="s">
        <v>33</v>
      </c>
      <c r="K22" s="272"/>
      <c r="L22" s="171" t="s">
        <v>34</v>
      </c>
      <c r="M22" s="273"/>
      <c r="N22" s="274" t="s">
        <v>35</v>
      </c>
      <c r="O22" s="275"/>
      <c r="P22" s="276" t="str">
        <f>VLOOKUP($B18,利用者一覧!$C$4:$AU$53,40,FALSE)</f>
        <v>てくてく体操</v>
      </c>
      <c r="Q22" s="277"/>
      <c r="R22" s="277"/>
      <c r="S22" s="277"/>
      <c r="T22" s="278"/>
      <c r="U22" s="70" t="s">
        <v>148</v>
      </c>
      <c r="V22" s="279" t="s">
        <v>144</v>
      </c>
      <c r="W22" s="280"/>
      <c r="X22" s="96" t="str">
        <f>VLOOKUP($B18,利用者一覧!$C$4:$AU$53,18,FALSE)</f>
        <v>□</v>
      </c>
      <c r="Y22" s="281" t="s">
        <v>141</v>
      </c>
      <c r="Z22" s="280"/>
      <c r="AA22" s="96" t="str">
        <f>VLOOKUP($B18,利用者一覧!$C$4:$AU$53,26,FALSE)</f>
        <v>□</v>
      </c>
      <c r="AB22" s="225"/>
      <c r="AC22" s="225"/>
      <c r="AD22" s="225"/>
      <c r="AE22" s="225"/>
      <c r="AF22" s="226"/>
    </row>
    <row r="23" spans="1:65" ht="21.6" customHeight="1" thickBot="1">
      <c r="A23" s="302"/>
      <c r="B23" s="308" t="s">
        <v>47</v>
      </c>
      <c r="C23" s="308"/>
      <c r="D23" s="308"/>
      <c r="E23" s="309"/>
      <c r="F23" s="97" t="s">
        <v>36</v>
      </c>
      <c r="G23" s="98" t="s">
        <v>37</v>
      </c>
      <c r="H23" s="99" t="s">
        <v>36</v>
      </c>
      <c r="I23" s="98" t="s">
        <v>37</v>
      </c>
      <c r="J23" s="99" t="s">
        <v>36</v>
      </c>
      <c r="K23" s="98" t="s">
        <v>37</v>
      </c>
      <c r="L23" s="99" t="s">
        <v>36</v>
      </c>
      <c r="M23" s="101" t="s">
        <v>37</v>
      </c>
      <c r="N23" s="102" t="s">
        <v>36</v>
      </c>
      <c r="O23" s="100" t="s">
        <v>37</v>
      </c>
      <c r="P23" s="310" t="str">
        <f>VLOOKUP($B18,利用者一覧!$C$4:$AU$53,41,FALSE)</f>
        <v>下肢マシントレ</v>
      </c>
      <c r="Q23" s="311"/>
      <c r="R23" s="311"/>
      <c r="S23" s="311"/>
      <c r="T23" s="312"/>
      <c r="U23" s="64" t="s">
        <v>148</v>
      </c>
      <c r="V23" s="279" t="s">
        <v>138</v>
      </c>
      <c r="W23" s="280"/>
      <c r="X23" s="96" t="str">
        <f>VLOOKUP($B18,利用者一覧!$C$4:$AU$53,20,FALSE)</f>
        <v>☑</v>
      </c>
      <c r="Y23" s="281" t="s">
        <v>142</v>
      </c>
      <c r="Z23" s="280"/>
      <c r="AA23" s="96" t="str">
        <f>VLOOKUP($B18,利用者一覧!$C$4:$AU$53,28,FALSE)</f>
        <v>☑</v>
      </c>
      <c r="AB23" s="225"/>
      <c r="AC23" s="225"/>
      <c r="AD23" s="225"/>
      <c r="AE23" s="225"/>
      <c r="AF23" s="226"/>
      <c r="AK23" s="316"/>
      <c r="AL23" s="316"/>
      <c r="AM23" s="67"/>
      <c r="AN23" s="67"/>
      <c r="AO23" s="67"/>
    </row>
    <row r="24" spans="1:65" ht="21.6" customHeight="1" thickTop="1" thickBot="1">
      <c r="A24" s="302"/>
      <c r="B24" s="106" t="s">
        <v>51</v>
      </c>
      <c r="C24" s="94" t="str">
        <f>VLOOKUP($B18,利用者一覧!$C$4:$AU$53,39,FALSE)</f>
        <v>☑</v>
      </c>
      <c r="D24" s="104" t="s">
        <v>56</v>
      </c>
      <c r="E24" s="61" t="s">
        <v>149</v>
      </c>
      <c r="F24" s="71"/>
      <c r="G24" s="72"/>
      <c r="H24" s="73"/>
      <c r="I24" s="72"/>
      <c r="J24" s="73"/>
      <c r="K24" s="72"/>
      <c r="L24" s="73"/>
      <c r="M24" s="74"/>
      <c r="N24" s="62"/>
      <c r="O24" s="63"/>
      <c r="P24" s="317">
        <f>VLOOKUP($B18,利用者一覧!$C$4:$AU$53,42,FALSE)</f>
        <v>0</v>
      </c>
      <c r="Q24" s="318"/>
      <c r="R24" s="318"/>
      <c r="S24" s="318"/>
      <c r="T24" s="319"/>
      <c r="U24" s="116" t="s">
        <v>148</v>
      </c>
      <c r="V24" s="320" t="str">
        <f>VLOOKUP($B18,利用者一覧!$C$4:$AU$53,44,FALSE)</f>
        <v>目標：運動の習慣化　注意：集団トレを推奨</v>
      </c>
      <c r="W24" s="179"/>
      <c r="X24" s="179"/>
      <c r="Y24" s="179"/>
      <c r="Z24" s="179"/>
      <c r="AA24" s="179"/>
      <c r="AB24" s="179"/>
      <c r="AC24" s="179"/>
      <c r="AD24" s="179"/>
      <c r="AE24" s="179"/>
      <c r="AF24" s="180"/>
    </row>
    <row r="25" spans="1:65" ht="21.6" customHeight="1" thickBot="1">
      <c r="A25" s="302"/>
      <c r="B25" s="293" t="s">
        <v>182</v>
      </c>
      <c r="C25" s="294"/>
      <c r="D25" s="294"/>
      <c r="E25" s="295"/>
      <c r="F25" s="109"/>
      <c r="G25" s="110"/>
      <c r="H25" s="111"/>
      <c r="I25" s="110"/>
      <c r="J25" s="111"/>
      <c r="K25" s="110"/>
      <c r="L25" s="111"/>
      <c r="M25" s="112"/>
      <c r="N25" s="113"/>
      <c r="O25" s="114"/>
      <c r="P25" s="198" t="s">
        <v>178</v>
      </c>
      <c r="Q25" s="199"/>
      <c r="R25" s="324"/>
      <c r="S25" s="206" t="str">
        <f>VLOOKUP($B18,利用者一覧!$C$4:$AU$53,43,FALSE)</f>
        <v>レクリエーション</v>
      </c>
      <c r="T25" s="206"/>
      <c r="U25" s="207"/>
      <c r="V25" s="321"/>
      <c r="W25" s="322"/>
      <c r="X25" s="322"/>
      <c r="Y25" s="322"/>
      <c r="Z25" s="322"/>
      <c r="AA25" s="322"/>
      <c r="AB25" s="322"/>
      <c r="AC25" s="322"/>
      <c r="AD25" s="322"/>
      <c r="AE25" s="322"/>
      <c r="AF25" s="323"/>
      <c r="AK25" s="76"/>
      <c r="AL25" s="76"/>
      <c r="AM25" s="76"/>
      <c r="AN25" s="76"/>
      <c r="AO25" s="76"/>
      <c r="AP25" s="77"/>
      <c r="AQ25" s="77"/>
      <c r="AR25" s="75"/>
      <c r="AS25" s="77"/>
      <c r="AT25" s="77"/>
      <c r="AU25" s="75"/>
      <c r="AV25" s="77"/>
      <c r="AW25" s="77"/>
      <c r="AX25" s="75"/>
      <c r="AY25" s="77"/>
      <c r="AZ25" s="77"/>
      <c r="BA25" s="75"/>
      <c r="BB25" s="77"/>
      <c r="BC25" s="77"/>
      <c r="BD25" s="75"/>
      <c r="BE25" s="77"/>
      <c r="BF25" s="77"/>
      <c r="BG25" s="75"/>
      <c r="BH25" s="77"/>
      <c r="BI25" s="77"/>
      <c r="BJ25" s="75"/>
      <c r="BK25" s="77"/>
      <c r="BL25" s="77"/>
      <c r="BM25" s="75"/>
    </row>
    <row r="26" spans="1:65" ht="27.6" customHeight="1" thickTop="1" thickBot="1">
      <c r="A26" s="303"/>
      <c r="B26" s="313"/>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5"/>
    </row>
    <row r="27" spans="1:65" ht="16.95" customHeight="1" thickBot="1">
      <c r="A27" s="302">
        <v>3</v>
      </c>
      <c r="B27" s="149" t="s">
        <v>9</v>
      </c>
      <c r="C27" s="150"/>
      <c r="D27" s="150"/>
      <c r="E27" s="151"/>
      <c r="F27" s="304" t="s">
        <v>158</v>
      </c>
      <c r="G27" s="305"/>
      <c r="H27" s="305"/>
      <c r="I27" s="305"/>
      <c r="J27" s="305"/>
      <c r="K27" s="305"/>
      <c r="L27" s="305"/>
      <c r="M27" s="305"/>
      <c r="N27" s="305"/>
      <c r="O27" s="306"/>
      <c r="P27" s="282" t="s">
        <v>48</v>
      </c>
      <c r="Q27" s="283"/>
      <c r="R27" s="283"/>
      <c r="S27" s="283"/>
      <c r="T27" s="283"/>
      <c r="U27" s="284"/>
      <c r="V27" s="285" t="str">
        <f>VLOOKUP($B28,利用者一覧!$C$4:$AU$53,36,FALSE)</f>
        <v>【通常食】</v>
      </c>
      <c r="W27" s="286"/>
      <c r="X27" s="286"/>
      <c r="Y27" s="282" t="s">
        <v>49</v>
      </c>
      <c r="Z27" s="283"/>
      <c r="AA27" s="283"/>
      <c r="AB27" s="283"/>
      <c r="AC27" s="284"/>
      <c r="AD27" s="285" t="str">
        <f>VLOOKUP($B28,利用者一覧!$C$4:$AU$53,37,FALSE)</f>
        <v>【総義歯】</v>
      </c>
      <c r="AE27" s="286"/>
      <c r="AF27" s="287"/>
    </row>
    <row r="28" spans="1:65" ht="27" customHeight="1" thickTop="1" thickBot="1">
      <c r="A28" s="302"/>
      <c r="B28" s="208" t="s">
        <v>194</v>
      </c>
      <c r="C28" s="208"/>
      <c r="D28" s="208"/>
      <c r="E28" s="259"/>
      <c r="F28" s="271" t="s">
        <v>26</v>
      </c>
      <c r="G28" s="272"/>
      <c r="H28" s="171" t="s">
        <v>27</v>
      </c>
      <c r="I28" s="272"/>
      <c r="J28" s="171" t="s">
        <v>28</v>
      </c>
      <c r="K28" s="272"/>
      <c r="L28" s="171" t="s">
        <v>29</v>
      </c>
      <c r="M28" s="272"/>
      <c r="N28" s="171" t="s">
        <v>30</v>
      </c>
      <c r="O28" s="275"/>
      <c r="P28" s="106" t="s">
        <v>52</v>
      </c>
      <c r="Q28" s="288" t="s">
        <v>53</v>
      </c>
      <c r="R28" s="289"/>
      <c r="S28" s="104" t="s">
        <v>57</v>
      </c>
      <c r="T28" s="290"/>
      <c r="U28" s="291"/>
      <c r="V28" s="105" t="s">
        <v>60</v>
      </c>
      <c r="W28" s="288" t="s">
        <v>61</v>
      </c>
      <c r="X28" s="292"/>
      <c r="Y28" s="107" t="s">
        <v>54</v>
      </c>
      <c r="Z28" s="115" t="s">
        <v>148</v>
      </c>
      <c r="AA28" s="108" t="s">
        <v>58</v>
      </c>
      <c r="AB28" s="115" t="s">
        <v>148</v>
      </c>
      <c r="AC28" s="108" t="s">
        <v>62</v>
      </c>
      <c r="AD28" s="115" t="s">
        <v>148</v>
      </c>
      <c r="AE28" s="104" t="s">
        <v>55</v>
      </c>
      <c r="AF28" s="61" t="s">
        <v>148</v>
      </c>
    </row>
    <row r="29" spans="1:65" ht="21.6" customHeight="1" thickBot="1">
      <c r="A29" s="302"/>
      <c r="B29" s="209"/>
      <c r="C29" s="209"/>
      <c r="D29" s="209"/>
      <c r="E29" s="261"/>
      <c r="F29" s="97" t="s">
        <v>36</v>
      </c>
      <c r="G29" s="98" t="s">
        <v>37</v>
      </c>
      <c r="H29" s="99" t="s">
        <v>36</v>
      </c>
      <c r="I29" s="98" t="s">
        <v>37</v>
      </c>
      <c r="J29" s="99" t="s">
        <v>36</v>
      </c>
      <c r="K29" s="98" t="s">
        <v>37</v>
      </c>
      <c r="L29" s="99" t="s">
        <v>36</v>
      </c>
      <c r="M29" s="98" t="s">
        <v>37</v>
      </c>
      <c r="N29" s="99" t="s">
        <v>36</v>
      </c>
      <c r="O29" s="100" t="s">
        <v>37</v>
      </c>
      <c r="P29" s="293" t="s">
        <v>177</v>
      </c>
      <c r="Q29" s="294"/>
      <c r="R29" s="294"/>
      <c r="S29" s="294"/>
      <c r="T29" s="294"/>
      <c r="U29" s="295"/>
      <c r="V29" s="293" t="s">
        <v>176</v>
      </c>
      <c r="W29" s="294"/>
      <c r="X29" s="294"/>
      <c r="Y29" s="294"/>
      <c r="Z29" s="294"/>
      <c r="AA29" s="296"/>
      <c r="AB29" s="297" t="str">
        <f>VLOOKUP($B28,利用者一覧!$C$4:$AU$53,45,FALSE)</f>
        <v>①調理訓練②レクの実施④食事前に下肢引き上げ⑤入れ歯の使用の確認</v>
      </c>
      <c r="AC29" s="297"/>
      <c r="AD29" s="297"/>
      <c r="AE29" s="297"/>
      <c r="AF29" s="298"/>
    </row>
    <row r="30" spans="1:65" ht="27" customHeight="1" thickTop="1" thickBot="1">
      <c r="A30" s="302"/>
      <c r="B30" s="209"/>
      <c r="C30" s="209"/>
      <c r="D30" s="209"/>
      <c r="E30" s="261"/>
      <c r="F30" s="71"/>
      <c r="G30" s="72"/>
      <c r="H30" s="73"/>
      <c r="I30" s="72"/>
      <c r="J30" s="73"/>
      <c r="K30" s="72"/>
      <c r="L30" s="73"/>
      <c r="M30" s="72"/>
      <c r="N30" s="73"/>
      <c r="O30" s="83"/>
      <c r="P30" s="107" t="s">
        <v>157</v>
      </c>
      <c r="Q30" s="115" t="s">
        <v>148</v>
      </c>
      <c r="R30" s="108" t="s">
        <v>63</v>
      </c>
      <c r="S30" s="61" t="s">
        <v>148</v>
      </c>
      <c r="T30" s="107" t="s">
        <v>59</v>
      </c>
      <c r="U30" s="61" t="s">
        <v>148</v>
      </c>
      <c r="V30" s="299" t="s">
        <v>135</v>
      </c>
      <c r="W30" s="300"/>
      <c r="X30" s="95" t="str">
        <f>VLOOKUP($B28,利用者一覧!$C$4:$AU$53,14,FALSE)</f>
        <v>☑</v>
      </c>
      <c r="Y30" s="301" t="s">
        <v>139</v>
      </c>
      <c r="Z30" s="300"/>
      <c r="AA30" s="95" t="str">
        <f>VLOOKUP($B28,利用者一覧!$C$4:$AU$53,22,FALSE)</f>
        <v>☑</v>
      </c>
      <c r="AB30" s="225"/>
      <c r="AC30" s="225"/>
      <c r="AD30" s="225"/>
      <c r="AE30" s="225"/>
      <c r="AF30" s="226"/>
    </row>
    <row r="31" spans="1:65" ht="21.6" customHeight="1" thickBot="1">
      <c r="A31" s="302"/>
      <c r="B31" s="283" t="s">
        <v>46</v>
      </c>
      <c r="C31" s="283"/>
      <c r="D31" s="283"/>
      <c r="E31" s="307"/>
      <c r="F31" s="84"/>
      <c r="G31" s="85"/>
      <c r="H31" s="86"/>
      <c r="I31" s="85"/>
      <c r="J31" s="86"/>
      <c r="K31" s="85"/>
      <c r="L31" s="86"/>
      <c r="M31" s="85"/>
      <c r="N31" s="86"/>
      <c r="O31" s="87"/>
      <c r="P31" s="293" t="s">
        <v>156</v>
      </c>
      <c r="Q31" s="294"/>
      <c r="R31" s="294"/>
      <c r="S31" s="294"/>
      <c r="T31" s="294"/>
      <c r="U31" s="295"/>
      <c r="V31" s="279" t="s">
        <v>143</v>
      </c>
      <c r="W31" s="280"/>
      <c r="X31" s="96" t="str">
        <f>VLOOKUP($B28,利用者一覧!$C$4:$AU$53,16,FALSE)</f>
        <v>☑</v>
      </c>
      <c r="Y31" s="281" t="s">
        <v>140</v>
      </c>
      <c r="Z31" s="280"/>
      <c r="AA31" s="96" t="str">
        <f>VLOOKUP($B28,利用者一覧!$C$4:$AU$53,24,FALSE)</f>
        <v>□</v>
      </c>
      <c r="AB31" s="225"/>
      <c r="AC31" s="225"/>
      <c r="AD31" s="225"/>
      <c r="AE31" s="225"/>
      <c r="AF31" s="226"/>
    </row>
    <row r="32" spans="1:65" ht="21.6" customHeight="1" thickTop="1" thickBot="1">
      <c r="A32" s="302"/>
      <c r="B32" s="103" t="s">
        <v>51</v>
      </c>
      <c r="C32" s="94" t="str">
        <f>VLOOKUP($B28,利用者一覧!$C$4:$AU$53,38,FALSE)</f>
        <v>□</v>
      </c>
      <c r="D32" s="104" t="s">
        <v>56</v>
      </c>
      <c r="E32" s="61" t="s">
        <v>149</v>
      </c>
      <c r="F32" s="271" t="s">
        <v>31</v>
      </c>
      <c r="G32" s="272"/>
      <c r="H32" s="171" t="s">
        <v>32</v>
      </c>
      <c r="I32" s="272"/>
      <c r="J32" s="171" t="s">
        <v>33</v>
      </c>
      <c r="K32" s="272"/>
      <c r="L32" s="171" t="s">
        <v>34</v>
      </c>
      <c r="M32" s="273"/>
      <c r="N32" s="274" t="s">
        <v>35</v>
      </c>
      <c r="O32" s="275"/>
      <c r="P32" s="276" t="str">
        <f>VLOOKUP($B28,利用者一覧!$C$4:$AU$53,40,FALSE)</f>
        <v>立ち座り運動</v>
      </c>
      <c r="Q32" s="277"/>
      <c r="R32" s="277"/>
      <c r="S32" s="277"/>
      <c r="T32" s="278"/>
      <c r="U32" s="70" t="s">
        <v>148</v>
      </c>
      <c r="V32" s="279" t="s">
        <v>144</v>
      </c>
      <c r="W32" s="280"/>
      <c r="X32" s="96" t="str">
        <f>VLOOKUP($B28,利用者一覧!$C$4:$AU$53,18,FALSE)</f>
        <v>□</v>
      </c>
      <c r="Y32" s="281" t="s">
        <v>141</v>
      </c>
      <c r="Z32" s="280"/>
      <c r="AA32" s="96" t="str">
        <f>VLOOKUP($B28,利用者一覧!$C$4:$AU$53,26,FALSE)</f>
        <v>□</v>
      </c>
      <c r="AB32" s="225"/>
      <c r="AC32" s="225"/>
      <c r="AD32" s="225"/>
      <c r="AE32" s="225"/>
      <c r="AF32" s="226"/>
    </row>
    <row r="33" spans="1:65" ht="21.6" customHeight="1" thickBot="1">
      <c r="A33" s="302"/>
      <c r="B33" s="308" t="s">
        <v>47</v>
      </c>
      <c r="C33" s="308"/>
      <c r="D33" s="308"/>
      <c r="E33" s="309"/>
      <c r="F33" s="97" t="s">
        <v>36</v>
      </c>
      <c r="G33" s="98" t="s">
        <v>37</v>
      </c>
      <c r="H33" s="99" t="s">
        <v>36</v>
      </c>
      <c r="I33" s="98" t="s">
        <v>37</v>
      </c>
      <c r="J33" s="99" t="s">
        <v>36</v>
      </c>
      <c r="K33" s="98" t="s">
        <v>37</v>
      </c>
      <c r="L33" s="99" t="s">
        <v>36</v>
      </c>
      <c r="M33" s="101" t="s">
        <v>37</v>
      </c>
      <c r="N33" s="102" t="s">
        <v>36</v>
      </c>
      <c r="O33" s="100" t="s">
        <v>37</v>
      </c>
      <c r="P33" s="310" t="str">
        <f>VLOOKUP($B28,利用者一覧!$C$4:$AU$53,41,FALSE)</f>
        <v>歩行マシントレ</v>
      </c>
      <c r="Q33" s="311"/>
      <c r="R33" s="311"/>
      <c r="S33" s="311"/>
      <c r="T33" s="312"/>
      <c r="U33" s="64" t="s">
        <v>148</v>
      </c>
      <c r="V33" s="279" t="s">
        <v>138</v>
      </c>
      <c r="W33" s="280"/>
      <c r="X33" s="96" t="str">
        <f>VLOOKUP($B28,利用者一覧!$C$4:$AU$53,20,FALSE)</f>
        <v>☑</v>
      </c>
      <c r="Y33" s="281" t="s">
        <v>142</v>
      </c>
      <c r="Z33" s="280"/>
      <c r="AA33" s="96" t="str">
        <f>VLOOKUP($B28,利用者一覧!$C$4:$AU$53,28,FALSE)</f>
        <v>□</v>
      </c>
      <c r="AB33" s="225"/>
      <c r="AC33" s="225"/>
      <c r="AD33" s="225"/>
      <c r="AE33" s="225"/>
      <c r="AF33" s="226"/>
      <c r="AK33" s="316"/>
      <c r="AL33" s="316"/>
      <c r="AM33" s="67"/>
      <c r="AN33" s="67"/>
      <c r="AO33" s="67"/>
    </row>
    <row r="34" spans="1:65" ht="21.6" customHeight="1" thickTop="1" thickBot="1">
      <c r="A34" s="302"/>
      <c r="B34" s="106" t="s">
        <v>51</v>
      </c>
      <c r="C34" s="94" t="str">
        <f>VLOOKUP($B28,利用者一覧!$C$4:$AU$53,39,FALSE)</f>
        <v>□</v>
      </c>
      <c r="D34" s="104" t="s">
        <v>56</v>
      </c>
      <c r="E34" s="61" t="s">
        <v>149</v>
      </c>
      <c r="F34" s="71"/>
      <c r="G34" s="72"/>
      <c r="H34" s="73"/>
      <c r="I34" s="72"/>
      <c r="J34" s="73"/>
      <c r="K34" s="72"/>
      <c r="L34" s="73"/>
      <c r="M34" s="74"/>
      <c r="N34" s="62"/>
      <c r="O34" s="63"/>
      <c r="P34" s="317" t="str">
        <f>VLOOKUP($B28,利用者一覧!$C$4:$AU$53,42,FALSE)</f>
        <v>スクワット</v>
      </c>
      <c r="Q34" s="318"/>
      <c r="R34" s="318"/>
      <c r="S34" s="318"/>
      <c r="T34" s="319"/>
      <c r="U34" s="116" t="s">
        <v>148</v>
      </c>
      <c r="V34" s="320" t="str">
        <f>VLOOKUP($B28,利用者一覧!$C$4:$AU$53,44,FALSE)</f>
        <v>目標：運動の習慣化　注意：トレーニングカレンダーの回収</v>
      </c>
      <c r="W34" s="179"/>
      <c r="X34" s="179"/>
      <c r="Y34" s="179"/>
      <c r="Z34" s="179"/>
      <c r="AA34" s="179"/>
      <c r="AB34" s="179"/>
      <c r="AC34" s="179"/>
      <c r="AD34" s="179"/>
      <c r="AE34" s="179"/>
      <c r="AF34" s="180"/>
    </row>
    <row r="35" spans="1:65" ht="21.6" customHeight="1" thickBot="1">
      <c r="A35" s="302"/>
      <c r="B35" s="293" t="s">
        <v>182</v>
      </c>
      <c r="C35" s="294"/>
      <c r="D35" s="294"/>
      <c r="E35" s="295"/>
      <c r="F35" s="109"/>
      <c r="G35" s="110"/>
      <c r="H35" s="111"/>
      <c r="I35" s="110"/>
      <c r="J35" s="111"/>
      <c r="K35" s="110"/>
      <c r="L35" s="111"/>
      <c r="M35" s="112"/>
      <c r="N35" s="113"/>
      <c r="O35" s="114"/>
      <c r="P35" s="198" t="s">
        <v>178</v>
      </c>
      <c r="Q35" s="199"/>
      <c r="R35" s="324"/>
      <c r="S35" s="206" t="str">
        <f>VLOOKUP($B28,利用者一覧!$C$4:$AU$53,43,FALSE)</f>
        <v>運動</v>
      </c>
      <c r="T35" s="206"/>
      <c r="U35" s="207"/>
      <c r="V35" s="321"/>
      <c r="W35" s="322"/>
      <c r="X35" s="322"/>
      <c r="Y35" s="322"/>
      <c r="Z35" s="322"/>
      <c r="AA35" s="322"/>
      <c r="AB35" s="322"/>
      <c r="AC35" s="322"/>
      <c r="AD35" s="322"/>
      <c r="AE35" s="322"/>
      <c r="AF35" s="323"/>
      <c r="AK35" s="76"/>
      <c r="AL35" s="76"/>
      <c r="AM35" s="76"/>
      <c r="AN35" s="76"/>
      <c r="AO35" s="76"/>
      <c r="AP35" s="77"/>
      <c r="AQ35" s="77"/>
      <c r="AR35" s="75"/>
      <c r="AS35" s="77"/>
      <c r="AT35" s="77"/>
      <c r="AU35" s="75"/>
      <c r="AV35" s="77"/>
      <c r="AW35" s="77"/>
      <c r="AX35" s="75"/>
      <c r="AY35" s="77"/>
      <c r="AZ35" s="77"/>
      <c r="BA35" s="75"/>
      <c r="BB35" s="77"/>
      <c r="BC35" s="77"/>
      <c r="BD35" s="75"/>
      <c r="BE35" s="77"/>
      <c r="BF35" s="77"/>
      <c r="BG35" s="75"/>
      <c r="BH35" s="77"/>
      <c r="BI35" s="77"/>
      <c r="BJ35" s="75"/>
      <c r="BK35" s="77"/>
      <c r="BL35" s="77"/>
      <c r="BM35" s="75"/>
    </row>
    <row r="36" spans="1:65" ht="27.6" customHeight="1" thickTop="1" thickBot="1">
      <c r="A36" s="303"/>
      <c r="B36" s="313"/>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5"/>
    </row>
    <row r="37" spans="1:65" ht="16.95" customHeight="1" thickBot="1">
      <c r="A37" s="302">
        <v>4</v>
      </c>
      <c r="B37" s="149" t="s">
        <v>9</v>
      </c>
      <c r="C37" s="150"/>
      <c r="D37" s="150"/>
      <c r="E37" s="151"/>
      <c r="F37" s="304" t="s">
        <v>158</v>
      </c>
      <c r="G37" s="305"/>
      <c r="H37" s="305"/>
      <c r="I37" s="305"/>
      <c r="J37" s="305"/>
      <c r="K37" s="305"/>
      <c r="L37" s="305"/>
      <c r="M37" s="305"/>
      <c r="N37" s="305"/>
      <c r="O37" s="306"/>
      <c r="P37" s="282" t="s">
        <v>48</v>
      </c>
      <c r="Q37" s="283"/>
      <c r="R37" s="283"/>
      <c r="S37" s="283"/>
      <c r="T37" s="283"/>
      <c r="U37" s="284"/>
      <c r="V37" s="285" t="e">
        <f>VLOOKUP($B38,利用者一覧!$C$4:$AU$53,36,FALSE)</f>
        <v>#N/A</v>
      </c>
      <c r="W37" s="286"/>
      <c r="X37" s="286"/>
      <c r="Y37" s="282" t="s">
        <v>49</v>
      </c>
      <c r="Z37" s="283"/>
      <c r="AA37" s="283"/>
      <c r="AB37" s="283"/>
      <c r="AC37" s="284"/>
      <c r="AD37" s="285" t="e">
        <f>VLOOKUP($B38,利用者一覧!$C$4:$AU$53,37,FALSE)</f>
        <v>#N/A</v>
      </c>
      <c r="AE37" s="286"/>
      <c r="AF37" s="287"/>
    </row>
    <row r="38" spans="1:65" ht="27" customHeight="1" thickTop="1" thickBot="1">
      <c r="A38" s="302"/>
      <c r="B38" s="208"/>
      <c r="C38" s="208"/>
      <c r="D38" s="208"/>
      <c r="E38" s="259"/>
      <c r="F38" s="271" t="s">
        <v>26</v>
      </c>
      <c r="G38" s="272"/>
      <c r="H38" s="171" t="s">
        <v>27</v>
      </c>
      <c r="I38" s="272"/>
      <c r="J38" s="171" t="s">
        <v>28</v>
      </c>
      <c r="K38" s="272"/>
      <c r="L38" s="171" t="s">
        <v>29</v>
      </c>
      <c r="M38" s="272"/>
      <c r="N38" s="171" t="s">
        <v>30</v>
      </c>
      <c r="O38" s="275"/>
      <c r="P38" s="106" t="s">
        <v>52</v>
      </c>
      <c r="Q38" s="288" t="s">
        <v>53</v>
      </c>
      <c r="R38" s="289"/>
      <c r="S38" s="104" t="s">
        <v>57</v>
      </c>
      <c r="T38" s="290"/>
      <c r="U38" s="291"/>
      <c r="V38" s="105" t="s">
        <v>60</v>
      </c>
      <c r="W38" s="288" t="s">
        <v>61</v>
      </c>
      <c r="X38" s="292"/>
      <c r="Y38" s="107" t="s">
        <v>54</v>
      </c>
      <c r="Z38" s="115" t="s">
        <v>148</v>
      </c>
      <c r="AA38" s="108" t="s">
        <v>58</v>
      </c>
      <c r="AB38" s="115" t="s">
        <v>148</v>
      </c>
      <c r="AC38" s="108" t="s">
        <v>62</v>
      </c>
      <c r="AD38" s="115" t="s">
        <v>148</v>
      </c>
      <c r="AE38" s="104" t="s">
        <v>55</v>
      </c>
      <c r="AF38" s="61" t="s">
        <v>148</v>
      </c>
    </row>
    <row r="39" spans="1:65" ht="21.6" customHeight="1" thickBot="1">
      <c r="A39" s="302"/>
      <c r="B39" s="209"/>
      <c r="C39" s="209"/>
      <c r="D39" s="209"/>
      <c r="E39" s="261"/>
      <c r="F39" s="97" t="s">
        <v>36</v>
      </c>
      <c r="G39" s="98" t="s">
        <v>37</v>
      </c>
      <c r="H39" s="99" t="s">
        <v>36</v>
      </c>
      <c r="I39" s="98" t="s">
        <v>37</v>
      </c>
      <c r="J39" s="99" t="s">
        <v>36</v>
      </c>
      <c r="K39" s="98" t="s">
        <v>37</v>
      </c>
      <c r="L39" s="99" t="s">
        <v>36</v>
      </c>
      <c r="M39" s="98" t="s">
        <v>37</v>
      </c>
      <c r="N39" s="99" t="s">
        <v>36</v>
      </c>
      <c r="O39" s="100" t="s">
        <v>37</v>
      </c>
      <c r="P39" s="293" t="s">
        <v>177</v>
      </c>
      <c r="Q39" s="294"/>
      <c r="R39" s="294"/>
      <c r="S39" s="294"/>
      <c r="T39" s="294"/>
      <c r="U39" s="295"/>
      <c r="V39" s="293" t="s">
        <v>176</v>
      </c>
      <c r="W39" s="294"/>
      <c r="X39" s="294"/>
      <c r="Y39" s="294"/>
      <c r="Z39" s="294"/>
      <c r="AA39" s="296"/>
      <c r="AB39" s="297" t="e">
        <f>VLOOKUP($B38,利用者一覧!$C$4:$AU$53,45,FALSE)</f>
        <v>#N/A</v>
      </c>
      <c r="AC39" s="297"/>
      <c r="AD39" s="297"/>
      <c r="AE39" s="297"/>
      <c r="AF39" s="298"/>
    </row>
    <row r="40" spans="1:65" ht="27" customHeight="1" thickTop="1" thickBot="1">
      <c r="A40" s="302"/>
      <c r="B40" s="209"/>
      <c r="C40" s="209"/>
      <c r="D40" s="209"/>
      <c r="E40" s="261"/>
      <c r="F40" s="71"/>
      <c r="G40" s="72"/>
      <c r="H40" s="73"/>
      <c r="I40" s="72"/>
      <c r="J40" s="73"/>
      <c r="K40" s="72"/>
      <c r="L40" s="73"/>
      <c r="M40" s="72"/>
      <c r="N40" s="73"/>
      <c r="O40" s="83"/>
      <c r="P40" s="107" t="s">
        <v>157</v>
      </c>
      <c r="Q40" s="115" t="s">
        <v>148</v>
      </c>
      <c r="R40" s="108" t="s">
        <v>63</v>
      </c>
      <c r="S40" s="61" t="s">
        <v>148</v>
      </c>
      <c r="T40" s="107" t="s">
        <v>59</v>
      </c>
      <c r="U40" s="61" t="s">
        <v>148</v>
      </c>
      <c r="V40" s="299" t="s">
        <v>135</v>
      </c>
      <c r="W40" s="300"/>
      <c r="X40" s="95" t="e">
        <f>VLOOKUP($B38,利用者一覧!$C$4:$AU$53,14,FALSE)</f>
        <v>#N/A</v>
      </c>
      <c r="Y40" s="301" t="s">
        <v>139</v>
      </c>
      <c r="Z40" s="300"/>
      <c r="AA40" s="95" t="e">
        <f>VLOOKUP($B38,利用者一覧!$C$4:$AU$53,22,FALSE)</f>
        <v>#N/A</v>
      </c>
      <c r="AB40" s="225"/>
      <c r="AC40" s="225"/>
      <c r="AD40" s="225"/>
      <c r="AE40" s="225"/>
      <c r="AF40" s="226"/>
    </row>
    <row r="41" spans="1:65" ht="21.6" customHeight="1" thickBot="1">
      <c r="A41" s="302"/>
      <c r="B41" s="283" t="s">
        <v>46</v>
      </c>
      <c r="C41" s="283"/>
      <c r="D41" s="283"/>
      <c r="E41" s="307"/>
      <c r="F41" s="84"/>
      <c r="G41" s="85"/>
      <c r="H41" s="86"/>
      <c r="I41" s="85"/>
      <c r="J41" s="86"/>
      <c r="K41" s="85"/>
      <c r="L41" s="86"/>
      <c r="M41" s="85"/>
      <c r="N41" s="86"/>
      <c r="O41" s="87"/>
      <c r="P41" s="293" t="s">
        <v>156</v>
      </c>
      <c r="Q41" s="294"/>
      <c r="R41" s="294"/>
      <c r="S41" s="294"/>
      <c r="T41" s="294"/>
      <c r="U41" s="295"/>
      <c r="V41" s="279" t="s">
        <v>143</v>
      </c>
      <c r="W41" s="280"/>
      <c r="X41" s="96" t="e">
        <f>VLOOKUP($B38,利用者一覧!$C$4:$AU$53,16,FALSE)</f>
        <v>#N/A</v>
      </c>
      <c r="Y41" s="281" t="s">
        <v>140</v>
      </c>
      <c r="Z41" s="280"/>
      <c r="AA41" s="96" t="e">
        <f>VLOOKUP($B38,利用者一覧!$C$4:$AU$53,24,FALSE)</f>
        <v>#N/A</v>
      </c>
      <c r="AB41" s="225"/>
      <c r="AC41" s="225"/>
      <c r="AD41" s="225"/>
      <c r="AE41" s="225"/>
      <c r="AF41" s="226"/>
    </row>
    <row r="42" spans="1:65" ht="21.6" customHeight="1" thickTop="1" thickBot="1">
      <c r="A42" s="302"/>
      <c r="B42" s="103" t="s">
        <v>51</v>
      </c>
      <c r="C42" s="94" t="e">
        <f>VLOOKUP($B38,利用者一覧!$C$4:$AU$53,38,FALSE)</f>
        <v>#N/A</v>
      </c>
      <c r="D42" s="104" t="s">
        <v>56</v>
      </c>
      <c r="E42" s="61" t="s">
        <v>149</v>
      </c>
      <c r="F42" s="271" t="s">
        <v>31</v>
      </c>
      <c r="G42" s="272"/>
      <c r="H42" s="171" t="s">
        <v>32</v>
      </c>
      <c r="I42" s="272"/>
      <c r="J42" s="171" t="s">
        <v>33</v>
      </c>
      <c r="K42" s="272"/>
      <c r="L42" s="171" t="s">
        <v>34</v>
      </c>
      <c r="M42" s="273"/>
      <c r="N42" s="274" t="s">
        <v>35</v>
      </c>
      <c r="O42" s="275"/>
      <c r="P42" s="276" t="e">
        <f>VLOOKUP($B38,利用者一覧!$C$4:$AU$53,40,FALSE)</f>
        <v>#N/A</v>
      </c>
      <c r="Q42" s="277"/>
      <c r="R42" s="277"/>
      <c r="S42" s="277"/>
      <c r="T42" s="278"/>
      <c r="U42" s="70" t="s">
        <v>148</v>
      </c>
      <c r="V42" s="279" t="s">
        <v>144</v>
      </c>
      <c r="W42" s="280"/>
      <c r="X42" s="96" t="e">
        <f>VLOOKUP($B38,利用者一覧!$C$4:$AU$53,18,FALSE)</f>
        <v>#N/A</v>
      </c>
      <c r="Y42" s="281" t="s">
        <v>141</v>
      </c>
      <c r="Z42" s="280"/>
      <c r="AA42" s="96" t="e">
        <f>VLOOKUP($B38,利用者一覧!$C$4:$AU$53,26,FALSE)</f>
        <v>#N/A</v>
      </c>
      <c r="AB42" s="225"/>
      <c r="AC42" s="225"/>
      <c r="AD42" s="225"/>
      <c r="AE42" s="225"/>
      <c r="AF42" s="226"/>
    </row>
    <row r="43" spans="1:65" ht="21.6" customHeight="1" thickBot="1">
      <c r="A43" s="302"/>
      <c r="B43" s="308" t="s">
        <v>47</v>
      </c>
      <c r="C43" s="308"/>
      <c r="D43" s="308"/>
      <c r="E43" s="309"/>
      <c r="F43" s="97" t="s">
        <v>36</v>
      </c>
      <c r="G43" s="98" t="s">
        <v>37</v>
      </c>
      <c r="H43" s="99" t="s">
        <v>36</v>
      </c>
      <c r="I43" s="98" t="s">
        <v>37</v>
      </c>
      <c r="J43" s="99" t="s">
        <v>36</v>
      </c>
      <c r="K43" s="98" t="s">
        <v>37</v>
      </c>
      <c r="L43" s="99" t="s">
        <v>36</v>
      </c>
      <c r="M43" s="101" t="s">
        <v>37</v>
      </c>
      <c r="N43" s="102" t="s">
        <v>36</v>
      </c>
      <c r="O43" s="100" t="s">
        <v>37</v>
      </c>
      <c r="P43" s="310" t="e">
        <f>VLOOKUP($B38,利用者一覧!$C$4:$AU$53,41,FALSE)</f>
        <v>#N/A</v>
      </c>
      <c r="Q43" s="311"/>
      <c r="R43" s="311"/>
      <c r="S43" s="311"/>
      <c r="T43" s="312"/>
      <c r="U43" s="64" t="s">
        <v>148</v>
      </c>
      <c r="V43" s="279" t="s">
        <v>138</v>
      </c>
      <c r="W43" s="280"/>
      <c r="X43" s="96" t="e">
        <f>VLOOKUP($B38,利用者一覧!$C$4:$AU$53,20,FALSE)</f>
        <v>#N/A</v>
      </c>
      <c r="Y43" s="281" t="s">
        <v>142</v>
      </c>
      <c r="Z43" s="280"/>
      <c r="AA43" s="96" t="e">
        <f>VLOOKUP($B38,利用者一覧!$C$4:$AU$53,28,FALSE)</f>
        <v>#N/A</v>
      </c>
      <c r="AB43" s="225"/>
      <c r="AC43" s="225"/>
      <c r="AD43" s="225"/>
      <c r="AE43" s="225"/>
      <c r="AF43" s="226"/>
      <c r="AK43" s="316"/>
      <c r="AL43" s="316"/>
      <c r="AM43" s="67"/>
      <c r="AN43" s="67"/>
      <c r="AO43" s="67"/>
    </row>
    <row r="44" spans="1:65" ht="21.6" customHeight="1" thickTop="1" thickBot="1">
      <c r="A44" s="302"/>
      <c r="B44" s="106" t="s">
        <v>51</v>
      </c>
      <c r="C44" s="94" t="e">
        <f>VLOOKUP($B38,利用者一覧!$C$4:$AU$53,39,FALSE)</f>
        <v>#N/A</v>
      </c>
      <c r="D44" s="104" t="s">
        <v>56</v>
      </c>
      <c r="E44" s="61" t="s">
        <v>149</v>
      </c>
      <c r="F44" s="71"/>
      <c r="G44" s="72"/>
      <c r="H44" s="73"/>
      <c r="I44" s="72"/>
      <c r="J44" s="73"/>
      <c r="K44" s="72"/>
      <c r="L44" s="73"/>
      <c r="M44" s="74"/>
      <c r="N44" s="62"/>
      <c r="O44" s="63"/>
      <c r="P44" s="317" t="e">
        <f>VLOOKUP($B38,利用者一覧!$C$4:$AU$53,42,FALSE)</f>
        <v>#N/A</v>
      </c>
      <c r="Q44" s="318"/>
      <c r="R44" s="318"/>
      <c r="S44" s="318"/>
      <c r="T44" s="319"/>
      <c r="U44" s="116" t="s">
        <v>148</v>
      </c>
      <c r="V44" s="320" t="e">
        <f>VLOOKUP($B38,利用者一覧!$C$4:$AU$53,44,FALSE)</f>
        <v>#N/A</v>
      </c>
      <c r="W44" s="179"/>
      <c r="X44" s="179"/>
      <c r="Y44" s="179"/>
      <c r="Z44" s="179"/>
      <c r="AA44" s="179"/>
      <c r="AB44" s="179"/>
      <c r="AC44" s="179"/>
      <c r="AD44" s="179"/>
      <c r="AE44" s="179"/>
      <c r="AF44" s="180"/>
    </row>
    <row r="45" spans="1:65" ht="21.6" customHeight="1" thickBot="1">
      <c r="A45" s="302"/>
      <c r="B45" s="293" t="s">
        <v>182</v>
      </c>
      <c r="C45" s="294"/>
      <c r="D45" s="294"/>
      <c r="E45" s="295"/>
      <c r="F45" s="109"/>
      <c r="G45" s="110"/>
      <c r="H45" s="111"/>
      <c r="I45" s="110"/>
      <c r="J45" s="111"/>
      <c r="K45" s="110"/>
      <c r="L45" s="111"/>
      <c r="M45" s="112"/>
      <c r="N45" s="113"/>
      <c r="O45" s="114"/>
      <c r="P45" s="198" t="s">
        <v>178</v>
      </c>
      <c r="Q45" s="199"/>
      <c r="R45" s="324"/>
      <c r="S45" s="206" t="e">
        <f>VLOOKUP($B38,利用者一覧!$C$4:$AU$53,43,FALSE)</f>
        <v>#N/A</v>
      </c>
      <c r="T45" s="206"/>
      <c r="U45" s="207"/>
      <c r="V45" s="321"/>
      <c r="W45" s="322"/>
      <c r="X45" s="322"/>
      <c r="Y45" s="322"/>
      <c r="Z45" s="322"/>
      <c r="AA45" s="322"/>
      <c r="AB45" s="322"/>
      <c r="AC45" s="322"/>
      <c r="AD45" s="322"/>
      <c r="AE45" s="322"/>
      <c r="AF45" s="323"/>
      <c r="AK45" s="76"/>
      <c r="AL45" s="76"/>
      <c r="AM45" s="76"/>
      <c r="AN45" s="76"/>
      <c r="AO45" s="76"/>
      <c r="AP45" s="77"/>
      <c r="AQ45" s="77"/>
      <c r="AR45" s="75"/>
      <c r="AS45" s="77"/>
      <c r="AT45" s="77"/>
      <c r="AU45" s="75"/>
      <c r="AV45" s="77"/>
      <c r="AW45" s="77"/>
      <c r="AX45" s="75"/>
      <c r="AY45" s="77"/>
      <c r="AZ45" s="77"/>
      <c r="BA45" s="75"/>
      <c r="BB45" s="77"/>
      <c r="BC45" s="77"/>
      <c r="BD45" s="75"/>
      <c r="BE45" s="77"/>
      <c r="BF45" s="77"/>
      <c r="BG45" s="75"/>
      <c r="BH45" s="77"/>
      <c r="BI45" s="77"/>
      <c r="BJ45" s="75"/>
      <c r="BK45" s="77"/>
      <c r="BL45" s="77"/>
      <c r="BM45" s="75"/>
    </row>
    <row r="46" spans="1:65" ht="27.6" customHeight="1" thickTop="1" thickBot="1">
      <c r="A46" s="303"/>
      <c r="B46" s="313"/>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5"/>
    </row>
    <row r="47" spans="1:65" ht="16.95" customHeight="1" thickBot="1">
      <c r="A47" s="302">
        <v>5</v>
      </c>
      <c r="B47" s="149" t="s">
        <v>9</v>
      </c>
      <c r="C47" s="150"/>
      <c r="D47" s="150"/>
      <c r="E47" s="151"/>
      <c r="F47" s="304" t="s">
        <v>158</v>
      </c>
      <c r="G47" s="305"/>
      <c r="H47" s="305"/>
      <c r="I47" s="305"/>
      <c r="J47" s="305"/>
      <c r="K47" s="305"/>
      <c r="L47" s="305"/>
      <c r="M47" s="305"/>
      <c r="N47" s="305"/>
      <c r="O47" s="306"/>
      <c r="P47" s="282" t="s">
        <v>48</v>
      </c>
      <c r="Q47" s="283"/>
      <c r="R47" s="283"/>
      <c r="S47" s="283"/>
      <c r="T47" s="283"/>
      <c r="U47" s="284"/>
      <c r="V47" s="285" t="e">
        <f>VLOOKUP($B48,利用者一覧!$C$4:$AU$53,36,FALSE)</f>
        <v>#N/A</v>
      </c>
      <c r="W47" s="286"/>
      <c r="X47" s="286"/>
      <c r="Y47" s="282" t="s">
        <v>49</v>
      </c>
      <c r="Z47" s="283"/>
      <c r="AA47" s="283"/>
      <c r="AB47" s="283"/>
      <c r="AC47" s="284"/>
      <c r="AD47" s="285" t="e">
        <f>VLOOKUP($B48,利用者一覧!$C$4:$AU$53,37,FALSE)</f>
        <v>#N/A</v>
      </c>
      <c r="AE47" s="286"/>
      <c r="AF47" s="287"/>
    </row>
    <row r="48" spans="1:65" ht="27" customHeight="1" thickTop="1" thickBot="1">
      <c r="A48" s="302"/>
      <c r="B48" s="208"/>
      <c r="C48" s="208"/>
      <c r="D48" s="208"/>
      <c r="E48" s="259"/>
      <c r="F48" s="271" t="s">
        <v>26</v>
      </c>
      <c r="G48" s="272"/>
      <c r="H48" s="171" t="s">
        <v>27</v>
      </c>
      <c r="I48" s="272"/>
      <c r="J48" s="171" t="s">
        <v>28</v>
      </c>
      <c r="K48" s="272"/>
      <c r="L48" s="171" t="s">
        <v>29</v>
      </c>
      <c r="M48" s="272"/>
      <c r="N48" s="171" t="s">
        <v>30</v>
      </c>
      <c r="O48" s="275"/>
      <c r="P48" s="106" t="s">
        <v>52</v>
      </c>
      <c r="Q48" s="288" t="s">
        <v>53</v>
      </c>
      <c r="R48" s="289"/>
      <c r="S48" s="104" t="s">
        <v>57</v>
      </c>
      <c r="T48" s="290"/>
      <c r="U48" s="291"/>
      <c r="V48" s="105" t="s">
        <v>60</v>
      </c>
      <c r="W48" s="288" t="s">
        <v>61</v>
      </c>
      <c r="X48" s="292"/>
      <c r="Y48" s="107" t="s">
        <v>54</v>
      </c>
      <c r="Z48" s="115" t="s">
        <v>148</v>
      </c>
      <c r="AA48" s="108" t="s">
        <v>58</v>
      </c>
      <c r="AB48" s="115" t="s">
        <v>148</v>
      </c>
      <c r="AC48" s="108" t="s">
        <v>62</v>
      </c>
      <c r="AD48" s="115" t="s">
        <v>148</v>
      </c>
      <c r="AE48" s="104" t="s">
        <v>55</v>
      </c>
      <c r="AF48" s="61" t="s">
        <v>148</v>
      </c>
    </row>
    <row r="49" spans="1:65" ht="21.6" customHeight="1" thickBot="1">
      <c r="A49" s="302"/>
      <c r="B49" s="209"/>
      <c r="C49" s="209"/>
      <c r="D49" s="209"/>
      <c r="E49" s="261"/>
      <c r="F49" s="97" t="s">
        <v>36</v>
      </c>
      <c r="G49" s="98" t="s">
        <v>37</v>
      </c>
      <c r="H49" s="99" t="s">
        <v>36</v>
      </c>
      <c r="I49" s="98" t="s">
        <v>37</v>
      </c>
      <c r="J49" s="99" t="s">
        <v>36</v>
      </c>
      <c r="K49" s="98" t="s">
        <v>37</v>
      </c>
      <c r="L49" s="99" t="s">
        <v>36</v>
      </c>
      <c r="M49" s="98" t="s">
        <v>37</v>
      </c>
      <c r="N49" s="99" t="s">
        <v>36</v>
      </c>
      <c r="O49" s="100" t="s">
        <v>37</v>
      </c>
      <c r="P49" s="293" t="s">
        <v>177</v>
      </c>
      <c r="Q49" s="294"/>
      <c r="R49" s="294"/>
      <c r="S49" s="294"/>
      <c r="T49" s="294"/>
      <c r="U49" s="295"/>
      <c r="V49" s="293" t="s">
        <v>176</v>
      </c>
      <c r="W49" s="294"/>
      <c r="X49" s="294"/>
      <c r="Y49" s="294"/>
      <c r="Z49" s="294"/>
      <c r="AA49" s="296"/>
      <c r="AB49" s="297" t="e">
        <f>VLOOKUP($B48,利用者一覧!$C$4:$AU$53,45,FALSE)</f>
        <v>#N/A</v>
      </c>
      <c r="AC49" s="297"/>
      <c r="AD49" s="297"/>
      <c r="AE49" s="297"/>
      <c r="AF49" s="298"/>
    </row>
    <row r="50" spans="1:65" ht="27" customHeight="1" thickTop="1" thickBot="1">
      <c r="A50" s="302"/>
      <c r="B50" s="209"/>
      <c r="C50" s="209"/>
      <c r="D50" s="209"/>
      <c r="E50" s="261"/>
      <c r="F50" s="71"/>
      <c r="G50" s="72"/>
      <c r="H50" s="73"/>
      <c r="I50" s="72"/>
      <c r="J50" s="73"/>
      <c r="K50" s="72"/>
      <c r="L50" s="73"/>
      <c r="M50" s="72"/>
      <c r="N50" s="73"/>
      <c r="O50" s="83"/>
      <c r="P50" s="107" t="s">
        <v>157</v>
      </c>
      <c r="Q50" s="115" t="s">
        <v>148</v>
      </c>
      <c r="R50" s="108" t="s">
        <v>63</v>
      </c>
      <c r="S50" s="61" t="s">
        <v>148</v>
      </c>
      <c r="T50" s="107" t="s">
        <v>59</v>
      </c>
      <c r="U50" s="61" t="s">
        <v>148</v>
      </c>
      <c r="V50" s="299" t="s">
        <v>135</v>
      </c>
      <c r="W50" s="300"/>
      <c r="X50" s="95" t="e">
        <f>VLOOKUP($B48,利用者一覧!$C$4:$AU$53,14,FALSE)</f>
        <v>#N/A</v>
      </c>
      <c r="Y50" s="301" t="s">
        <v>139</v>
      </c>
      <c r="Z50" s="300"/>
      <c r="AA50" s="95" t="e">
        <f>VLOOKUP($B48,利用者一覧!$C$4:$AU$53,22,FALSE)</f>
        <v>#N/A</v>
      </c>
      <c r="AB50" s="225"/>
      <c r="AC50" s="225"/>
      <c r="AD50" s="225"/>
      <c r="AE50" s="225"/>
      <c r="AF50" s="226"/>
    </row>
    <row r="51" spans="1:65" ht="21.6" customHeight="1" thickBot="1">
      <c r="A51" s="302"/>
      <c r="B51" s="283" t="s">
        <v>46</v>
      </c>
      <c r="C51" s="283"/>
      <c r="D51" s="283"/>
      <c r="E51" s="307"/>
      <c r="F51" s="84"/>
      <c r="G51" s="85"/>
      <c r="H51" s="86"/>
      <c r="I51" s="85"/>
      <c r="J51" s="86"/>
      <c r="K51" s="85"/>
      <c r="L51" s="86"/>
      <c r="M51" s="85"/>
      <c r="N51" s="86"/>
      <c r="O51" s="87"/>
      <c r="P51" s="293" t="s">
        <v>156</v>
      </c>
      <c r="Q51" s="294"/>
      <c r="R51" s="294"/>
      <c r="S51" s="294"/>
      <c r="T51" s="294"/>
      <c r="U51" s="295"/>
      <c r="V51" s="279" t="s">
        <v>143</v>
      </c>
      <c r="W51" s="280"/>
      <c r="X51" s="96" t="e">
        <f>VLOOKUP($B48,利用者一覧!$C$4:$AU$53,16,FALSE)</f>
        <v>#N/A</v>
      </c>
      <c r="Y51" s="281" t="s">
        <v>140</v>
      </c>
      <c r="Z51" s="280"/>
      <c r="AA51" s="96" t="e">
        <f>VLOOKUP($B48,利用者一覧!$C$4:$AU$53,24,FALSE)</f>
        <v>#N/A</v>
      </c>
      <c r="AB51" s="225"/>
      <c r="AC51" s="225"/>
      <c r="AD51" s="225"/>
      <c r="AE51" s="225"/>
      <c r="AF51" s="226"/>
    </row>
    <row r="52" spans="1:65" ht="21.6" customHeight="1" thickTop="1" thickBot="1">
      <c r="A52" s="302"/>
      <c r="B52" s="103" t="s">
        <v>51</v>
      </c>
      <c r="C52" s="94" t="e">
        <f>VLOOKUP($B48,利用者一覧!$C$4:$AU$53,38,FALSE)</f>
        <v>#N/A</v>
      </c>
      <c r="D52" s="104" t="s">
        <v>56</v>
      </c>
      <c r="E52" s="61" t="s">
        <v>149</v>
      </c>
      <c r="F52" s="271" t="s">
        <v>31</v>
      </c>
      <c r="G52" s="272"/>
      <c r="H52" s="171" t="s">
        <v>32</v>
      </c>
      <c r="I52" s="272"/>
      <c r="J52" s="171" t="s">
        <v>33</v>
      </c>
      <c r="K52" s="272"/>
      <c r="L52" s="171" t="s">
        <v>34</v>
      </c>
      <c r="M52" s="273"/>
      <c r="N52" s="274" t="s">
        <v>35</v>
      </c>
      <c r="O52" s="275"/>
      <c r="P52" s="276" t="e">
        <f>VLOOKUP($B48,利用者一覧!$C$4:$AU$53,40,FALSE)</f>
        <v>#N/A</v>
      </c>
      <c r="Q52" s="277"/>
      <c r="R52" s="277"/>
      <c r="S52" s="277"/>
      <c r="T52" s="278"/>
      <c r="U52" s="70" t="s">
        <v>148</v>
      </c>
      <c r="V52" s="279" t="s">
        <v>144</v>
      </c>
      <c r="W52" s="280"/>
      <c r="X52" s="96" t="e">
        <f>VLOOKUP($B48,利用者一覧!$C$4:$AU$53,18,FALSE)</f>
        <v>#N/A</v>
      </c>
      <c r="Y52" s="281" t="s">
        <v>141</v>
      </c>
      <c r="Z52" s="280"/>
      <c r="AA52" s="96" t="e">
        <f>VLOOKUP($B48,利用者一覧!$C$4:$AU$53,26,FALSE)</f>
        <v>#N/A</v>
      </c>
      <c r="AB52" s="225"/>
      <c r="AC52" s="225"/>
      <c r="AD52" s="225"/>
      <c r="AE52" s="225"/>
      <c r="AF52" s="226"/>
    </row>
    <row r="53" spans="1:65" ht="21.6" customHeight="1" thickBot="1">
      <c r="A53" s="302"/>
      <c r="B53" s="308" t="s">
        <v>47</v>
      </c>
      <c r="C53" s="308"/>
      <c r="D53" s="308"/>
      <c r="E53" s="309"/>
      <c r="F53" s="97" t="s">
        <v>36</v>
      </c>
      <c r="G53" s="98" t="s">
        <v>37</v>
      </c>
      <c r="H53" s="99" t="s">
        <v>36</v>
      </c>
      <c r="I53" s="98" t="s">
        <v>37</v>
      </c>
      <c r="J53" s="99" t="s">
        <v>36</v>
      </c>
      <c r="K53" s="98" t="s">
        <v>37</v>
      </c>
      <c r="L53" s="99" t="s">
        <v>36</v>
      </c>
      <c r="M53" s="101" t="s">
        <v>37</v>
      </c>
      <c r="N53" s="102" t="s">
        <v>36</v>
      </c>
      <c r="O53" s="100" t="s">
        <v>37</v>
      </c>
      <c r="P53" s="310" t="e">
        <f>VLOOKUP($B48,利用者一覧!$C$4:$AU$53,41,FALSE)</f>
        <v>#N/A</v>
      </c>
      <c r="Q53" s="311"/>
      <c r="R53" s="311"/>
      <c r="S53" s="311"/>
      <c r="T53" s="312"/>
      <c r="U53" s="64" t="s">
        <v>148</v>
      </c>
      <c r="V53" s="279" t="s">
        <v>138</v>
      </c>
      <c r="W53" s="280"/>
      <c r="X53" s="96" t="e">
        <f>VLOOKUP($B48,利用者一覧!$C$4:$AU$53,20,FALSE)</f>
        <v>#N/A</v>
      </c>
      <c r="Y53" s="281" t="s">
        <v>142</v>
      </c>
      <c r="Z53" s="280"/>
      <c r="AA53" s="96" t="e">
        <f>VLOOKUP($B48,利用者一覧!$C$4:$AU$53,28,FALSE)</f>
        <v>#N/A</v>
      </c>
      <c r="AB53" s="225"/>
      <c r="AC53" s="225"/>
      <c r="AD53" s="225"/>
      <c r="AE53" s="225"/>
      <c r="AF53" s="226"/>
      <c r="AK53" s="316"/>
      <c r="AL53" s="316"/>
      <c r="AM53" s="67"/>
      <c r="AN53" s="67"/>
      <c r="AO53" s="67"/>
    </row>
    <row r="54" spans="1:65" ht="21.6" customHeight="1" thickTop="1" thickBot="1">
      <c r="A54" s="302"/>
      <c r="B54" s="106" t="s">
        <v>51</v>
      </c>
      <c r="C54" s="94" t="e">
        <f>VLOOKUP($B48,利用者一覧!$C$4:$AU$53,39,FALSE)</f>
        <v>#N/A</v>
      </c>
      <c r="D54" s="104" t="s">
        <v>56</v>
      </c>
      <c r="E54" s="61" t="s">
        <v>149</v>
      </c>
      <c r="F54" s="71"/>
      <c r="G54" s="72"/>
      <c r="H54" s="73"/>
      <c r="I54" s="72"/>
      <c r="J54" s="73"/>
      <c r="K54" s="72"/>
      <c r="L54" s="73"/>
      <c r="M54" s="74"/>
      <c r="N54" s="62"/>
      <c r="O54" s="63"/>
      <c r="P54" s="317" t="e">
        <f>VLOOKUP($B48,利用者一覧!$C$4:$AU$53,42,FALSE)</f>
        <v>#N/A</v>
      </c>
      <c r="Q54" s="318"/>
      <c r="R54" s="318"/>
      <c r="S54" s="318"/>
      <c r="T54" s="319"/>
      <c r="U54" s="116" t="s">
        <v>148</v>
      </c>
      <c r="V54" s="320" t="e">
        <f>VLOOKUP($B48,利用者一覧!$C$4:$AU$53,44,FALSE)</f>
        <v>#N/A</v>
      </c>
      <c r="W54" s="179"/>
      <c r="X54" s="179"/>
      <c r="Y54" s="179"/>
      <c r="Z54" s="179"/>
      <c r="AA54" s="179"/>
      <c r="AB54" s="179"/>
      <c r="AC54" s="179"/>
      <c r="AD54" s="179"/>
      <c r="AE54" s="179"/>
      <c r="AF54" s="180"/>
    </row>
    <row r="55" spans="1:65" ht="21.6" customHeight="1" thickBot="1">
      <c r="A55" s="302"/>
      <c r="B55" s="293" t="s">
        <v>182</v>
      </c>
      <c r="C55" s="294"/>
      <c r="D55" s="294"/>
      <c r="E55" s="295"/>
      <c r="F55" s="109"/>
      <c r="G55" s="110"/>
      <c r="H55" s="111"/>
      <c r="I55" s="110"/>
      <c r="J55" s="111"/>
      <c r="K55" s="110"/>
      <c r="L55" s="111"/>
      <c r="M55" s="112"/>
      <c r="N55" s="113"/>
      <c r="O55" s="114"/>
      <c r="P55" s="198" t="s">
        <v>178</v>
      </c>
      <c r="Q55" s="199"/>
      <c r="R55" s="324"/>
      <c r="S55" s="206" t="e">
        <f>VLOOKUP($B48,利用者一覧!$C$4:$AU$53,43,FALSE)</f>
        <v>#N/A</v>
      </c>
      <c r="T55" s="206"/>
      <c r="U55" s="207"/>
      <c r="V55" s="321"/>
      <c r="W55" s="322"/>
      <c r="X55" s="322"/>
      <c r="Y55" s="322"/>
      <c r="Z55" s="322"/>
      <c r="AA55" s="322"/>
      <c r="AB55" s="322"/>
      <c r="AC55" s="322"/>
      <c r="AD55" s="322"/>
      <c r="AE55" s="322"/>
      <c r="AF55" s="323"/>
      <c r="AK55" s="76"/>
      <c r="AL55" s="76"/>
      <c r="AM55" s="76"/>
      <c r="AN55" s="76"/>
      <c r="AO55" s="76"/>
      <c r="AP55" s="77"/>
      <c r="AQ55" s="77"/>
      <c r="AR55" s="75"/>
      <c r="AS55" s="77"/>
      <c r="AT55" s="77"/>
      <c r="AU55" s="75"/>
      <c r="AV55" s="77"/>
      <c r="AW55" s="77"/>
      <c r="AX55" s="75"/>
      <c r="AY55" s="77"/>
      <c r="AZ55" s="77"/>
      <c r="BA55" s="75"/>
      <c r="BB55" s="77"/>
      <c r="BC55" s="77"/>
      <c r="BD55" s="75"/>
      <c r="BE55" s="77"/>
      <c r="BF55" s="77"/>
      <c r="BG55" s="75"/>
      <c r="BH55" s="77"/>
      <c r="BI55" s="77"/>
      <c r="BJ55" s="75"/>
      <c r="BK55" s="77"/>
      <c r="BL55" s="77"/>
      <c r="BM55" s="75"/>
    </row>
    <row r="56" spans="1:65" ht="27.6" customHeight="1" thickTop="1" thickBot="1">
      <c r="A56" s="303"/>
      <c r="B56" s="313"/>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5"/>
    </row>
    <row r="57" spans="1:65" ht="16.95" customHeight="1" thickBot="1">
      <c r="A57" s="302">
        <v>6</v>
      </c>
      <c r="B57" s="149" t="s">
        <v>9</v>
      </c>
      <c r="C57" s="150"/>
      <c r="D57" s="150"/>
      <c r="E57" s="151"/>
      <c r="F57" s="304" t="s">
        <v>158</v>
      </c>
      <c r="G57" s="305"/>
      <c r="H57" s="305"/>
      <c r="I57" s="305"/>
      <c r="J57" s="305"/>
      <c r="K57" s="305"/>
      <c r="L57" s="305"/>
      <c r="M57" s="305"/>
      <c r="N57" s="305"/>
      <c r="O57" s="306"/>
      <c r="P57" s="282" t="s">
        <v>48</v>
      </c>
      <c r="Q57" s="283"/>
      <c r="R57" s="283"/>
      <c r="S57" s="283"/>
      <c r="T57" s="283"/>
      <c r="U57" s="284"/>
      <c r="V57" s="285" t="e">
        <f>VLOOKUP($B58,利用者一覧!$C$4:$AU$53,36,FALSE)</f>
        <v>#N/A</v>
      </c>
      <c r="W57" s="286"/>
      <c r="X57" s="286"/>
      <c r="Y57" s="282" t="s">
        <v>49</v>
      </c>
      <c r="Z57" s="283"/>
      <c r="AA57" s="283"/>
      <c r="AB57" s="283"/>
      <c r="AC57" s="284"/>
      <c r="AD57" s="285" t="e">
        <f>VLOOKUP($B58,利用者一覧!$C$4:$AU$53,37,FALSE)</f>
        <v>#N/A</v>
      </c>
      <c r="AE57" s="286"/>
      <c r="AF57" s="287"/>
    </row>
    <row r="58" spans="1:65" ht="27" customHeight="1" thickTop="1" thickBot="1">
      <c r="A58" s="302"/>
      <c r="B58" s="208"/>
      <c r="C58" s="208"/>
      <c r="D58" s="208"/>
      <c r="E58" s="259"/>
      <c r="F58" s="271" t="s">
        <v>26</v>
      </c>
      <c r="G58" s="272"/>
      <c r="H58" s="171" t="s">
        <v>27</v>
      </c>
      <c r="I58" s="272"/>
      <c r="J58" s="171" t="s">
        <v>28</v>
      </c>
      <c r="K58" s="272"/>
      <c r="L58" s="171" t="s">
        <v>29</v>
      </c>
      <c r="M58" s="272"/>
      <c r="N58" s="171" t="s">
        <v>30</v>
      </c>
      <c r="O58" s="275"/>
      <c r="P58" s="106" t="s">
        <v>52</v>
      </c>
      <c r="Q58" s="288" t="s">
        <v>53</v>
      </c>
      <c r="R58" s="289"/>
      <c r="S58" s="104" t="s">
        <v>57</v>
      </c>
      <c r="T58" s="290"/>
      <c r="U58" s="291"/>
      <c r="V58" s="105" t="s">
        <v>60</v>
      </c>
      <c r="W58" s="288" t="s">
        <v>61</v>
      </c>
      <c r="X58" s="292"/>
      <c r="Y58" s="107" t="s">
        <v>54</v>
      </c>
      <c r="Z58" s="115" t="s">
        <v>148</v>
      </c>
      <c r="AA58" s="108" t="s">
        <v>58</v>
      </c>
      <c r="AB58" s="115" t="s">
        <v>148</v>
      </c>
      <c r="AC58" s="108" t="s">
        <v>62</v>
      </c>
      <c r="AD58" s="115" t="s">
        <v>148</v>
      </c>
      <c r="AE58" s="104" t="s">
        <v>55</v>
      </c>
      <c r="AF58" s="61" t="s">
        <v>148</v>
      </c>
    </row>
    <row r="59" spans="1:65" ht="21.6" customHeight="1" thickBot="1">
      <c r="A59" s="302"/>
      <c r="B59" s="209"/>
      <c r="C59" s="209"/>
      <c r="D59" s="209"/>
      <c r="E59" s="261"/>
      <c r="F59" s="97" t="s">
        <v>36</v>
      </c>
      <c r="G59" s="98" t="s">
        <v>37</v>
      </c>
      <c r="H59" s="99" t="s">
        <v>36</v>
      </c>
      <c r="I59" s="98" t="s">
        <v>37</v>
      </c>
      <c r="J59" s="99" t="s">
        <v>36</v>
      </c>
      <c r="K59" s="98" t="s">
        <v>37</v>
      </c>
      <c r="L59" s="99" t="s">
        <v>36</v>
      </c>
      <c r="M59" s="98" t="s">
        <v>37</v>
      </c>
      <c r="N59" s="99" t="s">
        <v>36</v>
      </c>
      <c r="O59" s="100" t="s">
        <v>37</v>
      </c>
      <c r="P59" s="293" t="s">
        <v>177</v>
      </c>
      <c r="Q59" s="294"/>
      <c r="R59" s="294"/>
      <c r="S59" s="294"/>
      <c r="T59" s="294"/>
      <c r="U59" s="295"/>
      <c r="V59" s="293" t="s">
        <v>176</v>
      </c>
      <c r="W59" s="294"/>
      <c r="X59" s="294"/>
      <c r="Y59" s="294"/>
      <c r="Z59" s="294"/>
      <c r="AA59" s="296"/>
      <c r="AB59" s="297" t="e">
        <f>VLOOKUP($B58,利用者一覧!$C$4:$AU$53,45,FALSE)</f>
        <v>#N/A</v>
      </c>
      <c r="AC59" s="297"/>
      <c r="AD59" s="297"/>
      <c r="AE59" s="297"/>
      <c r="AF59" s="298"/>
    </row>
    <row r="60" spans="1:65" ht="27" customHeight="1" thickTop="1" thickBot="1">
      <c r="A60" s="302"/>
      <c r="B60" s="209"/>
      <c r="C60" s="209"/>
      <c r="D60" s="209"/>
      <c r="E60" s="261"/>
      <c r="F60" s="71"/>
      <c r="G60" s="72"/>
      <c r="H60" s="73"/>
      <c r="I60" s="72"/>
      <c r="J60" s="73"/>
      <c r="K60" s="72"/>
      <c r="L60" s="73"/>
      <c r="M60" s="72"/>
      <c r="N60" s="73"/>
      <c r="O60" s="83"/>
      <c r="P60" s="107" t="s">
        <v>157</v>
      </c>
      <c r="Q60" s="115" t="s">
        <v>148</v>
      </c>
      <c r="R60" s="108" t="s">
        <v>63</v>
      </c>
      <c r="S60" s="61" t="s">
        <v>148</v>
      </c>
      <c r="T60" s="107" t="s">
        <v>59</v>
      </c>
      <c r="U60" s="61" t="s">
        <v>148</v>
      </c>
      <c r="V60" s="299" t="s">
        <v>135</v>
      </c>
      <c r="W60" s="300"/>
      <c r="X60" s="95" t="e">
        <f>VLOOKUP($B58,利用者一覧!$C$4:$AU$53,14,FALSE)</f>
        <v>#N/A</v>
      </c>
      <c r="Y60" s="301" t="s">
        <v>139</v>
      </c>
      <c r="Z60" s="300"/>
      <c r="AA60" s="95" t="e">
        <f>VLOOKUP($B58,利用者一覧!$C$4:$AU$53,22,FALSE)</f>
        <v>#N/A</v>
      </c>
      <c r="AB60" s="225"/>
      <c r="AC60" s="225"/>
      <c r="AD60" s="225"/>
      <c r="AE60" s="225"/>
      <c r="AF60" s="226"/>
    </row>
    <row r="61" spans="1:65" ht="21.6" customHeight="1" thickBot="1">
      <c r="A61" s="302"/>
      <c r="B61" s="283" t="s">
        <v>46</v>
      </c>
      <c r="C61" s="283"/>
      <c r="D61" s="283"/>
      <c r="E61" s="307"/>
      <c r="F61" s="84"/>
      <c r="G61" s="85"/>
      <c r="H61" s="86"/>
      <c r="I61" s="85"/>
      <c r="J61" s="86"/>
      <c r="K61" s="85"/>
      <c r="L61" s="86"/>
      <c r="M61" s="85"/>
      <c r="N61" s="86"/>
      <c r="O61" s="87"/>
      <c r="P61" s="293" t="s">
        <v>156</v>
      </c>
      <c r="Q61" s="294"/>
      <c r="R61" s="294"/>
      <c r="S61" s="294"/>
      <c r="T61" s="294"/>
      <c r="U61" s="295"/>
      <c r="V61" s="279" t="s">
        <v>143</v>
      </c>
      <c r="W61" s="280"/>
      <c r="X61" s="96" t="e">
        <f>VLOOKUP($B58,利用者一覧!$C$4:$AU$53,16,FALSE)</f>
        <v>#N/A</v>
      </c>
      <c r="Y61" s="281" t="s">
        <v>140</v>
      </c>
      <c r="Z61" s="280"/>
      <c r="AA61" s="96" t="e">
        <f>VLOOKUP($B58,利用者一覧!$C$4:$AU$53,24,FALSE)</f>
        <v>#N/A</v>
      </c>
      <c r="AB61" s="225"/>
      <c r="AC61" s="225"/>
      <c r="AD61" s="225"/>
      <c r="AE61" s="225"/>
      <c r="AF61" s="226"/>
    </row>
    <row r="62" spans="1:65" ht="21.6" customHeight="1" thickTop="1" thickBot="1">
      <c r="A62" s="302"/>
      <c r="B62" s="103" t="s">
        <v>51</v>
      </c>
      <c r="C62" s="94" t="e">
        <f>VLOOKUP($B58,利用者一覧!$C$4:$AU$53,38,FALSE)</f>
        <v>#N/A</v>
      </c>
      <c r="D62" s="104" t="s">
        <v>56</v>
      </c>
      <c r="E62" s="61" t="s">
        <v>149</v>
      </c>
      <c r="F62" s="271" t="s">
        <v>31</v>
      </c>
      <c r="G62" s="272"/>
      <c r="H62" s="171" t="s">
        <v>32</v>
      </c>
      <c r="I62" s="272"/>
      <c r="J62" s="171" t="s">
        <v>33</v>
      </c>
      <c r="K62" s="272"/>
      <c r="L62" s="171" t="s">
        <v>34</v>
      </c>
      <c r="M62" s="273"/>
      <c r="N62" s="274" t="s">
        <v>35</v>
      </c>
      <c r="O62" s="275"/>
      <c r="P62" s="276" t="e">
        <f>VLOOKUP($B58,利用者一覧!$C$4:$AU$53,40,FALSE)</f>
        <v>#N/A</v>
      </c>
      <c r="Q62" s="277"/>
      <c r="R62" s="277"/>
      <c r="S62" s="277"/>
      <c r="T62" s="278"/>
      <c r="U62" s="70" t="s">
        <v>148</v>
      </c>
      <c r="V62" s="279" t="s">
        <v>144</v>
      </c>
      <c r="W62" s="280"/>
      <c r="X62" s="96" t="e">
        <f>VLOOKUP($B58,利用者一覧!$C$4:$AU$53,18,FALSE)</f>
        <v>#N/A</v>
      </c>
      <c r="Y62" s="281" t="s">
        <v>141</v>
      </c>
      <c r="Z62" s="280"/>
      <c r="AA62" s="96" t="e">
        <f>VLOOKUP($B58,利用者一覧!$C$4:$AU$53,26,FALSE)</f>
        <v>#N/A</v>
      </c>
      <c r="AB62" s="225"/>
      <c r="AC62" s="225"/>
      <c r="AD62" s="225"/>
      <c r="AE62" s="225"/>
      <c r="AF62" s="226"/>
    </row>
    <row r="63" spans="1:65" ht="21.6" customHeight="1" thickBot="1">
      <c r="A63" s="302"/>
      <c r="B63" s="308" t="s">
        <v>47</v>
      </c>
      <c r="C63" s="308"/>
      <c r="D63" s="308"/>
      <c r="E63" s="309"/>
      <c r="F63" s="97" t="s">
        <v>36</v>
      </c>
      <c r="G63" s="98" t="s">
        <v>37</v>
      </c>
      <c r="H63" s="99" t="s">
        <v>36</v>
      </c>
      <c r="I63" s="98" t="s">
        <v>37</v>
      </c>
      <c r="J63" s="99" t="s">
        <v>36</v>
      </c>
      <c r="K63" s="98" t="s">
        <v>37</v>
      </c>
      <c r="L63" s="99" t="s">
        <v>36</v>
      </c>
      <c r="M63" s="101" t="s">
        <v>37</v>
      </c>
      <c r="N63" s="102" t="s">
        <v>36</v>
      </c>
      <c r="O63" s="100" t="s">
        <v>37</v>
      </c>
      <c r="P63" s="310" t="e">
        <f>VLOOKUP($B58,利用者一覧!$C$4:$AU$53,41,FALSE)</f>
        <v>#N/A</v>
      </c>
      <c r="Q63" s="311"/>
      <c r="R63" s="311"/>
      <c r="S63" s="311"/>
      <c r="T63" s="312"/>
      <c r="U63" s="64" t="s">
        <v>148</v>
      </c>
      <c r="V63" s="279" t="s">
        <v>138</v>
      </c>
      <c r="W63" s="280"/>
      <c r="X63" s="96" t="e">
        <f>VLOOKUP($B58,利用者一覧!$C$4:$AU$53,20,FALSE)</f>
        <v>#N/A</v>
      </c>
      <c r="Y63" s="281" t="s">
        <v>142</v>
      </c>
      <c r="Z63" s="280"/>
      <c r="AA63" s="96" t="e">
        <f>VLOOKUP($B58,利用者一覧!$C$4:$AU$53,28,FALSE)</f>
        <v>#N/A</v>
      </c>
      <c r="AB63" s="225"/>
      <c r="AC63" s="225"/>
      <c r="AD63" s="225"/>
      <c r="AE63" s="225"/>
      <c r="AF63" s="226"/>
      <c r="AK63" s="316"/>
      <c r="AL63" s="316"/>
      <c r="AM63" s="67"/>
      <c r="AN63" s="67"/>
      <c r="AO63" s="67"/>
    </row>
    <row r="64" spans="1:65" ht="21.6" customHeight="1" thickTop="1" thickBot="1">
      <c r="A64" s="302"/>
      <c r="B64" s="106" t="s">
        <v>51</v>
      </c>
      <c r="C64" s="94" t="e">
        <f>VLOOKUP($B58,利用者一覧!$C$4:$AU$53,39,FALSE)</f>
        <v>#N/A</v>
      </c>
      <c r="D64" s="104" t="s">
        <v>56</v>
      </c>
      <c r="E64" s="61" t="s">
        <v>149</v>
      </c>
      <c r="F64" s="71"/>
      <c r="G64" s="72"/>
      <c r="H64" s="73"/>
      <c r="I64" s="72"/>
      <c r="J64" s="73"/>
      <c r="K64" s="72"/>
      <c r="L64" s="73"/>
      <c r="M64" s="74"/>
      <c r="N64" s="62"/>
      <c r="O64" s="63"/>
      <c r="P64" s="317" t="e">
        <f>VLOOKUP($B58,利用者一覧!$C$4:$AU$53,42,FALSE)</f>
        <v>#N/A</v>
      </c>
      <c r="Q64" s="318"/>
      <c r="R64" s="318"/>
      <c r="S64" s="318"/>
      <c r="T64" s="319"/>
      <c r="U64" s="116" t="s">
        <v>148</v>
      </c>
      <c r="V64" s="320" t="e">
        <f>VLOOKUP($B58,利用者一覧!$C$4:$AU$53,44,FALSE)</f>
        <v>#N/A</v>
      </c>
      <c r="W64" s="179"/>
      <c r="X64" s="179"/>
      <c r="Y64" s="179"/>
      <c r="Z64" s="179"/>
      <c r="AA64" s="179"/>
      <c r="AB64" s="179"/>
      <c r="AC64" s="179"/>
      <c r="AD64" s="179"/>
      <c r="AE64" s="179"/>
      <c r="AF64" s="180"/>
    </row>
    <row r="65" spans="1:65" ht="21.6" customHeight="1" thickBot="1">
      <c r="A65" s="302"/>
      <c r="B65" s="293" t="s">
        <v>182</v>
      </c>
      <c r="C65" s="294"/>
      <c r="D65" s="294"/>
      <c r="E65" s="295"/>
      <c r="F65" s="109"/>
      <c r="G65" s="110"/>
      <c r="H65" s="111"/>
      <c r="I65" s="110"/>
      <c r="J65" s="111"/>
      <c r="K65" s="110"/>
      <c r="L65" s="111"/>
      <c r="M65" s="112"/>
      <c r="N65" s="113"/>
      <c r="O65" s="114"/>
      <c r="P65" s="198" t="s">
        <v>178</v>
      </c>
      <c r="Q65" s="199"/>
      <c r="R65" s="324"/>
      <c r="S65" s="206" t="e">
        <f>VLOOKUP($B58,利用者一覧!$C$4:$AU$53,43,FALSE)</f>
        <v>#N/A</v>
      </c>
      <c r="T65" s="206"/>
      <c r="U65" s="207"/>
      <c r="V65" s="321"/>
      <c r="W65" s="322"/>
      <c r="X65" s="322"/>
      <c r="Y65" s="322"/>
      <c r="Z65" s="322"/>
      <c r="AA65" s="322"/>
      <c r="AB65" s="322"/>
      <c r="AC65" s="322"/>
      <c r="AD65" s="322"/>
      <c r="AE65" s="322"/>
      <c r="AF65" s="323"/>
      <c r="AK65" s="76"/>
      <c r="AL65" s="76"/>
      <c r="AM65" s="76"/>
      <c r="AN65" s="76"/>
      <c r="AO65" s="76"/>
      <c r="AP65" s="77"/>
      <c r="AQ65" s="77"/>
      <c r="AR65" s="75"/>
      <c r="AS65" s="77"/>
      <c r="AT65" s="77"/>
      <c r="AU65" s="75"/>
      <c r="AV65" s="77"/>
      <c r="AW65" s="77"/>
      <c r="AX65" s="75"/>
      <c r="AY65" s="77"/>
      <c r="AZ65" s="77"/>
      <c r="BA65" s="75"/>
      <c r="BB65" s="77"/>
      <c r="BC65" s="77"/>
      <c r="BD65" s="75"/>
      <c r="BE65" s="77"/>
      <c r="BF65" s="77"/>
      <c r="BG65" s="75"/>
      <c r="BH65" s="77"/>
      <c r="BI65" s="77"/>
      <c r="BJ65" s="75"/>
      <c r="BK65" s="77"/>
      <c r="BL65" s="77"/>
      <c r="BM65" s="75"/>
    </row>
    <row r="66" spans="1:65" ht="27.6" customHeight="1" thickTop="1" thickBot="1">
      <c r="A66" s="303"/>
      <c r="B66" s="313"/>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5"/>
    </row>
    <row r="67" spans="1:65" ht="16.95" customHeight="1" thickBot="1">
      <c r="A67" s="302">
        <v>7</v>
      </c>
      <c r="B67" s="149" t="s">
        <v>9</v>
      </c>
      <c r="C67" s="150"/>
      <c r="D67" s="150"/>
      <c r="E67" s="151"/>
      <c r="F67" s="304" t="s">
        <v>158</v>
      </c>
      <c r="G67" s="305"/>
      <c r="H67" s="305"/>
      <c r="I67" s="305"/>
      <c r="J67" s="305"/>
      <c r="K67" s="305"/>
      <c r="L67" s="305"/>
      <c r="M67" s="305"/>
      <c r="N67" s="305"/>
      <c r="O67" s="306"/>
      <c r="P67" s="282" t="s">
        <v>48</v>
      </c>
      <c r="Q67" s="283"/>
      <c r="R67" s="283"/>
      <c r="S67" s="283"/>
      <c r="T67" s="283"/>
      <c r="U67" s="284"/>
      <c r="V67" s="285" t="e">
        <f>VLOOKUP($B68,利用者一覧!$C$4:$AU$53,36,FALSE)</f>
        <v>#N/A</v>
      </c>
      <c r="W67" s="286"/>
      <c r="X67" s="286"/>
      <c r="Y67" s="282" t="s">
        <v>49</v>
      </c>
      <c r="Z67" s="283"/>
      <c r="AA67" s="283"/>
      <c r="AB67" s="283"/>
      <c r="AC67" s="284"/>
      <c r="AD67" s="285" t="e">
        <f>VLOOKUP($B68,利用者一覧!$C$4:$AU$53,37,FALSE)</f>
        <v>#N/A</v>
      </c>
      <c r="AE67" s="286"/>
      <c r="AF67" s="287"/>
    </row>
    <row r="68" spans="1:65" ht="27" customHeight="1" thickTop="1" thickBot="1">
      <c r="A68" s="302"/>
      <c r="B68" s="208"/>
      <c r="C68" s="208"/>
      <c r="D68" s="208"/>
      <c r="E68" s="259"/>
      <c r="F68" s="271" t="s">
        <v>26</v>
      </c>
      <c r="G68" s="272"/>
      <c r="H68" s="171" t="s">
        <v>27</v>
      </c>
      <c r="I68" s="272"/>
      <c r="J68" s="171" t="s">
        <v>28</v>
      </c>
      <c r="K68" s="272"/>
      <c r="L68" s="171" t="s">
        <v>29</v>
      </c>
      <c r="M68" s="272"/>
      <c r="N68" s="171" t="s">
        <v>30</v>
      </c>
      <c r="O68" s="275"/>
      <c r="P68" s="106" t="s">
        <v>52</v>
      </c>
      <c r="Q68" s="288" t="s">
        <v>53</v>
      </c>
      <c r="R68" s="289"/>
      <c r="S68" s="104" t="s">
        <v>57</v>
      </c>
      <c r="T68" s="290"/>
      <c r="U68" s="291"/>
      <c r="V68" s="105" t="s">
        <v>60</v>
      </c>
      <c r="W68" s="288" t="s">
        <v>61</v>
      </c>
      <c r="X68" s="292"/>
      <c r="Y68" s="107" t="s">
        <v>54</v>
      </c>
      <c r="Z68" s="115" t="s">
        <v>148</v>
      </c>
      <c r="AA68" s="108" t="s">
        <v>58</v>
      </c>
      <c r="AB68" s="115" t="s">
        <v>148</v>
      </c>
      <c r="AC68" s="108" t="s">
        <v>62</v>
      </c>
      <c r="AD68" s="115" t="s">
        <v>148</v>
      </c>
      <c r="AE68" s="104" t="s">
        <v>55</v>
      </c>
      <c r="AF68" s="61" t="s">
        <v>148</v>
      </c>
    </row>
    <row r="69" spans="1:65" ht="21.6" customHeight="1" thickBot="1">
      <c r="A69" s="302"/>
      <c r="B69" s="209"/>
      <c r="C69" s="209"/>
      <c r="D69" s="209"/>
      <c r="E69" s="261"/>
      <c r="F69" s="97" t="s">
        <v>36</v>
      </c>
      <c r="G69" s="98" t="s">
        <v>37</v>
      </c>
      <c r="H69" s="99" t="s">
        <v>36</v>
      </c>
      <c r="I69" s="98" t="s">
        <v>37</v>
      </c>
      <c r="J69" s="99" t="s">
        <v>36</v>
      </c>
      <c r="K69" s="98" t="s">
        <v>37</v>
      </c>
      <c r="L69" s="99" t="s">
        <v>36</v>
      </c>
      <c r="M69" s="98" t="s">
        <v>37</v>
      </c>
      <c r="N69" s="99" t="s">
        <v>36</v>
      </c>
      <c r="O69" s="100" t="s">
        <v>37</v>
      </c>
      <c r="P69" s="293" t="s">
        <v>177</v>
      </c>
      <c r="Q69" s="294"/>
      <c r="R69" s="294"/>
      <c r="S69" s="294"/>
      <c r="T69" s="294"/>
      <c r="U69" s="295"/>
      <c r="V69" s="293" t="s">
        <v>176</v>
      </c>
      <c r="W69" s="294"/>
      <c r="X69" s="294"/>
      <c r="Y69" s="294"/>
      <c r="Z69" s="294"/>
      <c r="AA69" s="296"/>
      <c r="AB69" s="297" t="e">
        <f>VLOOKUP($B68,利用者一覧!$C$4:$AU$53,45,FALSE)</f>
        <v>#N/A</v>
      </c>
      <c r="AC69" s="297"/>
      <c r="AD69" s="297"/>
      <c r="AE69" s="297"/>
      <c r="AF69" s="298"/>
    </row>
    <row r="70" spans="1:65" ht="27" customHeight="1" thickTop="1" thickBot="1">
      <c r="A70" s="302"/>
      <c r="B70" s="209"/>
      <c r="C70" s="209"/>
      <c r="D70" s="209"/>
      <c r="E70" s="261"/>
      <c r="F70" s="71"/>
      <c r="G70" s="72"/>
      <c r="H70" s="73"/>
      <c r="I70" s="72"/>
      <c r="J70" s="73"/>
      <c r="K70" s="72"/>
      <c r="L70" s="73"/>
      <c r="M70" s="72"/>
      <c r="N70" s="73"/>
      <c r="O70" s="83"/>
      <c r="P70" s="107" t="s">
        <v>157</v>
      </c>
      <c r="Q70" s="115" t="s">
        <v>148</v>
      </c>
      <c r="R70" s="108" t="s">
        <v>63</v>
      </c>
      <c r="S70" s="61" t="s">
        <v>148</v>
      </c>
      <c r="T70" s="107" t="s">
        <v>59</v>
      </c>
      <c r="U70" s="61" t="s">
        <v>148</v>
      </c>
      <c r="V70" s="299" t="s">
        <v>135</v>
      </c>
      <c r="W70" s="300"/>
      <c r="X70" s="95" t="e">
        <f>VLOOKUP($B68,利用者一覧!$C$4:$AU$53,14,FALSE)</f>
        <v>#N/A</v>
      </c>
      <c r="Y70" s="301" t="s">
        <v>139</v>
      </c>
      <c r="Z70" s="300"/>
      <c r="AA70" s="95" t="e">
        <f>VLOOKUP($B68,利用者一覧!$C$4:$AU$53,22,FALSE)</f>
        <v>#N/A</v>
      </c>
      <c r="AB70" s="225"/>
      <c r="AC70" s="225"/>
      <c r="AD70" s="225"/>
      <c r="AE70" s="225"/>
      <c r="AF70" s="226"/>
    </row>
    <row r="71" spans="1:65" ht="21.6" customHeight="1" thickBot="1">
      <c r="A71" s="302"/>
      <c r="B71" s="283" t="s">
        <v>46</v>
      </c>
      <c r="C71" s="283"/>
      <c r="D71" s="283"/>
      <c r="E71" s="307"/>
      <c r="F71" s="84"/>
      <c r="G71" s="85"/>
      <c r="H71" s="86"/>
      <c r="I71" s="85"/>
      <c r="J71" s="86"/>
      <c r="K71" s="85"/>
      <c r="L71" s="86"/>
      <c r="M71" s="85"/>
      <c r="N71" s="86"/>
      <c r="O71" s="87"/>
      <c r="P71" s="293" t="s">
        <v>156</v>
      </c>
      <c r="Q71" s="294"/>
      <c r="R71" s="294"/>
      <c r="S71" s="294"/>
      <c r="T71" s="294"/>
      <c r="U71" s="295"/>
      <c r="V71" s="279" t="s">
        <v>143</v>
      </c>
      <c r="W71" s="280"/>
      <c r="X71" s="96" t="e">
        <f>VLOOKUP($B68,利用者一覧!$C$4:$AU$53,16,FALSE)</f>
        <v>#N/A</v>
      </c>
      <c r="Y71" s="281" t="s">
        <v>140</v>
      </c>
      <c r="Z71" s="280"/>
      <c r="AA71" s="96" t="e">
        <f>VLOOKUP($B68,利用者一覧!$C$4:$AU$53,24,FALSE)</f>
        <v>#N/A</v>
      </c>
      <c r="AB71" s="225"/>
      <c r="AC71" s="225"/>
      <c r="AD71" s="225"/>
      <c r="AE71" s="225"/>
      <c r="AF71" s="226"/>
    </row>
    <row r="72" spans="1:65" ht="21.6" customHeight="1" thickTop="1" thickBot="1">
      <c r="A72" s="302"/>
      <c r="B72" s="103" t="s">
        <v>51</v>
      </c>
      <c r="C72" s="94" t="e">
        <f>VLOOKUP($B68,利用者一覧!$C$4:$AU$53,38,FALSE)</f>
        <v>#N/A</v>
      </c>
      <c r="D72" s="104" t="s">
        <v>56</v>
      </c>
      <c r="E72" s="61" t="s">
        <v>149</v>
      </c>
      <c r="F72" s="271" t="s">
        <v>31</v>
      </c>
      <c r="G72" s="272"/>
      <c r="H72" s="171" t="s">
        <v>32</v>
      </c>
      <c r="I72" s="272"/>
      <c r="J72" s="171" t="s">
        <v>33</v>
      </c>
      <c r="K72" s="272"/>
      <c r="L72" s="171" t="s">
        <v>34</v>
      </c>
      <c r="M72" s="273"/>
      <c r="N72" s="274" t="s">
        <v>35</v>
      </c>
      <c r="O72" s="275"/>
      <c r="P72" s="276" t="e">
        <f>VLOOKUP($B68,利用者一覧!$C$4:$AU$53,40,FALSE)</f>
        <v>#N/A</v>
      </c>
      <c r="Q72" s="277"/>
      <c r="R72" s="277"/>
      <c r="S72" s="277"/>
      <c r="T72" s="278"/>
      <c r="U72" s="70" t="s">
        <v>148</v>
      </c>
      <c r="V72" s="279" t="s">
        <v>144</v>
      </c>
      <c r="W72" s="280"/>
      <c r="X72" s="96" t="e">
        <f>VLOOKUP($B68,利用者一覧!$C$4:$AU$53,18,FALSE)</f>
        <v>#N/A</v>
      </c>
      <c r="Y72" s="281" t="s">
        <v>141</v>
      </c>
      <c r="Z72" s="280"/>
      <c r="AA72" s="96" t="e">
        <f>VLOOKUP($B68,利用者一覧!$C$4:$AU$53,26,FALSE)</f>
        <v>#N/A</v>
      </c>
      <c r="AB72" s="225"/>
      <c r="AC72" s="225"/>
      <c r="AD72" s="225"/>
      <c r="AE72" s="225"/>
      <c r="AF72" s="226"/>
    </row>
    <row r="73" spans="1:65" ht="21.6" customHeight="1" thickBot="1">
      <c r="A73" s="302"/>
      <c r="B73" s="308" t="s">
        <v>47</v>
      </c>
      <c r="C73" s="308"/>
      <c r="D73" s="308"/>
      <c r="E73" s="309"/>
      <c r="F73" s="97" t="s">
        <v>36</v>
      </c>
      <c r="G73" s="98" t="s">
        <v>37</v>
      </c>
      <c r="H73" s="99" t="s">
        <v>36</v>
      </c>
      <c r="I73" s="98" t="s">
        <v>37</v>
      </c>
      <c r="J73" s="99" t="s">
        <v>36</v>
      </c>
      <c r="K73" s="98" t="s">
        <v>37</v>
      </c>
      <c r="L73" s="99" t="s">
        <v>36</v>
      </c>
      <c r="M73" s="101" t="s">
        <v>37</v>
      </c>
      <c r="N73" s="102" t="s">
        <v>36</v>
      </c>
      <c r="O73" s="100" t="s">
        <v>37</v>
      </c>
      <c r="P73" s="310" t="e">
        <f>VLOOKUP($B68,利用者一覧!$C$4:$AU$53,41,FALSE)</f>
        <v>#N/A</v>
      </c>
      <c r="Q73" s="311"/>
      <c r="R73" s="311"/>
      <c r="S73" s="311"/>
      <c r="T73" s="312"/>
      <c r="U73" s="64" t="s">
        <v>148</v>
      </c>
      <c r="V73" s="279" t="s">
        <v>138</v>
      </c>
      <c r="W73" s="280"/>
      <c r="X73" s="96" t="e">
        <f>VLOOKUP($B68,利用者一覧!$C$4:$AU$53,20,FALSE)</f>
        <v>#N/A</v>
      </c>
      <c r="Y73" s="281" t="s">
        <v>142</v>
      </c>
      <c r="Z73" s="280"/>
      <c r="AA73" s="96" t="e">
        <f>VLOOKUP($B68,利用者一覧!$C$4:$AU$53,28,FALSE)</f>
        <v>#N/A</v>
      </c>
      <c r="AB73" s="225"/>
      <c r="AC73" s="225"/>
      <c r="AD73" s="225"/>
      <c r="AE73" s="225"/>
      <c r="AF73" s="226"/>
      <c r="AK73" s="316"/>
      <c r="AL73" s="316"/>
      <c r="AM73" s="67"/>
      <c r="AN73" s="67"/>
      <c r="AO73" s="67"/>
    </row>
    <row r="74" spans="1:65" ht="21.6" customHeight="1" thickTop="1" thickBot="1">
      <c r="A74" s="302"/>
      <c r="B74" s="106" t="s">
        <v>51</v>
      </c>
      <c r="C74" s="94" t="e">
        <f>VLOOKUP($B68,利用者一覧!$C$4:$AU$53,39,FALSE)</f>
        <v>#N/A</v>
      </c>
      <c r="D74" s="104" t="s">
        <v>56</v>
      </c>
      <c r="E74" s="61" t="s">
        <v>149</v>
      </c>
      <c r="F74" s="71"/>
      <c r="G74" s="72"/>
      <c r="H74" s="73"/>
      <c r="I74" s="72"/>
      <c r="J74" s="73"/>
      <c r="K74" s="72"/>
      <c r="L74" s="73"/>
      <c r="M74" s="74"/>
      <c r="N74" s="62"/>
      <c r="O74" s="63"/>
      <c r="P74" s="317" t="e">
        <f>VLOOKUP($B68,利用者一覧!$C$4:$AU$53,42,FALSE)</f>
        <v>#N/A</v>
      </c>
      <c r="Q74" s="318"/>
      <c r="R74" s="318"/>
      <c r="S74" s="318"/>
      <c r="T74" s="319"/>
      <c r="U74" s="116" t="s">
        <v>148</v>
      </c>
      <c r="V74" s="320" t="e">
        <f>VLOOKUP($B68,利用者一覧!$C$4:$AU$53,44,FALSE)</f>
        <v>#N/A</v>
      </c>
      <c r="W74" s="179"/>
      <c r="X74" s="179"/>
      <c r="Y74" s="179"/>
      <c r="Z74" s="179"/>
      <c r="AA74" s="179"/>
      <c r="AB74" s="179"/>
      <c r="AC74" s="179"/>
      <c r="AD74" s="179"/>
      <c r="AE74" s="179"/>
      <c r="AF74" s="180"/>
    </row>
    <row r="75" spans="1:65" ht="21.6" customHeight="1" thickBot="1">
      <c r="A75" s="302"/>
      <c r="B75" s="293" t="s">
        <v>182</v>
      </c>
      <c r="C75" s="294"/>
      <c r="D75" s="294"/>
      <c r="E75" s="295"/>
      <c r="F75" s="109"/>
      <c r="G75" s="110"/>
      <c r="H75" s="111"/>
      <c r="I75" s="110"/>
      <c r="J75" s="111"/>
      <c r="K75" s="110"/>
      <c r="L75" s="111"/>
      <c r="M75" s="112"/>
      <c r="N75" s="113"/>
      <c r="O75" s="114"/>
      <c r="P75" s="198" t="s">
        <v>178</v>
      </c>
      <c r="Q75" s="199"/>
      <c r="R75" s="324"/>
      <c r="S75" s="206" t="e">
        <f>VLOOKUP($B68,利用者一覧!$C$4:$AU$53,43,FALSE)</f>
        <v>#N/A</v>
      </c>
      <c r="T75" s="206"/>
      <c r="U75" s="207"/>
      <c r="V75" s="321"/>
      <c r="W75" s="322"/>
      <c r="X75" s="322"/>
      <c r="Y75" s="322"/>
      <c r="Z75" s="322"/>
      <c r="AA75" s="322"/>
      <c r="AB75" s="322"/>
      <c r="AC75" s="322"/>
      <c r="AD75" s="322"/>
      <c r="AE75" s="322"/>
      <c r="AF75" s="323"/>
      <c r="AK75" s="76"/>
      <c r="AL75" s="76"/>
      <c r="AM75" s="76"/>
      <c r="AN75" s="76"/>
      <c r="AO75" s="76"/>
      <c r="AP75" s="77"/>
      <c r="AQ75" s="77"/>
      <c r="AR75" s="75"/>
      <c r="AS75" s="77"/>
      <c r="AT75" s="77"/>
      <c r="AU75" s="75"/>
      <c r="AV75" s="77"/>
      <c r="AW75" s="77"/>
      <c r="AX75" s="75"/>
      <c r="AY75" s="77"/>
      <c r="AZ75" s="77"/>
      <c r="BA75" s="75"/>
      <c r="BB75" s="77"/>
      <c r="BC75" s="77"/>
      <c r="BD75" s="75"/>
      <c r="BE75" s="77"/>
      <c r="BF75" s="77"/>
      <c r="BG75" s="75"/>
      <c r="BH75" s="77"/>
      <c r="BI75" s="77"/>
      <c r="BJ75" s="75"/>
      <c r="BK75" s="77"/>
      <c r="BL75" s="77"/>
      <c r="BM75" s="75"/>
    </row>
    <row r="76" spans="1:65" ht="27.6" customHeight="1" thickTop="1" thickBot="1">
      <c r="A76" s="303"/>
      <c r="B76" s="313"/>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5"/>
    </row>
    <row r="77" spans="1:65" ht="16.95" customHeight="1" thickBot="1">
      <c r="A77" s="302">
        <v>8</v>
      </c>
      <c r="B77" s="149" t="s">
        <v>9</v>
      </c>
      <c r="C77" s="150"/>
      <c r="D77" s="150"/>
      <c r="E77" s="151"/>
      <c r="F77" s="304" t="s">
        <v>158</v>
      </c>
      <c r="G77" s="305"/>
      <c r="H77" s="305"/>
      <c r="I77" s="305"/>
      <c r="J77" s="305"/>
      <c r="K77" s="305"/>
      <c r="L77" s="305"/>
      <c r="M77" s="305"/>
      <c r="N77" s="305"/>
      <c r="O77" s="306"/>
      <c r="P77" s="282" t="s">
        <v>48</v>
      </c>
      <c r="Q77" s="283"/>
      <c r="R77" s="283"/>
      <c r="S77" s="283"/>
      <c r="T77" s="283"/>
      <c r="U77" s="284"/>
      <c r="V77" s="285" t="e">
        <f>VLOOKUP($B78,利用者一覧!$C$4:$AU$53,36,FALSE)</f>
        <v>#N/A</v>
      </c>
      <c r="W77" s="286"/>
      <c r="X77" s="286"/>
      <c r="Y77" s="282" t="s">
        <v>49</v>
      </c>
      <c r="Z77" s="283"/>
      <c r="AA77" s="283"/>
      <c r="AB77" s="283"/>
      <c r="AC77" s="284"/>
      <c r="AD77" s="285" t="e">
        <f>VLOOKUP($B78,利用者一覧!$C$4:$AU$53,37,FALSE)</f>
        <v>#N/A</v>
      </c>
      <c r="AE77" s="286"/>
      <c r="AF77" s="287"/>
    </row>
    <row r="78" spans="1:65" ht="27" customHeight="1" thickTop="1" thickBot="1">
      <c r="A78" s="302"/>
      <c r="B78" s="208"/>
      <c r="C78" s="208"/>
      <c r="D78" s="208"/>
      <c r="E78" s="259"/>
      <c r="F78" s="271" t="s">
        <v>26</v>
      </c>
      <c r="G78" s="272"/>
      <c r="H78" s="171" t="s">
        <v>27</v>
      </c>
      <c r="I78" s="272"/>
      <c r="J78" s="171" t="s">
        <v>28</v>
      </c>
      <c r="K78" s="272"/>
      <c r="L78" s="171" t="s">
        <v>29</v>
      </c>
      <c r="M78" s="272"/>
      <c r="N78" s="171" t="s">
        <v>30</v>
      </c>
      <c r="O78" s="275"/>
      <c r="P78" s="106" t="s">
        <v>52</v>
      </c>
      <c r="Q78" s="288" t="s">
        <v>53</v>
      </c>
      <c r="R78" s="289"/>
      <c r="S78" s="104" t="s">
        <v>57</v>
      </c>
      <c r="T78" s="290"/>
      <c r="U78" s="291"/>
      <c r="V78" s="105" t="s">
        <v>60</v>
      </c>
      <c r="W78" s="288" t="s">
        <v>61</v>
      </c>
      <c r="X78" s="292"/>
      <c r="Y78" s="107" t="s">
        <v>54</v>
      </c>
      <c r="Z78" s="115" t="s">
        <v>148</v>
      </c>
      <c r="AA78" s="108" t="s">
        <v>58</v>
      </c>
      <c r="AB78" s="115" t="s">
        <v>148</v>
      </c>
      <c r="AC78" s="108" t="s">
        <v>62</v>
      </c>
      <c r="AD78" s="115" t="s">
        <v>148</v>
      </c>
      <c r="AE78" s="104" t="s">
        <v>55</v>
      </c>
      <c r="AF78" s="61" t="s">
        <v>148</v>
      </c>
    </row>
    <row r="79" spans="1:65" ht="21.6" customHeight="1" thickBot="1">
      <c r="A79" s="302"/>
      <c r="B79" s="209"/>
      <c r="C79" s="209"/>
      <c r="D79" s="209"/>
      <c r="E79" s="261"/>
      <c r="F79" s="97" t="s">
        <v>36</v>
      </c>
      <c r="G79" s="98" t="s">
        <v>37</v>
      </c>
      <c r="H79" s="99" t="s">
        <v>36</v>
      </c>
      <c r="I79" s="98" t="s">
        <v>37</v>
      </c>
      <c r="J79" s="99" t="s">
        <v>36</v>
      </c>
      <c r="K79" s="98" t="s">
        <v>37</v>
      </c>
      <c r="L79" s="99" t="s">
        <v>36</v>
      </c>
      <c r="M79" s="98" t="s">
        <v>37</v>
      </c>
      <c r="N79" s="99" t="s">
        <v>36</v>
      </c>
      <c r="O79" s="100" t="s">
        <v>37</v>
      </c>
      <c r="P79" s="293" t="s">
        <v>177</v>
      </c>
      <c r="Q79" s="294"/>
      <c r="R79" s="294"/>
      <c r="S79" s="294"/>
      <c r="T79" s="294"/>
      <c r="U79" s="295"/>
      <c r="V79" s="293" t="s">
        <v>176</v>
      </c>
      <c r="W79" s="294"/>
      <c r="X79" s="294"/>
      <c r="Y79" s="294"/>
      <c r="Z79" s="294"/>
      <c r="AA79" s="296"/>
      <c r="AB79" s="297" t="e">
        <f>VLOOKUP($B78,利用者一覧!$C$4:$AU$53,45,FALSE)</f>
        <v>#N/A</v>
      </c>
      <c r="AC79" s="297"/>
      <c r="AD79" s="297"/>
      <c r="AE79" s="297"/>
      <c r="AF79" s="298"/>
    </row>
    <row r="80" spans="1:65" ht="27" customHeight="1" thickTop="1" thickBot="1">
      <c r="A80" s="302"/>
      <c r="B80" s="209"/>
      <c r="C80" s="209"/>
      <c r="D80" s="209"/>
      <c r="E80" s="261"/>
      <c r="F80" s="71"/>
      <c r="G80" s="72"/>
      <c r="H80" s="73"/>
      <c r="I80" s="72"/>
      <c r="J80" s="73"/>
      <c r="K80" s="72"/>
      <c r="L80" s="73"/>
      <c r="M80" s="72"/>
      <c r="N80" s="73"/>
      <c r="O80" s="83"/>
      <c r="P80" s="107" t="s">
        <v>157</v>
      </c>
      <c r="Q80" s="115" t="s">
        <v>148</v>
      </c>
      <c r="R80" s="108" t="s">
        <v>63</v>
      </c>
      <c r="S80" s="61" t="s">
        <v>148</v>
      </c>
      <c r="T80" s="107" t="s">
        <v>59</v>
      </c>
      <c r="U80" s="61" t="s">
        <v>148</v>
      </c>
      <c r="V80" s="299" t="s">
        <v>135</v>
      </c>
      <c r="W80" s="300"/>
      <c r="X80" s="95" t="e">
        <f>VLOOKUP($B78,利用者一覧!$C$4:$AU$53,14,FALSE)</f>
        <v>#N/A</v>
      </c>
      <c r="Y80" s="301" t="s">
        <v>139</v>
      </c>
      <c r="Z80" s="300"/>
      <c r="AA80" s="95" t="e">
        <f>VLOOKUP($B78,利用者一覧!$C$4:$AU$53,22,FALSE)</f>
        <v>#N/A</v>
      </c>
      <c r="AB80" s="225"/>
      <c r="AC80" s="225"/>
      <c r="AD80" s="225"/>
      <c r="AE80" s="225"/>
      <c r="AF80" s="226"/>
    </row>
    <row r="81" spans="1:65" ht="21.6" customHeight="1" thickBot="1">
      <c r="A81" s="302"/>
      <c r="B81" s="283" t="s">
        <v>46</v>
      </c>
      <c r="C81" s="283"/>
      <c r="D81" s="283"/>
      <c r="E81" s="307"/>
      <c r="F81" s="84"/>
      <c r="G81" s="85"/>
      <c r="H81" s="86"/>
      <c r="I81" s="85"/>
      <c r="J81" s="86"/>
      <c r="K81" s="85"/>
      <c r="L81" s="86"/>
      <c r="M81" s="85"/>
      <c r="N81" s="86"/>
      <c r="O81" s="87"/>
      <c r="P81" s="293" t="s">
        <v>156</v>
      </c>
      <c r="Q81" s="294"/>
      <c r="R81" s="294"/>
      <c r="S81" s="294"/>
      <c r="T81" s="294"/>
      <c r="U81" s="295"/>
      <c r="V81" s="279" t="s">
        <v>143</v>
      </c>
      <c r="W81" s="280"/>
      <c r="X81" s="96" t="e">
        <f>VLOOKUP($B78,利用者一覧!$C$4:$AU$53,16,FALSE)</f>
        <v>#N/A</v>
      </c>
      <c r="Y81" s="281" t="s">
        <v>140</v>
      </c>
      <c r="Z81" s="280"/>
      <c r="AA81" s="96" t="e">
        <f>VLOOKUP($B78,利用者一覧!$C$4:$AU$53,24,FALSE)</f>
        <v>#N/A</v>
      </c>
      <c r="AB81" s="225"/>
      <c r="AC81" s="225"/>
      <c r="AD81" s="225"/>
      <c r="AE81" s="225"/>
      <c r="AF81" s="226"/>
    </row>
    <row r="82" spans="1:65" ht="21.6" customHeight="1" thickTop="1" thickBot="1">
      <c r="A82" s="302"/>
      <c r="B82" s="103" t="s">
        <v>51</v>
      </c>
      <c r="C82" s="94" t="e">
        <f>VLOOKUP($B78,利用者一覧!$C$4:$AU$53,38,FALSE)</f>
        <v>#N/A</v>
      </c>
      <c r="D82" s="104" t="s">
        <v>56</v>
      </c>
      <c r="E82" s="61" t="s">
        <v>149</v>
      </c>
      <c r="F82" s="271" t="s">
        <v>31</v>
      </c>
      <c r="G82" s="272"/>
      <c r="H82" s="171" t="s">
        <v>32</v>
      </c>
      <c r="I82" s="272"/>
      <c r="J82" s="171" t="s">
        <v>33</v>
      </c>
      <c r="K82" s="272"/>
      <c r="L82" s="171" t="s">
        <v>34</v>
      </c>
      <c r="M82" s="273"/>
      <c r="N82" s="274" t="s">
        <v>35</v>
      </c>
      <c r="O82" s="275"/>
      <c r="P82" s="276" t="e">
        <f>VLOOKUP($B78,利用者一覧!$C$4:$AU$53,40,FALSE)</f>
        <v>#N/A</v>
      </c>
      <c r="Q82" s="277"/>
      <c r="R82" s="277"/>
      <c r="S82" s="277"/>
      <c r="T82" s="278"/>
      <c r="U82" s="70" t="s">
        <v>148</v>
      </c>
      <c r="V82" s="279" t="s">
        <v>144</v>
      </c>
      <c r="W82" s="280"/>
      <c r="X82" s="96" t="e">
        <f>VLOOKUP($B78,利用者一覧!$C$4:$AU$53,18,FALSE)</f>
        <v>#N/A</v>
      </c>
      <c r="Y82" s="281" t="s">
        <v>141</v>
      </c>
      <c r="Z82" s="280"/>
      <c r="AA82" s="96" t="e">
        <f>VLOOKUP($B78,利用者一覧!$C$4:$AU$53,26,FALSE)</f>
        <v>#N/A</v>
      </c>
      <c r="AB82" s="225"/>
      <c r="AC82" s="225"/>
      <c r="AD82" s="225"/>
      <c r="AE82" s="225"/>
      <c r="AF82" s="226"/>
    </row>
    <row r="83" spans="1:65" ht="21.6" customHeight="1" thickBot="1">
      <c r="A83" s="302"/>
      <c r="B83" s="308" t="s">
        <v>47</v>
      </c>
      <c r="C83" s="308"/>
      <c r="D83" s="308"/>
      <c r="E83" s="309"/>
      <c r="F83" s="97" t="s">
        <v>36</v>
      </c>
      <c r="G83" s="98" t="s">
        <v>37</v>
      </c>
      <c r="H83" s="99" t="s">
        <v>36</v>
      </c>
      <c r="I83" s="98" t="s">
        <v>37</v>
      </c>
      <c r="J83" s="99" t="s">
        <v>36</v>
      </c>
      <c r="K83" s="98" t="s">
        <v>37</v>
      </c>
      <c r="L83" s="99" t="s">
        <v>36</v>
      </c>
      <c r="M83" s="101" t="s">
        <v>37</v>
      </c>
      <c r="N83" s="102" t="s">
        <v>36</v>
      </c>
      <c r="O83" s="100" t="s">
        <v>37</v>
      </c>
      <c r="P83" s="310" t="e">
        <f>VLOOKUP($B78,利用者一覧!$C$4:$AU$53,41,FALSE)</f>
        <v>#N/A</v>
      </c>
      <c r="Q83" s="311"/>
      <c r="R83" s="311"/>
      <c r="S83" s="311"/>
      <c r="T83" s="312"/>
      <c r="U83" s="64" t="s">
        <v>148</v>
      </c>
      <c r="V83" s="279" t="s">
        <v>138</v>
      </c>
      <c r="W83" s="280"/>
      <c r="X83" s="96" t="e">
        <f>VLOOKUP($B78,利用者一覧!$C$4:$AU$53,20,FALSE)</f>
        <v>#N/A</v>
      </c>
      <c r="Y83" s="281" t="s">
        <v>142</v>
      </c>
      <c r="Z83" s="280"/>
      <c r="AA83" s="96" t="e">
        <f>VLOOKUP($B78,利用者一覧!$C$4:$AU$53,28,FALSE)</f>
        <v>#N/A</v>
      </c>
      <c r="AB83" s="225"/>
      <c r="AC83" s="225"/>
      <c r="AD83" s="225"/>
      <c r="AE83" s="225"/>
      <c r="AF83" s="226"/>
      <c r="AK83" s="316"/>
      <c r="AL83" s="316"/>
      <c r="AM83" s="67"/>
      <c r="AN83" s="67"/>
      <c r="AO83" s="67"/>
    </row>
    <row r="84" spans="1:65" ht="21.6" customHeight="1" thickTop="1" thickBot="1">
      <c r="A84" s="302"/>
      <c r="B84" s="106" t="s">
        <v>51</v>
      </c>
      <c r="C84" s="94" t="e">
        <f>VLOOKUP($B78,利用者一覧!$C$4:$AU$53,39,FALSE)</f>
        <v>#N/A</v>
      </c>
      <c r="D84" s="104" t="s">
        <v>56</v>
      </c>
      <c r="E84" s="61" t="s">
        <v>149</v>
      </c>
      <c r="F84" s="71"/>
      <c r="G84" s="72"/>
      <c r="H84" s="73"/>
      <c r="I84" s="72"/>
      <c r="J84" s="73"/>
      <c r="K84" s="72"/>
      <c r="L84" s="73"/>
      <c r="M84" s="74"/>
      <c r="N84" s="62"/>
      <c r="O84" s="63"/>
      <c r="P84" s="317" t="e">
        <f>VLOOKUP($B78,利用者一覧!$C$4:$AU$53,42,FALSE)</f>
        <v>#N/A</v>
      </c>
      <c r="Q84" s="318"/>
      <c r="R84" s="318"/>
      <c r="S84" s="318"/>
      <c r="T84" s="319"/>
      <c r="U84" s="116" t="s">
        <v>148</v>
      </c>
      <c r="V84" s="320" t="e">
        <f>VLOOKUP($B78,利用者一覧!$C$4:$AU$53,44,FALSE)</f>
        <v>#N/A</v>
      </c>
      <c r="W84" s="179"/>
      <c r="X84" s="179"/>
      <c r="Y84" s="179"/>
      <c r="Z84" s="179"/>
      <c r="AA84" s="179"/>
      <c r="AB84" s="179"/>
      <c r="AC84" s="179"/>
      <c r="AD84" s="179"/>
      <c r="AE84" s="179"/>
      <c r="AF84" s="180"/>
    </row>
    <row r="85" spans="1:65" ht="21.6" customHeight="1" thickBot="1">
      <c r="A85" s="302"/>
      <c r="B85" s="293" t="s">
        <v>182</v>
      </c>
      <c r="C85" s="294"/>
      <c r="D85" s="294"/>
      <c r="E85" s="295"/>
      <c r="F85" s="109"/>
      <c r="G85" s="110"/>
      <c r="H85" s="111"/>
      <c r="I85" s="110"/>
      <c r="J85" s="111"/>
      <c r="K85" s="110"/>
      <c r="L85" s="111"/>
      <c r="M85" s="112"/>
      <c r="N85" s="113"/>
      <c r="O85" s="114"/>
      <c r="P85" s="198" t="s">
        <v>178</v>
      </c>
      <c r="Q85" s="199"/>
      <c r="R85" s="324"/>
      <c r="S85" s="206" t="e">
        <f>VLOOKUP($B78,利用者一覧!$C$4:$AU$53,43,FALSE)</f>
        <v>#N/A</v>
      </c>
      <c r="T85" s="206"/>
      <c r="U85" s="207"/>
      <c r="V85" s="321"/>
      <c r="W85" s="322"/>
      <c r="X85" s="322"/>
      <c r="Y85" s="322"/>
      <c r="Z85" s="322"/>
      <c r="AA85" s="322"/>
      <c r="AB85" s="322"/>
      <c r="AC85" s="322"/>
      <c r="AD85" s="322"/>
      <c r="AE85" s="322"/>
      <c r="AF85" s="323"/>
      <c r="AK85" s="76"/>
      <c r="AL85" s="76"/>
      <c r="AM85" s="76"/>
      <c r="AN85" s="76"/>
      <c r="AO85" s="76"/>
      <c r="AP85" s="77"/>
      <c r="AQ85" s="77"/>
      <c r="AR85" s="75"/>
      <c r="AS85" s="77"/>
      <c r="AT85" s="77"/>
      <c r="AU85" s="75"/>
      <c r="AV85" s="77"/>
      <c r="AW85" s="77"/>
      <c r="AX85" s="75"/>
      <c r="AY85" s="77"/>
      <c r="AZ85" s="77"/>
      <c r="BA85" s="75"/>
      <c r="BB85" s="77"/>
      <c r="BC85" s="77"/>
      <c r="BD85" s="75"/>
      <c r="BE85" s="77"/>
      <c r="BF85" s="77"/>
      <c r="BG85" s="75"/>
      <c r="BH85" s="77"/>
      <c r="BI85" s="77"/>
      <c r="BJ85" s="75"/>
      <c r="BK85" s="77"/>
      <c r="BL85" s="77"/>
      <c r="BM85" s="75"/>
    </row>
    <row r="86" spans="1:65" ht="27.6" customHeight="1" thickTop="1" thickBot="1">
      <c r="A86" s="303"/>
      <c r="B86" s="313"/>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5"/>
    </row>
    <row r="87" spans="1:65" ht="16.95" customHeight="1" thickBot="1">
      <c r="A87" s="302">
        <v>9</v>
      </c>
      <c r="B87" s="149" t="s">
        <v>9</v>
      </c>
      <c r="C87" s="150"/>
      <c r="D87" s="150"/>
      <c r="E87" s="151"/>
      <c r="F87" s="304" t="s">
        <v>158</v>
      </c>
      <c r="G87" s="305"/>
      <c r="H87" s="305"/>
      <c r="I87" s="305"/>
      <c r="J87" s="305"/>
      <c r="K87" s="305"/>
      <c r="L87" s="305"/>
      <c r="M87" s="305"/>
      <c r="N87" s="305"/>
      <c r="O87" s="306"/>
      <c r="P87" s="282" t="s">
        <v>48</v>
      </c>
      <c r="Q87" s="283"/>
      <c r="R87" s="283"/>
      <c r="S87" s="283"/>
      <c r="T87" s="283"/>
      <c r="U87" s="284"/>
      <c r="V87" s="285" t="e">
        <f>VLOOKUP($B88,利用者一覧!$C$4:$AU$53,36,FALSE)</f>
        <v>#N/A</v>
      </c>
      <c r="W87" s="286"/>
      <c r="X87" s="286"/>
      <c r="Y87" s="282" t="s">
        <v>49</v>
      </c>
      <c r="Z87" s="283"/>
      <c r="AA87" s="283"/>
      <c r="AB87" s="283"/>
      <c r="AC87" s="284"/>
      <c r="AD87" s="285" t="e">
        <f>VLOOKUP($B88,利用者一覧!$C$4:$AU$53,37,FALSE)</f>
        <v>#N/A</v>
      </c>
      <c r="AE87" s="286"/>
      <c r="AF87" s="287"/>
    </row>
    <row r="88" spans="1:65" ht="27" customHeight="1" thickTop="1" thickBot="1">
      <c r="A88" s="302"/>
      <c r="B88" s="208"/>
      <c r="C88" s="208"/>
      <c r="D88" s="208"/>
      <c r="E88" s="259"/>
      <c r="F88" s="271" t="s">
        <v>26</v>
      </c>
      <c r="G88" s="272"/>
      <c r="H88" s="171" t="s">
        <v>27</v>
      </c>
      <c r="I88" s="272"/>
      <c r="J88" s="171" t="s">
        <v>28</v>
      </c>
      <c r="K88" s="272"/>
      <c r="L88" s="171" t="s">
        <v>29</v>
      </c>
      <c r="M88" s="272"/>
      <c r="N88" s="171" t="s">
        <v>30</v>
      </c>
      <c r="O88" s="275"/>
      <c r="P88" s="106" t="s">
        <v>52</v>
      </c>
      <c r="Q88" s="288" t="s">
        <v>53</v>
      </c>
      <c r="R88" s="289"/>
      <c r="S88" s="104" t="s">
        <v>57</v>
      </c>
      <c r="T88" s="290"/>
      <c r="U88" s="291"/>
      <c r="V88" s="105" t="s">
        <v>60</v>
      </c>
      <c r="W88" s="288" t="s">
        <v>61</v>
      </c>
      <c r="X88" s="292"/>
      <c r="Y88" s="107" t="s">
        <v>54</v>
      </c>
      <c r="Z88" s="115" t="s">
        <v>148</v>
      </c>
      <c r="AA88" s="108" t="s">
        <v>58</v>
      </c>
      <c r="AB88" s="115" t="s">
        <v>148</v>
      </c>
      <c r="AC88" s="108" t="s">
        <v>62</v>
      </c>
      <c r="AD88" s="115" t="s">
        <v>148</v>
      </c>
      <c r="AE88" s="104" t="s">
        <v>55</v>
      </c>
      <c r="AF88" s="61" t="s">
        <v>148</v>
      </c>
    </row>
    <row r="89" spans="1:65" ht="21.6" customHeight="1" thickBot="1">
      <c r="A89" s="302"/>
      <c r="B89" s="209"/>
      <c r="C89" s="209"/>
      <c r="D89" s="209"/>
      <c r="E89" s="261"/>
      <c r="F89" s="97" t="s">
        <v>36</v>
      </c>
      <c r="G89" s="98" t="s">
        <v>37</v>
      </c>
      <c r="H89" s="99" t="s">
        <v>36</v>
      </c>
      <c r="I89" s="98" t="s">
        <v>37</v>
      </c>
      <c r="J89" s="99" t="s">
        <v>36</v>
      </c>
      <c r="K89" s="98" t="s">
        <v>37</v>
      </c>
      <c r="L89" s="99" t="s">
        <v>36</v>
      </c>
      <c r="M89" s="98" t="s">
        <v>37</v>
      </c>
      <c r="N89" s="99" t="s">
        <v>36</v>
      </c>
      <c r="O89" s="100" t="s">
        <v>37</v>
      </c>
      <c r="P89" s="293" t="s">
        <v>177</v>
      </c>
      <c r="Q89" s="294"/>
      <c r="R89" s="294"/>
      <c r="S89" s="294"/>
      <c r="T89" s="294"/>
      <c r="U89" s="295"/>
      <c r="V89" s="293" t="s">
        <v>176</v>
      </c>
      <c r="W89" s="294"/>
      <c r="X89" s="294"/>
      <c r="Y89" s="294"/>
      <c r="Z89" s="294"/>
      <c r="AA89" s="296"/>
      <c r="AB89" s="297" t="e">
        <f>VLOOKUP($B88,利用者一覧!$C$4:$AU$53,45,FALSE)</f>
        <v>#N/A</v>
      </c>
      <c r="AC89" s="297"/>
      <c r="AD89" s="297"/>
      <c r="AE89" s="297"/>
      <c r="AF89" s="298"/>
    </row>
    <row r="90" spans="1:65" ht="27" customHeight="1" thickTop="1" thickBot="1">
      <c r="A90" s="302"/>
      <c r="B90" s="209"/>
      <c r="C90" s="209"/>
      <c r="D90" s="209"/>
      <c r="E90" s="261"/>
      <c r="F90" s="71"/>
      <c r="G90" s="72"/>
      <c r="H90" s="73"/>
      <c r="I90" s="72"/>
      <c r="J90" s="73"/>
      <c r="K90" s="72"/>
      <c r="L90" s="73"/>
      <c r="M90" s="72"/>
      <c r="N90" s="73"/>
      <c r="O90" s="83"/>
      <c r="P90" s="107" t="s">
        <v>157</v>
      </c>
      <c r="Q90" s="115" t="s">
        <v>148</v>
      </c>
      <c r="R90" s="108" t="s">
        <v>63</v>
      </c>
      <c r="S90" s="61" t="s">
        <v>148</v>
      </c>
      <c r="T90" s="107" t="s">
        <v>59</v>
      </c>
      <c r="U90" s="61" t="s">
        <v>148</v>
      </c>
      <c r="V90" s="299" t="s">
        <v>135</v>
      </c>
      <c r="W90" s="300"/>
      <c r="X90" s="95" t="e">
        <f>VLOOKUP($B88,利用者一覧!$C$4:$AU$53,14,FALSE)</f>
        <v>#N/A</v>
      </c>
      <c r="Y90" s="301" t="s">
        <v>139</v>
      </c>
      <c r="Z90" s="300"/>
      <c r="AA90" s="95" t="e">
        <f>VLOOKUP($B88,利用者一覧!$C$4:$AU$53,22,FALSE)</f>
        <v>#N/A</v>
      </c>
      <c r="AB90" s="225"/>
      <c r="AC90" s="225"/>
      <c r="AD90" s="225"/>
      <c r="AE90" s="225"/>
      <c r="AF90" s="226"/>
    </row>
    <row r="91" spans="1:65" ht="21.6" customHeight="1" thickBot="1">
      <c r="A91" s="302"/>
      <c r="B91" s="283" t="s">
        <v>46</v>
      </c>
      <c r="C91" s="283"/>
      <c r="D91" s="283"/>
      <c r="E91" s="307"/>
      <c r="F91" s="84"/>
      <c r="G91" s="85"/>
      <c r="H91" s="86"/>
      <c r="I91" s="85"/>
      <c r="J91" s="86"/>
      <c r="K91" s="85"/>
      <c r="L91" s="86"/>
      <c r="M91" s="85"/>
      <c r="N91" s="86"/>
      <c r="O91" s="87"/>
      <c r="P91" s="293" t="s">
        <v>156</v>
      </c>
      <c r="Q91" s="294"/>
      <c r="R91" s="294"/>
      <c r="S91" s="294"/>
      <c r="T91" s="294"/>
      <c r="U91" s="295"/>
      <c r="V91" s="279" t="s">
        <v>143</v>
      </c>
      <c r="W91" s="280"/>
      <c r="X91" s="96" t="e">
        <f>VLOOKUP($B88,利用者一覧!$C$4:$AU$53,16,FALSE)</f>
        <v>#N/A</v>
      </c>
      <c r="Y91" s="281" t="s">
        <v>140</v>
      </c>
      <c r="Z91" s="280"/>
      <c r="AA91" s="96" t="e">
        <f>VLOOKUP($B88,利用者一覧!$C$4:$AU$53,24,FALSE)</f>
        <v>#N/A</v>
      </c>
      <c r="AB91" s="225"/>
      <c r="AC91" s="225"/>
      <c r="AD91" s="225"/>
      <c r="AE91" s="225"/>
      <c r="AF91" s="226"/>
    </row>
    <row r="92" spans="1:65" ht="21.6" customHeight="1" thickTop="1" thickBot="1">
      <c r="A92" s="302"/>
      <c r="B92" s="103" t="s">
        <v>51</v>
      </c>
      <c r="C92" s="94" t="e">
        <f>VLOOKUP($B88,利用者一覧!$C$4:$AU$53,38,FALSE)</f>
        <v>#N/A</v>
      </c>
      <c r="D92" s="104" t="s">
        <v>56</v>
      </c>
      <c r="E92" s="61" t="s">
        <v>149</v>
      </c>
      <c r="F92" s="271" t="s">
        <v>31</v>
      </c>
      <c r="G92" s="272"/>
      <c r="H92" s="171" t="s">
        <v>32</v>
      </c>
      <c r="I92" s="272"/>
      <c r="J92" s="171" t="s">
        <v>33</v>
      </c>
      <c r="K92" s="272"/>
      <c r="L92" s="171" t="s">
        <v>34</v>
      </c>
      <c r="M92" s="273"/>
      <c r="N92" s="274" t="s">
        <v>35</v>
      </c>
      <c r="O92" s="275"/>
      <c r="P92" s="276" t="e">
        <f>VLOOKUP($B88,利用者一覧!$C$4:$AU$53,40,FALSE)</f>
        <v>#N/A</v>
      </c>
      <c r="Q92" s="277"/>
      <c r="R92" s="277"/>
      <c r="S92" s="277"/>
      <c r="T92" s="278"/>
      <c r="U92" s="70" t="s">
        <v>148</v>
      </c>
      <c r="V92" s="279" t="s">
        <v>144</v>
      </c>
      <c r="W92" s="280"/>
      <c r="X92" s="96" t="e">
        <f>VLOOKUP($B88,利用者一覧!$C$4:$AU$53,18,FALSE)</f>
        <v>#N/A</v>
      </c>
      <c r="Y92" s="281" t="s">
        <v>141</v>
      </c>
      <c r="Z92" s="280"/>
      <c r="AA92" s="96" t="e">
        <f>VLOOKUP($B88,利用者一覧!$C$4:$AU$53,26,FALSE)</f>
        <v>#N/A</v>
      </c>
      <c r="AB92" s="225"/>
      <c r="AC92" s="225"/>
      <c r="AD92" s="225"/>
      <c r="AE92" s="225"/>
      <c r="AF92" s="226"/>
    </row>
    <row r="93" spans="1:65" ht="21.6" customHeight="1" thickBot="1">
      <c r="A93" s="302"/>
      <c r="B93" s="308" t="s">
        <v>47</v>
      </c>
      <c r="C93" s="308"/>
      <c r="D93" s="308"/>
      <c r="E93" s="309"/>
      <c r="F93" s="97" t="s">
        <v>36</v>
      </c>
      <c r="G93" s="98" t="s">
        <v>37</v>
      </c>
      <c r="H93" s="99" t="s">
        <v>36</v>
      </c>
      <c r="I93" s="98" t="s">
        <v>37</v>
      </c>
      <c r="J93" s="99" t="s">
        <v>36</v>
      </c>
      <c r="K93" s="98" t="s">
        <v>37</v>
      </c>
      <c r="L93" s="99" t="s">
        <v>36</v>
      </c>
      <c r="M93" s="101" t="s">
        <v>37</v>
      </c>
      <c r="N93" s="102" t="s">
        <v>36</v>
      </c>
      <c r="O93" s="100" t="s">
        <v>37</v>
      </c>
      <c r="P93" s="310" t="e">
        <f>VLOOKUP($B88,利用者一覧!$C$4:$AU$53,41,FALSE)</f>
        <v>#N/A</v>
      </c>
      <c r="Q93" s="311"/>
      <c r="R93" s="311"/>
      <c r="S93" s="311"/>
      <c r="T93" s="312"/>
      <c r="U93" s="64" t="s">
        <v>148</v>
      </c>
      <c r="V93" s="279" t="s">
        <v>138</v>
      </c>
      <c r="W93" s="280"/>
      <c r="X93" s="96" t="e">
        <f>VLOOKUP($B88,利用者一覧!$C$4:$AU$53,20,FALSE)</f>
        <v>#N/A</v>
      </c>
      <c r="Y93" s="281" t="s">
        <v>142</v>
      </c>
      <c r="Z93" s="280"/>
      <c r="AA93" s="96" t="e">
        <f>VLOOKUP($B88,利用者一覧!$C$4:$AU$53,28,FALSE)</f>
        <v>#N/A</v>
      </c>
      <c r="AB93" s="225"/>
      <c r="AC93" s="225"/>
      <c r="AD93" s="225"/>
      <c r="AE93" s="225"/>
      <c r="AF93" s="226"/>
      <c r="AK93" s="316"/>
      <c r="AL93" s="316"/>
      <c r="AM93" s="67"/>
      <c r="AN93" s="67"/>
      <c r="AO93" s="67"/>
    </row>
    <row r="94" spans="1:65" ht="21.6" customHeight="1" thickTop="1" thickBot="1">
      <c r="A94" s="302"/>
      <c r="B94" s="106" t="s">
        <v>51</v>
      </c>
      <c r="C94" s="94" t="e">
        <f>VLOOKUP($B88,利用者一覧!$C$4:$AU$53,39,FALSE)</f>
        <v>#N/A</v>
      </c>
      <c r="D94" s="104" t="s">
        <v>56</v>
      </c>
      <c r="E94" s="61" t="s">
        <v>149</v>
      </c>
      <c r="F94" s="71"/>
      <c r="G94" s="72"/>
      <c r="H94" s="73"/>
      <c r="I94" s="72"/>
      <c r="J94" s="73"/>
      <c r="K94" s="72"/>
      <c r="L94" s="73"/>
      <c r="M94" s="74"/>
      <c r="N94" s="62"/>
      <c r="O94" s="63"/>
      <c r="P94" s="317" t="e">
        <f>VLOOKUP($B88,利用者一覧!$C$4:$AU$53,42,FALSE)</f>
        <v>#N/A</v>
      </c>
      <c r="Q94" s="318"/>
      <c r="R94" s="318"/>
      <c r="S94" s="318"/>
      <c r="T94" s="319"/>
      <c r="U94" s="116" t="s">
        <v>148</v>
      </c>
      <c r="V94" s="320" t="e">
        <f>VLOOKUP($B88,利用者一覧!$C$4:$AU$53,44,FALSE)</f>
        <v>#N/A</v>
      </c>
      <c r="W94" s="179"/>
      <c r="X94" s="179"/>
      <c r="Y94" s="179"/>
      <c r="Z94" s="179"/>
      <c r="AA94" s="179"/>
      <c r="AB94" s="179"/>
      <c r="AC94" s="179"/>
      <c r="AD94" s="179"/>
      <c r="AE94" s="179"/>
      <c r="AF94" s="180"/>
    </row>
    <row r="95" spans="1:65" ht="21.6" customHeight="1" thickBot="1">
      <c r="A95" s="302"/>
      <c r="B95" s="293" t="s">
        <v>182</v>
      </c>
      <c r="C95" s="294"/>
      <c r="D95" s="294"/>
      <c r="E95" s="295"/>
      <c r="F95" s="109"/>
      <c r="G95" s="110"/>
      <c r="H95" s="111"/>
      <c r="I95" s="110"/>
      <c r="J95" s="111"/>
      <c r="K95" s="110"/>
      <c r="L95" s="111"/>
      <c r="M95" s="112"/>
      <c r="N95" s="113"/>
      <c r="O95" s="114"/>
      <c r="P95" s="198" t="s">
        <v>178</v>
      </c>
      <c r="Q95" s="199"/>
      <c r="R95" s="324"/>
      <c r="S95" s="206" t="e">
        <f>VLOOKUP($B88,利用者一覧!$C$4:$AU$53,43,FALSE)</f>
        <v>#N/A</v>
      </c>
      <c r="T95" s="206"/>
      <c r="U95" s="207"/>
      <c r="V95" s="321"/>
      <c r="W95" s="322"/>
      <c r="X95" s="322"/>
      <c r="Y95" s="322"/>
      <c r="Z95" s="322"/>
      <c r="AA95" s="322"/>
      <c r="AB95" s="322"/>
      <c r="AC95" s="322"/>
      <c r="AD95" s="322"/>
      <c r="AE95" s="322"/>
      <c r="AF95" s="323"/>
      <c r="AK95" s="76"/>
      <c r="AL95" s="76"/>
      <c r="AM95" s="76"/>
      <c r="AN95" s="76"/>
      <c r="AO95" s="76"/>
      <c r="AP95" s="77"/>
      <c r="AQ95" s="77"/>
      <c r="AR95" s="75"/>
      <c r="AS95" s="77"/>
      <c r="AT95" s="77"/>
      <c r="AU95" s="75"/>
      <c r="AV95" s="77"/>
      <c r="AW95" s="77"/>
      <c r="AX95" s="75"/>
      <c r="AY95" s="77"/>
      <c r="AZ95" s="77"/>
      <c r="BA95" s="75"/>
      <c r="BB95" s="77"/>
      <c r="BC95" s="77"/>
      <c r="BD95" s="75"/>
      <c r="BE95" s="77"/>
      <c r="BF95" s="77"/>
      <c r="BG95" s="75"/>
      <c r="BH95" s="77"/>
      <c r="BI95" s="77"/>
      <c r="BJ95" s="75"/>
      <c r="BK95" s="77"/>
      <c r="BL95" s="77"/>
      <c r="BM95" s="75"/>
    </row>
    <row r="96" spans="1:65" ht="27.6" customHeight="1" thickTop="1" thickBot="1">
      <c r="A96" s="303"/>
      <c r="B96" s="313"/>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314"/>
      <c r="AE96" s="314"/>
      <c r="AF96" s="315"/>
    </row>
    <row r="97" spans="1:65" ht="16.95" customHeight="1" thickBot="1">
      <c r="A97" s="302">
        <v>10</v>
      </c>
      <c r="B97" s="149" t="s">
        <v>9</v>
      </c>
      <c r="C97" s="150"/>
      <c r="D97" s="150"/>
      <c r="E97" s="151"/>
      <c r="F97" s="304" t="s">
        <v>158</v>
      </c>
      <c r="G97" s="305"/>
      <c r="H97" s="305"/>
      <c r="I97" s="305"/>
      <c r="J97" s="305"/>
      <c r="K97" s="305"/>
      <c r="L97" s="305"/>
      <c r="M97" s="305"/>
      <c r="N97" s="305"/>
      <c r="O97" s="306"/>
      <c r="P97" s="282" t="s">
        <v>48</v>
      </c>
      <c r="Q97" s="283"/>
      <c r="R97" s="283"/>
      <c r="S97" s="283"/>
      <c r="T97" s="283"/>
      <c r="U97" s="284"/>
      <c r="V97" s="285" t="e">
        <f>VLOOKUP($B98,利用者一覧!$C$4:$AU$53,36,FALSE)</f>
        <v>#N/A</v>
      </c>
      <c r="W97" s="286"/>
      <c r="X97" s="286"/>
      <c r="Y97" s="282" t="s">
        <v>49</v>
      </c>
      <c r="Z97" s="283"/>
      <c r="AA97" s="283"/>
      <c r="AB97" s="283"/>
      <c r="AC97" s="284"/>
      <c r="AD97" s="285" t="e">
        <f>VLOOKUP($B98,利用者一覧!$C$4:$AU$53,37,FALSE)</f>
        <v>#N/A</v>
      </c>
      <c r="AE97" s="286"/>
      <c r="AF97" s="287"/>
    </row>
    <row r="98" spans="1:65" ht="27" customHeight="1" thickTop="1" thickBot="1">
      <c r="A98" s="302"/>
      <c r="B98" s="208"/>
      <c r="C98" s="208"/>
      <c r="D98" s="208"/>
      <c r="E98" s="259"/>
      <c r="F98" s="271" t="s">
        <v>26</v>
      </c>
      <c r="G98" s="272"/>
      <c r="H98" s="171" t="s">
        <v>27</v>
      </c>
      <c r="I98" s="272"/>
      <c r="J98" s="171" t="s">
        <v>28</v>
      </c>
      <c r="K98" s="272"/>
      <c r="L98" s="171" t="s">
        <v>29</v>
      </c>
      <c r="M98" s="272"/>
      <c r="N98" s="171" t="s">
        <v>30</v>
      </c>
      <c r="O98" s="275"/>
      <c r="P98" s="106" t="s">
        <v>52</v>
      </c>
      <c r="Q98" s="288" t="s">
        <v>53</v>
      </c>
      <c r="R98" s="289"/>
      <c r="S98" s="104" t="s">
        <v>57</v>
      </c>
      <c r="T98" s="290"/>
      <c r="U98" s="291"/>
      <c r="V98" s="105" t="s">
        <v>60</v>
      </c>
      <c r="W98" s="288" t="s">
        <v>61</v>
      </c>
      <c r="X98" s="292"/>
      <c r="Y98" s="107" t="s">
        <v>54</v>
      </c>
      <c r="Z98" s="115" t="s">
        <v>148</v>
      </c>
      <c r="AA98" s="108" t="s">
        <v>58</v>
      </c>
      <c r="AB98" s="115" t="s">
        <v>148</v>
      </c>
      <c r="AC98" s="108" t="s">
        <v>62</v>
      </c>
      <c r="AD98" s="115" t="s">
        <v>148</v>
      </c>
      <c r="AE98" s="104" t="s">
        <v>55</v>
      </c>
      <c r="AF98" s="61" t="s">
        <v>148</v>
      </c>
    </row>
    <row r="99" spans="1:65" ht="21.6" customHeight="1" thickBot="1">
      <c r="A99" s="302"/>
      <c r="B99" s="209"/>
      <c r="C99" s="209"/>
      <c r="D99" s="209"/>
      <c r="E99" s="261"/>
      <c r="F99" s="97" t="s">
        <v>36</v>
      </c>
      <c r="G99" s="98" t="s">
        <v>37</v>
      </c>
      <c r="H99" s="99" t="s">
        <v>36</v>
      </c>
      <c r="I99" s="98" t="s">
        <v>37</v>
      </c>
      <c r="J99" s="99" t="s">
        <v>36</v>
      </c>
      <c r="K99" s="98" t="s">
        <v>37</v>
      </c>
      <c r="L99" s="99" t="s">
        <v>36</v>
      </c>
      <c r="M99" s="98" t="s">
        <v>37</v>
      </c>
      <c r="N99" s="99" t="s">
        <v>36</v>
      </c>
      <c r="O99" s="100" t="s">
        <v>37</v>
      </c>
      <c r="P99" s="293" t="s">
        <v>177</v>
      </c>
      <c r="Q99" s="294"/>
      <c r="R99" s="294"/>
      <c r="S99" s="294"/>
      <c r="T99" s="294"/>
      <c r="U99" s="295"/>
      <c r="V99" s="293" t="s">
        <v>176</v>
      </c>
      <c r="W99" s="294"/>
      <c r="X99" s="294"/>
      <c r="Y99" s="294"/>
      <c r="Z99" s="294"/>
      <c r="AA99" s="296"/>
      <c r="AB99" s="297" t="e">
        <f>VLOOKUP($B98,利用者一覧!$C$4:$AU$53,45,FALSE)</f>
        <v>#N/A</v>
      </c>
      <c r="AC99" s="297"/>
      <c r="AD99" s="297"/>
      <c r="AE99" s="297"/>
      <c r="AF99" s="298"/>
    </row>
    <row r="100" spans="1:65" ht="27" customHeight="1" thickTop="1" thickBot="1">
      <c r="A100" s="302"/>
      <c r="B100" s="209"/>
      <c r="C100" s="209"/>
      <c r="D100" s="209"/>
      <c r="E100" s="261"/>
      <c r="F100" s="71"/>
      <c r="G100" s="72"/>
      <c r="H100" s="73"/>
      <c r="I100" s="72"/>
      <c r="J100" s="73"/>
      <c r="K100" s="72"/>
      <c r="L100" s="73"/>
      <c r="M100" s="72"/>
      <c r="N100" s="73"/>
      <c r="O100" s="83"/>
      <c r="P100" s="107" t="s">
        <v>157</v>
      </c>
      <c r="Q100" s="115" t="s">
        <v>148</v>
      </c>
      <c r="R100" s="108" t="s">
        <v>63</v>
      </c>
      <c r="S100" s="61" t="s">
        <v>148</v>
      </c>
      <c r="T100" s="107" t="s">
        <v>59</v>
      </c>
      <c r="U100" s="61" t="s">
        <v>148</v>
      </c>
      <c r="V100" s="299" t="s">
        <v>135</v>
      </c>
      <c r="W100" s="300"/>
      <c r="X100" s="95" t="e">
        <f>VLOOKUP($B98,利用者一覧!$C$4:$AU$53,14,FALSE)</f>
        <v>#N/A</v>
      </c>
      <c r="Y100" s="301" t="s">
        <v>139</v>
      </c>
      <c r="Z100" s="300"/>
      <c r="AA100" s="95" t="e">
        <f>VLOOKUP($B98,利用者一覧!$C$4:$AU$53,22,FALSE)</f>
        <v>#N/A</v>
      </c>
      <c r="AB100" s="225"/>
      <c r="AC100" s="225"/>
      <c r="AD100" s="225"/>
      <c r="AE100" s="225"/>
      <c r="AF100" s="226"/>
    </row>
    <row r="101" spans="1:65" ht="21.6" customHeight="1" thickBot="1">
      <c r="A101" s="302"/>
      <c r="B101" s="283" t="s">
        <v>46</v>
      </c>
      <c r="C101" s="283"/>
      <c r="D101" s="283"/>
      <c r="E101" s="307"/>
      <c r="F101" s="84"/>
      <c r="G101" s="85"/>
      <c r="H101" s="86"/>
      <c r="I101" s="85"/>
      <c r="J101" s="86"/>
      <c r="K101" s="85"/>
      <c r="L101" s="86"/>
      <c r="M101" s="85"/>
      <c r="N101" s="86"/>
      <c r="O101" s="87"/>
      <c r="P101" s="293" t="s">
        <v>156</v>
      </c>
      <c r="Q101" s="294"/>
      <c r="R101" s="294"/>
      <c r="S101" s="294"/>
      <c r="T101" s="294"/>
      <c r="U101" s="295"/>
      <c r="V101" s="279" t="s">
        <v>143</v>
      </c>
      <c r="W101" s="280"/>
      <c r="X101" s="96" t="e">
        <f>VLOOKUP($B98,利用者一覧!$C$4:$AU$53,16,FALSE)</f>
        <v>#N/A</v>
      </c>
      <c r="Y101" s="281" t="s">
        <v>140</v>
      </c>
      <c r="Z101" s="280"/>
      <c r="AA101" s="96" t="e">
        <f>VLOOKUP($B98,利用者一覧!$C$4:$AU$53,24,FALSE)</f>
        <v>#N/A</v>
      </c>
      <c r="AB101" s="225"/>
      <c r="AC101" s="225"/>
      <c r="AD101" s="225"/>
      <c r="AE101" s="225"/>
      <c r="AF101" s="226"/>
    </row>
    <row r="102" spans="1:65" ht="21.6" customHeight="1" thickTop="1" thickBot="1">
      <c r="A102" s="302"/>
      <c r="B102" s="103" t="s">
        <v>51</v>
      </c>
      <c r="C102" s="94" t="e">
        <f>VLOOKUP($B98,利用者一覧!$C$4:$AU$53,38,FALSE)</f>
        <v>#N/A</v>
      </c>
      <c r="D102" s="104" t="s">
        <v>56</v>
      </c>
      <c r="E102" s="61" t="s">
        <v>149</v>
      </c>
      <c r="F102" s="271" t="s">
        <v>31</v>
      </c>
      <c r="G102" s="272"/>
      <c r="H102" s="171" t="s">
        <v>32</v>
      </c>
      <c r="I102" s="272"/>
      <c r="J102" s="171" t="s">
        <v>33</v>
      </c>
      <c r="K102" s="272"/>
      <c r="L102" s="171" t="s">
        <v>34</v>
      </c>
      <c r="M102" s="273"/>
      <c r="N102" s="274" t="s">
        <v>35</v>
      </c>
      <c r="O102" s="275"/>
      <c r="P102" s="276" t="e">
        <f>VLOOKUP($B98,利用者一覧!$C$4:$AU$53,40,FALSE)</f>
        <v>#N/A</v>
      </c>
      <c r="Q102" s="277"/>
      <c r="R102" s="277"/>
      <c r="S102" s="277"/>
      <c r="T102" s="278"/>
      <c r="U102" s="70" t="s">
        <v>148</v>
      </c>
      <c r="V102" s="279" t="s">
        <v>144</v>
      </c>
      <c r="W102" s="280"/>
      <c r="X102" s="96" t="e">
        <f>VLOOKUP($B98,利用者一覧!$C$4:$AU$53,18,FALSE)</f>
        <v>#N/A</v>
      </c>
      <c r="Y102" s="281" t="s">
        <v>141</v>
      </c>
      <c r="Z102" s="280"/>
      <c r="AA102" s="96" t="e">
        <f>VLOOKUP($B98,利用者一覧!$C$4:$AU$53,26,FALSE)</f>
        <v>#N/A</v>
      </c>
      <c r="AB102" s="225"/>
      <c r="AC102" s="225"/>
      <c r="AD102" s="225"/>
      <c r="AE102" s="225"/>
      <c r="AF102" s="226"/>
    </row>
    <row r="103" spans="1:65" ht="21.6" customHeight="1" thickBot="1">
      <c r="A103" s="302"/>
      <c r="B103" s="308" t="s">
        <v>47</v>
      </c>
      <c r="C103" s="308"/>
      <c r="D103" s="308"/>
      <c r="E103" s="309"/>
      <c r="F103" s="97" t="s">
        <v>36</v>
      </c>
      <c r="G103" s="98" t="s">
        <v>37</v>
      </c>
      <c r="H103" s="99" t="s">
        <v>36</v>
      </c>
      <c r="I103" s="98" t="s">
        <v>37</v>
      </c>
      <c r="J103" s="99" t="s">
        <v>36</v>
      </c>
      <c r="K103" s="98" t="s">
        <v>37</v>
      </c>
      <c r="L103" s="99" t="s">
        <v>36</v>
      </c>
      <c r="M103" s="101" t="s">
        <v>37</v>
      </c>
      <c r="N103" s="102" t="s">
        <v>36</v>
      </c>
      <c r="O103" s="100" t="s">
        <v>37</v>
      </c>
      <c r="P103" s="310" t="e">
        <f>VLOOKUP($B98,利用者一覧!$C$4:$AU$53,41,FALSE)</f>
        <v>#N/A</v>
      </c>
      <c r="Q103" s="311"/>
      <c r="R103" s="311"/>
      <c r="S103" s="311"/>
      <c r="T103" s="312"/>
      <c r="U103" s="64" t="s">
        <v>148</v>
      </c>
      <c r="V103" s="279" t="s">
        <v>138</v>
      </c>
      <c r="W103" s="280"/>
      <c r="X103" s="96" t="e">
        <f>VLOOKUP($B98,利用者一覧!$C$4:$AU$53,20,FALSE)</f>
        <v>#N/A</v>
      </c>
      <c r="Y103" s="281" t="s">
        <v>142</v>
      </c>
      <c r="Z103" s="280"/>
      <c r="AA103" s="96" t="e">
        <f>VLOOKUP($B98,利用者一覧!$C$4:$AU$53,28,FALSE)</f>
        <v>#N/A</v>
      </c>
      <c r="AB103" s="225"/>
      <c r="AC103" s="225"/>
      <c r="AD103" s="225"/>
      <c r="AE103" s="225"/>
      <c r="AF103" s="226"/>
      <c r="AK103" s="316"/>
      <c r="AL103" s="316"/>
      <c r="AM103" s="67"/>
      <c r="AN103" s="67"/>
      <c r="AO103" s="67"/>
    </row>
    <row r="104" spans="1:65" ht="21.6" customHeight="1" thickTop="1" thickBot="1">
      <c r="A104" s="302"/>
      <c r="B104" s="106" t="s">
        <v>51</v>
      </c>
      <c r="C104" s="94" t="e">
        <f>VLOOKUP($B98,利用者一覧!$C$4:$AU$53,39,FALSE)</f>
        <v>#N/A</v>
      </c>
      <c r="D104" s="104" t="s">
        <v>56</v>
      </c>
      <c r="E104" s="61" t="s">
        <v>149</v>
      </c>
      <c r="F104" s="71"/>
      <c r="G104" s="72"/>
      <c r="H104" s="73"/>
      <c r="I104" s="72"/>
      <c r="J104" s="73"/>
      <c r="K104" s="72"/>
      <c r="L104" s="73"/>
      <c r="M104" s="74"/>
      <c r="N104" s="62"/>
      <c r="O104" s="63"/>
      <c r="P104" s="317" t="e">
        <f>VLOOKUP($B98,利用者一覧!$C$4:$AU$53,42,FALSE)</f>
        <v>#N/A</v>
      </c>
      <c r="Q104" s="318"/>
      <c r="R104" s="318"/>
      <c r="S104" s="318"/>
      <c r="T104" s="319"/>
      <c r="U104" s="116" t="s">
        <v>148</v>
      </c>
      <c r="V104" s="320" t="e">
        <f>VLOOKUP($B98,利用者一覧!$C$4:$AU$53,44,FALSE)</f>
        <v>#N/A</v>
      </c>
      <c r="W104" s="179"/>
      <c r="X104" s="179"/>
      <c r="Y104" s="179"/>
      <c r="Z104" s="179"/>
      <c r="AA104" s="179"/>
      <c r="AB104" s="179"/>
      <c r="AC104" s="179"/>
      <c r="AD104" s="179"/>
      <c r="AE104" s="179"/>
      <c r="AF104" s="180"/>
    </row>
    <row r="105" spans="1:65" ht="21.6" customHeight="1" thickBot="1">
      <c r="A105" s="302"/>
      <c r="B105" s="293" t="s">
        <v>182</v>
      </c>
      <c r="C105" s="294"/>
      <c r="D105" s="294"/>
      <c r="E105" s="295"/>
      <c r="F105" s="109"/>
      <c r="G105" s="110"/>
      <c r="H105" s="111"/>
      <c r="I105" s="110"/>
      <c r="J105" s="111"/>
      <c r="K105" s="110"/>
      <c r="L105" s="111"/>
      <c r="M105" s="112"/>
      <c r="N105" s="113"/>
      <c r="O105" s="114"/>
      <c r="P105" s="198" t="s">
        <v>178</v>
      </c>
      <c r="Q105" s="199"/>
      <c r="R105" s="324"/>
      <c r="S105" s="206" t="e">
        <f>VLOOKUP($B98,利用者一覧!$C$4:$AU$53,43,FALSE)</f>
        <v>#N/A</v>
      </c>
      <c r="T105" s="206"/>
      <c r="U105" s="207"/>
      <c r="V105" s="321"/>
      <c r="W105" s="322"/>
      <c r="X105" s="322"/>
      <c r="Y105" s="322"/>
      <c r="Z105" s="322"/>
      <c r="AA105" s="322"/>
      <c r="AB105" s="322"/>
      <c r="AC105" s="322"/>
      <c r="AD105" s="322"/>
      <c r="AE105" s="322"/>
      <c r="AF105" s="323"/>
      <c r="AK105" s="76"/>
      <c r="AL105" s="76"/>
      <c r="AM105" s="76"/>
      <c r="AN105" s="76"/>
      <c r="AO105" s="76"/>
      <c r="AP105" s="77"/>
      <c r="AQ105" s="77"/>
      <c r="AR105" s="75"/>
      <c r="AS105" s="77"/>
      <c r="AT105" s="77"/>
      <c r="AU105" s="75"/>
      <c r="AV105" s="77"/>
      <c r="AW105" s="77"/>
      <c r="AX105" s="75"/>
      <c r="AY105" s="77"/>
      <c r="AZ105" s="77"/>
      <c r="BA105" s="75"/>
      <c r="BB105" s="77"/>
      <c r="BC105" s="77"/>
      <c r="BD105" s="75"/>
      <c r="BE105" s="77"/>
      <c r="BF105" s="77"/>
      <c r="BG105" s="75"/>
      <c r="BH105" s="77"/>
      <c r="BI105" s="77"/>
      <c r="BJ105" s="75"/>
      <c r="BK105" s="77"/>
      <c r="BL105" s="77"/>
      <c r="BM105" s="75"/>
    </row>
    <row r="106" spans="1:65" ht="27.6" customHeight="1" thickTop="1" thickBot="1">
      <c r="A106" s="303"/>
      <c r="B106" s="313"/>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c r="AF106" s="315"/>
    </row>
    <row r="107" spans="1:65" ht="16.95" customHeight="1" thickBot="1">
      <c r="A107" s="302">
        <v>11</v>
      </c>
      <c r="B107" s="149" t="s">
        <v>9</v>
      </c>
      <c r="C107" s="150"/>
      <c r="D107" s="150"/>
      <c r="E107" s="151"/>
      <c r="F107" s="304" t="s">
        <v>158</v>
      </c>
      <c r="G107" s="305"/>
      <c r="H107" s="305"/>
      <c r="I107" s="305"/>
      <c r="J107" s="305"/>
      <c r="K107" s="305"/>
      <c r="L107" s="305"/>
      <c r="M107" s="305"/>
      <c r="N107" s="305"/>
      <c r="O107" s="306"/>
      <c r="P107" s="282" t="s">
        <v>48</v>
      </c>
      <c r="Q107" s="283"/>
      <c r="R107" s="283"/>
      <c r="S107" s="283"/>
      <c r="T107" s="283"/>
      <c r="U107" s="284"/>
      <c r="V107" s="285" t="e">
        <f>VLOOKUP($B108,利用者一覧!$C$4:$AU$53,36,FALSE)</f>
        <v>#N/A</v>
      </c>
      <c r="W107" s="286"/>
      <c r="X107" s="286"/>
      <c r="Y107" s="282" t="s">
        <v>49</v>
      </c>
      <c r="Z107" s="283"/>
      <c r="AA107" s="283"/>
      <c r="AB107" s="283"/>
      <c r="AC107" s="284"/>
      <c r="AD107" s="285" t="e">
        <f>VLOOKUP($B108,利用者一覧!$C$4:$AU$53,37,FALSE)</f>
        <v>#N/A</v>
      </c>
      <c r="AE107" s="286"/>
      <c r="AF107" s="287"/>
    </row>
    <row r="108" spans="1:65" ht="27" customHeight="1" thickTop="1" thickBot="1">
      <c r="A108" s="302"/>
      <c r="B108" s="208"/>
      <c r="C108" s="208"/>
      <c r="D108" s="208"/>
      <c r="E108" s="259"/>
      <c r="F108" s="271" t="s">
        <v>26</v>
      </c>
      <c r="G108" s="272"/>
      <c r="H108" s="171" t="s">
        <v>27</v>
      </c>
      <c r="I108" s="272"/>
      <c r="J108" s="171" t="s">
        <v>28</v>
      </c>
      <c r="K108" s="272"/>
      <c r="L108" s="171" t="s">
        <v>29</v>
      </c>
      <c r="M108" s="272"/>
      <c r="N108" s="171" t="s">
        <v>30</v>
      </c>
      <c r="O108" s="275"/>
      <c r="P108" s="106" t="s">
        <v>52</v>
      </c>
      <c r="Q108" s="288" t="s">
        <v>53</v>
      </c>
      <c r="R108" s="289"/>
      <c r="S108" s="104" t="s">
        <v>57</v>
      </c>
      <c r="T108" s="290"/>
      <c r="U108" s="291"/>
      <c r="V108" s="105" t="s">
        <v>60</v>
      </c>
      <c r="W108" s="288" t="s">
        <v>61</v>
      </c>
      <c r="X108" s="292"/>
      <c r="Y108" s="107" t="s">
        <v>54</v>
      </c>
      <c r="Z108" s="115" t="s">
        <v>148</v>
      </c>
      <c r="AA108" s="108" t="s">
        <v>58</v>
      </c>
      <c r="AB108" s="115" t="s">
        <v>148</v>
      </c>
      <c r="AC108" s="108" t="s">
        <v>62</v>
      </c>
      <c r="AD108" s="115" t="s">
        <v>148</v>
      </c>
      <c r="AE108" s="104" t="s">
        <v>55</v>
      </c>
      <c r="AF108" s="61" t="s">
        <v>148</v>
      </c>
    </row>
    <row r="109" spans="1:65" ht="21.6" customHeight="1" thickBot="1">
      <c r="A109" s="302"/>
      <c r="B109" s="209"/>
      <c r="C109" s="209"/>
      <c r="D109" s="209"/>
      <c r="E109" s="261"/>
      <c r="F109" s="97" t="s">
        <v>36</v>
      </c>
      <c r="G109" s="98" t="s">
        <v>37</v>
      </c>
      <c r="H109" s="99" t="s">
        <v>36</v>
      </c>
      <c r="I109" s="98" t="s">
        <v>37</v>
      </c>
      <c r="J109" s="99" t="s">
        <v>36</v>
      </c>
      <c r="K109" s="98" t="s">
        <v>37</v>
      </c>
      <c r="L109" s="99" t="s">
        <v>36</v>
      </c>
      <c r="M109" s="98" t="s">
        <v>37</v>
      </c>
      <c r="N109" s="99" t="s">
        <v>36</v>
      </c>
      <c r="O109" s="100" t="s">
        <v>37</v>
      </c>
      <c r="P109" s="293" t="s">
        <v>177</v>
      </c>
      <c r="Q109" s="294"/>
      <c r="R109" s="294"/>
      <c r="S109" s="294"/>
      <c r="T109" s="294"/>
      <c r="U109" s="295"/>
      <c r="V109" s="293" t="s">
        <v>176</v>
      </c>
      <c r="W109" s="294"/>
      <c r="X109" s="294"/>
      <c r="Y109" s="294"/>
      <c r="Z109" s="294"/>
      <c r="AA109" s="296"/>
      <c r="AB109" s="297" t="e">
        <f>VLOOKUP($B108,利用者一覧!$C$4:$AU$53,45,FALSE)</f>
        <v>#N/A</v>
      </c>
      <c r="AC109" s="297"/>
      <c r="AD109" s="297"/>
      <c r="AE109" s="297"/>
      <c r="AF109" s="298"/>
    </row>
    <row r="110" spans="1:65" ht="27" customHeight="1" thickTop="1" thickBot="1">
      <c r="A110" s="302"/>
      <c r="B110" s="209"/>
      <c r="C110" s="209"/>
      <c r="D110" s="209"/>
      <c r="E110" s="261"/>
      <c r="F110" s="71"/>
      <c r="G110" s="72"/>
      <c r="H110" s="73"/>
      <c r="I110" s="72"/>
      <c r="J110" s="73"/>
      <c r="K110" s="72"/>
      <c r="L110" s="73"/>
      <c r="M110" s="72"/>
      <c r="N110" s="73"/>
      <c r="O110" s="83"/>
      <c r="P110" s="107" t="s">
        <v>157</v>
      </c>
      <c r="Q110" s="115" t="s">
        <v>148</v>
      </c>
      <c r="R110" s="108" t="s">
        <v>63</v>
      </c>
      <c r="S110" s="61" t="s">
        <v>148</v>
      </c>
      <c r="T110" s="107" t="s">
        <v>59</v>
      </c>
      <c r="U110" s="61" t="s">
        <v>148</v>
      </c>
      <c r="V110" s="299" t="s">
        <v>135</v>
      </c>
      <c r="W110" s="300"/>
      <c r="X110" s="95" t="e">
        <f>VLOOKUP($B108,利用者一覧!$C$4:$AU$53,14,FALSE)</f>
        <v>#N/A</v>
      </c>
      <c r="Y110" s="301" t="s">
        <v>139</v>
      </c>
      <c r="Z110" s="300"/>
      <c r="AA110" s="95" t="e">
        <f>VLOOKUP($B108,利用者一覧!$C$4:$AU$53,22,FALSE)</f>
        <v>#N/A</v>
      </c>
      <c r="AB110" s="225"/>
      <c r="AC110" s="225"/>
      <c r="AD110" s="225"/>
      <c r="AE110" s="225"/>
      <c r="AF110" s="226"/>
    </row>
    <row r="111" spans="1:65" ht="21.6" customHeight="1" thickBot="1">
      <c r="A111" s="302"/>
      <c r="B111" s="283" t="s">
        <v>46</v>
      </c>
      <c r="C111" s="283"/>
      <c r="D111" s="283"/>
      <c r="E111" s="307"/>
      <c r="F111" s="84"/>
      <c r="G111" s="85"/>
      <c r="H111" s="86"/>
      <c r="I111" s="85"/>
      <c r="J111" s="86"/>
      <c r="K111" s="85"/>
      <c r="L111" s="86"/>
      <c r="M111" s="85"/>
      <c r="N111" s="86"/>
      <c r="O111" s="87"/>
      <c r="P111" s="293" t="s">
        <v>156</v>
      </c>
      <c r="Q111" s="294"/>
      <c r="R111" s="294"/>
      <c r="S111" s="294"/>
      <c r="T111" s="294"/>
      <c r="U111" s="295"/>
      <c r="V111" s="279" t="s">
        <v>143</v>
      </c>
      <c r="W111" s="280"/>
      <c r="X111" s="96" t="e">
        <f>VLOOKUP($B108,利用者一覧!$C$4:$AU$53,16,FALSE)</f>
        <v>#N/A</v>
      </c>
      <c r="Y111" s="281" t="s">
        <v>140</v>
      </c>
      <c r="Z111" s="280"/>
      <c r="AA111" s="96" t="e">
        <f>VLOOKUP($B108,利用者一覧!$C$4:$AU$53,24,FALSE)</f>
        <v>#N/A</v>
      </c>
      <c r="AB111" s="225"/>
      <c r="AC111" s="225"/>
      <c r="AD111" s="225"/>
      <c r="AE111" s="225"/>
      <c r="AF111" s="226"/>
    </row>
    <row r="112" spans="1:65" ht="21.6" customHeight="1" thickTop="1" thickBot="1">
      <c r="A112" s="302"/>
      <c r="B112" s="103" t="s">
        <v>51</v>
      </c>
      <c r="C112" s="94" t="e">
        <f>VLOOKUP($B108,利用者一覧!$C$4:$AU$53,38,FALSE)</f>
        <v>#N/A</v>
      </c>
      <c r="D112" s="104" t="s">
        <v>56</v>
      </c>
      <c r="E112" s="61" t="s">
        <v>149</v>
      </c>
      <c r="F112" s="271" t="s">
        <v>31</v>
      </c>
      <c r="G112" s="272"/>
      <c r="H112" s="171" t="s">
        <v>32</v>
      </c>
      <c r="I112" s="272"/>
      <c r="J112" s="171" t="s">
        <v>33</v>
      </c>
      <c r="K112" s="272"/>
      <c r="L112" s="171" t="s">
        <v>34</v>
      </c>
      <c r="M112" s="273"/>
      <c r="N112" s="274" t="s">
        <v>35</v>
      </c>
      <c r="O112" s="275"/>
      <c r="P112" s="276" t="e">
        <f>VLOOKUP($B108,利用者一覧!$C$4:$AU$53,40,FALSE)</f>
        <v>#N/A</v>
      </c>
      <c r="Q112" s="277"/>
      <c r="R112" s="277"/>
      <c r="S112" s="277"/>
      <c r="T112" s="278"/>
      <c r="U112" s="70" t="s">
        <v>148</v>
      </c>
      <c r="V112" s="279" t="s">
        <v>144</v>
      </c>
      <c r="W112" s="280"/>
      <c r="X112" s="96" t="e">
        <f>VLOOKUP($B108,利用者一覧!$C$4:$AU$53,18,FALSE)</f>
        <v>#N/A</v>
      </c>
      <c r="Y112" s="281" t="s">
        <v>141</v>
      </c>
      <c r="Z112" s="280"/>
      <c r="AA112" s="96" t="e">
        <f>VLOOKUP($B108,利用者一覧!$C$4:$AU$53,26,FALSE)</f>
        <v>#N/A</v>
      </c>
      <c r="AB112" s="225"/>
      <c r="AC112" s="225"/>
      <c r="AD112" s="225"/>
      <c r="AE112" s="225"/>
      <c r="AF112" s="226"/>
    </row>
    <row r="113" spans="1:65" ht="21.6" customHeight="1" thickBot="1">
      <c r="A113" s="302"/>
      <c r="B113" s="308" t="s">
        <v>47</v>
      </c>
      <c r="C113" s="308"/>
      <c r="D113" s="308"/>
      <c r="E113" s="309"/>
      <c r="F113" s="97" t="s">
        <v>36</v>
      </c>
      <c r="G113" s="98" t="s">
        <v>37</v>
      </c>
      <c r="H113" s="99" t="s">
        <v>36</v>
      </c>
      <c r="I113" s="98" t="s">
        <v>37</v>
      </c>
      <c r="J113" s="99" t="s">
        <v>36</v>
      </c>
      <c r="K113" s="98" t="s">
        <v>37</v>
      </c>
      <c r="L113" s="99" t="s">
        <v>36</v>
      </c>
      <c r="M113" s="101" t="s">
        <v>37</v>
      </c>
      <c r="N113" s="102" t="s">
        <v>36</v>
      </c>
      <c r="O113" s="100" t="s">
        <v>37</v>
      </c>
      <c r="P113" s="310" t="e">
        <f>VLOOKUP($B108,利用者一覧!$C$4:$AU$53,41,FALSE)</f>
        <v>#N/A</v>
      </c>
      <c r="Q113" s="311"/>
      <c r="R113" s="311"/>
      <c r="S113" s="311"/>
      <c r="T113" s="312"/>
      <c r="U113" s="64" t="s">
        <v>148</v>
      </c>
      <c r="V113" s="279" t="s">
        <v>138</v>
      </c>
      <c r="W113" s="280"/>
      <c r="X113" s="96" t="e">
        <f>VLOOKUP($B108,利用者一覧!$C$4:$AU$53,20,FALSE)</f>
        <v>#N/A</v>
      </c>
      <c r="Y113" s="281" t="s">
        <v>142</v>
      </c>
      <c r="Z113" s="280"/>
      <c r="AA113" s="96" t="e">
        <f>VLOOKUP($B108,利用者一覧!$C$4:$AU$53,28,FALSE)</f>
        <v>#N/A</v>
      </c>
      <c r="AB113" s="225"/>
      <c r="AC113" s="225"/>
      <c r="AD113" s="225"/>
      <c r="AE113" s="225"/>
      <c r="AF113" s="226"/>
      <c r="AK113" s="316"/>
      <c r="AL113" s="316"/>
      <c r="AM113" s="67"/>
      <c r="AN113" s="67"/>
      <c r="AO113" s="67"/>
    </row>
    <row r="114" spans="1:65" ht="21.6" customHeight="1" thickTop="1" thickBot="1">
      <c r="A114" s="302"/>
      <c r="B114" s="106" t="s">
        <v>51</v>
      </c>
      <c r="C114" s="94" t="e">
        <f>VLOOKUP($B108,利用者一覧!$C$4:$AU$53,39,FALSE)</f>
        <v>#N/A</v>
      </c>
      <c r="D114" s="104" t="s">
        <v>56</v>
      </c>
      <c r="E114" s="61" t="s">
        <v>149</v>
      </c>
      <c r="F114" s="71"/>
      <c r="G114" s="72"/>
      <c r="H114" s="73"/>
      <c r="I114" s="72"/>
      <c r="J114" s="73"/>
      <c r="K114" s="72"/>
      <c r="L114" s="73"/>
      <c r="M114" s="74"/>
      <c r="N114" s="62"/>
      <c r="O114" s="63"/>
      <c r="P114" s="317" t="e">
        <f>VLOOKUP($B108,利用者一覧!$C$4:$AU$53,42,FALSE)</f>
        <v>#N/A</v>
      </c>
      <c r="Q114" s="318"/>
      <c r="R114" s="318"/>
      <c r="S114" s="318"/>
      <c r="T114" s="319"/>
      <c r="U114" s="116" t="s">
        <v>148</v>
      </c>
      <c r="V114" s="320" t="e">
        <f>VLOOKUP($B108,利用者一覧!$C$4:$AU$53,44,FALSE)</f>
        <v>#N/A</v>
      </c>
      <c r="W114" s="179"/>
      <c r="X114" s="179"/>
      <c r="Y114" s="179"/>
      <c r="Z114" s="179"/>
      <c r="AA114" s="179"/>
      <c r="AB114" s="179"/>
      <c r="AC114" s="179"/>
      <c r="AD114" s="179"/>
      <c r="AE114" s="179"/>
      <c r="AF114" s="180"/>
    </row>
    <row r="115" spans="1:65" ht="21.6" customHeight="1" thickBot="1">
      <c r="A115" s="302"/>
      <c r="B115" s="293" t="s">
        <v>182</v>
      </c>
      <c r="C115" s="294"/>
      <c r="D115" s="294"/>
      <c r="E115" s="295"/>
      <c r="F115" s="109"/>
      <c r="G115" s="110"/>
      <c r="H115" s="111"/>
      <c r="I115" s="110"/>
      <c r="J115" s="111"/>
      <c r="K115" s="110"/>
      <c r="L115" s="111"/>
      <c r="M115" s="112"/>
      <c r="N115" s="113"/>
      <c r="O115" s="114"/>
      <c r="P115" s="198" t="s">
        <v>178</v>
      </c>
      <c r="Q115" s="199"/>
      <c r="R115" s="324"/>
      <c r="S115" s="206" t="e">
        <f>VLOOKUP($B108,利用者一覧!$C$4:$AU$53,43,FALSE)</f>
        <v>#N/A</v>
      </c>
      <c r="T115" s="206"/>
      <c r="U115" s="207"/>
      <c r="V115" s="321"/>
      <c r="W115" s="322"/>
      <c r="X115" s="322"/>
      <c r="Y115" s="322"/>
      <c r="Z115" s="322"/>
      <c r="AA115" s="322"/>
      <c r="AB115" s="322"/>
      <c r="AC115" s="322"/>
      <c r="AD115" s="322"/>
      <c r="AE115" s="322"/>
      <c r="AF115" s="323"/>
      <c r="AK115" s="76"/>
      <c r="AL115" s="76"/>
      <c r="AM115" s="76"/>
      <c r="AN115" s="76"/>
      <c r="AO115" s="76"/>
      <c r="AP115" s="77"/>
      <c r="AQ115" s="77"/>
      <c r="AR115" s="75"/>
      <c r="AS115" s="77"/>
      <c r="AT115" s="77"/>
      <c r="AU115" s="75"/>
      <c r="AV115" s="77"/>
      <c r="AW115" s="77"/>
      <c r="AX115" s="75"/>
      <c r="AY115" s="77"/>
      <c r="AZ115" s="77"/>
      <c r="BA115" s="75"/>
      <c r="BB115" s="77"/>
      <c r="BC115" s="77"/>
      <c r="BD115" s="75"/>
      <c r="BE115" s="77"/>
      <c r="BF115" s="77"/>
      <c r="BG115" s="75"/>
      <c r="BH115" s="77"/>
      <c r="BI115" s="77"/>
      <c r="BJ115" s="75"/>
      <c r="BK115" s="77"/>
      <c r="BL115" s="77"/>
      <c r="BM115" s="75"/>
    </row>
    <row r="116" spans="1:65" ht="27.6" customHeight="1" thickTop="1" thickBot="1">
      <c r="A116" s="303"/>
      <c r="B116" s="313"/>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314"/>
      <c r="AF116" s="315"/>
    </row>
    <row r="117" spans="1:65" ht="16.95" customHeight="1" thickBot="1">
      <c r="A117" s="302">
        <v>12</v>
      </c>
      <c r="B117" s="149" t="s">
        <v>9</v>
      </c>
      <c r="C117" s="150"/>
      <c r="D117" s="150"/>
      <c r="E117" s="151"/>
      <c r="F117" s="304" t="s">
        <v>158</v>
      </c>
      <c r="G117" s="305"/>
      <c r="H117" s="305"/>
      <c r="I117" s="305"/>
      <c r="J117" s="305"/>
      <c r="K117" s="305"/>
      <c r="L117" s="305"/>
      <c r="M117" s="305"/>
      <c r="N117" s="305"/>
      <c r="O117" s="306"/>
      <c r="P117" s="282" t="s">
        <v>48</v>
      </c>
      <c r="Q117" s="283"/>
      <c r="R117" s="283"/>
      <c r="S117" s="283"/>
      <c r="T117" s="283"/>
      <c r="U117" s="284"/>
      <c r="V117" s="285" t="e">
        <f>VLOOKUP($B118,利用者一覧!$C$4:$AU$53,36,FALSE)</f>
        <v>#N/A</v>
      </c>
      <c r="W117" s="286"/>
      <c r="X117" s="286"/>
      <c r="Y117" s="282" t="s">
        <v>49</v>
      </c>
      <c r="Z117" s="283"/>
      <c r="AA117" s="283"/>
      <c r="AB117" s="283"/>
      <c r="AC117" s="284"/>
      <c r="AD117" s="285" t="e">
        <f>VLOOKUP($B118,利用者一覧!$C$4:$AU$53,37,FALSE)</f>
        <v>#N/A</v>
      </c>
      <c r="AE117" s="286"/>
      <c r="AF117" s="287"/>
    </row>
    <row r="118" spans="1:65" ht="27" customHeight="1" thickTop="1" thickBot="1">
      <c r="A118" s="302"/>
      <c r="B118" s="208"/>
      <c r="C118" s="208"/>
      <c r="D118" s="208"/>
      <c r="E118" s="259"/>
      <c r="F118" s="271" t="s">
        <v>26</v>
      </c>
      <c r="G118" s="272"/>
      <c r="H118" s="171" t="s">
        <v>27</v>
      </c>
      <c r="I118" s="272"/>
      <c r="J118" s="171" t="s">
        <v>28</v>
      </c>
      <c r="K118" s="272"/>
      <c r="L118" s="171" t="s">
        <v>29</v>
      </c>
      <c r="M118" s="272"/>
      <c r="N118" s="171" t="s">
        <v>30</v>
      </c>
      <c r="O118" s="275"/>
      <c r="P118" s="106" t="s">
        <v>52</v>
      </c>
      <c r="Q118" s="288" t="s">
        <v>53</v>
      </c>
      <c r="R118" s="289"/>
      <c r="S118" s="104" t="s">
        <v>57</v>
      </c>
      <c r="T118" s="290"/>
      <c r="U118" s="291"/>
      <c r="V118" s="105" t="s">
        <v>60</v>
      </c>
      <c r="W118" s="288" t="s">
        <v>61</v>
      </c>
      <c r="X118" s="292"/>
      <c r="Y118" s="107" t="s">
        <v>54</v>
      </c>
      <c r="Z118" s="115" t="s">
        <v>148</v>
      </c>
      <c r="AA118" s="108" t="s">
        <v>58</v>
      </c>
      <c r="AB118" s="115" t="s">
        <v>148</v>
      </c>
      <c r="AC118" s="108" t="s">
        <v>62</v>
      </c>
      <c r="AD118" s="115" t="s">
        <v>148</v>
      </c>
      <c r="AE118" s="104" t="s">
        <v>55</v>
      </c>
      <c r="AF118" s="61" t="s">
        <v>148</v>
      </c>
    </row>
    <row r="119" spans="1:65" ht="21.6" customHeight="1" thickBot="1">
      <c r="A119" s="302"/>
      <c r="B119" s="209"/>
      <c r="C119" s="209"/>
      <c r="D119" s="209"/>
      <c r="E119" s="261"/>
      <c r="F119" s="97" t="s">
        <v>36</v>
      </c>
      <c r="G119" s="98" t="s">
        <v>37</v>
      </c>
      <c r="H119" s="99" t="s">
        <v>36</v>
      </c>
      <c r="I119" s="98" t="s">
        <v>37</v>
      </c>
      <c r="J119" s="99" t="s">
        <v>36</v>
      </c>
      <c r="K119" s="98" t="s">
        <v>37</v>
      </c>
      <c r="L119" s="99" t="s">
        <v>36</v>
      </c>
      <c r="M119" s="98" t="s">
        <v>37</v>
      </c>
      <c r="N119" s="99" t="s">
        <v>36</v>
      </c>
      <c r="O119" s="100" t="s">
        <v>37</v>
      </c>
      <c r="P119" s="293" t="s">
        <v>177</v>
      </c>
      <c r="Q119" s="294"/>
      <c r="R119" s="294"/>
      <c r="S119" s="294"/>
      <c r="T119" s="294"/>
      <c r="U119" s="295"/>
      <c r="V119" s="293" t="s">
        <v>176</v>
      </c>
      <c r="W119" s="294"/>
      <c r="X119" s="294"/>
      <c r="Y119" s="294"/>
      <c r="Z119" s="294"/>
      <c r="AA119" s="296"/>
      <c r="AB119" s="297" t="e">
        <f>VLOOKUP($B118,利用者一覧!$C$4:$AU$53,45,FALSE)</f>
        <v>#N/A</v>
      </c>
      <c r="AC119" s="297"/>
      <c r="AD119" s="297"/>
      <c r="AE119" s="297"/>
      <c r="AF119" s="298"/>
    </row>
    <row r="120" spans="1:65" ht="27" customHeight="1" thickTop="1" thickBot="1">
      <c r="A120" s="302"/>
      <c r="B120" s="209"/>
      <c r="C120" s="209"/>
      <c r="D120" s="209"/>
      <c r="E120" s="261"/>
      <c r="F120" s="71"/>
      <c r="G120" s="72"/>
      <c r="H120" s="73"/>
      <c r="I120" s="72"/>
      <c r="J120" s="73"/>
      <c r="K120" s="72"/>
      <c r="L120" s="73"/>
      <c r="M120" s="72"/>
      <c r="N120" s="73"/>
      <c r="O120" s="83"/>
      <c r="P120" s="107" t="s">
        <v>157</v>
      </c>
      <c r="Q120" s="115" t="s">
        <v>148</v>
      </c>
      <c r="R120" s="108" t="s">
        <v>63</v>
      </c>
      <c r="S120" s="61" t="s">
        <v>148</v>
      </c>
      <c r="T120" s="107" t="s">
        <v>59</v>
      </c>
      <c r="U120" s="61" t="s">
        <v>148</v>
      </c>
      <c r="V120" s="299" t="s">
        <v>135</v>
      </c>
      <c r="W120" s="300"/>
      <c r="X120" s="95" t="e">
        <f>VLOOKUP($B118,利用者一覧!$C$4:$AU$53,14,FALSE)</f>
        <v>#N/A</v>
      </c>
      <c r="Y120" s="301" t="s">
        <v>139</v>
      </c>
      <c r="Z120" s="300"/>
      <c r="AA120" s="95" t="e">
        <f>VLOOKUP($B118,利用者一覧!$C$4:$AU$53,22,FALSE)</f>
        <v>#N/A</v>
      </c>
      <c r="AB120" s="225"/>
      <c r="AC120" s="225"/>
      <c r="AD120" s="225"/>
      <c r="AE120" s="225"/>
      <c r="AF120" s="226"/>
    </row>
    <row r="121" spans="1:65" ht="21.6" customHeight="1" thickBot="1">
      <c r="A121" s="302"/>
      <c r="B121" s="283" t="s">
        <v>46</v>
      </c>
      <c r="C121" s="283"/>
      <c r="D121" s="283"/>
      <c r="E121" s="307"/>
      <c r="F121" s="84"/>
      <c r="G121" s="85"/>
      <c r="H121" s="86"/>
      <c r="I121" s="85"/>
      <c r="J121" s="86"/>
      <c r="K121" s="85"/>
      <c r="L121" s="86"/>
      <c r="M121" s="85"/>
      <c r="N121" s="86"/>
      <c r="O121" s="87"/>
      <c r="P121" s="293" t="s">
        <v>156</v>
      </c>
      <c r="Q121" s="294"/>
      <c r="R121" s="294"/>
      <c r="S121" s="294"/>
      <c r="T121" s="294"/>
      <c r="U121" s="295"/>
      <c r="V121" s="279" t="s">
        <v>143</v>
      </c>
      <c r="W121" s="280"/>
      <c r="X121" s="96" t="e">
        <f>VLOOKUP($B118,利用者一覧!$C$4:$AU$53,16,FALSE)</f>
        <v>#N/A</v>
      </c>
      <c r="Y121" s="281" t="s">
        <v>140</v>
      </c>
      <c r="Z121" s="280"/>
      <c r="AA121" s="96" t="e">
        <f>VLOOKUP($B118,利用者一覧!$C$4:$AU$53,24,FALSE)</f>
        <v>#N/A</v>
      </c>
      <c r="AB121" s="225"/>
      <c r="AC121" s="225"/>
      <c r="AD121" s="225"/>
      <c r="AE121" s="225"/>
      <c r="AF121" s="226"/>
    </row>
    <row r="122" spans="1:65" ht="21.6" customHeight="1" thickTop="1" thickBot="1">
      <c r="A122" s="302"/>
      <c r="B122" s="103" t="s">
        <v>51</v>
      </c>
      <c r="C122" s="94" t="e">
        <f>VLOOKUP($B118,利用者一覧!$C$4:$AU$53,38,FALSE)</f>
        <v>#N/A</v>
      </c>
      <c r="D122" s="104" t="s">
        <v>56</v>
      </c>
      <c r="E122" s="61" t="s">
        <v>149</v>
      </c>
      <c r="F122" s="271" t="s">
        <v>31</v>
      </c>
      <c r="G122" s="272"/>
      <c r="H122" s="171" t="s">
        <v>32</v>
      </c>
      <c r="I122" s="272"/>
      <c r="J122" s="171" t="s">
        <v>33</v>
      </c>
      <c r="K122" s="272"/>
      <c r="L122" s="171" t="s">
        <v>34</v>
      </c>
      <c r="M122" s="273"/>
      <c r="N122" s="274" t="s">
        <v>35</v>
      </c>
      <c r="O122" s="275"/>
      <c r="P122" s="276" t="e">
        <f>VLOOKUP($B118,利用者一覧!$C$4:$AU$53,40,FALSE)</f>
        <v>#N/A</v>
      </c>
      <c r="Q122" s="277"/>
      <c r="R122" s="277"/>
      <c r="S122" s="277"/>
      <c r="T122" s="278"/>
      <c r="U122" s="70" t="s">
        <v>148</v>
      </c>
      <c r="V122" s="279" t="s">
        <v>144</v>
      </c>
      <c r="W122" s="280"/>
      <c r="X122" s="96" t="e">
        <f>VLOOKUP($B118,利用者一覧!$C$4:$AU$53,18,FALSE)</f>
        <v>#N/A</v>
      </c>
      <c r="Y122" s="281" t="s">
        <v>141</v>
      </c>
      <c r="Z122" s="280"/>
      <c r="AA122" s="96" t="e">
        <f>VLOOKUP($B118,利用者一覧!$C$4:$AU$53,26,FALSE)</f>
        <v>#N/A</v>
      </c>
      <c r="AB122" s="225"/>
      <c r="AC122" s="225"/>
      <c r="AD122" s="225"/>
      <c r="AE122" s="225"/>
      <c r="AF122" s="226"/>
    </row>
    <row r="123" spans="1:65" ht="21.6" customHeight="1" thickBot="1">
      <c r="A123" s="302"/>
      <c r="B123" s="308" t="s">
        <v>47</v>
      </c>
      <c r="C123" s="308"/>
      <c r="D123" s="308"/>
      <c r="E123" s="309"/>
      <c r="F123" s="97" t="s">
        <v>36</v>
      </c>
      <c r="G123" s="98" t="s">
        <v>37</v>
      </c>
      <c r="H123" s="99" t="s">
        <v>36</v>
      </c>
      <c r="I123" s="98" t="s">
        <v>37</v>
      </c>
      <c r="J123" s="99" t="s">
        <v>36</v>
      </c>
      <c r="K123" s="98" t="s">
        <v>37</v>
      </c>
      <c r="L123" s="99" t="s">
        <v>36</v>
      </c>
      <c r="M123" s="101" t="s">
        <v>37</v>
      </c>
      <c r="N123" s="102" t="s">
        <v>36</v>
      </c>
      <c r="O123" s="100" t="s">
        <v>37</v>
      </c>
      <c r="P123" s="310" t="e">
        <f>VLOOKUP($B118,利用者一覧!$C$4:$AU$53,41,FALSE)</f>
        <v>#N/A</v>
      </c>
      <c r="Q123" s="311"/>
      <c r="R123" s="311"/>
      <c r="S123" s="311"/>
      <c r="T123" s="312"/>
      <c r="U123" s="64" t="s">
        <v>148</v>
      </c>
      <c r="V123" s="279" t="s">
        <v>138</v>
      </c>
      <c r="W123" s="280"/>
      <c r="X123" s="96" t="e">
        <f>VLOOKUP($B118,利用者一覧!$C$4:$AU$53,20,FALSE)</f>
        <v>#N/A</v>
      </c>
      <c r="Y123" s="281" t="s">
        <v>142</v>
      </c>
      <c r="Z123" s="280"/>
      <c r="AA123" s="96" t="e">
        <f>VLOOKUP($B118,利用者一覧!$C$4:$AU$53,28,FALSE)</f>
        <v>#N/A</v>
      </c>
      <c r="AB123" s="225"/>
      <c r="AC123" s="225"/>
      <c r="AD123" s="225"/>
      <c r="AE123" s="225"/>
      <c r="AF123" s="226"/>
      <c r="AK123" s="316"/>
      <c r="AL123" s="316"/>
      <c r="AM123" s="67"/>
      <c r="AN123" s="67"/>
      <c r="AO123" s="67"/>
    </row>
    <row r="124" spans="1:65" ht="21.6" customHeight="1" thickTop="1" thickBot="1">
      <c r="A124" s="302"/>
      <c r="B124" s="106" t="s">
        <v>51</v>
      </c>
      <c r="C124" s="94" t="e">
        <f>VLOOKUP($B118,利用者一覧!$C$4:$AU$53,39,FALSE)</f>
        <v>#N/A</v>
      </c>
      <c r="D124" s="104" t="s">
        <v>56</v>
      </c>
      <c r="E124" s="61" t="s">
        <v>149</v>
      </c>
      <c r="F124" s="71"/>
      <c r="G124" s="72"/>
      <c r="H124" s="73"/>
      <c r="I124" s="72"/>
      <c r="J124" s="73"/>
      <c r="K124" s="72"/>
      <c r="L124" s="73"/>
      <c r="M124" s="74"/>
      <c r="N124" s="62"/>
      <c r="O124" s="63"/>
      <c r="P124" s="317" t="e">
        <f>VLOOKUP($B118,利用者一覧!$C$4:$AU$53,42,FALSE)</f>
        <v>#N/A</v>
      </c>
      <c r="Q124" s="318"/>
      <c r="R124" s="318"/>
      <c r="S124" s="318"/>
      <c r="T124" s="319"/>
      <c r="U124" s="116" t="s">
        <v>148</v>
      </c>
      <c r="V124" s="320" t="e">
        <f>VLOOKUP($B118,利用者一覧!$C$4:$AU$53,44,FALSE)</f>
        <v>#N/A</v>
      </c>
      <c r="W124" s="179"/>
      <c r="X124" s="179"/>
      <c r="Y124" s="179"/>
      <c r="Z124" s="179"/>
      <c r="AA124" s="179"/>
      <c r="AB124" s="179"/>
      <c r="AC124" s="179"/>
      <c r="AD124" s="179"/>
      <c r="AE124" s="179"/>
      <c r="AF124" s="180"/>
    </row>
    <row r="125" spans="1:65" ht="21.6" customHeight="1" thickBot="1">
      <c r="A125" s="302"/>
      <c r="B125" s="293" t="s">
        <v>182</v>
      </c>
      <c r="C125" s="294"/>
      <c r="D125" s="294"/>
      <c r="E125" s="295"/>
      <c r="F125" s="109"/>
      <c r="G125" s="110"/>
      <c r="H125" s="111"/>
      <c r="I125" s="110"/>
      <c r="J125" s="111"/>
      <c r="K125" s="110"/>
      <c r="L125" s="111"/>
      <c r="M125" s="112"/>
      <c r="N125" s="113"/>
      <c r="O125" s="114"/>
      <c r="P125" s="198" t="s">
        <v>178</v>
      </c>
      <c r="Q125" s="199"/>
      <c r="R125" s="324"/>
      <c r="S125" s="206" t="e">
        <f>VLOOKUP($B118,利用者一覧!$C$4:$AU$53,43,FALSE)</f>
        <v>#N/A</v>
      </c>
      <c r="T125" s="206"/>
      <c r="U125" s="207"/>
      <c r="V125" s="321"/>
      <c r="W125" s="322"/>
      <c r="X125" s="322"/>
      <c r="Y125" s="322"/>
      <c r="Z125" s="322"/>
      <c r="AA125" s="322"/>
      <c r="AB125" s="322"/>
      <c r="AC125" s="322"/>
      <c r="AD125" s="322"/>
      <c r="AE125" s="322"/>
      <c r="AF125" s="323"/>
      <c r="AK125" s="76"/>
      <c r="AL125" s="76"/>
      <c r="AM125" s="76"/>
      <c r="AN125" s="76"/>
      <c r="AO125" s="76"/>
      <c r="AP125" s="77"/>
      <c r="AQ125" s="77"/>
      <c r="AR125" s="75"/>
      <c r="AS125" s="77"/>
      <c r="AT125" s="77"/>
      <c r="AU125" s="75"/>
      <c r="AV125" s="77"/>
      <c r="AW125" s="77"/>
      <c r="AX125" s="75"/>
      <c r="AY125" s="77"/>
      <c r="AZ125" s="77"/>
      <c r="BA125" s="75"/>
      <c r="BB125" s="77"/>
      <c r="BC125" s="77"/>
      <c r="BD125" s="75"/>
      <c r="BE125" s="77"/>
      <c r="BF125" s="77"/>
      <c r="BG125" s="75"/>
      <c r="BH125" s="77"/>
      <c r="BI125" s="77"/>
      <c r="BJ125" s="75"/>
      <c r="BK125" s="77"/>
      <c r="BL125" s="77"/>
      <c r="BM125" s="75"/>
    </row>
    <row r="126" spans="1:65" ht="27.6" customHeight="1" thickTop="1" thickBot="1">
      <c r="A126" s="303"/>
      <c r="B126" s="313"/>
      <c r="C126" s="314"/>
      <c r="D126" s="314"/>
      <c r="E126" s="314"/>
      <c r="F126" s="314"/>
      <c r="G126" s="314"/>
      <c r="H126" s="314"/>
      <c r="I126" s="314"/>
      <c r="J126" s="314"/>
      <c r="K126" s="314"/>
      <c r="L126" s="314"/>
      <c r="M126" s="314"/>
      <c r="N126" s="314"/>
      <c r="O126" s="314"/>
      <c r="P126" s="314"/>
      <c r="Q126" s="314"/>
      <c r="R126" s="314"/>
      <c r="S126" s="314"/>
      <c r="T126" s="314"/>
      <c r="U126" s="314"/>
      <c r="V126" s="314"/>
      <c r="W126" s="314"/>
      <c r="X126" s="314"/>
      <c r="Y126" s="314"/>
      <c r="Z126" s="314"/>
      <c r="AA126" s="314"/>
      <c r="AB126" s="314"/>
      <c r="AC126" s="314"/>
      <c r="AD126" s="314"/>
      <c r="AE126" s="314"/>
      <c r="AF126" s="315"/>
    </row>
    <row r="127" spans="1:65" ht="16.95" customHeight="1" thickBot="1">
      <c r="A127" s="302">
        <v>13</v>
      </c>
      <c r="B127" s="149" t="s">
        <v>9</v>
      </c>
      <c r="C127" s="150"/>
      <c r="D127" s="150"/>
      <c r="E127" s="151"/>
      <c r="F127" s="304" t="s">
        <v>158</v>
      </c>
      <c r="G127" s="305"/>
      <c r="H127" s="305"/>
      <c r="I127" s="305"/>
      <c r="J127" s="305"/>
      <c r="K127" s="305"/>
      <c r="L127" s="305"/>
      <c r="M127" s="305"/>
      <c r="N127" s="305"/>
      <c r="O127" s="306"/>
      <c r="P127" s="282" t="s">
        <v>48</v>
      </c>
      <c r="Q127" s="283"/>
      <c r="R127" s="283"/>
      <c r="S127" s="283"/>
      <c r="T127" s="283"/>
      <c r="U127" s="284"/>
      <c r="V127" s="285" t="e">
        <f>VLOOKUP($B128,利用者一覧!$C$4:$AU$53,36,FALSE)</f>
        <v>#N/A</v>
      </c>
      <c r="W127" s="286"/>
      <c r="X127" s="286"/>
      <c r="Y127" s="282" t="s">
        <v>49</v>
      </c>
      <c r="Z127" s="283"/>
      <c r="AA127" s="283"/>
      <c r="AB127" s="283"/>
      <c r="AC127" s="284"/>
      <c r="AD127" s="285" t="e">
        <f>VLOOKUP($B128,利用者一覧!$C$4:$AU$53,37,FALSE)</f>
        <v>#N/A</v>
      </c>
      <c r="AE127" s="286"/>
      <c r="AF127" s="287"/>
    </row>
    <row r="128" spans="1:65" ht="27" customHeight="1" thickTop="1" thickBot="1">
      <c r="A128" s="302"/>
      <c r="B128" s="208"/>
      <c r="C128" s="208"/>
      <c r="D128" s="208"/>
      <c r="E128" s="259"/>
      <c r="F128" s="271" t="s">
        <v>26</v>
      </c>
      <c r="G128" s="272"/>
      <c r="H128" s="171" t="s">
        <v>27</v>
      </c>
      <c r="I128" s="272"/>
      <c r="J128" s="171" t="s">
        <v>28</v>
      </c>
      <c r="K128" s="272"/>
      <c r="L128" s="171" t="s">
        <v>29</v>
      </c>
      <c r="M128" s="272"/>
      <c r="N128" s="171" t="s">
        <v>30</v>
      </c>
      <c r="O128" s="275"/>
      <c r="P128" s="106" t="s">
        <v>52</v>
      </c>
      <c r="Q128" s="288" t="s">
        <v>53</v>
      </c>
      <c r="R128" s="289"/>
      <c r="S128" s="104" t="s">
        <v>57</v>
      </c>
      <c r="T128" s="290"/>
      <c r="U128" s="291"/>
      <c r="V128" s="105" t="s">
        <v>60</v>
      </c>
      <c r="W128" s="288" t="s">
        <v>61</v>
      </c>
      <c r="X128" s="292"/>
      <c r="Y128" s="107" t="s">
        <v>54</v>
      </c>
      <c r="Z128" s="115" t="s">
        <v>148</v>
      </c>
      <c r="AA128" s="108" t="s">
        <v>58</v>
      </c>
      <c r="AB128" s="115" t="s">
        <v>148</v>
      </c>
      <c r="AC128" s="108" t="s">
        <v>62</v>
      </c>
      <c r="AD128" s="115" t="s">
        <v>148</v>
      </c>
      <c r="AE128" s="104" t="s">
        <v>55</v>
      </c>
      <c r="AF128" s="61" t="s">
        <v>148</v>
      </c>
    </row>
    <row r="129" spans="1:65" ht="21.6" customHeight="1" thickBot="1">
      <c r="A129" s="302"/>
      <c r="B129" s="209"/>
      <c r="C129" s="209"/>
      <c r="D129" s="209"/>
      <c r="E129" s="261"/>
      <c r="F129" s="97" t="s">
        <v>36</v>
      </c>
      <c r="G129" s="98" t="s">
        <v>37</v>
      </c>
      <c r="H129" s="99" t="s">
        <v>36</v>
      </c>
      <c r="I129" s="98" t="s">
        <v>37</v>
      </c>
      <c r="J129" s="99" t="s">
        <v>36</v>
      </c>
      <c r="K129" s="98" t="s">
        <v>37</v>
      </c>
      <c r="L129" s="99" t="s">
        <v>36</v>
      </c>
      <c r="M129" s="98" t="s">
        <v>37</v>
      </c>
      <c r="N129" s="99" t="s">
        <v>36</v>
      </c>
      <c r="O129" s="100" t="s">
        <v>37</v>
      </c>
      <c r="P129" s="293" t="s">
        <v>177</v>
      </c>
      <c r="Q129" s="294"/>
      <c r="R129" s="294"/>
      <c r="S129" s="294"/>
      <c r="T129" s="294"/>
      <c r="U129" s="295"/>
      <c r="V129" s="293" t="s">
        <v>176</v>
      </c>
      <c r="W129" s="294"/>
      <c r="X129" s="294"/>
      <c r="Y129" s="294"/>
      <c r="Z129" s="294"/>
      <c r="AA129" s="296"/>
      <c r="AB129" s="297" t="e">
        <f>VLOOKUP($B128,利用者一覧!$C$4:$AU$53,45,FALSE)</f>
        <v>#N/A</v>
      </c>
      <c r="AC129" s="297"/>
      <c r="AD129" s="297"/>
      <c r="AE129" s="297"/>
      <c r="AF129" s="298"/>
    </row>
    <row r="130" spans="1:65" ht="27" customHeight="1" thickTop="1" thickBot="1">
      <c r="A130" s="302"/>
      <c r="B130" s="209"/>
      <c r="C130" s="209"/>
      <c r="D130" s="209"/>
      <c r="E130" s="261"/>
      <c r="F130" s="71"/>
      <c r="G130" s="72"/>
      <c r="H130" s="73"/>
      <c r="I130" s="72"/>
      <c r="J130" s="73"/>
      <c r="K130" s="72"/>
      <c r="L130" s="73"/>
      <c r="M130" s="72"/>
      <c r="N130" s="73"/>
      <c r="O130" s="83"/>
      <c r="P130" s="107" t="s">
        <v>157</v>
      </c>
      <c r="Q130" s="115" t="s">
        <v>148</v>
      </c>
      <c r="R130" s="108" t="s">
        <v>63</v>
      </c>
      <c r="S130" s="61" t="s">
        <v>148</v>
      </c>
      <c r="T130" s="107" t="s">
        <v>59</v>
      </c>
      <c r="U130" s="61" t="s">
        <v>148</v>
      </c>
      <c r="V130" s="299" t="s">
        <v>135</v>
      </c>
      <c r="W130" s="300"/>
      <c r="X130" s="95" t="e">
        <f>VLOOKUP($B128,利用者一覧!$C$4:$AU$53,14,FALSE)</f>
        <v>#N/A</v>
      </c>
      <c r="Y130" s="301" t="s">
        <v>139</v>
      </c>
      <c r="Z130" s="300"/>
      <c r="AA130" s="95" t="e">
        <f>VLOOKUP($B128,利用者一覧!$C$4:$AU$53,22,FALSE)</f>
        <v>#N/A</v>
      </c>
      <c r="AB130" s="225"/>
      <c r="AC130" s="225"/>
      <c r="AD130" s="225"/>
      <c r="AE130" s="225"/>
      <c r="AF130" s="226"/>
    </row>
    <row r="131" spans="1:65" ht="21.6" customHeight="1" thickBot="1">
      <c r="A131" s="302"/>
      <c r="B131" s="283" t="s">
        <v>46</v>
      </c>
      <c r="C131" s="283"/>
      <c r="D131" s="283"/>
      <c r="E131" s="307"/>
      <c r="F131" s="84"/>
      <c r="G131" s="85"/>
      <c r="H131" s="86"/>
      <c r="I131" s="85"/>
      <c r="J131" s="86"/>
      <c r="K131" s="85"/>
      <c r="L131" s="86"/>
      <c r="M131" s="85"/>
      <c r="N131" s="86"/>
      <c r="O131" s="87"/>
      <c r="P131" s="293" t="s">
        <v>156</v>
      </c>
      <c r="Q131" s="294"/>
      <c r="R131" s="294"/>
      <c r="S131" s="294"/>
      <c r="T131" s="294"/>
      <c r="U131" s="295"/>
      <c r="V131" s="279" t="s">
        <v>143</v>
      </c>
      <c r="W131" s="280"/>
      <c r="X131" s="96" t="e">
        <f>VLOOKUP($B128,利用者一覧!$C$4:$AU$53,16,FALSE)</f>
        <v>#N/A</v>
      </c>
      <c r="Y131" s="281" t="s">
        <v>140</v>
      </c>
      <c r="Z131" s="280"/>
      <c r="AA131" s="96" t="e">
        <f>VLOOKUP($B128,利用者一覧!$C$4:$AU$53,24,FALSE)</f>
        <v>#N/A</v>
      </c>
      <c r="AB131" s="225"/>
      <c r="AC131" s="225"/>
      <c r="AD131" s="225"/>
      <c r="AE131" s="225"/>
      <c r="AF131" s="226"/>
    </row>
    <row r="132" spans="1:65" ht="21.6" customHeight="1" thickTop="1" thickBot="1">
      <c r="A132" s="302"/>
      <c r="B132" s="103" t="s">
        <v>51</v>
      </c>
      <c r="C132" s="94" t="e">
        <f>VLOOKUP($B128,利用者一覧!$C$4:$AU$53,38,FALSE)</f>
        <v>#N/A</v>
      </c>
      <c r="D132" s="104" t="s">
        <v>56</v>
      </c>
      <c r="E132" s="61" t="s">
        <v>149</v>
      </c>
      <c r="F132" s="271" t="s">
        <v>31</v>
      </c>
      <c r="G132" s="272"/>
      <c r="H132" s="171" t="s">
        <v>32</v>
      </c>
      <c r="I132" s="272"/>
      <c r="J132" s="171" t="s">
        <v>33</v>
      </c>
      <c r="K132" s="272"/>
      <c r="L132" s="171" t="s">
        <v>34</v>
      </c>
      <c r="M132" s="273"/>
      <c r="N132" s="274" t="s">
        <v>35</v>
      </c>
      <c r="O132" s="275"/>
      <c r="P132" s="276" t="e">
        <f>VLOOKUP($B128,利用者一覧!$C$4:$AU$53,40,FALSE)</f>
        <v>#N/A</v>
      </c>
      <c r="Q132" s="277"/>
      <c r="R132" s="277"/>
      <c r="S132" s="277"/>
      <c r="T132" s="278"/>
      <c r="U132" s="70" t="s">
        <v>148</v>
      </c>
      <c r="V132" s="279" t="s">
        <v>144</v>
      </c>
      <c r="W132" s="280"/>
      <c r="X132" s="96" t="e">
        <f>VLOOKUP($B128,利用者一覧!$C$4:$AU$53,18,FALSE)</f>
        <v>#N/A</v>
      </c>
      <c r="Y132" s="281" t="s">
        <v>141</v>
      </c>
      <c r="Z132" s="280"/>
      <c r="AA132" s="96" t="e">
        <f>VLOOKUP($B128,利用者一覧!$C$4:$AU$53,26,FALSE)</f>
        <v>#N/A</v>
      </c>
      <c r="AB132" s="225"/>
      <c r="AC132" s="225"/>
      <c r="AD132" s="225"/>
      <c r="AE132" s="225"/>
      <c r="AF132" s="226"/>
    </row>
    <row r="133" spans="1:65" ht="21.6" customHeight="1" thickBot="1">
      <c r="A133" s="302"/>
      <c r="B133" s="308" t="s">
        <v>47</v>
      </c>
      <c r="C133" s="308"/>
      <c r="D133" s="308"/>
      <c r="E133" s="309"/>
      <c r="F133" s="97" t="s">
        <v>36</v>
      </c>
      <c r="G133" s="98" t="s">
        <v>37</v>
      </c>
      <c r="H133" s="99" t="s">
        <v>36</v>
      </c>
      <c r="I133" s="98" t="s">
        <v>37</v>
      </c>
      <c r="J133" s="99" t="s">
        <v>36</v>
      </c>
      <c r="K133" s="98" t="s">
        <v>37</v>
      </c>
      <c r="L133" s="99" t="s">
        <v>36</v>
      </c>
      <c r="M133" s="101" t="s">
        <v>37</v>
      </c>
      <c r="N133" s="102" t="s">
        <v>36</v>
      </c>
      <c r="O133" s="100" t="s">
        <v>37</v>
      </c>
      <c r="P133" s="310" t="e">
        <f>VLOOKUP($B128,利用者一覧!$C$4:$AU$53,41,FALSE)</f>
        <v>#N/A</v>
      </c>
      <c r="Q133" s="311"/>
      <c r="R133" s="311"/>
      <c r="S133" s="311"/>
      <c r="T133" s="312"/>
      <c r="U133" s="64" t="s">
        <v>148</v>
      </c>
      <c r="V133" s="279" t="s">
        <v>138</v>
      </c>
      <c r="W133" s="280"/>
      <c r="X133" s="96" t="e">
        <f>VLOOKUP($B128,利用者一覧!$C$4:$AU$53,20,FALSE)</f>
        <v>#N/A</v>
      </c>
      <c r="Y133" s="281" t="s">
        <v>142</v>
      </c>
      <c r="Z133" s="280"/>
      <c r="AA133" s="96" t="e">
        <f>VLOOKUP($B128,利用者一覧!$C$4:$AU$53,28,FALSE)</f>
        <v>#N/A</v>
      </c>
      <c r="AB133" s="225"/>
      <c r="AC133" s="225"/>
      <c r="AD133" s="225"/>
      <c r="AE133" s="225"/>
      <c r="AF133" s="226"/>
      <c r="AK133" s="316"/>
      <c r="AL133" s="316"/>
      <c r="AM133" s="67"/>
      <c r="AN133" s="67"/>
      <c r="AO133" s="67"/>
    </row>
    <row r="134" spans="1:65" ht="21.6" customHeight="1" thickTop="1" thickBot="1">
      <c r="A134" s="302"/>
      <c r="B134" s="106" t="s">
        <v>51</v>
      </c>
      <c r="C134" s="94" t="e">
        <f>VLOOKUP($B128,利用者一覧!$C$4:$AU$53,39,FALSE)</f>
        <v>#N/A</v>
      </c>
      <c r="D134" s="104" t="s">
        <v>56</v>
      </c>
      <c r="E134" s="61" t="s">
        <v>149</v>
      </c>
      <c r="F134" s="71"/>
      <c r="G134" s="72"/>
      <c r="H134" s="73"/>
      <c r="I134" s="72"/>
      <c r="J134" s="73"/>
      <c r="K134" s="72"/>
      <c r="L134" s="73"/>
      <c r="M134" s="74"/>
      <c r="N134" s="62"/>
      <c r="O134" s="63"/>
      <c r="P134" s="317" t="e">
        <f>VLOOKUP($B128,利用者一覧!$C$4:$AU$53,42,FALSE)</f>
        <v>#N/A</v>
      </c>
      <c r="Q134" s="318"/>
      <c r="R134" s="318"/>
      <c r="S134" s="318"/>
      <c r="T134" s="319"/>
      <c r="U134" s="116" t="s">
        <v>148</v>
      </c>
      <c r="V134" s="320" t="e">
        <f>VLOOKUP($B128,利用者一覧!$C$4:$AU$53,44,FALSE)</f>
        <v>#N/A</v>
      </c>
      <c r="W134" s="179"/>
      <c r="X134" s="179"/>
      <c r="Y134" s="179"/>
      <c r="Z134" s="179"/>
      <c r="AA134" s="179"/>
      <c r="AB134" s="179"/>
      <c r="AC134" s="179"/>
      <c r="AD134" s="179"/>
      <c r="AE134" s="179"/>
      <c r="AF134" s="180"/>
    </row>
    <row r="135" spans="1:65" ht="21.6" customHeight="1" thickBot="1">
      <c r="A135" s="302"/>
      <c r="B135" s="293" t="s">
        <v>182</v>
      </c>
      <c r="C135" s="294"/>
      <c r="D135" s="294"/>
      <c r="E135" s="295"/>
      <c r="F135" s="109"/>
      <c r="G135" s="110"/>
      <c r="H135" s="111"/>
      <c r="I135" s="110"/>
      <c r="J135" s="111"/>
      <c r="K135" s="110"/>
      <c r="L135" s="111"/>
      <c r="M135" s="112"/>
      <c r="N135" s="113"/>
      <c r="O135" s="114"/>
      <c r="P135" s="198" t="s">
        <v>178</v>
      </c>
      <c r="Q135" s="199"/>
      <c r="R135" s="324"/>
      <c r="S135" s="206" t="e">
        <f>VLOOKUP($B128,利用者一覧!$C$4:$AU$53,43,FALSE)</f>
        <v>#N/A</v>
      </c>
      <c r="T135" s="206"/>
      <c r="U135" s="207"/>
      <c r="V135" s="321"/>
      <c r="W135" s="322"/>
      <c r="X135" s="322"/>
      <c r="Y135" s="322"/>
      <c r="Z135" s="322"/>
      <c r="AA135" s="322"/>
      <c r="AB135" s="322"/>
      <c r="AC135" s="322"/>
      <c r="AD135" s="322"/>
      <c r="AE135" s="322"/>
      <c r="AF135" s="323"/>
      <c r="AK135" s="76"/>
      <c r="AL135" s="76"/>
      <c r="AM135" s="76"/>
      <c r="AN135" s="76"/>
      <c r="AO135" s="76"/>
      <c r="AP135" s="77"/>
      <c r="AQ135" s="77"/>
      <c r="AR135" s="75"/>
      <c r="AS135" s="77"/>
      <c r="AT135" s="77"/>
      <c r="AU135" s="75"/>
      <c r="AV135" s="77"/>
      <c r="AW135" s="77"/>
      <c r="AX135" s="75"/>
      <c r="AY135" s="77"/>
      <c r="AZ135" s="77"/>
      <c r="BA135" s="75"/>
      <c r="BB135" s="77"/>
      <c r="BC135" s="77"/>
      <c r="BD135" s="75"/>
      <c r="BE135" s="77"/>
      <c r="BF135" s="77"/>
      <c r="BG135" s="75"/>
      <c r="BH135" s="77"/>
      <c r="BI135" s="77"/>
      <c r="BJ135" s="75"/>
      <c r="BK135" s="77"/>
      <c r="BL135" s="77"/>
      <c r="BM135" s="75"/>
    </row>
    <row r="136" spans="1:65" ht="27.6" customHeight="1" thickTop="1" thickBot="1">
      <c r="A136" s="303"/>
      <c r="B136" s="313"/>
      <c r="C136" s="314"/>
      <c r="D136" s="314"/>
      <c r="E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c r="AA136" s="314"/>
      <c r="AB136" s="314"/>
      <c r="AC136" s="314"/>
      <c r="AD136" s="314"/>
      <c r="AE136" s="314"/>
      <c r="AF136" s="315"/>
    </row>
    <row r="137" spans="1:65" ht="16.95" customHeight="1" thickBot="1">
      <c r="A137" s="302">
        <v>14</v>
      </c>
      <c r="B137" s="149" t="s">
        <v>9</v>
      </c>
      <c r="C137" s="150"/>
      <c r="D137" s="150"/>
      <c r="E137" s="151"/>
      <c r="F137" s="304" t="s">
        <v>158</v>
      </c>
      <c r="G137" s="305"/>
      <c r="H137" s="305"/>
      <c r="I137" s="305"/>
      <c r="J137" s="305"/>
      <c r="K137" s="305"/>
      <c r="L137" s="305"/>
      <c r="M137" s="305"/>
      <c r="N137" s="305"/>
      <c r="O137" s="306"/>
      <c r="P137" s="282" t="s">
        <v>48</v>
      </c>
      <c r="Q137" s="283"/>
      <c r="R137" s="283"/>
      <c r="S137" s="283"/>
      <c r="T137" s="283"/>
      <c r="U137" s="284"/>
      <c r="V137" s="285" t="e">
        <f>VLOOKUP($B138,利用者一覧!$C$4:$AU$53,36,FALSE)</f>
        <v>#N/A</v>
      </c>
      <c r="W137" s="286"/>
      <c r="X137" s="286"/>
      <c r="Y137" s="282" t="s">
        <v>49</v>
      </c>
      <c r="Z137" s="283"/>
      <c r="AA137" s="283"/>
      <c r="AB137" s="283"/>
      <c r="AC137" s="284"/>
      <c r="AD137" s="285" t="e">
        <f>VLOOKUP($B138,利用者一覧!$C$4:$AU$53,37,FALSE)</f>
        <v>#N/A</v>
      </c>
      <c r="AE137" s="286"/>
      <c r="AF137" s="287"/>
    </row>
    <row r="138" spans="1:65" ht="27" customHeight="1" thickTop="1" thickBot="1">
      <c r="A138" s="302"/>
      <c r="B138" s="208"/>
      <c r="C138" s="208"/>
      <c r="D138" s="208"/>
      <c r="E138" s="259"/>
      <c r="F138" s="271" t="s">
        <v>26</v>
      </c>
      <c r="G138" s="272"/>
      <c r="H138" s="171" t="s">
        <v>27</v>
      </c>
      <c r="I138" s="272"/>
      <c r="J138" s="171" t="s">
        <v>28</v>
      </c>
      <c r="K138" s="272"/>
      <c r="L138" s="171" t="s">
        <v>29</v>
      </c>
      <c r="M138" s="272"/>
      <c r="N138" s="171" t="s">
        <v>30</v>
      </c>
      <c r="O138" s="275"/>
      <c r="P138" s="106" t="s">
        <v>52</v>
      </c>
      <c r="Q138" s="288" t="s">
        <v>53</v>
      </c>
      <c r="R138" s="289"/>
      <c r="S138" s="104" t="s">
        <v>57</v>
      </c>
      <c r="T138" s="290"/>
      <c r="U138" s="291"/>
      <c r="V138" s="105" t="s">
        <v>60</v>
      </c>
      <c r="W138" s="288" t="s">
        <v>61</v>
      </c>
      <c r="X138" s="292"/>
      <c r="Y138" s="107" t="s">
        <v>54</v>
      </c>
      <c r="Z138" s="115" t="s">
        <v>148</v>
      </c>
      <c r="AA138" s="108" t="s">
        <v>58</v>
      </c>
      <c r="AB138" s="115" t="s">
        <v>148</v>
      </c>
      <c r="AC138" s="108" t="s">
        <v>62</v>
      </c>
      <c r="AD138" s="115" t="s">
        <v>148</v>
      </c>
      <c r="AE138" s="104" t="s">
        <v>55</v>
      </c>
      <c r="AF138" s="61" t="s">
        <v>148</v>
      </c>
    </row>
    <row r="139" spans="1:65" ht="21.6" customHeight="1" thickBot="1">
      <c r="A139" s="302"/>
      <c r="B139" s="209"/>
      <c r="C139" s="209"/>
      <c r="D139" s="209"/>
      <c r="E139" s="261"/>
      <c r="F139" s="97" t="s">
        <v>36</v>
      </c>
      <c r="G139" s="98" t="s">
        <v>37</v>
      </c>
      <c r="H139" s="99" t="s">
        <v>36</v>
      </c>
      <c r="I139" s="98" t="s">
        <v>37</v>
      </c>
      <c r="J139" s="99" t="s">
        <v>36</v>
      </c>
      <c r="K139" s="98" t="s">
        <v>37</v>
      </c>
      <c r="L139" s="99" t="s">
        <v>36</v>
      </c>
      <c r="M139" s="98" t="s">
        <v>37</v>
      </c>
      <c r="N139" s="99" t="s">
        <v>36</v>
      </c>
      <c r="O139" s="100" t="s">
        <v>37</v>
      </c>
      <c r="P139" s="293" t="s">
        <v>177</v>
      </c>
      <c r="Q139" s="294"/>
      <c r="R139" s="294"/>
      <c r="S139" s="294"/>
      <c r="T139" s="294"/>
      <c r="U139" s="295"/>
      <c r="V139" s="293" t="s">
        <v>176</v>
      </c>
      <c r="W139" s="294"/>
      <c r="X139" s="294"/>
      <c r="Y139" s="294"/>
      <c r="Z139" s="294"/>
      <c r="AA139" s="296"/>
      <c r="AB139" s="297" t="e">
        <f>VLOOKUP($B138,利用者一覧!$C$4:$AU$53,45,FALSE)</f>
        <v>#N/A</v>
      </c>
      <c r="AC139" s="297"/>
      <c r="AD139" s="297"/>
      <c r="AE139" s="297"/>
      <c r="AF139" s="298"/>
    </row>
    <row r="140" spans="1:65" ht="27" customHeight="1" thickTop="1" thickBot="1">
      <c r="A140" s="302"/>
      <c r="B140" s="209"/>
      <c r="C140" s="209"/>
      <c r="D140" s="209"/>
      <c r="E140" s="261"/>
      <c r="F140" s="71"/>
      <c r="G140" s="72"/>
      <c r="H140" s="73"/>
      <c r="I140" s="72"/>
      <c r="J140" s="73"/>
      <c r="K140" s="72"/>
      <c r="L140" s="73"/>
      <c r="M140" s="72"/>
      <c r="N140" s="73"/>
      <c r="O140" s="83"/>
      <c r="P140" s="107" t="s">
        <v>157</v>
      </c>
      <c r="Q140" s="115" t="s">
        <v>148</v>
      </c>
      <c r="R140" s="108" t="s">
        <v>63</v>
      </c>
      <c r="S140" s="61" t="s">
        <v>148</v>
      </c>
      <c r="T140" s="107" t="s">
        <v>59</v>
      </c>
      <c r="U140" s="61" t="s">
        <v>148</v>
      </c>
      <c r="V140" s="299" t="s">
        <v>135</v>
      </c>
      <c r="W140" s="300"/>
      <c r="X140" s="95" t="e">
        <f>VLOOKUP($B138,利用者一覧!$C$4:$AU$53,14,FALSE)</f>
        <v>#N/A</v>
      </c>
      <c r="Y140" s="301" t="s">
        <v>139</v>
      </c>
      <c r="Z140" s="300"/>
      <c r="AA140" s="95" t="e">
        <f>VLOOKUP($B138,利用者一覧!$C$4:$AU$53,22,FALSE)</f>
        <v>#N/A</v>
      </c>
      <c r="AB140" s="225"/>
      <c r="AC140" s="225"/>
      <c r="AD140" s="225"/>
      <c r="AE140" s="225"/>
      <c r="AF140" s="226"/>
    </row>
    <row r="141" spans="1:65" ht="21.6" customHeight="1" thickBot="1">
      <c r="A141" s="302"/>
      <c r="B141" s="283" t="s">
        <v>46</v>
      </c>
      <c r="C141" s="283"/>
      <c r="D141" s="283"/>
      <c r="E141" s="307"/>
      <c r="F141" s="84"/>
      <c r="G141" s="85"/>
      <c r="H141" s="86"/>
      <c r="I141" s="85"/>
      <c r="J141" s="86"/>
      <c r="K141" s="85"/>
      <c r="L141" s="86"/>
      <c r="M141" s="85"/>
      <c r="N141" s="86"/>
      <c r="O141" s="87"/>
      <c r="P141" s="293" t="s">
        <v>156</v>
      </c>
      <c r="Q141" s="294"/>
      <c r="R141" s="294"/>
      <c r="S141" s="294"/>
      <c r="T141" s="294"/>
      <c r="U141" s="295"/>
      <c r="V141" s="279" t="s">
        <v>143</v>
      </c>
      <c r="W141" s="280"/>
      <c r="X141" s="96" t="e">
        <f>VLOOKUP($B138,利用者一覧!$C$4:$AU$53,16,FALSE)</f>
        <v>#N/A</v>
      </c>
      <c r="Y141" s="281" t="s">
        <v>140</v>
      </c>
      <c r="Z141" s="280"/>
      <c r="AA141" s="96" t="e">
        <f>VLOOKUP($B138,利用者一覧!$C$4:$AU$53,24,FALSE)</f>
        <v>#N/A</v>
      </c>
      <c r="AB141" s="225"/>
      <c r="AC141" s="225"/>
      <c r="AD141" s="225"/>
      <c r="AE141" s="225"/>
      <c r="AF141" s="226"/>
    </row>
    <row r="142" spans="1:65" ht="21.6" customHeight="1" thickTop="1" thickBot="1">
      <c r="A142" s="302"/>
      <c r="B142" s="103" t="s">
        <v>51</v>
      </c>
      <c r="C142" s="94" t="e">
        <f>VLOOKUP($B138,利用者一覧!$C$4:$AU$53,38,FALSE)</f>
        <v>#N/A</v>
      </c>
      <c r="D142" s="104" t="s">
        <v>56</v>
      </c>
      <c r="E142" s="61" t="s">
        <v>149</v>
      </c>
      <c r="F142" s="271" t="s">
        <v>31</v>
      </c>
      <c r="G142" s="272"/>
      <c r="H142" s="171" t="s">
        <v>32</v>
      </c>
      <c r="I142" s="272"/>
      <c r="J142" s="171" t="s">
        <v>33</v>
      </c>
      <c r="K142" s="272"/>
      <c r="L142" s="171" t="s">
        <v>34</v>
      </c>
      <c r="M142" s="273"/>
      <c r="N142" s="274" t="s">
        <v>35</v>
      </c>
      <c r="O142" s="275"/>
      <c r="P142" s="276" t="e">
        <f>VLOOKUP($B138,利用者一覧!$C$4:$AU$53,40,FALSE)</f>
        <v>#N/A</v>
      </c>
      <c r="Q142" s="277"/>
      <c r="R142" s="277"/>
      <c r="S142" s="277"/>
      <c r="T142" s="278"/>
      <c r="U142" s="70" t="s">
        <v>148</v>
      </c>
      <c r="V142" s="279" t="s">
        <v>144</v>
      </c>
      <c r="W142" s="280"/>
      <c r="X142" s="96" t="e">
        <f>VLOOKUP($B138,利用者一覧!$C$4:$AU$53,18,FALSE)</f>
        <v>#N/A</v>
      </c>
      <c r="Y142" s="281" t="s">
        <v>141</v>
      </c>
      <c r="Z142" s="280"/>
      <c r="AA142" s="96" t="e">
        <f>VLOOKUP($B138,利用者一覧!$C$4:$AU$53,26,FALSE)</f>
        <v>#N/A</v>
      </c>
      <c r="AB142" s="225"/>
      <c r="AC142" s="225"/>
      <c r="AD142" s="225"/>
      <c r="AE142" s="225"/>
      <c r="AF142" s="226"/>
    </row>
    <row r="143" spans="1:65" ht="21.6" customHeight="1" thickBot="1">
      <c r="A143" s="302"/>
      <c r="B143" s="308" t="s">
        <v>47</v>
      </c>
      <c r="C143" s="308"/>
      <c r="D143" s="308"/>
      <c r="E143" s="309"/>
      <c r="F143" s="97" t="s">
        <v>36</v>
      </c>
      <c r="G143" s="98" t="s">
        <v>37</v>
      </c>
      <c r="H143" s="99" t="s">
        <v>36</v>
      </c>
      <c r="I143" s="98" t="s">
        <v>37</v>
      </c>
      <c r="J143" s="99" t="s">
        <v>36</v>
      </c>
      <c r="K143" s="98" t="s">
        <v>37</v>
      </c>
      <c r="L143" s="99" t="s">
        <v>36</v>
      </c>
      <c r="M143" s="101" t="s">
        <v>37</v>
      </c>
      <c r="N143" s="102" t="s">
        <v>36</v>
      </c>
      <c r="O143" s="100" t="s">
        <v>37</v>
      </c>
      <c r="P143" s="310" t="e">
        <f>VLOOKUP($B138,利用者一覧!$C$4:$AU$53,41,FALSE)</f>
        <v>#N/A</v>
      </c>
      <c r="Q143" s="311"/>
      <c r="R143" s="311"/>
      <c r="S143" s="311"/>
      <c r="T143" s="312"/>
      <c r="U143" s="64" t="s">
        <v>148</v>
      </c>
      <c r="V143" s="279" t="s">
        <v>138</v>
      </c>
      <c r="W143" s="280"/>
      <c r="X143" s="96" t="e">
        <f>VLOOKUP($B138,利用者一覧!$C$4:$AU$53,20,FALSE)</f>
        <v>#N/A</v>
      </c>
      <c r="Y143" s="281" t="s">
        <v>142</v>
      </c>
      <c r="Z143" s="280"/>
      <c r="AA143" s="96" t="e">
        <f>VLOOKUP($B138,利用者一覧!$C$4:$AU$53,28,FALSE)</f>
        <v>#N/A</v>
      </c>
      <c r="AB143" s="225"/>
      <c r="AC143" s="225"/>
      <c r="AD143" s="225"/>
      <c r="AE143" s="225"/>
      <c r="AF143" s="226"/>
      <c r="AK143" s="316"/>
      <c r="AL143" s="316"/>
      <c r="AM143" s="67"/>
      <c r="AN143" s="67"/>
      <c r="AO143" s="67"/>
    </row>
    <row r="144" spans="1:65" ht="21.6" customHeight="1" thickTop="1" thickBot="1">
      <c r="A144" s="302"/>
      <c r="B144" s="106" t="s">
        <v>51</v>
      </c>
      <c r="C144" s="94" t="e">
        <f>VLOOKUP($B138,利用者一覧!$C$4:$AU$53,39,FALSE)</f>
        <v>#N/A</v>
      </c>
      <c r="D144" s="104" t="s">
        <v>56</v>
      </c>
      <c r="E144" s="61" t="s">
        <v>149</v>
      </c>
      <c r="F144" s="71"/>
      <c r="G144" s="72"/>
      <c r="H144" s="73"/>
      <c r="I144" s="72"/>
      <c r="J144" s="73"/>
      <c r="K144" s="72"/>
      <c r="L144" s="73"/>
      <c r="M144" s="74"/>
      <c r="N144" s="62"/>
      <c r="O144" s="63"/>
      <c r="P144" s="317" t="e">
        <f>VLOOKUP($B138,利用者一覧!$C$4:$AU$53,42,FALSE)</f>
        <v>#N/A</v>
      </c>
      <c r="Q144" s="318"/>
      <c r="R144" s="318"/>
      <c r="S144" s="318"/>
      <c r="T144" s="319"/>
      <c r="U144" s="116" t="s">
        <v>148</v>
      </c>
      <c r="V144" s="320" t="e">
        <f>VLOOKUP($B138,利用者一覧!$C$4:$AU$53,44,FALSE)</f>
        <v>#N/A</v>
      </c>
      <c r="W144" s="179"/>
      <c r="X144" s="179"/>
      <c r="Y144" s="179"/>
      <c r="Z144" s="179"/>
      <c r="AA144" s="179"/>
      <c r="AB144" s="179"/>
      <c r="AC144" s="179"/>
      <c r="AD144" s="179"/>
      <c r="AE144" s="179"/>
      <c r="AF144" s="180"/>
    </row>
    <row r="145" spans="1:65" ht="21.6" customHeight="1" thickBot="1">
      <c r="A145" s="302"/>
      <c r="B145" s="293" t="s">
        <v>182</v>
      </c>
      <c r="C145" s="294"/>
      <c r="D145" s="294"/>
      <c r="E145" s="295"/>
      <c r="F145" s="109"/>
      <c r="G145" s="110"/>
      <c r="H145" s="111"/>
      <c r="I145" s="110"/>
      <c r="J145" s="111"/>
      <c r="K145" s="110"/>
      <c r="L145" s="111"/>
      <c r="M145" s="112"/>
      <c r="N145" s="113"/>
      <c r="O145" s="114"/>
      <c r="P145" s="198" t="s">
        <v>178</v>
      </c>
      <c r="Q145" s="199"/>
      <c r="R145" s="324"/>
      <c r="S145" s="206" t="e">
        <f>VLOOKUP($B138,利用者一覧!$C$4:$AU$53,43,FALSE)</f>
        <v>#N/A</v>
      </c>
      <c r="T145" s="206"/>
      <c r="U145" s="207"/>
      <c r="V145" s="321"/>
      <c r="W145" s="322"/>
      <c r="X145" s="322"/>
      <c r="Y145" s="322"/>
      <c r="Z145" s="322"/>
      <c r="AA145" s="322"/>
      <c r="AB145" s="322"/>
      <c r="AC145" s="322"/>
      <c r="AD145" s="322"/>
      <c r="AE145" s="322"/>
      <c r="AF145" s="323"/>
      <c r="AK145" s="76"/>
      <c r="AL145" s="76"/>
      <c r="AM145" s="76"/>
      <c r="AN145" s="76"/>
      <c r="AO145" s="76"/>
      <c r="AP145" s="77"/>
      <c r="AQ145" s="77"/>
      <c r="AR145" s="75"/>
      <c r="AS145" s="77"/>
      <c r="AT145" s="77"/>
      <c r="AU145" s="75"/>
      <c r="AV145" s="77"/>
      <c r="AW145" s="77"/>
      <c r="AX145" s="75"/>
      <c r="AY145" s="77"/>
      <c r="AZ145" s="77"/>
      <c r="BA145" s="75"/>
      <c r="BB145" s="77"/>
      <c r="BC145" s="77"/>
      <c r="BD145" s="75"/>
      <c r="BE145" s="77"/>
      <c r="BF145" s="77"/>
      <c r="BG145" s="75"/>
      <c r="BH145" s="77"/>
      <c r="BI145" s="77"/>
      <c r="BJ145" s="75"/>
      <c r="BK145" s="77"/>
      <c r="BL145" s="77"/>
      <c r="BM145" s="75"/>
    </row>
    <row r="146" spans="1:65" ht="27.6" customHeight="1" thickTop="1" thickBot="1">
      <c r="A146" s="303"/>
      <c r="B146" s="313"/>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314"/>
      <c r="AE146" s="314"/>
      <c r="AF146" s="315"/>
    </row>
    <row r="147" spans="1:65" ht="16.95" customHeight="1" thickBot="1">
      <c r="A147" s="302">
        <v>15</v>
      </c>
      <c r="B147" s="149" t="s">
        <v>9</v>
      </c>
      <c r="C147" s="150"/>
      <c r="D147" s="150"/>
      <c r="E147" s="151"/>
      <c r="F147" s="304" t="s">
        <v>158</v>
      </c>
      <c r="G147" s="305"/>
      <c r="H147" s="305"/>
      <c r="I147" s="305"/>
      <c r="J147" s="305"/>
      <c r="K147" s="305"/>
      <c r="L147" s="305"/>
      <c r="M147" s="305"/>
      <c r="N147" s="305"/>
      <c r="O147" s="306"/>
      <c r="P147" s="282" t="s">
        <v>48</v>
      </c>
      <c r="Q147" s="283"/>
      <c r="R147" s="283"/>
      <c r="S147" s="283"/>
      <c r="T147" s="283"/>
      <c r="U147" s="284"/>
      <c r="V147" s="285" t="e">
        <f>VLOOKUP($B148,利用者一覧!$C$4:$AU$53,36,FALSE)</f>
        <v>#N/A</v>
      </c>
      <c r="W147" s="286"/>
      <c r="X147" s="286"/>
      <c r="Y147" s="282" t="s">
        <v>49</v>
      </c>
      <c r="Z147" s="283"/>
      <c r="AA147" s="283"/>
      <c r="AB147" s="283"/>
      <c r="AC147" s="284"/>
      <c r="AD147" s="285" t="e">
        <f>VLOOKUP($B148,利用者一覧!$C$4:$AU$53,37,FALSE)</f>
        <v>#N/A</v>
      </c>
      <c r="AE147" s="286"/>
      <c r="AF147" s="287"/>
    </row>
    <row r="148" spans="1:65" ht="27" customHeight="1" thickTop="1" thickBot="1">
      <c r="A148" s="302"/>
      <c r="B148" s="208"/>
      <c r="C148" s="208"/>
      <c r="D148" s="208"/>
      <c r="E148" s="259"/>
      <c r="F148" s="271" t="s">
        <v>26</v>
      </c>
      <c r="G148" s="272"/>
      <c r="H148" s="171" t="s">
        <v>27</v>
      </c>
      <c r="I148" s="272"/>
      <c r="J148" s="171" t="s">
        <v>28</v>
      </c>
      <c r="K148" s="272"/>
      <c r="L148" s="171" t="s">
        <v>29</v>
      </c>
      <c r="M148" s="272"/>
      <c r="N148" s="171" t="s">
        <v>30</v>
      </c>
      <c r="O148" s="275"/>
      <c r="P148" s="106" t="s">
        <v>52</v>
      </c>
      <c r="Q148" s="288" t="s">
        <v>53</v>
      </c>
      <c r="R148" s="289"/>
      <c r="S148" s="104" t="s">
        <v>57</v>
      </c>
      <c r="T148" s="290"/>
      <c r="U148" s="291"/>
      <c r="V148" s="105" t="s">
        <v>60</v>
      </c>
      <c r="W148" s="288" t="s">
        <v>61</v>
      </c>
      <c r="X148" s="292"/>
      <c r="Y148" s="107" t="s">
        <v>54</v>
      </c>
      <c r="Z148" s="115" t="s">
        <v>148</v>
      </c>
      <c r="AA148" s="108" t="s">
        <v>58</v>
      </c>
      <c r="AB148" s="115" t="s">
        <v>148</v>
      </c>
      <c r="AC148" s="108" t="s">
        <v>62</v>
      </c>
      <c r="AD148" s="115" t="s">
        <v>148</v>
      </c>
      <c r="AE148" s="104" t="s">
        <v>55</v>
      </c>
      <c r="AF148" s="61" t="s">
        <v>148</v>
      </c>
    </row>
    <row r="149" spans="1:65" ht="21.6" customHeight="1" thickBot="1">
      <c r="A149" s="302"/>
      <c r="B149" s="209"/>
      <c r="C149" s="209"/>
      <c r="D149" s="209"/>
      <c r="E149" s="261"/>
      <c r="F149" s="97" t="s">
        <v>36</v>
      </c>
      <c r="G149" s="98" t="s">
        <v>37</v>
      </c>
      <c r="H149" s="99" t="s">
        <v>36</v>
      </c>
      <c r="I149" s="98" t="s">
        <v>37</v>
      </c>
      <c r="J149" s="99" t="s">
        <v>36</v>
      </c>
      <c r="K149" s="98" t="s">
        <v>37</v>
      </c>
      <c r="L149" s="99" t="s">
        <v>36</v>
      </c>
      <c r="M149" s="98" t="s">
        <v>37</v>
      </c>
      <c r="N149" s="99" t="s">
        <v>36</v>
      </c>
      <c r="O149" s="100" t="s">
        <v>37</v>
      </c>
      <c r="P149" s="293" t="s">
        <v>177</v>
      </c>
      <c r="Q149" s="294"/>
      <c r="R149" s="294"/>
      <c r="S149" s="294"/>
      <c r="T149" s="294"/>
      <c r="U149" s="295"/>
      <c r="V149" s="293" t="s">
        <v>176</v>
      </c>
      <c r="W149" s="294"/>
      <c r="X149" s="294"/>
      <c r="Y149" s="294"/>
      <c r="Z149" s="294"/>
      <c r="AA149" s="296"/>
      <c r="AB149" s="297" t="e">
        <f>VLOOKUP($B148,利用者一覧!$C$4:$AU$53,45,FALSE)</f>
        <v>#N/A</v>
      </c>
      <c r="AC149" s="297"/>
      <c r="AD149" s="297"/>
      <c r="AE149" s="297"/>
      <c r="AF149" s="298"/>
    </row>
    <row r="150" spans="1:65" ht="27" customHeight="1" thickTop="1" thickBot="1">
      <c r="A150" s="302"/>
      <c r="B150" s="209"/>
      <c r="C150" s="209"/>
      <c r="D150" s="209"/>
      <c r="E150" s="261"/>
      <c r="F150" s="71"/>
      <c r="G150" s="72"/>
      <c r="H150" s="73"/>
      <c r="I150" s="72"/>
      <c r="J150" s="73"/>
      <c r="K150" s="72"/>
      <c r="L150" s="73"/>
      <c r="M150" s="72"/>
      <c r="N150" s="73"/>
      <c r="O150" s="83"/>
      <c r="P150" s="107" t="s">
        <v>157</v>
      </c>
      <c r="Q150" s="115" t="s">
        <v>148</v>
      </c>
      <c r="R150" s="108" t="s">
        <v>63</v>
      </c>
      <c r="S150" s="61" t="s">
        <v>148</v>
      </c>
      <c r="T150" s="107" t="s">
        <v>59</v>
      </c>
      <c r="U150" s="61" t="s">
        <v>148</v>
      </c>
      <c r="V150" s="299" t="s">
        <v>135</v>
      </c>
      <c r="W150" s="300"/>
      <c r="X150" s="95" t="e">
        <f>VLOOKUP($B148,利用者一覧!$C$4:$AU$53,14,FALSE)</f>
        <v>#N/A</v>
      </c>
      <c r="Y150" s="301" t="s">
        <v>139</v>
      </c>
      <c r="Z150" s="300"/>
      <c r="AA150" s="95" t="e">
        <f>VLOOKUP($B148,利用者一覧!$C$4:$AU$53,22,FALSE)</f>
        <v>#N/A</v>
      </c>
      <c r="AB150" s="225"/>
      <c r="AC150" s="225"/>
      <c r="AD150" s="225"/>
      <c r="AE150" s="225"/>
      <c r="AF150" s="226"/>
    </row>
    <row r="151" spans="1:65" ht="21.6" customHeight="1" thickBot="1">
      <c r="A151" s="302"/>
      <c r="B151" s="283" t="s">
        <v>46</v>
      </c>
      <c r="C151" s="283"/>
      <c r="D151" s="283"/>
      <c r="E151" s="307"/>
      <c r="F151" s="84"/>
      <c r="G151" s="85"/>
      <c r="H151" s="86"/>
      <c r="I151" s="85"/>
      <c r="J151" s="86"/>
      <c r="K151" s="85"/>
      <c r="L151" s="86"/>
      <c r="M151" s="85"/>
      <c r="N151" s="86"/>
      <c r="O151" s="87"/>
      <c r="P151" s="293" t="s">
        <v>156</v>
      </c>
      <c r="Q151" s="294"/>
      <c r="R151" s="294"/>
      <c r="S151" s="294"/>
      <c r="T151" s="294"/>
      <c r="U151" s="295"/>
      <c r="V151" s="279" t="s">
        <v>143</v>
      </c>
      <c r="W151" s="280"/>
      <c r="X151" s="96" t="e">
        <f>VLOOKUP($B148,利用者一覧!$C$4:$AU$53,16,FALSE)</f>
        <v>#N/A</v>
      </c>
      <c r="Y151" s="281" t="s">
        <v>140</v>
      </c>
      <c r="Z151" s="280"/>
      <c r="AA151" s="96" t="e">
        <f>VLOOKUP($B148,利用者一覧!$C$4:$AU$53,24,FALSE)</f>
        <v>#N/A</v>
      </c>
      <c r="AB151" s="225"/>
      <c r="AC151" s="225"/>
      <c r="AD151" s="225"/>
      <c r="AE151" s="225"/>
      <c r="AF151" s="226"/>
    </row>
    <row r="152" spans="1:65" ht="21.6" customHeight="1" thickTop="1" thickBot="1">
      <c r="A152" s="302"/>
      <c r="B152" s="103" t="s">
        <v>51</v>
      </c>
      <c r="C152" s="94" t="e">
        <f>VLOOKUP($B148,利用者一覧!$C$4:$AU$53,38,FALSE)</f>
        <v>#N/A</v>
      </c>
      <c r="D152" s="104" t="s">
        <v>56</v>
      </c>
      <c r="E152" s="61" t="s">
        <v>149</v>
      </c>
      <c r="F152" s="271" t="s">
        <v>31</v>
      </c>
      <c r="G152" s="272"/>
      <c r="H152" s="171" t="s">
        <v>32</v>
      </c>
      <c r="I152" s="272"/>
      <c r="J152" s="171" t="s">
        <v>33</v>
      </c>
      <c r="K152" s="272"/>
      <c r="L152" s="171" t="s">
        <v>34</v>
      </c>
      <c r="M152" s="273"/>
      <c r="N152" s="274" t="s">
        <v>35</v>
      </c>
      <c r="O152" s="275"/>
      <c r="P152" s="276" t="e">
        <f>VLOOKUP($B148,利用者一覧!$C$4:$AU$53,40,FALSE)</f>
        <v>#N/A</v>
      </c>
      <c r="Q152" s="277"/>
      <c r="R152" s="277"/>
      <c r="S152" s="277"/>
      <c r="T152" s="278"/>
      <c r="U152" s="70" t="s">
        <v>148</v>
      </c>
      <c r="V152" s="279" t="s">
        <v>144</v>
      </c>
      <c r="W152" s="280"/>
      <c r="X152" s="96" t="e">
        <f>VLOOKUP($B148,利用者一覧!$C$4:$AU$53,18,FALSE)</f>
        <v>#N/A</v>
      </c>
      <c r="Y152" s="281" t="s">
        <v>141</v>
      </c>
      <c r="Z152" s="280"/>
      <c r="AA152" s="96" t="e">
        <f>VLOOKUP($B148,利用者一覧!$C$4:$AU$53,26,FALSE)</f>
        <v>#N/A</v>
      </c>
      <c r="AB152" s="225"/>
      <c r="AC152" s="225"/>
      <c r="AD152" s="225"/>
      <c r="AE152" s="225"/>
      <c r="AF152" s="226"/>
    </row>
    <row r="153" spans="1:65" ht="21.6" customHeight="1" thickBot="1">
      <c r="A153" s="302"/>
      <c r="B153" s="308" t="s">
        <v>47</v>
      </c>
      <c r="C153" s="308"/>
      <c r="D153" s="308"/>
      <c r="E153" s="309"/>
      <c r="F153" s="97" t="s">
        <v>36</v>
      </c>
      <c r="G153" s="98" t="s">
        <v>37</v>
      </c>
      <c r="H153" s="99" t="s">
        <v>36</v>
      </c>
      <c r="I153" s="98" t="s">
        <v>37</v>
      </c>
      <c r="J153" s="99" t="s">
        <v>36</v>
      </c>
      <c r="K153" s="98" t="s">
        <v>37</v>
      </c>
      <c r="L153" s="99" t="s">
        <v>36</v>
      </c>
      <c r="M153" s="101" t="s">
        <v>37</v>
      </c>
      <c r="N153" s="102" t="s">
        <v>36</v>
      </c>
      <c r="O153" s="100" t="s">
        <v>37</v>
      </c>
      <c r="P153" s="310" t="e">
        <f>VLOOKUP($B148,利用者一覧!$C$4:$AU$53,41,FALSE)</f>
        <v>#N/A</v>
      </c>
      <c r="Q153" s="311"/>
      <c r="R153" s="311"/>
      <c r="S153" s="311"/>
      <c r="T153" s="312"/>
      <c r="U153" s="64" t="s">
        <v>148</v>
      </c>
      <c r="V153" s="279" t="s">
        <v>138</v>
      </c>
      <c r="W153" s="280"/>
      <c r="X153" s="96" t="e">
        <f>VLOOKUP($B148,利用者一覧!$C$4:$AU$53,20,FALSE)</f>
        <v>#N/A</v>
      </c>
      <c r="Y153" s="281" t="s">
        <v>142</v>
      </c>
      <c r="Z153" s="280"/>
      <c r="AA153" s="96" t="e">
        <f>VLOOKUP($B148,利用者一覧!$C$4:$AU$53,28,FALSE)</f>
        <v>#N/A</v>
      </c>
      <c r="AB153" s="225"/>
      <c r="AC153" s="225"/>
      <c r="AD153" s="225"/>
      <c r="AE153" s="225"/>
      <c r="AF153" s="226"/>
      <c r="AK153" s="316"/>
      <c r="AL153" s="316"/>
      <c r="AM153" s="67"/>
      <c r="AN153" s="67"/>
      <c r="AO153" s="67"/>
    </row>
    <row r="154" spans="1:65" ht="21.6" customHeight="1" thickTop="1" thickBot="1">
      <c r="A154" s="302"/>
      <c r="B154" s="106" t="s">
        <v>51</v>
      </c>
      <c r="C154" s="94" t="e">
        <f>VLOOKUP($B148,利用者一覧!$C$4:$AU$53,39,FALSE)</f>
        <v>#N/A</v>
      </c>
      <c r="D154" s="104" t="s">
        <v>56</v>
      </c>
      <c r="E154" s="61" t="s">
        <v>149</v>
      </c>
      <c r="F154" s="71"/>
      <c r="G154" s="72"/>
      <c r="H154" s="73"/>
      <c r="I154" s="72"/>
      <c r="J154" s="73"/>
      <c r="K154" s="72"/>
      <c r="L154" s="73"/>
      <c r="M154" s="74"/>
      <c r="N154" s="62"/>
      <c r="O154" s="63"/>
      <c r="P154" s="317" t="e">
        <f>VLOOKUP($B148,利用者一覧!$C$4:$AU$53,42,FALSE)</f>
        <v>#N/A</v>
      </c>
      <c r="Q154" s="318"/>
      <c r="R154" s="318"/>
      <c r="S154" s="318"/>
      <c r="T154" s="319"/>
      <c r="U154" s="116" t="s">
        <v>148</v>
      </c>
      <c r="V154" s="320" t="e">
        <f>VLOOKUP($B148,利用者一覧!$C$4:$AU$53,44,FALSE)</f>
        <v>#N/A</v>
      </c>
      <c r="W154" s="179"/>
      <c r="X154" s="179"/>
      <c r="Y154" s="179"/>
      <c r="Z154" s="179"/>
      <c r="AA154" s="179"/>
      <c r="AB154" s="179"/>
      <c r="AC154" s="179"/>
      <c r="AD154" s="179"/>
      <c r="AE154" s="179"/>
      <c r="AF154" s="180"/>
    </row>
    <row r="155" spans="1:65" ht="21.6" customHeight="1" thickBot="1">
      <c r="A155" s="302"/>
      <c r="B155" s="293" t="s">
        <v>182</v>
      </c>
      <c r="C155" s="294"/>
      <c r="D155" s="294"/>
      <c r="E155" s="295"/>
      <c r="F155" s="109"/>
      <c r="G155" s="110"/>
      <c r="H155" s="111"/>
      <c r="I155" s="110"/>
      <c r="J155" s="111"/>
      <c r="K155" s="110"/>
      <c r="L155" s="111"/>
      <c r="M155" s="112"/>
      <c r="N155" s="113"/>
      <c r="O155" s="114"/>
      <c r="P155" s="198" t="s">
        <v>178</v>
      </c>
      <c r="Q155" s="199"/>
      <c r="R155" s="324"/>
      <c r="S155" s="206" t="e">
        <f>VLOOKUP($B148,利用者一覧!$C$4:$AU$53,43,FALSE)</f>
        <v>#N/A</v>
      </c>
      <c r="T155" s="206"/>
      <c r="U155" s="207"/>
      <c r="V155" s="321"/>
      <c r="W155" s="322"/>
      <c r="X155" s="322"/>
      <c r="Y155" s="322"/>
      <c r="Z155" s="322"/>
      <c r="AA155" s="322"/>
      <c r="AB155" s="322"/>
      <c r="AC155" s="322"/>
      <c r="AD155" s="322"/>
      <c r="AE155" s="322"/>
      <c r="AF155" s="323"/>
      <c r="AK155" s="76"/>
      <c r="AL155" s="76"/>
      <c r="AM155" s="76"/>
      <c r="AN155" s="76"/>
      <c r="AO155" s="76"/>
      <c r="AP155" s="77"/>
      <c r="AQ155" s="77"/>
      <c r="AR155" s="75"/>
      <c r="AS155" s="77"/>
      <c r="AT155" s="77"/>
      <c r="AU155" s="75"/>
      <c r="AV155" s="77"/>
      <c r="AW155" s="77"/>
      <c r="AX155" s="75"/>
      <c r="AY155" s="77"/>
      <c r="AZ155" s="77"/>
      <c r="BA155" s="75"/>
      <c r="BB155" s="77"/>
      <c r="BC155" s="77"/>
      <c r="BD155" s="75"/>
      <c r="BE155" s="77"/>
      <c r="BF155" s="77"/>
      <c r="BG155" s="75"/>
      <c r="BH155" s="77"/>
      <c r="BI155" s="77"/>
      <c r="BJ155" s="75"/>
      <c r="BK155" s="77"/>
      <c r="BL155" s="77"/>
      <c r="BM155" s="75"/>
    </row>
    <row r="156" spans="1:65" ht="27.6" customHeight="1" thickTop="1" thickBot="1">
      <c r="A156" s="303"/>
      <c r="B156" s="313"/>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314"/>
      <c r="AF156" s="315"/>
    </row>
    <row r="157" spans="1:65" ht="16.95" customHeight="1" thickBot="1">
      <c r="A157" s="302">
        <v>16</v>
      </c>
      <c r="B157" s="149" t="s">
        <v>9</v>
      </c>
      <c r="C157" s="150"/>
      <c r="D157" s="150"/>
      <c r="E157" s="151"/>
      <c r="F157" s="304" t="s">
        <v>158</v>
      </c>
      <c r="G157" s="305"/>
      <c r="H157" s="305"/>
      <c r="I157" s="305"/>
      <c r="J157" s="305"/>
      <c r="K157" s="305"/>
      <c r="L157" s="305"/>
      <c r="M157" s="305"/>
      <c r="N157" s="305"/>
      <c r="O157" s="306"/>
      <c r="P157" s="282" t="s">
        <v>48</v>
      </c>
      <c r="Q157" s="283"/>
      <c r="R157" s="283"/>
      <c r="S157" s="283"/>
      <c r="T157" s="283"/>
      <c r="U157" s="284"/>
      <c r="V157" s="285" t="e">
        <f>VLOOKUP($B158,利用者一覧!$C$4:$AU$53,36,FALSE)</f>
        <v>#N/A</v>
      </c>
      <c r="W157" s="286"/>
      <c r="X157" s="286"/>
      <c r="Y157" s="282" t="s">
        <v>49</v>
      </c>
      <c r="Z157" s="283"/>
      <c r="AA157" s="283"/>
      <c r="AB157" s="283"/>
      <c r="AC157" s="284"/>
      <c r="AD157" s="285" t="e">
        <f>VLOOKUP($B158,利用者一覧!$C$4:$AU$53,37,FALSE)</f>
        <v>#N/A</v>
      </c>
      <c r="AE157" s="286"/>
      <c r="AF157" s="287"/>
    </row>
    <row r="158" spans="1:65" ht="27" customHeight="1" thickTop="1" thickBot="1">
      <c r="A158" s="302"/>
      <c r="B158" s="208"/>
      <c r="C158" s="208"/>
      <c r="D158" s="208"/>
      <c r="E158" s="259"/>
      <c r="F158" s="271" t="s">
        <v>26</v>
      </c>
      <c r="G158" s="272"/>
      <c r="H158" s="171" t="s">
        <v>27</v>
      </c>
      <c r="I158" s="272"/>
      <c r="J158" s="171" t="s">
        <v>28</v>
      </c>
      <c r="K158" s="272"/>
      <c r="L158" s="171" t="s">
        <v>29</v>
      </c>
      <c r="M158" s="272"/>
      <c r="N158" s="171" t="s">
        <v>30</v>
      </c>
      <c r="O158" s="275"/>
      <c r="P158" s="106" t="s">
        <v>52</v>
      </c>
      <c r="Q158" s="288" t="s">
        <v>53</v>
      </c>
      <c r="R158" s="289"/>
      <c r="S158" s="104" t="s">
        <v>57</v>
      </c>
      <c r="T158" s="290"/>
      <c r="U158" s="291"/>
      <c r="V158" s="105" t="s">
        <v>60</v>
      </c>
      <c r="W158" s="288" t="s">
        <v>61</v>
      </c>
      <c r="X158" s="292"/>
      <c r="Y158" s="107" t="s">
        <v>54</v>
      </c>
      <c r="Z158" s="115" t="s">
        <v>148</v>
      </c>
      <c r="AA158" s="108" t="s">
        <v>58</v>
      </c>
      <c r="AB158" s="115" t="s">
        <v>148</v>
      </c>
      <c r="AC158" s="108" t="s">
        <v>62</v>
      </c>
      <c r="AD158" s="115" t="s">
        <v>148</v>
      </c>
      <c r="AE158" s="104" t="s">
        <v>55</v>
      </c>
      <c r="AF158" s="61" t="s">
        <v>148</v>
      </c>
    </row>
    <row r="159" spans="1:65" ht="21.6" customHeight="1" thickBot="1">
      <c r="A159" s="302"/>
      <c r="B159" s="209"/>
      <c r="C159" s="209"/>
      <c r="D159" s="209"/>
      <c r="E159" s="261"/>
      <c r="F159" s="97" t="s">
        <v>36</v>
      </c>
      <c r="G159" s="98" t="s">
        <v>37</v>
      </c>
      <c r="H159" s="99" t="s">
        <v>36</v>
      </c>
      <c r="I159" s="98" t="s">
        <v>37</v>
      </c>
      <c r="J159" s="99" t="s">
        <v>36</v>
      </c>
      <c r="K159" s="98" t="s">
        <v>37</v>
      </c>
      <c r="L159" s="99" t="s">
        <v>36</v>
      </c>
      <c r="M159" s="98" t="s">
        <v>37</v>
      </c>
      <c r="N159" s="99" t="s">
        <v>36</v>
      </c>
      <c r="O159" s="100" t="s">
        <v>37</v>
      </c>
      <c r="P159" s="293" t="s">
        <v>177</v>
      </c>
      <c r="Q159" s="294"/>
      <c r="R159" s="294"/>
      <c r="S159" s="294"/>
      <c r="T159" s="294"/>
      <c r="U159" s="295"/>
      <c r="V159" s="293" t="s">
        <v>176</v>
      </c>
      <c r="W159" s="294"/>
      <c r="X159" s="294"/>
      <c r="Y159" s="294"/>
      <c r="Z159" s="294"/>
      <c r="AA159" s="296"/>
      <c r="AB159" s="297" t="e">
        <f>VLOOKUP($B158,利用者一覧!$C$4:$AU$53,45,FALSE)</f>
        <v>#N/A</v>
      </c>
      <c r="AC159" s="297"/>
      <c r="AD159" s="297"/>
      <c r="AE159" s="297"/>
      <c r="AF159" s="298"/>
    </row>
    <row r="160" spans="1:65" ht="27" customHeight="1" thickTop="1" thickBot="1">
      <c r="A160" s="302"/>
      <c r="B160" s="209"/>
      <c r="C160" s="209"/>
      <c r="D160" s="209"/>
      <c r="E160" s="261"/>
      <c r="F160" s="71"/>
      <c r="G160" s="72"/>
      <c r="H160" s="73"/>
      <c r="I160" s="72"/>
      <c r="J160" s="73"/>
      <c r="K160" s="72"/>
      <c r="L160" s="73"/>
      <c r="M160" s="72"/>
      <c r="N160" s="73"/>
      <c r="O160" s="83"/>
      <c r="P160" s="107" t="s">
        <v>157</v>
      </c>
      <c r="Q160" s="115" t="s">
        <v>148</v>
      </c>
      <c r="R160" s="108" t="s">
        <v>63</v>
      </c>
      <c r="S160" s="61" t="s">
        <v>148</v>
      </c>
      <c r="T160" s="107" t="s">
        <v>59</v>
      </c>
      <c r="U160" s="61" t="s">
        <v>148</v>
      </c>
      <c r="V160" s="299" t="s">
        <v>135</v>
      </c>
      <c r="W160" s="300"/>
      <c r="X160" s="95" t="e">
        <f>VLOOKUP($B158,利用者一覧!$C$4:$AU$53,14,FALSE)</f>
        <v>#N/A</v>
      </c>
      <c r="Y160" s="301" t="s">
        <v>139</v>
      </c>
      <c r="Z160" s="300"/>
      <c r="AA160" s="95" t="e">
        <f>VLOOKUP($B158,利用者一覧!$C$4:$AU$53,22,FALSE)</f>
        <v>#N/A</v>
      </c>
      <c r="AB160" s="225"/>
      <c r="AC160" s="225"/>
      <c r="AD160" s="225"/>
      <c r="AE160" s="225"/>
      <c r="AF160" s="226"/>
    </row>
    <row r="161" spans="1:65" ht="21.6" customHeight="1" thickBot="1">
      <c r="A161" s="302"/>
      <c r="B161" s="283" t="s">
        <v>46</v>
      </c>
      <c r="C161" s="283"/>
      <c r="D161" s="283"/>
      <c r="E161" s="307"/>
      <c r="F161" s="84"/>
      <c r="G161" s="85"/>
      <c r="H161" s="86"/>
      <c r="I161" s="85"/>
      <c r="J161" s="86"/>
      <c r="K161" s="85"/>
      <c r="L161" s="86"/>
      <c r="M161" s="85"/>
      <c r="N161" s="86"/>
      <c r="O161" s="87"/>
      <c r="P161" s="293" t="s">
        <v>156</v>
      </c>
      <c r="Q161" s="294"/>
      <c r="R161" s="294"/>
      <c r="S161" s="294"/>
      <c r="T161" s="294"/>
      <c r="U161" s="295"/>
      <c r="V161" s="279" t="s">
        <v>143</v>
      </c>
      <c r="W161" s="280"/>
      <c r="X161" s="96" t="e">
        <f>VLOOKUP($B158,利用者一覧!$C$4:$AU$53,16,FALSE)</f>
        <v>#N/A</v>
      </c>
      <c r="Y161" s="281" t="s">
        <v>140</v>
      </c>
      <c r="Z161" s="280"/>
      <c r="AA161" s="96" t="e">
        <f>VLOOKUP($B158,利用者一覧!$C$4:$AU$53,24,FALSE)</f>
        <v>#N/A</v>
      </c>
      <c r="AB161" s="225"/>
      <c r="AC161" s="225"/>
      <c r="AD161" s="225"/>
      <c r="AE161" s="225"/>
      <c r="AF161" s="226"/>
    </row>
    <row r="162" spans="1:65" ht="21.6" customHeight="1" thickTop="1" thickBot="1">
      <c r="A162" s="302"/>
      <c r="B162" s="103" t="s">
        <v>51</v>
      </c>
      <c r="C162" s="94" t="e">
        <f>VLOOKUP($B158,利用者一覧!$C$4:$AU$53,38,FALSE)</f>
        <v>#N/A</v>
      </c>
      <c r="D162" s="104" t="s">
        <v>56</v>
      </c>
      <c r="E162" s="61" t="s">
        <v>149</v>
      </c>
      <c r="F162" s="271" t="s">
        <v>31</v>
      </c>
      <c r="G162" s="272"/>
      <c r="H162" s="171" t="s">
        <v>32</v>
      </c>
      <c r="I162" s="272"/>
      <c r="J162" s="171" t="s">
        <v>33</v>
      </c>
      <c r="K162" s="272"/>
      <c r="L162" s="171" t="s">
        <v>34</v>
      </c>
      <c r="M162" s="273"/>
      <c r="N162" s="274" t="s">
        <v>35</v>
      </c>
      <c r="O162" s="275"/>
      <c r="P162" s="276" t="e">
        <f>VLOOKUP($B158,利用者一覧!$C$4:$AU$53,40,FALSE)</f>
        <v>#N/A</v>
      </c>
      <c r="Q162" s="277"/>
      <c r="R162" s="277"/>
      <c r="S162" s="277"/>
      <c r="T162" s="278"/>
      <c r="U162" s="70" t="s">
        <v>148</v>
      </c>
      <c r="V162" s="279" t="s">
        <v>144</v>
      </c>
      <c r="W162" s="280"/>
      <c r="X162" s="96" t="e">
        <f>VLOOKUP($B158,利用者一覧!$C$4:$AU$53,18,FALSE)</f>
        <v>#N/A</v>
      </c>
      <c r="Y162" s="281" t="s">
        <v>141</v>
      </c>
      <c r="Z162" s="280"/>
      <c r="AA162" s="96" t="e">
        <f>VLOOKUP($B158,利用者一覧!$C$4:$AU$53,26,FALSE)</f>
        <v>#N/A</v>
      </c>
      <c r="AB162" s="225"/>
      <c r="AC162" s="225"/>
      <c r="AD162" s="225"/>
      <c r="AE162" s="225"/>
      <c r="AF162" s="226"/>
    </row>
    <row r="163" spans="1:65" ht="21.6" customHeight="1" thickBot="1">
      <c r="A163" s="302"/>
      <c r="B163" s="308" t="s">
        <v>47</v>
      </c>
      <c r="C163" s="308"/>
      <c r="D163" s="308"/>
      <c r="E163" s="309"/>
      <c r="F163" s="97" t="s">
        <v>36</v>
      </c>
      <c r="G163" s="98" t="s">
        <v>37</v>
      </c>
      <c r="H163" s="99" t="s">
        <v>36</v>
      </c>
      <c r="I163" s="98" t="s">
        <v>37</v>
      </c>
      <c r="J163" s="99" t="s">
        <v>36</v>
      </c>
      <c r="K163" s="98" t="s">
        <v>37</v>
      </c>
      <c r="L163" s="99" t="s">
        <v>36</v>
      </c>
      <c r="M163" s="101" t="s">
        <v>37</v>
      </c>
      <c r="N163" s="102" t="s">
        <v>36</v>
      </c>
      <c r="O163" s="100" t="s">
        <v>37</v>
      </c>
      <c r="P163" s="310" t="e">
        <f>VLOOKUP($B158,利用者一覧!$C$4:$AU$53,41,FALSE)</f>
        <v>#N/A</v>
      </c>
      <c r="Q163" s="311"/>
      <c r="R163" s="311"/>
      <c r="S163" s="311"/>
      <c r="T163" s="312"/>
      <c r="U163" s="64" t="s">
        <v>148</v>
      </c>
      <c r="V163" s="279" t="s">
        <v>138</v>
      </c>
      <c r="W163" s="280"/>
      <c r="X163" s="96" t="e">
        <f>VLOOKUP($B158,利用者一覧!$C$4:$AU$53,20,FALSE)</f>
        <v>#N/A</v>
      </c>
      <c r="Y163" s="281" t="s">
        <v>142</v>
      </c>
      <c r="Z163" s="280"/>
      <c r="AA163" s="96" t="e">
        <f>VLOOKUP($B158,利用者一覧!$C$4:$AU$53,28,FALSE)</f>
        <v>#N/A</v>
      </c>
      <c r="AB163" s="225"/>
      <c r="AC163" s="225"/>
      <c r="AD163" s="225"/>
      <c r="AE163" s="225"/>
      <c r="AF163" s="226"/>
      <c r="AK163" s="316"/>
      <c r="AL163" s="316"/>
      <c r="AM163" s="67"/>
      <c r="AN163" s="67"/>
      <c r="AO163" s="67"/>
    </row>
    <row r="164" spans="1:65" ht="21.6" customHeight="1" thickTop="1" thickBot="1">
      <c r="A164" s="302"/>
      <c r="B164" s="106" t="s">
        <v>51</v>
      </c>
      <c r="C164" s="94" t="e">
        <f>VLOOKUP($B158,利用者一覧!$C$4:$AU$53,39,FALSE)</f>
        <v>#N/A</v>
      </c>
      <c r="D164" s="104" t="s">
        <v>56</v>
      </c>
      <c r="E164" s="61" t="s">
        <v>149</v>
      </c>
      <c r="F164" s="71"/>
      <c r="G164" s="72"/>
      <c r="H164" s="73"/>
      <c r="I164" s="72"/>
      <c r="J164" s="73"/>
      <c r="K164" s="72"/>
      <c r="L164" s="73"/>
      <c r="M164" s="74"/>
      <c r="N164" s="62"/>
      <c r="O164" s="63"/>
      <c r="P164" s="317" t="e">
        <f>VLOOKUP($B158,利用者一覧!$C$4:$AU$53,42,FALSE)</f>
        <v>#N/A</v>
      </c>
      <c r="Q164" s="318"/>
      <c r="R164" s="318"/>
      <c r="S164" s="318"/>
      <c r="T164" s="319"/>
      <c r="U164" s="116" t="s">
        <v>148</v>
      </c>
      <c r="V164" s="320" t="e">
        <f>VLOOKUP($B158,利用者一覧!$C$4:$AU$53,44,FALSE)</f>
        <v>#N/A</v>
      </c>
      <c r="W164" s="179"/>
      <c r="X164" s="179"/>
      <c r="Y164" s="179"/>
      <c r="Z164" s="179"/>
      <c r="AA164" s="179"/>
      <c r="AB164" s="179"/>
      <c r="AC164" s="179"/>
      <c r="AD164" s="179"/>
      <c r="AE164" s="179"/>
      <c r="AF164" s="180"/>
    </row>
    <row r="165" spans="1:65" ht="21.6" customHeight="1" thickBot="1">
      <c r="A165" s="302"/>
      <c r="B165" s="293" t="s">
        <v>182</v>
      </c>
      <c r="C165" s="294"/>
      <c r="D165" s="294"/>
      <c r="E165" s="295"/>
      <c r="F165" s="109"/>
      <c r="G165" s="110"/>
      <c r="H165" s="111"/>
      <c r="I165" s="110"/>
      <c r="J165" s="111"/>
      <c r="K165" s="110"/>
      <c r="L165" s="111"/>
      <c r="M165" s="112"/>
      <c r="N165" s="113"/>
      <c r="O165" s="114"/>
      <c r="P165" s="198" t="s">
        <v>178</v>
      </c>
      <c r="Q165" s="199"/>
      <c r="R165" s="324"/>
      <c r="S165" s="206" t="e">
        <f>VLOOKUP($B158,利用者一覧!$C$4:$AU$53,43,FALSE)</f>
        <v>#N/A</v>
      </c>
      <c r="T165" s="206"/>
      <c r="U165" s="207"/>
      <c r="V165" s="321"/>
      <c r="W165" s="322"/>
      <c r="X165" s="322"/>
      <c r="Y165" s="322"/>
      <c r="Z165" s="322"/>
      <c r="AA165" s="322"/>
      <c r="AB165" s="322"/>
      <c r="AC165" s="322"/>
      <c r="AD165" s="322"/>
      <c r="AE165" s="322"/>
      <c r="AF165" s="323"/>
      <c r="AK165" s="76"/>
      <c r="AL165" s="76"/>
      <c r="AM165" s="76"/>
      <c r="AN165" s="76"/>
      <c r="AO165" s="76"/>
      <c r="AP165" s="77"/>
      <c r="AQ165" s="77"/>
      <c r="AR165" s="75"/>
      <c r="AS165" s="77"/>
      <c r="AT165" s="77"/>
      <c r="AU165" s="75"/>
      <c r="AV165" s="77"/>
      <c r="AW165" s="77"/>
      <c r="AX165" s="75"/>
      <c r="AY165" s="77"/>
      <c r="AZ165" s="77"/>
      <c r="BA165" s="75"/>
      <c r="BB165" s="77"/>
      <c r="BC165" s="77"/>
      <c r="BD165" s="75"/>
      <c r="BE165" s="77"/>
      <c r="BF165" s="77"/>
      <c r="BG165" s="75"/>
      <c r="BH165" s="77"/>
      <c r="BI165" s="77"/>
      <c r="BJ165" s="75"/>
      <c r="BK165" s="77"/>
      <c r="BL165" s="77"/>
      <c r="BM165" s="75"/>
    </row>
    <row r="166" spans="1:65" ht="27.6" customHeight="1" thickTop="1" thickBot="1">
      <c r="A166" s="303"/>
      <c r="B166" s="313"/>
      <c r="C166" s="314"/>
      <c r="D166" s="314"/>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5"/>
    </row>
    <row r="167" spans="1:65" ht="16.95" customHeight="1" thickBot="1">
      <c r="A167" s="302">
        <v>17</v>
      </c>
      <c r="B167" s="149" t="s">
        <v>9</v>
      </c>
      <c r="C167" s="150"/>
      <c r="D167" s="150"/>
      <c r="E167" s="151"/>
      <c r="F167" s="304" t="s">
        <v>158</v>
      </c>
      <c r="G167" s="305"/>
      <c r="H167" s="305"/>
      <c r="I167" s="305"/>
      <c r="J167" s="305"/>
      <c r="K167" s="305"/>
      <c r="L167" s="305"/>
      <c r="M167" s="305"/>
      <c r="N167" s="305"/>
      <c r="O167" s="306"/>
      <c r="P167" s="282" t="s">
        <v>48</v>
      </c>
      <c r="Q167" s="283"/>
      <c r="R167" s="283"/>
      <c r="S167" s="283"/>
      <c r="T167" s="283"/>
      <c r="U167" s="284"/>
      <c r="V167" s="285" t="e">
        <f>VLOOKUP($B168,利用者一覧!$C$4:$AU$53,36,FALSE)</f>
        <v>#N/A</v>
      </c>
      <c r="W167" s="286"/>
      <c r="X167" s="286"/>
      <c r="Y167" s="282" t="s">
        <v>49</v>
      </c>
      <c r="Z167" s="283"/>
      <c r="AA167" s="283"/>
      <c r="AB167" s="283"/>
      <c r="AC167" s="284"/>
      <c r="AD167" s="285" t="e">
        <f>VLOOKUP($B168,利用者一覧!$C$4:$AU$53,37,FALSE)</f>
        <v>#N/A</v>
      </c>
      <c r="AE167" s="286"/>
      <c r="AF167" s="287"/>
    </row>
    <row r="168" spans="1:65" ht="27" customHeight="1" thickTop="1" thickBot="1">
      <c r="A168" s="302"/>
      <c r="B168" s="208"/>
      <c r="C168" s="208"/>
      <c r="D168" s="208"/>
      <c r="E168" s="259"/>
      <c r="F168" s="271" t="s">
        <v>26</v>
      </c>
      <c r="G168" s="272"/>
      <c r="H168" s="171" t="s">
        <v>27</v>
      </c>
      <c r="I168" s="272"/>
      <c r="J168" s="171" t="s">
        <v>28</v>
      </c>
      <c r="K168" s="272"/>
      <c r="L168" s="171" t="s">
        <v>29</v>
      </c>
      <c r="M168" s="272"/>
      <c r="N168" s="171" t="s">
        <v>30</v>
      </c>
      <c r="O168" s="275"/>
      <c r="P168" s="106" t="s">
        <v>52</v>
      </c>
      <c r="Q168" s="288" t="s">
        <v>53</v>
      </c>
      <c r="R168" s="289"/>
      <c r="S168" s="104" t="s">
        <v>57</v>
      </c>
      <c r="T168" s="290"/>
      <c r="U168" s="291"/>
      <c r="V168" s="105" t="s">
        <v>60</v>
      </c>
      <c r="W168" s="288" t="s">
        <v>61</v>
      </c>
      <c r="X168" s="292"/>
      <c r="Y168" s="107" t="s">
        <v>54</v>
      </c>
      <c r="Z168" s="115" t="s">
        <v>148</v>
      </c>
      <c r="AA168" s="108" t="s">
        <v>58</v>
      </c>
      <c r="AB168" s="115" t="s">
        <v>148</v>
      </c>
      <c r="AC168" s="108" t="s">
        <v>62</v>
      </c>
      <c r="AD168" s="115" t="s">
        <v>148</v>
      </c>
      <c r="AE168" s="104" t="s">
        <v>55</v>
      </c>
      <c r="AF168" s="61" t="s">
        <v>148</v>
      </c>
    </row>
    <row r="169" spans="1:65" ht="21.6" customHeight="1" thickBot="1">
      <c r="A169" s="302"/>
      <c r="B169" s="209"/>
      <c r="C169" s="209"/>
      <c r="D169" s="209"/>
      <c r="E169" s="261"/>
      <c r="F169" s="97" t="s">
        <v>36</v>
      </c>
      <c r="G169" s="98" t="s">
        <v>37</v>
      </c>
      <c r="H169" s="99" t="s">
        <v>36</v>
      </c>
      <c r="I169" s="98" t="s">
        <v>37</v>
      </c>
      <c r="J169" s="99" t="s">
        <v>36</v>
      </c>
      <c r="K169" s="98" t="s">
        <v>37</v>
      </c>
      <c r="L169" s="99" t="s">
        <v>36</v>
      </c>
      <c r="M169" s="98" t="s">
        <v>37</v>
      </c>
      <c r="N169" s="99" t="s">
        <v>36</v>
      </c>
      <c r="O169" s="100" t="s">
        <v>37</v>
      </c>
      <c r="P169" s="293" t="s">
        <v>177</v>
      </c>
      <c r="Q169" s="294"/>
      <c r="R169" s="294"/>
      <c r="S169" s="294"/>
      <c r="T169" s="294"/>
      <c r="U169" s="295"/>
      <c r="V169" s="293" t="s">
        <v>176</v>
      </c>
      <c r="W169" s="294"/>
      <c r="X169" s="294"/>
      <c r="Y169" s="294"/>
      <c r="Z169" s="294"/>
      <c r="AA169" s="296"/>
      <c r="AB169" s="297" t="e">
        <f>VLOOKUP($B168,利用者一覧!$C$4:$AU$53,45,FALSE)</f>
        <v>#N/A</v>
      </c>
      <c r="AC169" s="297"/>
      <c r="AD169" s="297"/>
      <c r="AE169" s="297"/>
      <c r="AF169" s="298"/>
    </row>
    <row r="170" spans="1:65" ht="27" customHeight="1" thickTop="1" thickBot="1">
      <c r="A170" s="302"/>
      <c r="B170" s="209"/>
      <c r="C170" s="209"/>
      <c r="D170" s="209"/>
      <c r="E170" s="261"/>
      <c r="F170" s="71"/>
      <c r="G170" s="72"/>
      <c r="H170" s="73"/>
      <c r="I170" s="72"/>
      <c r="J170" s="73"/>
      <c r="K170" s="72"/>
      <c r="L170" s="73"/>
      <c r="M170" s="72"/>
      <c r="N170" s="73"/>
      <c r="O170" s="83"/>
      <c r="P170" s="107" t="s">
        <v>157</v>
      </c>
      <c r="Q170" s="115" t="s">
        <v>148</v>
      </c>
      <c r="R170" s="108" t="s">
        <v>63</v>
      </c>
      <c r="S170" s="61" t="s">
        <v>148</v>
      </c>
      <c r="T170" s="107" t="s">
        <v>59</v>
      </c>
      <c r="U170" s="61" t="s">
        <v>148</v>
      </c>
      <c r="V170" s="299" t="s">
        <v>135</v>
      </c>
      <c r="W170" s="300"/>
      <c r="X170" s="95" t="e">
        <f>VLOOKUP($B168,利用者一覧!$C$4:$AU$53,14,FALSE)</f>
        <v>#N/A</v>
      </c>
      <c r="Y170" s="301" t="s">
        <v>139</v>
      </c>
      <c r="Z170" s="300"/>
      <c r="AA170" s="95" t="e">
        <f>VLOOKUP($B168,利用者一覧!$C$4:$AU$53,22,FALSE)</f>
        <v>#N/A</v>
      </c>
      <c r="AB170" s="225"/>
      <c r="AC170" s="225"/>
      <c r="AD170" s="225"/>
      <c r="AE170" s="225"/>
      <c r="AF170" s="226"/>
    </row>
    <row r="171" spans="1:65" ht="21.6" customHeight="1" thickBot="1">
      <c r="A171" s="302"/>
      <c r="B171" s="283" t="s">
        <v>46</v>
      </c>
      <c r="C171" s="283"/>
      <c r="D171" s="283"/>
      <c r="E171" s="307"/>
      <c r="F171" s="84"/>
      <c r="G171" s="85"/>
      <c r="H171" s="86"/>
      <c r="I171" s="85"/>
      <c r="J171" s="86"/>
      <c r="K171" s="85"/>
      <c r="L171" s="86"/>
      <c r="M171" s="85"/>
      <c r="N171" s="86"/>
      <c r="O171" s="87"/>
      <c r="P171" s="293" t="s">
        <v>156</v>
      </c>
      <c r="Q171" s="294"/>
      <c r="R171" s="294"/>
      <c r="S171" s="294"/>
      <c r="T171" s="294"/>
      <c r="U171" s="295"/>
      <c r="V171" s="279" t="s">
        <v>143</v>
      </c>
      <c r="W171" s="280"/>
      <c r="X171" s="96" t="e">
        <f>VLOOKUP($B168,利用者一覧!$C$4:$AU$53,16,FALSE)</f>
        <v>#N/A</v>
      </c>
      <c r="Y171" s="281" t="s">
        <v>140</v>
      </c>
      <c r="Z171" s="280"/>
      <c r="AA171" s="96" t="e">
        <f>VLOOKUP($B168,利用者一覧!$C$4:$AU$53,24,FALSE)</f>
        <v>#N/A</v>
      </c>
      <c r="AB171" s="225"/>
      <c r="AC171" s="225"/>
      <c r="AD171" s="225"/>
      <c r="AE171" s="225"/>
      <c r="AF171" s="226"/>
    </row>
    <row r="172" spans="1:65" ht="21.6" customHeight="1" thickTop="1" thickBot="1">
      <c r="A172" s="302"/>
      <c r="B172" s="103" t="s">
        <v>51</v>
      </c>
      <c r="C172" s="94" t="e">
        <f>VLOOKUP($B168,利用者一覧!$C$4:$AU$53,38,FALSE)</f>
        <v>#N/A</v>
      </c>
      <c r="D172" s="104" t="s">
        <v>56</v>
      </c>
      <c r="E172" s="61" t="s">
        <v>149</v>
      </c>
      <c r="F172" s="271" t="s">
        <v>31</v>
      </c>
      <c r="G172" s="272"/>
      <c r="H172" s="171" t="s">
        <v>32</v>
      </c>
      <c r="I172" s="272"/>
      <c r="J172" s="171" t="s">
        <v>33</v>
      </c>
      <c r="K172" s="272"/>
      <c r="L172" s="171" t="s">
        <v>34</v>
      </c>
      <c r="M172" s="273"/>
      <c r="N172" s="274" t="s">
        <v>35</v>
      </c>
      <c r="O172" s="275"/>
      <c r="P172" s="276" t="e">
        <f>VLOOKUP($B168,利用者一覧!$C$4:$AU$53,40,FALSE)</f>
        <v>#N/A</v>
      </c>
      <c r="Q172" s="277"/>
      <c r="R172" s="277"/>
      <c r="S172" s="277"/>
      <c r="T172" s="278"/>
      <c r="U172" s="70" t="s">
        <v>148</v>
      </c>
      <c r="V172" s="279" t="s">
        <v>144</v>
      </c>
      <c r="W172" s="280"/>
      <c r="X172" s="96" t="e">
        <f>VLOOKUP($B168,利用者一覧!$C$4:$AU$53,18,FALSE)</f>
        <v>#N/A</v>
      </c>
      <c r="Y172" s="281" t="s">
        <v>141</v>
      </c>
      <c r="Z172" s="280"/>
      <c r="AA172" s="96" t="e">
        <f>VLOOKUP($B168,利用者一覧!$C$4:$AU$53,26,FALSE)</f>
        <v>#N/A</v>
      </c>
      <c r="AB172" s="225"/>
      <c r="AC172" s="225"/>
      <c r="AD172" s="225"/>
      <c r="AE172" s="225"/>
      <c r="AF172" s="226"/>
    </row>
    <row r="173" spans="1:65" ht="21.6" customHeight="1" thickBot="1">
      <c r="A173" s="302"/>
      <c r="B173" s="308" t="s">
        <v>47</v>
      </c>
      <c r="C173" s="308"/>
      <c r="D173" s="308"/>
      <c r="E173" s="309"/>
      <c r="F173" s="97" t="s">
        <v>36</v>
      </c>
      <c r="G173" s="98" t="s">
        <v>37</v>
      </c>
      <c r="H173" s="99" t="s">
        <v>36</v>
      </c>
      <c r="I173" s="98" t="s">
        <v>37</v>
      </c>
      <c r="J173" s="99" t="s">
        <v>36</v>
      </c>
      <c r="K173" s="98" t="s">
        <v>37</v>
      </c>
      <c r="L173" s="99" t="s">
        <v>36</v>
      </c>
      <c r="M173" s="101" t="s">
        <v>37</v>
      </c>
      <c r="N173" s="102" t="s">
        <v>36</v>
      </c>
      <c r="O173" s="100" t="s">
        <v>37</v>
      </c>
      <c r="P173" s="310" t="e">
        <f>VLOOKUP($B168,利用者一覧!$C$4:$AU$53,41,FALSE)</f>
        <v>#N/A</v>
      </c>
      <c r="Q173" s="311"/>
      <c r="R173" s="311"/>
      <c r="S173" s="311"/>
      <c r="T173" s="312"/>
      <c r="U173" s="64" t="s">
        <v>148</v>
      </c>
      <c r="V173" s="279" t="s">
        <v>138</v>
      </c>
      <c r="W173" s="280"/>
      <c r="X173" s="96" t="e">
        <f>VLOOKUP($B168,利用者一覧!$C$4:$AU$53,20,FALSE)</f>
        <v>#N/A</v>
      </c>
      <c r="Y173" s="281" t="s">
        <v>142</v>
      </c>
      <c r="Z173" s="280"/>
      <c r="AA173" s="96" t="e">
        <f>VLOOKUP($B168,利用者一覧!$C$4:$AU$53,28,FALSE)</f>
        <v>#N/A</v>
      </c>
      <c r="AB173" s="225"/>
      <c r="AC173" s="225"/>
      <c r="AD173" s="225"/>
      <c r="AE173" s="225"/>
      <c r="AF173" s="226"/>
      <c r="AK173" s="316"/>
      <c r="AL173" s="316"/>
      <c r="AM173" s="67"/>
      <c r="AN173" s="67"/>
      <c r="AO173" s="67"/>
    </row>
    <row r="174" spans="1:65" ht="21.6" customHeight="1" thickTop="1" thickBot="1">
      <c r="A174" s="302"/>
      <c r="B174" s="106" t="s">
        <v>51</v>
      </c>
      <c r="C174" s="94" t="e">
        <f>VLOOKUP($B168,利用者一覧!$C$4:$AU$53,39,FALSE)</f>
        <v>#N/A</v>
      </c>
      <c r="D174" s="104" t="s">
        <v>56</v>
      </c>
      <c r="E174" s="61" t="s">
        <v>149</v>
      </c>
      <c r="F174" s="71"/>
      <c r="G174" s="72"/>
      <c r="H174" s="73"/>
      <c r="I174" s="72"/>
      <c r="J174" s="73"/>
      <c r="K174" s="72"/>
      <c r="L174" s="73"/>
      <c r="M174" s="74"/>
      <c r="N174" s="62"/>
      <c r="O174" s="63"/>
      <c r="P174" s="317" t="e">
        <f>VLOOKUP($B168,利用者一覧!$C$4:$AU$53,42,FALSE)</f>
        <v>#N/A</v>
      </c>
      <c r="Q174" s="318"/>
      <c r="R174" s="318"/>
      <c r="S174" s="318"/>
      <c r="T174" s="319"/>
      <c r="U174" s="116" t="s">
        <v>148</v>
      </c>
      <c r="V174" s="320" t="e">
        <f>VLOOKUP($B168,利用者一覧!$C$4:$AU$53,44,FALSE)</f>
        <v>#N/A</v>
      </c>
      <c r="W174" s="179"/>
      <c r="X174" s="179"/>
      <c r="Y174" s="179"/>
      <c r="Z174" s="179"/>
      <c r="AA174" s="179"/>
      <c r="AB174" s="179"/>
      <c r="AC174" s="179"/>
      <c r="AD174" s="179"/>
      <c r="AE174" s="179"/>
      <c r="AF174" s="180"/>
    </row>
    <row r="175" spans="1:65" ht="21.6" customHeight="1" thickBot="1">
      <c r="A175" s="302"/>
      <c r="B175" s="293" t="s">
        <v>182</v>
      </c>
      <c r="C175" s="294"/>
      <c r="D175" s="294"/>
      <c r="E175" s="295"/>
      <c r="F175" s="109"/>
      <c r="G175" s="110"/>
      <c r="H175" s="111"/>
      <c r="I175" s="110"/>
      <c r="J175" s="111"/>
      <c r="K175" s="110"/>
      <c r="L175" s="111"/>
      <c r="M175" s="112"/>
      <c r="N175" s="113"/>
      <c r="O175" s="114"/>
      <c r="P175" s="198" t="s">
        <v>178</v>
      </c>
      <c r="Q175" s="199"/>
      <c r="R175" s="324"/>
      <c r="S175" s="206" t="e">
        <f>VLOOKUP($B168,利用者一覧!$C$4:$AU$53,43,FALSE)</f>
        <v>#N/A</v>
      </c>
      <c r="T175" s="206"/>
      <c r="U175" s="207"/>
      <c r="V175" s="321"/>
      <c r="W175" s="322"/>
      <c r="X175" s="322"/>
      <c r="Y175" s="322"/>
      <c r="Z175" s="322"/>
      <c r="AA175" s="322"/>
      <c r="AB175" s="322"/>
      <c r="AC175" s="322"/>
      <c r="AD175" s="322"/>
      <c r="AE175" s="322"/>
      <c r="AF175" s="323"/>
      <c r="AK175" s="76"/>
      <c r="AL175" s="76"/>
      <c r="AM175" s="76"/>
      <c r="AN175" s="76"/>
      <c r="AO175" s="76"/>
      <c r="AP175" s="77"/>
      <c r="AQ175" s="77"/>
      <c r="AR175" s="75"/>
      <c r="AS175" s="77"/>
      <c r="AT175" s="77"/>
      <c r="AU175" s="75"/>
      <c r="AV175" s="77"/>
      <c r="AW175" s="77"/>
      <c r="AX175" s="75"/>
      <c r="AY175" s="77"/>
      <c r="AZ175" s="77"/>
      <c r="BA175" s="75"/>
      <c r="BB175" s="77"/>
      <c r="BC175" s="77"/>
      <c r="BD175" s="75"/>
      <c r="BE175" s="77"/>
      <c r="BF175" s="77"/>
      <c r="BG175" s="75"/>
      <c r="BH175" s="77"/>
      <c r="BI175" s="77"/>
      <c r="BJ175" s="75"/>
      <c r="BK175" s="77"/>
      <c r="BL175" s="77"/>
      <c r="BM175" s="75"/>
    </row>
    <row r="176" spans="1:65" ht="27.6" customHeight="1" thickTop="1" thickBot="1">
      <c r="A176" s="303"/>
      <c r="B176" s="313"/>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4"/>
      <c r="AD176" s="314"/>
      <c r="AE176" s="314"/>
      <c r="AF176" s="315"/>
    </row>
    <row r="177" spans="1:65" ht="16.95" customHeight="1" thickBot="1">
      <c r="A177" s="302">
        <v>18</v>
      </c>
      <c r="B177" s="149" t="s">
        <v>9</v>
      </c>
      <c r="C177" s="150"/>
      <c r="D177" s="150"/>
      <c r="E177" s="151"/>
      <c r="F177" s="304" t="s">
        <v>158</v>
      </c>
      <c r="G177" s="305"/>
      <c r="H177" s="305"/>
      <c r="I177" s="305"/>
      <c r="J177" s="305"/>
      <c r="K177" s="305"/>
      <c r="L177" s="305"/>
      <c r="M177" s="305"/>
      <c r="N177" s="305"/>
      <c r="O177" s="306"/>
      <c r="P177" s="282" t="s">
        <v>48</v>
      </c>
      <c r="Q177" s="283"/>
      <c r="R177" s="283"/>
      <c r="S177" s="283"/>
      <c r="T177" s="283"/>
      <c r="U177" s="284"/>
      <c r="V177" s="285" t="e">
        <f>VLOOKUP($B178,利用者一覧!$C$4:$AU$53,36,FALSE)</f>
        <v>#N/A</v>
      </c>
      <c r="W177" s="286"/>
      <c r="X177" s="286"/>
      <c r="Y177" s="282" t="s">
        <v>49</v>
      </c>
      <c r="Z177" s="283"/>
      <c r="AA177" s="283"/>
      <c r="AB177" s="283"/>
      <c r="AC177" s="284"/>
      <c r="AD177" s="285" t="e">
        <f>VLOOKUP($B178,利用者一覧!$C$4:$AU$53,37,FALSE)</f>
        <v>#N/A</v>
      </c>
      <c r="AE177" s="286"/>
      <c r="AF177" s="287"/>
    </row>
    <row r="178" spans="1:65" ht="27" customHeight="1" thickTop="1" thickBot="1">
      <c r="A178" s="302"/>
      <c r="B178" s="208"/>
      <c r="C178" s="208"/>
      <c r="D178" s="208"/>
      <c r="E178" s="259"/>
      <c r="F178" s="271" t="s">
        <v>26</v>
      </c>
      <c r="G178" s="272"/>
      <c r="H178" s="171" t="s">
        <v>27</v>
      </c>
      <c r="I178" s="272"/>
      <c r="J178" s="171" t="s">
        <v>28</v>
      </c>
      <c r="K178" s="272"/>
      <c r="L178" s="171" t="s">
        <v>29</v>
      </c>
      <c r="M178" s="272"/>
      <c r="N178" s="171" t="s">
        <v>30</v>
      </c>
      <c r="O178" s="275"/>
      <c r="P178" s="106" t="s">
        <v>52</v>
      </c>
      <c r="Q178" s="288" t="s">
        <v>53</v>
      </c>
      <c r="R178" s="289"/>
      <c r="S178" s="104" t="s">
        <v>57</v>
      </c>
      <c r="T178" s="290"/>
      <c r="U178" s="291"/>
      <c r="V178" s="105" t="s">
        <v>60</v>
      </c>
      <c r="W178" s="288" t="s">
        <v>61</v>
      </c>
      <c r="X178" s="292"/>
      <c r="Y178" s="107" t="s">
        <v>54</v>
      </c>
      <c r="Z178" s="115" t="s">
        <v>148</v>
      </c>
      <c r="AA178" s="108" t="s">
        <v>58</v>
      </c>
      <c r="AB178" s="115" t="s">
        <v>148</v>
      </c>
      <c r="AC178" s="108" t="s">
        <v>62</v>
      </c>
      <c r="AD178" s="115" t="s">
        <v>148</v>
      </c>
      <c r="AE178" s="104" t="s">
        <v>55</v>
      </c>
      <c r="AF178" s="61" t="s">
        <v>148</v>
      </c>
    </row>
    <row r="179" spans="1:65" ht="21.6" customHeight="1" thickBot="1">
      <c r="A179" s="302"/>
      <c r="B179" s="209"/>
      <c r="C179" s="209"/>
      <c r="D179" s="209"/>
      <c r="E179" s="261"/>
      <c r="F179" s="97" t="s">
        <v>36</v>
      </c>
      <c r="G179" s="98" t="s">
        <v>37</v>
      </c>
      <c r="H179" s="99" t="s">
        <v>36</v>
      </c>
      <c r="I179" s="98" t="s">
        <v>37</v>
      </c>
      <c r="J179" s="99" t="s">
        <v>36</v>
      </c>
      <c r="K179" s="98" t="s">
        <v>37</v>
      </c>
      <c r="L179" s="99" t="s">
        <v>36</v>
      </c>
      <c r="M179" s="98" t="s">
        <v>37</v>
      </c>
      <c r="N179" s="99" t="s">
        <v>36</v>
      </c>
      <c r="O179" s="100" t="s">
        <v>37</v>
      </c>
      <c r="P179" s="293" t="s">
        <v>177</v>
      </c>
      <c r="Q179" s="294"/>
      <c r="R179" s="294"/>
      <c r="S179" s="294"/>
      <c r="T179" s="294"/>
      <c r="U179" s="295"/>
      <c r="V179" s="293" t="s">
        <v>176</v>
      </c>
      <c r="W179" s="294"/>
      <c r="X179" s="294"/>
      <c r="Y179" s="294"/>
      <c r="Z179" s="294"/>
      <c r="AA179" s="296"/>
      <c r="AB179" s="297" t="e">
        <f>VLOOKUP($B178,利用者一覧!$C$4:$AU$53,45,FALSE)</f>
        <v>#N/A</v>
      </c>
      <c r="AC179" s="297"/>
      <c r="AD179" s="297"/>
      <c r="AE179" s="297"/>
      <c r="AF179" s="298"/>
    </row>
    <row r="180" spans="1:65" ht="27" customHeight="1" thickTop="1" thickBot="1">
      <c r="A180" s="302"/>
      <c r="B180" s="209"/>
      <c r="C180" s="209"/>
      <c r="D180" s="209"/>
      <c r="E180" s="261"/>
      <c r="F180" s="71"/>
      <c r="G180" s="72"/>
      <c r="H180" s="73"/>
      <c r="I180" s="72"/>
      <c r="J180" s="73"/>
      <c r="K180" s="72"/>
      <c r="L180" s="73"/>
      <c r="M180" s="72"/>
      <c r="N180" s="73"/>
      <c r="O180" s="83"/>
      <c r="P180" s="107" t="s">
        <v>157</v>
      </c>
      <c r="Q180" s="115" t="s">
        <v>148</v>
      </c>
      <c r="R180" s="108" t="s">
        <v>63</v>
      </c>
      <c r="S180" s="61" t="s">
        <v>148</v>
      </c>
      <c r="T180" s="107" t="s">
        <v>59</v>
      </c>
      <c r="U180" s="61" t="s">
        <v>148</v>
      </c>
      <c r="V180" s="299" t="s">
        <v>135</v>
      </c>
      <c r="W180" s="300"/>
      <c r="X180" s="95" t="e">
        <f>VLOOKUP($B178,利用者一覧!$C$4:$AU$53,14,FALSE)</f>
        <v>#N/A</v>
      </c>
      <c r="Y180" s="301" t="s">
        <v>139</v>
      </c>
      <c r="Z180" s="300"/>
      <c r="AA180" s="95" t="e">
        <f>VLOOKUP($B178,利用者一覧!$C$4:$AU$53,22,FALSE)</f>
        <v>#N/A</v>
      </c>
      <c r="AB180" s="225"/>
      <c r="AC180" s="225"/>
      <c r="AD180" s="225"/>
      <c r="AE180" s="225"/>
      <c r="AF180" s="226"/>
    </row>
    <row r="181" spans="1:65" ht="21.6" customHeight="1" thickBot="1">
      <c r="A181" s="302"/>
      <c r="B181" s="283" t="s">
        <v>46</v>
      </c>
      <c r="C181" s="283"/>
      <c r="D181" s="283"/>
      <c r="E181" s="307"/>
      <c r="F181" s="84"/>
      <c r="G181" s="85"/>
      <c r="H181" s="86"/>
      <c r="I181" s="85"/>
      <c r="J181" s="86"/>
      <c r="K181" s="85"/>
      <c r="L181" s="86"/>
      <c r="M181" s="85"/>
      <c r="N181" s="86"/>
      <c r="O181" s="87"/>
      <c r="P181" s="293" t="s">
        <v>156</v>
      </c>
      <c r="Q181" s="294"/>
      <c r="R181" s="294"/>
      <c r="S181" s="294"/>
      <c r="T181" s="294"/>
      <c r="U181" s="295"/>
      <c r="V181" s="279" t="s">
        <v>143</v>
      </c>
      <c r="W181" s="280"/>
      <c r="X181" s="96" t="e">
        <f>VLOOKUP($B178,利用者一覧!$C$4:$AU$53,16,FALSE)</f>
        <v>#N/A</v>
      </c>
      <c r="Y181" s="281" t="s">
        <v>140</v>
      </c>
      <c r="Z181" s="280"/>
      <c r="AA181" s="96" t="e">
        <f>VLOOKUP($B178,利用者一覧!$C$4:$AU$53,24,FALSE)</f>
        <v>#N/A</v>
      </c>
      <c r="AB181" s="225"/>
      <c r="AC181" s="225"/>
      <c r="AD181" s="225"/>
      <c r="AE181" s="225"/>
      <c r="AF181" s="226"/>
    </row>
    <row r="182" spans="1:65" ht="21.6" customHeight="1" thickTop="1" thickBot="1">
      <c r="A182" s="302"/>
      <c r="B182" s="103" t="s">
        <v>51</v>
      </c>
      <c r="C182" s="94" t="e">
        <f>VLOOKUP($B178,利用者一覧!$C$4:$AU$53,38,FALSE)</f>
        <v>#N/A</v>
      </c>
      <c r="D182" s="104" t="s">
        <v>56</v>
      </c>
      <c r="E182" s="61" t="s">
        <v>149</v>
      </c>
      <c r="F182" s="271" t="s">
        <v>31</v>
      </c>
      <c r="G182" s="272"/>
      <c r="H182" s="171" t="s">
        <v>32</v>
      </c>
      <c r="I182" s="272"/>
      <c r="J182" s="171" t="s">
        <v>33</v>
      </c>
      <c r="K182" s="272"/>
      <c r="L182" s="171" t="s">
        <v>34</v>
      </c>
      <c r="M182" s="273"/>
      <c r="N182" s="274" t="s">
        <v>35</v>
      </c>
      <c r="O182" s="275"/>
      <c r="P182" s="276" t="e">
        <f>VLOOKUP($B178,利用者一覧!$C$4:$AU$53,40,FALSE)</f>
        <v>#N/A</v>
      </c>
      <c r="Q182" s="277"/>
      <c r="R182" s="277"/>
      <c r="S182" s="277"/>
      <c r="T182" s="278"/>
      <c r="U182" s="70" t="s">
        <v>148</v>
      </c>
      <c r="V182" s="279" t="s">
        <v>144</v>
      </c>
      <c r="W182" s="280"/>
      <c r="X182" s="96" t="e">
        <f>VLOOKUP($B178,利用者一覧!$C$4:$AU$53,18,FALSE)</f>
        <v>#N/A</v>
      </c>
      <c r="Y182" s="281" t="s">
        <v>141</v>
      </c>
      <c r="Z182" s="280"/>
      <c r="AA182" s="96" t="e">
        <f>VLOOKUP($B178,利用者一覧!$C$4:$AU$53,26,FALSE)</f>
        <v>#N/A</v>
      </c>
      <c r="AB182" s="225"/>
      <c r="AC182" s="225"/>
      <c r="AD182" s="225"/>
      <c r="AE182" s="225"/>
      <c r="AF182" s="226"/>
    </row>
    <row r="183" spans="1:65" ht="21.6" customHeight="1" thickBot="1">
      <c r="A183" s="302"/>
      <c r="B183" s="308" t="s">
        <v>47</v>
      </c>
      <c r="C183" s="308"/>
      <c r="D183" s="308"/>
      <c r="E183" s="309"/>
      <c r="F183" s="97" t="s">
        <v>36</v>
      </c>
      <c r="G183" s="98" t="s">
        <v>37</v>
      </c>
      <c r="H183" s="99" t="s">
        <v>36</v>
      </c>
      <c r="I183" s="98" t="s">
        <v>37</v>
      </c>
      <c r="J183" s="99" t="s">
        <v>36</v>
      </c>
      <c r="K183" s="98" t="s">
        <v>37</v>
      </c>
      <c r="L183" s="99" t="s">
        <v>36</v>
      </c>
      <c r="M183" s="101" t="s">
        <v>37</v>
      </c>
      <c r="N183" s="102" t="s">
        <v>36</v>
      </c>
      <c r="O183" s="100" t="s">
        <v>37</v>
      </c>
      <c r="P183" s="310" t="e">
        <f>VLOOKUP($B178,利用者一覧!$C$4:$AU$53,41,FALSE)</f>
        <v>#N/A</v>
      </c>
      <c r="Q183" s="311"/>
      <c r="R183" s="311"/>
      <c r="S183" s="311"/>
      <c r="T183" s="312"/>
      <c r="U183" s="64" t="s">
        <v>148</v>
      </c>
      <c r="V183" s="279" t="s">
        <v>138</v>
      </c>
      <c r="W183" s="280"/>
      <c r="X183" s="96" t="e">
        <f>VLOOKUP($B178,利用者一覧!$C$4:$AU$53,20,FALSE)</f>
        <v>#N/A</v>
      </c>
      <c r="Y183" s="281" t="s">
        <v>142</v>
      </c>
      <c r="Z183" s="280"/>
      <c r="AA183" s="96" t="e">
        <f>VLOOKUP($B178,利用者一覧!$C$4:$AU$53,28,FALSE)</f>
        <v>#N/A</v>
      </c>
      <c r="AB183" s="225"/>
      <c r="AC183" s="225"/>
      <c r="AD183" s="225"/>
      <c r="AE183" s="225"/>
      <c r="AF183" s="226"/>
      <c r="AK183" s="316"/>
      <c r="AL183" s="316"/>
      <c r="AM183" s="67"/>
      <c r="AN183" s="67"/>
      <c r="AO183" s="67"/>
    </row>
    <row r="184" spans="1:65" ht="21.6" customHeight="1" thickTop="1" thickBot="1">
      <c r="A184" s="302"/>
      <c r="B184" s="106" t="s">
        <v>51</v>
      </c>
      <c r="C184" s="94" t="e">
        <f>VLOOKUP($B178,利用者一覧!$C$4:$AU$53,39,FALSE)</f>
        <v>#N/A</v>
      </c>
      <c r="D184" s="104" t="s">
        <v>56</v>
      </c>
      <c r="E184" s="61" t="s">
        <v>149</v>
      </c>
      <c r="F184" s="71"/>
      <c r="G184" s="72"/>
      <c r="H184" s="73"/>
      <c r="I184" s="72"/>
      <c r="J184" s="73"/>
      <c r="K184" s="72"/>
      <c r="L184" s="73"/>
      <c r="M184" s="74"/>
      <c r="N184" s="62"/>
      <c r="O184" s="63"/>
      <c r="P184" s="317" t="e">
        <f>VLOOKUP($B178,利用者一覧!$C$4:$AU$53,42,FALSE)</f>
        <v>#N/A</v>
      </c>
      <c r="Q184" s="318"/>
      <c r="R184" s="318"/>
      <c r="S184" s="318"/>
      <c r="T184" s="319"/>
      <c r="U184" s="116" t="s">
        <v>148</v>
      </c>
      <c r="V184" s="320" t="e">
        <f>VLOOKUP($B178,利用者一覧!$C$4:$AU$53,44,FALSE)</f>
        <v>#N/A</v>
      </c>
      <c r="W184" s="179"/>
      <c r="X184" s="179"/>
      <c r="Y184" s="179"/>
      <c r="Z184" s="179"/>
      <c r="AA184" s="179"/>
      <c r="AB184" s="179"/>
      <c r="AC184" s="179"/>
      <c r="AD184" s="179"/>
      <c r="AE184" s="179"/>
      <c r="AF184" s="180"/>
    </row>
    <row r="185" spans="1:65" ht="21.6" customHeight="1" thickBot="1">
      <c r="A185" s="302"/>
      <c r="B185" s="293" t="s">
        <v>182</v>
      </c>
      <c r="C185" s="294"/>
      <c r="D185" s="294"/>
      <c r="E185" s="295"/>
      <c r="F185" s="109"/>
      <c r="G185" s="110"/>
      <c r="H185" s="111"/>
      <c r="I185" s="110"/>
      <c r="J185" s="111"/>
      <c r="K185" s="110"/>
      <c r="L185" s="111"/>
      <c r="M185" s="112"/>
      <c r="N185" s="113"/>
      <c r="O185" s="114"/>
      <c r="P185" s="198" t="s">
        <v>178</v>
      </c>
      <c r="Q185" s="199"/>
      <c r="R185" s="324"/>
      <c r="S185" s="206" t="e">
        <f>VLOOKUP($B178,利用者一覧!$C$4:$AU$53,43,FALSE)</f>
        <v>#N/A</v>
      </c>
      <c r="T185" s="206"/>
      <c r="U185" s="207"/>
      <c r="V185" s="321"/>
      <c r="W185" s="322"/>
      <c r="X185" s="322"/>
      <c r="Y185" s="322"/>
      <c r="Z185" s="322"/>
      <c r="AA185" s="322"/>
      <c r="AB185" s="322"/>
      <c r="AC185" s="322"/>
      <c r="AD185" s="322"/>
      <c r="AE185" s="322"/>
      <c r="AF185" s="323"/>
      <c r="AK185" s="76"/>
      <c r="AL185" s="76"/>
      <c r="AM185" s="76"/>
      <c r="AN185" s="76"/>
      <c r="AO185" s="76"/>
      <c r="AP185" s="77"/>
      <c r="AQ185" s="77"/>
      <c r="AR185" s="75"/>
      <c r="AS185" s="77"/>
      <c r="AT185" s="77"/>
      <c r="AU185" s="75"/>
      <c r="AV185" s="77"/>
      <c r="AW185" s="77"/>
      <c r="AX185" s="75"/>
      <c r="AY185" s="77"/>
      <c r="AZ185" s="77"/>
      <c r="BA185" s="75"/>
      <c r="BB185" s="77"/>
      <c r="BC185" s="77"/>
      <c r="BD185" s="75"/>
      <c r="BE185" s="77"/>
      <c r="BF185" s="77"/>
      <c r="BG185" s="75"/>
      <c r="BH185" s="77"/>
      <c r="BI185" s="77"/>
      <c r="BJ185" s="75"/>
      <c r="BK185" s="77"/>
      <c r="BL185" s="77"/>
      <c r="BM185" s="75"/>
    </row>
    <row r="186" spans="1:65" ht="27.6" customHeight="1" thickTop="1" thickBot="1">
      <c r="A186" s="303"/>
      <c r="B186" s="313"/>
      <c r="C186" s="314"/>
      <c r="D186" s="314"/>
      <c r="E186" s="314"/>
      <c r="F186" s="314"/>
      <c r="G186" s="314"/>
      <c r="H186" s="314"/>
      <c r="I186" s="314"/>
      <c r="J186" s="314"/>
      <c r="K186" s="314"/>
      <c r="L186" s="314"/>
      <c r="M186" s="314"/>
      <c r="N186" s="314"/>
      <c r="O186" s="314"/>
      <c r="P186" s="314"/>
      <c r="Q186" s="314"/>
      <c r="R186" s="314"/>
      <c r="S186" s="314"/>
      <c r="T186" s="314"/>
      <c r="U186" s="314"/>
      <c r="V186" s="314"/>
      <c r="W186" s="314"/>
      <c r="X186" s="314"/>
      <c r="Y186" s="314"/>
      <c r="Z186" s="314"/>
      <c r="AA186" s="314"/>
      <c r="AB186" s="314"/>
      <c r="AC186" s="314"/>
      <c r="AD186" s="314"/>
      <c r="AE186" s="314"/>
      <c r="AF186" s="315"/>
    </row>
    <row r="187" spans="1:65" ht="16.95" customHeight="1" thickBot="1">
      <c r="A187" s="302">
        <v>19</v>
      </c>
      <c r="B187" s="149" t="s">
        <v>9</v>
      </c>
      <c r="C187" s="150"/>
      <c r="D187" s="150"/>
      <c r="E187" s="151"/>
      <c r="F187" s="304" t="s">
        <v>158</v>
      </c>
      <c r="G187" s="305"/>
      <c r="H187" s="305"/>
      <c r="I187" s="305"/>
      <c r="J187" s="305"/>
      <c r="K187" s="305"/>
      <c r="L187" s="305"/>
      <c r="M187" s="305"/>
      <c r="N187" s="305"/>
      <c r="O187" s="306"/>
      <c r="P187" s="282" t="s">
        <v>48</v>
      </c>
      <c r="Q187" s="283"/>
      <c r="R187" s="283"/>
      <c r="S187" s="283"/>
      <c r="T187" s="283"/>
      <c r="U187" s="284"/>
      <c r="V187" s="285" t="e">
        <f>VLOOKUP($B188,利用者一覧!$C$4:$AU$53,36,FALSE)</f>
        <v>#N/A</v>
      </c>
      <c r="W187" s="286"/>
      <c r="X187" s="286"/>
      <c r="Y187" s="282" t="s">
        <v>49</v>
      </c>
      <c r="Z187" s="283"/>
      <c r="AA187" s="283"/>
      <c r="AB187" s="283"/>
      <c r="AC187" s="284"/>
      <c r="AD187" s="285" t="e">
        <f>VLOOKUP($B188,利用者一覧!$C$4:$AU$53,37,FALSE)</f>
        <v>#N/A</v>
      </c>
      <c r="AE187" s="286"/>
      <c r="AF187" s="287"/>
    </row>
    <row r="188" spans="1:65" ht="27" customHeight="1" thickTop="1" thickBot="1">
      <c r="A188" s="302"/>
      <c r="B188" s="208"/>
      <c r="C188" s="208"/>
      <c r="D188" s="208"/>
      <c r="E188" s="259"/>
      <c r="F188" s="271" t="s">
        <v>26</v>
      </c>
      <c r="G188" s="272"/>
      <c r="H188" s="171" t="s">
        <v>27</v>
      </c>
      <c r="I188" s="272"/>
      <c r="J188" s="171" t="s">
        <v>28</v>
      </c>
      <c r="K188" s="272"/>
      <c r="L188" s="171" t="s">
        <v>29</v>
      </c>
      <c r="M188" s="272"/>
      <c r="N188" s="171" t="s">
        <v>30</v>
      </c>
      <c r="O188" s="275"/>
      <c r="P188" s="106" t="s">
        <v>52</v>
      </c>
      <c r="Q188" s="288" t="s">
        <v>53</v>
      </c>
      <c r="R188" s="289"/>
      <c r="S188" s="104" t="s">
        <v>57</v>
      </c>
      <c r="T188" s="290"/>
      <c r="U188" s="291"/>
      <c r="V188" s="105" t="s">
        <v>60</v>
      </c>
      <c r="W188" s="288" t="s">
        <v>61</v>
      </c>
      <c r="X188" s="292"/>
      <c r="Y188" s="107" t="s">
        <v>54</v>
      </c>
      <c r="Z188" s="115" t="s">
        <v>148</v>
      </c>
      <c r="AA188" s="108" t="s">
        <v>58</v>
      </c>
      <c r="AB188" s="115" t="s">
        <v>148</v>
      </c>
      <c r="AC188" s="108" t="s">
        <v>62</v>
      </c>
      <c r="AD188" s="115" t="s">
        <v>148</v>
      </c>
      <c r="AE188" s="104" t="s">
        <v>55</v>
      </c>
      <c r="AF188" s="61" t="s">
        <v>148</v>
      </c>
    </row>
    <row r="189" spans="1:65" ht="21.6" customHeight="1" thickBot="1">
      <c r="A189" s="302"/>
      <c r="B189" s="209"/>
      <c r="C189" s="209"/>
      <c r="D189" s="209"/>
      <c r="E189" s="261"/>
      <c r="F189" s="97" t="s">
        <v>36</v>
      </c>
      <c r="G189" s="98" t="s">
        <v>37</v>
      </c>
      <c r="H189" s="99" t="s">
        <v>36</v>
      </c>
      <c r="I189" s="98" t="s">
        <v>37</v>
      </c>
      <c r="J189" s="99" t="s">
        <v>36</v>
      </c>
      <c r="K189" s="98" t="s">
        <v>37</v>
      </c>
      <c r="L189" s="99" t="s">
        <v>36</v>
      </c>
      <c r="M189" s="98" t="s">
        <v>37</v>
      </c>
      <c r="N189" s="99" t="s">
        <v>36</v>
      </c>
      <c r="O189" s="100" t="s">
        <v>37</v>
      </c>
      <c r="P189" s="293" t="s">
        <v>177</v>
      </c>
      <c r="Q189" s="294"/>
      <c r="R189" s="294"/>
      <c r="S189" s="294"/>
      <c r="T189" s="294"/>
      <c r="U189" s="295"/>
      <c r="V189" s="293" t="s">
        <v>176</v>
      </c>
      <c r="W189" s="294"/>
      <c r="X189" s="294"/>
      <c r="Y189" s="294"/>
      <c r="Z189" s="294"/>
      <c r="AA189" s="296"/>
      <c r="AB189" s="297" t="e">
        <f>VLOOKUP($B188,利用者一覧!$C$4:$AU$53,45,FALSE)</f>
        <v>#N/A</v>
      </c>
      <c r="AC189" s="297"/>
      <c r="AD189" s="297"/>
      <c r="AE189" s="297"/>
      <c r="AF189" s="298"/>
    </row>
    <row r="190" spans="1:65" ht="27" customHeight="1" thickTop="1" thickBot="1">
      <c r="A190" s="302"/>
      <c r="B190" s="209"/>
      <c r="C190" s="209"/>
      <c r="D190" s="209"/>
      <c r="E190" s="261"/>
      <c r="F190" s="71"/>
      <c r="G190" s="72"/>
      <c r="H190" s="73"/>
      <c r="I190" s="72"/>
      <c r="J190" s="73"/>
      <c r="K190" s="72"/>
      <c r="L190" s="73"/>
      <c r="M190" s="72"/>
      <c r="N190" s="73"/>
      <c r="O190" s="83"/>
      <c r="P190" s="107" t="s">
        <v>157</v>
      </c>
      <c r="Q190" s="115" t="s">
        <v>148</v>
      </c>
      <c r="R190" s="108" t="s">
        <v>63</v>
      </c>
      <c r="S190" s="61" t="s">
        <v>148</v>
      </c>
      <c r="T190" s="107" t="s">
        <v>59</v>
      </c>
      <c r="U190" s="61" t="s">
        <v>148</v>
      </c>
      <c r="V190" s="299" t="s">
        <v>135</v>
      </c>
      <c r="W190" s="300"/>
      <c r="X190" s="95" t="e">
        <f>VLOOKUP($B188,利用者一覧!$C$4:$AU$53,14,FALSE)</f>
        <v>#N/A</v>
      </c>
      <c r="Y190" s="301" t="s">
        <v>139</v>
      </c>
      <c r="Z190" s="300"/>
      <c r="AA190" s="95" t="e">
        <f>VLOOKUP($B188,利用者一覧!$C$4:$AU$53,22,FALSE)</f>
        <v>#N/A</v>
      </c>
      <c r="AB190" s="225"/>
      <c r="AC190" s="225"/>
      <c r="AD190" s="225"/>
      <c r="AE190" s="225"/>
      <c r="AF190" s="226"/>
    </row>
    <row r="191" spans="1:65" ht="21.6" customHeight="1" thickBot="1">
      <c r="A191" s="302"/>
      <c r="B191" s="283" t="s">
        <v>46</v>
      </c>
      <c r="C191" s="283"/>
      <c r="D191" s="283"/>
      <c r="E191" s="307"/>
      <c r="F191" s="84"/>
      <c r="G191" s="85"/>
      <c r="H191" s="86"/>
      <c r="I191" s="85"/>
      <c r="J191" s="86"/>
      <c r="K191" s="85"/>
      <c r="L191" s="86"/>
      <c r="M191" s="85"/>
      <c r="N191" s="86"/>
      <c r="O191" s="87"/>
      <c r="P191" s="293" t="s">
        <v>156</v>
      </c>
      <c r="Q191" s="294"/>
      <c r="R191" s="294"/>
      <c r="S191" s="294"/>
      <c r="T191" s="294"/>
      <c r="U191" s="295"/>
      <c r="V191" s="279" t="s">
        <v>143</v>
      </c>
      <c r="W191" s="280"/>
      <c r="X191" s="96" t="e">
        <f>VLOOKUP($B188,利用者一覧!$C$4:$AU$53,16,FALSE)</f>
        <v>#N/A</v>
      </c>
      <c r="Y191" s="281" t="s">
        <v>140</v>
      </c>
      <c r="Z191" s="280"/>
      <c r="AA191" s="96" t="e">
        <f>VLOOKUP($B188,利用者一覧!$C$4:$AU$53,24,FALSE)</f>
        <v>#N/A</v>
      </c>
      <c r="AB191" s="225"/>
      <c r="AC191" s="225"/>
      <c r="AD191" s="225"/>
      <c r="AE191" s="225"/>
      <c r="AF191" s="226"/>
    </row>
    <row r="192" spans="1:65" ht="21.6" customHeight="1" thickTop="1" thickBot="1">
      <c r="A192" s="302"/>
      <c r="B192" s="103" t="s">
        <v>51</v>
      </c>
      <c r="C192" s="94" t="e">
        <f>VLOOKUP($B188,利用者一覧!$C$4:$AU$53,38,FALSE)</f>
        <v>#N/A</v>
      </c>
      <c r="D192" s="104" t="s">
        <v>56</v>
      </c>
      <c r="E192" s="61" t="s">
        <v>149</v>
      </c>
      <c r="F192" s="271" t="s">
        <v>31</v>
      </c>
      <c r="G192" s="272"/>
      <c r="H192" s="171" t="s">
        <v>32</v>
      </c>
      <c r="I192" s="272"/>
      <c r="J192" s="171" t="s">
        <v>33</v>
      </c>
      <c r="K192" s="272"/>
      <c r="L192" s="171" t="s">
        <v>34</v>
      </c>
      <c r="M192" s="273"/>
      <c r="N192" s="274" t="s">
        <v>35</v>
      </c>
      <c r="O192" s="275"/>
      <c r="P192" s="276" t="e">
        <f>VLOOKUP($B188,利用者一覧!$C$4:$AU$53,40,FALSE)</f>
        <v>#N/A</v>
      </c>
      <c r="Q192" s="277"/>
      <c r="R192" s="277"/>
      <c r="S192" s="277"/>
      <c r="T192" s="278"/>
      <c r="U192" s="70" t="s">
        <v>148</v>
      </c>
      <c r="V192" s="279" t="s">
        <v>144</v>
      </c>
      <c r="W192" s="280"/>
      <c r="X192" s="96" t="e">
        <f>VLOOKUP($B188,利用者一覧!$C$4:$AU$53,18,FALSE)</f>
        <v>#N/A</v>
      </c>
      <c r="Y192" s="281" t="s">
        <v>141</v>
      </c>
      <c r="Z192" s="280"/>
      <c r="AA192" s="96" t="e">
        <f>VLOOKUP($B188,利用者一覧!$C$4:$AU$53,26,FALSE)</f>
        <v>#N/A</v>
      </c>
      <c r="AB192" s="225"/>
      <c r="AC192" s="225"/>
      <c r="AD192" s="225"/>
      <c r="AE192" s="225"/>
      <c r="AF192" s="226"/>
    </row>
    <row r="193" spans="1:65" ht="21.6" customHeight="1" thickBot="1">
      <c r="A193" s="302"/>
      <c r="B193" s="308" t="s">
        <v>47</v>
      </c>
      <c r="C193" s="308"/>
      <c r="D193" s="308"/>
      <c r="E193" s="309"/>
      <c r="F193" s="97" t="s">
        <v>36</v>
      </c>
      <c r="G193" s="98" t="s">
        <v>37</v>
      </c>
      <c r="H193" s="99" t="s">
        <v>36</v>
      </c>
      <c r="I193" s="98" t="s">
        <v>37</v>
      </c>
      <c r="J193" s="99" t="s">
        <v>36</v>
      </c>
      <c r="K193" s="98" t="s">
        <v>37</v>
      </c>
      <c r="L193" s="99" t="s">
        <v>36</v>
      </c>
      <c r="M193" s="101" t="s">
        <v>37</v>
      </c>
      <c r="N193" s="102" t="s">
        <v>36</v>
      </c>
      <c r="O193" s="100" t="s">
        <v>37</v>
      </c>
      <c r="P193" s="310" t="e">
        <f>VLOOKUP($B188,利用者一覧!$C$4:$AU$53,41,FALSE)</f>
        <v>#N/A</v>
      </c>
      <c r="Q193" s="311"/>
      <c r="R193" s="311"/>
      <c r="S193" s="311"/>
      <c r="T193" s="312"/>
      <c r="U193" s="64" t="s">
        <v>148</v>
      </c>
      <c r="V193" s="279" t="s">
        <v>138</v>
      </c>
      <c r="W193" s="280"/>
      <c r="X193" s="96" t="e">
        <f>VLOOKUP($B188,利用者一覧!$C$4:$AU$53,20,FALSE)</f>
        <v>#N/A</v>
      </c>
      <c r="Y193" s="281" t="s">
        <v>142</v>
      </c>
      <c r="Z193" s="280"/>
      <c r="AA193" s="96" t="e">
        <f>VLOOKUP($B188,利用者一覧!$C$4:$AU$53,28,FALSE)</f>
        <v>#N/A</v>
      </c>
      <c r="AB193" s="225"/>
      <c r="AC193" s="225"/>
      <c r="AD193" s="225"/>
      <c r="AE193" s="225"/>
      <c r="AF193" s="226"/>
      <c r="AK193" s="316"/>
      <c r="AL193" s="316"/>
      <c r="AM193" s="67"/>
      <c r="AN193" s="67"/>
      <c r="AO193" s="67"/>
    </row>
    <row r="194" spans="1:65" ht="21.6" customHeight="1" thickTop="1" thickBot="1">
      <c r="A194" s="302"/>
      <c r="B194" s="106" t="s">
        <v>51</v>
      </c>
      <c r="C194" s="94" t="e">
        <f>VLOOKUP($B188,利用者一覧!$C$4:$AU$53,39,FALSE)</f>
        <v>#N/A</v>
      </c>
      <c r="D194" s="104" t="s">
        <v>56</v>
      </c>
      <c r="E194" s="61" t="s">
        <v>149</v>
      </c>
      <c r="F194" s="71"/>
      <c r="G194" s="72"/>
      <c r="H194" s="73"/>
      <c r="I194" s="72"/>
      <c r="J194" s="73"/>
      <c r="K194" s="72"/>
      <c r="L194" s="73"/>
      <c r="M194" s="74"/>
      <c r="N194" s="62"/>
      <c r="O194" s="63"/>
      <c r="P194" s="317" t="e">
        <f>VLOOKUP($B188,利用者一覧!$C$4:$AU$53,42,FALSE)</f>
        <v>#N/A</v>
      </c>
      <c r="Q194" s="318"/>
      <c r="R194" s="318"/>
      <c r="S194" s="318"/>
      <c r="T194" s="319"/>
      <c r="U194" s="116" t="s">
        <v>148</v>
      </c>
      <c r="V194" s="320" t="e">
        <f>VLOOKUP($B188,利用者一覧!$C$4:$AU$53,44,FALSE)</f>
        <v>#N/A</v>
      </c>
      <c r="W194" s="179"/>
      <c r="X194" s="179"/>
      <c r="Y194" s="179"/>
      <c r="Z194" s="179"/>
      <c r="AA194" s="179"/>
      <c r="AB194" s="179"/>
      <c r="AC194" s="179"/>
      <c r="AD194" s="179"/>
      <c r="AE194" s="179"/>
      <c r="AF194" s="180"/>
    </row>
    <row r="195" spans="1:65" ht="21.6" customHeight="1" thickBot="1">
      <c r="A195" s="302"/>
      <c r="B195" s="293" t="s">
        <v>182</v>
      </c>
      <c r="C195" s="294"/>
      <c r="D195" s="294"/>
      <c r="E195" s="295"/>
      <c r="F195" s="109"/>
      <c r="G195" s="110"/>
      <c r="H195" s="111"/>
      <c r="I195" s="110"/>
      <c r="J195" s="111"/>
      <c r="K195" s="110"/>
      <c r="L195" s="111"/>
      <c r="M195" s="112"/>
      <c r="N195" s="113"/>
      <c r="O195" s="114"/>
      <c r="P195" s="198" t="s">
        <v>178</v>
      </c>
      <c r="Q195" s="199"/>
      <c r="R195" s="324"/>
      <c r="S195" s="206" t="e">
        <f>VLOOKUP($B188,利用者一覧!$C$4:$AU$53,43,FALSE)</f>
        <v>#N/A</v>
      </c>
      <c r="T195" s="206"/>
      <c r="U195" s="207"/>
      <c r="V195" s="321"/>
      <c r="W195" s="322"/>
      <c r="X195" s="322"/>
      <c r="Y195" s="322"/>
      <c r="Z195" s="322"/>
      <c r="AA195" s="322"/>
      <c r="AB195" s="322"/>
      <c r="AC195" s="322"/>
      <c r="AD195" s="322"/>
      <c r="AE195" s="322"/>
      <c r="AF195" s="323"/>
      <c r="AK195" s="76"/>
      <c r="AL195" s="76"/>
      <c r="AM195" s="76"/>
      <c r="AN195" s="76"/>
      <c r="AO195" s="76"/>
      <c r="AP195" s="77"/>
      <c r="AQ195" s="77"/>
      <c r="AR195" s="75"/>
      <c r="AS195" s="77"/>
      <c r="AT195" s="77"/>
      <c r="AU195" s="75"/>
      <c r="AV195" s="77"/>
      <c r="AW195" s="77"/>
      <c r="AX195" s="75"/>
      <c r="AY195" s="77"/>
      <c r="AZ195" s="77"/>
      <c r="BA195" s="75"/>
      <c r="BB195" s="77"/>
      <c r="BC195" s="77"/>
      <c r="BD195" s="75"/>
      <c r="BE195" s="77"/>
      <c r="BF195" s="77"/>
      <c r="BG195" s="75"/>
      <c r="BH195" s="77"/>
      <c r="BI195" s="77"/>
      <c r="BJ195" s="75"/>
      <c r="BK195" s="77"/>
      <c r="BL195" s="77"/>
      <c r="BM195" s="75"/>
    </row>
    <row r="196" spans="1:65" ht="27.6" customHeight="1" thickTop="1" thickBot="1">
      <c r="A196" s="303"/>
      <c r="B196" s="313"/>
      <c r="C196" s="314"/>
      <c r="D196" s="314"/>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4"/>
      <c r="AB196" s="314"/>
      <c r="AC196" s="314"/>
      <c r="AD196" s="314"/>
      <c r="AE196" s="314"/>
      <c r="AF196" s="315"/>
    </row>
    <row r="197" spans="1:65" ht="16.95" customHeight="1" thickBot="1">
      <c r="A197" s="302">
        <v>20</v>
      </c>
      <c r="B197" s="149" t="s">
        <v>9</v>
      </c>
      <c r="C197" s="150"/>
      <c r="D197" s="150"/>
      <c r="E197" s="151"/>
      <c r="F197" s="304" t="s">
        <v>158</v>
      </c>
      <c r="G197" s="305"/>
      <c r="H197" s="305"/>
      <c r="I197" s="305"/>
      <c r="J197" s="305"/>
      <c r="K197" s="305"/>
      <c r="L197" s="305"/>
      <c r="M197" s="305"/>
      <c r="N197" s="305"/>
      <c r="O197" s="306"/>
      <c r="P197" s="282" t="s">
        <v>48</v>
      </c>
      <c r="Q197" s="283"/>
      <c r="R197" s="283"/>
      <c r="S197" s="283"/>
      <c r="T197" s="283"/>
      <c r="U197" s="284"/>
      <c r="V197" s="285" t="e">
        <f>VLOOKUP($B198,利用者一覧!$C$4:$AU$53,36,FALSE)</f>
        <v>#N/A</v>
      </c>
      <c r="W197" s="286"/>
      <c r="X197" s="286"/>
      <c r="Y197" s="282" t="s">
        <v>49</v>
      </c>
      <c r="Z197" s="283"/>
      <c r="AA197" s="283"/>
      <c r="AB197" s="283"/>
      <c r="AC197" s="284"/>
      <c r="AD197" s="285" t="e">
        <f>VLOOKUP($B198,利用者一覧!$C$4:$AU$53,37,FALSE)</f>
        <v>#N/A</v>
      </c>
      <c r="AE197" s="286"/>
      <c r="AF197" s="287"/>
    </row>
    <row r="198" spans="1:65" ht="27" customHeight="1" thickTop="1" thickBot="1">
      <c r="A198" s="302"/>
      <c r="B198" s="208"/>
      <c r="C198" s="208"/>
      <c r="D198" s="208"/>
      <c r="E198" s="259"/>
      <c r="F198" s="271" t="s">
        <v>26</v>
      </c>
      <c r="G198" s="272"/>
      <c r="H198" s="171" t="s">
        <v>27</v>
      </c>
      <c r="I198" s="272"/>
      <c r="J198" s="171" t="s">
        <v>28</v>
      </c>
      <c r="K198" s="272"/>
      <c r="L198" s="171" t="s">
        <v>29</v>
      </c>
      <c r="M198" s="272"/>
      <c r="N198" s="171" t="s">
        <v>30</v>
      </c>
      <c r="O198" s="275"/>
      <c r="P198" s="106" t="s">
        <v>52</v>
      </c>
      <c r="Q198" s="288" t="s">
        <v>53</v>
      </c>
      <c r="R198" s="289"/>
      <c r="S198" s="104" t="s">
        <v>57</v>
      </c>
      <c r="T198" s="290"/>
      <c r="U198" s="291"/>
      <c r="V198" s="105" t="s">
        <v>60</v>
      </c>
      <c r="W198" s="288" t="s">
        <v>61</v>
      </c>
      <c r="X198" s="292"/>
      <c r="Y198" s="107" t="s">
        <v>54</v>
      </c>
      <c r="Z198" s="115" t="s">
        <v>148</v>
      </c>
      <c r="AA198" s="108" t="s">
        <v>58</v>
      </c>
      <c r="AB198" s="115" t="s">
        <v>148</v>
      </c>
      <c r="AC198" s="108" t="s">
        <v>62</v>
      </c>
      <c r="AD198" s="115" t="s">
        <v>148</v>
      </c>
      <c r="AE198" s="104" t="s">
        <v>55</v>
      </c>
      <c r="AF198" s="61" t="s">
        <v>148</v>
      </c>
    </row>
    <row r="199" spans="1:65" ht="21.6" customHeight="1" thickBot="1">
      <c r="A199" s="302"/>
      <c r="B199" s="209"/>
      <c r="C199" s="209"/>
      <c r="D199" s="209"/>
      <c r="E199" s="261"/>
      <c r="F199" s="97" t="s">
        <v>36</v>
      </c>
      <c r="G199" s="98" t="s">
        <v>37</v>
      </c>
      <c r="H199" s="99" t="s">
        <v>36</v>
      </c>
      <c r="I199" s="98" t="s">
        <v>37</v>
      </c>
      <c r="J199" s="99" t="s">
        <v>36</v>
      </c>
      <c r="K199" s="98" t="s">
        <v>37</v>
      </c>
      <c r="L199" s="99" t="s">
        <v>36</v>
      </c>
      <c r="M199" s="98" t="s">
        <v>37</v>
      </c>
      <c r="N199" s="99" t="s">
        <v>36</v>
      </c>
      <c r="O199" s="100" t="s">
        <v>37</v>
      </c>
      <c r="P199" s="293" t="s">
        <v>177</v>
      </c>
      <c r="Q199" s="294"/>
      <c r="R199" s="294"/>
      <c r="S199" s="294"/>
      <c r="T199" s="294"/>
      <c r="U199" s="295"/>
      <c r="V199" s="293" t="s">
        <v>176</v>
      </c>
      <c r="W199" s="294"/>
      <c r="X199" s="294"/>
      <c r="Y199" s="294"/>
      <c r="Z199" s="294"/>
      <c r="AA199" s="296"/>
      <c r="AB199" s="297" t="e">
        <f>VLOOKUP($B198,利用者一覧!$C$4:$AU$53,45,FALSE)</f>
        <v>#N/A</v>
      </c>
      <c r="AC199" s="297"/>
      <c r="AD199" s="297"/>
      <c r="AE199" s="297"/>
      <c r="AF199" s="298"/>
    </row>
    <row r="200" spans="1:65" ht="27" customHeight="1" thickTop="1" thickBot="1">
      <c r="A200" s="302"/>
      <c r="B200" s="209"/>
      <c r="C200" s="209"/>
      <c r="D200" s="209"/>
      <c r="E200" s="261"/>
      <c r="F200" s="71"/>
      <c r="G200" s="72"/>
      <c r="H200" s="73"/>
      <c r="I200" s="72"/>
      <c r="J200" s="73"/>
      <c r="K200" s="72"/>
      <c r="L200" s="73"/>
      <c r="M200" s="72"/>
      <c r="N200" s="73"/>
      <c r="O200" s="83"/>
      <c r="P200" s="107" t="s">
        <v>157</v>
      </c>
      <c r="Q200" s="115" t="s">
        <v>148</v>
      </c>
      <c r="R200" s="108" t="s">
        <v>63</v>
      </c>
      <c r="S200" s="61" t="s">
        <v>148</v>
      </c>
      <c r="T200" s="107" t="s">
        <v>59</v>
      </c>
      <c r="U200" s="61" t="s">
        <v>148</v>
      </c>
      <c r="V200" s="299" t="s">
        <v>135</v>
      </c>
      <c r="W200" s="300"/>
      <c r="X200" s="95" t="e">
        <f>VLOOKUP($B198,利用者一覧!$C$4:$AU$53,14,FALSE)</f>
        <v>#N/A</v>
      </c>
      <c r="Y200" s="301" t="s">
        <v>139</v>
      </c>
      <c r="Z200" s="300"/>
      <c r="AA200" s="95" t="e">
        <f>VLOOKUP($B198,利用者一覧!$C$4:$AU$53,22,FALSE)</f>
        <v>#N/A</v>
      </c>
      <c r="AB200" s="225"/>
      <c r="AC200" s="225"/>
      <c r="AD200" s="225"/>
      <c r="AE200" s="225"/>
      <c r="AF200" s="226"/>
    </row>
    <row r="201" spans="1:65" ht="21.6" customHeight="1" thickBot="1">
      <c r="A201" s="302"/>
      <c r="B201" s="283" t="s">
        <v>46</v>
      </c>
      <c r="C201" s="283"/>
      <c r="D201" s="283"/>
      <c r="E201" s="307"/>
      <c r="F201" s="84"/>
      <c r="G201" s="85"/>
      <c r="H201" s="86"/>
      <c r="I201" s="85"/>
      <c r="J201" s="86"/>
      <c r="K201" s="85"/>
      <c r="L201" s="86"/>
      <c r="M201" s="85"/>
      <c r="N201" s="86"/>
      <c r="O201" s="87"/>
      <c r="P201" s="293" t="s">
        <v>156</v>
      </c>
      <c r="Q201" s="294"/>
      <c r="R201" s="294"/>
      <c r="S201" s="294"/>
      <c r="T201" s="294"/>
      <c r="U201" s="295"/>
      <c r="V201" s="279" t="s">
        <v>143</v>
      </c>
      <c r="W201" s="280"/>
      <c r="X201" s="96" t="e">
        <f>VLOOKUP($B198,利用者一覧!$C$4:$AU$53,16,FALSE)</f>
        <v>#N/A</v>
      </c>
      <c r="Y201" s="281" t="s">
        <v>140</v>
      </c>
      <c r="Z201" s="280"/>
      <c r="AA201" s="96" t="e">
        <f>VLOOKUP($B198,利用者一覧!$C$4:$AU$53,24,FALSE)</f>
        <v>#N/A</v>
      </c>
      <c r="AB201" s="225"/>
      <c r="AC201" s="225"/>
      <c r="AD201" s="225"/>
      <c r="AE201" s="225"/>
      <c r="AF201" s="226"/>
    </row>
    <row r="202" spans="1:65" ht="21.6" customHeight="1" thickTop="1" thickBot="1">
      <c r="A202" s="302"/>
      <c r="B202" s="103" t="s">
        <v>51</v>
      </c>
      <c r="C202" s="94" t="e">
        <f>VLOOKUP($B198,利用者一覧!$C$4:$AU$53,38,FALSE)</f>
        <v>#N/A</v>
      </c>
      <c r="D202" s="104" t="s">
        <v>56</v>
      </c>
      <c r="E202" s="61" t="s">
        <v>149</v>
      </c>
      <c r="F202" s="271" t="s">
        <v>31</v>
      </c>
      <c r="G202" s="272"/>
      <c r="H202" s="171" t="s">
        <v>32</v>
      </c>
      <c r="I202" s="272"/>
      <c r="J202" s="171" t="s">
        <v>33</v>
      </c>
      <c r="K202" s="272"/>
      <c r="L202" s="171" t="s">
        <v>34</v>
      </c>
      <c r="M202" s="273"/>
      <c r="N202" s="274" t="s">
        <v>35</v>
      </c>
      <c r="O202" s="275"/>
      <c r="P202" s="276" t="e">
        <f>VLOOKUP($B198,利用者一覧!$C$4:$AU$53,40,FALSE)</f>
        <v>#N/A</v>
      </c>
      <c r="Q202" s="277"/>
      <c r="R202" s="277"/>
      <c r="S202" s="277"/>
      <c r="T202" s="278"/>
      <c r="U202" s="70" t="s">
        <v>148</v>
      </c>
      <c r="V202" s="279" t="s">
        <v>144</v>
      </c>
      <c r="W202" s="280"/>
      <c r="X202" s="96" t="e">
        <f>VLOOKUP($B198,利用者一覧!$C$4:$AU$53,18,FALSE)</f>
        <v>#N/A</v>
      </c>
      <c r="Y202" s="281" t="s">
        <v>141</v>
      </c>
      <c r="Z202" s="280"/>
      <c r="AA202" s="96" t="e">
        <f>VLOOKUP($B198,利用者一覧!$C$4:$AU$53,26,FALSE)</f>
        <v>#N/A</v>
      </c>
      <c r="AB202" s="225"/>
      <c r="AC202" s="225"/>
      <c r="AD202" s="225"/>
      <c r="AE202" s="225"/>
      <c r="AF202" s="226"/>
    </row>
    <row r="203" spans="1:65" ht="21.6" customHeight="1" thickBot="1">
      <c r="A203" s="302"/>
      <c r="B203" s="308" t="s">
        <v>47</v>
      </c>
      <c r="C203" s="308"/>
      <c r="D203" s="308"/>
      <c r="E203" s="309"/>
      <c r="F203" s="97" t="s">
        <v>36</v>
      </c>
      <c r="G203" s="98" t="s">
        <v>37</v>
      </c>
      <c r="H203" s="99" t="s">
        <v>36</v>
      </c>
      <c r="I203" s="98" t="s">
        <v>37</v>
      </c>
      <c r="J203" s="99" t="s">
        <v>36</v>
      </c>
      <c r="K203" s="98" t="s">
        <v>37</v>
      </c>
      <c r="L203" s="99" t="s">
        <v>36</v>
      </c>
      <c r="M203" s="101" t="s">
        <v>37</v>
      </c>
      <c r="N203" s="102" t="s">
        <v>36</v>
      </c>
      <c r="O203" s="100" t="s">
        <v>37</v>
      </c>
      <c r="P203" s="310" t="e">
        <f>VLOOKUP($B198,利用者一覧!$C$4:$AU$53,41,FALSE)</f>
        <v>#N/A</v>
      </c>
      <c r="Q203" s="311"/>
      <c r="R203" s="311"/>
      <c r="S203" s="311"/>
      <c r="T203" s="312"/>
      <c r="U203" s="64" t="s">
        <v>148</v>
      </c>
      <c r="V203" s="279" t="s">
        <v>138</v>
      </c>
      <c r="W203" s="280"/>
      <c r="X203" s="96" t="e">
        <f>VLOOKUP($B198,利用者一覧!$C$4:$AU$53,20,FALSE)</f>
        <v>#N/A</v>
      </c>
      <c r="Y203" s="281" t="s">
        <v>142</v>
      </c>
      <c r="Z203" s="280"/>
      <c r="AA203" s="96" t="e">
        <f>VLOOKUP($B198,利用者一覧!$C$4:$AU$53,28,FALSE)</f>
        <v>#N/A</v>
      </c>
      <c r="AB203" s="225"/>
      <c r="AC203" s="225"/>
      <c r="AD203" s="225"/>
      <c r="AE203" s="225"/>
      <c r="AF203" s="226"/>
      <c r="AK203" s="316"/>
      <c r="AL203" s="316"/>
      <c r="AM203" s="67"/>
      <c r="AN203" s="67"/>
      <c r="AO203" s="67"/>
    </row>
    <row r="204" spans="1:65" ht="21.6" customHeight="1" thickTop="1" thickBot="1">
      <c r="A204" s="302"/>
      <c r="B204" s="106" t="s">
        <v>51</v>
      </c>
      <c r="C204" s="94" t="e">
        <f>VLOOKUP($B198,利用者一覧!$C$4:$AU$53,39,FALSE)</f>
        <v>#N/A</v>
      </c>
      <c r="D204" s="104" t="s">
        <v>56</v>
      </c>
      <c r="E204" s="61" t="s">
        <v>149</v>
      </c>
      <c r="F204" s="71"/>
      <c r="G204" s="72"/>
      <c r="H204" s="73"/>
      <c r="I204" s="72"/>
      <c r="J204" s="73"/>
      <c r="K204" s="72"/>
      <c r="L204" s="73"/>
      <c r="M204" s="74"/>
      <c r="N204" s="62"/>
      <c r="O204" s="63"/>
      <c r="P204" s="317" t="e">
        <f>VLOOKUP($B198,利用者一覧!$C$4:$AU$53,42,FALSE)</f>
        <v>#N/A</v>
      </c>
      <c r="Q204" s="318"/>
      <c r="R204" s="318"/>
      <c r="S204" s="318"/>
      <c r="T204" s="319"/>
      <c r="U204" s="116" t="s">
        <v>148</v>
      </c>
      <c r="V204" s="320" t="e">
        <f>VLOOKUP($B198,利用者一覧!$C$4:$AU$53,44,FALSE)</f>
        <v>#N/A</v>
      </c>
      <c r="W204" s="179"/>
      <c r="X204" s="179"/>
      <c r="Y204" s="179"/>
      <c r="Z204" s="179"/>
      <c r="AA204" s="179"/>
      <c r="AB204" s="179"/>
      <c r="AC204" s="179"/>
      <c r="AD204" s="179"/>
      <c r="AE204" s="179"/>
      <c r="AF204" s="180"/>
    </row>
    <row r="205" spans="1:65" ht="21.6" customHeight="1" thickBot="1">
      <c r="A205" s="302"/>
      <c r="B205" s="293" t="s">
        <v>182</v>
      </c>
      <c r="C205" s="294"/>
      <c r="D205" s="294"/>
      <c r="E205" s="295"/>
      <c r="F205" s="109"/>
      <c r="G205" s="110"/>
      <c r="H205" s="111"/>
      <c r="I205" s="110"/>
      <c r="J205" s="111"/>
      <c r="K205" s="110"/>
      <c r="L205" s="111"/>
      <c r="M205" s="112"/>
      <c r="N205" s="113"/>
      <c r="O205" s="114"/>
      <c r="P205" s="198" t="s">
        <v>178</v>
      </c>
      <c r="Q205" s="199"/>
      <c r="R205" s="324"/>
      <c r="S205" s="206" t="e">
        <f>VLOOKUP($B198,利用者一覧!$C$4:$AU$53,43,FALSE)</f>
        <v>#N/A</v>
      </c>
      <c r="T205" s="206"/>
      <c r="U205" s="207"/>
      <c r="V205" s="321"/>
      <c r="W205" s="322"/>
      <c r="X205" s="322"/>
      <c r="Y205" s="322"/>
      <c r="Z205" s="322"/>
      <c r="AA205" s="322"/>
      <c r="AB205" s="322"/>
      <c r="AC205" s="322"/>
      <c r="AD205" s="322"/>
      <c r="AE205" s="322"/>
      <c r="AF205" s="323"/>
      <c r="AK205" s="76"/>
      <c r="AL205" s="76"/>
      <c r="AM205" s="76"/>
      <c r="AN205" s="76"/>
      <c r="AO205" s="76"/>
      <c r="AP205" s="77"/>
      <c r="AQ205" s="77"/>
      <c r="AR205" s="75"/>
      <c r="AS205" s="77"/>
      <c r="AT205" s="77"/>
      <c r="AU205" s="75"/>
      <c r="AV205" s="77"/>
      <c r="AW205" s="77"/>
      <c r="AX205" s="75"/>
      <c r="AY205" s="77"/>
      <c r="AZ205" s="77"/>
      <c r="BA205" s="75"/>
      <c r="BB205" s="77"/>
      <c r="BC205" s="77"/>
      <c r="BD205" s="75"/>
      <c r="BE205" s="77"/>
      <c r="BF205" s="77"/>
      <c r="BG205" s="75"/>
      <c r="BH205" s="77"/>
      <c r="BI205" s="77"/>
      <c r="BJ205" s="75"/>
      <c r="BK205" s="77"/>
      <c r="BL205" s="77"/>
      <c r="BM205" s="75"/>
    </row>
    <row r="206" spans="1:65" ht="27.6" customHeight="1" thickTop="1" thickBot="1">
      <c r="A206" s="303"/>
      <c r="B206" s="313"/>
      <c r="C206" s="314"/>
      <c r="D206" s="314"/>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4"/>
      <c r="AB206" s="314"/>
      <c r="AC206" s="314"/>
      <c r="AD206" s="314"/>
      <c r="AE206" s="314"/>
      <c r="AF206" s="315"/>
    </row>
    <row r="207" spans="1:65" ht="16.95" customHeight="1" thickBot="1">
      <c r="A207" s="302">
        <v>21</v>
      </c>
      <c r="B207" s="149" t="s">
        <v>9</v>
      </c>
      <c r="C207" s="150"/>
      <c r="D207" s="150"/>
      <c r="E207" s="151"/>
      <c r="F207" s="304" t="s">
        <v>158</v>
      </c>
      <c r="G207" s="305"/>
      <c r="H207" s="305"/>
      <c r="I207" s="305"/>
      <c r="J207" s="305"/>
      <c r="K207" s="305"/>
      <c r="L207" s="305"/>
      <c r="M207" s="305"/>
      <c r="N207" s="305"/>
      <c r="O207" s="306"/>
      <c r="P207" s="282" t="s">
        <v>48</v>
      </c>
      <c r="Q207" s="283"/>
      <c r="R207" s="283"/>
      <c r="S207" s="283"/>
      <c r="T207" s="283"/>
      <c r="U207" s="284"/>
      <c r="V207" s="285" t="e">
        <f>VLOOKUP($B208,利用者一覧!$C$4:$AU$53,36,FALSE)</f>
        <v>#N/A</v>
      </c>
      <c r="W207" s="286"/>
      <c r="X207" s="286"/>
      <c r="Y207" s="282" t="s">
        <v>49</v>
      </c>
      <c r="Z207" s="283"/>
      <c r="AA207" s="283"/>
      <c r="AB207" s="283"/>
      <c r="AC207" s="284"/>
      <c r="AD207" s="285" t="e">
        <f>VLOOKUP($B208,利用者一覧!$C$4:$AU$53,37,FALSE)</f>
        <v>#N/A</v>
      </c>
      <c r="AE207" s="286"/>
      <c r="AF207" s="287"/>
    </row>
    <row r="208" spans="1:65" ht="27" customHeight="1" thickTop="1" thickBot="1">
      <c r="A208" s="302"/>
      <c r="B208" s="208"/>
      <c r="C208" s="208"/>
      <c r="D208" s="208"/>
      <c r="E208" s="259"/>
      <c r="F208" s="271" t="s">
        <v>26</v>
      </c>
      <c r="G208" s="272"/>
      <c r="H208" s="171" t="s">
        <v>27</v>
      </c>
      <c r="I208" s="272"/>
      <c r="J208" s="171" t="s">
        <v>28</v>
      </c>
      <c r="K208" s="272"/>
      <c r="L208" s="171" t="s">
        <v>29</v>
      </c>
      <c r="M208" s="272"/>
      <c r="N208" s="171" t="s">
        <v>30</v>
      </c>
      <c r="O208" s="275"/>
      <c r="P208" s="106" t="s">
        <v>52</v>
      </c>
      <c r="Q208" s="288" t="s">
        <v>53</v>
      </c>
      <c r="R208" s="289"/>
      <c r="S208" s="104" t="s">
        <v>57</v>
      </c>
      <c r="T208" s="290"/>
      <c r="U208" s="291"/>
      <c r="V208" s="105" t="s">
        <v>60</v>
      </c>
      <c r="W208" s="288" t="s">
        <v>61</v>
      </c>
      <c r="X208" s="292"/>
      <c r="Y208" s="107" t="s">
        <v>54</v>
      </c>
      <c r="Z208" s="115" t="s">
        <v>148</v>
      </c>
      <c r="AA208" s="108" t="s">
        <v>58</v>
      </c>
      <c r="AB208" s="115" t="s">
        <v>148</v>
      </c>
      <c r="AC208" s="108" t="s">
        <v>62</v>
      </c>
      <c r="AD208" s="115" t="s">
        <v>148</v>
      </c>
      <c r="AE208" s="104" t="s">
        <v>55</v>
      </c>
      <c r="AF208" s="61" t="s">
        <v>148</v>
      </c>
    </row>
    <row r="209" spans="1:65" ht="21.6" customHeight="1" thickBot="1">
      <c r="A209" s="302"/>
      <c r="B209" s="209"/>
      <c r="C209" s="209"/>
      <c r="D209" s="209"/>
      <c r="E209" s="261"/>
      <c r="F209" s="97" t="s">
        <v>36</v>
      </c>
      <c r="G209" s="98" t="s">
        <v>37</v>
      </c>
      <c r="H209" s="99" t="s">
        <v>36</v>
      </c>
      <c r="I209" s="98" t="s">
        <v>37</v>
      </c>
      <c r="J209" s="99" t="s">
        <v>36</v>
      </c>
      <c r="K209" s="98" t="s">
        <v>37</v>
      </c>
      <c r="L209" s="99" t="s">
        <v>36</v>
      </c>
      <c r="M209" s="98" t="s">
        <v>37</v>
      </c>
      <c r="N209" s="99" t="s">
        <v>36</v>
      </c>
      <c r="O209" s="100" t="s">
        <v>37</v>
      </c>
      <c r="P209" s="293" t="s">
        <v>177</v>
      </c>
      <c r="Q209" s="294"/>
      <c r="R209" s="294"/>
      <c r="S209" s="294"/>
      <c r="T209" s="294"/>
      <c r="U209" s="295"/>
      <c r="V209" s="293" t="s">
        <v>176</v>
      </c>
      <c r="W209" s="294"/>
      <c r="X209" s="294"/>
      <c r="Y209" s="294"/>
      <c r="Z209" s="294"/>
      <c r="AA209" s="296"/>
      <c r="AB209" s="297" t="e">
        <f>VLOOKUP($B208,利用者一覧!$C$4:$AU$53,45,FALSE)</f>
        <v>#N/A</v>
      </c>
      <c r="AC209" s="297"/>
      <c r="AD209" s="297"/>
      <c r="AE209" s="297"/>
      <c r="AF209" s="298"/>
    </row>
    <row r="210" spans="1:65" ht="27" customHeight="1" thickTop="1" thickBot="1">
      <c r="A210" s="302"/>
      <c r="B210" s="209"/>
      <c r="C210" s="209"/>
      <c r="D210" s="209"/>
      <c r="E210" s="261"/>
      <c r="F210" s="71"/>
      <c r="G210" s="72"/>
      <c r="H210" s="73"/>
      <c r="I210" s="72"/>
      <c r="J210" s="73"/>
      <c r="K210" s="72"/>
      <c r="L210" s="73"/>
      <c r="M210" s="72"/>
      <c r="N210" s="73"/>
      <c r="O210" s="83"/>
      <c r="P210" s="107" t="s">
        <v>157</v>
      </c>
      <c r="Q210" s="115" t="s">
        <v>148</v>
      </c>
      <c r="R210" s="108" t="s">
        <v>63</v>
      </c>
      <c r="S210" s="61" t="s">
        <v>148</v>
      </c>
      <c r="T210" s="107" t="s">
        <v>59</v>
      </c>
      <c r="U210" s="61" t="s">
        <v>148</v>
      </c>
      <c r="V210" s="299" t="s">
        <v>135</v>
      </c>
      <c r="W210" s="300"/>
      <c r="X210" s="95" t="e">
        <f>VLOOKUP($B208,利用者一覧!$C$4:$AU$53,14,FALSE)</f>
        <v>#N/A</v>
      </c>
      <c r="Y210" s="301" t="s">
        <v>139</v>
      </c>
      <c r="Z210" s="300"/>
      <c r="AA210" s="95" t="e">
        <f>VLOOKUP($B208,利用者一覧!$C$4:$AU$53,22,FALSE)</f>
        <v>#N/A</v>
      </c>
      <c r="AB210" s="225"/>
      <c r="AC210" s="225"/>
      <c r="AD210" s="225"/>
      <c r="AE210" s="225"/>
      <c r="AF210" s="226"/>
    </row>
    <row r="211" spans="1:65" ht="21.6" customHeight="1" thickBot="1">
      <c r="A211" s="302"/>
      <c r="B211" s="283" t="s">
        <v>46</v>
      </c>
      <c r="C211" s="283"/>
      <c r="D211" s="283"/>
      <c r="E211" s="307"/>
      <c r="F211" s="84"/>
      <c r="G211" s="85"/>
      <c r="H211" s="86"/>
      <c r="I211" s="85"/>
      <c r="J211" s="86"/>
      <c r="K211" s="85"/>
      <c r="L211" s="86"/>
      <c r="M211" s="85"/>
      <c r="N211" s="86"/>
      <c r="O211" s="87"/>
      <c r="P211" s="293" t="s">
        <v>156</v>
      </c>
      <c r="Q211" s="294"/>
      <c r="R211" s="294"/>
      <c r="S211" s="294"/>
      <c r="T211" s="294"/>
      <c r="U211" s="295"/>
      <c r="V211" s="279" t="s">
        <v>143</v>
      </c>
      <c r="W211" s="280"/>
      <c r="X211" s="96" t="e">
        <f>VLOOKUP($B208,利用者一覧!$C$4:$AU$53,16,FALSE)</f>
        <v>#N/A</v>
      </c>
      <c r="Y211" s="281" t="s">
        <v>140</v>
      </c>
      <c r="Z211" s="280"/>
      <c r="AA211" s="96" t="e">
        <f>VLOOKUP($B208,利用者一覧!$C$4:$AU$53,24,FALSE)</f>
        <v>#N/A</v>
      </c>
      <c r="AB211" s="225"/>
      <c r="AC211" s="225"/>
      <c r="AD211" s="225"/>
      <c r="AE211" s="225"/>
      <c r="AF211" s="226"/>
    </row>
    <row r="212" spans="1:65" ht="21.6" customHeight="1" thickTop="1" thickBot="1">
      <c r="A212" s="302"/>
      <c r="B212" s="103" t="s">
        <v>51</v>
      </c>
      <c r="C212" s="94" t="e">
        <f>VLOOKUP($B208,利用者一覧!$C$4:$AU$53,38,FALSE)</f>
        <v>#N/A</v>
      </c>
      <c r="D212" s="104" t="s">
        <v>56</v>
      </c>
      <c r="E212" s="61" t="s">
        <v>149</v>
      </c>
      <c r="F212" s="271" t="s">
        <v>31</v>
      </c>
      <c r="G212" s="272"/>
      <c r="H212" s="171" t="s">
        <v>32</v>
      </c>
      <c r="I212" s="272"/>
      <c r="J212" s="171" t="s">
        <v>33</v>
      </c>
      <c r="K212" s="272"/>
      <c r="L212" s="171" t="s">
        <v>34</v>
      </c>
      <c r="M212" s="273"/>
      <c r="N212" s="274" t="s">
        <v>35</v>
      </c>
      <c r="O212" s="275"/>
      <c r="P212" s="276" t="e">
        <f>VLOOKUP($B208,利用者一覧!$C$4:$AU$53,40,FALSE)</f>
        <v>#N/A</v>
      </c>
      <c r="Q212" s="277"/>
      <c r="R212" s="277"/>
      <c r="S212" s="277"/>
      <c r="T212" s="278"/>
      <c r="U212" s="70" t="s">
        <v>148</v>
      </c>
      <c r="V212" s="279" t="s">
        <v>144</v>
      </c>
      <c r="W212" s="280"/>
      <c r="X212" s="96" t="e">
        <f>VLOOKUP($B208,利用者一覧!$C$4:$AU$53,18,FALSE)</f>
        <v>#N/A</v>
      </c>
      <c r="Y212" s="281" t="s">
        <v>141</v>
      </c>
      <c r="Z212" s="280"/>
      <c r="AA212" s="96" t="e">
        <f>VLOOKUP($B208,利用者一覧!$C$4:$AU$53,26,FALSE)</f>
        <v>#N/A</v>
      </c>
      <c r="AB212" s="225"/>
      <c r="AC212" s="225"/>
      <c r="AD212" s="225"/>
      <c r="AE212" s="225"/>
      <c r="AF212" s="226"/>
    </row>
    <row r="213" spans="1:65" ht="21.6" customHeight="1" thickBot="1">
      <c r="A213" s="302"/>
      <c r="B213" s="308" t="s">
        <v>47</v>
      </c>
      <c r="C213" s="308"/>
      <c r="D213" s="308"/>
      <c r="E213" s="309"/>
      <c r="F213" s="97" t="s">
        <v>36</v>
      </c>
      <c r="G213" s="98" t="s">
        <v>37</v>
      </c>
      <c r="H213" s="99" t="s">
        <v>36</v>
      </c>
      <c r="I213" s="98" t="s">
        <v>37</v>
      </c>
      <c r="J213" s="99" t="s">
        <v>36</v>
      </c>
      <c r="K213" s="98" t="s">
        <v>37</v>
      </c>
      <c r="L213" s="99" t="s">
        <v>36</v>
      </c>
      <c r="M213" s="101" t="s">
        <v>37</v>
      </c>
      <c r="N213" s="102" t="s">
        <v>36</v>
      </c>
      <c r="O213" s="100" t="s">
        <v>37</v>
      </c>
      <c r="P213" s="310" t="e">
        <f>VLOOKUP($B208,利用者一覧!$C$4:$AU$53,41,FALSE)</f>
        <v>#N/A</v>
      </c>
      <c r="Q213" s="311"/>
      <c r="R213" s="311"/>
      <c r="S213" s="311"/>
      <c r="T213" s="312"/>
      <c r="U213" s="64" t="s">
        <v>148</v>
      </c>
      <c r="V213" s="279" t="s">
        <v>138</v>
      </c>
      <c r="W213" s="280"/>
      <c r="X213" s="96" t="e">
        <f>VLOOKUP($B208,利用者一覧!$C$4:$AU$53,20,FALSE)</f>
        <v>#N/A</v>
      </c>
      <c r="Y213" s="281" t="s">
        <v>142</v>
      </c>
      <c r="Z213" s="280"/>
      <c r="AA213" s="96" t="e">
        <f>VLOOKUP($B208,利用者一覧!$C$4:$AU$53,28,FALSE)</f>
        <v>#N/A</v>
      </c>
      <c r="AB213" s="225"/>
      <c r="AC213" s="225"/>
      <c r="AD213" s="225"/>
      <c r="AE213" s="225"/>
      <c r="AF213" s="226"/>
      <c r="AK213" s="316"/>
      <c r="AL213" s="316"/>
      <c r="AM213" s="67"/>
      <c r="AN213" s="67"/>
      <c r="AO213" s="67"/>
    </row>
    <row r="214" spans="1:65" ht="21.6" customHeight="1" thickTop="1" thickBot="1">
      <c r="A214" s="302"/>
      <c r="B214" s="106" t="s">
        <v>51</v>
      </c>
      <c r="C214" s="94" t="e">
        <f>VLOOKUP($B208,利用者一覧!$C$4:$AU$53,39,FALSE)</f>
        <v>#N/A</v>
      </c>
      <c r="D214" s="104" t="s">
        <v>56</v>
      </c>
      <c r="E214" s="61" t="s">
        <v>149</v>
      </c>
      <c r="F214" s="71"/>
      <c r="G214" s="72"/>
      <c r="H214" s="73"/>
      <c r="I214" s="72"/>
      <c r="J214" s="73"/>
      <c r="K214" s="72"/>
      <c r="L214" s="73"/>
      <c r="M214" s="74"/>
      <c r="N214" s="62"/>
      <c r="O214" s="63"/>
      <c r="P214" s="317" t="e">
        <f>VLOOKUP($B208,利用者一覧!$C$4:$AU$53,42,FALSE)</f>
        <v>#N/A</v>
      </c>
      <c r="Q214" s="318"/>
      <c r="R214" s="318"/>
      <c r="S214" s="318"/>
      <c r="T214" s="319"/>
      <c r="U214" s="116" t="s">
        <v>148</v>
      </c>
      <c r="V214" s="320" t="e">
        <f>VLOOKUP($B208,利用者一覧!$C$4:$AU$53,44,FALSE)</f>
        <v>#N/A</v>
      </c>
      <c r="W214" s="179"/>
      <c r="X214" s="179"/>
      <c r="Y214" s="179"/>
      <c r="Z214" s="179"/>
      <c r="AA214" s="179"/>
      <c r="AB214" s="179"/>
      <c r="AC214" s="179"/>
      <c r="AD214" s="179"/>
      <c r="AE214" s="179"/>
      <c r="AF214" s="180"/>
    </row>
    <row r="215" spans="1:65" ht="21.6" customHeight="1" thickBot="1">
      <c r="A215" s="302"/>
      <c r="B215" s="293" t="s">
        <v>182</v>
      </c>
      <c r="C215" s="294"/>
      <c r="D215" s="294"/>
      <c r="E215" s="295"/>
      <c r="F215" s="109"/>
      <c r="G215" s="110"/>
      <c r="H215" s="111"/>
      <c r="I215" s="110"/>
      <c r="J215" s="111"/>
      <c r="K215" s="110"/>
      <c r="L215" s="111"/>
      <c r="M215" s="112"/>
      <c r="N215" s="113"/>
      <c r="O215" s="114"/>
      <c r="P215" s="198" t="s">
        <v>178</v>
      </c>
      <c r="Q215" s="199"/>
      <c r="R215" s="324"/>
      <c r="S215" s="206" t="e">
        <f>VLOOKUP($B208,利用者一覧!$C$4:$AU$53,43,FALSE)</f>
        <v>#N/A</v>
      </c>
      <c r="T215" s="206"/>
      <c r="U215" s="207"/>
      <c r="V215" s="321"/>
      <c r="W215" s="322"/>
      <c r="X215" s="322"/>
      <c r="Y215" s="322"/>
      <c r="Z215" s="322"/>
      <c r="AA215" s="322"/>
      <c r="AB215" s="322"/>
      <c r="AC215" s="322"/>
      <c r="AD215" s="322"/>
      <c r="AE215" s="322"/>
      <c r="AF215" s="323"/>
      <c r="AK215" s="76"/>
      <c r="AL215" s="76"/>
      <c r="AM215" s="76"/>
      <c r="AN215" s="76"/>
      <c r="AO215" s="76"/>
      <c r="AP215" s="77"/>
      <c r="AQ215" s="77"/>
      <c r="AR215" s="75"/>
      <c r="AS215" s="77"/>
      <c r="AT215" s="77"/>
      <c r="AU215" s="75"/>
      <c r="AV215" s="77"/>
      <c r="AW215" s="77"/>
      <c r="AX215" s="75"/>
      <c r="AY215" s="77"/>
      <c r="AZ215" s="77"/>
      <c r="BA215" s="75"/>
      <c r="BB215" s="77"/>
      <c r="BC215" s="77"/>
      <c r="BD215" s="75"/>
      <c r="BE215" s="77"/>
      <c r="BF215" s="77"/>
      <c r="BG215" s="75"/>
      <c r="BH215" s="77"/>
      <c r="BI215" s="77"/>
      <c r="BJ215" s="75"/>
      <c r="BK215" s="77"/>
      <c r="BL215" s="77"/>
      <c r="BM215" s="75"/>
    </row>
    <row r="216" spans="1:65" ht="27.6" customHeight="1" thickTop="1" thickBot="1">
      <c r="A216" s="303"/>
      <c r="B216" s="313"/>
      <c r="C216" s="314"/>
      <c r="D216" s="314"/>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4"/>
      <c r="AB216" s="314"/>
      <c r="AC216" s="314"/>
      <c r="AD216" s="314"/>
      <c r="AE216" s="314"/>
      <c r="AF216" s="315"/>
    </row>
    <row r="217" spans="1:65" ht="16.95" customHeight="1" thickBot="1">
      <c r="A217" s="302">
        <v>22</v>
      </c>
      <c r="B217" s="149" t="s">
        <v>9</v>
      </c>
      <c r="C217" s="150"/>
      <c r="D217" s="150"/>
      <c r="E217" s="151"/>
      <c r="F217" s="304" t="s">
        <v>158</v>
      </c>
      <c r="G217" s="305"/>
      <c r="H217" s="305"/>
      <c r="I217" s="305"/>
      <c r="J217" s="305"/>
      <c r="K217" s="305"/>
      <c r="L217" s="305"/>
      <c r="M217" s="305"/>
      <c r="N217" s="305"/>
      <c r="O217" s="306"/>
      <c r="P217" s="282" t="s">
        <v>48</v>
      </c>
      <c r="Q217" s="283"/>
      <c r="R217" s="283"/>
      <c r="S217" s="283"/>
      <c r="T217" s="283"/>
      <c r="U217" s="284"/>
      <c r="V217" s="285" t="e">
        <f>VLOOKUP($B218,利用者一覧!$C$4:$AU$53,36,FALSE)</f>
        <v>#N/A</v>
      </c>
      <c r="W217" s="286"/>
      <c r="X217" s="286"/>
      <c r="Y217" s="282" t="s">
        <v>49</v>
      </c>
      <c r="Z217" s="283"/>
      <c r="AA217" s="283"/>
      <c r="AB217" s="283"/>
      <c r="AC217" s="284"/>
      <c r="AD217" s="285" t="e">
        <f>VLOOKUP($B218,利用者一覧!$C$4:$AU$53,37,FALSE)</f>
        <v>#N/A</v>
      </c>
      <c r="AE217" s="286"/>
      <c r="AF217" s="287"/>
    </row>
    <row r="218" spans="1:65" ht="27" customHeight="1" thickTop="1" thickBot="1">
      <c r="A218" s="302"/>
      <c r="B218" s="208"/>
      <c r="C218" s="208"/>
      <c r="D218" s="208"/>
      <c r="E218" s="259"/>
      <c r="F218" s="271" t="s">
        <v>26</v>
      </c>
      <c r="G218" s="272"/>
      <c r="H218" s="171" t="s">
        <v>27</v>
      </c>
      <c r="I218" s="272"/>
      <c r="J218" s="171" t="s">
        <v>28</v>
      </c>
      <c r="K218" s="272"/>
      <c r="L218" s="171" t="s">
        <v>29</v>
      </c>
      <c r="M218" s="272"/>
      <c r="N218" s="171" t="s">
        <v>30</v>
      </c>
      <c r="O218" s="275"/>
      <c r="P218" s="106" t="s">
        <v>52</v>
      </c>
      <c r="Q218" s="288" t="s">
        <v>53</v>
      </c>
      <c r="R218" s="289"/>
      <c r="S218" s="104" t="s">
        <v>57</v>
      </c>
      <c r="T218" s="290"/>
      <c r="U218" s="291"/>
      <c r="V218" s="105" t="s">
        <v>60</v>
      </c>
      <c r="W218" s="288" t="s">
        <v>61</v>
      </c>
      <c r="X218" s="292"/>
      <c r="Y218" s="107" t="s">
        <v>54</v>
      </c>
      <c r="Z218" s="115" t="s">
        <v>148</v>
      </c>
      <c r="AA218" s="108" t="s">
        <v>58</v>
      </c>
      <c r="AB218" s="115" t="s">
        <v>148</v>
      </c>
      <c r="AC218" s="108" t="s">
        <v>62</v>
      </c>
      <c r="AD218" s="115" t="s">
        <v>148</v>
      </c>
      <c r="AE218" s="104" t="s">
        <v>55</v>
      </c>
      <c r="AF218" s="61" t="s">
        <v>148</v>
      </c>
    </row>
    <row r="219" spans="1:65" ht="21.6" customHeight="1" thickBot="1">
      <c r="A219" s="302"/>
      <c r="B219" s="209"/>
      <c r="C219" s="209"/>
      <c r="D219" s="209"/>
      <c r="E219" s="261"/>
      <c r="F219" s="97" t="s">
        <v>36</v>
      </c>
      <c r="G219" s="98" t="s">
        <v>37</v>
      </c>
      <c r="H219" s="99" t="s">
        <v>36</v>
      </c>
      <c r="I219" s="98" t="s">
        <v>37</v>
      </c>
      <c r="J219" s="99" t="s">
        <v>36</v>
      </c>
      <c r="K219" s="98" t="s">
        <v>37</v>
      </c>
      <c r="L219" s="99" t="s">
        <v>36</v>
      </c>
      <c r="M219" s="98" t="s">
        <v>37</v>
      </c>
      <c r="N219" s="99" t="s">
        <v>36</v>
      </c>
      <c r="O219" s="100" t="s">
        <v>37</v>
      </c>
      <c r="P219" s="293" t="s">
        <v>177</v>
      </c>
      <c r="Q219" s="294"/>
      <c r="R219" s="294"/>
      <c r="S219" s="294"/>
      <c r="T219" s="294"/>
      <c r="U219" s="295"/>
      <c r="V219" s="293" t="s">
        <v>176</v>
      </c>
      <c r="W219" s="294"/>
      <c r="X219" s="294"/>
      <c r="Y219" s="294"/>
      <c r="Z219" s="294"/>
      <c r="AA219" s="296"/>
      <c r="AB219" s="297" t="e">
        <f>VLOOKUP($B218,利用者一覧!$C$4:$AU$53,45,FALSE)</f>
        <v>#N/A</v>
      </c>
      <c r="AC219" s="297"/>
      <c r="AD219" s="297"/>
      <c r="AE219" s="297"/>
      <c r="AF219" s="298"/>
    </row>
    <row r="220" spans="1:65" ht="27" customHeight="1" thickTop="1" thickBot="1">
      <c r="A220" s="302"/>
      <c r="B220" s="209"/>
      <c r="C220" s="209"/>
      <c r="D220" s="209"/>
      <c r="E220" s="261"/>
      <c r="F220" s="71"/>
      <c r="G220" s="72"/>
      <c r="H220" s="73"/>
      <c r="I220" s="72"/>
      <c r="J220" s="73"/>
      <c r="K220" s="72"/>
      <c r="L220" s="73"/>
      <c r="M220" s="72"/>
      <c r="N220" s="73"/>
      <c r="O220" s="83"/>
      <c r="P220" s="107" t="s">
        <v>157</v>
      </c>
      <c r="Q220" s="115" t="s">
        <v>148</v>
      </c>
      <c r="R220" s="108" t="s">
        <v>63</v>
      </c>
      <c r="S220" s="61" t="s">
        <v>148</v>
      </c>
      <c r="T220" s="107" t="s">
        <v>59</v>
      </c>
      <c r="U220" s="61" t="s">
        <v>148</v>
      </c>
      <c r="V220" s="299" t="s">
        <v>135</v>
      </c>
      <c r="W220" s="300"/>
      <c r="X220" s="95" t="e">
        <f>VLOOKUP($B218,利用者一覧!$C$4:$AU$53,14,FALSE)</f>
        <v>#N/A</v>
      </c>
      <c r="Y220" s="301" t="s">
        <v>139</v>
      </c>
      <c r="Z220" s="300"/>
      <c r="AA220" s="95" t="e">
        <f>VLOOKUP($B218,利用者一覧!$C$4:$AU$53,22,FALSE)</f>
        <v>#N/A</v>
      </c>
      <c r="AB220" s="225"/>
      <c r="AC220" s="225"/>
      <c r="AD220" s="225"/>
      <c r="AE220" s="225"/>
      <c r="AF220" s="226"/>
    </row>
    <row r="221" spans="1:65" ht="21.6" customHeight="1" thickBot="1">
      <c r="A221" s="302"/>
      <c r="B221" s="283" t="s">
        <v>46</v>
      </c>
      <c r="C221" s="283"/>
      <c r="D221" s="283"/>
      <c r="E221" s="307"/>
      <c r="F221" s="84"/>
      <c r="G221" s="85"/>
      <c r="H221" s="86"/>
      <c r="I221" s="85"/>
      <c r="J221" s="86"/>
      <c r="K221" s="85"/>
      <c r="L221" s="86"/>
      <c r="M221" s="85"/>
      <c r="N221" s="86"/>
      <c r="O221" s="87"/>
      <c r="P221" s="293" t="s">
        <v>156</v>
      </c>
      <c r="Q221" s="294"/>
      <c r="R221" s="294"/>
      <c r="S221" s="294"/>
      <c r="T221" s="294"/>
      <c r="U221" s="295"/>
      <c r="V221" s="279" t="s">
        <v>143</v>
      </c>
      <c r="W221" s="280"/>
      <c r="X221" s="96" t="e">
        <f>VLOOKUP($B218,利用者一覧!$C$4:$AU$53,16,FALSE)</f>
        <v>#N/A</v>
      </c>
      <c r="Y221" s="281" t="s">
        <v>140</v>
      </c>
      <c r="Z221" s="280"/>
      <c r="AA221" s="96" t="e">
        <f>VLOOKUP($B218,利用者一覧!$C$4:$AU$53,24,FALSE)</f>
        <v>#N/A</v>
      </c>
      <c r="AB221" s="225"/>
      <c r="AC221" s="225"/>
      <c r="AD221" s="225"/>
      <c r="AE221" s="225"/>
      <c r="AF221" s="226"/>
    </row>
    <row r="222" spans="1:65" ht="21.6" customHeight="1" thickTop="1" thickBot="1">
      <c r="A222" s="302"/>
      <c r="B222" s="103" t="s">
        <v>51</v>
      </c>
      <c r="C222" s="94" t="e">
        <f>VLOOKUP($B218,利用者一覧!$C$4:$AU$53,38,FALSE)</f>
        <v>#N/A</v>
      </c>
      <c r="D222" s="104" t="s">
        <v>56</v>
      </c>
      <c r="E222" s="61" t="s">
        <v>149</v>
      </c>
      <c r="F222" s="271" t="s">
        <v>31</v>
      </c>
      <c r="G222" s="272"/>
      <c r="H222" s="171" t="s">
        <v>32</v>
      </c>
      <c r="I222" s="272"/>
      <c r="J222" s="171" t="s">
        <v>33</v>
      </c>
      <c r="K222" s="272"/>
      <c r="L222" s="171" t="s">
        <v>34</v>
      </c>
      <c r="M222" s="273"/>
      <c r="N222" s="274" t="s">
        <v>35</v>
      </c>
      <c r="O222" s="275"/>
      <c r="P222" s="276" t="e">
        <f>VLOOKUP($B218,利用者一覧!$C$4:$AU$53,40,FALSE)</f>
        <v>#N/A</v>
      </c>
      <c r="Q222" s="277"/>
      <c r="R222" s="277"/>
      <c r="S222" s="277"/>
      <c r="T222" s="278"/>
      <c r="U222" s="70" t="s">
        <v>148</v>
      </c>
      <c r="V222" s="279" t="s">
        <v>144</v>
      </c>
      <c r="W222" s="280"/>
      <c r="X222" s="96" t="e">
        <f>VLOOKUP($B218,利用者一覧!$C$4:$AU$53,18,FALSE)</f>
        <v>#N/A</v>
      </c>
      <c r="Y222" s="281" t="s">
        <v>141</v>
      </c>
      <c r="Z222" s="280"/>
      <c r="AA222" s="96" t="e">
        <f>VLOOKUP($B218,利用者一覧!$C$4:$AU$53,26,FALSE)</f>
        <v>#N/A</v>
      </c>
      <c r="AB222" s="225"/>
      <c r="AC222" s="225"/>
      <c r="AD222" s="225"/>
      <c r="AE222" s="225"/>
      <c r="AF222" s="226"/>
    </row>
    <row r="223" spans="1:65" ht="21.6" customHeight="1" thickBot="1">
      <c r="A223" s="302"/>
      <c r="B223" s="308" t="s">
        <v>47</v>
      </c>
      <c r="C223" s="308"/>
      <c r="D223" s="308"/>
      <c r="E223" s="309"/>
      <c r="F223" s="97" t="s">
        <v>36</v>
      </c>
      <c r="G223" s="98" t="s">
        <v>37</v>
      </c>
      <c r="H223" s="99" t="s">
        <v>36</v>
      </c>
      <c r="I223" s="98" t="s">
        <v>37</v>
      </c>
      <c r="J223" s="99" t="s">
        <v>36</v>
      </c>
      <c r="K223" s="98" t="s">
        <v>37</v>
      </c>
      <c r="L223" s="99" t="s">
        <v>36</v>
      </c>
      <c r="M223" s="101" t="s">
        <v>37</v>
      </c>
      <c r="N223" s="102" t="s">
        <v>36</v>
      </c>
      <c r="O223" s="100" t="s">
        <v>37</v>
      </c>
      <c r="P223" s="310" t="e">
        <f>VLOOKUP($B218,利用者一覧!$C$4:$AU$53,41,FALSE)</f>
        <v>#N/A</v>
      </c>
      <c r="Q223" s="311"/>
      <c r="R223" s="311"/>
      <c r="S223" s="311"/>
      <c r="T223" s="312"/>
      <c r="U223" s="64" t="s">
        <v>148</v>
      </c>
      <c r="V223" s="279" t="s">
        <v>138</v>
      </c>
      <c r="W223" s="280"/>
      <c r="X223" s="96" t="e">
        <f>VLOOKUP($B218,利用者一覧!$C$4:$AU$53,20,FALSE)</f>
        <v>#N/A</v>
      </c>
      <c r="Y223" s="281" t="s">
        <v>142</v>
      </c>
      <c r="Z223" s="280"/>
      <c r="AA223" s="96" t="e">
        <f>VLOOKUP($B218,利用者一覧!$C$4:$AU$53,28,FALSE)</f>
        <v>#N/A</v>
      </c>
      <c r="AB223" s="225"/>
      <c r="AC223" s="225"/>
      <c r="AD223" s="225"/>
      <c r="AE223" s="225"/>
      <c r="AF223" s="226"/>
      <c r="AK223" s="316"/>
      <c r="AL223" s="316"/>
      <c r="AM223" s="67"/>
      <c r="AN223" s="67"/>
      <c r="AO223" s="67"/>
    </row>
    <row r="224" spans="1:65" ht="21.6" customHeight="1" thickTop="1" thickBot="1">
      <c r="A224" s="302"/>
      <c r="B224" s="106" t="s">
        <v>51</v>
      </c>
      <c r="C224" s="94" t="e">
        <f>VLOOKUP($B218,利用者一覧!$C$4:$AU$53,39,FALSE)</f>
        <v>#N/A</v>
      </c>
      <c r="D224" s="104" t="s">
        <v>56</v>
      </c>
      <c r="E224" s="61" t="s">
        <v>149</v>
      </c>
      <c r="F224" s="71"/>
      <c r="G224" s="72"/>
      <c r="H224" s="73"/>
      <c r="I224" s="72"/>
      <c r="J224" s="73"/>
      <c r="K224" s="72"/>
      <c r="L224" s="73"/>
      <c r="M224" s="74"/>
      <c r="N224" s="62"/>
      <c r="O224" s="63"/>
      <c r="P224" s="317" t="e">
        <f>VLOOKUP($B218,利用者一覧!$C$4:$AU$53,42,FALSE)</f>
        <v>#N/A</v>
      </c>
      <c r="Q224" s="318"/>
      <c r="R224" s="318"/>
      <c r="S224" s="318"/>
      <c r="T224" s="319"/>
      <c r="U224" s="116" t="s">
        <v>148</v>
      </c>
      <c r="V224" s="320" t="e">
        <f>VLOOKUP($B218,利用者一覧!$C$4:$AU$53,44,FALSE)</f>
        <v>#N/A</v>
      </c>
      <c r="W224" s="179"/>
      <c r="X224" s="179"/>
      <c r="Y224" s="179"/>
      <c r="Z224" s="179"/>
      <c r="AA224" s="179"/>
      <c r="AB224" s="179"/>
      <c r="AC224" s="179"/>
      <c r="AD224" s="179"/>
      <c r="AE224" s="179"/>
      <c r="AF224" s="180"/>
    </row>
    <row r="225" spans="1:65" ht="21.6" customHeight="1" thickBot="1">
      <c r="A225" s="302"/>
      <c r="B225" s="293" t="s">
        <v>182</v>
      </c>
      <c r="C225" s="294"/>
      <c r="D225" s="294"/>
      <c r="E225" s="295"/>
      <c r="F225" s="109"/>
      <c r="G225" s="110"/>
      <c r="H225" s="111"/>
      <c r="I225" s="110"/>
      <c r="J225" s="111"/>
      <c r="K225" s="110"/>
      <c r="L225" s="111"/>
      <c r="M225" s="112"/>
      <c r="N225" s="113"/>
      <c r="O225" s="114"/>
      <c r="P225" s="198" t="s">
        <v>178</v>
      </c>
      <c r="Q225" s="199"/>
      <c r="R225" s="324"/>
      <c r="S225" s="206" t="e">
        <f>VLOOKUP($B218,利用者一覧!$C$4:$AU$53,43,FALSE)</f>
        <v>#N/A</v>
      </c>
      <c r="T225" s="206"/>
      <c r="U225" s="207"/>
      <c r="V225" s="321"/>
      <c r="W225" s="322"/>
      <c r="X225" s="322"/>
      <c r="Y225" s="322"/>
      <c r="Z225" s="322"/>
      <c r="AA225" s="322"/>
      <c r="AB225" s="322"/>
      <c r="AC225" s="322"/>
      <c r="AD225" s="322"/>
      <c r="AE225" s="322"/>
      <c r="AF225" s="323"/>
      <c r="AK225" s="76"/>
      <c r="AL225" s="76"/>
      <c r="AM225" s="76"/>
      <c r="AN225" s="76"/>
      <c r="AO225" s="76"/>
      <c r="AP225" s="77"/>
      <c r="AQ225" s="77"/>
      <c r="AR225" s="75"/>
      <c r="AS225" s="77"/>
      <c r="AT225" s="77"/>
      <c r="AU225" s="75"/>
      <c r="AV225" s="77"/>
      <c r="AW225" s="77"/>
      <c r="AX225" s="75"/>
      <c r="AY225" s="77"/>
      <c r="AZ225" s="77"/>
      <c r="BA225" s="75"/>
      <c r="BB225" s="77"/>
      <c r="BC225" s="77"/>
      <c r="BD225" s="75"/>
      <c r="BE225" s="77"/>
      <c r="BF225" s="77"/>
      <c r="BG225" s="75"/>
      <c r="BH225" s="77"/>
      <c r="BI225" s="77"/>
      <c r="BJ225" s="75"/>
      <c r="BK225" s="77"/>
      <c r="BL225" s="77"/>
      <c r="BM225" s="75"/>
    </row>
    <row r="226" spans="1:65" ht="27.6" customHeight="1" thickTop="1" thickBot="1">
      <c r="A226" s="303"/>
      <c r="B226" s="313"/>
      <c r="C226" s="314"/>
      <c r="D226" s="314"/>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4"/>
      <c r="AB226" s="314"/>
      <c r="AC226" s="314"/>
      <c r="AD226" s="314"/>
      <c r="AE226" s="314"/>
      <c r="AF226" s="315"/>
    </row>
    <row r="227" spans="1:65" ht="16.95" customHeight="1" thickBot="1">
      <c r="A227" s="302">
        <v>23</v>
      </c>
      <c r="B227" s="149" t="s">
        <v>9</v>
      </c>
      <c r="C227" s="150"/>
      <c r="D227" s="150"/>
      <c r="E227" s="151"/>
      <c r="F227" s="304" t="s">
        <v>158</v>
      </c>
      <c r="G227" s="305"/>
      <c r="H227" s="305"/>
      <c r="I227" s="305"/>
      <c r="J227" s="305"/>
      <c r="K227" s="305"/>
      <c r="L227" s="305"/>
      <c r="M227" s="305"/>
      <c r="N227" s="305"/>
      <c r="O227" s="306"/>
      <c r="P227" s="282" t="s">
        <v>48</v>
      </c>
      <c r="Q227" s="283"/>
      <c r="R227" s="283"/>
      <c r="S227" s="283"/>
      <c r="T227" s="283"/>
      <c r="U227" s="284"/>
      <c r="V227" s="285" t="e">
        <f>VLOOKUP($B228,利用者一覧!$C$4:$AU$53,36,FALSE)</f>
        <v>#N/A</v>
      </c>
      <c r="W227" s="286"/>
      <c r="X227" s="286"/>
      <c r="Y227" s="282" t="s">
        <v>49</v>
      </c>
      <c r="Z227" s="283"/>
      <c r="AA227" s="283"/>
      <c r="AB227" s="283"/>
      <c r="AC227" s="284"/>
      <c r="AD227" s="285" t="e">
        <f>VLOOKUP($B228,利用者一覧!$C$4:$AU$53,37,FALSE)</f>
        <v>#N/A</v>
      </c>
      <c r="AE227" s="286"/>
      <c r="AF227" s="287"/>
    </row>
    <row r="228" spans="1:65" ht="27" customHeight="1" thickTop="1" thickBot="1">
      <c r="A228" s="302"/>
      <c r="B228" s="208"/>
      <c r="C228" s="208"/>
      <c r="D228" s="208"/>
      <c r="E228" s="259"/>
      <c r="F228" s="271" t="s">
        <v>26</v>
      </c>
      <c r="G228" s="272"/>
      <c r="H228" s="171" t="s">
        <v>27</v>
      </c>
      <c r="I228" s="272"/>
      <c r="J228" s="171" t="s">
        <v>28</v>
      </c>
      <c r="K228" s="272"/>
      <c r="L228" s="171" t="s">
        <v>29</v>
      </c>
      <c r="M228" s="272"/>
      <c r="N228" s="171" t="s">
        <v>30</v>
      </c>
      <c r="O228" s="275"/>
      <c r="P228" s="106" t="s">
        <v>52</v>
      </c>
      <c r="Q228" s="288" t="s">
        <v>53</v>
      </c>
      <c r="R228" s="289"/>
      <c r="S228" s="104" t="s">
        <v>57</v>
      </c>
      <c r="T228" s="290"/>
      <c r="U228" s="291"/>
      <c r="V228" s="105" t="s">
        <v>60</v>
      </c>
      <c r="W228" s="288" t="s">
        <v>61</v>
      </c>
      <c r="X228" s="292"/>
      <c r="Y228" s="107" t="s">
        <v>54</v>
      </c>
      <c r="Z228" s="115" t="s">
        <v>148</v>
      </c>
      <c r="AA228" s="108" t="s">
        <v>58</v>
      </c>
      <c r="AB228" s="115" t="s">
        <v>148</v>
      </c>
      <c r="AC228" s="108" t="s">
        <v>62</v>
      </c>
      <c r="AD228" s="115" t="s">
        <v>148</v>
      </c>
      <c r="AE228" s="104" t="s">
        <v>55</v>
      </c>
      <c r="AF228" s="61" t="s">
        <v>148</v>
      </c>
    </row>
    <row r="229" spans="1:65" ht="21.6" customHeight="1" thickBot="1">
      <c r="A229" s="302"/>
      <c r="B229" s="209"/>
      <c r="C229" s="209"/>
      <c r="D229" s="209"/>
      <c r="E229" s="261"/>
      <c r="F229" s="97" t="s">
        <v>36</v>
      </c>
      <c r="G229" s="98" t="s">
        <v>37</v>
      </c>
      <c r="H229" s="99" t="s">
        <v>36</v>
      </c>
      <c r="I229" s="98" t="s">
        <v>37</v>
      </c>
      <c r="J229" s="99" t="s">
        <v>36</v>
      </c>
      <c r="K229" s="98" t="s">
        <v>37</v>
      </c>
      <c r="L229" s="99" t="s">
        <v>36</v>
      </c>
      <c r="M229" s="98" t="s">
        <v>37</v>
      </c>
      <c r="N229" s="99" t="s">
        <v>36</v>
      </c>
      <c r="O229" s="100" t="s">
        <v>37</v>
      </c>
      <c r="P229" s="293" t="s">
        <v>177</v>
      </c>
      <c r="Q229" s="294"/>
      <c r="R229" s="294"/>
      <c r="S229" s="294"/>
      <c r="T229" s="294"/>
      <c r="U229" s="295"/>
      <c r="V229" s="293" t="s">
        <v>176</v>
      </c>
      <c r="W229" s="294"/>
      <c r="X229" s="294"/>
      <c r="Y229" s="294"/>
      <c r="Z229" s="294"/>
      <c r="AA229" s="296"/>
      <c r="AB229" s="297" t="e">
        <f>VLOOKUP($B228,利用者一覧!$C$4:$AU$53,45,FALSE)</f>
        <v>#N/A</v>
      </c>
      <c r="AC229" s="297"/>
      <c r="AD229" s="297"/>
      <c r="AE229" s="297"/>
      <c r="AF229" s="298"/>
    </row>
    <row r="230" spans="1:65" ht="27" customHeight="1" thickTop="1" thickBot="1">
      <c r="A230" s="302"/>
      <c r="B230" s="209"/>
      <c r="C230" s="209"/>
      <c r="D230" s="209"/>
      <c r="E230" s="261"/>
      <c r="F230" s="71"/>
      <c r="G230" s="72"/>
      <c r="H230" s="73"/>
      <c r="I230" s="72"/>
      <c r="J230" s="73"/>
      <c r="K230" s="72"/>
      <c r="L230" s="73"/>
      <c r="M230" s="72"/>
      <c r="N230" s="73"/>
      <c r="O230" s="83"/>
      <c r="P230" s="107" t="s">
        <v>157</v>
      </c>
      <c r="Q230" s="115" t="s">
        <v>148</v>
      </c>
      <c r="R230" s="108" t="s">
        <v>63</v>
      </c>
      <c r="S230" s="61" t="s">
        <v>148</v>
      </c>
      <c r="T230" s="107" t="s">
        <v>59</v>
      </c>
      <c r="U230" s="61" t="s">
        <v>148</v>
      </c>
      <c r="V230" s="299" t="s">
        <v>135</v>
      </c>
      <c r="W230" s="300"/>
      <c r="X230" s="95" t="e">
        <f>VLOOKUP($B228,利用者一覧!$C$4:$AU$53,14,FALSE)</f>
        <v>#N/A</v>
      </c>
      <c r="Y230" s="301" t="s">
        <v>139</v>
      </c>
      <c r="Z230" s="300"/>
      <c r="AA230" s="95" t="e">
        <f>VLOOKUP($B228,利用者一覧!$C$4:$AU$53,22,FALSE)</f>
        <v>#N/A</v>
      </c>
      <c r="AB230" s="225"/>
      <c r="AC230" s="225"/>
      <c r="AD230" s="225"/>
      <c r="AE230" s="225"/>
      <c r="AF230" s="226"/>
    </row>
    <row r="231" spans="1:65" ht="21.6" customHeight="1" thickBot="1">
      <c r="A231" s="302"/>
      <c r="B231" s="283" t="s">
        <v>46</v>
      </c>
      <c r="C231" s="283"/>
      <c r="D231" s="283"/>
      <c r="E231" s="307"/>
      <c r="F231" s="84"/>
      <c r="G231" s="85"/>
      <c r="H231" s="86"/>
      <c r="I231" s="85"/>
      <c r="J231" s="86"/>
      <c r="K231" s="85"/>
      <c r="L231" s="86"/>
      <c r="M231" s="85"/>
      <c r="N231" s="86"/>
      <c r="O231" s="87"/>
      <c r="P231" s="293" t="s">
        <v>156</v>
      </c>
      <c r="Q231" s="294"/>
      <c r="R231" s="294"/>
      <c r="S231" s="294"/>
      <c r="T231" s="294"/>
      <c r="U231" s="295"/>
      <c r="V231" s="279" t="s">
        <v>143</v>
      </c>
      <c r="W231" s="280"/>
      <c r="X231" s="96" t="e">
        <f>VLOOKUP($B228,利用者一覧!$C$4:$AU$53,16,FALSE)</f>
        <v>#N/A</v>
      </c>
      <c r="Y231" s="281" t="s">
        <v>140</v>
      </c>
      <c r="Z231" s="280"/>
      <c r="AA231" s="96" t="e">
        <f>VLOOKUP($B228,利用者一覧!$C$4:$AU$53,24,FALSE)</f>
        <v>#N/A</v>
      </c>
      <c r="AB231" s="225"/>
      <c r="AC231" s="225"/>
      <c r="AD231" s="225"/>
      <c r="AE231" s="225"/>
      <c r="AF231" s="226"/>
    </row>
    <row r="232" spans="1:65" ht="21.6" customHeight="1" thickTop="1" thickBot="1">
      <c r="A232" s="302"/>
      <c r="B232" s="103" t="s">
        <v>51</v>
      </c>
      <c r="C232" s="94" t="e">
        <f>VLOOKUP($B228,利用者一覧!$C$4:$AU$53,38,FALSE)</f>
        <v>#N/A</v>
      </c>
      <c r="D232" s="104" t="s">
        <v>56</v>
      </c>
      <c r="E232" s="61" t="s">
        <v>149</v>
      </c>
      <c r="F232" s="271" t="s">
        <v>31</v>
      </c>
      <c r="G232" s="272"/>
      <c r="H232" s="171" t="s">
        <v>32</v>
      </c>
      <c r="I232" s="272"/>
      <c r="J232" s="171" t="s">
        <v>33</v>
      </c>
      <c r="K232" s="272"/>
      <c r="L232" s="171" t="s">
        <v>34</v>
      </c>
      <c r="M232" s="273"/>
      <c r="N232" s="274" t="s">
        <v>35</v>
      </c>
      <c r="O232" s="275"/>
      <c r="P232" s="276" t="e">
        <f>VLOOKUP($B228,利用者一覧!$C$4:$AU$53,40,FALSE)</f>
        <v>#N/A</v>
      </c>
      <c r="Q232" s="277"/>
      <c r="R232" s="277"/>
      <c r="S232" s="277"/>
      <c r="T232" s="278"/>
      <c r="U232" s="70" t="s">
        <v>148</v>
      </c>
      <c r="V232" s="279" t="s">
        <v>144</v>
      </c>
      <c r="W232" s="280"/>
      <c r="X232" s="96" t="e">
        <f>VLOOKUP($B228,利用者一覧!$C$4:$AU$53,18,FALSE)</f>
        <v>#N/A</v>
      </c>
      <c r="Y232" s="281" t="s">
        <v>141</v>
      </c>
      <c r="Z232" s="280"/>
      <c r="AA232" s="96" t="e">
        <f>VLOOKUP($B228,利用者一覧!$C$4:$AU$53,26,FALSE)</f>
        <v>#N/A</v>
      </c>
      <c r="AB232" s="225"/>
      <c r="AC232" s="225"/>
      <c r="AD232" s="225"/>
      <c r="AE232" s="225"/>
      <c r="AF232" s="226"/>
    </row>
    <row r="233" spans="1:65" ht="21.6" customHeight="1" thickBot="1">
      <c r="A233" s="302"/>
      <c r="B233" s="308" t="s">
        <v>47</v>
      </c>
      <c r="C233" s="308"/>
      <c r="D233" s="308"/>
      <c r="E233" s="309"/>
      <c r="F233" s="97" t="s">
        <v>36</v>
      </c>
      <c r="G233" s="98" t="s">
        <v>37</v>
      </c>
      <c r="H233" s="99" t="s">
        <v>36</v>
      </c>
      <c r="I233" s="98" t="s">
        <v>37</v>
      </c>
      <c r="J233" s="99" t="s">
        <v>36</v>
      </c>
      <c r="K233" s="98" t="s">
        <v>37</v>
      </c>
      <c r="L233" s="99" t="s">
        <v>36</v>
      </c>
      <c r="M233" s="101" t="s">
        <v>37</v>
      </c>
      <c r="N233" s="102" t="s">
        <v>36</v>
      </c>
      <c r="O233" s="100" t="s">
        <v>37</v>
      </c>
      <c r="P233" s="310" t="e">
        <f>VLOOKUP($B228,利用者一覧!$C$4:$AU$53,41,FALSE)</f>
        <v>#N/A</v>
      </c>
      <c r="Q233" s="311"/>
      <c r="R233" s="311"/>
      <c r="S233" s="311"/>
      <c r="T233" s="312"/>
      <c r="U233" s="64" t="s">
        <v>148</v>
      </c>
      <c r="V233" s="279" t="s">
        <v>138</v>
      </c>
      <c r="W233" s="280"/>
      <c r="X233" s="96" t="e">
        <f>VLOOKUP($B228,利用者一覧!$C$4:$AU$53,20,FALSE)</f>
        <v>#N/A</v>
      </c>
      <c r="Y233" s="281" t="s">
        <v>142</v>
      </c>
      <c r="Z233" s="280"/>
      <c r="AA233" s="96" t="e">
        <f>VLOOKUP($B228,利用者一覧!$C$4:$AU$53,28,FALSE)</f>
        <v>#N/A</v>
      </c>
      <c r="AB233" s="225"/>
      <c r="AC233" s="225"/>
      <c r="AD233" s="225"/>
      <c r="AE233" s="225"/>
      <c r="AF233" s="226"/>
      <c r="AK233" s="316"/>
      <c r="AL233" s="316"/>
      <c r="AM233" s="67"/>
      <c r="AN233" s="67"/>
      <c r="AO233" s="67"/>
    </row>
    <row r="234" spans="1:65" ht="21.6" customHeight="1" thickTop="1" thickBot="1">
      <c r="A234" s="302"/>
      <c r="B234" s="106" t="s">
        <v>51</v>
      </c>
      <c r="C234" s="94" t="e">
        <f>VLOOKUP($B228,利用者一覧!$C$4:$AU$53,39,FALSE)</f>
        <v>#N/A</v>
      </c>
      <c r="D234" s="104" t="s">
        <v>56</v>
      </c>
      <c r="E234" s="61" t="s">
        <v>149</v>
      </c>
      <c r="F234" s="71"/>
      <c r="G234" s="72"/>
      <c r="H234" s="73"/>
      <c r="I234" s="72"/>
      <c r="J234" s="73"/>
      <c r="K234" s="72"/>
      <c r="L234" s="73"/>
      <c r="M234" s="74"/>
      <c r="N234" s="62"/>
      <c r="O234" s="63"/>
      <c r="P234" s="317" t="e">
        <f>VLOOKUP($B228,利用者一覧!$C$4:$AU$53,42,FALSE)</f>
        <v>#N/A</v>
      </c>
      <c r="Q234" s="318"/>
      <c r="R234" s="318"/>
      <c r="S234" s="318"/>
      <c r="T234" s="319"/>
      <c r="U234" s="116" t="s">
        <v>148</v>
      </c>
      <c r="V234" s="320" t="e">
        <f>VLOOKUP($B228,利用者一覧!$C$4:$AU$53,44,FALSE)</f>
        <v>#N/A</v>
      </c>
      <c r="W234" s="179"/>
      <c r="X234" s="179"/>
      <c r="Y234" s="179"/>
      <c r="Z234" s="179"/>
      <c r="AA234" s="179"/>
      <c r="AB234" s="179"/>
      <c r="AC234" s="179"/>
      <c r="AD234" s="179"/>
      <c r="AE234" s="179"/>
      <c r="AF234" s="180"/>
    </row>
    <row r="235" spans="1:65" ht="21.6" customHeight="1" thickBot="1">
      <c r="A235" s="302"/>
      <c r="B235" s="293" t="s">
        <v>182</v>
      </c>
      <c r="C235" s="294"/>
      <c r="D235" s="294"/>
      <c r="E235" s="295"/>
      <c r="F235" s="109"/>
      <c r="G235" s="110"/>
      <c r="H235" s="111"/>
      <c r="I235" s="110"/>
      <c r="J235" s="111"/>
      <c r="K235" s="110"/>
      <c r="L235" s="111"/>
      <c r="M235" s="112"/>
      <c r="N235" s="113"/>
      <c r="O235" s="114"/>
      <c r="P235" s="198" t="s">
        <v>178</v>
      </c>
      <c r="Q235" s="199"/>
      <c r="R235" s="324"/>
      <c r="S235" s="206" t="e">
        <f>VLOOKUP($B228,利用者一覧!$C$4:$AU$53,43,FALSE)</f>
        <v>#N/A</v>
      </c>
      <c r="T235" s="206"/>
      <c r="U235" s="207"/>
      <c r="V235" s="321"/>
      <c r="W235" s="322"/>
      <c r="X235" s="322"/>
      <c r="Y235" s="322"/>
      <c r="Z235" s="322"/>
      <c r="AA235" s="322"/>
      <c r="AB235" s="322"/>
      <c r="AC235" s="322"/>
      <c r="AD235" s="322"/>
      <c r="AE235" s="322"/>
      <c r="AF235" s="323"/>
      <c r="AK235" s="76"/>
      <c r="AL235" s="76"/>
      <c r="AM235" s="76"/>
      <c r="AN235" s="76"/>
      <c r="AO235" s="76"/>
      <c r="AP235" s="77"/>
      <c r="AQ235" s="77"/>
      <c r="AR235" s="75"/>
      <c r="AS235" s="77"/>
      <c r="AT235" s="77"/>
      <c r="AU235" s="75"/>
      <c r="AV235" s="77"/>
      <c r="AW235" s="77"/>
      <c r="AX235" s="75"/>
      <c r="AY235" s="77"/>
      <c r="AZ235" s="77"/>
      <c r="BA235" s="75"/>
      <c r="BB235" s="77"/>
      <c r="BC235" s="77"/>
      <c r="BD235" s="75"/>
      <c r="BE235" s="77"/>
      <c r="BF235" s="77"/>
      <c r="BG235" s="75"/>
      <c r="BH235" s="77"/>
      <c r="BI235" s="77"/>
      <c r="BJ235" s="75"/>
      <c r="BK235" s="77"/>
      <c r="BL235" s="77"/>
      <c r="BM235" s="75"/>
    </row>
    <row r="236" spans="1:65" ht="27.6" customHeight="1" thickTop="1" thickBot="1">
      <c r="A236" s="303"/>
      <c r="B236" s="313"/>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314"/>
      <c r="AE236" s="314"/>
      <c r="AF236" s="315"/>
    </row>
    <row r="237" spans="1:65" ht="16.95" customHeight="1" thickBot="1">
      <c r="A237" s="302">
        <v>24</v>
      </c>
      <c r="B237" s="149" t="s">
        <v>9</v>
      </c>
      <c r="C237" s="150"/>
      <c r="D237" s="150"/>
      <c r="E237" s="151"/>
      <c r="F237" s="304" t="s">
        <v>158</v>
      </c>
      <c r="G237" s="305"/>
      <c r="H237" s="305"/>
      <c r="I237" s="305"/>
      <c r="J237" s="305"/>
      <c r="K237" s="305"/>
      <c r="L237" s="305"/>
      <c r="M237" s="305"/>
      <c r="N237" s="305"/>
      <c r="O237" s="306"/>
      <c r="P237" s="282" t="s">
        <v>48</v>
      </c>
      <c r="Q237" s="283"/>
      <c r="R237" s="283"/>
      <c r="S237" s="283"/>
      <c r="T237" s="283"/>
      <c r="U237" s="284"/>
      <c r="V237" s="285" t="e">
        <f>VLOOKUP($B238,利用者一覧!$C$4:$AU$53,36,FALSE)</f>
        <v>#N/A</v>
      </c>
      <c r="W237" s="286"/>
      <c r="X237" s="286"/>
      <c r="Y237" s="282" t="s">
        <v>49</v>
      </c>
      <c r="Z237" s="283"/>
      <c r="AA237" s="283"/>
      <c r="AB237" s="283"/>
      <c r="AC237" s="284"/>
      <c r="AD237" s="285" t="e">
        <f>VLOOKUP($B238,利用者一覧!$C$4:$AU$53,37,FALSE)</f>
        <v>#N/A</v>
      </c>
      <c r="AE237" s="286"/>
      <c r="AF237" s="287"/>
    </row>
    <row r="238" spans="1:65" ht="27" customHeight="1" thickTop="1" thickBot="1">
      <c r="A238" s="302"/>
      <c r="B238" s="208"/>
      <c r="C238" s="208"/>
      <c r="D238" s="208"/>
      <c r="E238" s="259"/>
      <c r="F238" s="271" t="s">
        <v>26</v>
      </c>
      <c r="G238" s="272"/>
      <c r="H238" s="171" t="s">
        <v>27</v>
      </c>
      <c r="I238" s="272"/>
      <c r="J238" s="171" t="s">
        <v>28</v>
      </c>
      <c r="K238" s="272"/>
      <c r="L238" s="171" t="s">
        <v>29</v>
      </c>
      <c r="M238" s="272"/>
      <c r="N238" s="171" t="s">
        <v>30</v>
      </c>
      <c r="O238" s="275"/>
      <c r="P238" s="106" t="s">
        <v>52</v>
      </c>
      <c r="Q238" s="288" t="s">
        <v>53</v>
      </c>
      <c r="R238" s="289"/>
      <c r="S238" s="104" t="s">
        <v>57</v>
      </c>
      <c r="T238" s="290"/>
      <c r="U238" s="291"/>
      <c r="V238" s="105" t="s">
        <v>60</v>
      </c>
      <c r="W238" s="288" t="s">
        <v>61</v>
      </c>
      <c r="X238" s="292"/>
      <c r="Y238" s="107" t="s">
        <v>54</v>
      </c>
      <c r="Z238" s="115" t="s">
        <v>148</v>
      </c>
      <c r="AA238" s="108" t="s">
        <v>58</v>
      </c>
      <c r="AB238" s="115" t="s">
        <v>148</v>
      </c>
      <c r="AC238" s="108" t="s">
        <v>62</v>
      </c>
      <c r="AD238" s="115" t="s">
        <v>148</v>
      </c>
      <c r="AE238" s="104" t="s">
        <v>55</v>
      </c>
      <c r="AF238" s="61" t="s">
        <v>148</v>
      </c>
    </row>
    <row r="239" spans="1:65" ht="21.6" customHeight="1" thickBot="1">
      <c r="A239" s="302"/>
      <c r="B239" s="209"/>
      <c r="C239" s="209"/>
      <c r="D239" s="209"/>
      <c r="E239" s="261"/>
      <c r="F239" s="97" t="s">
        <v>36</v>
      </c>
      <c r="G239" s="98" t="s">
        <v>37</v>
      </c>
      <c r="H239" s="99" t="s">
        <v>36</v>
      </c>
      <c r="I239" s="98" t="s">
        <v>37</v>
      </c>
      <c r="J239" s="99" t="s">
        <v>36</v>
      </c>
      <c r="K239" s="98" t="s">
        <v>37</v>
      </c>
      <c r="L239" s="99" t="s">
        <v>36</v>
      </c>
      <c r="M239" s="98" t="s">
        <v>37</v>
      </c>
      <c r="N239" s="99" t="s">
        <v>36</v>
      </c>
      <c r="O239" s="100" t="s">
        <v>37</v>
      </c>
      <c r="P239" s="293" t="s">
        <v>177</v>
      </c>
      <c r="Q239" s="294"/>
      <c r="R239" s="294"/>
      <c r="S239" s="294"/>
      <c r="T239" s="294"/>
      <c r="U239" s="295"/>
      <c r="V239" s="293" t="s">
        <v>176</v>
      </c>
      <c r="W239" s="294"/>
      <c r="X239" s="294"/>
      <c r="Y239" s="294"/>
      <c r="Z239" s="294"/>
      <c r="AA239" s="296"/>
      <c r="AB239" s="297" t="e">
        <f>VLOOKUP($B238,利用者一覧!$C$4:$AU$53,45,FALSE)</f>
        <v>#N/A</v>
      </c>
      <c r="AC239" s="297"/>
      <c r="AD239" s="297"/>
      <c r="AE239" s="297"/>
      <c r="AF239" s="298"/>
    </row>
    <row r="240" spans="1:65" ht="27" customHeight="1" thickTop="1" thickBot="1">
      <c r="A240" s="302"/>
      <c r="B240" s="209"/>
      <c r="C240" s="209"/>
      <c r="D240" s="209"/>
      <c r="E240" s="261"/>
      <c r="F240" s="71"/>
      <c r="G240" s="72"/>
      <c r="H240" s="73"/>
      <c r="I240" s="72"/>
      <c r="J240" s="73"/>
      <c r="K240" s="72"/>
      <c r="L240" s="73"/>
      <c r="M240" s="72"/>
      <c r="N240" s="73"/>
      <c r="O240" s="83"/>
      <c r="P240" s="107" t="s">
        <v>157</v>
      </c>
      <c r="Q240" s="115" t="s">
        <v>148</v>
      </c>
      <c r="R240" s="108" t="s">
        <v>63</v>
      </c>
      <c r="S240" s="61" t="s">
        <v>148</v>
      </c>
      <c r="T240" s="107" t="s">
        <v>59</v>
      </c>
      <c r="U240" s="61" t="s">
        <v>148</v>
      </c>
      <c r="V240" s="299" t="s">
        <v>135</v>
      </c>
      <c r="W240" s="300"/>
      <c r="X240" s="95" t="e">
        <f>VLOOKUP($B238,利用者一覧!$C$4:$AU$53,14,FALSE)</f>
        <v>#N/A</v>
      </c>
      <c r="Y240" s="301" t="s">
        <v>139</v>
      </c>
      <c r="Z240" s="300"/>
      <c r="AA240" s="95" t="e">
        <f>VLOOKUP($B238,利用者一覧!$C$4:$AU$53,22,FALSE)</f>
        <v>#N/A</v>
      </c>
      <c r="AB240" s="225"/>
      <c r="AC240" s="225"/>
      <c r="AD240" s="225"/>
      <c r="AE240" s="225"/>
      <c r="AF240" s="226"/>
    </row>
    <row r="241" spans="1:65" ht="21.6" customHeight="1" thickBot="1">
      <c r="A241" s="302"/>
      <c r="B241" s="283" t="s">
        <v>46</v>
      </c>
      <c r="C241" s="283"/>
      <c r="D241" s="283"/>
      <c r="E241" s="307"/>
      <c r="F241" s="84"/>
      <c r="G241" s="85"/>
      <c r="H241" s="86"/>
      <c r="I241" s="85"/>
      <c r="J241" s="86"/>
      <c r="K241" s="85"/>
      <c r="L241" s="86"/>
      <c r="M241" s="85"/>
      <c r="N241" s="86"/>
      <c r="O241" s="87"/>
      <c r="P241" s="293" t="s">
        <v>156</v>
      </c>
      <c r="Q241" s="294"/>
      <c r="R241" s="294"/>
      <c r="S241" s="294"/>
      <c r="T241" s="294"/>
      <c r="U241" s="295"/>
      <c r="V241" s="279" t="s">
        <v>143</v>
      </c>
      <c r="W241" s="280"/>
      <c r="X241" s="96" t="e">
        <f>VLOOKUP($B238,利用者一覧!$C$4:$AU$53,16,FALSE)</f>
        <v>#N/A</v>
      </c>
      <c r="Y241" s="281" t="s">
        <v>140</v>
      </c>
      <c r="Z241" s="280"/>
      <c r="AA241" s="96" t="e">
        <f>VLOOKUP($B238,利用者一覧!$C$4:$AU$53,24,FALSE)</f>
        <v>#N/A</v>
      </c>
      <c r="AB241" s="225"/>
      <c r="AC241" s="225"/>
      <c r="AD241" s="225"/>
      <c r="AE241" s="225"/>
      <c r="AF241" s="226"/>
    </row>
    <row r="242" spans="1:65" ht="21.6" customHeight="1" thickTop="1" thickBot="1">
      <c r="A242" s="302"/>
      <c r="B242" s="103" t="s">
        <v>51</v>
      </c>
      <c r="C242" s="94" t="e">
        <f>VLOOKUP($B238,利用者一覧!$C$4:$AU$53,38,FALSE)</f>
        <v>#N/A</v>
      </c>
      <c r="D242" s="104" t="s">
        <v>56</v>
      </c>
      <c r="E242" s="61" t="s">
        <v>149</v>
      </c>
      <c r="F242" s="271" t="s">
        <v>31</v>
      </c>
      <c r="G242" s="272"/>
      <c r="H242" s="171" t="s">
        <v>32</v>
      </c>
      <c r="I242" s="272"/>
      <c r="J242" s="171" t="s">
        <v>33</v>
      </c>
      <c r="K242" s="272"/>
      <c r="L242" s="171" t="s">
        <v>34</v>
      </c>
      <c r="M242" s="273"/>
      <c r="N242" s="274" t="s">
        <v>35</v>
      </c>
      <c r="O242" s="275"/>
      <c r="P242" s="276" t="e">
        <f>VLOOKUP($B238,利用者一覧!$C$4:$AU$53,40,FALSE)</f>
        <v>#N/A</v>
      </c>
      <c r="Q242" s="277"/>
      <c r="R242" s="277"/>
      <c r="S242" s="277"/>
      <c r="T242" s="278"/>
      <c r="U242" s="70" t="s">
        <v>148</v>
      </c>
      <c r="V242" s="279" t="s">
        <v>144</v>
      </c>
      <c r="W242" s="280"/>
      <c r="X242" s="96" t="e">
        <f>VLOOKUP($B238,利用者一覧!$C$4:$AU$53,18,FALSE)</f>
        <v>#N/A</v>
      </c>
      <c r="Y242" s="281" t="s">
        <v>141</v>
      </c>
      <c r="Z242" s="280"/>
      <c r="AA242" s="96" t="e">
        <f>VLOOKUP($B238,利用者一覧!$C$4:$AU$53,26,FALSE)</f>
        <v>#N/A</v>
      </c>
      <c r="AB242" s="225"/>
      <c r="AC242" s="225"/>
      <c r="AD242" s="225"/>
      <c r="AE242" s="225"/>
      <c r="AF242" s="226"/>
    </row>
    <row r="243" spans="1:65" ht="21.6" customHeight="1" thickBot="1">
      <c r="A243" s="302"/>
      <c r="B243" s="308" t="s">
        <v>47</v>
      </c>
      <c r="C243" s="308"/>
      <c r="D243" s="308"/>
      <c r="E243" s="309"/>
      <c r="F243" s="97" t="s">
        <v>36</v>
      </c>
      <c r="G243" s="98" t="s">
        <v>37</v>
      </c>
      <c r="H243" s="99" t="s">
        <v>36</v>
      </c>
      <c r="I243" s="98" t="s">
        <v>37</v>
      </c>
      <c r="J243" s="99" t="s">
        <v>36</v>
      </c>
      <c r="K243" s="98" t="s">
        <v>37</v>
      </c>
      <c r="L243" s="99" t="s">
        <v>36</v>
      </c>
      <c r="M243" s="101" t="s">
        <v>37</v>
      </c>
      <c r="N243" s="102" t="s">
        <v>36</v>
      </c>
      <c r="O243" s="100" t="s">
        <v>37</v>
      </c>
      <c r="P243" s="310" t="e">
        <f>VLOOKUP($B238,利用者一覧!$C$4:$AU$53,41,FALSE)</f>
        <v>#N/A</v>
      </c>
      <c r="Q243" s="311"/>
      <c r="R243" s="311"/>
      <c r="S243" s="311"/>
      <c r="T243" s="312"/>
      <c r="U243" s="64" t="s">
        <v>148</v>
      </c>
      <c r="V243" s="279" t="s">
        <v>138</v>
      </c>
      <c r="W243" s="280"/>
      <c r="X243" s="96" t="e">
        <f>VLOOKUP($B238,利用者一覧!$C$4:$AU$53,20,FALSE)</f>
        <v>#N/A</v>
      </c>
      <c r="Y243" s="281" t="s">
        <v>142</v>
      </c>
      <c r="Z243" s="280"/>
      <c r="AA243" s="96" t="e">
        <f>VLOOKUP($B238,利用者一覧!$C$4:$AU$53,28,FALSE)</f>
        <v>#N/A</v>
      </c>
      <c r="AB243" s="225"/>
      <c r="AC243" s="225"/>
      <c r="AD243" s="225"/>
      <c r="AE243" s="225"/>
      <c r="AF243" s="226"/>
      <c r="AK243" s="316"/>
      <c r="AL243" s="316"/>
      <c r="AM243" s="67"/>
      <c r="AN243" s="67"/>
      <c r="AO243" s="67"/>
    </row>
    <row r="244" spans="1:65" ht="21.6" customHeight="1" thickTop="1" thickBot="1">
      <c r="A244" s="302"/>
      <c r="B244" s="106" t="s">
        <v>51</v>
      </c>
      <c r="C244" s="94" t="e">
        <f>VLOOKUP($B238,利用者一覧!$C$4:$AU$53,39,FALSE)</f>
        <v>#N/A</v>
      </c>
      <c r="D244" s="104" t="s">
        <v>56</v>
      </c>
      <c r="E244" s="61" t="s">
        <v>149</v>
      </c>
      <c r="F244" s="71"/>
      <c r="G244" s="72"/>
      <c r="H244" s="73"/>
      <c r="I244" s="72"/>
      <c r="J244" s="73"/>
      <c r="K244" s="72"/>
      <c r="L244" s="73"/>
      <c r="M244" s="74"/>
      <c r="N244" s="62"/>
      <c r="O244" s="63"/>
      <c r="P244" s="317" t="e">
        <f>VLOOKUP($B238,利用者一覧!$C$4:$AU$53,42,FALSE)</f>
        <v>#N/A</v>
      </c>
      <c r="Q244" s="318"/>
      <c r="R244" s="318"/>
      <c r="S244" s="318"/>
      <c r="T244" s="319"/>
      <c r="U244" s="116" t="s">
        <v>148</v>
      </c>
      <c r="V244" s="320" t="e">
        <f>VLOOKUP($B238,利用者一覧!$C$4:$AU$53,44,FALSE)</f>
        <v>#N/A</v>
      </c>
      <c r="W244" s="179"/>
      <c r="X244" s="179"/>
      <c r="Y244" s="179"/>
      <c r="Z244" s="179"/>
      <c r="AA244" s="179"/>
      <c r="AB244" s="179"/>
      <c r="AC244" s="179"/>
      <c r="AD244" s="179"/>
      <c r="AE244" s="179"/>
      <c r="AF244" s="180"/>
    </row>
    <row r="245" spans="1:65" ht="21.6" customHeight="1" thickBot="1">
      <c r="A245" s="302"/>
      <c r="B245" s="293" t="s">
        <v>182</v>
      </c>
      <c r="C245" s="294"/>
      <c r="D245" s="294"/>
      <c r="E245" s="295"/>
      <c r="F245" s="109"/>
      <c r="G245" s="110"/>
      <c r="H245" s="111"/>
      <c r="I245" s="110"/>
      <c r="J245" s="111"/>
      <c r="K245" s="110"/>
      <c r="L245" s="111"/>
      <c r="M245" s="112"/>
      <c r="N245" s="113"/>
      <c r="O245" s="114"/>
      <c r="P245" s="198" t="s">
        <v>178</v>
      </c>
      <c r="Q245" s="199"/>
      <c r="R245" s="324"/>
      <c r="S245" s="206" t="e">
        <f>VLOOKUP($B238,利用者一覧!$C$4:$AU$53,43,FALSE)</f>
        <v>#N/A</v>
      </c>
      <c r="T245" s="206"/>
      <c r="U245" s="207"/>
      <c r="V245" s="321"/>
      <c r="W245" s="322"/>
      <c r="X245" s="322"/>
      <c r="Y245" s="322"/>
      <c r="Z245" s="322"/>
      <c r="AA245" s="322"/>
      <c r="AB245" s="322"/>
      <c r="AC245" s="322"/>
      <c r="AD245" s="322"/>
      <c r="AE245" s="322"/>
      <c r="AF245" s="323"/>
      <c r="AK245" s="76"/>
      <c r="AL245" s="76"/>
      <c r="AM245" s="76"/>
      <c r="AN245" s="76"/>
      <c r="AO245" s="76"/>
      <c r="AP245" s="77"/>
      <c r="AQ245" s="77"/>
      <c r="AR245" s="75"/>
      <c r="AS245" s="77"/>
      <c r="AT245" s="77"/>
      <c r="AU245" s="75"/>
      <c r="AV245" s="77"/>
      <c r="AW245" s="77"/>
      <c r="AX245" s="75"/>
      <c r="AY245" s="77"/>
      <c r="AZ245" s="77"/>
      <c r="BA245" s="75"/>
      <c r="BB245" s="77"/>
      <c r="BC245" s="77"/>
      <c r="BD245" s="75"/>
      <c r="BE245" s="77"/>
      <c r="BF245" s="77"/>
      <c r="BG245" s="75"/>
      <c r="BH245" s="77"/>
      <c r="BI245" s="77"/>
      <c r="BJ245" s="75"/>
      <c r="BK245" s="77"/>
      <c r="BL245" s="77"/>
      <c r="BM245" s="75"/>
    </row>
    <row r="246" spans="1:65" ht="27.6" customHeight="1" thickTop="1" thickBot="1">
      <c r="A246" s="303"/>
      <c r="B246" s="313"/>
      <c r="C246" s="314"/>
      <c r="D246" s="314"/>
      <c r="E246" s="314"/>
      <c r="F246" s="314"/>
      <c r="G246" s="314"/>
      <c r="H246" s="314"/>
      <c r="I246" s="314"/>
      <c r="J246" s="314"/>
      <c r="K246" s="314"/>
      <c r="L246" s="314"/>
      <c r="M246" s="314"/>
      <c r="N246" s="314"/>
      <c r="O246" s="314"/>
      <c r="P246" s="314"/>
      <c r="Q246" s="314"/>
      <c r="R246" s="314"/>
      <c r="S246" s="314"/>
      <c r="T246" s="314"/>
      <c r="U246" s="314"/>
      <c r="V246" s="314"/>
      <c r="W246" s="314"/>
      <c r="X246" s="314"/>
      <c r="Y246" s="314"/>
      <c r="Z246" s="314"/>
      <c r="AA246" s="314"/>
      <c r="AB246" s="314"/>
      <c r="AC246" s="314"/>
      <c r="AD246" s="314"/>
      <c r="AE246" s="314"/>
      <c r="AF246" s="315"/>
    </row>
    <row r="247" spans="1:65" ht="16.95" customHeight="1" thickBot="1">
      <c r="A247" s="302">
        <v>25</v>
      </c>
      <c r="B247" s="149" t="s">
        <v>9</v>
      </c>
      <c r="C247" s="150"/>
      <c r="D247" s="150"/>
      <c r="E247" s="151"/>
      <c r="F247" s="304" t="s">
        <v>158</v>
      </c>
      <c r="G247" s="305"/>
      <c r="H247" s="305"/>
      <c r="I247" s="305"/>
      <c r="J247" s="305"/>
      <c r="K247" s="305"/>
      <c r="L247" s="305"/>
      <c r="M247" s="305"/>
      <c r="N247" s="305"/>
      <c r="O247" s="306"/>
      <c r="P247" s="282" t="s">
        <v>48</v>
      </c>
      <c r="Q247" s="283"/>
      <c r="R247" s="283"/>
      <c r="S247" s="283"/>
      <c r="T247" s="283"/>
      <c r="U247" s="284"/>
      <c r="V247" s="285" t="e">
        <f>VLOOKUP($B248,利用者一覧!$C$4:$AU$53,36,FALSE)</f>
        <v>#N/A</v>
      </c>
      <c r="W247" s="286"/>
      <c r="X247" s="286"/>
      <c r="Y247" s="282" t="s">
        <v>49</v>
      </c>
      <c r="Z247" s="283"/>
      <c r="AA247" s="283"/>
      <c r="AB247" s="283"/>
      <c r="AC247" s="284"/>
      <c r="AD247" s="285" t="e">
        <f>VLOOKUP($B248,利用者一覧!$C$4:$AU$53,37,FALSE)</f>
        <v>#N/A</v>
      </c>
      <c r="AE247" s="286"/>
      <c r="AF247" s="287"/>
    </row>
    <row r="248" spans="1:65" ht="27" customHeight="1" thickTop="1" thickBot="1">
      <c r="A248" s="302"/>
      <c r="B248" s="208"/>
      <c r="C248" s="208"/>
      <c r="D248" s="208"/>
      <c r="E248" s="259"/>
      <c r="F248" s="271" t="s">
        <v>26</v>
      </c>
      <c r="G248" s="272"/>
      <c r="H248" s="171" t="s">
        <v>27</v>
      </c>
      <c r="I248" s="272"/>
      <c r="J248" s="171" t="s">
        <v>28</v>
      </c>
      <c r="K248" s="272"/>
      <c r="L248" s="171" t="s">
        <v>29</v>
      </c>
      <c r="M248" s="272"/>
      <c r="N248" s="171" t="s">
        <v>30</v>
      </c>
      <c r="O248" s="275"/>
      <c r="P248" s="106" t="s">
        <v>52</v>
      </c>
      <c r="Q248" s="288" t="s">
        <v>53</v>
      </c>
      <c r="R248" s="289"/>
      <c r="S248" s="104" t="s">
        <v>57</v>
      </c>
      <c r="T248" s="290"/>
      <c r="U248" s="291"/>
      <c r="V248" s="105" t="s">
        <v>60</v>
      </c>
      <c r="W248" s="288" t="s">
        <v>61</v>
      </c>
      <c r="X248" s="292"/>
      <c r="Y248" s="107" t="s">
        <v>54</v>
      </c>
      <c r="Z248" s="115" t="s">
        <v>148</v>
      </c>
      <c r="AA248" s="108" t="s">
        <v>58</v>
      </c>
      <c r="AB248" s="115" t="s">
        <v>148</v>
      </c>
      <c r="AC248" s="108" t="s">
        <v>62</v>
      </c>
      <c r="AD248" s="115" t="s">
        <v>148</v>
      </c>
      <c r="AE248" s="104" t="s">
        <v>55</v>
      </c>
      <c r="AF248" s="61" t="s">
        <v>148</v>
      </c>
    </row>
    <row r="249" spans="1:65" ht="21.6" customHeight="1" thickBot="1">
      <c r="A249" s="302"/>
      <c r="B249" s="209"/>
      <c r="C249" s="209"/>
      <c r="D249" s="209"/>
      <c r="E249" s="261"/>
      <c r="F249" s="97" t="s">
        <v>36</v>
      </c>
      <c r="G249" s="98" t="s">
        <v>37</v>
      </c>
      <c r="H249" s="99" t="s">
        <v>36</v>
      </c>
      <c r="I249" s="98" t="s">
        <v>37</v>
      </c>
      <c r="J249" s="99" t="s">
        <v>36</v>
      </c>
      <c r="K249" s="98" t="s">
        <v>37</v>
      </c>
      <c r="L249" s="99" t="s">
        <v>36</v>
      </c>
      <c r="M249" s="98" t="s">
        <v>37</v>
      </c>
      <c r="N249" s="99" t="s">
        <v>36</v>
      </c>
      <c r="O249" s="100" t="s">
        <v>37</v>
      </c>
      <c r="P249" s="293" t="s">
        <v>177</v>
      </c>
      <c r="Q249" s="294"/>
      <c r="R249" s="294"/>
      <c r="S249" s="294"/>
      <c r="T249" s="294"/>
      <c r="U249" s="295"/>
      <c r="V249" s="293" t="s">
        <v>176</v>
      </c>
      <c r="W249" s="294"/>
      <c r="X249" s="294"/>
      <c r="Y249" s="294"/>
      <c r="Z249" s="294"/>
      <c r="AA249" s="296"/>
      <c r="AB249" s="297" t="e">
        <f>VLOOKUP($B248,利用者一覧!$C$4:$AU$53,45,FALSE)</f>
        <v>#N/A</v>
      </c>
      <c r="AC249" s="297"/>
      <c r="AD249" s="297"/>
      <c r="AE249" s="297"/>
      <c r="AF249" s="298"/>
    </row>
    <row r="250" spans="1:65" ht="27" customHeight="1" thickTop="1" thickBot="1">
      <c r="A250" s="302"/>
      <c r="B250" s="209"/>
      <c r="C250" s="209"/>
      <c r="D250" s="209"/>
      <c r="E250" s="261"/>
      <c r="F250" s="71"/>
      <c r="G250" s="72"/>
      <c r="H250" s="73"/>
      <c r="I250" s="72"/>
      <c r="J250" s="73"/>
      <c r="K250" s="72"/>
      <c r="L250" s="73"/>
      <c r="M250" s="72"/>
      <c r="N250" s="73"/>
      <c r="O250" s="83"/>
      <c r="P250" s="107" t="s">
        <v>157</v>
      </c>
      <c r="Q250" s="115" t="s">
        <v>148</v>
      </c>
      <c r="R250" s="108" t="s">
        <v>63</v>
      </c>
      <c r="S250" s="61" t="s">
        <v>148</v>
      </c>
      <c r="T250" s="107" t="s">
        <v>59</v>
      </c>
      <c r="U250" s="61" t="s">
        <v>148</v>
      </c>
      <c r="V250" s="299" t="s">
        <v>135</v>
      </c>
      <c r="W250" s="300"/>
      <c r="X250" s="95" t="e">
        <f>VLOOKUP($B248,利用者一覧!$C$4:$AU$53,14,FALSE)</f>
        <v>#N/A</v>
      </c>
      <c r="Y250" s="301" t="s">
        <v>139</v>
      </c>
      <c r="Z250" s="300"/>
      <c r="AA250" s="95" t="e">
        <f>VLOOKUP($B248,利用者一覧!$C$4:$AU$53,22,FALSE)</f>
        <v>#N/A</v>
      </c>
      <c r="AB250" s="225"/>
      <c r="AC250" s="225"/>
      <c r="AD250" s="225"/>
      <c r="AE250" s="225"/>
      <c r="AF250" s="226"/>
    </row>
    <row r="251" spans="1:65" ht="21.6" customHeight="1" thickBot="1">
      <c r="A251" s="302"/>
      <c r="B251" s="283" t="s">
        <v>46</v>
      </c>
      <c r="C251" s="283"/>
      <c r="D251" s="283"/>
      <c r="E251" s="307"/>
      <c r="F251" s="84"/>
      <c r="G251" s="85"/>
      <c r="H251" s="86"/>
      <c r="I251" s="85"/>
      <c r="J251" s="86"/>
      <c r="K251" s="85"/>
      <c r="L251" s="86"/>
      <c r="M251" s="85"/>
      <c r="N251" s="86"/>
      <c r="O251" s="87"/>
      <c r="P251" s="293" t="s">
        <v>156</v>
      </c>
      <c r="Q251" s="294"/>
      <c r="R251" s="294"/>
      <c r="S251" s="294"/>
      <c r="T251" s="294"/>
      <c r="U251" s="295"/>
      <c r="V251" s="279" t="s">
        <v>143</v>
      </c>
      <c r="W251" s="280"/>
      <c r="X251" s="96" t="e">
        <f>VLOOKUP($B248,利用者一覧!$C$4:$AU$53,16,FALSE)</f>
        <v>#N/A</v>
      </c>
      <c r="Y251" s="281" t="s">
        <v>140</v>
      </c>
      <c r="Z251" s="280"/>
      <c r="AA251" s="96" t="e">
        <f>VLOOKUP($B248,利用者一覧!$C$4:$AU$53,24,FALSE)</f>
        <v>#N/A</v>
      </c>
      <c r="AB251" s="225"/>
      <c r="AC251" s="225"/>
      <c r="AD251" s="225"/>
      <c r="AE251" s="225"/>
      <c r="AF251" s="226"/>
    </row>
    <row r="252" spans="1:65" ht="21.6" customHeight="1" thickTop="1" thickBot="1">
      <c r="A252" s="302"/>
      <c r="B252" s="103" t="s">
        <v>51</v>
      </c>
      <c r="C252" s="94" t="e">
        <f>VLOOKUP($B248,利用者一覧!$C$4:$AU$53,38,FALSE)</f>
        <v>#N/A</v>
      </c>
      <c r="D252" s="104" t="s">
        <v>56</v>
      </c>
      <c r="E252" s="61" t="s">
        <v>149</v>
      </c>
      <c r="F252" s="271" t="s">
        <v>31</v>
      </c>
      <c r="G252" s="272"/>
      <c r="H252" s="171" t="s">
        <v>32</v>
      </c>
      <c r="I252" s="272"/>
      <c r="J252" s="171" t="s">
        <v>33</v>
      </c>
      <c r="K252" s="272"/>
      <c r="L252" s="171" t="s">
        <v>34</v>
      </c>
      <c r="M252" s="273"/>
      <c r="N252" s="274" t="s">
        <v>35</v>
      </c>
      <c r="O252" s="275"/>
      <c r="P252" s="276" t="e">
        <f>VLOOKUP($B248,利用者一覧!$C$4:$AU$53,40,FALSE)</f>
        <v>#N/A</v>
      </c>
      <c r="Q252" s="277"/>
      <c r="R252" s="277"/>
      <c r="S252" s="277"/>
      <c r="T252" s="278"/>
      <c r="U252" s="70" t="s">
        <v>148</v>
      </c>
      <c r="V252" s="279" t="s">
        <v>144</v>
      </c>
      <c r="W252" s="280"/>
      <c r="X252" s="96" t="e">
        <f>VLOOKUP($B248,利用者一覧!$C$4:$AU$53,18,FALSE)</f>
        <v>#N/A</v>
      </c>
      <c r="Y252" s="281" t="s">
        <v>141</v>
      </c>
      <c r="Z252" s="280"/>
      <c r="AA252" s="96" t="e">
        <f>VLOOKUP($B248,利用者一覧!$C$4:$AU$53,26,FALSE)</f>
        <v>#N/A</v>
      </c>
      <c r="AB252" s="225"/>
      <c r="AC252" s="225"/>
      <c r="AD252" s="225"/>
      <c r="AE252" s="225"/>
      <c r="AF252" s="226"/>
    </row>
    <row r="253" spans="1:65" ht="21.6" customHeight="1" thickBot="1">
      <c r="A253" s="302"/>
      <c r="B253" s="308" t="s">
        <v>47</v>
      </c>
      <c r="C253" s="308"/>
      <c r="D253" s="308"/>
      <c r="E253" s="309"/>
      <c r="F253" s="97" t="s">
        <v>36</v>
      </c>
      <c r="G253" s="98" t="s">
        <v>37</v>
      </c>
      <c r="H253" s="99" t="s">
        <v>36</v>
      </c>
      <c r="I253" s="98" t="s">
        <v>37</v>
      </c>
      <c r="J253" s="99" t="s">
        <v>36</v>
      </c>
      <c r="K253" s="98" t="s">
        <v>37</v>
      </c>
      <c r="L253" s="99" t="s">
        <v>36</v>
      </c>
      <c r="M253" s="101" t="s">
        <v>37</v>
      </c>
      <c r="N253" s="102" t="s">
        <v>36</v>
      </c>
      <c r="O253" s="100" t="s">
        <v>37</v>
      </c>
      <c r="P253" s="310" t="e">
        <f>VLOOKUP($B248,利用者一覧!$C$4:$AU$53,41,FALSE)</f>
        <v>#N/A</v>
      </c>
      <c r="Q253" s="311"/>
      <c r="R253" s="311"/>
      <c r="S253" s="311"/>
      <c r="T253" s="312"/>
      <c r="U253" s="64" t="s">
        <v>148</v>
      </c>
      <c r="V253" s="279" t="s">
        <v>138</v>
      </c>
      <c r="W253" s="280"/>
      <c r="X253" s="96" t="e">
        <f>VLOOKUP($B248,利用者一覧!$C$4:$AU$53,20,FALSE)</f>
        <v>#N/A</v>
      </c>
      <c r="Y253" s="281" t="s">
        <v>142</v>
      </c>
      <c r="Z253" s="280"/>
      <c r="AA253" s="96" t="e">
        <f>VLOOKUP($B248,利用者一覧!$C$4:$AU$53,28,FALSE)</f>
        <v>#N/A</v>
      </c>
      <c r="AB253" s="225"/>
      <c r="AC253" s="225"/>
      <c r="AD253" s="225"/>
      <c r="AE253" s="225"/>
      <c r="AF253" s="226"/>
      <c r="AK253" s="316"/>
      <c r="AL253" s="316"/>
      <c r="AM253" s="67"/>
      <c r="AN253" s="67"/>
      <c r="AO253" s="67"/>
    </row>
    <row r="254" spans="1:65" ht="21.6" customHeight="1" thickTop="1" thickBot="1">
      <c r="A254" s="302"/>
      <c r="B254" s="106" t="s">
        <v>51</v>
      </c>
      <c r="C254" s="94" t="e">
        <f>VLOOKUP($B248,利用者一覧!$C$4:$AU$53,39,FALSE)</f>
        <v>#N/A</v>
      </c>
      <c r="D254" s="104" t="s">
        <v>56</v>
      </c>
      <c r="E254" s="61" t="s">
        <v>149</v>
      </c>
      <c r="F254" s="71"/>
      <c r="G254" s="72"/>
      <c r="H254" s="73"/>
      <c r="I254" s="72"/>
      <c r="J254" s="73"/>
      <c r="K254" s="72"/>
      <c r="L254" s="73"/>
      <c r="M254" s="74"/>
      <c r="N254" s="62"/>
      <c r="O254" s="63"/>
      <c r="P254" s="317" t="e">
        <f>VLOOKUP($B248,利用者一覧!$C$4:$AU$53,42,FALSE)</f>
        <v>#N/A</v>
      </c>
      <c r="Q254" s="318"/>
      <c r="R254" s="318"/>
      <c r="S254" s="318"/>
      <c r="T254" s="319"/>
      <c r="U254" s="116" t="s">
        <v>148</v>
      </c>
      <c r="V254" s="320" t="e">
        <f>VLOOKUP($B248,利用者一覧!$C$4:$AU$53,44,FALSE)</f>
        <v>#N/A</v>
      </c>
      <c r="W254" s="179"/>
      <c r="X254" s="179"/>
      <c r="Y254" s="179"/>
      <c r="Z254" s="179"/>
      <c r="AA254" s="179"/>
      <c r="AB254" s="179"/>
      <c r="AC254" s="179"/>
      <c r="AD254" s="179"/>
      <c r="AE254" s="179"/>
      <c r="AF254" s="180"/>
    </row>
    <row r="255" spans="1:65" ht="21.6" customHeight="1" thickBot="1">
      <c r="A255" s="302"/>
      <c r="B255" s="293" t="s">
        <v>182</v>
      </c>
      <c r="C255" s="294"/>
      <c r="D255" s="294"/>
      <c r="E255" s="295"/>
      <c r="F255" s="109"/>
      <c r="G255" s="110"/>
      <c r="H255" s="111"/>
      <c r="I255" s="110"/>
      <c r="J255" s="111"/>
      <c r="K255" s="110"/>
      <c r="L255" s="111"/>
      <c r="M255" s="112"/>
      <c r="N255" s="113"/>
      <c r="O255" s="114"/>
      <c r="P255" s="198" t="s">
        <v>178</v>
      </c>
      <c r="Q255" s="199"/>
      <c r="R255" s="324"/>
      <c r="S255" s="206" t="e">
        <f>VLOOKUP($B248,利用者一覧!$C$4:$AU$53,43,FALSE)</f>
        <v>#N/A</v>
      </c>
      <c r="T255" s="206"/>
      <c r="U255" s="207"/>
      <c r="V255" s="321"/>
      <c r="W255" s="322"/>
      <c r="X255" s="322"/>
      <c r="Y255" s="322"/>
      <c r="Z255" s="322"/>
      <c r="AA255" s="322"/>
      <c r="AB255" s="322"/>
      <c r="AC255" s="322"/>
      <c r="AD255" s="322"/>
      <c r="AE255" s="322"/>
      <c r="AF255" s="323"/>
      <c r="AK255" s="76"/>
      <c r="AL255" s="76"/>
      <c r="AM255" s="76"/>
      <c r="AN255" s="76"/>
      <c r="AO255" s="76"/>
      <c r="AP255" s="77"/>
      <c r="AQ255" s="77"/>
      <c r="AR255" s="75"/>
      <c r="AS255" s="77"/>
      <c r="AT255" s="77"/>
      <c r="AU255" s="75"/>
      <c r="AV255" s="77"/>
      <c r="AW255" s="77"/>
      <c r="AX255" s="75"/>
      <c r="AY255" s="77"/>
      <c r="AZ255" s="77"/>
      <c r="BA255" s="75"/>
      <c r="BB255" s="77"/>
      <c r="BC255" s="77"/>
      <c r="BD255" s="75"/>
      <c r="BE255" s="77"/>
      <c r="BF255" s="77"/>
      <c r="BG255" s="75"/>
      <c r="BH255" s="77"/>
      <c r="BI255" s="77"/>
      <c r="BJ255" s="75"/>
      <c r="BK255" s="77"/>
      <c r="BL255" s="77"/>
      <c r="BM255" s="75"/>
    </row>
    <row r="256" spans="1:65" ht="27.6" customHeight="1" thickTop="1" thickBot="1">
      <c r="A256" s="303"/>
      <c r="B256" s="313"/>
      <c r="C256" s="314"/>
      <c r="D256" s="314"/>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314"/>
      <c r="AC256" s="314"/>
      <c r="AD256" s="314"/>
      <c r="AE256" s="314"/>
      <c r="AF256" s="315"/>
    </row>
    <row r="257" spans="1:65" ht="16.95" customHeight="1" thickBot="1">
      <c r="A257" s="302">
        <v>26</v>
      </c>
      <c r="B257" s="149" t="s">
        <v>9</v>
      </c>
      <c r="C257" s="150"/>
      <c r="D257" s="150"/>
      <c r="E257" s="151"/>
      <c r="F257" s="304" t="s">
        <v>158</v>
      </c>
      <c r="G257" s="305"/>
      <c r="H257" s="305"/>
      <c r="I257" s="305"/>
      <c r="J257" s="305"/>
      <c r="K257" s="305"/>
      <c r="L257" s="305"/>
      <c r="M257" s="305"/>
      <c r="N257" s="305"/>
      <c r="O257" s="306"/>
      <c r="P257" s="282" t="s">
        <v>48</v>
      </c>
      <c r="Q257" s="283"/>
      <c r="R257" s="283"/>
      <c r="S257" s="283"/>
      <c r="T257" s="283"/>
      <c r="U257" s="284"/>
      <c r="V257" s="285" t="e">
        <f>VLOOKUP($B258,利用者一覧!$C$4:$AU$53,36,FALSE)</f>
        <v>#N/A</v>
      </c>
      <c r="W257" s="286"/>
      <c r="X257" s="286"/>
      <c r="Y257" s="282" t="s">
        <v>49</v>
      </c>
      <c r="Z257" s="283"/>
      <c r="AA257" s="283"/>
      <c r="AB257" s="283"/>
      <c r="AC257" s="284"/>
      <c r="AD257" s="285" t="e">
        <f>VLOOKUP($B258,利用者一覧!$C$4:$AU$53,37,FALSE)</f>
        <v>#N/A</v>
      </c>
      <c r="AE257" s="286"/>
      <c r="AF257" s="287"/>
    </row>
    <row r="258" spans="1:65" ht="27" customHeight="1" thickTop="1" thickBot="1">
      <c r="A258" s="302"/>
      <c r="B258" s="208"/>
      <c r="C258" s="208"/>
      <c r="D258" s="208"/>
      <c r="E258" s="259"/>
      <c r="F258" s="271" t="s">
        <v>26</v>
      </c>
      <c r="G258" s="272"/>
      <c r="H258" s="171" t="s">
        <v>27</v>
      </c>
      <c r="I258" s="272"/>
      <c r="J258" s="171" t="s">
        <v>28</v>
      </c>
      <c r="K258" s="272"/>
      <c r="L258" s="171" t="s">
        <v>29</v>
      </c>
      <c r="M258" s="272"/>
      <c r="N258" s="171" t="s">
        <v>30</v>
      </c>
      <c r="O258" s="275"/>
      <c r="P258" s="106" t="s">
        <v>52</v>
      </c>
      <c r="Q258" s="288" t="s">
        <v>53</v>
      </c>
      <c r="R258" s="289"/>
      <c r="S258" s="104" t="s">
        <v>57</v>
      </c>
      <c r="T258" s="290"/>
      <c r="U258" s="291"/>
      <c r="V258" s="105" t="s">
        <v>60</v>
      </c>
      <c r="W258" s="288" t="s">
        <v>61</v>
      </c>
      <c r="X258" s="292"/>
      <c r="Y258" s="107" t="s">
        <v>54</v>
      </c>
      <c r="Z258" s="115" t="s">
        <v>148</v>
      </c>
      <c r="AA258" s="108" t="s">
        <v>58</v>
      </c>
      <c r="AB258" s="115" t="s">
        <v>148</v>
      </c>
      <c r="AC258" s="108" t="s">
        <v>62</v>
      </c>
      <c r="AD258" s="115" t="s">
        <v>148</v>
      </c>
      <c r="AE258" s="104" t="s">
        <v>55</v>
      </c>
      <c r="AF258" s="61" t="s">
        <v>148</v>
      </c>
    </row>
    <row r="259" spans="1:65" ht="21.6" customHeight="1" thickBot="1">
      <c r="A259" s="302"/>
      <c r="B259" s="209"/>
      <c r="C259" s="209"/>
      <c r="D259" s="209"/>
      <c r="E259" s="261"/>
      <c r="F259" s="97" t="s">
        <v>36</v>
      </c>
      <c r="G259" s="98" t="s">
        <v>37</v>
      </c>
      <c r="H259" s="99" t="s">
        <v>36</v>
      </c>
      <c r="I259" s="98" t="s">
        <v>37</v>
      </c>
      <c r="J259" s="99" t="s">
        <v>36</v>
      </c>
      <c r="K259" s="98" t="s">
        <v>37</v>
      </c>
      <c r="L259" s="99" t="s">
        <v>36</v>
      </c>
      <c r="M259" s="98" t="s">
        <v>37</v>
      </c>
      <c r="N259" s="99" t="s">
        <v>36</v>
      </c>
      <c r="O259" s="100" t="s">
        <v>37</v>
      </c>
      <c r="P259" s="293" t="s">
        <v>177</v>
      </c>
      <c r="Q259" s="294"/>
      <c r="R259" s="294"/>
      <c r="S259" s="294"/>
      <c r="T259" s="294"/>
      <c r="U259" s="295"/>
      <c r="V259" s="293" t="s">
        <v>176</v>
      </c>
      <c r="W259" s="294"/>
      <c r="X259" s="294"/>
      <c r="Y259" s="294"/>
      <c r="Z259" s="294"/>
      <c r="AA259" s="296"/>
      <c r="AB259" s="297" t="e">
        <f>VLOOKUP($B258,利用者一覧!$C$4:$AU$53,45,FALSE)</f>
        <v>#N/A</v>
      </c>
      <c r="AC259" s="297"/>
      <c r="AD259" s="297"/>
      <c r="AE259" s="297"/>
      <c r="AF259" s="298"/>
    </row>
    <row r="260" spans="1:65" ht="27" customHeight="1" thickTop="1" thickBot="1">
      <c r="A260" s="302"/>
      <c r="B260" s="209"/>
      <c r="C260" s="209"/>
      <c r="D260" s="209"/>
      <c r="E260" s="261"/>
      <c r="F260" s="71"/>
      <c r="G260" s="72"/>
      <c r="H260" s="73"/>
      <c r="I260" s="72"/>
      <c r="J260" s="73"/>
      <c r="K260" s="72"/>
      <c r="L260" s="73"/>
      <c r="M260" s="72"/>
      <c r="N260" s="73"/>
      <c r="O260" s="83"/>
      <c r="P260" s="107" t="s">
        <v>157</v>
      </c>
      <c r="Q260" s="115" t="s">
        <v>148</v>
      </c>
      <c r="R260" s="108" t="s">
        <v>63</v>
      </c>
      <c r="S260" s="61" t="s">
        <v>148</v>
      </c>
      <c r="T260" s="107" t="s">
        <v>59</v>
      </c>
      <c r="U260" s="61" t="s">
        <v>148</v>
      </c>
      <c r="V260" s="299" t="s">
        <v>135</v>
      </c>
      <c r="W260" s="300"/>
      <c r="X260" s="95" t="e">
        <f>VLOOKUP($B258,利用者一覧!$C$4:$AU$53,14,FALSE)</f>
        <v>#N/A</v>
      </c>
      <c r="Y260" s="301" t="s">
        <v>139</v>
      </c>
      <c r="Z260" s="300"/>
      <c r="AA260" s="95" t="e">
        <f>VLOOKUP($B258,利用者一覧!$C$4:$AU$53,22,FALSE)</f>
        <v>#N/A</v>
      </c>
      <c r="AB260" s="225"/>
      <c r="AC260" s="225"/>
      <c r="AD260" s="225"/>
      <c r="AE260" s="225"/>
      <c r="AF260" s="226"/>
    </row>
    <row r="261" spans="1:65" ht="21.6" customHeight="1" thickBot="1">
      <c r="A261" s="302"/>
      <c r="B261" s="283" t="s">
        <v>46</v>
      </c>
      <c r="C261" s="283"/>
      <c r="D261" s="283"/>
      <c r="E261" s="307"/>
      <c r="F261" s="84"/>
      <c r="G261" s="85"/>
      <c r="H261" s="86"/>
      <c r="I261" s="85"/>
      <c r="J261" s="86"/>
      <c r="K261" s="85"/>
      <c r="L261" s="86"/>
      <c r="M261" s="85"/>
      <c r="N261" s="86"/>
      <c r="O261" s="87"/>
      <c r="P261" s="293" t="s">
        <v>156</v>
      </c>
      <c r="Q261" s="294"/>
      <c r="R261" s="294"/>
      <c r="S261" s="294"/>
      <c r="T261" s="294"/>
      <c r="U261" s="295"/>
      <c r="V261" s="279" t="s">
        <v>143</v>
      </c>
      <c r="W261" s="280"/>
      <c r="X261" s="96" t="e">
        <f>VLOOKUP($B258,利用者一覧!$C$4:$AU$53,16,FALSE)</f>
        <v>#N/A</v>
      </c>
      <c r="Y261" s="281" t="s">
        <v>140</v>
      </c>
      <c r="Z261" s="280"/>
      <c r="AA261" s="96" t="e">
        <f>VLOOKUP($B258,利用者一覧!$C$4:$AU$53,24,FALSE)</f>
        <v>#N/A</v>
      </c>
      <c r="AB261" s="225"/>
      <c r="AC261" s="225"/>
      <c r="AD261" s="225"/>
      <c r="AE261" s="225"/>
      <c r="AF261" s="226"/>
    </row>
    <row r="262" spans="1:65" ht="21.6" customHeight="1" thickTop="1" thickBot="1">
      <c r="A262" s="302"/>
      <c r="B262" s="103" t="s">
        <v>51</v>
      </c>
      <c r="C262" s="94" t="e">
        <f>VLOOKUP($B258,利用者一覧!$C$4:$AU$53,38,FALSE)</f>
        <v>#N/A</v>
      </c>
      <c r="D262" s="104" t="s">
        <v>56</v>
      </c>
      <c r="E262" s="61" t="s">
        <v>149</v>
      </c>
      <c r="F262" s="271" t="s">
        <v>31</v>
      </c>
      <c r="G262" s="272"/>
      <c r="H262" s="171" t="s">
        <v>32</v>
      </c>
      <c r="I262" s="272"/>
      <c r="J262" s="171" t="s">
        <v>33</v>
      </c>
      <c r="K262" s="272"/>
      <c r="L262" s="171" t="s">
        <v>34</v>
      </c>
      <c r="M262" s="273"/>
      <c r="N262" s="274" t="s">
        <v>35</v>
      </c>
      <c r="O262" s="275"/>
      <c r="P262" s="276" t="e">
        <f>VLOOKUP($B258,利用者一覧!$C$4:$AU$53,40,FALSE)</f>
        <v>#N/A</v>
      </c>
      <c r="Q262" s="277"/>
      <c r="R262" s="277"/>
      <c r="S262" s="277"/>
      <c r="T262" s="278"/>
      <c r="U262" s="70" t="s">
        <v>148</v>
      </c>
      <c r="V262" s="279" t="s">
        <v>144</v>
      </c>
      <c r="W262" s="280"/>
      <c r="X262" s="96" t="e">
        <f>VLOOKUP($B258,利用者一覧!$C$4:$AU$53,18,FALSE)</f>
        <v>#N/A</v>
      </c>
      <c r="Y262" s="281" t="s">
        <v>141</v>
      </c>
      <c r="Z262" s="280"/>
      <c r="AA262" s="96" t="e">
        <f>VLOOKUP($B258,利用者一覧!$C$4:$AU$53,26,FALSE)</f>
        <v>#N/A</v>
      </c>
      <c r="AB262" s="225"/>
      <c r="AC262" s="225"/>
      <c r="AD262" s="225"/>
      <c r="AE262" s="225"/>
      <c r="AF262" s="226"/>
    </row>
    <row r="263" spans="1:65" ht="21.6" customHeight="1" thickBot="1">
      <c r="A263" s="302"/>
      <c r="B263" s="308" t="s">
        <v>47</v>
      </c>
      <c r="C263" s="308"/>
      <c r="D263" s="308"/>
      <c r="E263" s="309"/>
      <c r="F263" s="97" t="s">
        <v>36</v>
      </c>
      <c r="G263" s="98" t="s">
        <v>37</v>
      </c>
      <c r="H263" s="99" t="s">
        <v>36</v>
      </c>
      <c r="I263" s="98" t="s">
        <v>37</v>
      </c>
      <c r="J263" s="99" t="s">
        <v>36</v>
      </c>
      <c r="K263" s="98" t="s">
        <v>37</v>
      </c>
      <c r="L263" s="99" t="s">
        <v>36</v>
      </c>
      <c r="M263" s="101" t="s">
        <v>37</v>
      </c>
      <c r="N263" s="102" t="s">
        <v>36</v>
      </c>
      <c r="O263" s="100" t="s">
        <v>37</v>
      </c>
      <c r="P263" s="310" t="e">
        <f>VLOOKUP($B258,利用者一覧!$C$4:$AU$53,41,FALSE)</f>
        <v>#N/A</v>
      </c>
      <c r="Q263" s="311"/>
      <c r="R263" s="311"/>
      <c r="S263" s="311"/>
      <c r="T263" s="312"/>
      <c r="U263" s="64" t="s">
        <v>148</v>
      </c>
      <c r="V263" s="279" t="s">
        <v>138</v>
      </c>
      <c r="W263" s="280"/>
      <c r="X263" s="96" t="e">
        <f>VLOOKUP($B258,利用者一覧!$C$4:$AU$53,20,FALSE)</f>
        <v>#N/A</v>
      </c>
      <c r="Y263" s="281" t="s">
        <v>142</v>
      </c>
      <c r="Z263" s="280"/>
      <c r="AA263" s="96" t="e">
        <f>VLOOKUP($B258,利用者一覧!$C$4:$AU$53,28,FALSE)</f>
        <v>#N/A</v>
      </c>
      <c r="AB263" s="225"/>
      <c r="AC263" s="225"/>
      <c r="AD263" s="225"/>
      <c r="AE263" s="225"/>
      <c r="AF263" s="226"/>
      <c r="AK263" s="316"/>
      <c r="AL263" s="316"/>
      <c r="AM263" s="67"/>
      <c r="AN263" s="67"/>
      <c r="AO263" s="67"/>
    </row>
    <row r="264" spans="1:65" ht="21.6" customHeight="1" thickTop="1" thickBot="1">
      <c r="A264" s="302"/>
      <c r="B264" s="106" t="s">
        <v>51</v>
      </c>
      <c r="C264" s="94" t="e">
        <f>VLOOKUP($B258,利用者一覧!$C$4:$AU$53,39,FALSE)</f>
        <v>#N/A</v>
      </c>
      <c r="D264" s="104" t="s">
        <v>56</v>
      </c>
      <c r="E264" s="61" t="s">
        <v>149</v>
      </c>
      <c r="F264" s="71"/>
      <c r="G264" s="72"/>
      <c r="H264" s="73"/>
      <c r="I264" s="72"/>
      <c r="J264" s="73"/>
      <c r="K264" s="72"/>
      <c r="L264" s="73"/>
      <c r="M264" s="74"/>
      <c r="N264" s="62"/>
      <c r="O264" s="63"/>
      <c r="P264" s="317" t="e">
        <f>VLOOKUP($B258,利用者一覧!$C$4:$AU$53,42,FALSE)</f>
        <v>#N/A</v>
      </c>
      <c r="Q264" s="318"/>
      <c r="R264" s="318"/>
      <c r="S264" s="318"/>
      <c r="T264" s="319"/>
      <c r="U264" s="116" t="s">
        <v>148</v>
      </c>
      <c r="V264" s="320" t="e">
        <f>VLOOKUP($B258,利用者一覧!$C$4:$AU$53,44,FALSE)</f>
        <v>#N/A</v>
      </c>
      <c r="W264" s="179"/>
      <c r="X264" s="179"/>
      <c r="Y264" s="179"/>
      <c r="Z264" s="179"/>
      <c r="AA264" s="179"/>
      <c r="AB264" s="179"/>
      <c r="AC264" s="179"/>
      <c r="AD264" s="179"/>
      <c r="AE264" s="179"/>
      <c r="AF264" s="180"/>
    </row>
    <row r="265" spans="1:65" ht="21.6" customHeight="1" thickBot="1">
      <c r="A265" s="302"/>
      <c r="B265" s="293" t="s">
        <v>182</v>
      </c>
      <c r="C265" s="294"/>
      <c r="D265" s="294"/>
      <c r="E265" s="295"/>
      <c r="F265" s="109"/>
      <c r="G265" s="110"/>
      <c r="H265" s="111"/>
      <c r="I265" s="110"/>
      <c r="J265" s="111"/>
      <c r="K265" s="110"/>
      <c r="L265" s="111"/>
      <c r="M265" s="112"/>
      <c r="N265" s="113"/>
      <c r="O265" s="114"/>
      <c r="P265" s="198" t="s">
        <v>178</v>
      </c>
      <c r="Q265" s="199"/>
      <c r="R265" s="324"/>
      <c r="S265" s="206" t="e">
        <f>VLOOKUP($B258,利用者一覧!$C$4:$AU$53,43,FALSE)</f>
        <v>#N/A</v>
      </c>
      <c r="T265" s="206"/>
      <c r="U265" s="207"/>
      <c r="V265" s="321"/>
      <c r="W265" s="322"/>
      <c r="X265" s="322"/>
      <c r="Y265" s="322"/>
      <c r="Z265" s="322"/>
      <c r="AA265" s="322"/>
      <c r="AB265" s="322"/>
      <c r="AC265" s="322"/>
      <c r="AD265" s="322"/>
      <c r="AE265" s="322"/>
      <c r="AF265" s="323"/>
      <c r="AK265" s="76"/>
      <c r="AL265" s="76"/>
      <c r="AM265" s="76"/>
      <c r="AN265" s="76"/>
      <c r="AO265" s="76"/>
      <c r="AP265" s="77"/>
      <c r="AQ265" s="77"/>
      <c r="AR265" s="75"/>
      <c r="AS265" s="77"/>
      <c r="AT265" s="77"/>
      <c r="AU265" s="75"/>
      <c r="AV265" s="77"/>
      <c r="AW265" s="77"/>
      <c r="AX265" s="75"/>
      <c r="AY265" s="77"/>
      <c r="AZ265" s="77"/>
      <c r="BA265" s="75"/>
      <c r="BB265" s="77"/>
      <c r="BC265" s="77"/>
      <c r="BD265" s="75"/>
      <c r="BE265" s="77"/>
      <c r="BF265" s="77"/>
      <c r="BG265" s="75"/>
      <c r="BH265" s="77"/>
      <c r="BI265" s="77"/>
      <c r="BJ265" s="75"/>
      <c r="BK265" s="77"/>
      <c r="BL265" s="77"/>
      <c r="BM265" s="75"/>
    </row>
    <row r="266" spans="1:65" ht="27.6" customHeight="1" thickTop="1" thickBot="1">
      <c r="A266" s="303"/>
      <c r="B266" s="313"/>
      <c r="C266" s="314"/>
      <c r="D266" s="314"/>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c r="AA266" s="314"/>
      <c r="AB266" s="314"/>
      <c r="AC266" s="314"/>
      <c r="AD266" s="314"/>
      <c r="AE266" s="314"/>
      <c r="AF266" s="315"/>
    </row>
    <row r="267" spans="1:65" ht="16.95" customHeight="1" thickBot="1">
      <c r="A267" s="302">
        <v>27</v>
      </c>
      <c r="B267" s="149" t="s">
        <v>9</v>
      </c>
      <c r="C267" s="150"/>
      <c r="D267" s="150"/>
      <c r="E267" s="151"/>
      <c r="F267" s="304" t="s">
        <v>158</v>
      </c>
      <c r="G267" s="305"/>
      <c r="H267" s="305"/>
      <c r="I267" s="305"/>
      <c r="J267" s="305"/>
      <c r="K267" s="305"/>
      <c r="L267" s="305"/>
      <c r="M267" s="305"/>
      <c r="N267" s="305"/>
      <c r="O267" s="306"/>
      <c r="P267" s="282" t="s">
        <v>48</v>
      </c>
      <c r="Q267" s="283"/>
      <c r="R267" s="283"/>
      <c r="S267" s="283"/>
      <c r="T267" s="283"/>
      <c r="U267" s="284"/>
      <c r="V267" s="285" t="e">
        <f>VLOOKUP($B268,利用者一覧!$C$4:$AU$53,36,FALSE)</f>
        <v>#N/A</v>
      </c>
      <c r="W267" s="286"/>
      <c r="X267" s="286"/>
      <c r="Y267" s="282" t="s">
        <v>49</v>
      </c>
      <c r="Z267" s="283"/>
      <c r="AA267" s="283"/>
      <c r="AB267" s="283"/>
      <c r="AC267" s="284"/>
      <c r="AD267" s="285" t="e">
        <f>VLOOKUP($B268,利用者一覧!$C$4:$AU$53,37,FALSE)</f>
        <v>#N/A</v>
      </c>
      <c r="AE267" s="286"/>
      <c r="AF267" s="287"/>
    </row>
    <row r="268" spans="1:65" ht="27" customHeight="1" thickTop="1" thickBot="1">
      <c r="A268" s="302"/>
      <c r="B268" s="208"/>
      <c r="C268" s="208"/>
      <c r="D268" s="208"/>
      <c r="E268" s="259"/>
      <c r="F268" s="271" t="s">
        <v>26</v>
      </c>
      <c r="G268" s="272"/>
      <c r="H268" s="171" t="s">
        <v>27</v>
      </c>
      <c r="I268" s="272"/>
      <c r="J268" s="171" t="s">
        <v>28</v>
      </c>
      <c r="K268" s="272"/>
      <c r="L268" s="171" t="s">
        <v>29</v>
      </c>
      <c r="M268" s="272"/>
      <c r="N268" s="171" t="s">
        <v>30</v>
      </c>
      <c r="O268" s="275"/>
      <c r="P268" s="106" t="s">
        <v>52</v>
      </c>
      <c r="Q268" s="288" t="s">
        <v>53</v>
      </c>
      <c r="R268" s="289"/>
      <c r="S268" s="104" t="s">
        <v>57</v>
      </c>
      <c r="T268" s="290"/>
      <c r="U268" s="291"/>
      <c r="V268" s="105" t="s">
        <v>60</v>
      </c>
      <c r="W268" s="288" t="s">
        <v>61</v>
      </c>
      <c r="X268" s="292"/>
      <c r="Y268" s="107" t="s">
        <v>54</v>
      </c>
      <c r="Z268" s="115" t="s">
        <v>148</v>
      </c>
      <c r="AA268" s="108" t="s">
        <v>58</v>
      </c>
      <c r="AB268" s="115" t="s">
        <v>148</v>
      </c>
      <c r="AC268" s="108" t="s">
        <v>62</v>
      </c>
      <c r="AD268" s="115" t="s">
        <v>148</v>
      </c>
      <c r="AE268" s="104" t="s">
        <v>55</v>
      </c>
      <c r="AF268" s="61" t="s">
        <v>148</v>
      </c>
    </row>
    <row r="269" spans="1:65" ht="21.6" customHeight="1" thickBot="1">
      <c r="A269" s="302"/>
      <c r="B269" s="209"/>
      <c r="C269" s="209"/>
      <c r="D269" s="209"/>
      <c r="E269" s="261"/>
      <c r="F269" s="97" t="s">
        <v>36</v>
      </c>
      <c r="G269" s="98" t="s">
        <v>37</v>
      </c>
      <c r="H269" s="99" t="s">
        <v>36</v>
      </c>
      <c r="I269" s="98" t="s">
        <v>37</v>
      </c>
      <c r="J269" s="99" t="s">
        <v>36</v>
      </c>
      <c r="K269" s="98" t="s">
        <v>37</v>
      </c>
      <c r="L269" s="99" t="s">
        <v>36</v>
      </c>
      <c r="M269" s="98" t="s">
        <v>37</v>
      </c>
      <c r="N269" s="99" t="s">
        <v>36</v>
      </c>
      <c r="O269" s="100" t="s">
        <v>37</v>
      </c>
      <c r="P269" s="293" t="s">
        <v>177</v>
      </c>
      <c r="Q269" s="294"/>
      <c r="R269" s="294"/>
      <c r="S269" s="294"/>
      <c r="T269" s="294"/>
      <c r="U269" s="295"/>
      <c r="V269" s="293" t="s">
        <v>176</v>
      </c>
      <c r="W269" s="294"/>
      <c r="X269" s="294"/>
      <c r="Y269" s="294"/>
      <c r="Z269" s="294"/>
      <c r="AA269" s="296"/>
      <c r="AB269" s="297" t="e">
        <f>VLOOKUP($B268,利用者一覧!$C$4:$AU$53,45,FALSE)</f>
        <v>#N/A</v>
      </c>
      <c r="AC269" s="297"/>
      <c r="AD269" s="297"/>
      <c r="AE269" s="297"/>
      <c r="AF269" s="298"/>
    </row>
    <row r="270" spans="1:65" ht="27" customHeight="1" thickTop="1" thickBot="1">
      <c r="A270" s="302"/>
      <c r="B270" s="209"/>
      <c r="C270" s="209"/>
      <c r="D270" s="209"/>
      <c r="E270" s="261"/>
      <c r="F270" s="71"/>
      <c r="G270" s="72"/>
      <c r="H270" s="73"/>
      <c r="I270" s="72"/>
      <c r="J270" s="73"/>
      <c r="K270" s="72"/>
      <c r="L270" s="73"/>
      <c r="M270" s="72"/>
      <c r="N270" s="73"/>
      <c r="O270" s="83"/>
      <c r="P270" s="107" t="s">
        <v>157</v>
      </c>
      <c r="Q270" s="115" t="s">
        <v>148</v>
      </c>
      <c r="R270" s="108" t="s">
        <v>63</v>
      </c>
      <c r="S270" s="61" t="s">
        <v>148</v>
      </c>
      <c r="T270" s="107" t="s">
        <v>59</v>
      </c>
      <c r="U270" s="61" t="s">
        <v>148</v>
      </c>
      <c r="V270" s="299" t="s">
        <v>135</v>
      </c>
      <c r="W270" s="300"/>
      <c r="X270" s="95" t="e">
        <f>VLOOKUP($B268,利用者一覧!$C$4:$AU$53,14,FALSE)</f>
        <v>#N/A</v>
      </c>
      <c r="Y270" s="301" t="s">
        <v>139</v>
      </c>
      <c r="Z270" s="300"/>
      <c r="AA270" s="95" t="e">
        <f>VLOOKUP($B268,利用者一覧!$C$4:$AU$53,22,FALSE)</f>
        <v>#N/A</v>
      </c>
      <c r="AB270" s="225"/>
      <c r="AC270" s="225"/>
      <c r="AD270" s="225"/>
      <c r="AE270" s="225"/>
      <c r="AF270" s="226"/>
    </row>
    <row r="271" spans="1:65" ht="21.6" customHeight="1" thickBot="1">
      <c r="A271" s="302"/>
      <c r="B271" s="283" t="s">
        <v>46</v>
      </c>
      <c r="C271" s="283"/>
      <c r="D271" s="283"/>
      <c r="E271" s="307"/>
      <c r="F271" s="84"/>
      <c r="G271" s="85"/>
      <c r="H271" s="86"/>
      <c r="I271" s="85"/>
      <c r="J271" s="86"/>
      <c r="K271" s="85"/>
      <c r="L271" s="86"/>
      <c r="M271" s="85"/>
      <c r="N271" s="86"/>
      <c r="O271" s="87"/>
      <c r="P271" s="293" t="s">
        <v>156</v>
      </c>
      <c r="Q271" s="294"/>
      <c r="R271" s="294"/>
      <c r="S271" s="294"/>
      <c r="T271" s="294"/>
      <c r="U271" s="295"/>
      <c r="V271" s="279" t="s">
        <v>143</v>
      </c>
      <c r="W271" s="280"/>
      <c r="X271" s="96" t="e">
        <f>VLOOKUP($B268,利用者一覧!$C$4:$AU$53,16,FALSE)</f>
        <v>#N/A</v>
      </c>
      <c r="Y271" s="281" t="s">
        <v>140</v>
      </c>
      <c r="Z271" s="280"/>
      <c r="AA271" s="96" t="e">
        <f>VLOOKUP($B268,利用者一覧!$C$4:$AU$53,24,FALSE)</f>
        <v>#N/A</v>
      </c>
      <c r="AB271" s="225"/>
      <c r="AC271" s="225"/>
      <c r="AD271" s="225"/>
      <c r="AE271" s="225"/>
      <c r="AF271" s="226"/>
    </row>
    <row r="272" spans="1:65" ht="21.6" customHeight="1" thickTop="1" thickBot="1">
      <c r="A272" s="302"/>
      <c r="B272" s="103" t="s">
        <v>51</v>
      </c>
      <c r="C272" s="94" t="e">
        <f>VLOOKUP($B268,利用者一覧!$C$4:$AU$53,38,FALSE)</f>
        <v>#N/A</v>
      </c>
      <c r="D272" s="104" t="s">
        <v>56</v>
      </c>
      <c r="E272" s="61" t="s">
        <v>149</v>
      </c>
      <c r="F272" s="271" t="s">
        <v>31</v>
      </c>
      <c r="G272" s="272"/>
      <c r="H272" s="171" t="s">
        <v>32</v>
      </c>
      <c r="I272" s="272"/>
      <c r="J272" s="171" t="s">
        <v>33</v>
      </c>
      <c r="K272" s="272"/>
      <c r="L272" s="171" t="s">
        <v>34</v>
      </c>
      <c r="M272" s="273"/>
      <c r="N272" s="274" t="s">
        <v>35</v>
      </c>
      <c r="O272" s="275"/>
      <c r="P272" s="276" t="e">
        <f>VLOOKUP($B268,利用者一覧!$C$4:$AU$53,40,FALSE)</f>
        <v>#N/A</v>
      </c>
      <c r="Q272" s="277"/>
      <c r="R272" s="277"/>
      <c r="S272" s="277"/>
      <c r="T272" s="278"/>
      <c r="U272" s="70" t="s">
        <v>148</v>
      </c>
      <c r="V272" s="279" t="s">
        <v>144</v>
      </c>
      <c r="W272" s="280"/>
      <c r="X272" s="96" t="e">
        <f>VLOOKUP($B268,利用者一覧!$C$4:$AU$53,18,FALSE)</f>
        <v>#N/A</v>
      </c>
      <c r="Y272" s="281" t="s">
        <v>141</v>
      </c>
      <c r="Z272" s="280"/>
      <c r="AA272" s="96" t="e">
        <f>VLOOKUP($B268,利用者一覧!$C$4:$AU$53,26,FALSE)</f>
        <v>#N/A</v>
      </c>
      <c r="AB272" s="225"/>
      <c r="AC272" s="225"/>
      <c r="AD272" s="225"/>
      <c r="AE272" s="225"/>
      <c r="AF272" s="226"/>
    </row>
    <row r="273" spans="1:65" ht="21.6" customHeight="1" thickBot="1">
      <c r="A273" s="302"/>
      <c r="B273" s="308" t="s">
        <v>47</v>
      </c>
      <c r="C273" s="308"/>
      <c r="D273" s="308"/>
      <c r="E273" s="309"/>
      <c r="F273" s="97" t="s">
        <v>36</v>
      </c>
      <c r="G273" s="98" t="s">
        <v>37</v>
      </c>
      <c r="H273" s="99" t="s">
        <v>36</v>
      </c>
      <c r="I273" s="98" t="s">
        <v>37</v>
      </c>
      <c r="J273" s="99" t="s">
        <v>36</v>
      </c>
      <c r="K273" s="98" t="s">
        <v>37</v>
      </c>
      <c r="L273" s="99" t="s">
        <v>36</v>
      </c>
      <c r="M273" s="101" t="s">
        <v>37</v>
      </c>
      <c r="N273" s="102" t="s">
        <v>36</v>
      </c>
      <c r="O273" s="100" t="s">
        <v>37</v>
      </c>
      <c r="P273" s="310" t="e">
        <f>VLOOKUP($B268,利用者一覧!$C$4:$AU$53,41,FALSE)</f>
        <v>#N/A</v>
      </c>
      <c r="Q273" s="311"/>
      <c r="R273" s="311"/>
      <c r="S273" s="311"/>
      <c r="T273" s="312"/>
      <c r="U273" s="64" t="s">
        <v>148</v>
      </c>
      <c r="V273" s="279" t="s">
        <v>138</v>
      </c>
      <c r="W273" s="280"/>
      <c r="X273" s="96" t="e">
        <f>VLOOKUP($B268,利用者一覧!$C$4:$AU$53,20,FALSE)</f>
        <v>#N/A</v>
      </c>
      <c r="Y273" s="281" t="s">
        <v>142</v>
      </c>
      <c r="Z273" s="280"/>
      <c r="AA273" s="96" t="e">
        <f>VLOOKUP($B268,利用者一覧!$C$4:$AU$53,28,FALSE)</f>
        <v>#N/A</v>
      </c>
      <c r="AB273" s="225"/>
      <c r="AC273" s="225"/>
      <c r="AD273" s="225"/>
      <c r="AE273" s="225"/>
      <c r="AF273" s="226"/>
      <c r="AK273" s="316"/>
      <c r="AL273" s="316"/>
      <c r="AM273" s="67"/>
      <c r="AN273" s="67"/>
      <c r="AO273" s="67"/>
    </row>
    <row r="274" spans="1:65" ht="21.6" customHeight="1" thickTop="1" thickBot="1">
      <c r="A274" s="302"/>
      <c r="B274" s="106" t="s">
        <v>51</v>
      </c>
      <c r="C274" s="94" t="e">
        <f>VLOOKUP($B268,利用者一覧!$C$4:$AU$53,39,FALSE)</f>
        <v>#N/A</v>
      </c>
      <c r="D274" s="104" t="s">
        <v>56</v>
      </c>
      <c r="E274" s="61" t="s">
        <v>149</v>
      </c>
      <c r="F274" s="71"/>
      <c r="G274" s="72"/>
      <c r="H274" s="73"/>
      <c r="I274" s="72"/>
      <c r="J274" s="73"/>
      <c r="K274" s="72"/>
      <c r="L274" s="73"/>
      <c r="M274" s="74"/>
      <c r="N274" s="62"/>
      <c r="O274" s="63"/>
      <c r="P274" s="317" t="e">
        <f>VLOOKUP($B268,利用者一覧!$C$4:$AU$53,42,FALSE)</f>
        <v>#N/A</v>
      </c>
      <c r="Q274" s="318"/>
      <c r="R274" s="318"/>
      <c r="S274" s="318"/>
      <c r="T274" s="319"/>
      <c r="U274" s="116" t="s">
        <v>148</v>
      </c>
      <c r="V274" s="320" t="e">
        <f>VLOOKUP($B268,利用者一覧!$C$4:$AU$53,44,FALSE)</f>
        <v>#N/A</v>
      </c>
      <c r="W274" s="179"/>
      <c r="X274" s="179"/>
      <c r="Y274" s="179"/>
      <c r="Z274" s="179"/>
      <c r="AA274" s="179"/>
      <c r="AB274" s="179"/>
      <c r="AC274" s="179"/>
      <c r="AD274" s="179"/>
      <c r="AE274" s="179"/>
      <c r="AF274" s="180"/>
    </row>
    <row r="275" spans="1:65" ht="21.6" customHeight="1" thickBot="1">
      <c r="A275" s="302"/>
      <c r="B275" s="293" t="s">
        <v>182</v>
      </c>
      <c r="C275" s="294"/>
      <c r="D275" s="294"/>
      <c r="E275" s="295"/>
      <c r="F275" s="109"/>
      <c r="G275" s="110"/>
      <c r="H275" s="111"/>
      <c r="I275" s="110"/>
      <c r="J275" s="111"/>
      <c r="K275" s="110"/>
      <c r="L275" s="111"/>
      <c r="M275" s="112"/>
      <c r="N275" s="113"/>
      <c r="O275" s="114"/>
      <c r="P275" s="198" t="s">
        <v>178</v>
      </c>
      <c r="Q275" s="199"/>
      <c r="R275" s="324"/>
      <c r="S275" s="206" t="e">
        <f>VLOOKUP($B268,利用者一覧!$C$4:$AU$53,43,FALSE)</f>
        <v>#N/A</v>
      </c>
      <c r="T275" s="206"/>
      <c r="U275" s="207"/>
      <c r="V275" s="321"/>
      <c r="W275" s="322"/>
      <c r="X275" s="322"/>
      <c r="Y275" s="322"/>
      <c r="Z275" s="322"/>
      <c r="AA275" s="322"/>
      <c r="AB275" s="322"/>
      <c r="AC275" s="322"/>
      <c r="AD275" s="322"/>
      <c r="AE275" s="322"/>
      <c r="AF275" s="323"/>
      <c r="AK275" s="76"/>
      <c r="AL275" s="76"/>
      <c r="AM275" s="76"/>
      <c r="AN275" s="76"/>
      <c r="AO275" s="76"/>
      <c r="AP275" s="77"/>
      <c r="AQ275" s="77"/>
      <c r="AR275" s="75"/>
      <c r="AS275" s="77"/>
      <c r="AT275" s="77"/>
      <c r="AU275" s="75"/>
      <c r="AV275" s="77"/>
      <c r="AW275" s="77"/>
      <c r="AX275" s="75"/>
      <c r="AY275" s="77"/>
      <c r="AZ275" s="77"/>
      <c r="BA275" s="75"/>
      <c r="BB275" s="77"/>
      <c r="BC275" s="77"/>
      <c r="BD275" s="75"/>
      <c r="BE275" s="77"/>
      <c r="BF275" s="77"/>
      <c r="BG275" s="75"/>
      <c r="BH275" s="77"/>
      <c r="BI275" s="77"/>
      <c r="BJ275" s="75"/>
      <c r="BK275" s="77"/>
      <c r="BL275" s="77"/>
      <c r="BM275" s="75"/>
    </row>
    <row r="276" spans="1:65" ht="27.6" customHeight="1" thickTop="1" thickBot="1">
      <c r="A276" s="303"/>
      <c r="B276" s="313"/>
      <c r="C276" s="314"/>
      <c r="D276" s="314"/>
      <c r="E276" s="314"/>
      <c r="F276" s="314"/>
      <c r="G276" s="314"/>
      <c r="H276" s="314"/>
      <c r="I276" s="314"/>
      <c r="J276" s="314"/>
      <c r="K276" s="314"/>
      <c r="L276" s="314"/>
      <c r="M276" s="314"/>
      <c r="N276" s="314"/>
      <c r="O276" s="314"/>
      <c r="P276" s="314"/>
      <c r="Q276" s="314"/>
      <c r="R276" s="314"/>
      <c r="S276" s="314"/>
      <c r="T276" s="314"/>
      <c r="U276" s="314"/>
      <c r="V276" s="314"/>
      <c r="W276" s="314"/>
      <c r="X276" s="314"/>
      <c r="Y276" s="314"/>
      <c r="Z276" s="314"/>
      <c r="AA276" s="314"/>
      <c r="AB276" s="314"/>
      <c r="AC276" s="314"/>
      <c r="AD276" s="314"/>
      <c r="AE276" s="314"/>
      <c r="AF276" s="315"/>
    </row>
    <row r="277" spans="1:65" ht="16.95" customHeight="1" thickBot="1">
      <c r="A277" s="302">
        <v>28</v>
      </c>
      <c r="B277" s="149" t="s">
        <v>9</v>
      </c>
      <c r="C277" s="150"/>
      <c r="D277" s="150"/>
      <c r="E277" s="151"/>
      <c r="F277" s="304" t="s">
        <v>158</v>
      </c>
      <c r="G277" s="305"/>
      <c r="H277" s="305"/>
      <c r="I277" s="305"/>
      <c r="J277" s="305"/>
      <c r="K277" s="305"/>
      <c r="L277" s="305"/>
      <c r="M277" s="305"/>
      <c r="N277" s="305"/>
      <c r="O277" s="306"/>
      <c r="P277" s="282" t="s">
        <v>48</v>
      </c>
      <c r="Q277" s="283"/>
      <c r="R277" s="283"/>
      <c r="S277" s="283"/>
      <c r="T277" s="283"/>
      <c r="U277" s="284"/>
      <c r="V277" s="285" t="e">
        <f>VLOOKUP($B278,利用者一覧!$C$4:$AU$53,36,FALSE)</f>
        <v>#N/A</v>
      </c>
      <c r="W277" s="286"/>
      <c r="X277" s="286"/>
      <c r="Y277" s="282" t="s">
        <v>49</v>
      </c>
      <c r="Z277" s="283"/>
      <c r="AA277" s="283"/>
      <c r="AB277" s="283"/>
      <c r="AC277" s="284"/>
      <c r="AD277" s="285" t="e">
        <f>VLOOKUP($B278,利用者一覧!$C$4:$AU$53,37,FALSE)</f>
        <v>#N/A</v>
      </c>
      <c r="AE277" s="286"/>
      <c r="AF277" s="287"/>
    </row>
    <row r="278" spans="1:65" ht="27" customHeight="1" thickTop="1" thickBot="1">
      <c r="A278" s="302"/>
      <c r="B278" s="208"/>
      <c r="C278" s="208"/>
      <c r="D278" s="208"/>
      <c r="E278" s="259"/>
      <c r="F278" s="271" t="s">
        <v>26</v>
      </c>
      <c r="G278" s="272"/>
      <c r="H278" s="171" t="s">
        <v>27</v>
      </c>
      <c r="I278" s="272"/>
      <c r="J278" s="171" t="s">
        <v>28</v>
      </c>
      <c r="K278" s="272"/>
      <c r="L278" s="171" t="s">
        <v>29</v>
      </c>
      <c r="M278" s="272"/>
      <c r="N278" s="171" t="s">
        <v>30</v>
      </c>
      <c r="O278" s="275"/>
      <c r="P278" s="106" t="s">
        <v>52</v>
      </c>
      <c r="Q278" s="288" t="s">
        <v>53</v>
      </c>
      <c r="R278" s="289"/>
      <c r="S278" s="104" t="s">
        <v>57</v>
      </c>
      <c r="T278" s="290"/>
      <c r="U278" s="291"/>
      <c r="V278" s="105" t="s">
        <v>60</v>
      </c>
      <c r="W278" s="288" t="s">
        <v>61</v>
      </c>
      <c r="X278" s="292"/>
      <c r="Y278" s="107" t="s">
        <v>54</v>
      </c>
      <c r="Z278" s="115" t="s">
        <v>148</v>
      </c>
      <c r="AA278" s="108" t="s">
        <v>58</v>
      </c>
      <c r="AB278" s="115" t="s">
        <v>148</v>
      </c>
      <c r="AC278" s="108" t="s">
        <v>62</v>
      </c>
      <c r="AD278" s="115" t="s">
        <v>148</v>
      </c>
      <c r="AE278" s="104" t="s">
        <v>55</v>
      </c>
      <c r="AF278" s="61" t="s">
        <v>148</v>
      </c>
    </row>
    <row r="279" spans="1:65" ht="21.6" customHeight="1" thickBot="1">
      <c r="A279" s="302"/>
      <c r="B279" s="209"/>
      <c r="C279" s="209"/>
      <c r="D279" s="209"/>
      <c r="E279" s="261"/>
      <c r="F279" s="97" t="s">
        <v>36</v>
      </c>
      <c r="G279" s="98" t="s">
        <v>37</v>
      </c>
      <c r="H279" s="99" t="s">
        <v>36</v>
      </c>
      <c r="I279" s="98" t="s">
        <v>37</v>
      </c>
      <c r="J279" s="99" t="s">
        <v>36</v>
      </c>
      <c r="K279" s="98" t="s">
        <v>37</v>
      </c>
      <c r="L279" s="99" t="s">
        <v>36</v>
      </c>
      <c r="M279" s="98" t="s">
        <v>37</v>
      </c>
      <c r="N279" s="99" t="s">
        <v>36</v>
      </c>
      <c r="O279" s="100" t="s">
        <v>37</v>
      </c>
      <c r="P279" s="293" t="s">
        <v>177</v>
      </c>
      <c r="Q279" s="294"/>
      <c r="R279" s="294"/>
      <c r="S279" s="294"/>
      <c r="T279" s="294"/>
      <c r="U279" s="295"/>
      <c r="V279" s="293" t="s">
        <v>176</v>
      </c>
      <c r="W279" s="294"/>
      <c r="X279" s="294"/>
      <c r="Y279" s="294"/>
      <c r="Z279" s="294"/>
      <c r="AA279" s="296"/>
      <c r="AB279" s="297" t="e">
        <f>VLOOKUP($B278,利用者一覧!$C$4:$AU$53,45,FALSE)</f>
        <v>#N/A</v>
      </c>
      <c r="AC279" s="297"/>
      <c r="AD279" s="297"/>
      <c r="AE279" s="297"/>
      <c r="AF279" s="298"/>
    </row>
    <row r="280" spans="1:65" ht="27" customHeight="1" thickTop="1" thickBot="1">
      <c r="A280" s="302"/>
      <c r="B280" s="209"/>
      <c r="C280" s="209"/>
      <c r="D280" s="209"/>
      <c r="E280" s="261"/>
      <c r="F280" s="71"/>
      <c r="G280" s="72"/>
      <c r="H280" s="73"/>
      <c r="I280" s="72"/>
      <c r="J280" s="73"/>
      <c r="K280" s="72"/>
      <c r="L280" s="73"/>
      <c r="M280" s="72"/>
      <c r="N280" s="73"/>
      <c r="O280" s="83"/>
      <c r="P280" s="107" t="s">
        <v>157</v>
      </c>
      <c r="Q280" s="115" t="s">
        <v>148</v>
      </c>
      <c r="R280" s="108" t="s">
        <v>63</v>
      </c>
      <c r="S280" s="61" t="s">
        <v>148</v>
      </c>
      <c r="T280" s="107" t="s">
        <v>59</v>
      </c>
      <c r="U280" s="61" t="s">
        <v>148</v>
      </c>
      <c r="V280" s="299" t="s">
        <v>135</v>
      </c>
      <c r="W280" s="300"/>
      <c r="X280" s="95" t="e">
        <f>VLOOKUP($B278,利用者一覧!$C$4:$AU$53,14,FALSE)</f>
        <v>#N/A</v>
      </c>
      <c r="Y280" s="301" t="s">
        <v>139</v>
      </c>
      <c r="Z280" s="300"/>
      <c r="AA280" s="95" t="e">
        <f>VLOOKUP($B278,利用者一覧!$C$4:$AU$53,22,FALSE)</f>
        <v>#N/A</v>
      </c>
      <c r="AB280" s="225"/>
      <c r="AC280" s="225"/>
      <c r="AD280" s="225"/>
      <c r="AE280" s="225"/>
      <c r="AF280" s="226"/>
    </row>
    <row r="281" spans="1:65" ht="21.6" customHeight="1" thickBot="1">
      <c r="A281" s="302"/>
      <c r="B281" s="283" t="s">
        <v>46</v>
      </c>
      <c r="C281" s="283"/>
      <c r="D281" s="283"/>
      <c r="E281" s="307"/>
      <c r="F281" s="84"/>
      <c r="G281" s="85"/>
      <c r="H281" s="86"/>
      <c r="I281" s="85"/>
      <c r="J281" s="86"/>
      <c r="K281" s="85"/>
      <c r="L281" s="86"/>
      <c r="M281" s="85"/>
      <c r="N281" s="86"/>
      <c r="O281" s="87"/>
      <c r="P281" s="293" t="s">
        <v>156</v>
      </c>
      <c r="Q281" s="294"/>
      <c r="R281" s="294"/>
      <c r="S281" s="294"/>
      <c r="T281" s="294"/>
      <c r="U281" s="295"/>
      <c r="V281" s="279" t="s">
        <v>143</v>
      </c>
      <c r="W281" s="280"/>
      <c r="X281" s="96" t="e">
        <f>VLOOKUP($B278,利用者一覧!$C$4:$AU$53,16,FALSE)</f>
        <v>#N/A</v>
      </c>
      <c r="Y281" s="281" t="s">
        <v>140</v>
      </c>
      <c r="Z281" s="280"/>
      <c r="AA281" s="96" t="e">
        <f>VLOOKUP($B278,利用者一覧!$C$4:$AU$53,24,FALSE)</f>
        <v>#N/A</v>
      </c>
      <c r="AB281" s="225"/>
      <c r="AC281" s="225"/>
      <c r="AD281" s="225"/>
      <c r="AE281" s="225"/>
      <c r="AF281" s="226"/>
    </row>
    <row r="282" spans="1:65" ht="21.6" customHeight="1" thickTop="1" thickBot="1">
      <c r="A282" s="302"/>
      <c r="B282" s="103" t="s">
        <v>51</v>
      </c>
      <c r="C282" s="94" t="e">
        <f>VLOOKUP($B278,利用者一覧!$C$4:$AU$53,38,FALSE)</f>
        <v>#N/A</v>
      </c>
      <c r="D282" s="104" t="s">
        <v>56</v>
      </c>
      <c r="E282" s="61" t="s">
        <v>149</v>
      </c>
      <c r="F282" s="271" t="s">
        <v>31</v>
      </c>
      <c r="G282" s="272"/>
      <c r="H282" s="171" t="s">
        <v>32</v>
      </c>
      <c r="I282" s="272"/>
      <c r="J282" s="171" t="s">
        <v>33</v>
      </c>
      <c r="K282" s="272"/>
      <c r="L282" s="171" t="s">
        <v>34</v>
      </c>
      <c r="M282" s="273"/>
      <c r="N282" s="274" t="s">
        <v>35</v>
      </c>
      <c r="O282" s="275"/>
      <c r="P282" s="276" t="e">
        <f>VLOOKUP($B278,利用者一覧!$C$4:$AU$53,40,FALSE)</f>
        <v>#N/A</v>
      </c>
      <c r="Q282" s="277"/>
      <c r="R282" s="277"/>
      <c r="S282" s="277"/>
      <c r="T282" s="278"/>
      <c r="U282" s="70" t="s">
        <v>148</v>
      </c>
      <c r="V282" s="279" t="s">
        <v>144</v>
      </c>
      <c r="W282" s="280"/>
      <c r="X282" s="96" t="e">
        <f>VLOOKUP($B278,利用者一覧!$C$4:$AU$53,18,FALSE)</f>
        <v>#N/A</v>
      </c>
      <c r="Y282" s="281" t="s">
        <v>141</v>
      </c>
      <c r="Z282" s="280"/>
      <c r="AA282" s="96" t="e">
        <f>VLOOKUP($B278,利用者一覧!$C$4:$AU$53,26,FALSE)</f>
        <v>#N/A</v>
      </c>
      <c r="AB282" s="225"/>
      <c r="AC282" s="225"/>
      <c r="AD282" s="225"/>
      <c r="AE282" s="225"/>
      <c r="AF282" s="226"/>
    </row>
    <row r="283" spans="1:65" ht="21.6" customHeight="1" thickBot="1">
      <c r="A283" s="302"/>
      <c r="B283" s="308" t="s">
        <v>47</v>
      </c>
      <c r="C283" s="308"/>
      <c r="D283" s="308"/>
      <c r="E283" s="309"/>
      <c r="F283" s="97" t="s">
        <v>36</v>
      </c>
      <c r="G283" s="98" t="s">
        <v>37</v>
      </c>
      <c r="H283" s="99" t="s">
        <v>36</v>
      </c>
      <c r="I283" s="98" t="s">
        <v>37</v>
      </c>
      <c r="J283" s="99" t="s">
        <v>36</v>
      </c>
      <c r="K283" s="98" t="s">
        <v>37</v>
      </c>
      <c r="L283" s="99" t="s">
        <v>36</v>
      </c>
      <c r="M283" s="101" t="s">
        <v>37</v>
      </c>
      <c r="N283" s="102" t="s">
        <v>36</v>
      </c>
      <c r="O283" s="100" t="s">
        <v>37</v>
      </c>
      <c r="P283" s="310" t="e">
        <f>VLOOKUP($B278,利用者一覧!$C$4:$AU$53,41,FALSE)</f>
        <v>#N/A</v>
      </c>
      <c r="Q283" s="311"/>
      <c r="R283" s="311"/>
      <c r="S283" s="311"/>
      <c r="T283" s="312"/>
      <c r="U283" s="64" t="s">
        <v>148</v>
      </c>
      <c r="V283" s="279" t="s">
        <v>138</v>
      </c>
      <c r="W283" s="280"/>
      <c r="X283" s="96" t="e">
        <f>VLOOKUP($B278,利用者一覧!$C$4:$AU$53,20,FALSE)</f>
        <v>#N/A</v>
      </c>
      <c r="Y283" s="281" t="s">
        <v>142</v>
      </c>
      <c r="Z283" s="280"/>
      <c r="AA283" s="96" t="e">
        <f>VLOOKUP($B278,利用者一覧!$C$4:$AU$53,28,FALSE)</f>
        <v>#N/A</v>
      </c>
      <c r="AB283" s="225"/>
      <c r="AC283" s="225"/>
      <c r="AD283" s="225"/>
      <c r="AE283" s="225"/>
      <c r="AF283" s="226"/>
      <c r="AK283" s="316"/>
      <c r="AL283" s="316"/>
      <c r="AM283" s="67"/>
      <c r="AN283" s="67"/>
      <c r="AO283" s="67"/>
    </row>
    <row r="284" spans="1:65" ht="21.6" customHeight="1" thickTop="1" thickBot="1">
      <c r="A284" s="302"/>
      <c r="B284" s="106" t="s">
        <v>51</v>
      </c>
      <c r="C284" s="94" t="e">
        <f>VLOOKUP($B278,利用者一覧!$C$4:$AU$53,39,FALSE)</f>
        <v>#N/A</v>
      </c>
      <c r="D284" s="104" t="s">
        <v>56</v>
      </c>
      <c r="E284" s="61" t="s">
        <v>149</v>
      </c>
      <c r="F284" s="71"/>
      <c r="G284" s="72"/>
      <c r="H284" s="73"/>
      <c r="I284" s="72"/>
      <c r="J284" s="73"/>
      <c r="K284" s="72"/>
      <c r="L284" s="73"/>
      <c r="M284" s="74"/>
      <c r="N284" s="62"/>
      <c r="O284" s="63"/>
      <c r="P284" s="317" t="e">
        <f>VLOOKUP($B278,利用者一覧!$C$4:$AU$53,42,FALSE)</f>
        <v>#N/A</v>
      </c>
      <c r="Q284" s="318"/>
      <c r="R284" s="318"/>
      <c r="S284" s="318"/>
      <c r="T284" s="319"/>
      <c r="U284" s="116" t="s">
        <v>148</v>
      </c>
      <c r="V284" s="320" t="e">
        <f>VLOOKUP($B278,利用者一覧!$C$4:$AU$53,44,FALSE)</f>
        <v>#N/A</v>
      </c>
      <c r="W284" s="179"/>
      <c r="X284" s="179"/>
      <c r="Y284" s="179"/>
      <c r="Z284" s="179"/>
      <c r="AA284" s="179"/>
      <c r="AB284" s="179"/>
      <c r="AC284" s="179"/>
      <c r="AD284" s="179"/>
      <c r="AE284" s="179"/>
      <c r="AF284" s="180"/>
    </row>
    <row r="285" spans="1:65" ht="21.6" customHeight="1" thickBot="1">
      <c r="A285" s="302"/>
      <c r="B285" s="293" t="s">
        <v>182</v>
      </c>
      <c r="C285" s="294"/>
      <c r="D285" s="294"/>
      <c r="E285" s="295"/>
      <c r="F285" s="109"/>
      <c r="G285" s="110"/>
      <c r="H285" s="111"/>
      <c r="I285" s="110"/>
      <c r="J285" s="111"/>
      <c r="K285" s="110"/>
      <c r="L285" s="111"/>
      <c r="M285" s="112"/>
      <c r="N285" s="113"/>
      <c r="O285" s="114"/>
      <c r="P285" s="198" t="s">
        <v>178</v>
      </c>
      <c r="Q285" s="199"/>
      <c r="R285" s="324"/>
      <c r="S285" s="206" t="e">
        <f>VLOOKUP($B278,利用者一覧!$C$4:$AU$53,43,FALSE)</f>
        <v>#N/A</v>
      </c>
      <c r="T285" s="206"/>
      <c r="U285" s="207"/>
      <c r="V285" s="321"/>
      <c r="W285" s="322"/>
      <c r="X285" s="322"/>
      <c r="Y285" s="322"/>
      <c r="Z285" s="322"/>
      <c r="AA285" s="322"/>
      <c r="AB285" s="322"/>
      <c r="AC285" s="322"/>
      <c r="AD285" s="322"/>
      <c r="AE285" s="322"/>
      <c r="AF285" s="323"/>
      <c r="AK285" s="76"/>
      <c r="AL285" s="76"/>
      <c r="AM285" s="76"/>
      <c r="AN285" s="76"/>
      <c r="AO285" s="76"/>
      <c r="AP285" s="77"/>
      <c r="AQ285" s="77"/>
      <c r="AR285" s="75"/>
      <c r="AS285" s="77"/>
      <c r="AT285" s="77"/>
      <c r="AU285" s="75"/>
      <c r="AV285" s="77"/>
      <c r="AW285" s="77"/>
      <c r="AX285" s="75"/>
      <c r="AY285" s="77"/>
      <c r="AZ285" s="77"/>
      <c r="BA285" s="75"/>
      <c r="BB285" s="77"/>
      <c r="BC285" s="77"/>
      <c r="BD285" s="75"/>
      <c r="BE285" s="77"/>
      <c r="BF285" s="77"/>
      <c r="BG285" s="75"/>
      <c r="BH285" s="77"/>
      <c r="BI285" s="77"/>
      <c r="BJ285" s="75"/>
      <c r="BK285" s="77"/>
      <c r="BL285" s="77"/>
      <c r="BM285" s="75"/>
    </row>
    <row r="286" spans="1:65" ht="27.6" customHeight="1" thickTop="1" thickBot="1">
      <c r="A286" s="303"/>
      <c r="B286" s="313"/>
      <c r="C286" s="314"/>
      <c r="D286" s="314"/>
      <c r="E286" s="314"/>
      <c r="F286" s="314"/>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314"/>
      <c r="AC286" s="314"/>
      <c r="AD286" s="314"/>
      <c r="AE286" s="314"/>
      <c r="AF286" s="315"/>
    </row>
    <row r="287" spans="1:65" ht="16.95" customHeight="1" thickBot="1">
      <c r="A287" s="302">
        <v>29</v>
      </c>
      <c r="B287" s="149" t="s">
        <v>9</v>
      </c>
      <c r="C287" s="150"/>
      <c r="D287" s="150"/>
      <c r="E287" s="151"/>
      <c r="F287" s="304" t="s">
        <v>158</v>
      </c>
      <c r="G287" s="305"/>
      <c r="H287" s="305"/>
      <c r="I287" s="305"/>
      <c r="J287" s="305"/>
      <c r="K287" s="305"/>
      <c r="L287" s="305"/>
      <c r="M287" s="305"/>
      <c r="N287" s="305"/>
      <c r="O287" s="306"/>
      <c r="P287" s="282" t="s">
        <v>48</v>
      </c>
      <c r="Q287" s="283"/>
      <c r="R287" s="283"/>
      <c r="S287" s="283"/>
      <c r="T287" s="283"/>
      <c r="U287" s="284"/>
      <c r="V287" s="285" t="e">
        <f>VLOOKUP($B288,利用者一覧!$C$4:$AU$53,36,FALSE)</f>
        <v>#N/A</v>
      </c>
      <c r="W287" s="286"/>
      <c r="X287" s="286"/>
      <c r="Y287" s="282" t="s">
        <v>49</v>
      </c>
      <c r="Z287" s="283"/>
      <c r="AA287" s="283"/>
      <c r="AB287" s="283"/>
      <c r="AC287" s="284"/>
      <c r="AD287" s="285" t="e">
        <f>VLOOKUP($B288,利用者一覧!$C$4:$AU$53,37,FALSE)</f>
        <v>#N/A</v>
      </c>
      <c r="AE287" s="286"/>
      <c r="AF287" s="287"/>
    </row>
    <row r="288" spans="1:65" ht="27" customHeight="1" thickTop="1" thickBot="1">
      <c r="A288" s="302"/>
      <c r="B288" s="208"/>
      <c r="C288" s="208"/>
      <c r="D288" s="208"/>
      <c r="E288" s="259"/>
      <c r="F288" s="271" t="s">
        <v>26</v>
      </c>
      <c r="G288" s="272"/>
      <c r="H288" s="171" t="s">
        <v>27</v>
      </c>
      <c r="I288" s="272"/>
      <c r="J288" s="171" t="s">
        <v>28</v>
      </c>
      <c r="K288" s="272"/>
      <c r="L288" s="171" t="s">
        <v>29</v>
      </c>
      <c r="M288" s="272"/>
      <c r="N288" s="171" t="s">
        <v>30</v>
      </c>
      <c r="O288" s="275"/>
      <c r="P288" s="106" t="s">
        <v>52</v>
      </c>
      <c r="Q288" s="288" t="s">
        <v>53</v>
      </c>
      <c r="R288" s="289"/>
      <c r="S288" s="104" t="s">
        <v>57</v>
      </c>
      <c r="T288" s="290"/>
      <c r="U288" s="291"/>
      <c r="V288" s="105" t="s">
        <v>60</v>
      </c>
      <c r="W288" s="288" t="s">
        <v>61</v>
      </c>
      <c r="X288" s="292"/>
      <c r="Y288" s="107" t="s">
        <v>54</v>
      </c>
      <c r="Z288" s="115" t="s">
        <v>148</v>
      </c>
      <c r="AA288" s="108" t="s">
        <v>58</v>
      </c>
      <c r="AB288" s="115" t="s">
        <v>148</v>
      </c>
      <c r="AC288" s="108" t="s">
        <v>62</v>
      </c>
      <c r="AD288" s="115" t="s">
        <v>148</v>
      </c>
      <c r="AE288" s="104" t="s">
        <v>55</v>
      </c>
      <c r="AF288" s="61" t="s">
        <v>148</v>
      </c>
    </row>
    <row r="289" spans="1:65" ht="21.6" customHeight="1" thickBot="1">
      <c r="A289" s="302"/>
      <c r="B289" s="209"/>
      <c r="C289" s="209"/>
      <c r="D289" s="209"/>
      <c r="E289" s="261"/>
      <c r="F289" s="97" t="s">
        <v>36</v>
      </c>
      <c r="G289" s="98" t="s">
        <v>37</v>
      </c>
      <c r="H289" s="99" t="s">
        <v>36</v>
      </c>
      <c r="I289" s="98" t="s">
        <v>37</v>
      </c>
      <c r="J289" s="99" t="s">
        <v>36</v>
      </c>
      <c r="K289" s="98" t="s">
        <v>37</v>
      </c>
      <c r="L289" s="99" t="s">
        <v>36</v>
      </c>
      <c r="M289" s="98" t="s">
        <v>37</v>
      </c>
      <c r="N289" s="99" t="s">
        <v>36</v>
      </c>
      <c r="O289" s="100" t="s">
        <v>37</v>
      </c>
      <c r="P289" s="293" t="s">
        <v>177</v>
      </c>
      <c r="Q289" s="294"/>
      <c r="R289" s="294"/>
      <c r="S289" s="294"/>
      <c r="T289" s="294"/>
      <c r="U289" s="295"/>
      <c r="V289" s="293" t="s">
        <v>176</v>
      </c>
      <c r="W289" s="294"/>
      <c r="X289" s="294"/>
      <c r="Y289" s="294"/>
      <c r="Z289" s="294"/>
      <c r="AA289" s="296"/>
      <c r="AB289" s="297" t="e">
        <f>VLOOKUP($B288,利用者一覧!$C$4:$AU$53,45,FALSE)</f>
        <v>#N/A</v>
      </c>
      <c r="AC289" s="297"/>
      <c r="AD289" s="297"/>
      <c r="AE289" s="297"/>
      <c r="AF289" s="298"/>
    </row>
    <row r="290" spans="1:65" ht="27" customHeight="1" thickTop="1" thickBot="1">
      <c r="A290" s="302"/>
      <c r="B290" s="209"/>
      <c r="C290" s="209"/>
      <c r="D290" s="209"/>
      <c r="E290" s="261"/>
      <c r="F290" s="71"/>
      <c r="G290" s="72"/>
      <c r="H290" s="73"/>
      <c r="I290" s="72"/>
      <c r="J290" s="73"/>
      <c r="K290" s="72"/>
      <c r="L290" s="73"/>
      <c r="M290" s="72"/>
      <c r="N290" s="73"/>
      <c r="O290" s="83"/>
      <c r="P290" s="107" t="s">
        <v>157</v>
      </c>
      <c r="Q290" s="115" t="s">
        <v>148</v>
      </c>
      <c r="R290" s="108" t="s">
        <v>63</v>
      </c>
      <c r="S290" s="61" t="s">
        <v>148</v>
      </c>
      <c r="T290" s="107" t="s">
        <v>59</v>
      </c>
      <c r="U290" s="61" t="s">
        <v>148</v>
      </c>
      <c r="V290" s="299" t="s">
        <v>135</v>
      </c>
      <c r="W290" s="300"/>
      <c r="X290" s="95" t="e">
        <f>VLOOKUP($B288,利用者一覧!$C$4:$AU$53,14,FALSE)</f>
        <v>#N/A</v>
      </c>
      <c r="Y290" s="301" t="s">
        <v>139</v>
      </c>
      <c r="Z290" s="300"/>
      <c r="AA290" s="95" t="e">
        <f>VLOOKUP($B288,利用者一覧!$C$4:$AU$53,22,FALSE)</f>
        <v>#N/A</v>
      </c>
      <c r="AB290" s="225"/>
      <c r="AC290" s="225"/>
      <c r="AD290" s="225"/>
      <c r="AE290" s="225"/>
      <c r="AF290" s="226"/>
    </row>
    <row r="291" spans="1:65" ht="21.6" customHeight="1" thickBot="1">
      <c r="A291" s="302"/>
      <c r="B291" s="283" t="s">
        <v>46</v>
      </c>
      <c r="C291" s="283"/>
      <c r="D291" s="283"/>
      <c r="E291" s="307"/>
      <c r="F291" s="84"/>
      <c r="G291" s="85"/>
      <c r="H291" s="86"/>
      <c r="I291" s="85"/>
      <c r="J291" s="86"/>
      <c r="K291" s="85"/>
      <c r="L291" s="86"/>
      <c r="M291" s="85"/>
      <c r="N291" s="86"/>
      <c r="O291" s="87"/>
      <c r="P291" s="293" t="s">
        <v>156</v>
      </c>
      <c r="Q291" s="294"/>
      <c r="R291" s="294"/>
      <c r="S291" s="294"/>
      <c r="T291" s="294"/>
      <c r="U291" s="295"/>
      <c r="V291" s="279" t="s">
        <v>143</v>
      </c>
      <c r="W291" s="280"/>
      <c r="X291" s="96" t="e">
        <f>VLOOKUP($B288,利用者一覧!$C$4:$AU$53,16,FALSE)</f>
        <v>#N/A</v>
      </c>
      <c r="Y291" s="281" t="s">
        <v>140</v>
      </c>
      <c r="Z291" s="280"/>
      <c r="AA291" s="96" t="e">
        <f>VLOOKUP($B288,利用者一覧!$C$4:$AU$53,24,FALSE)</f>
        <v>#N/A</v>
      </c>
      <c r="AB291" s="225"/>
      <c r="AC291" s="225"/>
      <c r="AD291" s="225"/>
      <c r="AE291" s="225"/>
      <c r="AF291" s="226"/>
    </row>
    <row r="292" spans="1:65" ht="21.6" customHeight="1" thickTop="1" thickBot="1">
      <c r="A292" s="302"/>
      <c r="B292" s="103" t="s">
        <v>51</v>
      </c>
      <c r="C292" s="94" t="e">
        <f>VLOOKUP($B288,利用者一覧!$C$4:$AU$53,38,FALSE)</f>
        <v>#N/A</v>
      </c>
      <c r="D292" s="104" t="s">
        <v>56</v>
      </c>
      <c r="E292" s="61" t="s">
        <v>149</v>
      </c>
      <c r="F292" s="271" t="s">
        <v>31</v>
      </c>
      <c r="G292" s="272"/>
      <c r="H292" s="171" t="s">
        <v>32</v>
      </c>
      <c r="I292" s="272"/>
      <c r="J292" s="171" t="s">
        <v>33</v>
      </c>
      <c r="K292" s="272"/>
      <c r="L292" s="171" t="s">
        <v>34</v>
      </c>
      <c r="M292" s="273"/>
      <c r="N292" s="274" t="s">
        <v>35</v>
      </c>
      <c r="O292" s="275"/>
      <c r="P292" s="276" t="e">
        <f>VLOOKUP($B288,利用者一覧!$C$4:$AU$53,40,FALSE)</f>
        <v>#N/A</v>
      </c>
      <c r="Q292" s="277"/>
      <c r="R292" s="277"/>
      <c r="S292" s="277"/>
      <c r="T292" s="278"/>
      <c r="U292" s="70" t="s">
        <v>148</v>
      </c>
      <c r="V292" s="279" t="s">
        <v>144</v>
      </c>
      <c r="W292" s="280"/>
      <c r="X292" s="96" t="e">
        <f>VLOOKUP($B288,利用者一覧!$C$4:$AU$53,18,FALSE)</f>
        <v>#N/A</v>
      </c>
      <c r="Y292" s="281" t="s">
        <v>141</v>
      </c>
      <c r="Z292" s="280"/>
      <c r="AA292" s="96" t="e">
        <f>VLOOKUP($B288,利用者一覧!$C$4:$AU$53,26,FALSE)</f>
        <v>#N/A</v>
      </c>
      <c r="AB292" s="225"/>
      <c r="AC292" s="225"/>
      <c r="AD292" s="225"/>
      <c r="AE292" s="225"/>
      <c r="AF292" s="226"/>
    </row>
    <row r="293" spans="1:65" ht="21.6" customHeight="1" thickBot="1">
      <c r="A293" s="302"/>
      <c r="B293" s="308" t="s">
        <v>47</v>
      </c>
      <c r="C293" s="308"/>
      <c r="D293" s="308"/>
      <c r="E293" s="309"/>
      <c r="F293" s="97" t="s">
        <v>36</v>
      </c>
      <c r="G293" s="98" t="s">
        <v>37</v>
      </c>
      <c r="H293" s="99" t="s">
        <v>36</v>
      </c>
      <c r="I293" s="98" t="s">
        <v>37</v>
      </c>
      <c r="J293" s="99" t="s">
        <v>36</v>
      </c>
      <c r="K293" s="98" t="s">
        <v>37</v>
      </c>
      <c r="L293" s="99" t="s">
        <v>36</v>
      </c>
      <c r="M293" s="101" t="s">
        <v>37</v>
      </c>
      <c r="N293" s="102" t="s">
        <v>36</v>
      </c>
      <c r="O293" s="100" t="s">
        <v>37</v>
      </c>
      <c r="P293" s="310" t="e">
        <f>VLOOKUP($B288,利用者一覧!$C$4:$AU$53,41,FALSE)</f>
        <v>#N/A</v>
      </c>
      <c r="Q293" s="311"/>
      <c r="R293" s="311"/>
      <c r="S293" s="311"/>
      <c r="T293" s="312"/>
      <c r="U293" s="64" t="s">
        <v>148</v>
      </c>
      <c r="V293" s="279" t="s">
        <v>138</v>
      </c>
      <c r="W293" s="280"/>
      <c r="X293" s="96" t="e">
        <f>VLOOKUP($B288,利用者一覧!$C$4:$AU$53,20,FALSE)</f>
        <v>#N/A</v>
      </c>
      <c r="Y293" s="281" t="s">
        <v>142</v>
      </c>
      <c r="Z293" s="280"/>
      <c r="AA293" s="96" t="e">
        <f>VLOOKUP($B288,利用者一覧!$C$4:$AU$53,28,FALSE)</f>
        <v>#N/A</v>
      </c>
      <c r="AB293" s="225"/>
      <c r="AC293" s="225"/>
      <c r="AD293" s="225"/>
      <c r="AE293" s="225"/>
      <c r="AF293" s="226"/>
      <c r="AK293" s="316"/>
      <c r="AL293" s="316"/>
      <c r="AM293" s="67"/>
      <c r="AN293" s="67"/>
      <c r="AO293" s="67"/>
    </row>
    <row r="294" spans="1:65" ht="21.6" customHeight="1" thickTop="1" thickBot="1">
      <c r="A294" s="302"/>
      <c r="B294" s="106" t="s">
        <v>51</v>
      </c>
      <c r="C294" s="94" t="e">
        <f>VLOOKUP($B288,利用者一覧!$C$4:$AU$53,39,FALSE)</f>
        <v>#N/A</v>
      </c>
      <c r="D294" s="104" t="s">
        <v>56</v>
      </c>
      <c r="E294" s="61" t="s">
        <v>149</v>
      </c>
      <c r="F294" s="71"/>
      <c r="G294" s="72"/>
      <c r="H294" s="73"/>
      <c r="I294" s="72"/>
      <c r="J294" s="73"/>
      <c r="K294" s="72"/>
      <c r="L294" s="73"/>
      <c r="M294" s="74"/>
      <c r="N294" s="62"/>
      <c r="O294" s="63"/>
      <c r="P294" s="317" t="e">
        <f>VLOOKUP($B288,利用者一覧!$C$4:$AU$53,42,FALSE)</f>
        <v>#N/A</v>
      </c>
      <c r="Q294" s="318"/>
      <c r="R294" s="318"/>
      <c r="S294" s="318"/>
      <c r="T294" s="319"/>
      <c r="U294" s="116" t="s">
        <v>148</v>
      </c>
      <c r="V294" s="320" t="e">
        <f>VLOOKUP($B288,利用者一覧!$C$4:$AU$53,44,FALSE)</f>
        <v>#N/A</v>
      </c>
      <c r="W294" s="179"/>
      <c r="X294" s="179"/>
      <c r="Y294" s="179"/>
      <c r="Z294" s="179"/>
      <c r="AA294" s="179"/>
      <c r="AB294" s="179"/>
      <c r="AC294" s="179"/>
      <c r="AD294" s="179"/>
      <c r="AE294" s="179"/>
      <c r="AF294" s="180"/>
    </row>
    <row r="295" spans="1:65" ht="21.6" customHeight="1" thickBot="1">
      <c r="A295" s="302"/>
      <c r="B295" s="293" t="s">
        <v>182</v>
      </c>
      <c r="C295" s="294"/>
      <c r="D295" s="294"/>
      <c r="E295" s="295"/>
      <c r="F295" s="109"/>
      <c r="G295" s="110"/>
      <c r="H295" s="111"/>
      <c r="I295" s="110"/>
      <c r="J295" s="111"/>
      <c r="K295" s="110"/>
      <c r="L295" s="111"/>
      <c r="M295" s="112"/>
      <c r="N295" s="113"/>
      <c r="O295" s="114"/>
      <c r="P295" s="198" t="s">
        <v>178</v>
      </c>
      <c r="Q295" s="199"/>
      <c r="R295" s="324"/>
      <c r="S295" s="206" t="e">
        <f>VLOOKUP($B288,利用者一覧!$C$4:$AU$53,43,FALSE)</f>
        <v>#N/A</v>
      </c>
      <c r="T295" s="206"/>
      <c r="U295" s="207"/>
      <c r="V295" s="321"/>
      <c r="W295" s="322"/>
      <c r="X295" s="322"/>
      <c r="Y295" s="322"/>
      <c r="Z295" s="322"/>
      <c r="AA295" s="322"/>
      <c r="AB295" s="322"/>
      <c r="AC295" s="322"/>
      <c r="AD295" s="322"/>
      <c r="AE295" s="322"/>
      <c r="AF295" s="323"/>
      <c r="AK295" s="76"/>
      <c r="AL295" s="76"/>
      <c r="AM295" s="76"/>
      <c r="AN295" s="76"/>
      <c r="AO295" s="76"/>
      <c r="AP295" s="77"/>
      <c r="AQ295" s="77"/>
      <c r="AR295" s="75"/>
      <c r="AS295" s="77"/>
      <c r="AT295" s="77"/>
      <c r="AU295" s="75"/>
      <c r="AV295" s="77"/>
      <c r="AW295" s="77"/>
      <c r="AX295" s="75"/>
      <c r="AY295" s="77"/>
      <c r="AZ295" s="77"/>
      <c r="BA295" s="75"/>
      <c r="BB295" s="77"/>
      <c r="BC295" s="77"/>
      <c r="BD295" s="75"/>
      <c r="BE295" s="77"/>
      <c r="BF295" s="77"/>
      <c r="BG295" s="75"/>
      <c r="BH295" s="77"/>
      <c r="BI295" s="77"/>
      <c r="BJ295" s="75"/>
      <c r="BK295" s="77"/>
      <c r="BL295" s="77"/>
      <c r="BM295" s="75"/>
    </row>
    <row r="296" spans="1:65" ht="27.6" customHeight="1" thickTop="1" thickBot="1">
      <c r="A296" s="303"/>
      <c r="B296" s="313"/>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314"/>
      <c r="AF296" s="315"/>
    </row>
    <row r="297" spans="1:65" ht="16.95" customHeight="1" thickBot="1">
      <c r="A297" s="302">
        <v>30</v>
      </c>
      <c r="B297" s="149" t="s">
        <v>9</v>
      </c>
      <c r="C297" s="150"/>
      <c r="D297" s="150"/>
      <c r="E297" s="151"/>
      <c r="F297" s="304" t="s">
        <v>158</v>
      </c>
      <c r="G297" s="305"/>
      <c r="H297" s="305"/>
      <c r="I297" s="305"/>
      <c r="J297" s="305"/>
      <c r="K297" s="305"/>
      <c r="L297" s="305"/>
      <c r="M297" s="305"/>
      <c r="N297" s="305"/>
      <c r="O297" s="306"/>
      <c r="P297" s="282" t="s">
        <v>48</v>
      </c>
      <c r="Q297" s="283"/>
      <c r="R297" s="283"/>
      <c r="S297" s="283"/>
      <c r="T297" s="283"/>
      <c r="U297" s="284"/>
      <c r="V297" s="285" t="e">
        <f>VLOOKUP($B298,利用者一覧!$C$4:$AU$53,36,FALSE)</f>
        <v>#N/A</v>
      </c>
      <c r="W297" s="286"/>
      <c r="X297" s="286"/>
      <c r="Y297" s="282" t="s">
        <v>49</v>
      </c>
      <c r="Z297" s="283"/>
      <c r="AA297" s="283"/>
      <c r="AB297" s="283"/>
      <c r="AC297" s="284"/>
      <c r="AD297" s="285" t="e">
        <f>VLOOKUP($B298,利用者一覧!$C$4:$AU$53,37,FALSE)</f>
        <v>#N/A</v>
      </c>
      <c r="AE297" s="286"/>
      <c r="AF297" s="287"/>
    </row>
    <row r="298" spans="1:65" ht="27" customHeight="1" thickTop="1" thickBot="1">
      <c r="A298" s="302"/>
      <c r="B298" s="208"/>
      <c r="C298" s="208"/>
      <c r="D298" s="208"/>
      <c r="E298" s="259"/>
      <c r="F298" s="271" t="s">
        <v>26</v>
      </c>
      <c r="G298" s="272"/>
      <c r="H298" s="171" t="s">
        <v>27</v>
      </c>
      <c r="I298" s="272"/>
      <c r="J298" s="171" t="s">
        <v>28</v>
      </c>
      <c r="K298" s="272"/>
      <c r="L298" s="171" t="s">
        <v>29</v>
      </c>
      <c r="M298" s="272"/>
      <c r="N298" s="171" t="s">
        <v>30</v>
      </c>
      <c r="O298" s="275"/>
      <c r="P298" s="106" t="s">
        <v>52</v>
      </c>
      <c r="Q298" s="288" t="s">
        <v>53</v>
      </c>
      <c r="R298" s="289"/>
      <c r="S298" s="104" t="s">
        <v>57</v>
      </c>
      <c r="T298" s="290"/>
      <c r="U298" s="291"/>
      <c r="V298" s="105" t="s">
        <v>60</v>
      </c>
      <c r="W298" s="288" t="s">
        <v>61</v>
      </c>
      <c r="X298" s="292"/>
      <c r="Y298" s="107" t="s">
        <v>54</v>
      </c>
      <c r="Z298" s="115" t="s">
        <v>148</v>
      </c>
      <c r="AA298" s="108" t="s">
        <v>58</v>
      </c>
      <c r="AB298" s="115" t="s">
        <v>148</v>
      </c>
      <c r="AC298" s="108" t="s">
        <v>62</v>
      </c>
      <c r="AD298" s="115" t="s">
        <v>148</v>
      </c>
      <c r="AE298" s="104" t="s">
        <v>55</v>
      </c>
      <c r="AF298" s="61" t="s">
        <v>148</v>
      </c>
    </row>
    <row r="299" spans="1:65" ht="21.6" customHeight="1" thickBot="1">
      <c r="A299" s="302"/>
      <c r="B299" s="209"/>
      <c r="C299" s="209"/>
      <c r="D299" s="209"/>
      <c r="E299" s="261"/>
      <c r="F299" s="97" t="s">
        <v>36</v>
      </c>
      <c r="G299" s="98" t="s">
        <v>37</v>
      </c>
      <c r="H299" s="99" t="s">
        <v>36</v>
      </c>
      <c r="I299" s="98" t="s">
        <v>37</v>
      </c>
      <c r="J299" s="99" t="s">
        <v>36</v>
      </c>
      <c r="K299" s="98" t="s">
        <v>37</v>
      </c>
      <c r="L299" s="99" t="s">
        <v>36</v>
      </c>
      <c r="M299" s="98" t="s">
        <v>37</v>
      </c>
      <c r="N299" s="99" t="s">
        <v>36</v>
      </c>
      <c r="O299" s="100" t="s">
        <v>37</v>
      </c>
      <c r="P299" s="293" t="s">
        <v>177</v>
      </c>
      <c r="Q299" s="294"/>
      <c r="R299" s="294"/>
      <c r="S299" s="294"/>
      <c r="T299" s="294"/>
      <c r="U299" s="295"/>
      <c r="V299" s="293" t="s">
        <v>176</v>
      </c>
      <c r="W299" s="294"/>
      <c r="X299" s="294"/>
      <c r="Y299" s="294"/>
      <c r="Z299" s="294"/>
      <c r="AA299" s="296"/>
      <c r="AB299" s="297" t="e">
        <f>VLOOKUP($B298,利用者一覧!$C$4:$AU$53,45,FALSE)</f>
        <v>#N/A</v>
      </c>
      <c r="AC299" s="297"/>
      <c r="AD299" s="297"/>
      <c r="AE299" s="297"/>
      <c r="AF299" s="298"/>
    </row>
    <row r="300" spans="1:65" ht="27" customHeight="1" thickTop="1" thickBot="1">
      <c r="A300" s="302"/>
      <c r="B300" s="209"/>
      <c r="C300" s="209"/>
      <c r="D300" s="209"/>
      <c r="E300" s="261"/>
      <c r="F300" s="71"/>
      <c r="G300" s="72"/>
      <c r="H300" s="73"/>
      <c r="I300" s="72"/>
      <c r="J300" s="73"/>
      <c r="K300" s="72"/>
      <c r="L300" s="73"/>
      <c r="M300" s="72"/>
      <c r="N300" s="73"/>
      <c r="O300" s="83"/>
      <c r="P300" s="107" t="s">
        <v>157</v>
      </c>
      <c r="Q300" s="115" t="s">
        <v>148</v>
      </c>
      <c r="R300" s="108" t="s">
        <v>63</v>
      </c>
      <c r="S300" s="61" t="s">
        <v>148</v>
      </c>
      <c r="T300" s="107" t="s">
        <v>59</v>
      </c>
      <c r="U300" s="61" t="s">
        <v>148</v>
      </c>
      <c r="V300" s="299" t="s">
        <v>135</v>
      </c>
      <c r="W300" s="300"/>
      <c r="X300" s="95" t="e">
        <f>VLOOKUP($B298,利用者一覧!$C$4:$AU$53,14,FALSE)</f>
        <v>#N/A</v>
      </c>
      <c r="Y300" s="301" t="s">
        <v>139</v>
      </c>
      <c r="Z300" s="300"/>
      <c r="AA300" s="95" t="e">
        <f>VLOOKUP($B298,利用者一覧!$C$4:$AU$53,22,FALSE)</f>
        <v>#N/A</v>
      </c>
      <c r="AB300" s="225"/>
      <c r="AC300" s="225"/>
      <c r="AD300" s="225"/>
      <c r="AE300" s="225"/>
      <c r="AF300" s="226"/>
    </row>
    <row r="301" spans="1:65" ht="21.6" customHeight="1" thickBot="1">
      <c r="A301" s="302"/>
      <c r="B301" s="283" t="s">
        <v>46</v>
      </c>
      <c r="C301" s="283"/>
      <c r="D301" s="283"/>
      <c r="E301" s="307"/>
      <c r="F301" s="84"/>
      <c r="G301" s="85"/>
      <c r="H301" s="86"/>
      <c r="I301" s="85"/>
      <c r="J301" s="86"/>
      <c r="K301" s="85"/>
      <c r="L301" s="86"/>
      <c r="M301" s="85"/>
      <c r="N301" s="86"/>
      <c r="O301" s="87"/>
      <c r="P301" s="293" t="s">
        <v>156</v>
      </c>
      <c r="Q301" s="294"/>
      <c r="R301" s="294"/>
      <c r="S301" s="294"/>
      <c r="T301" s="294"/>
      <c r="U301" s="295"/>
      <c r="V301" s="279" t="s">
        <v>143</v>
      </c>
      <c r="W301" s="280"/>
      <c r="X301" s="96" t="e">
        <f>VLOOKUP($B298,利用者一覧!$C$4:$AU$53,16,FALSE)</f>
        <v>#N/A</v>
      </c>
      <c r="Y301" s="281" t="s">
        <v>140</v>
      </c>
      <c r="Z301" s="280"/>
      <c r="AA301" s="96" t="e">
        <f>VLOOKUP($B298,利用者一覧!$C$4:$AU$53,24,FALSE)</f>
        <v>#N/A</v>
      </c>
      <c r="AB301" s="225"/>
      <c r="AC301" s="225"/>
      <c r="AD301" s="225"/>
      <c r="AE301" s="225"/>
      <c r="AF301" s="226"/>
    </row>
    <row r="302" spans="1:65" ht="21.6" customHeight="1" thickTop="1" thickBot="1">
      <c r="A302" s="302"/>
      <c r="B302" s="103" t="s">
        <v>51</v>
      </c>
      <c r="C302" s="94" t="e">
        <f>VLOOKUP($B298,利用者一覧!$C$4:$AU$53,38,FALSE)</f>
        <v>#N/A</v>
      </c>
      <c r="D302" s="104" t="s">
        <v>56</v>
      </c>
      <c r="E302" s="61" t="s">
        <v>149</v>
      </c>
      <c r="F302" s="271" t="s">
        <v>31</v>
      </c>
      <c r="G302" s="272"/>
      <c r="H302" s="171" t="s">
        <v>32</v>
      </c>
      <c r="I302" s="272"/>
      <c r="J302" s="171" t="s">
        <v>33</v>
      </c>
      <c r="K302" s="272"/>
      <c r="L302" s="171" t="s">
        <v>34</v>
      </c>
      <c r="M302" s="273"/>
      <c r="N302" s="274" t="s">
        <v>35</v>
      </c>
      <c r="O302" s="275"/>
      <c r="P302" s="276" t="e">
        <f>VLOOKUP($B298,利用者一覧!$C$4:$AU$53,40,FALSE)</f>
        <v>#N/A</v>
      </c>
      <c r="Q302" s="277"/>
      <c r="R302" s="277"/>
      <c r="S302" s="277"/>
      <c r="T302" s="278"/>
      <c r="U302" s="70" t="s">
        <v>148</v>
      </c>
      <c r="V302" s="279" t="s">
        <v>144</v>
      </c>
      <c r="W302" s="280"/>
      <c r="X302" s="96" t="e">
        <f>VLOOKUP($B298,利用者一覧!$C$4:$AU$53,18,FALSE)</f>
        <v>#N/A</v>
      </c>
      <c r="Y302" s="281" t="s">
        <v>141</v>
      </c>
      <c r="Z302" s="280"/>
      <c r="AA302" s="96" t="e">
        <f>VLOOKUP($B298,利用者一覧!$C$4:$AU$53,26,FALSE)</f>
        <v>#N/A</v>
      </c>
      <c r="AB302" s="225"/>
      <c r="AC302" s="225"/>
      <c r="AD302" s="225"/>
      <c r="AE302" s="225"/>
      <c r="AF302" s="226"/>
    </row>
    <row r="303" spans="1:65" ht="21.6" customHeight="1" thickBot="1">
      <c r="A303" s="302"/>
      <c r="B303" s="308" t="s">
        <v>47</v>
      </c>
      <c r="C303" s="308"/>
      <c r="D303" s="308"/>
      <c r="E303" s="309"/>
      <c r="F303" s="97" t="s">
        <v>36</v>
      </c>
      <c r="G303" s="98" t="s">
        <v>37</v>
      </c>
      <c r="H303" s="99" t="s">
        <v>36</v>
      </c>
      <c r="I303" s="98" t="s">
        <v>37</v>
      </c>
      <c r="J303" s="99" t="s">
        <v>36</v>
      </c>
      <c r="K303" s="98" t="s">
        <v>37</v>
      </c>
      <c r="L303" s="99" t="s">
        <v>36</v>
      </c>
      <c r="M303" s="101" t="s">
        <v>37</v>
      </c>
      <c r="N303" s="102" t="s">
        <v>36</v>
      </c>
      <c r="O303" s="100" t="s">
        <v>37</v>
      </c>
      <c r="P303" s="310" t="e">
        <f>VLOOKUP($B298,利用者一覧!$C$4:$AU$53,41,FALSE)</f>
        <v>#N/A</v>
      </c>
      <c r="Q303" s="311"/>
      <c r="R303" s="311"/>
      <c r="S303" s="311"/>
      <c r="T303" s="312"/>
      <c r="U303" s="64" t="s">
        <v>148</v>
      </c>
      <c r="V303" s="279" t="s">
        <v>138</v>
      </c>
      <c r="W303" s="280"/>
      <c r="X303" s="96" t="e">
        <f>VLOOKUP($B298,利用者一覧!$C$4:$AU$53,20,FALSE)</f>
        <v>#N/A</v>
      </c>
      <c r="Y303" s="281" t="s">
        <v>142</v>
      </c>
      <c r="Z303" s="280"/>
      <c r="AA303" s="96" t="e">
        <f>VLOOKUP($B298,利用者一覧!$C$4:$AU$53,28,FALSE)</f>
        <v>#N/A</v>
      </c>
      <c r="AB303" s="225"/>
      <c r="AC303" s="225"/>
      <c r="AD303" s="225"/>
      <c r="AE303" s="225"/>
      <c r="AF303" s="226"/>
      <c r="AK303" s="316"/>
      <c r="AL303" s="316"/>
      <c r="AM303" s="67"/>
      <c r="AN303" s="67"/>
      <c r="AO303" s="67"/>
    </row>
    <row r="304" spans="1:65" ht="21.6" customHeight="1" thickTop="1" thickBot="1">
      <c r="A304" s="302"/>
      <c r="B304" s="106" t="s">
        <v>51</v>
      </c>
      <c r="C304" s="94" t="e">
        <f>VLOOKUP($B298,利用者一覧!$C$4:$AU$53,39,FALSE)</f>
        <v>#N/A</v>
      </c>
      <c r="D304" s="104" t="s">
        <v>56</v>
      </c>
      <c r="E304" s="61" t="s">
        <v>149</v>
      </c>
      <c r="F304" s="71"/>
      <c r="G304" s="72"/>
      <c r="H304" s="73"/>
      <c r="I304" s="72"/>
      <c r="J304" s="73"/>
      <c r="K304" s="72"/>
      <c r="L304" s="73"/>
      <c r="M304" s="74"/>
      <c r="N304" s="62"/>
      <c r="O304" s="63"/>
      <c r="P304" s="317" t="e">
        <f>VLOOKUP($B298,利用者一覧!$C$4:$AU$53,42,FALSE)</f>
        <v>#N/A</v>
      </c>
      <c r="Q304" s="318"/>
      <c r="R304" s="318"/>
      <c r="S304" s="318"/>
      <c r="T304" s="319"/>
      <c r="U304" s="116" t="s">
        <v>148</v>
      </c>
      <c r="V304" s="320" t="e">
        <f>VLOOKUP($B298,利用者一覧!$C$4:$AU$53,44,FALSE)</f>
        <v>#N/A</v>
      </c>
      <c r="W304" s="179"/>
      <c r="X304" s="179"/>
      <c r="Y304" s="179"/>
      <c r="Z304" s="179"/>
      <c r="AA304" s="179"/>
      <c r="AB304" s="179"/>
      <c r="AC304" s="179"/>
      <c r="AD304" s="179"/>
      <c r="AE304" s="179"/>
      <c r="AF304" s="180"/>
    </row>
    <row r="305" spans="1:65" ht="21.6" customHeight="1" thickBot="1">
      <c r="A305" s="302"/>
      <c r="B305" s="293" t="s">
        <v>182</v>
      </c>
      <c r="C305" s="294"/>
      <c r="D305" s="294"/>
      <c r="E305" s="295"/>
      <c r="F305" s="109"/>
      <c r="G305" s="110"/>
      <c r="H305" s="111"/>
      <c r="I305" s="110"/>
      <c r="J305" s="111"/>
      <c r="K305" s="110"/>
      <c r="L305" s="111"/>
      <c r="M305" s="112"/>
      <c r="N305" s="113"/>
      <c r="O305" s="114"/>
      <c r="P305" s="198" t="s">
        <v>178</v>
      </c>
      <c r="Q305" s="199"/>
      <c r="R305" s="324"/>
      <c r="S305" s="206" t="e">
        <f>VLOOKUP($B298,利用者一覧!$C$4:$AU$53,43,FALSE)</f>
        <v>#N/A</v>
      </c>
      <c r="T305" s="206"/>
      <c r="U305" s="207"/>
      <c r="V305" s="321"/>
      <c r="W305" s="322"/>
      <c r="X305" s="322"/>
      <c r="Y305" s="322"/>
      <c r="Z305" s="322"/>
      <c r="AA305" s="322"/>
      <c r="AB305" s="322"/>
      <c r="AC305" s="322"/>
      <c r="AD305" s="322"/>
      <c r="AE305" s="322"/>
      <c r="AF305" s="323"/>
      <c r="AK305" s="76"/>
      <c r="AL305" s="76"/>
      <c r="AM305" s="76"/>
      <c r="AN305" s="76"/>
      <c r="AO305" s="76"/>
      <c r="AP305" s="77"/>
      <c r="AQ305" s="77"/>
      <c r="AR305" s="75"/>
      <c r="AS305" s="77"/>
      <c r="AT305" s="77"/>
      <c r="AU305" s="75"/>
      <c r="AV305" s="77"/>
      <c r="AW305" s="77"/>
      <c r="AX305" s="75"/>
      <c r="AY305" s="77"/>
      <c r="AZ305" s="77"/>
      <c r="BA305" s="75"/>
      <c r="BB305" s="77"/>
      <c r="BC305" s="77"/>
      <c r="BD305" s="75"/>
      <c r="BE305" s="77"/>
      <c r="BF305" s="77"/>
      <c r="BG305" s="75"/>
      <c r="BH305" s="77"/>
      <c r="BI305" s="77"/>
      <c r="BJ305" s="75"/>
      <c r="BK305" s="77"/>
      <c r="BL305" s="77"/>
      <c r="BM305" s="75"/>
    </row>
    <row r="306" spans="1:65" ht="27.6" customHeight="1" thickTop="1" thickBot="1">
      <c r="A306" s="303"/>
      <c r="B306" s="313"/>
      <c r="C306" s="314"/>
      <c r="D306" s="314"/>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c r="AC306" s="314"/>
      <c r="AD306" s="314"/>
      <c r="AE306" s="314"/>
      <c r="AF306" s="315"/>
    </row>
  </sheetData>
  <mergeCells count="1332">
    <mergeCell ref="AD7:AF7"/>
    <mergeCell ref="Y11:Z11"/>
    <mergeCell ref="F12:G12"/>
    <mergeCell ref="H12:I12"/>
    <mergeCell ref="J12:K12"/>
    <mergeCell ref="L12:M12"/>
    <mergeCell ref="A1:D1"/>
    <mergeCell ref="E1:AD1"/>
    <mergeCell ref="A3:D4"/>
    <mergeCell ref="E3:P4"/>
    <mergeCell ref="Q3:Q4"/>
    <mergeCell ref="R3:S3"/>
    <mergeCell ref="T3:U3"/>
    <mergeCell ref="V3:AD3"/>
    <mergeCell ref="R4:S4"/>
    <mergeCell ref="T4:U4"/>
    <mergeCell ref="N8:O8"/>
    <mergeCell ref="Q8:R8"/>
    <mergeCell ref="T8:U8"/>
    <mergeCell ref="W8:X8"/>
    <mergeCell ref="P9:U9"/>
    <mergeCell ref="V9:AA9"/>
    <mergeCell ref="B8:E10"/>
    <mergeCell ref="F8:G8"/>
    <mergeCell ref="H8:I8"/>
    <mergeCell ref="J8:K8"/>
    <mergeCell ref="L8:M8"/>
    <mergeCell ref="V4:AD4"/>
    <mergeCell ref="A6:AF6"/>
    <mergeCell ref="F7:O7"/>
    <mergeCell ref="P7:U7"/>
    <mergeCell ref="V7:X7"/>
    <mergeCell ref="Y7:AC7"/>
    <mergeCell ref="AK13:AL13"/>
    <mergeCell ref="P14:T14"/>
    <mergeCell ref="V14:AF15"/>
    <mergeCell ref="B15:E15"/>
    <mergeCell ref="P15:R15"/>
    <mergeCell ref="S15:U15"/>
    <mergeCell ref="B16:AF16"/>
    <mergeCell ref="A7:A16"/>
    <mergeCell ref="B7:E7"/>
    <mergeCell ref="AK23:AL23"/>
    <mergeCell ref="P24:T24"/>
    <mergeCell ref="V24:AF25"/>
    <mergeCell ref="B25:E25"/>
    <mergeCell ref="P25:R25"/>
    <mergeCell ref="S25:U25"/>
    <mergeCell ref="P22:T22"/>
    <mergeCell ref="V22:W22"/>
    <mergeCell ref="Y22:Z22"/>
    <mergeCell ref="N12:O12"/>
    <mergeCell ref="P12:T12"/>
    <mergeCell ref="V12:W12"/>
    <mergeCell ref="Y12:Z12"/>
    <mergeCell ref="B13:E13"/>
    <mergeCell ref="P13:T13"/>
    <mergeCell ref="V13:W13"/>
    <mergeCell ref="Y13:Z13"/>
    <mergeCell ref="AB9:AF13"/>
    <mergeCell ref="V10:W10"/>
    <mergeCell ref="Y10:Z10"/>
    <mergeCell ref="B11:E11"/>
    <mergeCell ref="P11:U11"/>
    <mergeCell ref="V11:W11"/>
    <mergeCell ref="B23:E23"/>
    <mergeCell ref="P23:T23"/>
    <mergeCell ref="V23:W23"/>
    <mergeCell ref="Y23:Z23"/>
    <mergeCell ref="Y20:Z20"/>
    <mergeCell ref="B21:E21"/>
    <mergeCell ref="P21:U21"/>
    <mergeCell ref="V21:W21"/>
    <mergeCell ref="Y21:Z21"/>
    <mergeCell ref="F22:G22"/>
    <mergeCell ref="H22:I22"/>
    <mergeCell ref="J22:K22"/>
    <mergeCell ref="L22:M22"/>
    <mergeCell ref="N22:O22"/>
    <mergeCell ref="AD17:AF17"/>
    <mergeCell ref="B18:E20"/>
    <mergeCell ref="F18:G18"/>
    <mergeCell ref="H18:I18"/>
    <mergeCell ref="J18:K18"/>
    <mergeCell ref="L18:M18"/>
    <mergeCell ref="N18:O18"/>
    <mergeCell ref="Q18:R18"/>
    <mergeCell ref="T18:U18"/>
    <mergeCell ref="W18:X18"/>
    <mergeCell ref="B17:E17"/>
    <mergeCell ref="F17:O17"/>
    <mergeCell ref="P17:U17"/>
    <mergeCell ref="V17:X17"/>
    <mergeCell ref="Y17:AC17"/>
    <mergeCell ref="P19:U19"/>
    <mergeCell ref="V19:AA19"/>
    <mergeCell ref="AB19:AF23"/>
    <mergeCell ref="W28:X28"/>
    <mergeCell ref="P29:U29"/>
    <mergeCell ref="V29:AA29"/>
    <mergeCell ref="AB29:AF33"/>
    <mergeCell ref="V30:W30"/>
    <mergeCell ref="Y30:Z30"/>
    <mergeCell ref="V32:W32"/>
    <mergeCell ref="Y32:Z32"/>
    <mergeCell ref="H28:I28"/>
    <mergeCell ref="J28:K28"/>
    <mergeCell ref="L28:M28"/>
    <mergeCell ref="N28:O28"/>
    <mergeCell ref="Q28:R28"/>
    <mergeCell ref="T28:U28"/>
    <mergeCell ref="B26:AF26"/>
    <mergeCell ref="A27:A36"/>
    <mergeCell ref="B27:E27"/>
    <mergeCell ref="F27:O27"/>
    <mergeCell ref="P27:U27"/>
    <mergeCell ref="V27:X27"/>
    <mergeCell ref="Y27:AC27"/>
    <mergeCell ref="AD27:AF27"/>
    <mergeCell ref="B28:E30"/>
    <mergeCell ref="F28:G28"/>
    <mergeCell ref="B33:E33"/>
    <mergeCell ref="P33:T33"/>
    <mergeCell ref="V33:W33"/>
    <mergeCell ref="Y33:Z33"/>
    <mergeCell ref="A17:A26"/>
    <mergeCell ref="V20:W20"/>
    <mergeCell ref="AK33:AL33"/>
    <mergeCell ref="P34:T34"/>
    <mergeCell ref="V34:AF35"/>
    <mergeCell ref="B35:E35"/>
    <mergeCell ref="P35:R35"/>
    <mergeCell ref="S35:U35"/>
    <mergeCell ref="B31:E31"/>
    <mergeCell ref="P31:U31"/>
    <mergeCell ref="V31:W31"/>
    <mergeCell ref="Y31:Z31"/>
    <mergeCell ref="F32:G32"/>
    <mergeCell ref="H32:I32"/>
    <mergeCell ref="J32:K32"/>
    <mergeCell ref="L32:M32"/>
    <mergeCell ref="N32:O32"/>
    <mergeCell ref="P32:T32"/>
    <mergeCell ref="W38:X38"/>
    <mergeCell ref="P39:U39"/>
    <mergeCell ref="V39:AA39"/>
    <mergeCell ref="AB39:AF43"/>
    <mergeCell ref="V40:W40"/>
    <mergeCell ref="Y40:Z40"/>
    <mergeCell ref="V42:W42"/>
    <mergeCell ref="Y42:Z42"/>
    <mergeCell ref="H38:I38"/>
    <mergeCell ref="J38:K38"/>
    <mergeCell ref="L38:M38"/>
    <mergeCell ref="N38:O38"/>
    <mergeCell ref="Q38:R38"/>
    <mergeCell ref="T38:U38"/>
    <mergeCell ref="B36:AF36"/>
    <mergeCell ref="A37:A46"/>
    <mergeCell ref="B37:E37"/>
    <mergeCell ref="F37:O37"/>
    <mergeCell ref="P37:U37"/>
    <mergeCell ref="V37:X37"/>
    <mergeCell ref="Y37:AC37"/>
    <mergeCell ref="AD37:AF37"/>
    <mergeCell ref="B38:E40"/>
    <mergeCell ref="F38:G38"/>
    <mergeCell ref="B43:E43"/>
    <mergeCell ref="P43:T43"/>
    <mergeCell ref="V43:W43"/>
    <mergeCell ref="Y43:Z43"/>
    <mergeCell ref="AK43:AL43"/>
    <mergeCell ref="P44:T44"/>
    <mergeCell ref="V44:AF45"/>
    <mergeCell ref="B45:E45"/>
    <mergeCell ref="P45:R45"/>
    <mergeCell ref="S45:U45"/>
    <mergeCell ref="B41:E41"/>
    <mergeCell ref="P41:U41"/>
    <mergeCell ref="V41:W41"/>
    <mergeCell ref="Y41:Z41"/>
    <mergeCell ref="F42:G42"/>
    <mergeCell ref="H42:I42"/>
    <mergeCell ref="J42:K42"/>
    <mergeCell ref="L42:M42"/>
    <mergeCell ref="N42:O42"/>
    <mergeCell ref="P42:T42"/>
    <mergeCell ref="W48:X48"/>
    <mergeCell ref="P49:U49"/>
    <mergeCell ref="V49:AA49"/>
    <mergeCell ref="AB49:AF53"/>
    <mergeCell ref="V50:W50"/>
    <mergeCell ref="Y50:Z50"/>
    <mergeCell ref="V52:W52"/>
    <mergeCell ref="Y52:Z52"/>
    <mergeCell ref="H48:I48"/>
    <mergeCell ref="J48:K48"/>
    <mergeCell ref="L48:M48"/>
    <mergeCell ref="N48:O48"/>
    <mergeCell ref="Q48:R48"/>
    <mergeCell ref="T48:U48"/>
    <mergeCell ref="B46:AF46"/>
    <mergeCell ref="A47:A56"/>
    <mergeCell ref="B47:E47"/>
    <mergeCell ref="F47:O47"/>
    <mergeCell ref="P47:U47"/>
    <mergeCell ref="V47:X47"/>
    <mergeCell ref="Y47:AC47"/>
    <mergeCell ref="AD47:AF47"/>
    <mergeCell ref="B48:E50"/>
    <mergeCell ref="F48:G48"/>
    <mergeCell ref="B53:E53"/>
    <mergeCell ref="P53:T53"/>
    <mergeCell ref="V53:W53"/>
    <mergeCell ref="Y53:Z53"/>
    <mergeCell ref="AK53:AL53"/>
    <mergeCell ref="P54:T54"/>
    <mergeCell ref="V54:AF55"/>
    <mergeCell ref="B55:E55"/>
    <mergeCell ref="P55:R55"/>
    <mergeCell ref="S55:U55"/>
    <mergeCell ref="B51:E51"/>
    <mergeCell ref="P51:U51"/>
    <mergeCell ref="V51:W51"/>
    <mergeCell ref="Y51:Z51"/>
    <mergeCell ref="F52:G52"/>
    <mergeCell ref="H52:I52"/>
    <mergeCell ref="J52:K52"/>
    <mergeCell ref="L52:M52"/>
    <mergeCell ref="N52:O52"/>
    <mergeCell ref="P52:T52"/>
    <mergeCell ref="W58:X58"/>
    <mergeCell ref="P59:U59"/>
    <mergeCell ref="V59:AA59"/>
    <mergeCell ref="AB59:AF63"/>
    <mergeCell ref="V60:W60"/>
    <mergeCell ref="Y60:Z60"/>
    <mergeCell ref="V62:W62"/>
    <mergeCell ref="Y62:Z62"/>
    <mergeCell ref="H58:I58"/>
    <mergeCell ref="J58:K58"/>
    <mergeCell ref="L58:M58"/>
    <mergeCell ref="N58:O58"/>
    <mergeCell ref="Q58:R58"/>
    <mergeCell ref="T58:U58"/>
    <mergeCell ref="B56:AF56"/>
    <mergeCell ref="A57:A66"/>
    <mergeCell ref="B57:E57"/>
    <mergeCell ref="F57:O57"/>
    <mergeCell ref="P57:U57"/>
    <mergeCell ref="V57:X57"/>
    <mergeCell ref="Y57:AC57"/>
    <mergeCell ref="AD57:AF57"/>
    <mergeCell ref="B58:E60"/>
    <mergeCell ref="F58:G58"/>
    <mergeCell ref="B63:E63"/>
    <mergeCell ref="P63:T63"/>
    <mergeCell ref="V63:W63"/>
    <mergeCell ref="Y63:Z63"/>
    <mergeCell ref="AK63:AL63"/>
    <mergeCell ref="P64:T64"/>
    <mergeCell ref="V64:AF65"/>
    <mergeCell ref="B65:E65"/>
    <mergeCell ref="P65:R65"/>
    <mergeCell ref="S65:U65"/>
    <mergeCell ref="B61:E61"/>
    <mergeCell ref="P61:U61"/>
    <mergeCell ref="V61:W61"/>
    <mergeCell ref="Y61:Z61"/>
    <mergeCell ref="F62:G62"/>
    <mergeCell ref="H62:I62"/>
    <mergeCell ref="J62:K62"/>
    <mergeCell ref="L62:M62"/>
    <mergeCell ref="N62:O62"/>
    <mergeCell ref="P62:T62"/>
    <mergeCell ref="W68:X68"/>
    <mergeCell ref="P69:U69"/>
    <mergeCell ref="V69:AA69"/>
    <mergeCell ref="AB69:AF73"/>
    <mergeCell ref="V70:W70"/>
    <mergeCell ref="Y70:Z70"/>
    <mergeCell ref="V72:W72"/>
    <mergeCell ref="Y72:Z72"/>
    <mergeCell ref="H68:I68"/>
    <mergeCell ref="J68:K68"/>
    <mergeCell ref="L68:M68"/>
    <mergeCell ref="N68:O68"/>
    <mergeCell ref="Q68:R68"/>
    <mergeCell ref="T68:U68"/>
    <mergeCell ref="B66:AF66"/>
    <mergeCell ref="A67:A76"/>
    <mergeCell ref="B67:E67"/>
    <mergeCell ref="F67:O67"/>
    <mergeCell ref="P67:U67"/>
    <mergeCell ref="V67:X67"/>
    <mergeCell ref="Y67:AC67"/>
    <mergeCell ref="AD67:AF67"/>
    <mergeCell ref="B68:E70"/>
    <mergeCell ref="F68:G68"/>
    <mergeCell ref="B73:E73"/>
    <mergeCell ref="P73:T73"/>
    <mergeCell ref="V73:W73"/>
    <mergeCell ref="Y73:Z73"/>
    <mergeCell ref="AK73:AL73"/>
    <mergeCell ref="P74:T74"/>
    <mergeCell ref="V74:AF75"/>
    <mergeCell ref="B75:E75"/>
    <mergeCell ref="P75:R75"/>
    <mergeCell ref="S75:U75"/>
    <mergeCell ref="B71:E71"/>
    <mergeCell ref="P71:U71"/>
    <mergeCell ref="V71:W71"/>
    <mergeCell ref="Y71:Z71"/>
    <mergeCell ref="F72:G72"/>
    <mergeCell ref="H72:I72"/>
    <mergeCell ref="J72:K72"/>
    <mergeCell ref="L72:M72"/>
    <mergeCell ref="N72:O72"/>
    <mergeCell ref="P72:T72"/>
    <mergeCell ref="W78:X78"/>
    <mergeCell ref="P79:U79"/>
    <mergeCell ref="V79:AA79"/>
    <mergeCell ref="AB79:AF83"/>
    <mergeCell ref="V80:W80"/>
    <mergeCell ref="Y80:Z80"/>
    <mergeCell ref="V82:W82"/>
    <mergeCell ref="Y82:Z82"/>
    <mergeCell ref="H78:I78"/>
    <mergeCell ref="J78:K78"/>
    <mergeCell ref="L78:M78"/>
    <mergeCell ref="N78:O78"/>
    <mergeCell ref="Q78:R78"/>
    <mergeCell ref="T78:U78"/>
    <mergeCell ref="B76:AF76"/>
    <mergeCell ref="A77:A86"/>
    <mergeCell ref="B77:E77"/>
    <mergeCell ref="F77:O77"/>
    <mergeCell ref="P77:U77"/>
    <mergeCell ref="V77:X77"/>
    <mergeCell ref="Y77:AC77"/>
    <mergeCell ref="AD77:AF77"/>
    <mergeCell ref="B78:E80"/>
    <mergeCell ref="F78:G78"/>
    <mergeCell ref="B83:E83"/>
    <mergeCell ref="P83:T83"/>
    <mergeCell ref="V83:W83"/>
    <mergeCell ref="Y83:Z83"/>
    <mergeCell ref="AK83:AL83"/>
    <mergeCell ref="P84:T84"/>
    <mergeCell ref="V84:AF85"/>
    <mergeCell ref="B85:E85"/>
    <mergeCell ref="P85:R85"/>
    <mergeCell ref="S85:U85"/>
    <mergeCell ref="B81:E81"/>
    <mergeCell ref="P81:U81"/>
    <mergeCell ref="V81:W81"/>
    <mergeCell ref="Y81:Z81"/>
    <mergeCell ref="F82:G82"/>
    <mergeCell ref="H82:I82"/>
    <mergeCell ref="J82:K82"/>
    <mergeCell ref="L82:M82"/>
    <mergeCell ref="N82:O82"/>
    <mergeCell ref="P82:T82"/>
    <mergeCell ref="W88:X88"/>
    <mergeCell ref="P89:U89"/>
    <mergeCell ref="V89:AA89"/>
    <mergeCell ref="AB89:AF93"/>
    <mergeCell ref="V90:W90"/>
    <mergeCell ref="Y90:Z90"/>
    <mergeCell ref="V92:W92"/>
    <mergeCell ref="Y92:Z92"/>
    <mergeCell ref="H88:I88"/>
    <mergeCell ref="J88:K88"/>
    <mergeCell ref="L88:M88"/>
    <mergeCell ref="N88:O88"/>
    <mergeCell ref="Q88:R88"/>
    <mergeCell ref="T88:U88"/>
    <mergeCell ref="B86:AF86"/>
    <mergeCell ref="A87:A96"/>
    <mergeCell ref="B87:E87"/>
    <mergeCell ref="F87:O87"/>
    <mergeCell ref="P87:U87"/>
    <mergeCell ref="V87:X87"/>
    <mergeCell ref="Y87:AC87"/>
    <mergeCell ref="AD87:AF87"/>
    <mergeCell ref="B88:E90"/>
    <mergeCell ref="F88:G88"/>
    <mergeCell ref="B93:E93"/>
    <mergeCell ref="P93:T93"/>
    <mergeCell ref="V93:W93"/>
    <mergeCell ref="Y93:Z93"/>
    <mergeCell ref="AK93:AL93"/>
    <mergeCell ref="P94:T94"/>
    <mergeCell ref="V94:AF95"/>
    <mergeCell ref="B95:E95"/>
    <mergeCell ref="P95:R95"/>
    <mergeCell ref="S95:U95"/>
    <mergeCell ref="B91:E91"/>
    <mergeCell ref="P91:U91"/>
    <mergeCell ref="V91:W91"/>
    <mergeCell ref="Y91:Z91"/>
    <mergeCell ref="F92:G92"/>
    <mergeCell ref="H92:I92"/>
    <mergeCell ref="J92:K92"/>
    <mergeCell ref="L92:M92"/>
    <mergeCell ref="N92:O92"/>
    <mergeCell ref="P92:T92"/>
    <mergeCell ref="W98:X98"/>
    <mergeCell ref="P99:U99"/>
    <mergeCell ref="V99:AA99"/>
    <mergeCell ref="AB99:AF103"/>
    <mergeCell ref="V100:W100"/>
    <mergeCell ref="Y100:Z100"/>
    <mergeCell ref="V102:W102"/>
    <mergeCell ref="Y102:Z102"/>
    <mergeCell ref="H98:I98"/>
    <mergeCell ref="J98:K98"/>
    <mergeCell ref="L98:M98"/>
    <mergeCell ref="N98:O98"/>
    <mergeCell ref="Q98:R98"/>
    <mergeCell ref="T98:U98"/>
    <mergeCell ref="B96:AF96"/>
    <mergeCell ref="A97:A106"/>
    <mergeCell ref="B97:E97"/>
    <mergeCell ref="F97:O97"/>
    <mergeCell ref="P97:U97"/>
    <mergeCell ref="V97:X97"/>
    <mergeCell ref="Y97:AC97"/>
    <mergeCell ref="AD97:AF97"/>
    <mergeCell ref="B98:E100"/>
    <mergeCell ref="F98:G98"/>
    <mergeCell ref="B103:E103"/>
    <mergeCell ref="P103:T103"/>
    <mergeCell ref="V103:W103"/>
    <mergeCell ref="Y103:Z103"/>
    <mergeCell ref="AK103:AL103"/>
    <mergeCell ref="P104:T104"/>
    <mergeCell ref="V104:AF105"/>
    <mergeCell ref="B105:E105"/>
    <mergeCell ref="P105:R105"/>
    <mergeCell ref="S105:U105"/>
    <mergeCell ref="B101:E101"/>
    <mergeCell ref="P101:U101"/>
    <mergeCell ref="V101:W101"/>
    <mergeCell ref="Y101:Z101"/>
    <mergeCell ref="F102:G102"/>
    <mergeCell ref="H102:I102"/>
    <mergeCell ref="J102:K102"/>
    <mergeCell ref="L102:M102"/>
    <mergeCell ref="N102:O102"/>
    <mergeCell ref="P102:T102"/>
    <mergeCell ref="W108:X108"/>
    <mergeCell ref="P109:U109"/>
    <mergeCell ref="V109:AA109"/>
    <mergeCell ref="AB109:AF113"/>
    <mergeCell ref="V110:W110"/>
    <mergeCell ref="Y110:Z110"/>
    <mergeCell ref="V112:W112"/>
    <mergeCell ref="Y112:Z112"/>
    <mergeCell ref="H108:I108"/>
    <mergeCell ref="J108:K108"/>
    <mergeCell ref="L108:M108"/>
    <mergeCell ref="N108:O108"/>
    <mergeCell ref="Q108:R108"/>
    <mergeCell ref="T108:U108"/>
    <mergeCell ref="B106:AF106"/>
    <mergeCell ref="A107:A116"/>
    <mergeCell ref="B107:E107"/>
    <mergeCell ref="F107:O107"/>
    <mergeCell ref="P107:U107"/>
    <mergeCell ref="V107:X107"/>
    <mergeCell ref="Y107:AC107"/>
    <mergeCell ref="AD107:AF107"/>
    <mergeCell ref="B108:E110"/>
    <mergeCell ref="F108:G108"/>
    <mergeCell ref="B113:E113"/>
    <mergeCell ref="P113:T113"/>
    <mergeCell ref="V113:W113"/>
    <mergeCell ref="Y113:Z113"/>
    <mergeCell ref="AK113:AL113"/>
    <mergeCell ref="P114:T114"/>
    <mergeCell ref="V114:AF115"/>
    <mergeCell ref="B115:E115"/>
    <mergeCell ref="P115:R115"/>
    <mergeCell ref="S115:U115"/>
    <mergeCell ref="B111:E111"/>
    <mergeCell ref="P111:U111"/>
    <mergeCell ref="V111:W111"/>
    <mergeCell ref="Y111:Z111"/>
    <mergeCell ref="F112:G112"/>
    <mergeCell ref="H112:I112"/>
    <mergeCell ref="J112:K112"/>
    <mergeCell ref="L112:M112"/>
    <mergeCell ref="N112:O112"/>
    <mergeCell ref="P112:T112"/>
    <mergeCell ref="W118:X118"/>
    <mergeCell ref="P119:U119"/>
    <mergeCell ref="V119:AA119"/>
    <mergeCell ref="AB119:AF123"/>
    <mergeCell ref="V120:W120"/>
    <mergeCell ref="Y120:Z120"/>
    <mergeCell ref="V122:W122"/>
    <mergeCell ref="Y122:Z122"/>
    <mergeCell ref="H118:I118"/>
    <mergeCell ref="J118:K118"/>
    <mergeCell ref="L118:M118"/>
    <mergeCell ref="N118:O118"/>
    <mergeCell ref="Q118:R118"/>
    <mergeCell ref="T118:U118"/>
    <mergeCell ref="B116:AF116"/>
    <mergeCell ref="A117:A126"/>
    <mergeCell ref="B117:E117"/>
    <mergeCell ref="F117:O117"/>
    <mergeCell ref="P117:U117"/>
    <mergeCell ref="V117:X117"/>
    <mergeCell ref="Y117:AC117"/>
    <mergeCell ref="AD117:AF117"/>
    <mergeCell ref="B118:E120"/>
    <mergeCell ref="F118:G118"/>
    <mergeCell ref="B123:E123"/>
    <mergeCell ref="P123:T123"/>
    <mergeCell ref="V123:W123"/>
    <mergeCell ref="Y123:Z123"/>
    <mergeCell ref="AK123:AL123"/>
    <mergeCell ref="P124:T124"/>
    <mergeCell ref="V124:AF125"/>
    <mergeCell ref="B125:E125"/>
    <mergeCell ref="P125:R125"/>
    <mergeCell ref="S125:U125"/>
    <mergeCell ref="B121:E121"/>
    <mergeCell ref="P121:U121"/>
    <mergeCell ref="V121:W121"/>
    <mergeCell ref="Y121:Z121"/>
    <mergeCell ref="F122:G122"/>
    <mergeCell ref="H122:I122"/>
    <mergeCell ref="J122:K122"/>
    <mergeCell ref="L122:M122"/>
    <mergeCell ref="N122:O122"/>
    <mergeCell ref="P122:T122"/>
    <mergeCell ref="W128:X128"/>
    <mergeCell ref="P129:U129"/>
    <mergeCell ref="V129:AA129"/>
    <mergeCell ref="AB129:AF133"/>
    <mergeCell ref="V130:W130"/>
    <mergeCell ref="Y130:Z130"/>
    <mergeCell ref="V132:W132"/>
    <mergeCell ref="Y132:Z132"/>
    <mergeCell ref="H128:I128"/>
    <mergeCell ref="J128:K128"/>
    <mergeCell ref="L128:M128"/>
    <mergeCell ref="N128:O128"/>
    <mergeCell ref="Q128:R128"/>
    <mergeCell ref="T128:U128"/>
    <mergeCell ref="B126:AF126"/>
    <mergeCell ref="A127:A136"/>
    <mergeCell ref="B127:E127"/>
    <mergeCell ref="F127:O127"/>
    <mergeCell ref="P127:U127"/>
    <mergeCell ref="V127:X127"/>
    <mergeCell ref="Y127:AC127"/>
    <mergeCell ref="AD127:AF127"/>
    <mergeCell ref="B128:E130"/>
    <mergeCell ref="F128:G128"/>
    <mergeCell ref="B133:E133"/>
    <mergeCell ref="P133:T133"/>
    <mergeCell ref="V133:W133"/>
    <mergeCell ref="Y133:Z133"/>
    <mergeCell ref="AK133:AL133"/>
    <mergeCell ref="P134:T134"/>
    <mergeCell ref="V134:AF135"/>
    <mergeCell ref="B135:E135"/>
    <mergeCell ref="P135:R135"/>
    <mergeCell ref="S135:U135"/>
    <mergeCell ref="B131:E131"/>
    <mergeCell ref="P131:U131"/>
    <mergeCell ref="V131:W131"/>
    <mergeCell ref="Y131:Z131"/>
    <mergeCell ref="F132:G132"/>
    <mergeCell ref="H132:I132"/>
    <mergeCell ref="J132:K132"/>
    <mergeCell ref="L132:M132"/>
    <mergeCell ref="N132:O132"/>
    <mergeCell ref="P132:T132"/>
    <mergeCell ref="W138:X138"/>
    <mergeCell ref="P139:U139"/>
    <mergeCell ref="V139:AA139"/>
    <mergeCell ref="AB139:AF143"/>
    <mergeCell ref="V140:W140"/>
    <mergeCell ref="Y140:Z140"/>
    <mergeCell ref="V142:W142"/>
    <mergeCell ref="Y142:Z142"/>
    <mergeCell ref="H138:I138"/>
    <mergeCell ref="J138:K138"/>
    <mergeCell ref="L138:M138"/>
    <mergeCell ref="N138:O138"/>
    <mergeCell ref="Q138:R138"/>
    <mergeCell ref="T138:U138"/>
    <mergeCell ref="B136:AF136"/>
    <mergeCell ref="A137:A146"/>
    <mergeCell ref="B137:E137"/>
    <mergeCell ref="F137:O137"/>
    <mergeCell ref="P137:U137"/>
    <mergeCell ref="V137:X137"/>
    <mergeCell ref="Y137:AC137"/>
    <mergeCell ref="AD137:AF137"/>
    <mergeCell ref="B138:E140"/>
    <mergeCell ref="F138:G138"/>
    <mergeCell ref="B143:E143"/>
    <mergeCell ref="P143:T143"/>
    <mergeCell ref="V143:W143"/>
    <mergeCell ref="Y143:Z143"/>
    <mergeCell ref="AK143:AL143"/>
    <mergeCell ref="P144:T144"/>
    <mergeCell ref="V144:AF145"/>
    <mergeCell ref="B145:E145"/>
    <mergeCell ref="P145:R145"/>
    <mergeCell ref="S145:U145"/>
    <mergeCell ref="B141:E141"/>
    <mergeCell ref="P141:U141"/>
    <mergeCell ref="V141:W141"/>
    <mergeCell ref="Y141:Z141"/>
    <mergeCell ref="F142:G142"/>
    <mergeCell ref="H142:I142"/>
    <mergeCell ref="J142:K142"/>
    <mergeCell ref="L142:M142"/>
    <mergeCell ref="N142:O142"/>
    <mergeCell ref="P142:T142"/>
    <mergeCell ref="W148:X148"/>
    <mergeCell ref="P149:U149"/>
    <mergeCell ref="V149:AA149"/>
    <mergeCell ref="AB149:AF153"/>
    <mergeCell ref="V150:W150"/>
    <mergeCell ref="Y150:Z150"/>
    <mergeCell ref="V152:W152"/>
    <mergeCell ref="Y152:Z152"/>
    <mergeCell ref="H148:I148"/>
    <mergeCell ref="J148:K148"/>
    <mergeCell ref="L148:M148"/>
    <mergeCell ref="N148:O148"/>
    <mergeCell ref="Q148:R148"/>
    <mergeCell ref="T148:U148"/>
    <mergeCell ref="B146:AF146"/>
    <mergeCell ref="A147:A156"/>
    <mergeCell ref="B147:E147"/>
    <mergeCell ref="F147:O147"/>
    <mergeCell ref="P147:U147"/>
    <mergeCell ref="V147:X147"/>
    <mergeCell ref="Y147:AC147"/>
    <mergeCell ref="AD147:AF147"/>
    <mergeCell ref="B148:E150"/>
    <mergeCell ref="F148:G148"/>
    <mergeCell ref="B153:E153"/>
    <mergeCell ref="P153:T153"/>
    <mergeCell ref="V153:W153"/>
    <mergeCell ref="Y153:Z153"/>
    <mergeCell ref="AK153:AL153"/>
    <mergeCell ref="P154:T154"/>
    <mergeCell ref="V154:AF155"/>
    <mergeCell ref="B155:E155"/>
    <mergeCell ref="P155:R155"/>
    <mergeCell ref="S155:U155"/>
    <mergeCell ref="B151:E151"/>
    <mergeCell ref="P151:U151"/>
    <mergeCell ref="V151:W151"/>
    <mergeCell ref="Y151:Z151"/>
    <mergeCell ref="F152:G152"/>
    <mergeCell ref="H152:I152"/>
    <mergeCell ref="J152:K152"/>
    <mergeCell ref="L152:M152"/>
    <mergeCell ref="N152:O152"/>
    <mergeCell ref="P152:T152"/>
    <mergeCell ref="W158:X158"/>
    <mergeCell ref="P159:U159"/>
    <mergeCell ref="V159:AA159"/>
    <mergeCell ref="AB159:AF163"/>
    <mergeCell ref="V160:W160"/>
    <mergeCell ref="Y160:Z160"/>
    <mergeCell ref="V162:W162"/>
    <mergeCell ref="Y162:Z162"/>
    <mergeCell ref="H158:I158"/>
    <mergeCell ref="J158:K158"/>
    <mergeCell ref="L158:M158"/>
    <mergeCell ref="N158:O158"/>
    <mergeCell ref="Q158:R158"/>
    <mergeCell ref="T158:U158"/>
    <mergeCell ref="B156:AF156"/>
    <mergeCell ref="A157:A166"/>
    <mergeCell ref="B157:E157"/>
    <mergeCell ref="F157:O157"/>
    <mergeCell ref="P157:U157"/>
    <mergeCell ref="V157:X157"/>
    <mergeCell ref="Y157:AC157"/>
    <mergeCell ref="AD157:AF157"/>
    <mergeCell ref="B158:E160"/>
    <mergeCell ref="F158:G158"/>
    <mergeCell ref="B163:E163"/>
    <mergeCell ref="P163:T163"/>
    <mergeCell ref="V163:W163"/>
    <mergeCell ref="Y163:Z163"/>
    <mergeCell ref="AK163:AL163"/>
    <mergeCell ref="P164:T164"/>
    <mergeCell ref="V164:AF165"/>
    <mergeCell ref="B165:E165"/>
    <mergeCell ref="P165:R165"/>
    <mergeCell ref="S165:U165"/>
    <mergeCell ref="B161:E161"/>
    <mergeCell ref="P161:U161"/>
    <mergeCell ref="V161:W161"/>
    <mergeCell ref="Y161:Z161"/>
    <mergeCell ref="F162:G162"/>
    <mergeCell ref="H162:I162"/>
    <mergeCell ref="J162:K162"/>
    <mergeCell ref="L162:M162"/>
    <mergeCell ref="N162:O162"/>
    <mergeCell ref="P162:T162"/>
    <mergeCell ref="W168:X168"/>
    <mergeCell ref="P169:U169"/>
    <mergeCell ref="V169:AA169"/>
    <mergeCell ref="AB169:AF173"/>
    <mergeCell ref="V170:W170"/>
    <mergeCell ref="Y170:Z170"/>
    <mergeCell ref="V172:W172"/>
    <mergeCell ref="Y172:Z172"/>
    <mergeCell ref="H168:I168"/>
    <mergeCell ref="J168:K168"/>
    <mergeCell ref="L168:M168"/>
    <mergeCell ref="N168:O168"/>
    <mergeCell ref="Q168:R168"/>
    <mergeCell ref="T168:U168"/>
    <mergeCell ref="B166:AF166"/>
    <mergeCell ref="A167:A176"/>
    <mergeCell ref="B167:E167"/>
    <mergeCell ref="F167:O167"/>
    <mergeCell ref="P167:U167"/>
    <mergeCell ref="V167:X167"/>
    <mergeCell ref="Y167:AC167"/>
    <mergeCell ref="AD167:AF167"/>
    <mergeCell ref="B168:E170"/>
    <mergeCell ref="F168:G168"/>
    <mergeCell ref="B173:E173"/>
    <mergeCell ref="P173:T173"/>
    <mergeCell ref="V173:W173"/>
    <mergeCell ref="Y173:Z173"/>
    <mergeCell ref="AK173:AL173"/>
    <mergeCell ref="P174:T174"/>
    <mergeCell ref="V174:AF175"/>
    <mergeCell ref="B175:E175"/>
    <mergeCell ref="P175:R175"/>
    <mergeCell ref="S175:U175"/>
    <mergeCell ref="B171:E171"/>
    <mergeCell ref="P171:U171"/>
    <mergeCell ref="V171:W171"/>
    <mergeCell ref="Y171:Z171"/>
    <mergeCell ref="F172:G172"/>
    <mergeCell ref="H172:I172"/>
    <mergeCell ref="J172:K172"/>
    <mergeCell ref="L172:M172"/>
    <mergeCell ref="N172:O172"/>
    <mergeCell ref="P172:T172"/>
    <mergeCell ref="W178:X178"/>
    <mergeCell ref="P179:U179"/>
    <mergeCell ref="V179:AA179"/>
    <mergeCell ref="AB179:AF183"/>
    <mergeCell ref="V180:W180"/>
    <mergeCell ref="Y180:Z180"/>
    <mergeCell ref="V182:W182"/>
    <mergeCell ref="Y182:Z182"/>
    <mergeCell ref="H178:I178"/>
    <mergeCell ref="J178:K178"/>
    <mergeCell ref="L178:M178"/>
    <mergeCell ref="N178:O178"/>
    <mergeCell ref="Q178:R178"/>
    <mergeCell ref="T178:U178"/>
    <mergeCell ref="B176:AF176"/>
    <mergeCell ref="A177:A186"/>
    <mergeCell ref="B177:E177"/>
    <mergeCell ref="F177:O177"/>
    <mergeCell ref="P177:U177"/>
    <mergeCell ref="V177:X177"/>
    <mergeCell ref="Y177:AC177"/>
    <mergeCell ref="AD177:AF177"/>
    <mergeCell ref="B178:E180"/>
    <mergeCell ref="F178:G178"/>
    <mergeCell ref="B183:E183"/>
    <mergeCell ref="P183:T183"/>
    <mergeCell ref="V183:W183"/>
    <mergeCell ref="Y183:Z183"/>
    <mergeCell ref="AK183:AL183"/>
    <mergeCell ref="P184:T184"/>
    <mergeCell ref="V184:AF185"/>
    <mergeCell ref="B185:E185"/>
    <mergeCell ref="P185:R185"/>
    <mergeCell ref="S185:U185"/>
    <mergeCell ref="B181:E181"/>
    <mergeCell ref="P181:U181"/>
    <mergeCell ref="V181:W181"/>
    <mergeCell ref="Y181:Z181"/>
    <mergeCell ref="F182:G182"/>
    <mergeCell ref="H182:I182"/>
    <mergeCell ref="J182:K182"/>
    <mergeCell ref="L182:M182"/>
    <mergeCell ref="N182:O182"/>
    <mergeCell ref="P182:T182"/>
    <mergeCell ref="W188:X188"/>
    <mergeCell ref="P189:U189"/>
    <mergeCell ref="V189:AA189"/>
    <mergeCell ref="AB189:AF193"/>
    <mergeCell ref="V190:W190"/>
    <mergeCell ref="Y190:Z190"/>
    <mergeCell ref="V192:W192"/>
    <mergeCell ref="Y192:Z192"/>
    <mergeCell ref="H188:I188"/>
    <mergeCell ref="J188:K188"/>
    <mergeCell ref="L188:M188"/>
    <mergeCell ref="N188:O188"/>
    <mergeCell ref="Q188:R188"/>
    <mergeCell ref="T188:U188"/>
    <mergeCell ref="B186:AF186"/>
    <mergeCell ref="A187:A196"/>
    <mergeCell ref="B187:E187"/>
    <mergeCell ref="F187:O187"/>
    <mergeCell ref="P187:U187"/>
    <mergeCell ref="V187:X187"/>
    <mergeCell ref="Y187:AC187"/>
    <mergeCell ref="AD187:AF187"/>
    <mergeCell ref="B188:E190"/>
    <mergeCell ref="F188:G188"/>
    <mergeCell ref="B193:E193"/>
    <mergeCell ref="P193:T193"/>
    <mergeCell ref="V193:W193"/>
    <mergeCell ref="Y193:Z193"/>
    <mergeCell ref="AK193:AL193"/>
    <mergeCell ref="P194:T194"/>
    <mergeCell ref="V194:AF195"/>
    <mergeCell ref="B195:E195"/>
    <mergeCell ref="P195:R195"/>
    <mergeCell ref="S195:U195"/>
    <mergeCell ref="B191:E191"/>
    <mergeCell ref="P191:U191"/>
    <mergeCell ref="V191:W191"/>
    <mergeCell ref="Y191:Z191"/>
    <mergeCell ref="F192:G192"/>
    <mergeCell ref="H192:I192"/>
    <mergeCell ref="J192:K192"/>
    <mergeCell ref="L192:M192"/>
    <mergeCell ref="N192:O192"/>
    <mergeCell ref="P192:T192"/>
    <mergeCell ref="W198:X198"/>
    <mergeCell ref="P199:U199"/>
    <mergeCell ref="V199:AA199"/>
    <mergeCell ref="AB199:AF203"/>
    <mergeCell ref="V200:W200"/>
    <mergeCell ref="Y200:Z200"/>
    <mergeCell ref="V202:W202"/>
    <mergeCell ref="Y202:Z202"/>
    <mergeCell ref="H198:I198"/>
    <mergeCell ref="J198:K198"/>
    <mergeCell ref="L198:M198"/>
    <mergeCell ref="N198:O198"/>
    <mergeCell ref="Q198:R198"/>
    <mergeCell ref="T198:U198"/>
    <mergeCell ref="B196:AF196"/>
    <mergeCell ref="A197:A206"/>
    <mergeCell ref="B197:E197"/>
    <mergeCell ref="F197:O197"/>
    <mergeCell ref="P197:U197"/>
    <mergeCell ref="V197:X197"/>
    <mergeCell ref="Y197:AC197"/>
    <mergeCell ref="AD197:AF197"/>
    <mergeCell ref="B198:E200"/>
    <mergeCell ref="F198:G198"/>
    <mergeCell ref="B203:E203"/>
    <mergeCell ref="P203:T203"/>
    <mergeCell ref="V203:W203"/>
    <mergeCell ref="Y203:Z203"/>
    <mergeCell ref="AK203:AL203"/>
    <mergeCell ref="P204:T204"/>
    <mergeCell ref="V204:AF205"/>
    <mergeCell ref="B205:E205"/>
    <mergeCell ref="P205:R205"/>
    <mergeCell ref="S205:U205"/>
    <mergeCell ref="B201:E201"/>
    <mergeCell ref="P201:U201"/>
    <mergeCell ref="V201:W201"/>
    <mergeCell ref="Y201:Z201"/>
    <mergeCell ref="F202:G202"/>
    <mergeCell ref="H202:I202"/>
    <mergeCell ref="J202:K202"/>
    <mergeCell ref="L202:M202"/>
    <mergeCell ref="N202:O202"/>
    <mergeCell ref="P202:T202"/>
    <mergeCell ref="W208:X208"/>
    <mergeCell ref="P209:U209"/>
    <mergeCell ref="V209:AA209"/>
    <mergeCell ref="AB209:AF213"/>
    <mergeCell ref="V210:W210"/>
    <mergeCell ref="Y210:Z210"/>
    <mergeCell ref="V212:W212"/>
    <mergeCell ref="Y212:Z212"/>
    <mergeCell ref="H208:I208"/>
    <mergeCell ref="J208:K208"/>
    <mergeCell ref="L208:M208"/>
    <mergeCell ref="N208:O208"/>
    <mergeCell ref="Q208:R208"/>
    <mergeCell ref="T208:U208"/>
    <mergeCell ref="B206:AF206"/>
    <mergeCell ref="A207:A216"/>
    <mergeCell ref="B207:E207"/>
    <mergeCell ref="F207:O207"/>
    <mergeCell ref="P207:U207"/>
    <mergeCell ref="V207:X207"/>
    <mergeCell ref="Y207:AC207"/>
    <mergeCell ref="AD207:AF207"/>
    <mergeCell ref="B208:E210"/>
    <mergeCell ref="F208:G208"/>
    <mergeCell ref="B213:E213"/>
    <mergeCell ref="P213:T213"/>
    <mergeCell ref="V213:W213"/>
    <mergeCell ref="Y213:Z213"/>
    <mergeCell ref="AK213:AL213"/>
    <mergeCell ref="P214:T214"/>
    <mergeCell ref="V214:AF215"/>
    <mergeCell ref="B215:E215"/>
    <mergeCell ref="P215:R215"/>
    <mergeCell ref="S215:U215"/>
    <mergeCell ref="B211:E211"/>
    <mergeCell ref="P211:U211"/>
    <mergeCell ref="V211:W211"/>
    <mergeCell ref="Y211:Z211"/>
    <mergeCell ref="F212:G212"/>
    <mergeCell ref="H212:I212"/>
    <mergeCell ref="J212:K212"/>
    <mergeCell ref="L212:M212"/>
    <mergeCell ref="N212:O212"/>
    <mergeCell ref="P212:T212"/>
    <mergeCell ref="W218:X218"/>
    <mergeCell ref="P219:U219"/>
    <mergeCell ref="V219:AA219"/>
    <mergeCell ref="AB219:AF223"/>
    <mergeCell ref="V220:W220"/>
    <mergeCell ref="Y220:Z220"/>
    <mergeCell ref="V222:W222"/>
    <mergeCell ref="Y222:Z222"/>
    <mergeCell ref="H218:I218"/>
    <mergeCell ref="J218:K218"/>
    <mergeCell ref="L218:M218"/>
    <mergeCell ref="N218:O218"/>
    <mergeCell ref="Q218:R218"/>
    <mergeCell ref="T218:U218"/>
    <mergeCell ref="B216:AF216"/>
    <mergeCell ref="A217:A226"/>
    <mergeCell ref="B217:E217"/>
    <mergeCell ref="F217:O217"/>
    <mergeCell ref="P217:U217"/>
    <mergeCell ref="V217:X217"/>
    <mergeCell ref="Y217:AC217"/>
    <mergeCell ref="AD217:AF217"/>
    <mergeCell ref="B218:E220"/>
    <mergeCell ref="F218:G218"/>
    <mergeCell ref="B223:E223"/>
    <mergeCell ref="P223:T223"/>
    <mergeCell ref="V223:W223"/>
    <mergeCell ref="Y223:Z223"/>
    <mergeCell ref="AK223:AL223"/>
    <mergeCell ref="P224:T224"/>
    <mergeCell ref="V224:AF225"/>
    <mergeCell ref="B225:E225"/>
    <mergeCell ref="P225:R225"/>
    <mergeCell ref="S225:U225"/>
    <mergeCell ref="B221:E221"/>
    <mergeCell ref="P221:U221"/>
    <mergeCell ref="V221:W221"/>
    <mergeCell ref="Y221:Z221"/>
    <mergeCell ref="F222:G222"/>
    <mergeCell ref="H222:I222"/>
    <mergeCell ref="J222:K222"/>
    <mergeCell ref="L222:M222"/>
    <mergeCell ref="N222:O222"/>
    <mergeCell ref="P222:T222"/>
    <mergeCell ref="W228:X228"/>
    <mergeCell ref="P229:U229"/>
    <mergeCell ref="V229:AA229"/>
    <mergeCell ref="AB229:AF233"/>
    <mergeCell ref="V230:W230"/>
    <mergeCell ref="Y230:Z230"/>
    <mergeCell ref="V232:W232"/>
    <mergeCell ref="Y232:Z232"/>
    <mergeCell ref="H228:I228"/>
    <mergeCell ref="J228:K228"/>
    <mergeCell ref="L228:M228"/>
    <mergeCell ref="N228:O228"/>
    <mergeCell ref="Q228:R228"/>
    <mergeCell ref="T228:U228"/>
    <mergeCell ref="B226:AF226"/>
    <mergeCell ref="A227:A236"/>
    <mergeCell ref="B227:E227"/>
    <mergeCell ref="F227:O227"/>
    <mergeCell ref="P227:U227"/>
    <mergeCell ref="V227:X227"/>
    <mergeCell ref="Y227:AC227"/>
    <mergeCell ref="AD227:AF227"/>
    <mergeCell ref="B228:E230"/>
    <mergeCell ref="F228:G228"/>
    <mergeCell ref="B233:E233"/>
    <mergeCell ref="P233:T233"/>
    <mergeCell ref="V233:W233"/>
    <mergeCell ref="Y233:Z233"/>
    <mergeCell ref="AK233:AL233"/>
    <mergeCell ref="P234:T234"/>
    <mergeCell ref="V234:AF235"/>
    <mergeCell ref="B235:E235"/>
    <mergeCell ref="P235:R235"/>
    <mergeCell ref="S235:U235"/>
    <mergeCell ref="B231:E231"/>
    <mergeCell ref="P231:U231"/>
    <mergeCell ref="V231:W231"/>
    <mergeCell ref="Y231:Z231"/>
    <mergeCell ref="F232:G232"/>
    <mergeCell ref="H232:I232"/>
    <mergeCell ref="J232:K232"/>
    <mergeCell ref="L232:M232"/>
    <mergeCell ref="N232:O232"/>
    <mergeCell ref="P232:T232"/>
    <mergeCell ref="W238:X238"/>
    <mergeCell ref="P239:U239"/>
    <mergeCell ref="V239:AA239"/>
    <mergeCell ref="AB239:AF243"/>
    <mergeCell ref="V240:W240"/>
    <mergeCell ref="Y240:Z240"/>
    <mergeCell ref="V242:W242"/>
    <mergeCell ref="Y242:Z242"/>
    <mergeCell ref="H238:I238"/>
    <mergeCell ref="J238:K238"/>
    <mergeCell ref="L238:M238"/>
    <mergeCell ref="N238:O238"/>
    <mergeCell ref="Q238:R238"/>
    <mergeCell ref="T238:U238"/>
    <mergeCell ref="B236:AF236"/>
    <mergeCell ref="A237:A246"/>
    <mergeCell ref="B237:E237"/>
    <mergeCell ref="F237:O237"/>
    <mergeCell ref="P237:U237"/>
    <mergeCell ref="V237:X237"/>
    <mergeCell ref="Y237:AC237"/>
    <mergeCell ref="AD237:AF237"/>
    <mergeCell ref="B238:E240"/>
    <mergeCell ref="F238:G238"/>
    <mergeCell ref="B243:E243"/>
    <mergeCell ref="P243:T243"/>
    <mergeCell ref="V243:W243"/>
    <mergeCell ref="Y243:Z243"/>
    <mergeCell ref="AK243:AL243"/>
    <mergeCell ref="P244:T244"/>
    <mergeCell ref="V244:AF245"/>
    <mergeCell ref="B245:E245"/>
    <mergeCell ref="P245:R245"/>
    <mergeCell ref="S245:U245"/>
    <mergeCell ref="B241:E241"/>
    <mergeCell ref="P241:U241"/>
    <mergeCell ref="V241:W241"/>
    <mergeCell ref="Y241:Z241"/>
    <mergeCell ref="F242:G242"/>
    <mergeCell ref="H242:I242"/>
    <mergeCell ref="J242:K242"/>
    <mergeCell ref="L242:M242"/>
    <mergeCell ref="N242:O242"/>
    <mergeCell ref="P242:T242"/>
    <mergeCell ref="W248:X248"/>
    <mergeCell ref="P249:U249"/>
    <mergeCell ref="V249:AA249"/>
    <mergeCell ref="AB249:AF253"/>
    <mergeCell ref="V250:W250"/>
    <mergeCell ref="Y250:Z250"/>
    <mergeCell ref="V252:W252"/>
    <mergeCell ref="Y252:Z252"/>
    <mergeCell ref="H248:I248"/>
    <mergeCell ref="J248:K248"/>
    <mergeCell ref="L248:M248"/>
    <mergeCell ref="N248:O248"/>
    <mergeCell ref="Q248:R248"/>
    <mergeCell ref="T248:U248"/>
    <mergeCell ref="B246:AF246"/>
    <mergeCell ref="A247:A256"/>
    <mergeCell ref="B247:E247"/>
    <mergeCell ref="F247:O247"/>
    <mergeCell ref="P247:U247"/>
    <mergeCell ref="V247:X247"/>
    <mergeCell ref="Y247:AC247"/>
    <mergeCell ref="AD247:AF247"/>
    <mergeCell ref="B248:E250"/>
    <mergeCell ref="F248:G248"/>
    <mergeCell ref="B253:E253"/>
    <mergeCell ref="P253:T253"/>
    <mergeCell ref="V253:W253"/>
    <mergeCell ref="Y253:Z253"/>
    <mergeCell ref="AK253:AL253"/>
    <mergeCell ref="P254:T254"/>
    <mergeCell ref="V254:AF255"/>
    <mergeCell ref="B255:E255"/>
    <mergeCell ref="P255:R255"/>
    <mergeCell ref="S255:U255"/>
    <mergeCell ref="B251:E251"/>
    <mergeCell ref="P251:U251"/>
    <mergeCell ref="V251:W251"/>
    <mergeCell ref="Y251:Z251"/>
    <mergeCell ref="F252:G252"/>
    <mergeCell ref="H252:I252"/>
    <mergeCell ref="J252:K252"/>
    <mergeCell ref="L252:M252"/>
    <mergeCell ref="N252:O252"/>
    <mergeCell ref="P252:T252"/>
    <mergeCell ref="W258:X258"/>
    <mergeCell ref="P259:U259"/>
    <mergeCell ref="V259:AA259"/>
    <mergeCell ref="AB259:AF263"/>
    <mergeCell ref="V260:W260"/>
    <mergeCell ref="Y260:Z260"/>
    <mergeCell ref="V262:W262"/>
    <mergeCell ref="Y262:Z262"/>
    <mergeCell ref="H258:I258"/>
    <mergeCell ref="J258:K258"/>
    <mergeCell ref="L258:M258"/>
    <mergeCell ref="N258:O258"/>
    <mergeCell ref="Q258:R258"/>
    <mergeCell ref="T258:U258"/>
    <mergeCell ref="B256:AF256"/>
    <mergeCell ref="A257:A266"/>
    <mergeCell ref="B257:E257"/>
    <mergeCell ref="F257:O257"/>
    <mergeCell ref="P257:U257"/>
    <mergeCell ref="V257:X257"/>
    <mergeCell ref="Y257:AC257"/>
    <mergeCell ref="AD257:AF257"/>
    <mergeCell ref="B258:E260"/>
    <mergeCell ref="F258:G258"/>
    <mergeCell ref="B263:E263"/>
    <mergeCell ref="P263:T263"/>
    <mergeCell ref="V263:W263"/>
    <mergeCell ref="Y263:Z263"/>
    <mergeCell ref="AK263:AL263"/>
    <mergeCell ref="P264:T264"/>
    <mergeCell ref="V264:AF265"/>
    <mergeCell ref="B265:E265"/>
    <mergeCell ref="P265:R265"/>
    <mergeCell ref="S265:U265"/>
    <mergeCell ref="B261:E261"/>
    <mergeCell ref="P261:U261"/>
    <mergeCell ref="V261:W261"/>
    <mergeCell ref="Y261:Z261"/>
    <mergeCell ref="F262:G262"/>
    <mergeCell ref="H262:I262"/>
    <mergeCell ref="J262:K262"/>
    <mergeCell ref="L262:M262"/>
    <mergeCell ref="N262:O262"/>
    <mergeCell ref="P262:T262"/>
    <mergeCell ref="W268:X268"/>
    <mergeCell ref="P269:U269"/>
    <mergeCell ref="V269:AA269"/>
    <mergeCell ref="AB269:AF273"/>
    <mergeCell ref="V270:W270"/>
    <mergeCell ref="Y270:Z270"/>
    <mergeCell ref="V272:W272"/>
    <mergeCell ref="Y272:Z272"/>
    <mergeCell ref="H268:I268"/>
    <mergeCell ref="J268:K268"/>
    <mergeCell ref="L268:M268"/>
    <mergeCell ref="N268:O268"/>
    <mergeCell ref="Q268:R268"/>
    <mergeCell ref="T268:U268"/>
    <mergeCell ref="B266:AF266"/>
    <mergeCell ref="A267:A276"/>
    <mergeCell ref="B267:E267"/>
    <mergeCell ref="F267:O267"/>
    <mergeCell ref="P267:U267"/>
    <mergeCell ref="V267:X267"/>
    <mergeCell ref="Y267:AC267"/>
    <mergeCell ref="AD267:AF267"/>
    <mergeCell ref="B268:E270"/>
    <mergeCell ref="F268:G268"/>
    <mergeCell ref="B273:E273"/>
    <mergeCell ref="P273:T273"/>
    <mergeCell ref="V273:W273"/>
    <mergeCell ref="Y273:Z273"/>
    <mergeCell ref="AK273:AL273"/>
    <mergeCell ref="P274:T274"/>
    <mergeCell ref="V274:AF275"/>
    <mergeCell ref="B275:E275"/>
    <mergeCell ref="P275:R275"/>
    <mergeCell ref="S275:U275"/>
    <mergeCell ref="B271:E271"/>
    <mergeCell ref="P271:U271"/>
    <mergeCell ref="V271:W271"/>
    <mergeCell ref="Y271:Z271"/>
    <mergeCell ref="F272:G272"/>
    <mergeCell ref="H272:I272"/>
    <mergeCell ref="J272:K272"/>
    <mergeCell ref="L272:M272"/>
    <mergeCell ref="N272:O272"/>
    <mergeCell ref="P272:T272"/>
    <mergeCell ref="W278:X278"/>
    <mergeCell ref="P279:U279"/>
    <mergeCell ref="V279:AA279"/>
    <mergeCell ref="AB279:AF283"/>
    <mergeCell ref="V280:W280"/>
    <mergeCell ref="Y280:Z280"/>
    <mergeCell ref="V282:W282"/>
    <mergeCell ref="Y282:Z282"/>
    <mergeCell ref="H278:I278"/>
    <mergeCell ref="J278:K278"/>
    <mergeCell ref="L278:M278"/>
    <mergeCell ref="N278:O278"/>
    <mergeCell ref="Q278:R278"/>
    <mergeCell ref="T278:U278"/>
    <mergeCell ref="B276:AF276"/>
    <mergeCell ref="A277:A286"/>
    <mergeCell ref="B277:E277"/>
    <mergeCell ref="F277:O277"/>
    <mergeCell ref="P277:U277"/>
    <mergeCell ref="V277:X277"/>
    <mergeCell ref="Y277:AC277"/>
    <mergeCell ref="AD277:AF277"/>
    <mergeCell ref="B278:E280"/>
    <mergeCell ref="F278:G278"/>
    <mergeCell ref="B283:E283"/>
    <mergeCell ref="P283:T283"/>
    <mergeCell ref="V283:W283"/>
    <mergeCell ref="Y283:Z283"/>
    <mergeCell ref="AK283:AL283"/>
    <mergeCell ref="P284:T284"/>
    <mergeCell ref="V284:AF285"/>
    <mergeCell ref="B285:E285"/>
    <mergeCell ref="P285:R285"/>
    <mergeCell ref="S285:U285"/>
    <mergeCell ref="B281:E281"/>
    <mergeCell ref="P281:U281"/>
    <mergeCell ref="V281:W281"/>
    <mergeCell ref="Y281:Z281"/>
    <mergeCell ref="F282:G282"/>
    <mergeCell ref="H282:I282"/>
    <mergeCell ref="J282:K282"/>
    <mergeCell ref="L282:M282"/>
    <mergeCell ref="N282:O282"/>
    <mergeCell ref="P282:T282"/>
    <mergeCell ref="W288:X288"/>
    <mergeCell ref="P289:U289"/>
    <mergeCell ref="V289:AA289"/>
    <mergeCell ref="AB289:AF293"/>
    <mergeCell ref="V290:W290"/>
    <mergeCell ref="Y290:Z290"/>
    <mergeCell ref="V292:W292"/>
    <mergeCell ref="Y292:Z292"/>
    <mergeCell ref="H288:I288"/>
    <mergeCell ref="J288:K288"/>
    <mergeCell ref="L288:M288"/>
    <mergeCell ref="N288:O288"/>
    <mergeCell ref="Q288:R288"/>
    <mergeCell ref="T288:U288"/>
    <mergeCell ref="B286:AF286"/>
    <mergeCell ref="A287:A296"/>
    <mergeCell ref="B287:E287"/>
    <mergeCell ref="F287:O287"/>
    <mergeCell ref="P287:U287"/>
    <mergeCell ref="V287:X287"/>
    <mergeCell ref="Y287:AC287"/>
    <mergeCell ref="AD287:AF287"/>
    <mergeCell ref="B288:E290"/>
    <mergeCell ref="F288:G288"/>
    <mergeCell ref="B293:E293"/>
    <mergeCell ref="P293:T293"/>
    <mergeCell ref="V293:W293"/>
    <mergeCell ref="Y293:Z293"/>
    <mergeCell ref="AB299:AF303"/>
    <mergeCell ref="V300:W300"/>
    <mergeCell ref="Y300:Z300"/>
    <mergeCell ref="V302:W302"/>
    <mergeCell ref="Y302:Z302"/>
    <mergeCell ref="AK293:AL293"/>
    <mergeCell ref="P294:T294"/>
    <mergeCell ref="V294:AF295"/>
    <mergeCell ref="B295:E295"/>
    <mergeCell ref="P295:R295"/>
    <mergeCell ref="S295:U295"/>
    <mergeCell ref="B291:E291"/>
    <mergeCell ref="P291:U291"/>
    <mergeCell ref="V291:W291"/>
    <mergeCell ref="Y291:Z291"/>
    <mergeCell ref="F292:G292"/>
    <mergeCell ref="H292:I292"/>
    <mergeCell ref="J292:K292"/>
    <mergeCell ref="L292:M292"/>
    <mergeCell ref="N292:O292"/>
    <mergeCell ref="P292:T292"/>
    <mergeCell ref="W298:X298"/>
    <mergeCell ref="H298:I298"/>
    <mergeCell ref="J298:K298"/>
    <mergeCell ref="L298:M298"/>
    <mergeCell ref="N298:O298"/>
    <mergeCell ref="Q298:R298"/>
    <mergeCell ref="T298:U298"/>
    <mergeCell ref="B296:AF296"/>
    <mergeCell ref="A297:A306"/>
    <mergeCell ref="B297:E297"/>
    <mergeCell ref="F297:O297"/>
    <mergeCell ref="P297:U297"/>
    <mergeCell ref="V297:X297"/>
    <mergeCell ref="Y297:AC297"/>
    <mergeCell ref="AD297:AF297"/>
    <mergeCell ref="B298:E300"/>
    <mergeCell ref="F298:G298"/>
    <mergeCell ref="B306:AF306"/>
    <mergeCell ref="B303:E303"/>
    <mergeCell ref="P303:T303"/>
    <mergeCell ref="V303:W303"/>
    <mergeCell ref="Y303:Z303"/>
    <mergeCell ref="AK303:AL303"/>
    <mergeCell ref="P304:T304"/>
    <mergeCell ref="V304:AF305"/>
    <mergeCell ref="B305:E305"/>
    <mergeCell ref="P305:R305"/>
    <mergeCell ref="S305:U305"/>
    <mergeCell ref="B301:E301"/>
    <mergeCell ref="P301:U301"/>
    <mergeCell ref="V301:W301"/>
    <mergeCell ref="Y301:Z301"/>
    <mergeCell ref="F302:G302"/>
    <mergeCell ref="H302:I302"/>
    <mergeCell ref="J302:K302"/>
    <mergeCell ref="L302:M302"/>
    <mergeCell ref="N302:O302"/>
    <mergeCell ref="P302:T302"/>
    <mergeCell ref="P299:U299"/>
    <mergeCell ref="V299:AA299"/>
  </mergeCells>
  <phoneticPr fontId="1"/>
  <pageMargins left="0.27" right="0.17" top="0.56000000000000005" bottom="0.21" header="0.3" footer="0.17"/>
  <pageSetup paperSize="9" scale="84" orientation="landscape" r:id="rId1"/>
  <rowBreaks count="1" manualBreakCount="1">
    <brk id="26" max="31"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利用者曜日別抽出!$S$5:$S$104</xm:f>
          </x14:formula1>
          <xm:sqref>B8:E10 B18:E20 B28:E30 B38:E40 B48:E50 B58:E60 B68:E70 B78:E80 B88:E90 B98:E100 B108:E110 B118:E120 B128:E130 B138:E140 B148:E150 B158:E160 B168:E170 B178:E180 B188:E190 B198:E200 B208:E210 B218:E220 B228:E230 B238:E240 B248:E250 B258:E260 B268:E270 B278:E280 B288:E290 B298:E300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306"/>
  <sheetViews>
    <sheetView showZeros="0" view="pageBreakPreview" zoomScale="70" zoomScaleNormal="100" zoomScaleSheetLayoutView="70" workbookViewId="0">
      <selection activeCell="V14" sqref="V14:AF15"/>
    </sheetView>
  </sheetViews>
  <sheetFormatPr defaultColWidth="5.33203125" defaultRowHeight="13.2"/>
  <cols>
    <col min="1" max="15" width="5.109375" style="60" customWidth="1"/>
    <col min="16" max="32" width="5.44140625" style="60" customWidth="1"/>
    <col min="33" max="16384" width="5.33203125" style="60"/>
  </cols>
  <sheetData>
    <row r="1" spans="1:65" ht="19.5" customHeight="1" thickBot="1">
      <c r="A1" s="326" t="s">
        <v>8</v>
      </c>
      <c r="B1" s="327"/>
      <c r="C1" s="327"/>
      <c r="D1" s="328"/>
      <c r="E1" s="235" t="s">
        <v>38</v>
      </c>
      <c r="F1" s="236"/>
      <c r="G1" s="236"/>
      <c r="H1" s="236"/>
      <c r="I1" s="236"/>
      <c r="J1" s="236"/>
      <c r="K1" s="236"/>
      <c r="L1" s="236"/>
      <c r="M1" s="236"/>
      <c r="N1" s="236"/>
      <c r="O1" s="236"/>
      <c r="P1" s="236"/>
      <c r="Q1" s="236"/>
      <c r="R1" s="236"/>
      <c r="S1" s="236"/>
      <c r="T1" s="236"/>
      <c r="U1" s="236"/>
      <c r="V1" s="236"/>
      <c r="W1" s="236"/>
      <c r="X1" s="236"/>
      <c r="Y1" s="236"/>
      <c r="Z1" s="236"/>
      <c r="AA1" s="236"/>
      <c r="AB1" s="236"/>
      <c r="AC1" s="236"/>
      <c r="AD1" s="237"/>
    </row>
    <row r="2" spans="1:65" ht="7.2" customHeight="1" thickBot="1"/>
    <row r="3" spans="1:65">
      <c r="A3" s="329" t="s">
        <v>39</v>
      </c>
      <c r="B3" s="330"/>
      <c r="C3" s="330"/>
      <c r="D3" s="330"/>
      <c r="E3" s="333" t="s">
        <v>40</v>
      </c>
      <c r="F3" s="333"/>
      <c r="G3" s="333"/>
      <c r="H3" s="333"/>
      <c r="I3" s="333"/>
      <c r="J3" s="333"/>
      <c r="K3" s="333"/>
      <c r="L3" s="333"/>
      <c r="M3" s="333"/>
      <c r="N3" s="333"/>
      <c r="O3" s="333"/>
      <c r="P3" s="333"/>
      <c r="Q3" s="335" t="s">
        <v>41</v>
      </c>
      <c r="R3" s="342" t="s">
        <v>42</v>
      </c>
      <c r="S3" s="342"/>
      <c r="T3" s="330" t="s">
        <v>43</v>
      </c>
      <c r="U3" s="330"/>
      <c r="V3" s="330" t="s">
        <v>44</v>
      </c>
      <c r="W3" s="330"/>
      <c r="X3" s="330"/>
      <c r="Y3" s="330"/>
      <c r="Z3" s="330"/>
      <c r="AA3" s="330"/>
      <c r="AB3" s="330"/>
      <c r="AC3" s="330"/>
      <c r="AD3" s="339"/>
    </row>
    <row r="4" spans="1:65" ht="32.25" customHeight="1" thickBot="1">
      <c r="A4" s="331"/>
      <c r="B4" s="332"/>
      <c r="C4" s="332"/>
      <c r="D4" s="332"/>
      <c r="E4" s="334"/>
      <c r="F4" s="334"/>
      <c r="G4" s="334"/>
      <c r="H4" s="334"/>
      <c r="I4" s="334"/>
      <c r="J4" s="334"/>
      <c r="K4" s="334"/>
      <c r="L4" s="334"/>
      <c r="M4" s="334"/>
      <c r="N4" s="334"/>
      <c r="O4" s="334"/>
      <c r="P4" s="334"/>
      <c r="Q4" s="336"/>
      <c r="R4" s="340"/>
      <c r="S4" s="340"/>
      <c r="T4" s="340"/>
      <c r="U4" s="340"/>
      <c r="V4" s="340"/>
      <c r="W4" s="340"/>
      <c r="X4" s="340"/>
      <c r="Y4" s="340"/>
      <c r="Z4" s="340"/>
      <c r="AA4" s="340"/>
      <c r="AB4" s="340"/>
      <c r="AC4" s="340"/>
      <c r="AD4" s="341"/>
    </row>
    <row r="5" spans="1:65" ht="6" customHeight="1"/>
    <row r="6" spans="1:65" ht="15" thickBot="1">
      <c r="A6" s="337" t="s">
        <v>45</v>
      </c>
      <c r="B6" s="338"/>
      <c r="C6" s="338"/>
      <c r="D6" s="338"/>
      <c r="E6" s="338"/>
      <c r="F6" s="338"/>
      <c r="G6" s="338"/>
      <c r="H6" s="338"/>
      <c r="I6" s="338"/>
      <c r="J6" s="338"/>
      <c r="K6" s="338"/>
      <c r="L6" s="338"/>
      <c r="M6" s="338"/>
      <c r="N6" s="338"/>
      <c r="O6" s="338"/>
      <c r="P6" s="338"/>
      <c r="Q6" s="338"/>
      <c r="R6" s="338"/>
      <c r="S6" s="338"/>
      <c r="T6" s="338"/>
      <c r="U6" s="338"/>
      <c r="V6" s="338"/>
      <c r="W6" s="338"/>
      <c r="X6" s="338"/>
      <c r="Y6" s="338"/>
      <c r="Z6" s="338"/>
      <c r="AA6" s="338"/>
      <c r="AB6" s="338"/>
      <c r="AC6" s="338"/>
      <c r="AD6" s="338"/>
      <c r="AE6" s="338"/>
      <c r="AF6" s="338"/>
    </row>
    <row r="7" spans="1:65" ht="16.95" customHeight="1" thickBot="1">
      <c r="A7" s="325">
        <v>1</v>
      </c>
      <c r="B7" s="149" t="s">
        <v>9</v>
      </c>
      <c r="C7" s="150"/>
      <c r="D7" s="150"/>
      <c r="E7" s="151"/>
      <c r="F7" s="304" t="s">
        <v>158</v>
      </c>
      <c r="G7" s="305"/>
      <c r="H7" s="305"/>
      <c r="I7" s="305"/>
      <c r="J7" s="305"/>
      <c r="K7" s="305"/>
      <c r="L7" s="305"/>
      <c r="M7" s="305"/>
      <c r="N7" s="305"/>
      <c r="O7" s="306"/>
      <c r="P7" s="282" t="s">
        <v>48</v>
      </c>
      <c r="Q7" s="283"/>
      <c r="R7" s="283"/>
      <c r="S7" s="283"/>
      <c r="T7" s="283"/>
      <c r="U7" s="284"/>
      <c r="V7" s="285" t="str">
        <f>VLOOKUP($B8,利用者一覧!$C$4:$AU$53,36,FALSE)</f>
        <v>【通常食】</v>
      </c>
      <c r="W7" s="286"/>
      <c r="X7" s="286"/>
      <c r="Y7" s="282" t="s">
        <v>49</v>
      </c>
      <c r="Z7" s="283"/>
      <c r="AA7" s="283"/>
      <c r="AB7" s="283"/>
      <c r="AC7" s="284"/>
      <c r="AD7" s="285" t="str">
        <f>VLOOKUP($B8,利用者一覧!$C$4:$AU$53,37,FALSE)</f>
        <v>【総義歯】</v>
      </c>
      <c r="AE7" s="286"/>
      <c r="AF7" s="287"/>
    </row>
    <row r="8" spans="1:65" ht="27" customHeight="1" thickTop="1" thickBot="1">
      <c r="A8" s="302"/>
      <c r="B8" s="208" t="s">
        <v>190</v>
      </c>
      <c r="C8" s="208"/>
      <c r="D8" s="208"/>
      <c r="E8" s="259"/>
      <c r="F8" s="271" t="s">
        <v>26</v>
      </c>
      <c r="G8" s="272"/>
      <c r="H8" s="171" t="s">
        <v>27</v>
      </c>
      <c r="I8" s="272"/>
      <c r="J8" s="171" t="s">
        <v>28</v>
      </c>
      <c r="K8" s="272"/>
      <c r="L8" s="171" t="s">
        <v>29</v>
      </c>
      <c r="M8" s="272"/>
      <c r="N8" s="171" t="s">
        <v>30</v>
      </c>
      <c r="O8" s="275"/>
      <c r="P8" s="106" t="s">
        <v>52</v>
      </c>
      <c r="Q8" s="288" t="s">
        <v>53</v>
      </c>
      <c r="R8" s="289"/>
      <c r="S8" s="104" t="s">
        <v>57</v>
      </c>
      <c r="T8" s="290"/>
      <c r="U8" s="291"/>
      <c r="V8" s="105" t="s">
        <v>60</v>
      </c>
      <c r="W8" s="288" t="s">
        <v>61</v>
      </c>
      <c r="X8" s="292"/>
      <c r="Y8" s="107" t="s">
        <v>54</v>
      </c>
      <c r="Z8" s="115" t="s">
        <v>148</v>
      </c>
      <c r="AA8" s="108" t="s">
        <v>58</v>
      </c>
      <c r="AB8" s="115" t="s">
        <v>148</v>
      </c>
      <c r="AC8" s="108" t="s">
        <v>62</v>
      </c>
      <c r="AD8" s="115" t="s">
        <v>148</v>
      </c>
      <c r="AE8" s="104" t="s">
        <v>55</v>
      </c>
      <c r="AF8" s="61" t="s">
        <v>148</v>
      </c>
    </row>
    <row r="9" spans="1:65" ht="21.6" customHeight="1" thickBot="1">
      <c r="A9" s="302"/>
      <c r="B9" s="209"/>
      <c r="C9" s="209"/>
      <c r="D9" s="209"/>
      <c r="E9" s="261"/>
      <c r="F9" s="97" t="s">
        <v>36</v>
      </c>
      <c r="G9" s="98" t="s">
        <v>37</v>
      </c>
      <c r="H9" s="99" t="s">
        <v>36</v>
      </c>
      <c r="I9" s="98" t="s">
        <v>37</v>
      </c>
      <c r="J9" s="99" t="s">
        <v>36</v>
      </c>
      <c r="K9" s="98" t="s">
        <v>37</v>
      </c>
      <c r="L9" s="99" t="s">
        <v>36</v>
      </c>
      <c r="M9" s="98" t="s">
        <v>37</v>
      </c>
      <c r="N9" s="99" t="s">
        <v>36</v>
      </c>
      <c r="O9" s="100" t="s">
        <v>37</v>
      </c>
      <c r="P9" s="293" t="s">
        <v>177</v>
      </c>
      <c r="Q9" s="294"/>
      <c r="R9" s="294"/>
      <c r="S9" s="294"/>
      <c r="T9" s="294"/>
      <c r="U9" s="295"/>
      <c r="V9" s="293" t="s">
        <v>176</v>
      </c>
      <c r="W9" s="294"/>
      <c r="X9" s="294"/>
      <c r="Y9" s="294"/>
      <c r="Z9" s="294"/>
      <c r="AA9" s="296"/>
      <c r="AB9" s="297" t="str">
        <f>VLOOKUP($B8,利用者一覧!$C$4:$AU$53,45,FALSE)</f>
        <v>②他者とのコミュをサポート③他者とのコミュをサポート④食事前に集団トレ⑥見守りで入浴⑦立ち座りの一部解除⑧常々姿勢を正す声かけ</v>
      </c>
      <c r="AC9" s="297"/>
      <c r="AD9" s="297"/>
      <c r="AE9" s="297"/>
      <c r="AF9" s="298"/>
    </row>
    <row r="10" spans="1:65" ht="27" customHeight="1" thickTop="1" thickBot="1">
      <c r="A10" s="302"/>
      <c r="B10" s="209"/>
      <c r="C10" s="209"/>
      <c r="D10" s="209"/>
      <c r="E10" s="261"/>
      <c r="F10" s="71"/>
      <c r="G10" s="72"/>
      <c r="H10" s="73"/>
      <c r="I10" s="72"/>
      <c r="J10" s="73"/>
      <c r="K10" s="72"/>
      <c r="L10" s="73"/>
      <c r="M10" s="72"/>
      <c r="N10" s="73"/>
      <c r="O10" s="83"/>
      <c r="P10" s="107" t="s">
        <v>157</v>
      </c>
      <c r="Q10" s="115" t="s">
        <v>148</v>
      </c>
      <c r="R10" s="108" t="s">
        <v>63</v>
      </c>
      <c r="S10" s="61" t="s">
        <v>148</v>
      </c>
      <c r="T10" s="107" t="s">
        <v>59</v>
      </c>
      <c r="U10" s="61" t="s">
        <v>148</v>
      </c>
      <c r="V10" s="299" t="s">
        <v>135</v>
      </c>
      <c r="W10" s="300"/>
      <c r="X10" s="95" t="str">
        <f>VLOOKUP($B8,利用者一覧!$C$4:$AU$53,14,FALSE)</f>
        <v>□</v>
      </c>
      <c r="Y10" s="301" t="s">
        <v>139</v>
      </c>
      <c r="Z10" s="300"/>
      <c r="AA10" s="95" t="str">
        <f>VLOOKUP($B8,利用者一覧!$C$4:$AU$53,22,FALSE)</f>
        <v>□</v>
      </c>
      <c r="AB10" s="225"/>
      <c r="AC10" s="225"/>
      <c r="AD10" s="225"/>
      <c r="AE10" s="225"/>
      <c r="AF10" s="226"/>
    </row>
    <row r="11" spans="1:65" ht="21.6" customHeight="1" thickBot="1">
      <c r="A11" s="302"/>
      <c r="B11" s="283" t="s">
        <v>46</v>
      </c>
      <c r="C11" s="283"/>
      <c r="D11" s="283"/>
      <c r="E11" s="307"/>
      <c r="F11" s="84"/>
      <c r="G11" s="85"/>
      <c r="H11" s="86"/>
      <c r="I11" s="85"/>
      <c r="J11" s="86"/>
      <c r="K11" s="85"/>
      <c r="L11" s="86"/>
      <c r="M11" s="85"/>
      <c r="N11" s="86"/>
      <c r="O11" s="87"/>
      <c r="P11" s="293" t="s">
        <v>156</v>
      </c>
      <c r="Q11" s="294"/>
      <c r="R11" s="294"/>
      <c r="S11" s="294"/>
      <c r="T11" s="294"/>
      <c r="U11" s="295"/>
      <c r="V11" s="279" t="s">
        <v>143</v>
      </c>
      <c r="W11" s="280"/>
      <c r="X11" s="96" t="str">
        <f>VLOOKUP($B8,利用者一覧!$C$4:$AU$53,16,FALSE)</f>
        <v>☑</v>
      </c>
      <c r="Y11" s="281" t="s">
        <v>140</v>
      </c>
      <c r="Z11" s="280"/>
      <c r="AA11" s="96" t="str">
        <f>VLOOKUP($B8,利用者一覧!$C$4:$AU$53,24,FALSE)</f>
        <v>☑</v>
      </c>
      <c r="AB11" s="225"/>
      <c r="AC11" s="225"/>
      <c r="AD11" s="225"/>
      <c r="AE11" s="225"/>
      <c r="AF11" s="226"/>
    </row>
    <row r="12" spans="1:65" ht="21.6" customHeight="1" thickTop="1" thickBot="1">
      <c r="A12" s="302"/>
      <c r="B12" s="103" t="s">
        <v>51</v>
      </c>
      <c r="C12" s="94" t="str">
        <f>VLOOKUP($B8,利用者一覧!$C$4:$AU$53,38,FALSE)</f>
        <v>☑</v>
      </c>
      <c r="D12" s="104" t="s">
        <v>56</v>
      </c>
      <c r="E12" s="61" t="s">
        <v>149</v>
      </c>
      <c r="F12" s="271" t="s">
        <v>31</v>
      </c>
      <c r="G12" s="272"/>
      <c r="H12" s="171" t="s">
        <v>32</v>
      </c>
      <c r="I12" s="272"/>
      <c r="J12" s="171" t="s">
        <v>33</v>
      </c>
      <c r="K12" s="272"/>
      <c r="L12" s="171" t="s">
        <v>34</v>
      </c>
      <c r="M12" s="273"/>
      <c r="N12" s="274" t="s">
        <v>35</v>
      </c>
      <c r="O12" s="275"/>
      <c r="P12" s="276" t="str">
        <f>VLOOKUP($B8,利用者一覧!$C$4:$AU$53,40,FALSE)</f>
        <v>立ち座り運動</v>
      </c>
      <c r="Q12" s="277"/>
      <c r="R12" s="277"/>
      <c r="S12" s="277"/>
      <c r="T12" s="278"/>
      <c r="U12" s="70" t="s">
        <v>148</v>
      </c>
      <c r="V12" s="279" t="s">
        <v>144</v>
      </c>
      <c r="W12" s="280"/>
      <c r="X12" s="96" t="str">
        <f>VLOOKUP($B8,利用者一覧!$C$4:$AU$53,18,FALSE)</f>
        <v>☑</v>
      </c>
      <c r="Y12" s="281" t="s">
        <v>141</v>
      </c>
      <c r="Z12" s="280"/>
      <c r="AA12" s="96" t="str">
        <f>VLOOKUP($B8,利用者一覧!$C$4:$AU$53,26,FALSE)</f>
        <v>☑</v>
      </c>
      <c r="AB12" s="225"/>
      <c r="AC12" s="225"/>
      <c r="AD12" s="225"/>
      <c r="AE12" s="225"/>
      <c r="AF12" s="226"/>
    </row>
    <row r="13" spans="1:65" ht="21.6" customHeight="1" thickBot="1">
      <c r="A13" s="302"/>
      <c r="B13" s="308" t="s">
        <v>47</v>
      </c>
      <c r="C13" s="308"/>
      <c r="D13" s="308"/>
      <c r="E13" s="309"/>
      <c r="F13" s="97" t="s">
        <v>36</v>
      </c>
      <c r="G13" s="98" t="s">
        <v>37</v>
      </c>
      <c r="H13" s="99" t="s">
        <v>36</v>
      </c>
      <c r="I13" s="98" t="s">
        <v>37</v>
      </c>
      <c r="J13" s="99" t="s">
        <v>36</v>
      </c>
      <c r="K13" s="98" t="s">
        <v>37</v>
      </c>
      <c r="L13" s="99" t="s">
        <v>36</v>
      </c>
      <c r="M13" s="101" t="s">
        <v>37</v>
      </c>
      <c r="N13" s="102" t="s">
        <v>36</v>
      </c>
      <c r="O13" s="100" t="s">
        <v>37</v>
      </c>
      <c r="P13" s="310" t="str">
        <f>VLOOKUP($B8,利用者一覧!$C$4:$AU$53,41,FALSE)</f>
        <v>歩行運動</v>
      </c>
      <c r="Q13" s="311"/>
      <c r="R13" s="311"/>
      <c r="S13" s="311"/>
      <c r="T13" s="312"/>
      <c r="U13" s="64" t="s">
        <v>148</v>
      </c>
      <c r="V13" s="279" t="s">
        <v>138</v>
      </c>
      <c r="W13" s="280"/>
      <c r="X13" s="96" t="str">
        <f>VLOOKUP($B8,利用者一覧!$C$4:$AU$53,20,FALSE)</f>
        <v>☑</v>
      </c>
      <c r="Y13" s="281" t="s">
        <v>142</v>
      </c>
      <c r="Z13" s="280"/>
      <c r="AA13" s="96" t="str">
        <f>VLOOKUP($B8,利用者一覧!$C$4:$AU$53,28,FALSE)</f>
        <v>☑</v>
      </c>
      <c r="AB13" s="225"/>
      <c r="AC13" s="225"/>
      <c r="AD13" s="225"/>
      <c r="AE13" s="225"/>
      <c r="AF13" s="226"/>
      <c r="AK13" s="316"/>
      <c r="AL13" s="316"/>
      <c r="AM13" s="67"/>
      <c r="AN13" s="67"/>
      <c r="AO13" s="67"/>
    </row>
    <row r="14" spans="1:65" ht="21.6" customHeight="1" thickTop="1" thickBot="1">
      <c r="A14" s="302"/>
      <c r="B14" s="106" t="s">
        <v>51</v>
      </c>
      <c r="C14" s="94" t="str">
        <f>VLOOKUP($B8,利用者一覧!$C$4:$AU$53,39,FALSE)</f>
        <v>□</v>
      </c>
      <c r="D14" s="104" t="s">
        <v>56</v>
      </c>
      <c r="E14" s="61" t="s">
        <v>149</v>
      </c>
      <c r="F14" s="71"/>
      <c r="G14" s="72"/>
      <c r="H14" s="73"/>
      <c r="I14" s="72"/>
      <c r="J14" s="73"/>
      <c r="K14" s="72"/>
      <c r="L14" s="73"/>
      <c r="M14" s="74"/>
      <c r="N14" s="62"/>
      <c r="O14" s="63"/>
      <c r="P14" s="317" t="str">
        <f>VLOOKUP($B8,利用者一覧!$C$4:$AU$53,42,FALSE)</f>
        <v>スクワット</v>
      </c>
      <c r="Q14" s="318"/>
      <c r="R14" s="318"/>
      <c r="S14" s="318"/>
      <c r="T14" s="319"/>
      <c r="U14" s="116" t="s">
        <v>148</v>
      </c>
      <c r="V14" s="320" t="str">
        <f>VLOOKUP($B8,利用者一覧!$C$4:$AU$53,44,FALSE)</f>
        <v>目標：近所の友達の家へ行ける</v>
      </c>
      <c r="W14" s="179"/>
      <c r="X14" s="179"/>
      <c r="Y14" s="179"/>
      <c r="Z14" s="179"/>
      <c r="AA14" s="179"/>
      <c r="AB14" s="179"/>
      <c r="AC14" s="179"/>
      <c r="AD14" s="179"/>
      <c r="AE14" s="179"/>
      <c r="AF14" s="180"/>
    </row>
    <row r="15" spans="1:65" ht="21.6" customHeight="1" thickBot="1">
      <c r="A15" s="302"/>
      <c r="B15" s="293" t="s">
        <v>182</v>
      </c>
      <c r="C15" s="294"/>
      <c r="D15" s="294"/>
      <c r="E15" s="295"/>
      <c r="F15" s="109"/>
      <c r="G15" s="110"/>
      <c r="H15" s="111"/>
      <c r="I15" s="110"/>
      <c r="J15" s="111"/>
      <c r="K15" s="110"/>
      <c r="L15" s="111"/>
      <c r="M15" s="112"/>
      <c r="N15" s="113"/>
      <c r="O15" s="114"/>
      <c r="P15" s="198" t="s">
        <v>178</v>
      </c>
      <c r="Q15" s="199"/>
      <c r="R15" s="324"/>
      <c r="S15" s="206" t="str">
        <f>VLOOKUP($B8,利用者一覧!$C$4:$AU$53,43,FALSE)</f>
        <v>外出の機会</v>
      </c>
      <c r="T15" s="206"/>
      <c r="U15" s="207"/>
      <c r="V15" s="321"/>
      <c r="W15" s="322"/>
      <c r="X15" s="322"/>
      <c r="Y15" s="322"/>
      <c r="Z15" s="322"/>
      <c r="AA15" s="322"/>
      <c r="AB15" s="322"/>
      <c r="AC15" s="322"/>
      <c r="AD15" s="322"/>
      <c r="AE15" s="322"/>
      <c r="AF15" s="323"/>
      <c r="AK15" s="76"/>
      <c r="AL15" s="76"/>
      <c r="AM15" s="76"/>
      <c r="AN15" s="76"/>
      <c r="AO15" s="76"/>
      <c r="AP15" s="77"/>
      <c r="AQ15" s="77"/>
      <c r="AR15" s="75"/>
      <c r="AS15" s="77"/>
      <c r="AT15" s="77"/>
      <c r="AU15" s="75"/>
      <c r="AV15" s="77"/>
      <c r="AW15" s="77"/>
      <c r="AX15" s="75"/>
      <c r="AY15" s="77"/>
      <c r="AZ15" s="77"/>
      <c r="BA15" s="75"/>
      <c r="BB15" s="77"/>
      <c r="BC15" s="77"/>
      <c r="BD15" s="75"/>
      <c r="BE15" s="77"/>
      <c r="BF15" s="77"/>
      <c r="BG15" s="75"/>
      <c r="BH15" s="77"/>
      <c r="BI15" s="77"/>
      <c r="BJ15" s="75"/>
      <c r="BK15" s="77"/>
      <c r="BL15" s="77"/>
      <c r="BM15" s="75"/>
    </row>
    <row r="16" spans="1:65" ht="27.6" customHeight="1" thickTop="1" thickBot="1">
      <c r="A16" s="303"/>
      <c r="B16" s="313"/>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5"/>
    </row>
    <row r="17" spans="1:65" ht="16.95" customHeight="1" thickBot="1">
      <c r="A17" s="302">
        <v>2</v>
      </c>
      <c r="B17" s="149" t="s">
        <v>9</v>
      </c>
      <c r="C17" s="150"/>
      <c r="D17" s="150"/>
      <c r="E17" s="151"/>
      <c r="F17" s="304" t="s">
        <v>158</v>
      </c>
      <c r="G17" s="305"/>
      <c r="H17" s="305"/>
      <c r="I17" s="305"/>
      <c r="J17" s="305"/>
      <c r="K17" s="305"/>
      <c r="L17" s="305"/>
      <c r="M17" s="305"/>
      <c r="N17" s="305"/>
      <c r="O17" s="306"/>
      <c r="P17" s="282" t="s">
        <v>48</v>
      </c>
      <c r="Q17" s="283"/>
      <c r="R17" s="283"/>
      <c r="S17" s="283"/>
      <c r="T17" s="283"/>
      <c r="U17" s="284"/>
      <c r="V17" s="285" t="str">
        <f>VLOOKUP($B18,利用者一覧!$C$4:$AU$53,36,FALSE)</f>
        <v>【通常食】</v>
      </c>
      <c r="W17" s="286"/>
      <c r="X17" s="286"/>
      <c r="Y17" s="282" t="s">
        <v>49</v>
      </c>
      <c r="Z17" s="283"/>
      <c r="AA17" s="283"/>
      <c r="AB17" s="283"/>
      <c r="AC17" s="284"/>
      <c r="AD17" s="285" t="str">
        <f>VLOOKUP($B18,利用者一覧!$C$4:$AU$53,37,FALSE)</f>
        <v>【総義歯】</v>
      </c>
      <c r="AE17" s="286"/>
      <c r="AF17" s="287"/>
    </row>
    <row r="18" spans="1:65" ht="27" customHeight="1" thickTop="1" thickBot="1">
      <c r="A18" s="302"/>
      <c r="B18" s="208" t="s">
        <v>198</v>
      </c>
      <c r="C18" s="208"/>
      <c r="D18" s="208"/>
      <c r="E18" s="259"/>
      <c r="F18" s="271" t="s">
        <v>26</v>
      </c>
      <c r="G18" s="272"/>
      <c r="H18" s="171" t="s">
        <v>27</v>
      </c>
      <c r="I18" s="272"/>
      <c r="J18" s="171" t="s">
        <v>28</v>
      </c>
      <c r="K18" s="272"/>
      <c r="L18" s="171" t="s">
        <v>29</v>
      </c>
      <c r="M18" s="272"/>
      <c r="N18" s="171" t="s">
        <v>30</v>
      </c>
      <c r="O18" s="275"/>
      <c r="P18" s="106" t="s">
        <v>52</v>
      </c>
      <c r="Q18" s="288" t="s">
        <v>53</v>
      </c>
      <c r="R18" s="289"/>
      <c r="S18" s="104" t="s">
        <v>57</v>
      </c>
      <c r="T18" s="290"/>
      <c r="U18" s="291"/>
      <c r="V18" s="105" t="s">
        <v>60</v>
      </c>
      <c r="W18" s="288" t="s">
        <v>61</v>
      </c>
      <c r="X18" s="292"/>
      <c r="Y18" s="107" t="s">
        <v>54</v>
      </c>
      <c r="Z18" s="115" t="s">
        <v>148</v>
      </c>
      <c r="AA18" s="108" t="s">
        <v>58</v>
      </c>
      <c r="AB18" s="115" t="s">
        <v>148</v>
      </c>
      <c r="AC18" s="108" t="s">
        <v>62</v>
      </c>
      <c r="AD18" s="115" t="s">
        <v>148</v>
      </c>
      <c r="AE18" s="104" t="s">
        <v>55</v>
      </c>
      <c r="AF18" s="61" t="s">
        <v>148</v>
      </c>
    </row>
    <row r="19" spans="1:65" ht="21.6" customHeight="1" thickBot="1">
      <c r="A19" s="302"/>
      <c r="B19" s="209"/>
      <c r="C19" s="209"/>
      <c r="D19" s="209"/>
      <c r="E19" s="261"/>
      <c r="F19" s="97" t="s">
        <v>36</v>
      </c>
      <c r="G19" s="98" t="s">
        <v>37</v>
      </c>
      <c r="H19" s="99" t="s">
        <v>36</v>
      </c>
      <c r="I19" s="98" t="s">
        <v>37</v>
      </c>
      <c r="J19" s="99" t="s">
        <v>36</v>
      </c>
      <c r="K19" s="98" t="s">
        <v>37</v>
      </c>
      <c r="L19" s="99" t="s">
        <v>36</v>
      </c>
      <c r="M19" s="98" t="s">
        <v>37</v>
      </c>
      <c r="N19" s="99" t="s">
        <v>36</v>
      </c>
      <c r="O19" s="100" t="s">
        <v>37</v>
      </c>
      <c r="P19" s="293" t="s">
        <v>177</v>
      </c>
      <c r="Q19" s="294"/>
      <c r="R19" s="294"/>
      <c r="S19" s="294"/>
      <c r="T19" s="294"/>
      <c r="U19" s="295"/>
      <c r="V19" s="293" t="s">
        <v>176</v>
      </c>
      <c r="W19" s="294"/>
      <c r="X19" s="294"/>
      <c r="Y19" s="294"/>
      <c r="Z19" s="294"/>
      <c r="AA19" s="296"/>
      <c r="AB19" s="297" t="str">
        <f>VLOOKUP($B18,利用者一覧!$C$4:$AU$53,45,FALSE)</f>
        <v>①洗濯干：肩を1時間に1回まわす②レクの実施④立ち座りの声かけ⑥洗身で清潔の保持⑦見守り⑧食事前に肩のストレッチ</v>
      </c>
      <c r="AC19" s="297"/>
      <c r="AD19" s="297"/>
      <c r="AE19" s="297"/>
      <c r="AF19" s="298"/>
    </row>
    <row r="20" spans="1:65" ht="27" customHeight="1" thickTop="1" thickBot="1">
      <c r="A20" s="302"/>
      <c r="B20" s="209"/>
      <c r="C20" s="209"/>
      <c r="D20" s="209"/>
      <c r="E20" s="261"/>
      <c r="F20" s="71"/>
      <c r="G20" s="72"/>
      <c r="H20" s="73"/>
      <c r="I20" s="72"/>
      <c r="J20" s="73"/>
      <c r="K20" s="72"/>
      <c r="L20" s="73"/>
      <c r="M20" s="72"/>
      <c r="N20" s="73"/>
      <c r="O20" s="83"/>
      <c r="P20" s="107" t="s">
        <v>157</v>
      </c>
      <c r="Q20" s="115" t="s">
        <v>148</v>
      </c>
      <c r="R20" s="108" t="s">
        <v>63</v>
      </c>
      <c r="S20" s="61" t="s">
        <v>148</v>
      </c>
      <c r="T20" s="107" t="s">
        <v>59</v>
      </c>
      <c r="U20" s="61" t="s">
        <v>148</v>
      </c>
      <c r="V20" s="299" t="s">
        <v>135</v>
      </c>
      <c r="W20" s="300"/>
      <c r="X20" s="95" t="str">
        <f>VLOOKUP($B18,利用者一覧!$C$4:$AU$53,14,FALSE)</f>
        <v>☑</v>
      </c>
      <c r="Y20" s="301" t="s">
        <v>139</v>
      </c>
      <c r="Z20" s="300"/>
      <c r="AA20" s="95" t="str">
        <f>VLOOKUP($B18,利用者一覧!$C$4:$AU$53,22,FALSE)</f>
        <v>□</v>
      </c>
      <c r="AB20" s="225"/>
      <c r="AC20" s="225"/>
      <c r="AD20" s="225"/>
      <c r="AE20" s="225"/>
      <c r="AF20" s="226"/>
    </row>
    <row r="21" spans="1:65" ht="21.6" customHeight="1" thickBot="1">
      <c r="A21" s="302"/>
      <c r="B21" s="283" t="s">
        <v>46</v>
      </c>
      <c r="C21" s="283"/>
      <c r="D21" s="283"/>
      <c r="E21" s="307"/>
      <c r="F21" s="84"/>
      <c r="G21" s="85"/>
      <c r="H21" s="86"/>
      <c r="I21" s="85"/>
      <c r="J21" s="86"/>
      <c r="K21" s="85"/>
      <c r="L21" s="86"/>
      <c r="M21" s="85"/>
      <c r="N21" s="86"/>
      <c r="O21" s="87"/>
      <c r="P21" s="293" t="s">
        <v>156</v>
      </c>
      <c r="Q21" s="294"/>
      <c r="R21" s="294"/>
      <c r="S21" s="294"/>
      <c r="T21" s="294"/>
      <c r="U21" s="295"/>
      <c r="V21" s="279" t="s">
        <v>143</v>
      </c>
      <c r="W21" s="280"/>
      <c r="X21" s="96" t="str">
        <f>VLOOKUP($B18,利用者一覧!$C$4:$AU$53,16,FALSE)</f>
        <v>☑</v>
      </c>
      <c r="Y21" s="281" t="s">
        <v>140</v>
      </c>
      <c r="Z21" s="280"/>
      <c r="AA21" s="96" t="str">
        <f>VLOOKUP($B18,利用者一覧!$C$4:$AU$53,24,FALSE)</f>
        <v>☑</v>
      </c>
      <c r="AB21" s="225"/>
      <c r="AC21" s="225"/>
      <c r="AD21" s="225"/>
      <c r="AE21" s="225"/>
      <c r="AF21" s="226"/>
    </row>
    <row r="22" spans="1:65" ht="21.6" customHeight="1" thickTop="1" thickBot="1">
      <c r="A22" s="302"/>
      <c r="B22" s="103" t="s">
        <v>51</v>
      </c>
      <c r="C22" s="94" t="str">
        <f>VLOOKUP($B18,利用者一覧!$C$4:$AU$53,38,FALSE)</f>
        <v>☑</v>
      </c>
      <c r="D22" s="104" t="s">
        <v>56</v>
      </c>
      <c r="E22" s="61" t="s">
        <v>149</v>
      </c>
      <c r="F22" s="271" t="s">
        <v>31</v>
      </c>
      <c r="G22" s="272"/>
      <c r="H22" s="171" t="s">
        <v>32</v>
      </c>
      <c r="I22" s="272"/>
      <c r="J22" s="171" t="s">
        <v>33</v>
      </c>
      <c r="K22" s="272"/>
      <c r="L22" s="171" t="s">
        <v>34</v>
      </c>
      <c r="M22" s="273"/>
      <c r="N22" s="274" t="s">
        <v>35</v>
      </c>
      <c r="O22" s="275"/>
      <c r="P22" s="276" t="str">
        <f>VLOOKUP($B18,利用者一覧!$C$4:$AU$53,40,FALSE)</f>
        <v>立ち座り運動</v>
      </c>
      <c r="Q22" s="277"/>
      <c r="R22" s="277"/>
      <c r="S22" s="277"/>
      <c r="T22" s="278"/>
      <c r="U22" s="70" t="s">
        <v>148</v>
      </c>
      <c r="V22" s="279" t="s">
        <v>144</v>
      </c>
      <c r="W22" s="280"/>
      <c r="X22" s="96" t="str">
        <f>VLOOKUP($B18,利用者一覧!$C$4:$AU$53,18,FALSE)</f>
        <v>□</v>
      </c>
      <c r="Y22" s="281" t="s">
        <v>141</v>
      </c>
      <c r="Z22" s="280"/>
      <c r="AA22" s="96" t="str">
        <f>VLOOKUP($B18,利用者一覧!$C$4:$AU$53,26,FALSE)</f>
        <v>☑</v>
      </c>
      <c r="AB22" s="225"/>
      <c r="AC22" s="225"/>
      <c r="AD22" s="225"/>
      <c r="AE22" s="225"/>
      <c r="AF22" s="226"/>
    </row>
    <row r="23" spans="1:65" ht="21.6" customHeight="1" thickBot="1">
      <c r="A23" s="302"/>
      <c r="B23" s="308" t="s">
        <v>47</v>
      </c>
      <c r="C23" s="308"/>
      <c r="D23" s="308"/>
      <c r="E23" s="309"/>
      <c r="F23" s="97" t="s">
        <v>36</v>
      </c>
      <c r="G23" s="98" t="s">
        <v>37</v>
      </c>
      <c r="H23" s="99" t="s">
        <v>36</v>
      </c>
      <c r="I23" s="98" t="s">
        <v>37</v>
      </c>
      <c r="J23" s="99" t="s">
        <v>36</v>
      </c>
      <c r="K23" s="98" t="s">
        <v>37</v>
      </c>
      <c r="L23" s="99" t="s">
        <v>36</v>
      </c>
      <c r="M23" s="101" t="s">
        <v>37</v>
      </c>
      <c r="N23" s="102" t="s">
        <v>36</v>
      </c>
      <c r="O23" s="100" t="s">
        <v>37</v>
      </c>
      <c r="P23" s="310" t="str">
        <f>VLOOKUP($B18,利用者一覧!$C$4:$AU$53,41,FALSE)</f>
        <v>上肢マシントレ</v>
      </c>
      <c r="Q23" s="311"/>
      <c r="R23" s="311"/>
      <c r="S23" s="311"/>
      <c r="T23" s="312"/>
      <c r="U23" s="64" t="s">
        <v>148</v>
      </c>
      <c r="V23" s="279" t="s">
        <v>138</v>
      </c>
      <c r="W23" s="280"/>
      <c r="X23" s="96" t="str">
        <f>VLOOKUP($B18,利用者一覧!$C$4:$AU$53,20,FALSE)</f>
        <v>☑</v>
      </c>
      <c r="Y23" s="281" t="s">
        <v>142</v>
      </c>
      <c r="Z23" s="280"/>
      <c r="AA23" s="96" t="str">
        <f>VLOOKUP($B18,利用者一覧!$C$4:$AU$53,28,FALSE)</f>
        <v>☑</v>
      </c>
      <c r="AB23" s="225"/>
      <c r="AC23" s="225"/>
      <c r="AD23" s="225"/>
      <c r="AE23" s="225"/>
      <c r="AF23" s="226"/>
      <c r="AK23" s="316"/>
      <c r="AL23" s="316"/>
      <c r="AM23" s="67"/>
      <c r="AN23" s="67"/>
      <c r="AO23" s="67"/>
    </row>
    <row r="24" spans="1:65" ht="21.6" customHeight="1" thickTop="1" thickBot="1">
      <c r="A24" s="302"/>
      <c r="B24" s="106" t="s">
        <v>51</v>
      </c>
      <c r="C24" s="94" t="str">
        <f>VLOOKUP($B18,利用者一覧!$C$4:$AU$53,39,FALSE)</f>
        <v>□</v>
      </c>
      <c r="D24" s="104" t="s">
        <v>56</v>
      </c>
      <c r="E24" s="61" t="s">
        <v>149</v>
      </c>
      <c r="F24" s="71"/>
      <c r="G24" s="72"/>
      <c r="H24" s="73"/>
      <c r="I24" s="72"/>
      <c r="J24" s="73"/>
      <c r="K24" s="72"/>
      <c r="L24" s="73"/>
      <c r="M24" s="74"/>
      <c r="N24" s="62"/>
      <c r="O24" s="63"/>
      <c r="P24" s="317" t="str">
        <f>VLOOKUP($B18,利用者一覧!$C$4:$AU$53,42,FALSE)</f>
        <v>太もも裏のストレッチ</v>
      </c>
      <c r="Q24" s="318"/>
      <c r="R24" s="318"/>
      <c r="S24" s="318"/>
      <c r="T24" s="319"/>
      <c r="U24" s="116" t="s">
        <v>148</v>
      </c>
      <c r="V24" s="320" t="str">
        <f>VLOOKUP($B18,利用者一覧!$C$4:$AU$53,44,FALSE)</f>
        <v>目標：自分で洗濯物干し</v>
      </c>
      <c r="W24" s="179"/>
      <c r="X24" s="179"/>
      <c r="Y24" s="179"/>
      <c r="Z24" s="179"/>
      <c r="AA24" s="179"/>
      <c r="AB24" s="179"/>
      <c r="AC24" s="179"/>
      <c r="AD24" s="179"/>
      <c r="AE24" s="179"/>
      <c r="AF24" s="180"/>
    </row>
    <row r="25" spans="1:65" ht="21.6" customHeight="1" thickBot="1">
      <c r="A25" s="302"/>
      <c r="B25" s="293" t="s">
        <v>182</v>
      </c>
      <c r="C25" s="294"/>
      <c r="D25" s="294"/>
      <c r="E25" s="295"/>
      <c r="F25" s="109"/>
      <c r="G25" s="110"/>
      <c r="H25" s="111"/>
      <c r="I25" s="110"/>
      <c r="J25" s="111"/>
      <c r="K25" s="110"/>
      <c r="L25" s="111"/>
      <c r="M25" s="112"/>
      <c r="N25" s="113"/>
      <c r="O25" s="114"/>
      <c r="P25" s="198" t="s">
        <v>178</v>
      </c>
      <c r="Q25" s="199"/>
      <c r="R25" s="324"/>
      <c r="S25" s="206" t="str">
        <f>VLOOKUP($B18,利用者一覧!$C$4:$AU$53,43,FALSE)</f>
        <v>口腔</v>
      </c>
      <c r="T25" s="206"/>
      <c r="U25" s="207"/>
      <c r="V25" s="321"/>
      <c r="W25" s="322"/>
      <c r="X25" s="322"/>
      <c r="Y25" s="322"/>
      <c r="Z25" s="322"/>
      <c r="AA25" s="322"/>
      <c r="AB25" s="322"/>
      <c r="AC25" s="322"/>
      <c r="AD25" s="322"/>
      <c r="AE25" s="322"/>
      <c r="AF25" s="323"/>
      <c r="AK25" s="76"/>
      <c r="AL25" s="76"/>
      <c r="AM25" s="76"/>
      <c r="AN25" s="76"/>
      <c r="AO25" s="76"/>
      <c r="AP25" s="77"/>
      <c r="AQ25" s="77"/>
      <c r="AR25" s="75"/>
      <c r="AS25" s="77"/>
      <c r="AT25" s="77"/>
      <c r="AU25" s="75"/>
      <c r="AV25" s="77"/>
      <c r="AW25" s="77"/>
      <c r="AX25" s="75"/>
      <c r="AY25" s="77"/>
      <c r="AZ25" s="77"/>
      <c r="BA25" s="75"/>
      <c r="BB25" s="77"/>
      <c r="BC25" s="77"/>
      <c r="BD25" s="75"/>
      <c r="BE25" s="77"/>
      <c r="BF25" s="77"/>
      <c r="BG25" s="75"/>
      <c r="BH25" s="77"/>
      <c r="BI25" s="77"/>
      <c r="BJ25" s="75"/>
      <c r="BK25" s="77"/>
      <c r="BL25" s="77"/>
      <c r="BM25" s="75"/>
    </row>
    <row r="26" spans="1:65" ht="27.6" customHeight="1" thickTop="1" thickBot="1">
      <c r="A26" s="303"/>
      <c r="B26" s="313"/>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5"/>
    </row>
    <row r="27" spans="1:65" ht="16.95" customHeight="1" thickBot="1">
      <c r="A27" s="302">
        <v>3</v>
      </c>
      <c r="B27" s="149" t="s">
        <v>9</v>
      </c>
      <c r="C27" s="150"/>
      <c r="D27" s="150"/>
      <c r="E27" s="151"/>
      <c r="F27" s="304" t="s">
        <v>158</v>
      </c>
      <c r="G27" s="305"/>
      <c r="H27" s="305"/>
      <c r="I27" s="305"/>
      <c r="J27" s="305"/>
      <c r="K27" s="305"/>
      <c r="L27" s="305"/>
      <c r="M27" s="305"/>
      <c r="N27" s="305"/>
      <c r="O27" s="306"/>
      <c r="P27" s="282" t="s">
        <v>48</v>
      </c>
      <c r="Q27" s="283"/>
      <c r="R27" s="283"/>
      <c r="S27" s="283"/>
      <c r="T27" s="283"/>
      <c r="U27" s="284"/>
      <c r="V27" s="285" t="str">
        <f>VLOOKUP($B28,利用者一覧!$C$4:$AU$53,36,FALSE)</f>
        <v>【通常食】</v>
      </c>
      <c r="W27" s="286"/>
      <c r="X27" s="286"/>
      <c r="Y27" s="282" t="s">
        <v>49</v>
      </c>
      <c r="Z27" s="283"/>
      <c r="AA27" s="283"/>
      <c r="AB27" s="283"/>
      <c r="AC27" s="284"/>
      <c r="AD27" s="285" t="str">
        <f>VLOOKUP($B28,利用者一覧!$C$4:$AU$53,37,FALSE)</f>
        <v>【総義歯】</v>
      </c>
      <c r="AE27" s="286"/>
      <c r="AF27" s="287"/>
    </row>
    <row r="28" spans="1:65" ht="27" customHeight="1" thickTop="1" thickBot="1">
      <c r="A28" s="302"/>
      <c r="B28" s="208" t="s">
        <v>196</v>
      </c>
      <c r="C28" s="208"/>
      <c r="D28" s="208"/>
      <c r="E28" s="259"/>
      <c r="F28" s="271" t="s">
        <v>26</v>
      </c>
      <c r="G28" s="272"/>
      <c r="H28" s="171" t="s">
        <v>27</v>
      </c>
      <c r="I28" s="272"/>
      <c r="J28" s="171" t="s">
        <v>28</v>
      </c>
      <c r="K28" s="272"/>
      <c r="L28" s="171" t="s">
        <v>29</v>
      </c>
      <c r="M28" s="272"/>
      <c r="N28" s="171" t="s">
        <v>30</v>
      </c>
      <c r="O28" s="275"/>
      <c r="P28" s="106" t="s">
        <v>52</v>
      </c>
      <c r="Q28" s="288" t="s">
        <v>53</v>
      </c>
      <c r="R28" s="289"/>
      <c r="S28" s="104" t="s">
        <v>57</v>
      </c>
      <c r="T28" s="290"/>
      <c r="U28" s="291"/>
      <c r="V28" s="105" t="s">
        <v>60</v>
      </c>
      <c r="W28" s="288" t="s">
        <v>61</v>
      </c>
      <c r="X28" s="292"/>
      <c r="Y28" s="107" t="s">
        <v>54</v>
      </c>
      <c r="Z28" s="115" t="s">
        <v>148</v>
      </c>
      <c r="AA28" s="108" t="s">
        <v>58</v>
      </c>
      <c r="AB28" s="115" t="s">
        <v>148</v>
      </c>
      <c r="AC28" s="108" t="s">
        <v>62</v>
      </c>
      <c r="AD28" s="115" t="s">
        <v>148</v>
      </c>
      <c r="AE28" s="104" t="s">
        <v>55</v>
      </c>
      <c r="AF28" s="61" t="s">
        <v>148</v>
      </c>
    </row>
    <row r="29" spans="1:65" ht="21.6" customHeight="1" thickBot="1">
      <c r="A29" s="302"/>
      <c r="B29" s="209"/>
      <c r="C29" s="209"/>
      <c r="D29" s="209"/>
      <c r="E29" s="261"/>
      <c r="F29" s="97" t="s">
        <v>36</v>
      </c>
      <c r="G29" s="98" t="s">
        <v>37</v>
      </c>
      <c r="H29" s="99" t="s">
        <v>36</v>
      </c>
      <c r="I29" s="98" t="s">
        <v>37</v>
      </c>
      <c r="J29" s="99" t="s">
        <v>36</v>
      </c>
      <c r="K29" s="98" t="s">
        <v>37</v>
      </c>
      <c r="L29" s="99" t="s">
        <v>36</v>
      </c>
      <c r="M29" s="98" t="s">
        <v>37</v>
      </c>
      <c r="N29" s="99" t="s">
        <v>36</v>
      </c>
      <c r="O29" s="100" t="s">
        <v>37</v>
      </c>
      <c r="P29" s="293" t="s">
        <v>177</v>
      </c>
      <c r="Q29" s="294"/>
      <c r="R29" s="294"/>
      <c r="S29" s="294"/>
      <c r="T29" s="294"/>
      <c r="U29" s="295"/>
      <c r="V29" s="293" t="s">
        <v>176</v>
      </c>
      <c r="W29" s="294"/>
      <c r="X29" s="294"/>
      <c r="Y29" s="294"/>
      <c r="Z29" s="294"/>
      <c r="AA29" s="296"/>
      <c r="AB29" s="297" t="str">
        <f>VLOOKUP($B28,利用者一覧!$C$4:$AU$53,45,FALSE)</f>
        <v>⑧機能訓練欄要確認</v>
      </c>
      <c r="AC29" s="297"/>
      <c r="AD29" s="297"/>
      <c r="AE29" s="297"/>
      <c r="AF29" s="298"/>
    </row>
    <row r="30" spans="1:65" ht="27" customHeight="1" thickTop="1" thickBot="1">
      <c r="A30" s="302"/>
      <c r="B30" s="209"/>
      <c r="C30" s="209"/>
      <c r="D30" s="209"/>
      <c r="E30" s="261"/>
      <c r="F30" s="71"/>
      <c r="G30" s="72"/>
      <c r="H30" s="73"/>
      <c r="I30" s="72"/>
      <c r="J30" s="73"/>
      <c r="K30" s="72"/>
      <c r="L30" s="73"/>
      <c r="M30" s="72"/>
      <c r="N30" s="73"/>
      <c r="O30" s="83"/>
      <c r="P30" s="107" t="s">
        <v>157</v>
      </c>
      <c r="Q30" s="115" t="s">
        <v>148</v>
      </c>
      <c r="R30" s="108" t="s">
        <v>63</v>
      </c>
      <c r="S30" s="61" t="s">
        <v>148</v>
      </c>
      <c r="T30" s="107" t="s">
        <v>59</v>
      </c>
      <c r="U30" s="61" t="s">
        <v>148</v>
      </c>
      <c r="V30" s="299" t="s">
        <v>135</v>
      </c>
      <c r="W30" s="300"/>
      <c r="X30" s="95" t="str">
        <f>VLOOKUP($B28,利用者一覧!$C$4:$AU$53,14,FALSE)</f>
        <v>□</v>
      </c>
      <c r="Y30" s="301" t="s">
        <v>139</v>
      </c>
      <c r="Z30" s="300"/>
      <c r="AA30" s="95" t="str">
        <f>VLOOKUP($B28,利用者一覧!$C$4:$AU$53,22,FALSE)</f>
        <v>□</v>
      </c>
      <c r="AB30" s="225"/>
      <c r="AC30" s="225"/>
      <c r="AD30" s="225"/>
      <c r="AE30" s="225"/>
      <c r="AF30" s="226"/>
    </row>
    <row r="31" spans="1:65" ht="21.6" customHeight="1" thickBot="1">
      <c r="A31" s="302"/>
      <c r="B31" s="283" t="s">
        <v>46</v>
      </c>
      <c r="C31" s="283"/>
      <c r="D31" s="283"/>
      <c r="E31" s="307"/>
      <c r="F31" s="84"/>
      <c r="G31" s="85"/>
      <c r="H31" s="86"/>
      <c r="I31" s="85"/>
      <c r="J31" s="86"/>
      <c r="K31" s="85"/>
      <c r="L31" s="86"/>
      <c r="M31" s="85"/>
      <c r="N31" s="86"/>
      <c r="O31" s="87"/>
      <c r="P31" s="293" t="s">
        <v>156</v>
      </c>
      <c r="Q31" s="294"/>
      <c r="R31" s="294"/>
      <c r="S31" s="294"/>
      <c r="T31" s="294"/>
      <c r="U31" s="295"/>
      <c r="V31" s="279" t="s">
        <v>143</v>
      </c>
      <c r="W31" s="280"/>
      <c r="X31" s="96" t="str">
        <f>VLOOKUP($B28,利用者一覧!$C$4:$AU$53,16,FALSE)</f>
        <v>□</v>
      </c>
      <c r="Y31" s="281" t="s">
        <v>140</v>
      </c>
      <c r="Z31" s="280"/>
      <c r="AA31" s="96" t="str">
        <f>VLOOKUP($B28,利用者一覧!$C$4:$AU$53,24,FALSE)</f>
        <v>□</v>
      </c>
      <c r="AB31" s="225"/>
      <c r="AC31" s="225"/>
      <c r="AD31" s="225"/>
      <c r="AE31" s="225"/>
      <c r="AF31" s="226"/>
    </row>
    <row r="32" spans="1:65" ht="21.6" customHeight="1" thickTop="1" thickBot="1">
      <c r="A32" s="302"/>
      <c r="B32" s="103" t="s">
        <v>51</v>
      </c>
      <c r="C32" s="94" t="str">
        <f>VLOOKUP($B28,利用者一覧!$C$4:$AU$53,38,FALSE)</f>
        <v>□</v>
      </c>
      <c r="D32" s="104" t="s">
        <v>56</v>
      </c>
      <c r="E32" s="61" t="s">
        <v>149</v>
      </c>
      <c r="F32" s="271" t="s">
        <v>31</v>
      </c>
      <c r="G32" s="272"/>
      <c r="H32" s="171" t="s">
        <v>32</v>
      </c>
      <c r="I32" s="272"/>
      <c r="J32" s="171" t="s">
        <v>33</v>
      </c>
      <c r="K32" s="272"/>
      <c r="L32" s="171" t="s">
        <v>34</v>
      </c>
      <c r="M32" s="273"/>
      <c r="N32" s="274" t="s">
        <v>35</v>
      </c>
      <c r="O32" s="275"/>
      <c r="P32" s="276" t="str">
        <f>VLOOKUP($B28,利用者一覧!$C$4:$AU$53,40,FALSE)</f>
        <v>てくてく体操</v>
      </c>
      <c r="Q32" s="277"/>
      <c r="R32" s="277"/>
      <c r="S32" s="277"/>
      <c r="T32" s="278"/>
      <c r="U32" s="70" t="s">
        <v>148</v>
      </c>
      <c r="V32" s="279" t="s">
        <v>144</v>
      </c>
      <c r="W32" s="280"/>
      <c r="X32" s="96" t="str">
        <f>VLOOKUP($B28,利用者一覧!$C$4:$AU$53,18,FALSE)</f>
        <v>□</v>
      </c>
      <c r="Y32" s="281" t="s">
        <v>141</v>
      </c>
      <c r="Z32" s="280"/>
      <c r="AA32" s="96" t="str">
        <f>VLOOKUP($B28,利用者一覧!$C$4:$AU$53,26,FALSE)</f>
        <v>□</v>
      </c>
      <c r="AB32" s="225"/>
      <c r="AC32" s="225"/>
      <c r="AD32" s="225"/>
      <c r="AE32" s="225"/>
      <c r="AF32" s="226"/>
    </row>
    <row r="33" spans="1:65" ht="21.6" customHeight="1" thickBot="1">
      <c r="A33" s="302"/>
      <c r="B33" s="308" t="s">
        <v>47</v>
      </c>
      <c r="C33" s="308"/>
      <c r="D33" s="308"/>
      <c r="E33" s="309"/>
      <c r="F33" s="97" t="s">
        <v>36</v>
      </c>
      <c r="G33" s="98" t="s">
        <v>37</v>
      </c>
      <c r="H33" s="99" t="s">
        <v>36</v>
      </c>
      <c r="I33" s="98" t="s">
        <v>37</v>
      </c>
      <c r="J33" s="99" t="s">
        <v>36</v>
      </c>
      <c r="K33" s="98" t="s">
        <v>37</v>
      </c>
      <c r="L33" s="99" t="s">
        <v>36</v>
      </c>
      <c r="M33" s="101" t="s">
        <v>37</v>
      </c>
      <c r="N33" s="102" t="s">
        <v>36</v>
      </c>
      <c r="O33" s="100" t="s">
        <v>37</v>
      </c>
      <c r="P33" s="310" t="str">
        <f>VLOOKUP($B28,利用者一覧!$C$4:$AU$53,41,FALSE)</f>
        <v>歩行マシントレ</v>
      </c>
      <c r="Q33" s="311"/>
      <c r="R33" s="311"/>
      <c r="S33" s="311"/>
      <c r="T33" s="312"/>
      <c r="U33" s="64" t="s">
        <v>148</v>
      </c>
      <c r="V33" s="279" t="s">
        <v>138</v>
      </c>
      <c r="W33" s="280"/>
      <c r="X33" s="96" t="str">
        <f>VLOOKUP($B28,利用者一覧!$C$4:$AU$53,20,FALSE)</f>
        <v>□</v>
      </c>
      <c r="Y33" s="281" t="s">
        <v>142</v>
      </c>
      <c r="Z33" s="280"/>
      <c r="AA33" s="96" t="str">
        <f>VLOOKUP($B28,利用者一覧!$C$4:$AU$53,28,FALSE)</f>
        <v>☑</v>
      </c>
      <c r="AB33" s="225"/>
      <c r="AC33" s="225"/>
      <c r="AD33" s="225"/>
      <c r="AE33" s="225"/>
      <c r="AF33" s="226"/>
      <c r="AK33" s="316"/>
      <c r="AL33" s="316"/>
      <c r="AM33" s="67"/>
      <c r="AN33" s="67"/>
      <c r="AO33" s="67"/>
    </row>
    <row r="34" spans="1:65" ht="21.6" customHeight="1" thickTop="1" thickBot="1">
      <c r="A34" s="302"/>
      <c r="B34" s="106" t="s">
        <v>51</v>
      </c>
      <c r="C34" s="94" t="str">
        <f>VLOOKUP($B28,利用者一覧!$C$4:$AU$53,39,FALSE)</f>
        <v>□</v>
      </c>
      <c r="D34" s="104" t="s">
        <v>56</v>
      </c>
      <c r="E34" s="61" t="s">
        <v>149</v>
      </c>
      <c r="F34" s="71"/>
      <c r="G34" s="72"/>
      <c r="H34" s="73"/>
      <c r="I34" s="72"/>
      <c r="J34" s="73"/>
      <c r="K34" s="72"/>
      <c r="L34" s="73"/>
      <c r="M34" s="74"/>
      <c r="N34" s="62"/>
      <c r="O34" s="63"/>
      <c r="P34" s="317">
        <f>VLOOKUP($B28,利用者一覧!$C$4:$AU$53,42,FALSE)</f>
        <v>0</v>
      </c>
      <c r="Q34" s="318"/>
      <c r="R34" s="318"/>
      <c r="S34" s="318"/>
      <c r="T34" s="319"/>
      <c r="U34" s="116" t="s">
        <v>148</v>
      </c>
      <c r="V34" s="320" t="str">
        <f>VLOOKUP($B28,利用者一覧!$C$4:$AU$53,44,FALSE)</f>
        <v>目標：筋肉増量のための食事改善</v>
      </c>
      <c r="W34" s="179"/>
      <c r="X34" s="179"/>
      <c r="Y34" s="179"/>
      <c r="Z34" s="179"/>
      <c r="AA34" s="179"/>
      <c r="AB34" s="179"/>
      <c r="AC34" s="179"/>
      <c r="AD34" s="179"/>
      <c r="AE34" s="179"/>
      <c r="AF34" s="180"/>
    </row>
    <row r="35" spans="1:65" ht="21.6" customHeight="1" thickBot="1">
      <c r="A35" s="302"/>
      <c r="B35" s="293" t="s">
        <v>182</v>
      </c>
      <c r="C35" s="294"/>
      <c r="D35" s="294"/>
      <c r="E35" s="295"/>
      <c r="F35" s="109"/>
      <c r="G35" s="110"/>
      <c r="H35" s="111"/>
      <c r="I35" s="110"/>
      <c r="J35" s="111"/>
      <c r="K35" s="110"/>
      <c r="L35" s="111"/>
      <c r="M35" s="112"/>
      <c r="N35" s="113"/>
      <c r="O35" s="114"/>
      <c r="P35" s="198" t="s">
        <v>178</v>
      </c>
      <c r="Q35" s="199"/>
      <c r="R35" s="324"/>
      <c r="S35" s="206" t="str">
        <f>VLOOKUP($B28,利用者一覧!$C$4:$AU$53,43,FALSE)</f>
        <v>栄養</v>
      </c>
      <c r="T35" s="206"/>
      <c r="U35" s="207"/>
      <c r="V35" s="321"/>
      <c r="W35" s="322"/>
      <c r="X35" s="322"/>
      <c r="Y35" s="322"/>
      <c r="Z35" s="322"/>
      <c r="AA35" s="322"/>
      <c r="AB35" s="322"/>
      <c r="AC35" s="322"/>
      <c r="AD35" s="322"/>
      <c r="AE35" s="322"/>
      <c r="AF35" s="323"/>
      <c r="AK35" s="76"/>
      <c r="AL35" s="76"/>
      <c r="AM35" s="76"/>
      <c r="AN35" s="76"/>
      <c r="AO35" s="76"/>
      <c r="AP35" s="77"/>
      <c r="AQ35" s="77"/>
      <c r="AR35" s="75"/>
      <c r="AS35" s="77"/>
      <c r="AT35" s="77"/>
      <c r="AU35" s="75"/>
      <c r="AV35" s="77"/>
      <c r="AW35" s="77"/>
      <c r="AX35" s="75"/>
      <c r="AY35" s="77"/>
      <c r="AZ35" s="77"/>
      <c r="BA35" s="75"/>
      <c r="BB35" s="77"/>
      <c r="BC35" s="77"/>
      <c r="BD35" s="75"/>
      <c r="BE35" s="77"/>
      <c r="BF35" s="77"/>
      <c r="BG35" s="75"/>
      <c r="BH35" s="77"/>
      <c r="BI35" s="77"/>
      <c r="BJ35" s="75"/>
      <c r="BK35" s="77"/>
      <c r="BL35" s="77"/>
      <c r="BM35" s="75"/>
    </row>
    <row r="36" spans="1:65" ht="27.6" customHeight="1" thickTop="1" thickBot="1">
      <c r="A36" s="303"/>
      <c r="B36" s="313"/>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5"/>
    </row>
    <row r="37" spans="1:65" ht="16.95" customHeight="1" thickBot="1">
      <c r="A37" s="302">
        <v>4</v>
      </c>
      <c r="B37" s="149" t="s">
        <v>9</v>
      </c>
      <c r="C37" s="150"/>
      <c r="D37" s="150"/>
      <c r="E37" s="151"/>
      <c r="F37" s="304" t="s">
        <v>158</v>
      </c>
      <c r="G37" s="305"/>
      <c r="H37" s="305"/>
      <c r="I37" s="305"/>
      <c r="J37" s="305"/>
      <c r="K37" s="305"/>
      <c r="L37" s="305"/>
      <c r="M37" s="305"/>
      <c r="N37" s="305"/>
      <c r="O37" s="306"/>
      <c r="P37" s="282" t="s">
        <v>48</v>
      </c>
      <c r="Q37" s="283"/>
      <c r="R37" s="283"/>
      <c r="S37" s="283"/>
      <c r="T37" s="283"/>
      <c r="U37" s="284"/>
      <c r="V37" s="285" t="e">
        <f>VLOOKUP($B38,利用者一覧!$C$4:$AU$53,36,FALSE)</f>
        <v>#N/A</v>
      </c>
      <c r="W37" s="286"/>
      <c r="X37" s="286"/>
      <c r="Y37" s="282" t="s">
        <v>49</v>
      </c>
      <c r="Z37" s="283"/>
      <c r="AA37" s="283"/>
      <c r="AB37" s="283"/>
      <c r="AC37" s="284"/>
      <c r="AD37" s="285" t="e">
        <f>VLOOKUP($B38,利用者一覧!$C$4:$AU$53,37,FALSE)</f>
        <v>#N/A</v>
      </c>
      <c r="AE37" s="286"/>
      <c r="AF37" s="287"/>
    </row>
    <row r="38" spans="1:65" ht="27" customHeight="1" thickTop="1" thickBot="1">
      <c r="A38" s="302"/>
      <c r="B38" s="208"/>
      <c r="C38" s="208"/>
      <c r="D38" s="208"/>
      <c r="E38" s="259"/>
      <c r="F38" s="271" t="s">
        <v>26</v>
      </c>
      <c r="G38" s="272"/>
      <c r="H38" s="171" t="s">
        <v>27</v>
      </c>
      <c r="I38" s="272"/>
      <c r="J38" s="171" t="s">
        <v>28</v>
      </c>
      <c r="K38" s="272"/>
      <c r="L38" s="171" t="s">
        <v>29</v>
      </c>
      <c r="M38" s="272"/>
      <c r="N38" s="171" t="s">
        <v>30</v>
      </c>
      <c r="O38" s="275"/>
      <c r="P38" s="106" t="s">
        <v>52</v>
      </c>
      <c r="Q38" s="288" t="s">
        <v>53</v>
      </c>
      <c r="R38" s="289"/>
      <c r="S38" s="104" t="s">
        <v>57</v>
      </c>
      <c r="T38" s="290"/>
      <c r="U38" s="291"/>
      <c r="V38" s="105" t="s">
        <v>60</v>
      </c>
      <c r="W38" s="288" t="s">
        <v>61</v>
      </c>
      <c r="X38" s="292"/>
      <c r="Y38" s="107" t="s">
        <v>54</v>
      </c>
      <c r="Z38" s="115" t="s">
        <v>148</v>
      </c>
      <c r="AA38" s="108" t="s">
        <v>58</v>
      </c>
      <c r="AB38" s="115" t="s">
        <v>148</v>
      </c>
      <c r="AC38" s="108" t="s">
        <v>62</v>
      </c>
      <c r="AD38" s="115" t="s">
        <v>148</v>
      </c>
      <c r="AE38" s="104" t="s">
        <v>55</v>
      </c>
      <c r="AF38" s="61" t="s">
        <v>148</v>
      </c>
    </row>
    <row r="39" spans="1:65" ht="21.6" customHeight="1" thickBot="1">
      <c r="A39" s="302"/>
      <c r="B39" s="209"/>
      <c r="C39" s="209"/>
      <c r="D39" s="209"/>
      <c r="E39" s="261"/>
      <c r="F39" s="97" t="s">
        <v>36</v>
      </c>
      <c r="G39" s="98" t="s">
        <v>37</v>
      </c>
      <c r="H39" s="99" t="s">
        <v>36</v>
      </c>
      <c r="I39" s="98" t="s">
        <v>37</v>
      </c>
      <c r="J39" s="99" t="s">
        <v>36</v>
      </c>
      <c r="K39" s="98" t="s">
        <v>37</v>
      </c>
      <c r="L39" s="99" t="s">
        <v>36</v>
      </c>
      <c r="M39" s="98" t="s">
        <v>37</v>
      </c>
      <c r="N39" s="99" t="s">
        <v>36</v>
      </c>
      <c r="O39" s="100" t="s">
        <v>37</v>
      </c>
      <c r="P39" s="293" t="s">
        <v>177</v>
      </c>
      <c r="Q39" s="294"/>
      <c r="R39" s="294"/>
      <c r="S39" s="294"/>
      <c r="T39" s="294"/>
      <c r="U39" s="295"/>
      <c r="V39" s="293" t="s">
        <v>176</v>
      </c>
      <c r="W39" s="294"/>
      <c r="X39" s="294"/>
      <c r="Y39" s="294"/>
      <c r="Z39" s="294"/>
      <c r="AA39" s="296"/>
      <c r="AB39" s="297" t="e">
        <f>VLOOKUP($B38,利用者一覧!$C$4:$AU$53,45,FALSE)</f>
        <v>#N/A</v>
      </c>
      <c r="AC39" s="297"/>
      <c r="AD39" s="297"/>
      <c r="AE39" s="297"/>
      <c r="AF39" s="298"/>
    </row>
    <row r="40" spans="1:65" ht="27" customHeight="1" thickTop="1" thickBot="1">
      <c r="A40" s="302"/>
      <c r="B40" s="209"/>
      <c r="C40" s="209"/>
      <c r="D40" s="209"/>
      <c r="E40" s="261"/>
      <c r="F40" s="71"/>
      <c r="G40" s="72"/>
      <c r="H40" s="73"/>
      <c r="I40" s="72"/>
      <c r="J40" s="73"/>
      <c r="K40" s="72"/>
      <c r="L40" s="73"/>
      <c r="M40" s="72"/>
      <c r="N40" s="73"/>
      <c r="O40" s="83"/>
      <c r="P40" s="107" t="s">
        <v>157</v>
      </c>
      <c r="Q40" s="115" t="s">
        <v>148</v>
      </c>
      <c r="R40" s="108" t="s">
        <v>63</v>
      </c>
      <c r="S40" s="61" t="s">
        <v>148</v>
      </c>
      <c r="T40" s="107" t="s">
        <v>59</v>
      </c>
      <c r="U40" s="61" t="s">
        <v>148</v>
      </c>
      <c r="V40" s="299" t="s">
        <v>135</v>
      </c>
      <c r="W40" s="300"/>
      <c r="X40" s="95" t="e">
        <f>VLOOKUP($B38,利用者一覧!$C$4:$AU$53,14,FALSE)</f>
        <v>#N/A</v>
      </c>
      <c r="Y40" s="301" t="s">
        <v>139</v>
      </c>
      <c r="Z40" s="300"/>
      <c r="AA40" s="95" t="e">
        <f>VLOOKUP($B38,利用者一覧!$C$4:$AU$53,22,FALSE)</f>
        <v>#N/A</v>
      </c>
      <c r="AB40" s="225"/>
      <c r="AC40" s="225"/>
      <c r="AD40" s="225"/>
      <c r="AE40" s="225"/>
      <c r="AF40" s="226"/>
    </row>
    <row r="41" spans="1:65" ht="21.6" customHeight="1" thickBot="1">
      <c r="A41" s="302"/>
      <c r="B41" s="283" t="s">
        <v>46</v>
      </c>
      <c r="C41" s="283"/>
      <c r="D41" s="283"/>
      <c r="E41" s="307"/>
      <c r="F41" s="84"/>
      <c r="G41" s="85"/>
      <c r="H41" s="86"/>
      <c r="I41" s="85"/>
      <c r="J41" s="86"/>
      <c r="K41" s="85"/>
      <c r="L41" s="86"/>
      <c r="M41" s="85"/>
      <c r="N41" s="86"/>
      <c r="O41" s="87"/>
      <c r="P41" s="293" t="s">
        <v>156</v>
      </c>
      <c r="Q41" s="294"/>
      <c r="R41" s="294"/>
      <c r="S41" s="294"/>
      <c r="T41" s="294"/>
      <c r="U41" s="295"/>
      <c r="V41" s="279" t="s">
        <v>143</v>
      </c>
      <c r="W41" s="280"/>
      <c r="X41" s="96" t="e">
        <f>VLOOKUP($B38,利用者一覧!$C$4:$AU$53,16,FALSE)</f>
        <v>#N/A</v>
      </c>
      <c r="Y41" s="281" t="s">
        <v>140</v>
      </c>
      <c r="Z41" s="280"/>
      <c r="AA41" s="96" t="e">
        <f>VLOOKUP($B38,利用者一覧!$C$4:$AU$53,24,FALSE)</f>
        <v>#N/A</v>
      </c>
      <c r="AB41" s="225"/>
      <c r="AC41" s="225"/>
      <c r="AD41" s="225"/>
      <c r="AE41" s="225"/>
      <c r="AF41" s="226"/>
    </row>
    <row r="42" spans="1:65" ht="21.6" customHeight="1" thickTop="1" thickBot="1">
      <c r="A42" s="302"/>
      <c r="B42" s="103" t="s">
        <v>51</v>
      </c>
      <c r="C42" s="94" t="e">
        <f>VLOOKUP($B38,利用者一覧!$C$4:$AU$53,38,FALSE)</f>
        <v>#N/A</v>
      </c>
      <c r="D42" s="104" t="s">
        <v>56</v>
      </c>
      <c r="E42" s="61" t="s">
        <v>149</v>
      </c>
      <c r="F42" s="271" t="s">
        <v>31</v>
      </c>
      <c r="G42" s="272"/>
      <c r="H42" s="171" t="s">
        <v>32</v>
      </c>
      <c r="I42" s="272"/>
      <c r="J42" s="171" t="s">
        <v>33</v>
      </c>
      <c r="K42" s="272"/>
      <c r="L42" s="171" t="s">
        <v>34</v>
      </c>
      <c r="M42" s="273"/>
      <c r="N42" s="274" t="s">
        <v>35</v>
      </c>
      <c r="O42" s="275"/>
      <c r="P42" s="276" t="e">
        <f>VLOOKUP($B38,利用者一覧!$C$4:$AU$53,40,FALSE)</f>
        <v>#N/A</v>
      </c>
      <c r="Q42" s="277"/>
      <c r="R42" s="277"/>
      <c r="S42" s="277"/>
      <c r="T42" s="278"/>
      <c r="U42" s="70" t="s">
        <v>148</v>
      </c>
      <c r="V42" s="279" t="s">
        <v>144</v>
      </c>
      <c r="W42" s="280"/>
      <c r="X42" s="96" t="e">
        <f>VLOOKUP($B38,利用者一覧!$C$4:$AU$53,18,FALSE)</f>
        <v>#N/A</v>
      </c>
      <c r="Y42" s="281" t="s">
        <v>141</v>
      </c>
      <c r="Z42" s="280"/>
      <c r="AA42" s="96" t="e">
        <f>VLOOKUP($B38,利用者一覧!$C$4:$AU$53,26,FALSE)</f>
        <v>#N/A</v>
      </c>
      <c r="AB42" s="225"/>
      <c r="AC42" s="225"/>
      <c r="AD42" s="225"/>
      <c r="AE42" s="225"/>
      <c r="AF42" s="226"/>
    </row>
    <row r="43" spans="1:65" ht="21.6" customHeight="1" thickBot="1">
      <c r="A43" s="302"/>
      <c r="B43" s="308" t="s">
        <v>47</v>
      </c>
      <c r="C43" s="308"/>
      <c r="D43" s="308"/>
      <c r="E43" s="309"/>
      <c r="F43" s="97" t="s">
        <v>36</v>
      </c>
      <c r="G43" s="98" t="s">
        <v>37</v>
      </c>
      <c r="H43" s="99" t="s">
        <v>36</v>
      </c>
      <c r="I43" s="98" t="s">
        <v>37</v>
      </c>
      <c r="J43" s="99" t="s">
        <v>36</v>
      </c>
      <c r="K43" s="98" t="s">
        <v>37</v>
      </c>
      <c r="L43" s="99" t="s">
        <v>36</v>
      </c>
      <c r="M43" s="101" t="s">
        <v>37</v>
      </c>
      <c r="N43" s="102" t="s">
        <v>36</v>
      </c>
      <c r="O43" s="100" t="s">
        <v>37</v>
      </c>
      <c r="P43" s="310" t="e">
        <f>VLOOKUP($B38,利用者一覧!$C$4:$AU$53,41,FALSE)</f>
        <v>#N/A</v>
      </c>
      <c r="Q43" s="311"/>
      <c r="R43" s="311"/>
      <c r="S43" s="311"/>
      <c r="T43" s="312"/>
      <c r="U43" s="64" t="s">
        <v>148</v>
      </c>
      <c r="V43" s="279" t="s">
        <v>138</v>
      </c>
      <c r="W43" s="280"/>
      <c r="X43" s="96" t="e">
        <f>VLOOKUP($B38,利用者一覧!$C$4:$AU$53,20,FALSE)</f>
        <v>#N/A</v>
      </c>
      <c r="Y43" s="281" t="s">
        <v>142</v>
      </c>
      <c r="Z43" s="280"/>
      <c r="AA43" s="96" t="e">
        <f>VLOOKUP($B38,利用者一覧!$C$4:$AU$53,28,FALSE)</f>
        <v>#N/A</v>
      </c>
      <c r="AB43" s="225"/>
      <c r="AC43" s="225"/>
      <c r="AD43" s="225"/>
      <c r="AE43" s="225"/>
      <c r="AF43" s="226"/>
      <c r="AK43" s="316"/>
      <c r="AL43" s="316"/>
      <c r="AM43" s="67"/>
      <c r="AN43" s="67"/>
      <c r="AO43" s="67"/>
    </row>
    <row r="44" spans="1:65" ht="21.6" customHeight="1" thickTop="1" thickBot="1">
      <c r="A44" s="302"/>
      <c r="B44" s="106" t="s">
        <v>51</v>
      </c>
      <c r="C44" s="94" t="e">
        <f>VLOOKUP($B38,利用者一覧!$C$4:$AU$53,39,FALSE)</f>
        <v>#N/A</v>
      </c>
      <c r="D44" s="104" t="s">
        <v>56</v>
      </c>
      <c r="E44" s="61" t="s">
        <v>149</v>
      </c>
      <c r="F44" s="71"/>
      <c r="G44" s="72"/>
      <c r="H44" s="73"/>
      <c r="I44" s="72"/>
      <c r="J44" s="73"/>
      <c r="K44" s="72"/>
      <c r="L44" s="73"/>
      <c r="M44" s="74"/>
      <c r="N44" s="62"/>
      <c r="O44" s="63"/>
      <c r="P44" s="317" t="e">
        <f>VLOOKUP($B38,利用者一覧!$C$4:$AU$53,42,FALSE)</f>
        <v>#N/A</v>
      </c>
      <c r="Q44" s="318"/>
      <c r="R44" s="318"/>
      <c r="S44" s="318"/>
      <c r="T44" s="319"/>
      <c r="U44" s="116" t="s">
        <v>148</v>
      </c>
      <c r="V44" s="320" t="e">
        <f>VLOOKUP($B38,利用者一覧!$C$4:$AU$53,44,FALSE)</f>
        <v>#N/A</v>
      </c>
      <c r="W44" s="179"/>
      <c r="X44" s="179"/>
      <c r="Y44" s="179"/>
      <c r="Z44" s="179"/>
      <c r="AA44" s="179"/>
      <c r="AB44" s="179"/>
      <c r="AC44" s="179"/>
      <c r="AD44" s="179"/>
      <c r="AE44" s="179"/>
      <c r="AF44" s="180"/>
    </row>
    <row r="45" spans="1:65" ht="21.6" customHeight="1" thickBot="1">
      <c r="A45" s="302"/>
      <c r="B45" s="293" t="s">
        <v>182</v>
      </c>
      <c r="C45" s="294"/>
      <c r="D45" s="294"/>
      <c r="E45" s="295"/>
      <c r="F45" s="109"/>
      <c r="G45" s="110"/>
      <c r="H45" s="111"/>
      <c r="I45" s="110"/>
      <c r="J45" s="111"/>
      <c r="K45" s="110"/>
      <c r="L45" s="111"/>
      <c r="M45" s="112"/>
      <c r="N45" s="113"/>
      <c r="O45" s="114"/>
      <c r="P45" s="198" t="s">
        <v>178</v>
      </c>
      <c r="Q45" s="199"/>
      <c r="R45" s="324"/>
      <c r="S45" s="206" t="e">
        <f>VLOOKUP($B38,利用者一覧!$C$4:$AU$53,43,FALSE)</f>
        <v>#N/A</v>
      </c>
      <c r="T45" s="206"/>
      <c r="U45" s="207"/>
      <c r="V45" s="321"/>
      <c r="W45" s="322"/>
      <c r="X45" s="322"/>
      <c r="Y45" s="322"/>
      <c r="Z45" s="322"/>
      <c r="AA45" s="322"/>
      <c r="AB45" s="322"/>
      <c r="AC45" s="322"/>
      <c r="AD45" s="322"/>
      <c r="AE45" s="322"/>
      <c r="AF45" s="323"/>
      <c r="AK45" s="76"/>
      <c r="AL45" s="76"/>
      <c r="AM45" s="76"/>
      <c r="AN45" s="76"/>
      <c r="AO45" s="76"/>
      <c r="AP45" s="77"/>
      <c r="AQ45" s="77"/>
      <c r="AR45" s="75"/>
      <c r="AS45" s="77"/>
      <c r="AT45" s="77"/>
      <c r="AU45" s="75"/>
      <c r="AV45" s="77"/>
      <c r="AW45" s="77"/>
      <c r="AX45" s="75"/>
      <c r="AY45" s="77"/>
      <c r="AZ45" s="77"/>
      <c r="BA45" s="75"/>
      <c r="BB45" s="77"/>
      <c r="BC45" s="77"/>
      <c r="BD45" s="75"/>
      <c r="BE45" s="77"/>
      <c r="BF45" s="77"/>
      <c r="BG45" s="75"/>
      <c r="BH45" s="77"/>
      <c r="BI45" s="77"/>
      <c r="BJ45" s="75"/>
      <c r="BK45" s="77"/>
      <c r="BL45" s="77"/>
      <c r="BM45" s="75"/>
    </row>
    <row r="46" spans="1:65" ht="27.6" customHeight="1" thickTop="1" thickBot="1">
      <c r="A46" s="303"/>
      <c r="B46" s="313"/>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5"/>
    </row>
    <row r="47" spans="1:65" ht="16.95" customHeight="1" thickBot="1">
      <c r="A47" s="302">
        <v>5</v>
      </c>
      <c r="B47" s="149" t="s">
        <v>9</v>
      </c>
      <c r="C47" s="150"/>
      <c r="D47" s="150"/>
      <c r="E47" s="151"/>
      <c r="F47" s="304" t="s">
        <v>158</v>
      </c>
      <c r="G47" s="305"/>
      <c r="H47" s="305"/>
      <c r="I47" s="305"/>
      <c r="J47" s="305"/>
      <c r="K47" s="305"/>
      <c r="L47" s="305"/>
      <c r="M47" s="305"/>
      <c r="N47" s="305"/>
      <c r="O47" s="306"/>
      <c r="P47" s="282" t="s">
        <v>48</v>
      </c>
      <c r="Q47" s="283"/>
      <c r="R47" s="283"/>
      <c r="S47" s="283"/>
      <c r="T47" s="283"/>
      <c r="U47" s="284"/>
      <c r="V47" s="285" t="e">
        <f>VLOOKUP($B48,利用者一覧!$C$4:$AU$53,36,FALSE)</f>
        <v>#N/A</v>
      </c>
      <c r="W47" s="286"/>
      <c r="X47" s="286"/>
      <c r="Y47" s="282" t="s">
        <v>49</v>
      </c>
      <c r="Z47" s="283"/>
      <c r="AA47" s="283"/>
      <c r="AB47" s="283"/>
      <c r="AC47" s="284"/>
      <c r="AD47" s="285" t="e">
        <f>VLOOKUP($B48,利用者一覧!$C$4:$AU$53,37,FALSE)</f>
        <v>#N/A</v>
      </c>
      <c r="AE47" s="286"/>
      <c r="AF47" s="287"/>
    </row>
    <row r="48" spans="1:65" ht="27" customHeight="1" thickTop="1" thickBot="1">
      <c r="A48" s="302"/>
      <c r="B48" s="208"/>
      <c r="C48" s="208"/>
      <c r="D48" s="208"/>
      <c r="E48" s="259"/>
      <c r="F48" s="271" t="s">
        <v>26</v>
      </c>
      <c r="G48" s="272"/>
      <c r="H48" s="171" t="s">
        <v>27</v>
      </c>
      <c r="I48" s="272"/>
      <c r="J48" s="171" t="s">
        <v>28</v>
      </c>
      <c r="K48" s="272"/>
      <c r="L48" s="171" t="s">
        <v>29</v>
      </c>
      <c r="M48" s="272"/>
      <c r="N48" s="171" t="s">
        <v>30</v>
      </c>
      <c r="O48" s="275"/>
      <c r="P48" s="106" t="s">
        <v>52</v>
      </c>
      <c r="Q48" s="288" t="s">
        <v>53</v>
      </c>
      <c r="R48" s="289"/>
      <c r="S48" s="104" t="s">
        <v>57</v>
      </c>
      <c r="T48" s="290"/>
      <c r="U48" s="291"/>
      <c r="V48" s="105" t="s">
        <v>60</v>
      </c>
      <c r="W48" s="288" t="s">
        <v>61</v>
      </c>
      <c r="X48" s="292"/>
      <c r="Y48" s="107" t="s">
        <v>54</v>
      </c>
      <c r="Z48" s="115" t="s">
        <v>148</v>
      </c>
      <c r="AA48" s="108" t="s">
        <v>58</v>
      </c>
      <c r="AB48" s="115" t="s">
        <v>148</v>
      </c>
      <c r="AC48" s="108" t="s">
        <v>62</v>
      </c>
      <c r="AD48" s="115" t="s">
        <v>148</v>
      </c>
      <c r="AE48" s="104" t="s">
        <v>55</v>
      </c>
      <c r="AF48" s="61" t="s">
        <v>148</v>
      </c>
    </row>
    <row r="49" spans="1:65" ht="21.6" customHeight="1" thickBot="1">
      <c r="A49" s="302"/>
      <c r="B49" s="209"/>
      <c r="C49" s="209"/>
      <c r="D49" s="209"/>
      <c r="E49" s="261"/>
      <c r="F49" s="97" t="s">
        <v>36</v>
      </c>
      <c r="G49" s="98" t="s">
        <v>37</v>
      </c>
      <c r="H49" s="99" t="s">
        <v>36</v>
      </c>
      <c r="I49" s="98" t="s">
        <v>37</v>
      </c>
      <c r="J49" s="99" t="s">
        <v>36</v>
      </c>
      <c r="K49" s="98" t="s">
        <v>37</v>
      </c>
      <c r="L49" s="99" t="s">
        <v>36</v>
      </c>
      <c r="M49" s="98" t="s">
        <v>37</v>
      </c>
      <c r="N49" s="99" t="s">
        <v>36</v>
      </c>
      <c r="O49" s="100" t="s">
        <v>37</v>
      </c>
      <c r="P49" s="293" t="s">
        <v>177</v>
      </c>
      <c r="Q49" s="294"/>
      <c r="R49" s="294"/>
      <c r="S49" s="294"/>
      <c r="T49" s="294"/>
      <c r="U49" s="295"/>
      <c r="V49" s="293" t="s">
        <v>176</v>
      </c>
      <c r="W49" s="294"/>
      <c r="X49" s="294"/>
      <c r="Y49" s="294"/>
      <c r="Z49" s="294"/>
      <c r="AA49" s="296"/>
      <c r="AB49" s="297" t="e">
        <f>VLOOKUP($B48,利用者一覧!$C$4:$AU$53,45,FALSE)</f>
        <v>#N/A</v>
      </c>
      <c r="AC49" s="297"/>
      <c r="AD49" s="297"/>
      <c r="AE49" s="297"/>
      <c r="AF49" s="298"/>
    </row>
    <row r="50" spans="1:65" ht="27" customHeight="1" thickTop="1" thickBot="1">
      <c r="A50" s="302"/>
      <c r="B50" s="209"/>
      <c r="C50" s="209"/>
      <c r="D50" s="209"/>
      <c r="E50" s="261"/>
      <c r="F50" s="71"/>
      <c r="G50" s="72"/>
      <c r="H50" s="73"/>
      <c r="I50" s="72"/>
      <c r="J50" s="73"/>
      <c r="K50" s="72"/>
      <c r="L50" s="73"/>
      <c r="M50" s="72"/>
      <c r="N50" s="73"/>
      <c r="O50" s="83"/>
      <c r="P50" s="107" t="s">
        <v>157</v>
      </c>
      <c r="Q50" s="115" t="s">
        <v>148</v>
      </c>
      <c r="R50" s="108" t="s">
        <v>63</v>
      </c>
      <c r="S50" s="61" t="s">
        <v>148</v>
      </c>
      <c r="T50" s="107" t="s">
        <v>59</v>
      </c>
      <c r="U50" s="61" t="s">
        <v>148</v>
      </c>
      <c r="V50" s="299" t="s">
        <v>135</v>
      </c>
      <c r="W50" s="300"/>
      <c r="X50" s="95" t="e">
        <f>VLOOKUP($B48,利用者一覧!$C$4:$AU$53,14,FALSE)</f>
        <v>#N/A</v>
      </c>
      <c r="Y50" s="301" t="s">
        <v>139</v>
      </c>
      <c r="Z50" s="300"/>
      <c r="AA50" s="95" t="e">
        <f>VLOOKUP($B48,利用者一覧!$C$4:$AU$53,22,FALSE)</f>
        <v>#N/A</v>
      </c>
      <c r="AB50" s="225"/>
      <c r="AC50" s="225"/>
      <c r="AD50" s="225"/>
      <c r="AE50" s="225"/>
      <c r="AF50" s="226"/>
    </row>
    <row r="51" spans="1:65" ht="21.6" customHeight="1" thickBot="1">
      <c r="A51" s="302"/>
      <c r="B51" s="283" t="s">
        <v>46</v>
      </c>
      <c r="C51" s="283"/>
      <c r="D51" s="283"/>
      <c r="E51" s="307"/>
      <c r="F51" s="84"/>
      <c r="G51" s="85"/>
      <c r="H51" s="86"/>
      <c r="I51" s="85"/>
      <c r="J51" s="86"/>
      <c r="K51" s="85"/>
      <c r="L51" s="86"/>
      <c r="M51" s="85"/>
      <c r="N51" s="86"/>
      <c r="O51" s="87"/>
      <c r="P51" s="293" t="s">
        <v>156</v>
      </c>
      <c r="Q51" s="294"/>
      <c r="R51" s="294"/>
      <c r="S51" s="294"/>
      <c r="T51" s="294"/>
      <c r="U51" s="295"/>
      <c r="V51" s="279" t="s">
        <v>143</v>
      </c>
      <c r="W51" s="280"/>
      <c r="X51" s="96" t="e">
        <f>VLOOKUP($B48,利用者一覧!$C$4:$AU$53,16,FALSE)</f>
        <v>#N/A</v>
      </c>
      <c r="Y51" s="281" t="s">
        <v>140</v>
      </c>
      <c r="Z51" s="280"/>
      <c r="AA51" s="96" t="e">
        <f>VLOOKUP($B48,利用者一覧!$C$4:$AU$53,24,FALSE)</f>
        <v>#N/A</v>
      </c>
      <c r="AB51" s="225"/>
      <c r="AC51" s="225"/>
      <c r="AD51" s="225"/>
      <c r="AE51" s="225"/>
      <c r="AF51" s="226"/>
    </row>
    <row r="52" spans="1:65" ht="21.6" customHeight="1" thickTop="1" thickBot="1">
      <c r="A52" s="302"/>
      <c r="B52" s="103" t="s">
        <v>51</v>
      </c>
      <c r="C52" s="94" t="e">
        <f>VLOOKUP($B48,利用者一覧!$C$4:$AU$53,38,FALSE)</f>
        <v>#N/A</v>
      </c>
      <c r="D52" s="104" t="s">
        <v>56</v>
      </c>
      <c r="E52" s="61" t="s">
        <v>149</v>
      </c>
      <c r="F52" s="271" t="s">
        <v>31</v>
      </c>
      <c r="G52" s="272"/>
      <c r="H52" s="171" t="s">
        <v>32</v>
      </c>
      <c r="I52" s="272"/>
      <c r="J52" s="171" t="s">
        <v>33</v>
      </c>
      <c r="K52" s="272"/>
      <c r="L52" s="171" t="s">
        <v>34</v>
      </c>
      <c r="M52" s="273"/>
      <c r="N52" s="274" t="s">
        <v>35</v>
      </c>
      <c r="O52" s="275"/>
      <c r="P52" s="276" t="e">
        <f>VLOOKUP($B48,利用者一覧!$C$4:$AU$53,40,FALSE)</f>
        <v>#N/A</v>
      </c>
      <c r="Q52" s="277"/>
      <c r="R52" s="277"/>
      <c r="S52" s="277"/>
      <c r="T52" s="278"/>
      <c r="U52" s="70" t="s">
        <v>148</v>
      </c>
      <c r="V52" s="279" t="s">
        <v>144</v>
      </c>
      <c r="W52" s="280"/>
      <c r="X52" s="96" t="e">
        <f>VLOOKUP($B48,利用者一覧!$C$4:$AU$53,18,FALSE)</f>
        <v>#N/A</v>
      </c>
      <c r="Y52" s="281" t="s">
        <v>141</v>
      </c>
      <c r="Z52" s="280"/>
      <c r="AA52" s="96" t="e">
        <f>VLOOKUP($B48,利用者一覧!$C$4:$AU$53,26,FALSE)</f>
        <v>#N/A</v>
      </c>
      <c r="AB52" s="225"/>
      <c r="AC52" s="225"/>
      <c r="AD52" s="225"/>
      <c r="AE52" s="225"/>
      <c r="AF52" s="226"/>
    </row>
    <row r="53" spans="1:65" ht="21.6" customHeight="1" thickBot="1">
      <c r="A53" s="302"/>
      <c r="B53" s="308" t="s">
        <v>47</v>
      </c>
      <c r="C53" s="308"/>
      <c r="D53" s="308"/>
      <c r="E53" s="309"/>
      <c r="F53" s="97" t="s">
        <v>36</v>
      </c>
      <c r="G53" s="98" t="s">
        <v>37</v>
      </c>
      <c r="H53" s="99" t="s">
        <v>36</v>
      </c>
      <c r="I53" s="98" t="s">
        <v>37</v>
      </c>
      <c r="J53" s="99" t="s">
        <v>36</v>
      </c>
      <c r="K53" s="98" t="s">
        <v>37</v>
      </c>
      <c r="L53" s="99" t="s">
        <v>36</v>
      </c>
      <c r="M53" s="101" t="s">
        <v>37</v>
      </c>
      <c r="N53" s="102" t="s">
        <v>36</v>
      </c>
      <c r="O53" s="100" t="s">
        <v>37</v>
      </c>
      <c r="P53" s="310" t="e">
        <f>VLOOKUP($B48,利用者一覧!$C$4:$AU$53,41,FALSE)</f>
        <v>#N/A</v>
      </c>
      <c r="Q53" s="311"/>
      <c r="R53" s="311"/>
      <c r="S53" s="311"/>
      <c r="T53" s="312"/>
      <c r="U53" s="64" t="s">
        <v>148</v>
      </c>
      <c r="V53" s="279" t="s">
        <v>138</v>
      </c>
      <c r="W53" s="280"/>
      <c r="X53" s="96" t="e">
        <f>VLOOKUP($B48,利用者一覧!$C$4:$AU$53,20,FALSE)</f>
        <v>#N/A</v>
      </c>
      <c r="Y53" s="281" t="s">
        <v>142</v>
      </c>
      <c r="Z53" s="280"/>
      <c r="AA53" s="96" t="e">
        <f>VLOOKUP($B48,利用者一覧!$C$4:$AU$53,28,FALSE)</f>
        <v>#N/A</v>
      </c>
      <c r="AB53" s="225"/>
      <c r="AC53" s="225"/>
      <c r="AD53" s="225"/>
      <c r="AE53" s="225"/>
      <c r="AF53" s="226"/>
      <c r="AK53" s="316"/>
      <c r="AL53" s="316"/>
      <c r="AM53" s="67"/>
      <c r="AN53" s="67"/>
      <c r="AO53" s="67"/>
    </row>
    <row r="54" spans="1:65" ht="21.6" customHeight="1" thickTop="1" thickBot="1">
      <c r="A54" s="302"/>
      <c r="B54" s="106" t="s">
        <v>51</v>
      </c>
      <c r="C54" s="94" t="e">
        <f>VLOOKUP($B48,利用者一覧!$C$4:$AU$53,39,FALSE)</f>
        <v>#N/A</v>
      </c>
      <c r="D54" s="104" t="s">
        <v>56</v>
      </c>
      <c r="E54" s="61" t="s">
        <v>149</v>
      </c>
      <c r="F54" s="71"/>
      <c r="G54" s="72"/>
      <c r="H54" s="73"/>
      <c r="I54" s="72"/>
      <c r="J54" s="73"/>
      <c r="K54" s="72"/>
      <c r="L54" s="73"/>
      <c r="M54" s="74"/>
      <c r="N54" s="62"/>
      <c r="O54" s="63"/>
      <c r="P54" s="317" t="e">
        <f>VLOOKUP($B48,利用者一覧!$C$4:$AU$53,42,FALSE)</f>
        <v>#N/A</v>
      </c>
      <c r="Q54" s="318"/>
      <c r="R54" s="318"/>
      <c r="S54" s="318"/>
      <c r="T54" s="319"/>
      <c r="U54" s="116" t="s">
        <v>148</v>
      </c>
      <c r="V54" s="320" t="e">
        <f>VLOOKUP($B48,利用者一覧!$C$4:$AU$53,44,FALSE)</f>
        <v>#N/A</v>
      </c>
      <c r="W54" s="179"/>
      <c r="X54" s="179"/>
      <c r="Y54" s="179"/>
      <c r="Z54" s="179"/>
      <c r="AA54" s="179"/>
      <c r="AB54" s="179"/>
      <c r="AC54" s="179"/>
      <c r="AD54" s="179"/>
      <c r="AE54" s="179"/>
      <c r="AF54" s="180"/>
    </row>
    <row r="55" spans="1:65" ht="21.6" customHeight="1" thickBot="1">
      <c r="A55" s="302"/>
      <c r="B55" s="293" t="s">
        <v>182</v>
      </c>
      <c r="C55" s="294"/>
      <c r="D55" s="294"/>
      <c r="E55" s="295"/>
      <c r="F55" s="109"/>
      <c r="G55" s="110"/>
      <c r="H55" s="111"/>
      <c r="I55" s="110"/>
      <c r="J55" s="111"/>
      <c r="K55" s="110"/>
      <c r="L55" s="111"/>
      <c r="M55" s="112"/>
      <c r="N55" s="113"/>
      <c r="O55" s="114"/>
      <c r="P55" s="198" t="s">
        <v>178</v>
      </c>
      <c r="Q55" s="199"/>
      <c r="R55" s="324"/>
      <c r="S55" s="206" t="e">
        <f>VLOOKUP($B48,利用者一覧!$C$4:$AU$53,43,FALSE)</f>
        <v>#N/A</v>
      </c>
      <c r="T55" s="206"/>
      <c r="U55" s="207"/>
      <c r="V55" s="321"/>
      <c r="W55" s="322"/>
      <c r="X55" s="322"/>
      <c r="Y55" s="322"/>
      <c r="Z55" s="322"/>
      <c r="AA55" s="322"/>
      <c r="AB55" s="322"/>
      <c r="AC55" s="322"/>
      <c r="AD55" s="322"/>
      <c r="AE55" s="322"/>
      <c r="AF55" s="323"/>
      <c r="AK55" s="76"/>
      <c r="AL55" s="76"/>
      <c r="AM55" s="76"/>
      <c r="AN55" s="76"/>
      <c r="AO55" s="76"/>
      <c r="AP55" s="77"/>
      <c r="AQ55" s="77"/>
      <c r="AR55" s="75"/>
      <c r="AS55" s="77"/>
      <c r="AT55" s="77"/>
      <c r="AU55" s="75"/>
      <c r="AV55" s="77"/>
      <c r="AW55" s="77"/>
      <c r="AX55" s="75"/>
      <c r="AY55" s="77"/>
      <c r="AZ55" s="77"/>
      <c r="BA55" s="75"/>
      <c r="BB55" s="77"/>
      <c r="BC55" s="77"/>
      <c r="BD55" s="75"/>
      <c r="BE55" s="77"/>
      <c r="BF55" s="77"/>
      <c r="BG55" s="75"/>
      <c r="BH55" s="77"/>
      <c r="BI55" s="77"/>
      <c r="BJ55" s="75"/>
      <c r="BK55" s="77"/>
      <c r="BL55" s="77"/>
      <c r="BM55" s="75"/>
    </row>
    <row r="56" spans="1:65" ht="27.6" customHeight="1" thickTop="1" thickBot="1">
      <c r="A56" s="303"/>
      <c r="B56" s="313"/>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5"/>
    </row>
    <row r="57" spans="1:65" ht="16.95" customHeight="1" thickBot="1">
      <c r="A57" s="302">
        <v>6</v>
      </c>
      <c r="B57" s="149" t="s">
        <v>9</v>
      </c>
      <c r="C57" s="150"/>
      <c r="D57" s="150"/>
      <c r="E57" s="151"/>
      <c r="F57" s="304" t="s">
        <v>158</v>
      </c>
      <c r="G57" s="305"/>
      <c r="H57" s="305"/>
      <c r="I57" s="305"/>
      <c r="J57" s="305"/>
      <c r="K57" s="305"/>
      <c r="L57" s="305"/>
      <c r="M57" s="305"/>
      <c r="N57" s="305"/>
      <c r="O57" s="306"/>
      <c r="P57" s="282" t="s">
        <v>48</v>
      </c>
      <c r="Q57" s="283"/>
      <c r="R57" s="283"/>
      <c r="S57" s="283"/>
      <c r="T57" s="283"/>
      <c r="U57" s="284"/>
      <c r="V57" s="285" t="e">
        <f>VLOOKUP($B58,利用者一覧!$C$4:$AU$53,36,FALSE)</f>
        <v>#N/A</v>
      </c>
      <c r="W57" s="286"/>
      <c r="X57" s="286"/>
      <c r="Y57" s="282" t="s">
        <v>49</v>
      </c>
      <c r="Z57" s="283"/>
      <c r="AA57" s="283"/>
      <c r="AB57" s="283"/>
      <c r="AC57" s="284"/>
      <c r="AD57" s="285" t="e">
        <f>VLOOKUP($B58,利用者一覧!$C$4:$AU$53,37,FALSE)</f>
        <v>#N/A</v>
      </c>
      <c r="AE57" s="286"/>
      <c r="AF57" s="287"/>
    </row>
    <row r="58" spans="1:65" ht="27" customHeight="1" thickTop="1" thickBot="1">
      <c r="A58" s="302"/>
      <c r="B58" s="208"/>
      <c r="C58" s="208"/>
      <c r="D58" s="208"/>
      <c r="E58" s="259"/>
      <c r="F58" s="271" t="s">
        <v>26</v>
      </c>
      <c r="G58" s="272"/>
      <c r="H58" s="171" t="s">
        <v>27</v>
      </c>
      <c r="I58" s="272"/>
      <c r="J58" s="171" t="s">
        <v>28</v>
      </c>
      <c r="K58" s="272"/>
      <c r="L58" s="171" t="s">
        <v>29</v>
      </c>
      <c r="M58" s="272"/>
      <c r="N58" s="171" t="s">
        <v>30</v>
      </c>
      <c r="O58" s="275"/>
      <c r="P58" s="106" t="s">
        <v>52</v>
      </c>
      <c r="Q58" s="288" t="s">
        <v>53</v>
      </c>
      <c r="R58" s="289"/>
      <c r="S58" s="104" t="s">
        <v>57</v>
      </c>
      <c r="T58" s="290"/>
      <c r="U58" s="291"/>
      <c r="V58" s="105" t="s">
        <v>60</v>
      </c>
      <c r="W58" s="288" t="s">
        <v>61</v>
      </c>
      <c r="X58" s="292"/>
      <c r="Y58" s="107" t="s">
        <v>54</v>
      </c>
      <c r="Z58" s="115" t="s">
        <v>148</v>
      </c>
      <c r="AA58" s="108" t="s">
        <v>58</v>
      </c>
      <c r="AB58" s="115" t="s">
        <v>148</v>
      </c>
      <c r="AC58" s="108" t="s">
        <v>62</v>
      </c>
      <c r="AD58" s="115" t="s">
        <v>148</v>
      </c>
      <c r="AE58" s="104" t="s">
        <v>55</v>
      </c>
      <c r="AF58" s="61" t="s">
        <v>148</v>
      </c>
    </row>
    <row r="59" spans="1:65" ht="21.6" customHeight="1" thickBot="1">
      <c r="A59" s="302"/>
      <c r="B59" s="209"/>
      <c r="C59" s="209"/>
      <c r="D59" s="209"/>
      <c r="E59" s="261"/>
      <c r="F59" s="97" t="s">
        <v>36</v>
      </c>
      <c r="G59" s="98" t="s">
        <v>37</v>
      </c>
      <c r="H59" s="99" t="s">
        <v>36</v>
      </c>
      <c r="I59" s="98" t="s">
        <v>37</v>
      </c>
      <c r="J59" s="99" t="s">
        <v>36</v>
      </c>
      <c r="K59" s="98" t="s">
        <v>37</v>
      </c>
      <c r="L59" s="99" t="s">
        <v>36</v>
      </c>
      <c r="M59" s="98" t="s">
        <v>37</v>
      </c>
      <c r="N59" s="99" t="s">
        <v>36</v>
      </c>
      <c r="O59" s="100" t="s">
        <v>37</v>
      </c>
      <c r="P59" s="293" t="s">
        <v>177</v>
      </c>
      <c r="Q59" s="294"/>
      <c r="R59" s="294"/>
      <c r="S59" s="294"/>
      <c r="T59" s="294"/>
      <c r="U59" s="295"/>
      <c r="V59" s="293" t="s">
        <v>176</v>
      </c>
      <c r="W59" s="294"/>
      <c r="X59" s="294"/>
      <c r="Y59" s="294"/>
      <c r="Z59" s="294"/>
      <c r="AA59" s="296"/>
      <c r="AB59" s="297" t="e">
        <f>VLOOKUP($B58,利用者一覧!$C$4:$AU$53,45,FALSE)</f>
        <v>#N/A</v>
      </c>
      <c r="AC59" s="297"/>
      <c r="AD59" s="297"/>
      <c r="AE59" s="297"/>
      <c r="AF59" s="298"/>
    </row>
    <row r="60" spans="1:65" ht="27" customHeight="1" thickTop="1" thickBot="1">
      <c r="A60" s="302"/>
      <c r="B60" s="209"/>
      <c r="C60" s="209"/>
      <c r="D60" s="209"/>
      <c r="E60" s="261"/>
      <c r="F60" s="71"/>
      <c r="G60" s="72"/>
      <c r="H60" s="73"/>
      <c r="I60" s="72"/>
      <c r="J60" s="73"/>
      <c r="K60" s="72"/>
      <c r="L60" s="73"/>
      <c r="M60" s="72"/>
      <c r="N60" s="73"/>
      <c r="O60" s="83"/>
      <c r="P60" s="107" t="s">
        <v>157</v>
      </c>
      <c r="Q60" s="115" t="s">
        <v>148</v>
      </c>
      <c r="R60" s="108" t="s">
        <v>63</v>
      </c>
      <c r="S60" s="61" t="s">
        <v>148</v>
      </c>
      <c r="T60" s="107" t="s">
        <v>59</v>
      </c>
      <c r="U60" s="61" t="s">
        <v>148</v>
      </c>
      <c r="V60" s="299" t="s">
        <v>135</v>
      </c>
      <c r="W60" s="300"/>
      <c r="X60" s="95" t="e">
        <f>VLOOKUP($B58,利用者一覧!$C$4:$AU$53,14,FALSE)</f>
        <v>#N/A</v>
      </c>
      <c r="Y60" s="301" t="s">
        <v>139</v>
      </c>
      <c r="Z60" s="300"/>
      <c r="AA60" s="95" t="e">
        <f>VLOOKUP($B58,利用者一覧!$C$4:$AU$53,22,FALSE)</f>
        <v>#N/A</v>
      </c>
      <c r="AB60" s="225"/>
      <c r="AC60" s="225"/>
      <c r="AD60" s="225"/>
      <c r="AE60" s="225"/>
      <c r="AF60" s="226"/>
    </row>
    <row r="61" spans="1:65" ht="21.6" customHeight="1" thickBot="1">
      <c r="A61" s="302"/>
      <c r="B61" s="283" t="s">
        <v>46</v>
      </c>
      <c r="C61" s="283"/>
      <c r="D61" s="283"/>
      <c r="E61" s="307"/>
      <c r="F61" s="84"/>
      <c r="G61" s="85"/>
      <c r="H61" s="86"/>
      <c r="I61" s="85"/>
      <c r="J61" s="86"/>
      <c r="K61" s="85"/>
      <c r="L61" s="86"/>
      <c r="M61" s="85"/>
      <c r="N61" s="86"/>
      <c r="O61" s="87"/>
      <c r="P61" s="293" t="s">
        <v>156</v>
      </c>
      <c r="Q61" s="294"/>
      <c r="R61" s="294"/>
      <c r="S61" s="294"/>
      <c r="T61" s="294"/>
      <c r="U61" s="295"/>
      <c r="V61" s="279" t="s">
        <v>143</v>
      </c>
      <c r="W61" s="280"/>
      <c r="X61" s="96" t="e">
        <f>VLOOKUP($B58,利用者一覧!$C$4:$AU$53,16,FALSE)</f>
        <v>#N/A</v>
      </c>
      <c r="Y61" s="281" t="s">
        <v>140</v>
      </c>
      <c r="Z61" s="280"/>
      <c r="AA61" s="96" t="e">
        <f>VLOOKUP($B58,利用者一覧!$C$4:$AU$53,24,FALSE)</f>
        <v>#N/A</v>
      </c>
      <c r="AB61" s="225"/>
      <c r="AC61" s="225"/>
      <c r="AD61" s="225"/>
      <c r="AE61" s="225"/>
      <c r="AF61" s="226"/>
    </row>
    <row r="62" spans="1:65" ht="21.6" customHeight="1" thickTop="1" thickBot="1">
      <c r="A62" s="302"/>
      <c r="B62" s="103" t="s">
        <v>51</v>
      </c>
      <c r="C62" s="94" t="e">
        <f>VLOOKUP($B58,利用者一覧!$C$4:$AU$53,38,FALSE)</f>
        <v>#N/A</v>
      </c>
      <c r="D62" s="104" t="s">
        <v>56</v>
      </c>
      <c r="E62" s="61" t="s">
        <v>149</v>
      </c>
      <c r="F62" s="271" t="s">
        <v>31</v>
      </c>
      <c r="G62" s="272"/>
      <c r="H62" s="171" t="s">
        <v>32</v>
      </c>
      <c r="I62" s="272"/>
      <c r="J62" s="171" t="s">
        <v>33</v>
      </c>
      <c r="K62" s="272"/>
      <c r="L62" s="171" t="s">
        <v>34</v>
      </c>
      <c r="M62" s="273"/>
      <c r="N62" s="274" t="s">
        <v>35</v>
      </c>
      <c r="O62" s="275"/>
      <c r="P62" s="276" t="e">
        <f>VLOOKUP($B58,利用者一覧!$C$4:$AU$53,40,FALSE)</f>
        <v>#N/A</v>
      </c>
      <c r="Q62" s="277"/>
      <c r="R62" s="277"/>
      <c r="S62" s="277"/>
      <c r="T62" s="278"/>
      <c r="U62" s="70" t="s">
        <v>148</v>
      </c>
      <c r="V62" s="279" t="s">
        <v>144</v>
      </c>
      <c r="W62" s="280"/>
      <c r="X62" s="96" t="e">
        <f>VLOOKUP($B58,利用者一覧!$C$4:$AU$53,18,FALSE)</f>
        <v>#N/A</v>
      </c>
      <c r="Y62" s="281" t="s">
        <v>141</v>
      </c>
      <c r="Z62" s="280"/>
      <c r="AA62" s="96" t="e">
        <f>VLOOKUP($B58,利用者一覧!$C$4:$AU$53,26,FALSE)</f>
        <v>#N/A</v>
      </c>
      <c r="AB62" s="225"/>
      <c r="AC62" s="225"/>
      <c r="AD62" s="225"/>
      <c r="AE62" s="225"/>
      <c r="AF62" s="226"/>
    </row>
    <row r="63" spans="1:65" ht="21.6" customHeight="1" thickBot="1">
      <c r="A63" s="302"/>
      <c r="B63" s="308" t="s">
        <v>47</v>
      </c>
      <c r="C63" s="308"/>
      <c r="D63" s="308"/>
      <c r="E63" s="309"/>
      <c r="F63" s="97" t="s">
        <v>36</v>
      </c>
      <c r="G63" s="98" t="s">
        <v>37</v>
      </c>
      <c r="H63" s="99" t="s">
        <v>36</v>
      </c>
      <c r="I63" s="98" t="s">
        <v>37</v>
      </c>
      <c r="J63" s="99" t="s">
        <v>36</v>
      </c>
      <c r="K63" s="98" t="s">
        <v>37</v>
      </c>
      <c r="L63" s="99" t="s">
        <v>36</v>
      </c>
      <c r="M63" s="101" t="s">
        <v>37</v>
      </c>
      <c r="N63" s="102" t="s">
        <v>36</v>
      </c>
      <c r="O63" s="100" t="s">
        <v>37</v>
      </c>
      <c r="P63" s="310" t="e">
        <f>VLOOKUP($B58,利用者一覧!$C$4:$AU$53,41,FALSE)</f>
        <v>#N/A</v>
      </c>
      <c r="Q63" s="311"/>
      <c r="R63" s="311"/>
      <c r="S63" s="311"/>
      <c r="T63" s="312"/>
      <c r="U63" s="64" t="s">
        <v>148</v>
      </c>
      <c r="V63" s="279" t="s">
        <v>138</v>
      </c>
      <c r="W63" s="280"/>
      <c r="X63" s="96" t="e">
        <f>VLOOKUP($B58,利用者一覧!$C$4:$AU$53,20,FALSE)</f>
        <v>#N/A</v>
      </c>
      <c r="Y63" s="281" t="s">
        <v>142</v>
      </c>
      <c r="Z63" s="280"/>
      <c r="AA63" s="96" t="e">
        <f>VLOOKUP($B58,利用者一覧!$C$4:$AU$53,28,FALSE)</f>
        <v>#N/A</v>
      </c>
      <c r="AB63" s="225"/>
      <c r="AC63" s="225"/>
      <c r="AD63" s="225"/>
      <c r="AE63" s="225"/>
      <c r="AF63" s="226"/>
      <c r="AK63" s="316"/>
      <c r="AL63" s="316"/>
      <c r="AM63" s="67"/>
      <c r="AN63" s="67"/>
      <c r="AO63" s="67"/>
    </row>
    <row r="64" spans="1:65" ht="21.6" customHeight="1" thickTop="1" thickBot="1">
      <c r="A64" s="302"/>
      <c r="B64" s="106" t="s">
        <v>51</v>
      </c>
      <c r="C64" s="94" t="e">
        <f>VLOOKUP($B58,利用者一覧!$C$4:$AU$53,39,FALSE)</f>
        <v>#N/A</v>
      </c>
      <c r="D64" s="104" t="s">
        <v>56</v>
      </c>
      <c r="E64" s="61" t="s">
        <v>149</v>
      </c>
      <c r="F64" s="71"/>
      <c r="G64" s="72"/>
      <c r="H64" s="73"/>
      <c r="I64" s="72"/>
      <c r="J64" s="73"/>
      <c r="K64" s="72"/>
      <c r="L64" s="73"/>
      <c r="M64" s="74"/>
      <c r="N64" s="62"/>
      <c r="O64" s="63"/>
      <c r="P64" s="317" t="e">
        <f>VLOOKUP($B58,利用者一覧!$C$4:$AU$53,42,FALSE)</f>
        <v>#N/A</v>
      </c>
      <c r="Q64" s="318"/>
      <c r="R64" s="318"/>
      <c r="S64" s="318"/>
      <c r="T64" s="319"/>
      <c r="U64" s="116" t="s">
        <v>148</v>
      </c>
      <c r="V64" s="320" t="e">
        <f>VLOOKUP($B58,利用者一覧!$C$4:$AU$53,44,FALSE)</f>
        <v>#N/A</v>
      </c>
      <c r="W64" s="179"/>
      <c r="X64" s="179"/>
      <c r="Y64" s="179"/>
      <c r="Z64" s="179"/>
      <c r="AA64" s="179"/>
      <c r="AB64" s="179"/>
      <c r="AC64" s="179"/>
      <c r="AD64" s="179"/>
      <c r="AE64" s="179"/>
      <c r="AF64" s="180"/>
    </row>
    <row r="65" spans="1:65" ht="21.6" customHeight="1" thickBot="1">
      <c r="A65" s="302"/>
      <c r="B65" s="293" t="s">
        <v>182</v>
      </c>
      <c r="C65" s="294"/>
      <c r="D65" s="294"/>
      <c r="E65" s="295"/>
      <c r="F65" s="109"/>
      <c r="G65" s="110"/>
      <c r="H65" s="111"/>
      <c r="I65" s="110"/>
      <c r="J65" s="111"/>
      <c r="K65" s="110"/>
      <c r="L65" s="111"/>
      <c r="M65" s="112"/>
      <c r="N65" s="113"/>
      <c r="O65" s="114"/>
      <c r="P65" s="198" t="s">
        <v>178</v>
      </c>
      <c r="Q65" s="199"/>
      <c r="R65" s="324"/>
      <c r="S65" s="206" t="e">
        <f>VLOOKUP($B58,利用者一覧!$C$4:$AU$53,43,FALSE)</f>
        <v>#N/A</v>
      </c>
      <c r="T65" s="206"/>
      <c r="U65" s="207"/>
      <c r="V65" s="321"/>
      <c r="W65" s="322"/>
      <c r="X65" s="322"/>
      <c r="Y65" s="322"/>
      <c r="Z65" s="322"/>
      <c r="AA65" s="322"/>
      <c r="AB65" s="322"/>
      <c r="AC65" s="322"/>
      <c r="AD65" s="322"/>
      <c r="AE65" s="322"/>
      <c r="AF65" s="323"/>
      <c r="AK65" s="76"/>
      <c r="AL65" s="76"/>
      <c r="AM65" s="76"/>
      <c r="AN65" s="76"/>
      <c r="AO65" s="76"/>
      <c r="AP65" s="77"/>
      <c r="AQ65" s="77"/>
      <c r="AR65" s="75"/>
      <c r="AS65" s="77"/>
      <c r="AT65" s="77"/>
      <c r="AU65" s="75"/>
      <c r="AV65" s="77"/>
      <c r="AW65" s="77"/>
      <c r="AX65" s="75"/>
      <c r="AY65" s="77"/>
      <c r="AZ65" s="77"/>
      <c r="BA65" s="75"/>
      <c r="BB65" s="77"/>
      <c r="BC65" s="77"/>
      <c r="BD65" s="75"/>
      <c r="BE65" s="77"/>
      <c r="BF65" s="77"/>
      <c r="BG65" s="75"/>
      <c r="BH65" s="77"/>
      <c r="BI65" s="77"/>
      <c r="BJ65" s="75"/>
      <c r="BK65" s="77"/>
      <c r="BL65" s="77"/>
      <c r="BM65" s="75"/>
    </row>
    <row r="66" spans="1:65" ht="27.6" customHeight="1" thickTop="1" thickBot="1">
      <c r="A66" s="303"/>
      <c r="B66" s="313"/>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5"/>
    </row>
    <row r="67" spans="1:65" ht="16.95" customHeight="1" thickBot="1">
      <c r="A67" s="302">
        <v>7</v>
      </c>
      <c r="B67" s="149" t="s">
        <v>9</v>
      </c>
      <c r="C67" s="150"/>
      <c r="D67" s="150"/>
      <c r="E67" s="151"/>
      <c r="F67" s="304" t="s">
        <v>158</v>
      </c>
      <c r="G67" s="305"/>
      <c r="H67" s="305"/>
      <c r="I67" s="305"/>
      <c r="J67" s="305"/>
      <c r="K67" s="305"/>
      <c r="L67" s="305"/>
      <c r="M67" s="305"/>
      <c r="N67" s="305"/>
      <c r="O67" s="306"/>
      <c r="P67" s="282" t="s">
        <v>48</v>
      </c>
      <c r="Q67" s="283"/>
      <c r="R67" s="283"/>
      <c r="S67" s="283"/>
      <c r="T67" s="283"/>
      <c r="U67" s="284"/>
      <c r="V67" s="285" t="e">
        <f>VLOOKUP($B68,利用者一覧!$C$4:$AU$53,36,FALSE)</f>
        <v>#N/A</v>
      </c>
      <c r="W67" s="286"/>
      <c r="X67" s="286"/>
      <c r="Y67" s="282" t="s">
        <v>49</v>
      </c>
      <c r="Z67" s="283"/>
      <c r="AA67" s="283"/>
      <c r="AB67" s="283"/>
      <c r="AC67" s="284"/>
      <c r="AD67" s="285" t="e">
        <f>VLOOKUP($B68,利用者一覧!$C$4:$AU$53,37,FALSE)</f>
        <v>#N/A</v>
      </c>
      <c r="AE67" s="286"/>
      <c r="AF67" s="287"/>
    </row>
    <row r="68" spans="1:65" ht="27" customHeight="1" thickTop="1" thickBot="1">
      <c r="A68" s="302"/>
      <c r="B68" s="208"/>
      <c r="C68" s="208"/>
      <c r="D68" s="208"/>
      <c r="E68" s="259"/>
      <c r="F68" s="271" t="s">
        <v>26</v>
      </c>
      <c r="G68" s="272"/>
      <c r="H68" s="171" t="s">
        <v>27</v>
      </c>
      <c r="I68" s="272"/>
      <c r="J68" s="171" t="s">
        <v>28</v>
      </c>
      <c r="K68" s="272"/>
      <c r="L68" s="171" t="s">
        <v>29</v>
      </c>
      <c r="M68" s="272"/>
      <c r="N68" s="171" t="s">
        <v>30</v>
      </c>
      <c r="O68" s="275"/>
      <c r="P68" s="106" t="s">
        <v>52</v>
      </c>
      <c r="Q68" s="288" t="s">
        <v>53</v>
      </c>
      <c r="R68" s="289"/>
      <c r="S68" s="104" t="s">
        <v>57</v>
      </c>
      <c r="T68" s="290"/>
      <c r="U68" s="291"/>
      <c r="V68" s="105" t="s">
        <v>60</v>
      </c>
      <c r="W68" s="288" t="s">
        <v>61</v>
      </c>
      <c r="X68" s="292"/>
      <c r="Y68" s="107" t="s">
        <v>54</v>
      </c>
      <c r="Z68" s="115" t="s">
        <v>148</v>
      </c>
      <c r="AA68" s="108" t="s">
        <v>58</v>
      </c>
      <c r="AB68" s="115" t="s">
        <v>148</v>
      </c>
      <c r="AC68" s="108" t="s">
        <v>62</v>
      </c>
      <c r="AD68" s="115" t="s">
        <v>148</v>
      </c>
      <c r="AE68" s="104" t="s">
        <v>55</v>
      </c>
      <c r="AF68" s="61" t="s">
        <v>148</v>
      </c>
    </row>
    <row r="69" spans="1:65" ht="21.6" customHeight="1" thickBot="1">
      <c r="A69" s="302"/>
      <c r="B69" s="209"/>
      <c r="C69" s="209"/>
      <c r="D69" s="209"/>
      <c r="E69" s="261"/>
      <c r="F69" s="97" t="s">
        <v>36</v>
      </c>
      <c r="G69" s="98" t="s">
        <v>37</v>
      </c>
      <c r="H69" s="99" t="s">
        <v>36</v>
      </c>
      <c r="I69" s="98" t="s">
        <v>37</v>
      </c>
      <c r="J69" s="99" t="s">
        <v>36</v>
      </c>
      <c r="K69" s="98" t="s">
        <v>37</v>
      </c>
      <c r="L69" s="99" t="s">
        <v>36</v>
      </c>
      <c r="M69" s="98" t="s">
        <v>37</v>
      </c>
      <c r="N69" s="99" t="s">
        <v>36</v>
      </c>
      <c r="O69" s="100" t="s">
        <v>37</v>
      </c>
      <c r="P69" s="293" t="s">
        <v>177</v>
      </c>
      <c r="Q69" s="294"/>
      <c r="R69" s="294"/>
      <c r="S69" s="294"/>
      <c r="T69" s="294"/>
      <c r="U69" s="295"/>
      <c r="V69" s="293" t="s">
        <v>176</v>
      </c>
      <c r="W69" s="294"/>
      <c r="X69" s="294"/>
      <c r="Y69" s="294"/>
      <c r="Z69" s="294"/>
      <c r="AA69" s="296"/>
      <c r="AB69" s="297" t="e">
        <f>VLOOKUP($B68,利用者一覧!$C$4:$AU$53,45,FALSE)</f>
        <v>#N/A</v>
      </c>
      <c r="AC69" s="297"/>
      <c r="AD69" s="297"/>
      <c r="AE69" s="297"/>
      <c r="AF69" s="298"/>
    </row>
    <row r="70" spans="1:65" ht="27" customHeight="1" thickTop="1" thickBot="1">
      <c r="A70" s="302"/>
      <c r="B70" s="209"/>
      <c r="C70" s="209"/>
      <c r="D70" s="209"/>
      <c r="E70" s="261"/>
      <c r="F70" s="71"/>
      <c r="G70" s="72"/>
      <c r="H70" s="73"/>
      <c r="I70" s="72"/>
      <c r="J70" s="73"/>
      <c r="K70" s="72"/>
      <c r="L70" s="73"/>
      <c r="M70" s="72"/>
      <c r="N70" s="73"/>
      <c r="O70" s="83"/>
      <c r="P70" s="107" t="s">
        <v>157</v>
      </c>
      <c r="Q70" s="115" t="s">
        <v>148</v>
      </c>
      <c r="R70" s="108" t="s">
        <v>63</v>
      </c>
      <c r="S70" s="61" t="s">
        <v>148</v>
      </c>
      <c r="T70" s="107" t="s">
        <v>59</v>
      </c>
      <c r="U70" s="61" t="s">
        <v>148</v>
      </c>
      <c r="V70" s="299" t="s">
        <v>135</v>
      </c>
      <c r="W70" s="300"/>
      <c r="X70" s="95" t="e">
        <f>VLOOKUP($B68,利用者一覧!$C$4:$AU$53,14,FALSE)</f>
        <v>#N/A</v>
      </c>
      <c r="Y70" s="301" t="s">
        <v>139</v>
      </c>
      <c r="Z70" s="300"/>
      <c r="AA70" s="95" t="e">
        <f>VLOOKUP($B68,利用者一覧!$C$4:$AU$53,22,FALSE)</f>
        <v>#N/A</v>
      </c>
      <c r="AB70" s="225"/>
      <c r="AC70" s="225"/>
      <c r="AD70" s="225"/>
      <c r="AE70" s="225"/>
      <c r="AF70" s="226"/>
    </row>
    <row r="71" spans="1:65" ht="21.6" customHeight="1" thickBot="1">
      <c r="A71" s="302"/>
      <c r="B71" s="283" t="s">
        <v>46</v>
      </c>
      <c r="C71" s="283"/>
      <c r="D71" s="283"/>
      <c r="E71" s="307"/>
      <c r="F71" s="84"/>
      <c r="G71" s="85"/>
      <c r="H71" s="86"/>
      <c r="I71" s="85"/>
      <c r="J71" s="86"/>
      <c r="K71" s="85"/>
      <c r="L71" s="86"/>
      <c r="M71" s="85"/>
      <c r="N71" s="86"/>
      <c r="O71" s="87"/>
      <c r="P71" s="293" t="s">
        <v>156</v>
      </c>
      <c r="Q71" s="294"/>
      <c r="R71" s="294"/>
      <c r="S71" s="294"/>
      <c r="T71" s="294"/>
      <c r="U71" s="295"/>
      <c r="V71" s="279" t="s">
        <v>143</v>
      </c>
      <c r="W71" s="280"/>
      <c r="X71" s="96" t="e">
        <f>VLOOKUP($B68,利用者一覧!$C$4:$AU$53,16,FALSE)</f>
        <v>#N/A</v>
      </c>
      <c r="Y71" s="281" t="s">
        <v>140</v>
      </c>
      <c r="Z71" s="280"/>
      <c r="AA71" s="96" t="e">
        <f>VLOOKUP($B68,利用者一覧!$C$4:$AU$53,24,FALSE)</f>
        <v>#N/A</v>
      </c>
      <c r="AB71" s="225"/>
      <c r="AC71" s="225"/>
      <c r="AD71" s="225"/>
      <c r="AE71" s="225"/>
      <c r="AF71" s="226"/>
    </row>
    <row r="72" spans="1:65" ht="21.6" customHeight="1" thickTop="1" thickBot="1">
      <c r="A72" s="302"/>
      <c r="B72" s="103" t="s">
        <v>51</v>
      </c>
      <c r="C72" s="94" t="e">
        <f>VLOOKUP($B68,利用者一覧!$C$4:$AU$53,38,FALSE)</f>
        <v>#N/A</v>
      </c>
      <c r="D72" s="104" t="s">
        <v>56</v>
      </c>
      <c r="E72" s="61" t="s">
        <v>149</v>
      </c>
      <c r="F72" s="271" t="s">
        <v>31</v>
      </c>
      <c r="G72" s="272"/>
      <c r="H72" s="171" t="s">
        <v>32</v>
      </c>
      <c r="I72" s="272"/>
      <c r="J72" s="171" t="s">
        <v>33</v>
      </c>
      <c r="K72" s="272"/>
      <c r="L72" s="171" t="s">
        <v>34</v>
      </c>
      <c r="M72" s="273"/>
      <c r="N72" s="274" t="s">
        <v>35</v>
      </c>
      <c r="O72" s="275"/>
      <c r="P72" s="276" t="e">
        <f>VLOOKUP($B68,利用者一覧!$C$4:$AU$53,40,FALSE)</f>
        <v>#N/A</v>
      </c>
      <c r="Q72" s="277"/>
      <c r="R72" s="277"/>
      <c r="S72" s="277"/>
      <c r="T72" s="278"/>
      <c r="U72" s="70" t="s">
        <v>148</v>
      </c>
      <c r="V72" s="279" t="s">
        <v>144</v>
      </c>
      <c r="W72" s="280"/>
      <c r="X72" s="96" t="e">
        <f>VLOOKUP($B68,利用者一覧!$C$4:$AU$53,18,FALSE)</f>
        <v>#N/A</v>
      </c>
      <c r="Y72" s="281" t="s">
        <v>141</v>
      </c>
      <c r="Z72" s="280"/>
      <c r="AA72" s="96" t="e">
        <f>VLOOKUP($B68,利用者一覧!$C$4:$AU$53,26,FALSE)</f>
        <v>#N/A</v>
      </c>
      <c r="AB72" s="225"/>
      <c r="AC72" s="225"/>
      <c r="AD72" s="225"/>
      <c r="AE72" s="225"/>
      <c r="AF72" s="226"/>
    </row>
    <row r="73" spans="1:65" ht="21.6" customHeight="1" thickBot="1">
      <c r="A73" s="302"/>
      <c r="B73" s="308" t="s">
        <v>47</v>
      </c>
      <c r="C73" s="308"/>
      <c r="D73" s="308"/>
      <c r="E73" s="309"/>
      <c r="F73" s="97" t="s">
        <v>36</v>
      </c>
      <c r="G73" s="98" t="s">
        <v>37</v>
      </c>
      <c r="H73" s="99" t="s">
        <v>36</v>
      </c>
      <c r="I73" s="98" t="s">
        <v>37</v>
      </c>
      <c r="J73" s="99" t="s">
        <v>36</v>
      </c>
      <c r="K73" s="98" t="s">
        <v>37</v>
      </c>
      <c r="L73" s="99" t="s">
        <v>36</v>
      </c>
      <c r="M73" s="101" t="s">
        <v>37</v>
      </c>
      <c r="N73" s="102" t="s">
        <v>36</v>
      </c>
      <c r="O73" s="100" t="s">
        <v>37</v>
      </c>
      <c r="P73" s="310" t="e">
        <f>VLOOKUP($B68,利用者一覧!$C$4:$AU$53,41,FALSE)</f>
        <v>#N/A</v>
      </c>
      <c r="Q73" s="311"/>
      <c r="R73" s="311"/>
      <c r="S73" s="311"/>
      <c r="T73" s="312"/>
      <c r="U73" s="64" t="s">
        <v>148</v>
      </c>
      <c r="V73" s="279" t="s">
        <v>138</v>
      </c>
      <c r="W73" s="280"/>
      <c r="X73" s="96" t="e">
        <f>VLOOKUP($B68,利用者一覧!$C$4:$AU$53,20,FALSE)</f>
        <v>#N/A</v>
      </c>
      <c r="Y73" s="281" t="s">
        <v>142</v>
      </c>
      <c r="Z73" s="280"/>
      <c r="AA73" s="96" t="e">
        <f>VLOOKUP($B68,利用者一覧!$C$4:$AU$53,28,FALSE)</f>
        <v>#N/A</v>
      </c>
      <c r="AB73" s="225"/>
      <c r="AC73" s="225"/>
      <c r="AD73" s="225"/>
      <c r="AE73" s="225"/>
      <c r="AF73" s="226"/>
      <c r="AK73" s="316"/>
      <c r="AL73" s="316"/>
      <c r="AM73" s="67"/>
      <c r="AN73" s="67"/>
      <c r="AO73" s="67"/>
    </row>
    <row r="74" spans="1:65" ht="21.6" customHeight="1" thickTop="1" thickBot="1">
      <c r="A74" s="302"/>
      <c r="B74" s="106" t="s">
        <v>51</v>
      </c>
      <c r="C74" s="94" t="e">
        <f>VLOOKUP($B68,利用者一覧!$C$4:$AU$53,39,FALSE)</f>
        <v>#N/A</v>
      </c>
      <c r="D74" s="104" t="s">
        <v>56</v>
      </c>
      <c r="E74" s="61" t="s">
        <v>149</v>
      </c>
      <c r="F74" s="71"/>
      <c r="G74" s="72"/>
      <c r="H74" s="73"/>
      <c r="I74" s="72"/>
      <c r="J74" s="73"/>
      <c r="K74" s="72"/>
      <c r="L74" s="73"/>
      <c r="M74" s="74"/>
      <c r="N74" s="62"/>
      <c r="O74" s="63"/>
      <c r="P74" s="317" t="e">
        <f>VLOOKUP($B68,利用者一覧!$C$4:$AU$53,42,FALSE)</f>
        <v>#N/A</v>
      </c>
      <c r="Q74" s="318"/>
      <c r="R74" s="318"/>
      <c r="S74" s="318"/>
      <c r="T74" s="319"/>
      <c r="U74" s="116" t="s">
        <v>148</v>
      </c>
      <c r="V74" s="320" t="e">
        <f>VLOOKUP($B68,利用者一覧!$C$4:$AU$53,44,FALSE)</f>
        <v>#N/A</v>
      </c>
      <c r="W74" s="179"/>
      <c r="X74" s="179"/>
      <c r="Y74" s="179"/>
      <c r="Z74" s="179"/>
      <c r="AA74" s="179"/>
      <c r="AB74" s="179"/>
      <c r="AC74" s="179"/>
      <c r="AD74" s="179"/>
      <c r="AE74" s="179"/>
      <c r="AF74" s="180"/>
    </row>
    <row r="75" spans="1:65" ht="21.6" customHeight="1" thickBot="1">
      <c r="A75" s="302"/>
      <c r="B75" s="293" t="s">
        <v>182</v>
      </c>
      <c r="C75" s="294"/>
      <c r="D75" s="294"/>
      <c r="E75" s="295"/>
      <c r="F75" s="109"/>
      <c r="G75" s="110"/>
      <c r="H75" s="111"/>
      <c r="I75" s="110"/>
      <c r="J75" s="111"/>
      <c r="K75" s="110"/>
      <c r="L75" s="111"/>
      <c r="M75" s="112"/>
      <c r="N75" s="113"/>
      <c r="O75" s="114"/>
      <c r="P75" s="198" t="s">
        <v>178</v>
      </c>
      <c r="Q75" s="199"/>
      <c r="R75" s="324"/>
      <c r="S75" s="206" t="e">
        <f>VLOOKUP($B68,利用者一覧!$C$4:$AU$53,43,FALSE)</f>
        <v>#N/A</v>
      </c>
      <c r="T75" s="206"/>
      <c r="U75" s="207"/>
      <c r="V75" s="321"/>
      <c r="W75" s="322"/>
      <c r="X75" s="322"/>
      <c r="Y75" s="322"/>
      <c r="Z75" s="322"/>
      <c r="AA75" s="322"/>
      <c r="AB75" s="322"/>
      <c r="AC75" s="322"/>
      <c r="AD75" s="322"/>
      <c r="AE75" s="322"/>
      <c r="AF75" s="323"/>
      <c r="AK75" s="76"/>
      <c r="AL75" s="76"/>
      <c r="AM75" s="76"/>
      <c r="AN75" s="76"/>
      <c r="AO75" s="76"/>
      <c r="AP75" s="77"/>
      <c r="AQ75" s="77"/>
      <c r="AR75" s="75"/>
      <c r="AS75" s="77"/>
      <c r="AT75" s="77"/>
      <c r="AU75" s="75"/>
      <c r="AV75" s="77"/>
      <c r="AW75" s="77"/>
      <c r="AX75" s="75"/>
      <c r="AY75" s="77"/>
      <c r="AZ75" s="77"/>
      <c r="BA75" s="75"/>
      <c r="BB75" s="77"/>
      <c r="BC75" s="77"/>
      <c r="BD75" s="75"/>
      <c r="BE75" s="77"/>
      <c r="BF75" s="77"/>
      <c r="BG75" s="75"/>
      <c r="BH75" s="77"/>
      <c r="BI75" s="77"/>
      <c r="BJ75" s="75"/>
      <c r="BK75" s="77"/>
      <c r="BL75" s="77"/>
      <c r="BM75" s="75"/>
    </row>
    <row r="76" spans="1:65" ht="27.6" customHeight="1" thickTop="1" thickBot="1">
      <c r="A76" s="303"/>
      <c r="B76" s="313"/>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5"/>
    </row>
    <row r="77" spans="1:65" ht="16.95" customHeight="1" thickBot="1">
      <c r="A77" s="302">
        <v>8</v>
      </c>
      <c r="B77" s="149" t="s">
        <v>9</v>
      </c>
      <c r="C77" s="150"/>
      <c r="D77" s="150"/>
      <c r="E77" s="151"/>
      <c r="F77" s="304" t="s">
        <v>158</v>
      </c>
      <c r="G77" s="305"/>
      <c r="H77" s="305"/>
      <c r="I77" s="305"/>
      <c r="J77" s="305"/>
      <c r="K77" s="305"/>
      <c r="L77" s="305"/>
      <c r="M77" s="305"/>
      <c r="N77" s="305"/>
      <c r="O77" s="306"/>
      <c r="P77" s="282" t="s">
        <v>48</v>
      </c>
      <c r="Q77" s="283"/>
      <c r="R77" s="283"/>
      <c r="S77" s="283"/>
      <c r="T77" s="283"/>
      <c r="U77" s="284"/>
      <c r="V77" s="285" t="e">
        <f>VLOOKUP($B78,利用者一覧!$C$4:$AU$53,36,FALSE)</f>
        <v>#N/A</v>
      </c>
      <c r="W77" s="286"/>
      <c r="X77" s="286"/>
      <c r="Y77" s="282" t="s">
        <v>49</v>
      </c>
      <c r="Z77" s="283"/>
      <c r="AA77" s="283"/>
      <c r="AB77" s="283"/>
      <c r="AC77" s="284"/>
      <c r="AD77" s="285" t="e">
        <f>VLOOKUP($B78,利用者一覧!$C$4:$AU$53,37,FALSE)</f>
        <v>#N/A</v>
      </c>
      <c r="AE77" s="286"/>
      <c r="AF77" s="287"/>
    </row>
    <row r="78" spans="1:65" ht="27" customHeight="1" thickTop="1" thickBot="1">
      <c r="A78" s="302"/>
      <c r="B78" s="208"/>
      <c r="C78" s="208"/>
      <c r="D78" s="208"/>
      <c r="E78" s="259"/>
      <c r="F78" s="271" t="s">
        <v>26</v>
      </c>
      <c r="G78" s="272"/>
      <c r="H78" s="171" t="s">
        <v>27</v>
      </c>
      <c r="I78" s="272"/>
      <c r="J78" s="171" t="s">
        <v>28</v>
      </c>
      <c r="K78" s="272"/>
      <c r="L78" s="171" t="s">
        <v>29</v>
      </c>
      <c r="M78" s="272"/>
      <c r="N78" s="171" t="s">
        <v>30</v>
      </c>
      <c r="O78" s="275"/>
      <c r="P78" s="106" t="s">
        <v>52</v>
      </c>
      <c r="Q78" s="288" t="s">
        <v>53</v>
      </c>
      <c r="R78" s="289"/>
      <c r="S78" s="104" t="s">
        <v>57</v>
      </c>
      <c r="T78" s="290"/>
      <c r="U78" s="291"/>
      <c r="V78" s="105" t="s">
        <v>60</v>
      </c>
      <c r="W78" s="288" t="s">
        <v>61</v>
      </c>
      <c r="X78" s="292"/>
      <c r="Y78" s="107" t="s">
        <v>54</v>
      </c>
      <c r="Z78" s="115" t="s">
        <v>148</v>
      </c>
      <c r="AA78" s="108" t="s">
        <v>58</v>
      </c>
      <c r="AB78" s="115" t="s">
        <v>148</v>
      </c>
      <c r="AC78" s="108" t="s">
        <v>62</v>
      </c>
      <c r="AD78" s="115" t="s">
        <v>148</v>
      </c>
      <c r="AE78" s="104" t="s">
        <v>55</v>
      </c>
      <c r="AF78" s="61" t="s">
        <v>148</v>
      </c>
    </row>
    <row r="79" spans="1:65" ht="21.6" customHeight="1" thickBot="1">
      <c r="A79" s="302"/>
      <c r="B79" s="209"/>
      <c r="C79" s="209"/>
      <c r="D79" s="209"/>
      <c r="E79" s="261"/>
      <c r="F79" s="97" t="s">
        <v>36</v>
      </c>
      <c r="G79" s="98" t="s">
        <v>37</v>
      </c>
      <c r="H79" s="99" t="s">
        <v>36</v>
      </c>
      <c r="I79" s="98" t="s">
        <v>37</v>
      </c>
      <c r="J79" s="99" t="s">
        <v>36</v>
      </c>
      <c r="K79" s="98" t="s">
        <v>37</v>
      </c>
      <c r="L79" s="99" t="s">
        <v>36</v>
      </c>
      <c r="M79" s="98" t="s">
        <v>37</v>
      </c>
      <c r="N79" s="99" t="s">
        <v>36</v>
      </c>
      <c r="O79" s="100" t="s">
        <v>37</v>
      </c>
      <c r="P79" s="293" t="s">
        <v>177</v>
      </c>
      <c r="Q79" s="294"/>
      <c r="R79" s="294"/>
      <c r="S79" s="294"/>
      <c r="T79" s="294"/>
      <c r="U79" s="295"/>
      <c r="V79" s="293" t="s">
        <v>176</v>
      </c>
      <c r="W79" s="294"/>
      <c r="X79" s="294"/>
      <c r="Y79" s="294"/>
      <c r="Z79" s="294"/>
      <c r="AA79" s="296"/>
      <c r="AB79" s="297" t="e">
        <f>VLOOKUP($B78,利用者一覧!$C$4:$AU$53,45,FALSE)</f>
        <v>#N/A</v>
      </c>
      <c r="AC79" s="297"/>
      <c r="AD79" s="297"/>
      <c r="AE79" s="297"/>
      <c r="AF79" s="298"/>
    </row>
    <row r="80" spans="1:65" ht="27" customHeight="1" thickTop="1" thickBot="1">
      <c r="A80" s="302"/>
      <c r="B80" s="209"/>
      <c r="C80" s="209"/>
      <c r="D80" s="209"/>
      <c r="E80" s="261"/>
      <c r="F80" s="71"/>
      <c r="G80" s="72"/>
      <c r="H80" s="73"/>
      <c r="I80" s="72"/>
      <c r="J80" s="73"/>
      <c r="K80" s="72"/>
      <c r="L80" s="73"/>
      <c r="M80" s="72"/>
      <c r="N80" s="73"/>
      <c r="O80" s="83"/>
      <c r="P80" s="107" t="s">
        <v>157</v>
      </c>
      <c r="Q80" s="115" t="s">
        <v>148</v>
      </c>
      <c r="R80" s="108" t="s">
        <v>63</v>
      </c>
      <c r="S80" s="61" t="s">
        <v>148</v>
      </c>
      <c r="T80" s="107" t="s">
        <v>59</v>
      </c>
      <c r="U80" s="61" t="s">
        <v>148</v>
      </c>
      <c r="V80" s="299" t="s">
        <v>135</v>
      </c>
      <c r="W80" s="300"/>
      <c r="X80" s="95" t="e">
        <f>VLOOKUP($B78,利用者一覧!$C$4:$AU$53,14,FALSE)</f>
        <v>#N/A</v>
      </c>
      <c r="Y80" s="301" t="s">
        <v>139</v>
      </c>
      <c r="Z80" s="300"/>
      <c r="AA80" s="95" t="e">
        <f>VLOOKUP($B78,利用者一覧!$C$4:$AU$53,22,FALSE)</f>
        <v>#N/A</v>
      </c>
      <c r="AB80" s="225"/>
      <c r="AC80" s="225"/>
      <c r="AD80" s="225"/>
      <c r="AE80" s="225"/>
      <c r="AF80" s="226"/>
    </row>
    <row r="81" spans="1:65" ht="21.6" customHeight="1" thickBot="1">
      <c r="A81" s="302"/>
      <c r="B81" s="283" t="s">
        <v>46</v>
      </c>
      <c r="C81" s="283"/>
      <c r="D81" s="283"/>
      <c r="E81" s="307"/>
      <c r="F81" s="84"/>
      <c r="G81" s="85"/>
      <c r="H81" s="86"/>
      <c r="I81" s="85"/>
      <c r="J81" s="86"/>
      <c r="K81" s="85"/>
      <c r="L81" s="86"/>
      <c r="M81" s="85"/>
      <c r="N81" s="86"/>
      <c r="O81" s="87"/>
      <c r="P81" s="293" t="s">
        <v>156</v>
      </c>
      <c r="Q81" s="294"/>
      <c r="R81" s="294"/>
      <c r="S81" s="294"/>
      <c r="T81" s="294"/>
      <c r="U81" s="295"/>
      <c r="V81" s="279" t="s">
        <v>143</v>
      </c>
      <c r="W81" s="280"/>
      <c r="X81" s="96" t="e">
        <f>VLOOKUP($B78,利用者一覧!$C$4:$AU$53,16,FALSE)</f>
        <v>#N/A</v>
      </c>
      <c r="Y81" s="281" t="s">
        <v>140</v>
      </c>
      <c r="Z81" s="280"/>
      <c r="AA81" s="96" t="e">
        <f>VLOOKUP($B78,利用者一覧!$C$4:$AU$53,24,FALSE)</f>
        <v>#N/A</v>
      </c>
      <c r="AB81" s="225"/>
      <c r="AC81" s="225"/>
      <c r="AD81" s="225"/>
      <c r="AE81" s="225"/>
      <c r="AF81" s="226"/>
    </row>
    <row r="82" spans="1:65" ht="21.6" customHeight="1" thickTop="1" thickBot="1">
      <c r="A82" s="302"/>
      <c r="B82" s="103" t="s">
        <v>51</v>
      </c>
      <c r="C82" s="94" t="e">
        <f>VLOOKUP($B78,利用者一覧!$C$4:$AU$53,38,FALSE)</f>
        <v>#N/A</v>
      </c>
      <c r="D82" s="104" t="s">
        <v>56</v>
      </c>
      <c r="E82" s="61" t="s">
        <v>149</v>
      </c>
      <c r="F82" s="271" t="s">
        <v>31</v>
      </c>
      <c r="G82" s="272"/>
      <c r="H82" s="171" t="s">
        <v>32</v>
      </c>
      <c r="I82" s="272"/>
      <c r="J82" s="171" t="s">
        <v>33</v>
      </c>
      <c r="K82" s="272"/>
      <c r="L82" s="171" t="s">
        <v>34</v>
      </c>
      <c r="M82" s="273"/>
      <c r="N82" s="274" t="s">
        <v>35</v>
      </c>
      <c r="O82" s="275"/>
      <c r="P82" s="276" t="e">
        <f>VLOOKUP($B78,利用者一覧!$C$4:$AU$53,40,FALSE)</f>
        <v>#N/A</v>
      </c>
      <c r="Q82" s="277"/>
      <c r="R82" s="277"/>
      <c r="S82" s="277"/>
      <c r="T82" s="278"/>
      <c r="U82" s="70" t="s">
        <v>148</v>
      </c>
      <c r="V82" s="279" t="s">
        <v>144</v>
      </c>
      <c r="W82" s="280"/>
      <c r="X82" s="96" t="e">
        <f>VLOOKUP($B78,利用者一覧!$C$4:$AU$53,18,FALSE)</f>
        <v>#N/A</v>
      </c>
      <c r="Y82" s="281" t="s">
        <v>141</v>
      </c>
      <c r="Z82" s="280"/>
      <c r="AA82" s="96" t="e">
        <f>VLOOKUP($B78,利用者一覧!$C$4:$AU$53,26,FALSE)</f>
        <v>#N/A</v>
      </c>
      <c r="AB82" s="225"/>
      <c r="AC82" s="225"/>
      <c r="AD82" s="225"/>
      <c r="AE82" s="225"/>
      <c r="AF82" s="226"/>
    </row>
    <row r="83" spans="1:65" ht="21.6" customHeight="1" thickBot="1">
      <c r="A83" s="302"/>
      <c r="B83" s="308" t="s">
        <v>47</v>
      </c>
      <c r="C83" s="308"/>
      <c r="D83" s="308"/>
      <c r="E83" s="309"/>
      <c r="F83" s="97" t="s">
        <v>36</v>
      </c>
      <c r="G83" s="98" t="s">
        <v>37</v>
      </c>
      <c r="H83" s="99" t="s">
        <v>36</v>
      </c>
      <c r="I83" s="98" t="s">
        <v>37</v>
      </c>
      <c r="J83" s="99" t="s">
        <v>36</v>
      </c>
      <c r="K83" s="98" t="s">
        <v>37</v>
      </c>
      <c r="L83" s="99" t="s">
        <v>36</v>
      </c>
      <c r="M83" s="101" t="s">
        <v>37</v>
      </c>
      <c r="N83" s="102" t="s">
        <v>36</v>
      </c>
      <c r="O83" s="100" t="s">
        <v>37</v>
      </c>
      <c r="P83" s="310" t="e">
        <f>VLOOKUP($B78,利用者一覧!$C$4:$AU$53,41,FALSE)</f>
        <v>#N/A</v>
      </c>
      <c r="Q83" s="311"/>
      <c r="R83" s="311"/>
      <c r="S83" s="311"/>
      <c r="T83" s="312"/>
      <c r="U83" s="64" t="s">
        <v>148</v>
      </c>
      <c r="V83" s="279" t="s">
        <v>138</v>
      </c>
      <c r="W83" s="280"/>
      <c r="X83" s="96" t="e">
        <f>VLOOKUP($B78,利用者一覧!$C$4:$AU$53,20,FALSE)</f>
        <v>#N/A</v>
      </c>
      <c r="Y83" s="281" t="s">
        <v>142</v>
      </c>
      <c r="Z83" s="280"/>
      <c r="AA83" s="96" t="e">
        <f>VLOOKUP($B78,利用者一覧!$C$4:$AU$53,28,FALSE)</f>
        <v>#N/A</v>
      </c>
      <c r="AB83" s="225"/>
      <c r="AC83" s="225"/>
      <c r="AD83" s="225"/>
      <c r="AE83" s="225"/>
      <c r="AF83" s="226"/>
      <c r="AK83" s="316"/>
      <c r="AL83" s="316"/>
      <c r="AM83" s="67"/>
      <c r="AN83" s="67"/>
      <c r="AO83" s="67"/>
    </row>
    <row r="84" spans="1:65" ht="21.6" customHeight="1" thickTop="1" thickBot="1">
      <c r="A84" s="302"/>
      <c r="B84" s="106" t="s">
        <v>51</v>
      </c>
      <c r="C84" s="94" t="e">
        <f>VLOOKUP($B78,利用者一覧!$C$4:$AU$53,39,FALSE)</f>
        <v>#N/A</v>
      </c>
      <c r="D84" s="104" t="s">
        <v>56</v>
      </c>
      <c r="E84" s="61" t="s">
        <v>149</v>
      </c>
      <c r="F84" s="71"/>
      <c r="G84" s="72"/>
      <c r="H84" s="73"/>
      <c r="I84" s="72"/>
      <c r="J84" s="73"/>
      <c r="K84" s="72"/>
      <c r="L84" s="73"/>
      <c r="M84" s="74"/>
      <c r="N84" s="62"/>
      <c r="O84" s="63"/>
      <c r="P84" s="317" t="e">
        <f>VLOOKUP($B78,利用者一覧!$C$4:$AU$53,42,FALSE)</f>
        <v>#N/A</v>
      </c>
      <c r="Q84" s="318"/>
      <c r="R84" s="318"/>
      <c r="S84" s="318"/>
      <c r="T84" s="319"/>
      <c r="U84" s="116" t="s">
        <v>148</v>
      </c>
      <c r="V84" s="320" t="e">
        <f>VLOOKUP($B78,利用者一覧!$C$4:$AU$53,44,FALSE)</f>
        <v>#N/A</v>
      </c>
      <c r="W84" s="179"/>
      <c r="X84" s="179"/>
      <c r="Y84" s="179"/>
      <c r="Z84" s="179"/>
      <c r="AA84" s="179"/>
      <c r="AB84" s="179"/>
      <c r="AC84" s="179"/>
      <c r="AD84" s="179"/>
      <c r="AE84" s="179"/>
      <c r="AF84" s="180"/>
    </row>
    <row r="85" spans="1:65" ht="21.6" customHeight="1" thickBot="1">
      <c r="A85" s="302"/>
      <c r="B85" s="293" t="s">
        <v>182</v>
      </c>
      <c r="C85" s="294"/>
      <c r="D85" s="294"/>
      <c r="E85" s="295"/>
      <c r="F85" s="109"/>
      <c r="G85" s="110"/>
      <c r="H85" s="111"/>
      <c r="I85" s="110"/>
      <c r="J85" s="111"/>
      <c r="K85" s="110"/>
      <c r="L85" s="111"/>
      <c r="M85" s="112"/>
      <c r="N85" s="113"/>
      <c r="O85" s="114"/>
      <c r="P85" s="198" t="s">
        <v>178</v>
      </c>
      <c r="Q85" s="199"/>
      <c r="R85" s="324"/>
      <c r="S85" s="206" t="e">
        <f>VLOOKUP($B78,利用者一覧!$C$4:$AU$53,43,FALSE)</f>
        <v>#N/A</v>
      </c>
      <c r="T85" s="206"/>
      <c r="U85" s="207"/>
      <c r="V85" s="321"/>
      <c r="W85" s="322"/>
      <c r="X85" s="322"/>
      <c r="Y85" s="322"/>
      <c r="Z85" s="322"/>
      <c r="AA85" s="322"/>
      <c r="AB85" s="322"/>
      <c r="AC85" s="322"/>
      <c r="AD85" s="322"/>
      <c r="AE85" s="322"/>
      <c r="AF85" s="323"/>
      <c r="AK85" s="76"/>
      <c r="AL85" s="76"/>
      <c r="AM85" s="76"/>
      <c r="AN85" s="76"/>
      <c r="AO85" s="76"/>
      <c r="AP85" s="77"/>
      <c r="AQ85" s="77"/>
      <c r="AR85" s="75"/>
      <c r="AS85" s="77"/>
      <c r="AT85" s="77"/>
      <c r="AU85" s="75"/>
      <c r="AV85" s="77"/>
      <c r="AW85" s="77"/>
      <c r="AX85" s="75"/>
      <c r="AY85" s="77"/>
      <c r="AZ85" s="77"/>
      <c r="BA85" s="75"/>
      <c r="BB85" s="77"/>
      <c r="BC85" s="77"/>
      <c r="BD85" s="75"/>
      <c r="BE85" s="77"/>
      <c r="BF85" s="77"/>
      <c r="BG85" s="75"/>
      <c r="BH85" s="77"/>
      <c r="BI85" s="77"/>
      <c r="BJ85" s="75"/>
      <c r="BK85" s="77"/>
      <c r="BL85" s="77"/>
      <c r="BM85" s="75"/>
    </row>
    <row r="86" spans="1:65" ht="27.6" customHeight="1" thickTop="1" thickBot="1">
      <c r="A86" s="303"/>
      <c r="B86" s="313"/>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5"/>
    </row>
    <row r="87" spans="1:65" ht="16.95" customHeight="1" thickBot="1">
      <c r="A87" s="302">
        <v>9</v>
      </c>
      <c r="B87" s="149" t="s">
        <v>9</v>
      </c>
      <c r="C87" s="150"/>
      <c r="D87" s="150"/>
      <c r="E87" s="151"/>
      <c r="F87" s="304" t="s">
        <v>158</v>
      </c>
      <c r="G87" s="305"/>
      <c r="H87" s="305"/>
      <c r="I87" s="305"/>
      <c r="J87" s="305"/>
      <c r="K87" s="305"/>
      <c r="L87" s="305"/>
      <c r="M87" s="305"/>
      <c r="N87" s="305"/>
      <c r="O87" s="306"/>
      <c r="P87" s="282" t="s">
        <v>48</v>
      </c>
      <c r="Q87" s="283"/>
      <c r="R87" s="283"/>
      <c r="S87" s="283"/>
      <c r="T87" s="283"/>
      <c r="U87" s="284"/>
      <c r="V87" s="285" t="e">
        <f>VLOOKUP($B88,利用者一覧!$C$4:$AU$53,36,FALSE)</f>
        <v>#N/A</v>
      </c>
      <c r="W87" s="286"/>
      <c r="X87" s="286"/>
      <c r="Y87" s="282" t="s">
        <v>49</v>
      </c>
      <c r="Z87" s="283"/>
      <c r="AA87" s="283"/>
      <c r="AB87" s="283"/>
      <c r="AC87" s="284"/>
      <c r="AD87" s="285" t="e">
        <f>VLOOKUP($B88,利用者一覧!$C$4:$AU$53,37,FALSE)</f>
        <v>#N/A</v>
      </c>
      <c r="AE87" s="286"/>
      <c r="AF87" s="287"/>
    </row>
    <row r="88" spans="1:65" ht="27" customHeight="1" thickTop="1" thickBot="1">
      <c r="A88" s="302"/>
      <c r="B88" s="208"/>
      <c r="C88" s="208"/>
      <c r="D88" s="208"/>
      <c r="E88" s="259"/>
      <c r="F88" s="271" t="s">
        <v>26</v>
      </c>
      <c r="G88" s="272"/>
      <c r="H88" s="171" t="s">
        <v>27</v>
      </c>
      <c r="I88" s="272"/>
      <c r="J88" s="171" t="s">
        <v>28</v>
      </c>
      <c r="K88" s="272"/>
      <c r="L88" s="171" t="s">
        <v>29</v>
      </c>
      <c r="M88" s="272"/>
      <c r="N88" s="171" t="s">
        <v>30</v>
      </c>
      <c r="O88" s="275"/>
      <c r="P88" s="106" t="s">
        <v>52</v>
      </c>
      <c r="Q88" s="288" t="s">
        <v>53</v>
      </c>
      <c r="R88" s="289"/>
      <c r="S88" s="104" t="s">
        <v>57</v>
      </c>
      <c r="T88" s="290"/>
      <c r="U88" s="291"/>
      <c r="V88" s="105" t="s">
        <v>60</v>
      </c>
      <c r="W88" s="288" t="s">
        <v>61</v>
      </c>
      <c r="X88" s="292"/>
      <c r="Y88" s="107" t="s">
        <v>54</v>
      </c>
      <c r="Z88" s="115" t="s">
        <v>148</v>
      </c>
      <c r="AA88" s="108" t="s">
        <v>58</v>
      </c>
      <c r="AB88" s="115" t="s">
        <v>148</v>
      </c>
      <c r="AC88" s="108" t="s">
        <v>62</v>
      </c>
      <c r="AD88" s="115" t="s">
        <v>148</v>
      </c>
      <c r="AE88" s="104" t="s">
        <v>55</v>
      </c>
      <c r="AF88" s="61" t="s">
        <v>148</v>
      </c>
    </row>
    <row r="89" spans="1:65" ht="21.6" customHeight="1" thickBot="1">
      <c r="A89" s="302"/>
      <c r="B89" s="209"/>
      <c r="C89" s="209"/>
      <c r="D89" s="209"/>
      <c r="E89" s="261"/>
      <c r="F89" s="97" t="s">
        <v>36</v>
      </c>
      <c r="G89" s="98" t="s">
        <v>37</v>
      </c>
      <c r="H89" s="99" t="s">
        <v>36</v>
      </c>
      <c r="I89" s="98" t="s">
        <v>37</v>
      </c>
      <c r="J89" s="99" t="s">
        <v>36</v>
      </c>
      <c r="K89" s="98" t="s">
        <v>37</v>
      </c>
      <c r="L89" s="99" t="s">
        <v>36</v>
      </c>
      <c r="M89" s="98" t="s">
        <v>37</v>
      </c>
      <c r="N89" s="99" t="s">
        <v>36</v>
      </c>
      <c r="O89" s="100" t="s">
        <v>37</v>
      </c>
      <c r="P89" s="293" t="s">
        <v>177</v>
      </c>
      <c r="Q89" s="294"/>
      <c r="R89" s="294"/>
      <c r="S89" s="294"/>
      <c r="T89" s="294"/>
      <c r="U89" s="295"/>
      <c r="V89" s="293" t="s">
        <v>176</v>
      </c>
      <c r="W89" s="294"/>
      <c r="X89" s="294"/>
      <c r="Y89" s="294"/>
      <c r="Z89" s="294"/>
      <c r="AA89" s="296"/>
      <c r="AB89" s="297" t="e">
        <f>VLOOKUP($B88,利用者一覧!$C$4:$AU$53,45,FALSE)</f>
        <v>#N/A</v>
      </c>
      <c r="AC89" s="297"/>
      <c r="AD89" s="297"/>
      <c r="AE89" s="297"/>
      <c r="AF89" s="298"/>
    </row>
    <row r="90" spans="1:65" ht="27" customHeight="1" thickTop="1" thickBot="1">
      <c r="A90" s="302"/>
      <c r="B90" s="209"/>
      <c r="C90" s="209"/>
      <c r="D90" s="209"/>
      <c r="E90" s="261"/>
      <c r="F90" s="71"/>
      <c r="G90" s="72"/>
      <c r="H90" s="73"/>
      <c r="I90" s="72"/>
      <c r="J90" s="73"/>
      <c r="K90" s="72"/>
      <c r="L90" s="73"/>
      <c r="M90" s="72"/>
      <c r="N90" s="73"/>
      <c r="O90" s="83"/>
      <c r="P90" s="107" t="s">
        <v>157</v>
      </c>
      <c r="Q90" s="115" t="s">
        <v>148</v>
      </c>
      <c r="R90" s="108" t="s">
        <v>63</v>
      </c>
      <c r="S90" s="61" t="s">
        <v>148</v>
      </c>
      <c r="T90" s="107" t="s">
        <v>59</v>
      </c>
      <c r="U90" s="61" t="s">
        <v>148</v>
      </c>
      <c r="V90" s="299" t="s">
        <v>135</v>
      </c>
      <c r="W90" s="300"/>
      <c r="X90" s="95" t="e">
        <f>VLOOKUP($B88,利用者一覧!$C$4:$AU$53,14,FALSE)</f>
        <v>#N/A</v>
      </c>
      <c r="Y90" s="301" t="s">
        <v>139</v>
      </c>
      <c r="Z90" s="300"/>
      <c r="AA90" s="95" t="e">
        <f>VLOOKUP($B88,利用者一覧!$C$4:$AU$53,22,FALSE)</f>
        <v>#N/A</v>
      </c>
      <c r="AB90" s="225"/>
      <c r="AC90" s="225"/>
      <c r="AD90" s="225"/>
      <c r="AE90" s="225"/>
      <c r="AF90" s="226"/>
    </row>
    <row r="91" spans="1:65" ht="21.6" customHeight="1" thickBot="1">
      <c r="A91" s="302"/>
      <c r="B91" s="283" t="s">
        <v>46</v>
      </c>
      <c r="C91" s="283"/>
      <c r="D91" s="283"/>
      <c r="E91" s="307"/>
      <c r="F91" s="84"/>
      <c r="G91" s="85"/>
      <c r="H91" s="86"/>
      <c r="I91" s="85"/>
      <c r="J91" s="86"/>
      <c r="K91" s="85"/>
      <c r="L91" s="86"/>
      <c r="M91" s="85"/>
      <c r="N91" s="86"/>
      <c r="O91" s="87"/>
      <c r="P91" s="293" t="s">
        <v>156</v>
      </c>
      <c r="Q91" s="294"/>
      <c r="R91" s="294"/>
      <c r="S91" s="294"/>
      <c r="T91" s="294"/>
      <c r="U91" s="295"/>
      <c r="V91" s="279" t="s">
        <v>143</v>
      </c>
      <c r="W91" s="280"/>
      <c r="X91" s="96" t="e">
        <f>VLOOKUP($B88,利用者一覧!$C$4:$AU$53,16,FALSE)</f>
        <v>#N/A</v>
      </c>
      <c r="Y91" s="281" t="s">
        <v>140</v>
      </c>
      <c r="Z91" s="280"/>
      <c r="AA91" s="96" t="e">
        <f>VLOOKUP($B88,利用者一覧!$C$4:$AU$53,24,FALSE)</f>
        <v>#N/A</v>
      </c>
      <c r="AB91" s="225"/>
      <c r="AC91" s="225"/>
      <c r="AD91" s="225"/>
      <c r="AE91" s="225"/>
      <c r="AF91" s="226"/>
    </row>
    <row r="92" spans="1:65" ht="21.6" customHeight="1" thickTop="1" thickBot="1">
      <c r="A92" s="302"/>
      <c r="B92" s="103" t="s">
        <v>51</v>
      </c>
      <c r="C92" s="94" t="e">
        <f>VLOOKUP($B88,利用者一覧!$C$4:$AU$53,38,FALSE)</f>
        <v>#N/A</v>
      </c>
      <c r="D92" s="104" t="s">
        <v>56</v>
      </c>
      <c r="E92" s="61" t="s">
        <v>149</v>
      </c>
      <c r="F92" s="271" t="s">
        <v>31</v>
      </c>
      <c r="G92" s="272"/>
      <c r="H92" s="171" t="s">
        <v>32</v>
      </c>
      <c r="I92" s="272"/>
      <c r="J92" s="171" t="s">
        <v>33</v>
      </c>
      <c r="K92" s="272"/>
      <c r="L92" s="171" t="s">
        <v>34</v>
      </c>
      <c r="M92" s="273"/>
      <c r="N92" s="274" t="s">
        <v>35</v>
      </c>
      <c r="O92" s="275"/>
      <c r="P92" s="276" t="e">
        <f>VLOOKUP($B88,利用者一覧!$C$4:$AU$53,40,FALSE)</f>
        <v>#N/A</v>
      </c>
      <c r="Q92" s="277"/>
      <c r="R92" s="277"/>
      <c r="S92" s="277"/>
      <c r="T92" s="278"/>
      <c r="U92" s="70" t="s">
        <v>148</v>
      </c>
      <c r="V92" s="279" t="s">
        <v>144</v>
      </c>
      <c r="W92" s="280"/>
      <c r="X92" s="96" t="e">
        <f>VLOOKUP($B88,利用者一覧!$C$4:$AU$53,18,FALSE)</f>
        <v>#N/A</v>
      </c>
      <c r="Y92" s="281" t="s">
        <v>141</v>
      </c>
      <c r="Z92" s="280"/>
      <c r="AA92" s="96" t="e">
        <f>VLOOKUP($B88,利用者一覧!$C$4:$AU$53,26,FALSE)</f>
        <v>#N/A</v>
      </c>
      <c r="AB92" s="225"/>
      <c r="AC92" s="225"/>
      <c r="AD92" s="225"/>
      <c r="AE92" s="225"/>
      <c r="AF92" s="226"/>
    </row>
    <row r="93" spans="1:65" ht="21.6" customHeight="1" thickBot="1">
      <c r="A93" s="302"/>
      <c r="B93" s="308" t="s">
        <v>47</v>
      </c>
      <c r="C93" s="308"/>
      <c r="D93" s="308"/>
      <c r="E93" s="309"/>
      <c r="F93" s="97" t="s">
        <v>36</v>
      </c>
      <c r="G93" s="98" t="s">
        <v>37</v>
      </c>
      <c r="H93" s="99" t="s">
        <v>36</v>
      </c>
      <c r="I93" s="98" t="s">
        <v>37</v>
      </c>
      <c r="J93" s="99" t="s">
        <v>36</v>
      </c>
      <c r="K93" s="98" t="s">
        <v>37</v>
      </c>
      <c r="L93" s="99" t="s">
        <v>36</v>
      </c>
      <c r="M93" s="101" t="s">
        <v>37</v>
      </c>
      <c r="N93" s="102" t="s">
        <v>36</v>
      </c>
      <c r="O93" s="100" t="s">
        <v>37</v>
      </c>
      <c r="P93" s="310" t="e">
        <f>VLOOKUP($B88,利用者一覧!$C$4:$AU$53,41,FALSE)</f>
        <v>#N/A</v>
      </c>
      <c r="Q93" s="311"/>
      <c r="R93" s="311"/>
      <c r="S93" s="311"/>
      <c r="T93" s="312"/>
      <c r="U93" s="64" t="s">
        <v>148</v>
      </c>
      <c r="V93" s="279" t="s">
        <v>138</v>
      </c>
      <c r="W93" s="280"/>
      <c r="X93" s="96" t="e">
        <f>VLOOKUP($B88,利用者一覧!$C$4:$AU$53,20,FALSE)</f>
        <v>#N/A</v>
      </c>
      <c r="Y93" s="281" t="s">
        <v>142</v>
      </c>
      <c r="Z93" s="280"/>
      <c r="AA93" s="96" t="e">
        <f>VLOOKUP($B88,利用者一覧!$C$4:$AU$53,28,FALSE)</f>
        <v>#N/A</v>
      </c>
      <c r="AB93" s="225"/>
      <c r="AC93" s="225"/>
      <c r="AD93" s="225"/>
      <c r="AE93" s="225"/>
      <c r="AF93" s="226"/>
      <c r="AK93" s="316"/>
      <c r="AL93" s="316"/>
      <c r="AM93" s="67"/>
      <c r="AN93" s="67"/>
      <c r="AO93" s="67"/>
    </row>
    <row r="94" spans="1:65" ht="21.6" customHeight="1" thickTop="1" thickBot="1">
      <c r="A94" s="302"/>
      <c r="B94" s="106" t="s">
        <v>51</v>
      </c>
      <c r="C94" s="94" t="e">
        <f>VLOOKUP($B88,利用者一覧!$C$4:$AU$53,39,FALSE)</f>
        <v>#N/A</v>
      </c>
      <c r="D94" s="104" t="s">
        <v>56</v>
      </c>
      <c r="E94" s="61" t="s">
        <v>149</v>
      </c>
      <c r="F94" s="71"/>
      <c r="G94" s="72"/>
      <c r="H94" s="73"/>
      <c r="I94" s="72"/>
      <c r="J94" s="73"/>
      <c r="K94" s="72"/>
      <c r="L94" s="73"/>
      <c r="M94" s="74"/>
      <c r="N94" s="62"/>
      <c r="O94" s="63"/>
      <c r="P94" s="317" t="e">
        <f>VLOOKUP($B88,利用者一覧!$C$4:$AU$53,42,FALSE)</f>
        <v>#N/A</v>
      </c>
      <c r="Q94" s="318"/>
      <c r="R94" s="318"/>
      <c r="S94" s="318"/>
      <c r="T94" s="319"/>
      <c r="U94" s="116" t="s">
        <v>148</v>
      </c>
      <c r="V94" s="320" t="e">
        <f>VLOOKUP($B88,利用者一覧!$C$4:$AU$53,44,FALSE)</f>
        <v>#N/A</v>
      </c>
      <c r="W94" s="179"/>
      <c r="X94" s="179"/>
      <c r="Y94" s="179"/>
      <c r="Z94" s="179"/>
      <c r="AA94" s="179"/>
      <c r="AB94" s="179"/>
      <c r="AC94" s="179"/>
      <c r="AD94" s="179"/>
      <c r="AE94" s="179"/>
      <c r="AF94" s="180"/>
    </row>
    <row r="95" spans="1:65" ht="21.6" customHeight="1" thickBot="1">
      <c r="A95" s="302"/>
      <c r="B95" s="293" t="s">
        <v>182</v>
      </c>
      <c r="C95" s="294"/>
      <c r="D95" s="294"/>
      <c r="E95" s="295"/>
      <c r="F95" s="109"/>
      <c r="G95" s="110"/>
      <c r="H95" s="111"/>
      <c r="I95" s="110"/>
      <c r="J95" s="111"/>
      <c r="K95" s="110"/>
      <c r="L95" s="111"/>
      <c r="M95" s="112"/>
      <c r="N95" s="113"/>
      <c r="O95" s="114"/>
      <c r="P95" s="198" t="s">
        <v>178</v>
      </c>
      <c r="Q95" s="199"/>
      <c r="R95" s="324"/>
      <c r="S95" s="206" t="e">
        <f>VLOOKUP($B88,利用者一覧!$C$4:$AU$53,43,FALSE)</f>
        <v>#N/A</v>
      </c>
      <c r="T95" s="206"/>
      <c r="U95" s="207"/>
      <c r="V95" s="321"/>
      <c r="W95" s="322"/>
      <c r="X95" s="322"/>
      <c r="Y95" s="322"/>
      <c r="Z95" s="322"/>
      <c r="AA95" s="322"/>
      <c r="AB95" s="322"/>
      <c r="AC95" s="322"/>
      <c r="AD95" s="322"/>
      <c r="AE95" s="322"/>
      <c r="AF95" s="323"/>
      <c r="AK95" s="76"/>
      <c r="AL95" s="76"/>
      <c r="AM95" s="76"/>
      <c r="AN95" s="76"/>
      <c r="AO95" s="76"/>
      <c r="AP95" s="77"/>
      <c r="AQ95" s="77"/>
      <c r="AR95" s="75"/>
      <c r="AS95" s="77"/>
      <c r="AT95" s="77"/>
      <c r="AU95" s="75"/>
      <c r="AV95" s="77"/>
      <c r="AW95" s="77"/>
      <c r="AX95" s="75"/>
      <c r="AY95" s="77"/>
      <c r="AZ95" s="77"/>
      <c r="BA95" s="75"/>
      <c r="BB95" s="77"/>
      <c r="BC95" s="77"/>
      <c r="BD95" s="75"/>
      <c r="BE95" s="77"/>
      <c r="BF95" s="77"/>
      <c r="BG95" s="75"/>
      <c r="BH95" s="77"/>
      <c r="BI95" s="77"/>
      <c r="BJ95" s="75"/>
      <c r="BK95" s="77"/>
      <c r="BL95" s="77"/>
      <c r="BM95" s="75"/>
    </row>
    <row r="96" spans="1:65" ht="27.6" customHeight="1" thickTop="1" thickBot="1">
      <c r="A96" s="303"/>
      <c r="B96" s="313"/>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314"/>
      <c r="AE96" s="314"/>
      <c r="AF96" s="315"/>
    </row>
    <row r="97" spans="1:65" ht="16.95" customHeight="1" thickBot="1">
      <c r="A97" s="302">
        <v>10</v>
      </c>
      <c r="B97" s="149" t="s">
        <v>9</v>
      </c>
      <c r="C97" s="150"/>
      <c r="D97" s="150"/>
      <c r="E97" s="151"/>
      <c r="F97" s="304" t="s">
        <v>158</v>
      </c>
      <c r="G97" s="305"/>
      <c r="H97" s="305"/>
      <c r="I97" s="305"/>
      <c r="J97" s="305"/>
      <c r="K97" s="305"/>
      <c r="L97" s="305"/>
      <c r="M97" s="305"/>
      <c r="N97" s="305"/>
      <c r="O97" s="306"/>
      <c r="P97" s="282" t="s">
        <v>48</v>
      </c>
      <c r="Q97" s="283"/>
      <c r="R97" s="283"/>
      <c r="S97" s="283"/>
      <c r="T97" s="283"/>
      <c r="U97" s="284"/>
      <c r="V97" s="285" t="e">
        <f>VLOOKUP($B98,利用者一覧!$C$4:$AU$53,36,FALSE)</f>
        <v>#N/A</v>
      </c>
      <c r="W97" s="286"/>
      <c r="X97" s="286"/>
      <c r="Y97" s="282" t="s">
        <v>49</v>
      </c>
      <c r="Z97" s="283"/>
      <c r="AA97" s="283"/>
      <c r="AB97" s="283"/>
      <c r="AC97" s="284"/>
      <c r="AD97" s="285" t="e">
        <f>VLOOKUP($B98,利用者一覧!$C$4:$AU$53,37,FALSE)</f>
        <v>#N/A</v>
      </c>
      <c r="AE97" s="286"/>
      <c r="AF97" s="287"/>
    </row>
    <row r="98" spans="1:65" ht="27" customHeight="1" thickTop="1" thickBot="1">
      <c r="A98" s="302"/>
      <c r="B98" s="208"/>
      <c r="C98" s="208"/>
      <c r="D98" s="208"/>
      <c r="E98" s="259"/>
      <c r="F98" s="271" t="s">
        <v>26</v>
      </c>
      <c r="G98" s="272"/>
      <c r="H98" s="171" t="s">
        <v>27</v>
      </c>
      <c r="I98" s="272"/>
      <c r="J98" s="171" t="s">
        <v>28</v>
      </c>
      <c r="K98" s="272"/>
      <c r="L98" s="171" t="s">
        <v>29</v>
      </c>
      <c r="M98" s="272"/>
      <c r="N98" s="171" t="s">
        <v>30</v>
      </c>
      <c r="O98" s="275"/>
      <c r="P98" s="106" t="s">
        <v>52</v>
      </c>
      <c r="Q98" s="288" t="s">
        <v>53</v>
      </c>
      <c r="R98" s="289"/>
      <c r="S98" s="104" t="s">
        <v>57</v>
      </c>
      <c r="T98" s="290"/>
      <c r="U98" s="291"/>
      <c r="V98" s="105" t="s">
        <v>60</v>
      </c>
      <c r="W98" s="288" t="s">
        <v>61</v>
      </c>
      <c r="X98" s="292"/>
      <c r="Y98" s="107" t="s">
        <v>54</v>
      </c>
      <c r="Z98" s="115" t="s">
        <v>148</v>
      </c>
      <c r="AA98" s="108" t="s">
        <v>58</v>
      </c>
      <c r="AB98" s="115" t="s">
        <v>148</v>
      </c>
      <c r="AC98" s="108" t="s">
        <v>62</v>
      </c>
      <c r="AD98" s="115" t="s">
        <v>148</v>
      </c>
      <c r="AE98" s="104" t="s">
        <v>55</v>
      </c>
      <c r="AF98" s="61" t="s">
        <v>148</v>
      </c>
    </row>
    <row r="99" spans="1:65" ht="21.6" customHeight="1" thickBot="1">
      <c r="A99" s="302"/>
      <c r="B99" s="209"/>
      <c r="C99" s="209"/>
      <c r="D99" s="209"/>
      <c r="E99" s="261"/>
      <c r="F99" s="97" t="s">
        <v>36</v>
      </c>
      <c r="G99" s="98" t="s">
        <v>37</v>
      </c>
      <c r="H99" s="99" t="s">
        <v>36</v>
      </c>
      <c r="I99" s="98" t="s">
        <v>37</v>
      </c>
      <c r="J99" s="99" t="s">
        <v>36</v>
      </c>
      <c r="K99" s="98" t="s">
        <v>37</v>
      </c>
      <c r="L99" s="99" t="s">
        <v>36</v>
      </c>
      <c r="M99" s="98" t="s">
        <v>37</v>
      </c>
      <c r="N99" s="99" t="s">
        <v>36</v>
      </c>
      <c r="O99" s="100" t="s">
        <v>37</v>
      </c>
      <c r="P99" s="293" t="s">
        <v>177</v>
      </c>
      <c r="Q99" s="294"/>
      <c r="R99" s="294"/>
      <c r="S99" s="294"/>
      <c r="T99" s="294"/>
      <c r="U99" s="295"/>
      <c r="V99" s="293" t="s">
        <v>176</v>
      </c>
      <c r="W99" s="294"/>
      <c r="X99" s="294"/>
      <c r="Y99" s="294"/>
      <c r="Z99" s="294"/>
      <c r="AA99" s="296"/>
      <c r="AB99" s="297" t="e">
        <f>VLOOKUP($B98,利用者一覧!$C$4:$AU$53,45,FALSE)</f>
        <v>#N/A</v>
      </c>
      <c r="AC99" s="297"/>
      <c r="AD99" s="297"/>
      <c r="AE99" s="297"/>
      <c r="AF99" s="298"/>
    </row>
    <row r="100" spans="1:65" ht="27" customHeight="1" thickTop="1" thickBot="1">
      <c r="A100" s="302"/>
      <c r="B100" s="209"/>
      <c r="C100" s="209"/>
      <c r="D100" s="209"/>
      <c r="E100" s="261"/>
      <c r="F100" s="71"/>
      <c r="G100" s="72"/>
      <c r="H100" s="73"/>
      <c r="I100" s="72"/>
      <c r="J100" s="73"/>
      <c r="K100" s="72"/>
      <c r="L100" s="73"/>
      <c r="M100" s="72"/>
      <c r="N100" s="73"/>
      <c r="O100" s="83"/>
      <c r="P100" s="107" t="s">
        <v>157</v>
      </c>
      <c r="Q100" s="115" t="s">
        <v>148</v>
      </c>
      <c r="R100" s="108" t="s">
        <v>63</v>
      </c>
      <c r="S100" s="61" t="s">
        <v>148</v>
      </c>
      <c r="T100" s="107" t="s">
        <v>59</v>
      </c>
      <c r="U100" s="61" t="s">
        <v>148</v>
      </c>
      <c r="V100" s="299" t="s">
        <v>135</v>
      </c>
      <c r="W100" s="300"/>
      <c r="X100" s="95" t="e">
        <f>VLOOKUP($B98,利用者一覧!$C$4:$AU$53,14,FALSE)</f>
        <v>#N/A</v>
      </c>
      <c r="Y100" s="301" t="s">
        <v>139</v>
      </c>
      <c r="Z100" s="300"/>
      <c r="AA100" s="95" t="e">
        <f>VLOOKUP($B98,利用者一覧!$C$4:$AU$53,22,FALSE)</f>
        <v>#N/A</v>
      </c>
      <c r="AB100" s="225"/>
      <c r="AC100" s="225"/>
      <c r="AD100" s="225"/>
      <c r="AE100" s="225"/>
      <c r="AF100" s="226"/>
    </row>
    <row r="101" spans="1:65" ht="21.6" customHeight="1" thickBot="1">
      <c r="A101" s="302"/>
      <c r="B101" s="283" t="s">
        <v>46</v>
      </c>
      <c r="C101" s="283"/>
      <c r="D101" s="283"/>
      <c r="E101" s="307"/>
      <c r="F101" s="84"/>
      <c r="G101" s="85"/>
      <c r="H101" s="86"/>
      <c r="I101" s="85"/>
      <c r="J101" s="86"/>
      <c r="K101" s="85"/>
      <c r="L101" s="86"/>
      <c r="M101" s="85"/>
      <c r="N101" s="86"/>
      <c r="O101" s="87"/>
      <c r="P101" s="293" t="s">
        <v>156</v>
      </c>
      <c r="Q101" s="294"/>
      <c r="R101" s="294"/>
      <c r="S101" s="294"/>
      <c r="T101" s="294"/>
      <c r="U101" s="295"/>
      <c r="V101" s="279" t="s">
        <v>143</v>
      </c>
      <c r="W101" s="280"/>
      <c r="X101" s="96" t="e">
        <f>VLOOKUP($B98,利用者一覧!$C$4:$AU$53,16,FALSE)</f>
        <v>#N/A</v>
      </c>
      <c r="Y101" s="281" t="s">
        <v>140</v>
      </c>
      <c r="Z101" s="280"/>
      <c r="AA101" s="96" t="e">
        <f>VLOOKUP($B98,利用者一覧!$C$4:$AU$53,24,FALSE)</f>
        <v>#N/A</v>
      </c>
      <c r="AB101" s="225"/>
      <c r="AC101" s="225"/>
      <c r="AD101" s="225"/>
      <c r="AE101" s="225"/>
      <c r="AF101" s="226"/>
    </row>
    <row r="102" spans="1:65" ht="21.6" customHeight="1" thickTop="1" thickBot="1">
      <c r="A102" s="302"/>
      <c r="B102" s="103" t="s">
        <v>51</v>
      </c>
      <c r="C102" s="94" t="e">
        <f>VLOOKUP($B98,利用者一覧!$C$4:$AU$53,38,FALSE)</f>
        <v>#N/A</v>
      </c>
      <c r="D102" s="104" t="s">
        <v>56</v>
      </c>
      <c r="E102" s="61" t="s">
        <v>149</v>
      </c>
      <c r="F102" s="271" t="s">
        <v>31</v>
      </c>
      <c r="G102" s="272"/>
      <c r="H102" s="171" t="s">
        <v>32</v>
      </c>
      <c r="I102" s="272"/>
      <c r="J102" s="171" t="s">
        <v>33</v>
      </c>
      <c r="K102" s="272"/>
      <c r="L102" s="171" t="s">
        <v>34</v>
      </c>
      <c r="M102" s="273"/>
      <c r="N102" s="274" t="s">
        <v>35</v>
      </c>
      <c r="O102" s="275"/>
      <c r="P102" s="276" t="e">
        <f>VLOOKUP($B98,利用者一覧!$C$4:$AU$53,40,FALSE)</f>
        <v>#N/A</v>
      </c>
      <c r="Q102" s="277"/>
      <c r="R102" s="277"/>
      <c r="S102" s="277"/>
      <c r="T102" s="278"/>
      <c r="U102" s="70" t="s">
        <v>148</v>
      </c>
      <c r="V102" s="279" t="s">
        <v>144</v>
      </c>
      <c r="W102" s="280"/>
      <c r="X102" s="96" t="e">
        <f>VLOOKUP($B98,利用者一覧!$C$4:$AU$53,18,FALSE)</f>
        <v>#N/A</v>
      </c>
      <c r="Y102" s="281" t="s">
        <v>141</v>
      </c>
      <c r="Z102" s="280"/>
      <c r="AA102" s="96" t="e">
        <f>VLOOKUP($B98,利用者一覧!$C$4:$AU$53,26,FALSE)</f>
        <v>#N/A</v>
      </c>
      <c r="AB102" s="225"/>
      <c r="AC102" s="225"/>
      <c r="AD102" s="225"/>
      <c r="AE102" s="225"/>
      <c r="AF102" s="226"/>
    </row>
    <row r="103" spans="1:65" ht="21.6" customHeight="1" thickBot="1">
      <c r="A103" s="302"/>
      <c r="B103" s="308" t="s">
        <v>47</v>
      </c>
      <c r="C103" s="308"/>
      <c r="D103" s="308"/>
      <c r="E103" s="309"/>
      <c r="F103" s="97" t="s">
        <v>36</v>
      </c>
      <c r="G103" s="98" t="s">
        <v>37</v>
      </c>
      <c r="H103" s="99" t="s">
        <v>36</v>
      </c>
      <c r="I103" s="98" t="s">
        <v>37</v>
      </c>
      <c r="J103" s="99" t="s">
        <v>36</v>
      </c>
      <c r="K103" s="98" t="s">
        <v>37</v>
      </c>
      <c r="L103" s="99" t="s">
        <v>36</v>
      </c>
      <c r="M103" s="101" t="s">
        <v>37</v>
      </c>
      <c r="N103" s="102" t="s">
        <v>36</v>
      </c>
      <c r="O103" s="100" t="s">
        <v>37</v>
      </c>
      <c r="P103" s="310" t="e">
        <f>VLOOKUP($B98,利用者一覧!$C$4:$AU$53,41,FALSE)</f>
        <v>#N/A</v>
      </c>
      <c r="Q103" s="311"/>
      <c r="R103" s="311"/>
      <c r="S103" s="311"/>
      <c r="T103" s="312"/>
      <c r="U103" s="64" t="s">
        <v>148</v>
      </c>
      <c r="V103" s="279" t="s">
        <v>138</v>
      </c>
      <c r="W103" s="280"/>
      <c r="X103" s="96" t="e">
        <f>VLOOKUP($B98,利用者一覧!$C$4:$AU$53,20,FALSE)</f>
        <v>#N/A</v>
      </c>
      <c r="Y103" s="281" t="s">
        <v>142</v>
      </c>
      <c r="Z103" s="280"/>
      <c r="AA103" s="96" t="e">
        <f>VLOOKUP($B98,利用者一覧!$C$4:$AU$53,28,FALSE)</f>
        <v>#N/A</v>
      </c>
      <c r="AB103" s="225"/>
      <c r="AC103" s="225"/>
      <c r="AD103" s="225"/>
      <c r="AE103" s="225"/>
      <c r="AF103" s="226"/>
      <c r="AK103" s="316"/>
      <c r="AL103" s="316"/>
      <c r="AM103" s="67"/>
      <c r="AN103" s="67"/>
      <c r="AO103" s="67"/>
    </row>
    <row r="104" spans="1:65" ht="21.6" customHeight="1" thickTop="1" thickBot="1">
      <c r="A104" s="302"/>
      <c r="B104" s="106" t="s">
        <v>51</v>
      </c>
      <c r="C104" s="94" t="e">
        <f>VLOOKUP($B98,利用者一覧!$C$4:$AU$53,39,FALSE)</f>
        <v>#N/A</v>
      </c>
      <c r="D104" s="104" t="s">
        <v>56</v>
      </c>
      <c r="E104" s="61" t="s">
        <v>149</v>
      </c>
      <c r="F104" s="71"/>
      <c r="G104" s="72"/>
      <c r="H104" s="73"/>
      <c r="I104" s="72"/>
      <c r="J104" s="73"/>
      <c r="K104" s="72"/>
      <c r="L104" s="73"/>
      <c r="M104" s="74"/>
      <c r="N104" s="62"/>
      <c r="O104" s="63"/>
      <c r="P104" s="317" t="e">
        <f>VLOOKUP($B98,利用者一覧!$C$4:$AU$53,42,FALSE)</f>
        <v>#N/A</v>
      </c>
      <c r="Q104" s="318"/>
      <c r="R104" s="318"/>
      <c r="S104" s="318"/>
      <c r="T104" s="319"/>
      <c r="U104" s="116" t="s">
        <v>148</v>
      </c>
      <c r="V104" s="320" t="e">
        <f>VLOOKUP($B98,利用者一覧!$C$4:$AU$53,44,FALSE)</f>
        <v>#N/A</v>
      </c>
      <c r="W104" s="179"/>
      <c r="X104" s="179"/>
      <c r="Y104" s="179"/>
      <c r="Z104" s="179"/>
      <c r="AA104" s="179"/>
      <c r="AB104" s="179"/>
      <c r="AC104" s="179"/>
      <c r="AD104" s="179"/>
      <c r="AE104" s="179"/>
      <c r="AF104" s="180"/>
    </row>
    <row r="105" spans="1:65" ht="21.6" customHeight="1" thickBot="1">
      <c r="A105" s="302"/>
      <c r="B105" s="293" t="s">
        <v>182</v>
      </c>
      <c r="C105" s="294"/>
      <c r="D105" s="294"/>
      <c r="E105" s="295"/>
      <c r="F105" s="109"/>
      <c r="G105" s="110"/>
      <c r="H105" s="111"/>
      <c r="I105" s="110"/>
      <c r="J105" s="111"/>
      <c r="K105" s="110"/>
      <c r="L105" s="111"/>
      <c r="M105" s="112"/>
      <c r="N105" s="113"/>
      <c r="O105" s="114"/>
      <c r="P105" s="198" t="s">
        <v>178</v>
      </c>
      <c r="Q105" s="199"/>
      <c r="R105" s="324"/>
      <c r="S105" s="206" t="e">
        <f>VLOOKUP($B98,利用者一覧!$C$4:$AU$53,43,FALSE)</f>
        <v>#N/A</v>
      </c>
      <c r="T105" s="206"/>
      <c r="U105" s="207"/>
      <c r="V105" s="321"/>
      <c r="W105" s="322"/>
      <c r="X105" s="322"/>
      <c r="Y105" s="322"/>
      <c r="Z105" s="322"/>
      <c r="AA105" s="322"/>
      <c r="AB105" s="322"/>
      <c r="AC105" s="322"/>
      <c r="AD105" s="322"/>
      <c r="AE105" s="322"/>
      <c r="AF105" s="323"/>
      <c r="AK105" s="76"/>
      <c r="AL105" s="76"/>
      <c r="AM105" s="76"/>
      <c r="AN105" s="76"/>
      <c r="AO105" s="76"/>
      <c r="AP105" s="77"/>
      <c r="AQ105" s="77"/>
      <c r="AR105" s="75"/>
      <c r="AS105" s="77"/>
      <c r="AT105" s="77"/>
      <c r="AU105" s="75"/>
      <c r="AV105" s="77"/>
      <c r="AW105" s="77"/>
      <c r="AX105" s="75"/>
      <c r="AY105" s="77"/>
      <c r="AZ105" s="77"/>
      <c r="BA105" s="75"/>
      <c r="BB105" s="77"/>
      <c r="BC105" s="77"/>
      <c r="BD105" s="75"/>
      <c r="BE105" s="77"/>
      <c r="BF105" s="77"/>
      <c r="BG105" s="75"/>
      <c r="BH105" s="77"/>
      <c r="BI105" s="77"/>
      <c r="BJ105" s="75"/>
      <c r="BK105" s="77"/>
      <c r="BL105" s="77"/>
      <c r="BM105" s="75"/>
    </row>
    <row r="106" spans="1:65" ht="27.6" customHeight="1" thickTop="1" thickBot="1">
      <c r="A106" s="303"/>
      <c r="B106" s="313"/>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c r="AF106" s="315"/>
    </row>
    <row r="107" spans="1:65" ht="16.95" customHeight="1" thickBot="1">
      <c r="A107" s="302">
        <v>11</v>
      </c>
      <c r="B107" s="149" t="s">
        <v>9</v>
      </c>
      <c r="C107" s="150"/>
      <c r="D107" s="150"/>
      <c r="E107" s="151"/>
      <c r="F107" s="304" t="s">
        <v>158</v>
      </c>
      <c r="G107" s="305"/>
      <c r="H107" s="305"/>
      <c r="I107" s="305"/>
      <c r="J107" s="305"/>
      <c r="K107" s="305"/>
      <c r="L107" s="305"/>
      <c r="M107" s="305"/>
      <c r="N107" s="305"/>
      <c r="O107" s="306"/>
      <c r="P107" s="282" t="s">
        <v>48</v>
      </c>
      <c r="Q107" s="283"/>
      <c r="R107" s="283"/>
      <c r="S107" s="283"/>
      <c r="T107" s="283"/>
      <c r="U107" s="284"/>
      <c r="V107" s="285" t="e">
        <f>VLOOKUP($B108,利用者一覧!$C$4:$AU$53,36,FALSE)</f>
        <v>#N/A</v>
      </c>
      <c r="W107" s="286"/>
      <c r="X107" s="286"/>
      <c r="Y107" s="282" t="s">
        <v>49</v>
      </c>
      <c r="Z107" s="283"/>
      <c r="AA107" s="283"/>
      <c r="AB107" s="283"/>
      <c r="AC107" s="284"/>
      <c r="AD107" s="285" t="e">
        <f>VLOOKUP($B108,利用者一覧!$C$4:$AU$53,37,FALSE)</f>
        <v>#N/A</v>
      </c>
      <c r="AE107" s="286"/>
      <c r="AF107" s="287"/>
    </row>
    <row r="108" spans="1:65" ht="27" customHeight="1" thickTop="1" thickBot="1">
      <c r="A108" s="302"/>
      <c r="B108" s="208"/>
      <c r="C108" s="208"/>
      <c r="D108" s="208"/>
      <c r="E108" s="259"/>
      <c r="F108" s="271" t="s">
        <v>26</v>
      </c>
      <c r="G108" s="272"/>
      <c r="H108" s="171" t="s">
        <v>27</v>
      </c>
      <c r="I108" s="272"/>
      <c r="J108" s="171" t="s">
        <v>28</v>
      </c>
      <c r="K108" s="272"/>
      <c r="L108" s="171" t="s">
        <v>29</v>
      </c>
      <c r="M108" s="272"/>
      <c r="N108" s="171" t="s">
        <v>30</v>
      </c>
      <c r="O108" s="275"/>
      <c r="P108" s="106" t="s">
        <v>52</v>
      </c>
      <c r="Q108" s="288" t="s">
        <v>53</v>
      </c>
      <c r="R108" s="289"/>
      <c r="S108" s="104" t="s">
        <v>57</v>
      </c>
      <c r="T108" s="290"/>
      <c r="U108" s="291"/>
      <c r="V108" s="105" t="s">
        <v>60</v>
      </c>
      <c r="W108" s="288" t="s">
        <v>61</v>
      </c>
      <c r="X108" s="292"/>
      <c r="Y108" s="107" t="s">
        <v>54</v>
      </c>
      <c r="Z108" s="115" t="s">
        <v>148</v>
      </c>
      <c r="AA108" s="108" t="s">
        <v>58</v>
      </c>
      <c r="AB108" s="115" t="s">
        <v>148</v>
      </c>
      <c r="AC108" s="108" t="s">
        <v>62</v>
      </c>
      <c r="AD108" s="115" t="s">
        <v>148</v>
      </c>
      <c r="AE108" s="104" t="s">
        <v>55</v>
      </c>
      <c r="AF108" s="61" t="s">
        <v>148</v>
      </c>
    </row>
    <row r="109" spans="1:65" ht="21.6" customHeight="1" thickBot="1">
      <c r="A109" s="302"/>
      <c r="B109" s="209"/>
      <c r="C109" s="209"/>
      <c r="D109" s="209"/>
      <c r="E109" s="261"/>
      <c r="F109" s="97" t="s">
        <v>36</v>
      </c>
      <c r="G109" s="98" t="s">
        <v>37</v>
      </c>
      <c r="H109" s="99" t="s">
        <v>36</v>
      </c>
      <c r="I109" s="98" t="s">
        <v>37</v>
      </c>
      <c r="J109" s="99" t="s">
        <v>36</v>
      </c>
      <c r="K109" s="98" t="s">
        <v>37</v>
      </c>
      <c r="L109" s="99" t="s">
        <v>36</v>
      </c>
      <c r="M109" s="98" t="s">
        <v>37</v>
      </c>
      <c r="N109" s="99" t="s">
        <v>36</v>
      </c>
      <c r="O109" s="100" t="s">
        <v>37</v>
      </c>
      <c r="P109" s="293" t="s">
        <v>177</v>
      </c>
      <c r="Q109" s="294"/>
      <c r="R109" s="294"/>
      <c r="S109" s="294"/>
      <c r="T109" s="294"/>
      <c r="U109" s="295"/>
      <c r="V109" s="293" t="s">
        <v>176</v>
      </c>
      <c r="W109" s="294"/>
      <c r="X109" s="294"/>
      <c r="Y109" s="294"/>
      <c r="Z109" s="294"/>
      <c r="AA109" s="296"/>
      <c r="AB109" s="297" t="e">
        <f>VLOOKUP($B108,利用者一覧!$C$4:$AU$53,45,FALSE)</f>
        <v>#N/A</v>
      </c>
      <c r="AC109" s="297"/>
      <c r="AD109" s="297"/>
      <c r="AE109" s="297"/>
      <c r="AF109" s="298"/>
    </row>
    <row r="110" spans="1:65" ht="27" customHeight="1" thickTop="1" thickBot="1">
      <c r="A110" s="302"/>
      <c r="B110" s="209"/>
      <c r="C110" s="209"/>
      <c r="D110" s="209"/>
      <c r="E110" s="261"/>
      <c r="F110" s="71"/>
      <c r="G110" s="72"/>
      <c r="H110" s="73"/>
      <c r="I110" s="72"/>
      <c r="J110" s="73"/>
      <c r="K110" s="72"/>
      <c r="L110" s="73"/>
      <c r="M110" s="72"/>
      <c r="N110" s="73"/>
      <c r="O110" s="83"/>
      <c r="P110" s="107" t="s">
        <v>157</v>
      </c>
      <c r="Q110" s="115" t="s">
        <v>148</v>
      </c>
      <c r="R110" s="108" t="s">
        <v>63</v>
      </c>
      <c r="S110" s="61" t="s">
        <v>148</v>
      </c>
      <c r="T110" s="107" t="s">
        <v>59</v>
      </c>
      <c r="U110" s="61" t="s">
        <v>148</v>
      </c>
      <c r="V110" s="299" t="s">
        <v>135</v>
      </c>
      <c r="W110" s="300"/>
      <c r="X110" s="95" t="e">
        <f>VLOOKUP($B108,利用者一覧!$C$4:$AU$53,14,FALSE)</f>
        <v>#N/A</v>
      </c>
      <c r="Y110" s="301" t="s">
        <v>139</v>
      </c>
      <c r="Z110" s="300"/>
      <c r="AA110" s="95" t="e">
        <f>VLOOKUP($B108,利用者一覧!$C$4:$AU$53,22,FALSE)</f>
        <v>#N/A</v>
      </c>
      <c r="AB110" s="225"/>
      <c r="AC110" s="225"/>
      <c r="AD110" s="225"/>
      <c r="AE110" s="225"/>
      <c r="AF110" s="226"/>
    </row>
    <row r="111" spans="1:65" ht="21.6" customHeight="1" thickBot="1">
      <c r="A111" s="302"/>
      <c r="B111" s="283" t="s">
        <v>46</v>
      </c>
      <c r="C111" s="283"/>
      <c r="D111" s="283"/>
      <c r="E111" s="307"/>
      <c r="F111" s="84"/>
      <c r="G111" s="85"/>
      <c r="H111" s="86"/>
      <c r="I111" s="85"/>
      <c r="J111" s="86"/>
      <c r="K111" s="85"/>
      <c r="L111" s="86"/>
      <c r="M111" s="85"/>
      <c r="N111" s="86"/>
      <c r="O111" s="87"/>
      <c r="P111" s="293" t="s">
        <v>156</v>
      </c>
      <c r="Q111" s="294"/>
      <c r="R111" s="294"/>
      <c r="S111" s="294"/>
      <c r="T111" s="294"/>
      <c r="U111" s="295"/>
      <c r="V111" s="279" t="s">
        <v>143</v>
      </c>
      <c r="W111" s="280"/>
      <c r="X111" s="96" t="e">
        <f>VLOOKUP($B108,利用者一覧!$C$4:$AU$53,16,FALSE)</f>
        <v>#N/A</v>
      </c>
      <c r="Y111" s="281" t="s">
        <v>140</v>
      </c>
      <c r="Z111" s="280"/>
      <c r="AA111" s="96" t="e">
        <f>VLOOKUP($B108,利用者一覧!$C$4:$AU$53,24,FALSE)</f>
        <v>#N/A</v>
      </c>
      <c r="AB111" s="225"/>
      <c r="AC111" s="225"/>
      <c r="AD111" s="225"/>
      <c r="AE111" s="225"/>
      <c r="AF111" s="226"/>
    </row>
    <row r="112" spans="1:65" ht="21.6" customHeight="1" thickTop="1" thickBot="1">
      <c r="A112" s="302"/>
      <c r="B112" s="103" t="s">
        <v>51</v>
      </c>
      <c r="C112" s="94" t="e">
        <f>VLOOKUP($B108,利用者一覧!$C$4:$AU$53,38,FALSE)</f>
        <v>#N/A</v>
      </c>
      <c r="D112" s="104" t="s">
        <v>56</v>
      </c>
      <c r="E112" s="61" t="s">
        <v>149</v>
      </c>
      <c r="F112" s="271" t="s">
        <v>31</v>
      </c>
      <c r="G112" s="272"/>
      <c r="H112" s="171" t="s">
        <v>32</v>
      </c>
      <c r="I112" s="272"/>
      <c r="J112" s="171" t="s">
        <v>33</v>
      </c>
      <c r="K112" s="272"/>
      <c r="L112" s="171" t="s">
        <v>34</v>
      </c>
      <c r="M112" s="273"/>
      <c r="N112" s="274" t="s">
        <v>35</v>
      </c>
      <c r="O112" s="275"/>
      <c r="P112" s="276" t="e">
        <f>VLOOKUP($B108,利用者一覧!$C$4:$AU$53,40,FALSE)</f>
        <v>#N/A</v>
      </c>
      <c r="Q112" s="277"/>
      <c r="R112" s="277"/>
      <c r="S112" s="277"/>
      <c r="T112" s="278"/>
      <c r="U112" s="70" t="s">
        <v>148</v>
      </c>
      <c r="V112" s="279" t="s">
        <v>144</v>
      </c>
      <c r="W112" s="280"/>
      <c r="X112" s="96" t="e">
        <f>VLOOKUP($B108,利用者一覧!$C$4:$AU$53,18,FALSE)</f>
        <v>#N/A</v>
      </c>
      <c r="Y112" s="281" t="s">
        <v>141</v>
      </c>
      <c r="Z112" s="280"/>
      <c r="AA112" s="96" t="e">
        <f>VLOOKUP($B108,利用者一覧!$C$4:$AU$53,26,FALSE)</f>
        <v>#N/A</v>
      </c>
      <c r="AB112" s="225"/>
      <c r="AC112" s="225"/>
      <c r="AD112" s="225"/>
      <c r="AE112" s="225"/>
      <c r="AF112" s="226"/>
    </row>
    <row r="113" spans="1:65" ht="21.6" customHeight="1" thickBot="1">
      <c r="A113" s="302"/>
      <c r="B113" s="308" t="s">
        <v>47</v>
      </c>
      <c r="C113" s="308"/>
      <c r="D113" s="308"/>
      <c r="E113" s="309"/>
      <c r="F113" s="97" t="s">
        <v>36</v>
      </c>
      <c r="G113" s="98" t="s">
        <v>37</v>
      </c>
      <c r="H113" s="99" t="s">
        <v>36</v>
      </c>
      <c r="I113" s="98" t="s">
        <v>37</v>
      </c>
      <c r="J113" s="99" t="s">
        <v>36</v>
      </c>
      <c r="K113" s="98" t="s">
        <v>37</v>
      </c>
      <c r="L113" s="99" t="s">
        <v>36</v>
      </c>
      <c r="M113" s="101" t="s">
        <v>37</v>
      </c>
      <c r="N113" s="102" t="s">
        <v>36</v>
      </c>
      <c r="O113" s="100" t="s">
        <v>37</v>
      </c>
      <c r="P113" s="310" t="e">
        <f>VLOOKUP($B108,利用者一覧!$C$4:$AU$53,41,FALSE)</f>
        <v>#N/A</v>
      </c>
      <c r="Q113" s="311"/>
      <c r="R113" s="311"/>
      <c r="S113" s="311"/>
      <c r="T113" s="312"/>
      <c r="U113" s="64" t="s">
        <v>148</v>
      </c>
      <c r="V113" s="279" t="s">
        <v>138</v>
      </c>
      <c r="W113" s="280"/>
      <c r="X113" s="96" t="e">
        <f>VLOOKUP($B108,利用者一覧!$C$4:$AU$53,20,FALSE)</f>
        <v>#N/A</v>
      </c>
      <c r="Y113" s="281" t="s">
        <v>142</v>
      </c>
      <c r="Z113" s="280"/>
      <c r="AA113" s="96" t="e">
        <f>VLOOKUP($B108,利用者一覧!$C$4:$AU$53,28,FALSE)</f>
        <v>#N/A</v>
      </c>
      <c r="AB113" s="225"/>
      <c r="AC113" s="225"/>
      <c r="AD113" s="225"/>
      <c r="AE113" s="225"/>
      <c r="AF113" s="226"/>
      <c r="AK113" s="316"/>
      <c r="AL113" s="316"/>
      <c r="AM113" s="67"/>
      <c r="AN113" s="67"/>
      <c r="AO113" s="67"/>
    </row>
    <row r="114" spans="1:65" ht="21.6" customHeight="1" thickTop="1" thickBot="1">
      <c r="A114" s="302"/>
      <c r="B114" s="106" t="s">
        <v>51</v>
      </c>
      <c r="C114" s="94" t="e">
        <f>VLOOKUP($B108,利用者一覧!$C$4:$AU$53,39,FALSE)</f>
        <v>#N/A</v>
      </c>
      <c r="D114" s="104" t="s">
        <v>56</v>
      </c>
      <c r="E114" s="61" t="s">
        <v>149</v>
      </c>
      <c r="F114" s="71"/>
      <c r="G114" s="72"/>
      <c r="H114" s="73"/>
      <c r="I114" s="72"/>
      <c r="J114" s="73"/>
      <c r="K114" s="72"/>
      <c r="L114" s="73"/>
      <c r="M114" s="74"/>
      <c r="N114" s="62"/>
      <c r="O114" s="63"/>
      <c r="P114" s="317" t="e">
        <f>VLOOKUP($B108,利用者一覧!$C$4:$AU$53,42,FALSE)</f>
        <v>#N/A</v>
      </c>
      <c r="Q114" s="318"/>
      <c r="R114" s="318"/>
      <c r="S114" s="318"/>
      <c r="T114" s="319"/>
      <c r="U114" s="116" t="s">
        <v>148</v>
      </c>
      <c r="V114" s="320" t="e">
        <f>VLOOKUP($B108,利用者一覧!$C$4:$AU$53,44,FALSE)</f>
        <v>#N/A</v>
      </c>
      <c r="W114" s="179"/>
      <c r="X114" s="179"/>
      <c r="Y114" s="179"/>
      <c r="Z114" s="179"/>
      <c r="AA114" s="179"/>
      <c r="AB114" s="179"/>
      <c r="AC114" s="179"/>
      <c r="AD114" s="179"/>
      <c r="AE114" s="179"/>
      <c r="AF114" s="180"/>
    </row>
    <row r="115" spans="1:65" ht="21.6" customHeight="1" thickBot="1">
      <c r="A115" s="302"/>
      <c r="B115" s="293" t="s">
        <v>182</v>
      </c>
      <c r="C115" s="294"/>
      <c r="D115" s="294"/>
      <c r="E115" s="295"/>
      <c r="F115" s="109"/>
      <c r="G115" s="110"/>
      <c r="H115" s="111"/>
      <c r="I115" s="110"/>
      <c r="J115" s="111"/>
      <c r="K115" s="110"/>
      <c r="L115" s="111"/>
      <c r="M115" s="112"/>
      <c r="N115" s="113"/>
      <c r="O115" s="114"/>
      <c r="P115" s="198" t="s">
        <v>178</v>
      </c>
      <c r="Q115" s="199"/>
      <c r="R115" s="324"/>
      <c r="S115" s="206" t="e">
        <f>VLOOKUP($B108,利用者一覧!$C$4:$AU$53,43,FALSE)</f>
        <v>#N/A</v>
      </c>
      <c r="T115" s="206"/>
      <c r="U115" s="207"/>
      <c r="V115" s="321"/>
      <c r="W115" s="322"/>
      <c r="X115" s="322"/>
      <c r="Y115" s="322"/>
      <c r="Z115" s="322"/>
      <c r="AA115" s="322"/>
      <c r="AB115" s="322"/>
      <c r="AC115" s="322"/>
      <c r="AD115" s="322"/>
      <c r="AE115" s="322"/>
      <c r="AF115" s="323"/>
      <c r="AK115" s="76"/>
      <c r="AL115" s="76"/>
      <c r="AM115" s="76"/>
      <c r="AN115" s="76"/>
      <c r="AO115" s="76"/>
      <c r="AP115" s="77"/>
      <c r="AQ115" s="77"/>
      <c r="AR115" s="75"/>
      <c r="AS115" s="77"/>
      <c r="AT115" s="77"/>
      <c r="AU115" s="75"/>
      <c r="AV115" s="77"/>
      <c r="AW115" s="77"/>
      <c r="AX115" s="75"/>
      <c r="AY115" s="77"/>
      <c r="AZ115" s="77"/>
      <c r="BA115" s="75"/>
      <c r="BB115" s="77"/>
      <c r="BC115" s="77"/>
      <c r="BD115" s="75"/>
      <c r="BE115" s="77"/>
      <c r="BF115" s="77"/>
      <c r="BG115" s="75"/>
      <c r="BH115" s="77"/>
      <c r="BI115" s="77"/>
      <c r="BJ115" s="75"/>
      <c r="BK115" s="77"/>
      <c r="BL115" s="77"/>
      <c r="BM115" s="75"/>
    </row>
    <row r="116" spans="1:65" ht="27.6" customHeight="1" thickTop="1" thickBot="1">
      <c r="A116" s="303"/>
      <c r="B116" s="313"/>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314"/>
      <c r="AF116" s="315"/>
    </row>
    <row r="117" spans="1:65" ht="16.95" customHeight="1" thickBot="1">
      <c r="A117" s="302">
        <v>12</v>
      </c>
      <c r="B117" s="149" t="s">
        <v>9</v>
      </c>
      <c r="C117" s="150"/>
      <c r="D117" s="150"/>
      <c r="E117" s="151"/>
      <c r="F117" s="304" t="s">
        <v>158</v>
      </c>
      <c r="G117" s="305"/>
      <c r="H117" s="305"/>
      <c r="I117" s="305"/>
      <c r="J117" s="305"/>
      <c r="K117" s="305"/>
      <c r="L117" s="305"/>
      <c r="M117" s="305"/>
      <c r="N117" s="305"/>
      <c r="O117" s="306"/>
      <c r="P117" s="282" t="s">
        <v>48</v>
      </c>
      <c r="Q117" s="283"/>
      <c r="R117" s="283"/>
      <c r="S117" s="283"/>
      <c r="T117" s="283"/>
      <c r="U117" s="284"/>
      <c r="V117" s="285" t="e">
        <f>VLOOKUP($B118,利用者一覧!$C$4:$AU$53,36,FALSE)</f>
        <v>#N/A</v>
      </c>
      <c r="W117" s="286"/>
      <c r="X117" s="286"/>
      <c r="Y117" s="282" t="s">
        <v>49</v>
      </c>
      <c r="Z117" s="283"/>
      <c r="AA117" s="283"/>
      <c r="AB117" s="283"/>
      <c r="AC117" s="284"/>
      <c r="AD117" s="285" t="e">
        <f>VLOOKUP($B118,利用者一覧!$C$4:$AU$53,37,FALSE)</f>
        <v>#N/A</v>
      </c>
      <c r="AE117" s="286"/>
      <c r="AF117" s="287"/>
    </row>
    <row r="118" spans="1:65" ht="27" customHeight="1" thickTop="1" thickBot="1">
      <c r="A118" s="302"/>
      <c r="B118" s="208"/>
      <c r="C118" s="208"/>
      <c r="D118" s="208"/>
      <c r="E118" s="259"/>
      <c r="F118" s="271" t="s">
        <v>26</v>
      </c>
      <c r="G118" s="272"/>
      <c r="H118" s="171" t="s">
        <v>27</v>
      </c>
      <c r="I118" s="272"/>
      <c r="J118" s="171" t="s">
        <v>28</v>
      </c>
      <c r="K118" s="272"/>
      <c r="L118" s="171" t="s">
        <v>29</v>
      </c>
      <c r="M118" s="272"/>
      <c r="N118" s="171" t="s">
        <v>30</v>
      </c>
      <c r="O118" s="275"/>
      <c r="P118" s="106" t="s">
        <v>52</v>
      </c>
      <c r="Q118" s="288" t="s">
        <v>53</v>
      </c>
      <c r="R118" s="289"/>
      <c r="S118" s="104" t="s">
        <v>57</v>
      </c>
      <c r="T118" s="290"/>
      <c r="U118" s="291"/>
      <c r="V118" s="105" t="s">
        <v>60</v>
      </c>
      <c r="W118" s="288" t="s">
        <v>61</v>
      </c>
      <c r="X118" s="292"/>
      <c r="Y118" s="107" t="s">
        <v>54</v>
      </c>
      <c r="Z118" s="115" t="s">
        <v>148</v>
      </c>
      <c r="AA118" s="108" t="s">
        <v>58</v>
      </c>
      <c r="AB118" s="115" t="s">
        <v>148</v>
      </c>
      <c r="AC118" s="108" t="s">
        <v>62</v>
      </c>
      <c r="AD118" s="115" t="s">
        <v>148</v>
      </c>
      <c r="AE118" s="104" t="s">
        <v>55</v>
      </c>
      <c r="AF118" s="61" t="s">
        <v>148</v>
      </c>
    </row>
    <row r="119" spans="1:65" ht="21.6" customHeight="1" thickBot="1">
      <c r="A119" s="302"/>
      <c r="B119" s="209"/>
      <c r="C119" s="209"/>
      <c r="D119" s="209"/>
      <c r="E119" s="261"/>
      <c r="F119" s="97" t="s">
        <v>36</v>
      </c>
      <c r="G119" s="98" t="s">
        <v>37</v>
      </c>
      <c r="H119" s="99" t="s">
        <v>36</v>
      </c>
      <c r="I119" s="98" t="s">
        <v>37</v>
      </c>
      <c r="J119" s="99" t="s">
        <v>36</v>
      </c>
      <c r="K119" s="98" t="s">
        <v>37</v>
      </c>
      <c r="L119" s="99" t="s">
        <v>36</v>
      </c>
      <c r="M119" s="98" t="s">
        <v>37</v>
      </c>
      <c r="N119" s="99" t="s">
        <v>36</v>
      </c>
      <c r="O119" s="100" t="s">
        <v>37</v>
      </c>
      <c r="P119" s="293" t="s">
        <v>177</v>
      </c>
      <c r="Q119" s="294"/>
      <c r="R119" s="294"/>
      <c r="S119" s="294"/>
      <c r="T119" s="294"/>
      <c r="U119" s="295"/>
      <c r="V119" s="293" t="s">
        <v>176</v>
      </c>
      <c r="W119" s="294"/>
      <c r="X119" s="294"/>
      <c r="Y119" s="294"/>
      <c r="Z119" s="294"/>
      <c r="AA119" s="296"/>
      <c r="AB119" s="297" t="e">
        <f>VLOOKUP($B118,利用者一覧!$C$4:$AU$53,45,FALSE)</f>
        <v>#N/A</v>
      </c>
      <c r="AC119" s="297"/>
      <c r="AD119" s="297"/>
      <c r="AE119" s="297"/>
      <c r="AF119" s="298"/>
    </row>
    <row r="120" spans="1:65" ht="27" customHeight="1" thickTop="1" thickBot="1">
      <c r="A120" s="302"/>
      <c r="B120" s="209"/>
      <c r="C120" s="209"/>
      <c r="D120" s="209"/>
      <c r="E120" s="261"/>
      <c r="F120" s="71"/>
      <c r="G120" s="72"/>
      <c r="H120" s="73"/>
      <c r="I120" s="72"/>
      <c r="J120" s="73"/>
      <c r="K120" s="72"/>
      <c r="L120" s="73"/>
      <c r="M120" s="72"/>
      <c r="N120" s="73"/>
      <c r="O120" s="83"/>
      <c r="P120" s="107" t="s">
        <v>157</v>
      </c>
      <c r="Q120" s="115" t="s">
        <v>148</v>
      </c>
      <c r="R120" s="108" t="s">
        <v>63</v>
      </c>
      <c r="S120" s="61" t="s">
        <v>148</v>
      </c>
      <c r="T120" s="107" t="s">
        <v>59</v>
      </c>
      <c r="U120" s="61" t="s">
        <v>148</v>
      </c>
      <c r="V120" s="299" t="s">
        <v>135</v>
      </c>
      <c r="W120" s="300"/>
      <c r="X120" s="95" t="e">
        <f>VLOOKUP($B118,利用者一覧!$C$4:$AU$53,14,FALSE)</f>
        <v>#N/A</v>
      </c>
      <c r="Y120" s="301" t="s">
        <v>139</v>
      </c>
      <c r="Z120" s="300"/>
      <c r="AA120" s="95" t="e">
        <f>VLOOKUP($B118,利用者一覧!$C$4:$AU$53,22,FALSE)</f>
        <v>#N/A</v>
      </c>
      <c r="AB120" s="225"/>
      <c r="AC120" s="225"/>
      <c r="AD120" s="225"/>
      <c r="AE120" s="225"/>
      <c r="AF120" s="226"/>
    </row>
    <row r="121" spans="1:65" ht="21.6" customHeight="1" thickBot="1">
      <c r="A121" s="302"/>
      <c r="B121" s="283" t="s">
        <v>46</v>
      </c>
      <c r="C121" s="283"/>
      <c r="D121" s="283"/>
      <c r="E121" s="307"/>
      <c r="F121" s="84"/>
      <c r="G121" s="85"/>
      <c r="H121" s="86"/>
      <c r="I121" s="85"/>
      <c r="J121" s="86"/>
      <c r="K121" s="85"/>
      <c r="L121" s="86"/>
      <c r="M121" s="85"/>
      <c r="N121" s="86"/>
      <c r="O121" s="87"/>
      <c r="P121" s="293" t="s">
        <v>156</v>
      </c>
      <c r="Q121" s="294"/>
      <c r="R121" s="294"/>
      <c r="S121" s="294"/>
      <c r="T121" s="294"/>
      <c r="U121" s="295"/>
      <c r="V121" s="279" t="s">
        <v>143</v>
      </c>
      <c r="W121" s="280"/>
      <c r="X121" s="96" t="e">
        <f>VLOOKUP($B118,利用者一覧!$C$4:$AU$53,16,FALSE)</f>
        <v>#N/A</v>
      </c>
      <c r="Y121" s="281" t="s">
        <v>140</v>
      </c>
      <c r="Z121" s="280"/>
      <c r="AA121" s="96" t="e">
        <f>VLOOKUP($B118,利用者一覧!$C$4:$AU$53,24,FALSE)</f>
        <v>#N/A</v>
      </c>
      <c r="AB121" s="225"/>
      <c r="AC121" s="225"/>
      <c r="AD121" s="225"/>
      <c r="AE121" s="225"/>
      <c r="AF121" s="226"/>
    </row>
    <row r="122" spans="1:65" ht="21.6" customHeight="1" thickTop="1" thickBot="1">
      <c r="A122" s="302"/>
      <c r="B122" s="103" t="s">
        <v>51</v>
      </c>
      <c r="C122" s="94" t="e">
        <f>VLOOKUP($B118,利用者一覧!$C$4:$AU$53,38,FALSE)</f>
        <v>#N/A</v>
      </c>
      <c r="D122" s="104" t="s">
        <v>56</v>
      </c>
      <c r="E122" s="61" t="s">
        <v>149</v>
      </c>
      <c r="F122" s="271" t="s">
        <v>31</v>
      </c>
      <c r="G122" s="272"/>
      <c r="H122" s="171" t="s">
        <v>32</v>
      </c>
      <c r="I122" s="272"/>
      <c r="J122" s="171" t="s">
        <v>33</v>
      </c>
      <c r="K122" s="272"/>
      <c r="L122" s="171" t="s">
        <v>34</v>
      </c>
      <c r="M122" s="273"/>
      <c r="N122" s="274" t="s">
        <v>35</v>
      </c>
      <c r="O122" s="275"/>
      <c r="P122" s="276" t="e">
        <f>VLOOKUP($B118,利用者一覧!$C$4:$AU$53,40,FALSE)</f>
        <v>#N/A</v>
      </c>
      <c r="Q122" s="277"/>
      <c r="R122" s="277"/>
      <c r="S122" s="277"/>
      <c r="T122" s="278"/>
      <c r="U122" s="70" t="s">
        <v>148</v>
      </c>
      <c r="V122" s="279" t="s">
        <v>144</v>
      </c>
      <c r="W122" s="280"/>
      <c r="X122" s="96" t="e">
        <f>VLOOKUP($B118,利用者一覧!$C$4:$AU$53,18,FALSE)</f>
        <v>#N/A</v>
      </c>
      <c r="Y122" s="281" t="s">
        <v>141</v>
      </c>
      <c r="Z122" s="280"/>
      <c r="AA122" s="96" t="e">
        <f>VLOOKUP($B118,利用者一覧!$C$4:$AU$53,26,FALSE)</f>
        <v>#N/A</v>
      </c>
      <c r="AB122" s="225"/>
      <c r="AC122" s="225"/>
      <c r="AD122" s="225"/>
      <c r="AE122" s="225"/>
      <c r="AF122" s="226"/>
    </row>
    <row r="123" spans="1:65" ht="21.6" customHeight="1" thickBot="1">
      <c r="A123" s="302"/>
      <c r="B123" s="308" t="s">
        <v>47</v>
      </c>
      <c r="C123" s="308"/>
      <c r="D123" s="308"/>
      <c r="E123" s="309"/>
      <c r="F123" s="97" t="s">
        <v>36</v>
      </c>
      <c r="G123" s="98" t="s">
        <v>37</v>
      </c>
      <c r="H123" s="99" t="s">
        <v>36</v>
      </c>
      <c r="I123" s="98" t="s">
        <v>37</v>
      </c>
      <c r="J123" s="99" t="s">
        <v>36</v>
      </c>
      <c r="K123" s="98" t="s">
        <v>37</v>
      </c>
      <c r="L123" s="99" t="s">
        <v>36</v>
      </c>
      <c r="M123" s="101" t="s">
        <v>37</v>
      </c>
      <c r="N123" s="102" t="s">
        <v>36</v>
      </c>
      <c r="O123" s="100" t="s">
        <v>37</v>
      </c>
      <c r="P123" s="310" t="e">
        <f>VLOOKUP($B118,利用者一覧!$C$4:$AU$53,41,FALSE)</f>
        <v>#N/A</v>
      </c>
      <c r="Q123" s="311"/>
      <c r="R123" s="311"/>
      <c r="S123" s="311"/>
      <c r="T123" s="312"/>
      <c r="U123" s="64" t="s">
        <v>148</v>
      </c>
      <c r="V123" s="279" t="s">
        <v>138</v>
      </c>
      <c r="W123" s="280"/>
      <c r="X123" s="96" t="e">
        <f>VLOOKUP($B118,利用者一覧!$C$4:$AU$53,20,FALSE)</f>
        <v>#N/A</v>
      </c>
      <c r="Y123" s="281" t="s">
        <v>142</v>
      </c>
      <c r="Z123" s="280"/>
      <c r="AA123" s="96" t="e">
        <f>VLOOKUP($B118,利用者一覧!$C$4:$AU$53,28,FALSE)</f>
        <v>#N/A</v>
      </c>
      <c r="AB123" s="225"/>
      <c r="AC123" s="225"/>
      <c r="AD123" s="225"/>
      <c r="AE123" s="225"/>
      <c r="AF123" s="226"/>
      <c r="AK123" s="316"/>
      <c r="AL123" s="316"/>
      <c r="AM123" s="67"/>
      <c r="AN123" s="67"/>
      <c r="AO123" s="67"/>
    </row>
    <row r="124" spans="1:65" ht="21.6" customHeight="1" thickTop="1" thickBot="1">
      <c r="A124" s="302"/>
      <c r="B124" s="106" t="s">
        <v>51</v>
      </c>
      <c r="C124" s="94" t="e">
        <f>VLOOKUP($B118,利用者一覧!$C$4:$AU$53,39,FALSE)</f>
        <v>#N/A</v>
      </c>
      <c r="D124" s="104" t="s">
        <v>56</v>
      </c>
      <c r="E124" s="61" t="s">
        <v>149</v>
      </c>
      <c r="F124" s="71"/>
      <c r="G124" s="72"/>
      <c r="H124" s="73"/>
      <c r="I124" s="72"/>
      <c r="J124" s="73"/>
      <c r="K124" s="72"/>
      <c r="L124" s="73"/>
      <c r="M124" s="74"/>
      <c r="N124" s="62"/>
      <c r="O124" s="63"/>
      <c r="P124" s="317" t="e">
        <f>VLOOKUP($B118,利用者一覧!$C$4:$AU$53,42,FALSE)</f>
        <v>#N/A</v>
      </c>
      <c r="Q124" s="318"/>
      <c r="R124" s="318"/>
      <c r="S124" s="318"/>
      <c r="T124" s="319"/>
      <c r="U124" s="116" t="s">
        <v>148</v>
      </c>
      <c r="V124" s="320" t="e">
        <f>VLOOKUP($B118,利用者一覧!$C$4:$AU$53,44,FALSE)</f>
        <v>#N/A</v>
      </c>
      <c r="W124" s="179"/>
      <c r="X124" s="179"/>
      <c r="Y124" s="179"/>
      <c r="Z124" s="179"/>
      <c r="AA124" s="179"/>
      <c r="AB124" s="179"/>
      <c r="AC124" s="179"/>
      <c r="AD124" s="179"/>
      <c r="AE124" s="179"/>
      <c r="AF124" s="180"/>
    </row>
    <row r="125" spans="1:65" ht="21.6" customHeight="1" thickBot="1">
      <c r="A125" s="302"/>
      <c r="B125" s="293" t="s">
        <v>182</v>
      </c>
      <c r="C125" s="294"/>
      <c r="D125" s="294"/>
      <c r="E125" s="295"/>
      <c r="F125" s="109"/>
      <c r="G125" s="110"/>
      <c r="H125" s="111"/>
      <c r="I125" s="110"/>
      <c r="J125" s="111"/>
      <c r="K125" s="110"/>
      <c r="L125" s="111"/>
      <c r="M125" s="112"/>
      <c r="N125" s="113"/>
      <c r="O125" s="114"/>
      <c r="P125" s="198" t="s">
        <v>178</v>
      </c>
      <c r="Q125" s="199"/>
      <c r="R125" s="324"/>
      <c r="S125" s="206" t="e">
        <f>VLOOKUP($B118,利用者一覧!$C$4:$AU$53,43,FALSE)</f>
        <v>#N/A</v>
      </c>
      <c r="T125" s="206"/>
      <c r="U125" s="207"/>
      <c r="V125" s="321"/>
      <c r="W125" s="322"/>
      <c r="X125" s="322"/>
      <c r="Y125" s="322"/>
      <c r="Z125" s="322"/>
      <c r="AA125" s="322"/>
      <c r="AB125" s="322"/>
      <c r="AC125" s="322"/>
      <c r="AD125" s="322"/>
      <c r="AE125" s="322"/>
      <c r="AF125" s="323"/>
      <c r="AK125" s="76"/>
      <c r="AL125" s="76"/>
      <c r="AM125" s="76"/>
      <c r="AN125" s="76"/>
      <c r="AO125" s="76"/>
      <c r="AP125" s="77"/>
      <c r="AQ125" s="77"/>
      <c r="AR125" s="75"/>
      <c r="AS125" s="77"/>
      <c r="AT125" s="77"/>
      <c r="AU125" s="75"/>
      <c r="AV125" s="77"/>
      <c r="AW125" s="77"/>
      <c r="AX125" s="75"/>
      <c r="AY125" s="77"/>
      <c r="AZ125" s="77"/>
      <c r="BA125" s="75"/>
      <c r="BB125" s="77"/>
      <c r="BC125" s="77"/>
      <c r="BD125" s="75"/>
      <c r="BE125" s="77"/>
      <c r="BF125" s="77"/>
      <c r="BG125" s="75"/>
      <c r="BH125" s="77"/>
      <c r="BI125" s="77"/>
      <c r="BJ125" s="75"/>
      <c r="BK125" s="77"/>
      <c r="BL125" s="77"/>
      <c r="BM125" s="75"/>
    </row>
    <row r="126" spans="1:65" ht="27.6" customHeight="1" thickTop="1" thickBot="1">
      <c r="A126" s="303"/>
      <c r="B126" s="313"/>
      <c r="C126" s="314"/>
      <c r="D126" s="314"/>
      <c r="E126" s="314"/>
      <c r="F126" s="314"/>
      <c r="G126" s="314"/>
      <c r="H126" s="314"/>
      <c r="I126" s="314"/>
      <c r="J126" s="314"/>
      <c r="K126" s="314"/>
      <c r="L126" s="314"/>
      <c r="M126" s="314"/>
      <c r="N126" s="314"/>
      <c r="O126" s="314"/>
      <c r="P126" s="314"/>
      <c r="Q126" s="314"/>
      <c r="R126" s="314"/>
      <c r="S126" s="314"/>
      <c r="T126" s="314"/>
      <c r="U126" s="314"/>
      <c r="V126" s="314"/>
      <c r="W126" s="314"/>
      <c r="X126" s="314"/>
      <c r="Y126" s="314"/>
      <c r="Z126" s="314"/>
      <c r="AA126" s="314"/>
      <c r="AB126" s="314"/>
      <c r="AC126" s="314"/>
      <c r="AD126" s="314"/>
      <c r="AE126" s="314"/>
      <c r="AF126" s="315"/>
    </row>
    <row r="127" spans="1:65" ht="16.95" customHeight="1" thickBot="1">
      <c r="A127" s="302">
        <v>13</v>
      </c>
      <c r="B127" s="149" t="s">
        <v>9</v>
      </c>
      <c r="C127" s="150"/>
      <c r="D127" s="150"/>
      <c r="E127" s="151"/>
      <c r="F127" s="304" t="s">
        <v>158</v>
      </c>
      <c r="G127" s="305"/>
      <c r="H127" s="305"/>
      <c r="I127" s="305"/>
      <c r="J127" s="305"/>
      <c r="K127" s="305"/>
      <c r="L127" s="305"/>
      <c r="M127" s="305"/>
      <c r="N127" s="305"/>
      <c r="O127" s="306"/>
      <c r="P127" s="282" t="s">
        <v>48</v>
      </c>
      <c r="Q127" s="283"/>
      <c r="R127" s="283"/>
      <c r="S127" s="283"/>
      <c r="T127" s="283"/>
      <c r="U127" s="284"/>
      <c r="V127" s="285" t="e">
        <f>VLOOKUP($B128,利用者一覧!$C$4:$AU$53,36,FALSE)</f>
        <v>#N/A</v>
      </c>
      <c r="W127" s="286"/>
      <c r="X127" s="286"/>
      <c r="Y127" s="282" t="s">
        <v>49</v>
      </c>
      <c r="Z127" s="283"/>
      <c r="AA127" s="283"/>
      <c r="AB127" s="283"/>
      <c r="AC127" s="284"/>
      <c r="AD127" s="285" t="e">
        <f>VLOOKUP($B128,利用者一覧!$C$4:$AU$53,37,FALSE)</f>
        <v>#N/A</v>
      </c>
      <c r="AE127" s="286"/>
      <c r="AF127" s="287"/>
    </row>
    <row r="128" spans="1:65" ht="27" customHeight="1" thickTop="1" thickBot="1">
      <c r="A128" s="302"/>
      <c r="B128" s="208"/>
      <c r="C128" s="208"/>
      <c r="D128" s="208"/>
      <c r="E128" s="259"/>
      <c r="F128" s="271" t="s">
        <v>26</v>
      </c>
      <c r="G128" s="272"/>
      <c r="H128" s="171" t="s">
        <v>27</v>
      </c>
      <c r="I128" s="272"/>
      <c r="J128" s="171" t="s">
        <v>28</v>
      </c>
      <c r="K128" s="272"/>
      <c r="L128" s="171" t="s">
        <v>29</v>
      </c>
      <c r="M128" s="272"/>
      <c r="N128" s="171" t="s">
        <v>30</v>
      </c>
      <c r="O128" s="275"/>
      <c r="P128" s="106" t="s">
        <v>52</v>
      </c>
      <c r="Q128" s="288" t="s">
        <v>53</v>
      </c>
      <c r="R128" s="289"/>
      <c r="S128" s="104" t="s">
        <v>57</v>
      </c>
      <c r="T128" s="290"/>
      <c r="U128" s="291"/>
      <c r="V128" s="105" t="s">
        <v>60</v>
      </c>
      <c r="W128" s="288" t="s">
        <v>61</v>
      </c>
      <c r="X128" s="292"/>
      <c r="Y128" s="107" t="s">
        <v>54</v>
      </c>
      <c r="Z128" s="115" t="s">
        <v>148</v>
      </c>
      <c r="AA128" s="108" t="s">
        <v>58</v>
      </c>
      <c r="AB128" s="115" t="s">
        <v>148</v>
      </c>
      <c r="AC128" s="108" t="s">
        <v>62</v>
      </c>
      <c r="AD128" s="115" t="s">
        <v>148</v>
      </c>
      <c r="AE128" s="104" t="s">
        <v>55</v>
      </c>
      <c r="AF128" s="61" t="s">
        <v>148</v>
      </c>
    </row>
    <row r="129" spans="1:65" ht="21.6" customHeight="1" thickBot="1">
      <c r="A129" s="302"/>
      <c r="B129" s="209"/>
      <c r="C129" s="209"/>
      <c r="D129" s="209"/>
      <c r="E129" s="261"/>
      <c r="F129" s="97" t="s">
        <v>36</v>
      </c>
      <c r="G129" s="98" t="s">
        <v>37</v>
      </c>
      <c r="H129" s="99" t="s">
        <v>36</v>
      </c>
      <c r="I129" s="98" t="s">
        <v>37</v>
      </c>
      <c r="J129" s="99" t="s">
        <v>36</v>
      </c>
      <c r="K129" s="98" t="s">
        <v>37</v>
      </c>
      <c r="L129" s="99" t="s">
        <v>36</v>
      </c>
      <c r="M129" s="98" t="s">
        <v>37</v>
      </c>
      <c r="N129" s="99" t="s">
        <v>36</v>
      </c>
      <c r="O129" s="100" t="s">
        <v>37</v>
      </c>
      <c r="P129" s="293" t="s">
        <v>177</v>
      </c>
      <c r="Q129" s="294"/>
      <c r="R129" s="294"/>
      <c r="S129" s="294"/>
      <c r="T129" s="294"/>
      <c r="U129" s="295"/>
      <c r="V129" s="293" t="s">
        <v>176</v>
      </c>
      <c r="W129" s="294"/>
      <c r="X129" s="294"/>
      <c r="Y129" s="294"/>
      <c r="Z129" s="294"/>
      <c r="AA129" s="296"/>
      <c r="AB129" s="297" t="e">
        <f>VLOOKUP($B128,利用者一覧!$C$4:$AU$53,45,FALSE)</f>
        <v>#N/A</v>
      </c>
      <c r="AC129" s="297"/>
      <c r="AD129" s="297"/>
      <c r="AE129" s="297"/>
      <c r="AF129" s="298"/>
    </row>
    <row r="130" spans="1:65" ht="27" customHeight="1" thickTop="1" thickBot="1">
      <c r="A130" s="302"/>
      <c r="B130" s="209"/>
      <c r="C130" s="209"/>
      <c r="D130" s="209"/>
      <c r="E130" s="261"/>
      <c r="F130" s="71"/>
      <c r="G130" s="72"/>
      <c r="H130" s="73"/>
      <c r="I130" s="72"/>
      <c r="J130" s="73"/>
      <c r="K130" s="72"/>
      <c r="L130" s="73"/>
      <c r="M130" s="72"/>
      <c r="N130" s="73"/>
      <c r="O130" s="83"/>
      <c r="P130" s="107" t="s">
        <v>157</v>
      </c>
      <c r="Q130" s="115" t="s">
        <v>148</v>
      </c>
      <c r="R130" s="108" t="s">
        <v>63</v>
      </c>
      <c r="S130" s="61" t="s">
        <v>148</v>
      </c>
      <c r="T130" s="107" t="s">
        <v>59</v>
      </c>
      <c r="U130" s="61" t="s">
        <v>148</v>
      </c>
      <c r="V130" s="299" t="s">
        <v>135</v>
      </c>
      <c r="W130" s="300"/>
      <c r="X130" s="95" t="e">
        <f>VLOOKUP($B128,利用者一覧!$C$4:$AU$53,14,FALSE)</f>
        <v>#N/A</v>
      </c>
      <c r="Y130" s="301" t="s">
        <v>139</v>
      </c>
      <c r="Z130" s="300"/>
      <c r="AA130" s="95" t="e">
        <f>VLOOKUP($B128,利用者一覧!$C$4:$AU$53,22,FALSE)</f>
        <v>#N/A</v>
      </c>
      <c r="AB130" s="225"/>
      <c r="AC130" s="225"/>
      <c r="AD130" s="225"/>
      <c r="AE130" s="225"/>
      <c r="AF130" s="226"/>
    </row>
    <row r="131" spans="1:65" ht="21.6" customHeight="1" thickBot="1">
      <c r="A131" s="302"/>
      <c r="B131" s="283" t="s">
        <v>46</v>
      </c>
      <c r="C131" s="283"/>
      <c r="D131" s="283"/>
      <c r="E131" s="307"/>
      <c r="F131" s="84"/>
      <c r="G131" s="85"/>
      <c r="H131" s="86"/>
      <c r="I131" s="85"/>
      <c r="J131" s="86"/>
      <c r="K131" s="85"/>
      <c r="L131" s="86"/>
      <c r="M131" s="85"/>
      <c r="N131" s="86"/>
      <c r="O131" s="87"/>
      <c r="P131" s="293" t="s">
        <v>156</v>
      </c>
      <c r="Q131" s="294"/>
      <c r="R131" s="294"/>
      <c r="S131" s="294"/>
      <c r="T131" s="294"/>
      <c r="U131" s="295"/>
      <c r="V131" s="279" t="s">
        <v>143</v>
      </c>
      <c r="W131" s="280"/>
      <c r="X131" s="96" t="e">
        <f>VLOOKUP($B128,利用者一覧!$C$4:$AU$53,16,FALSE)</f>
        <v>#N/A</v>
      </c>
      <c r="Y131" s="281" t="s">
        <v>140</v>
      </c>
      <c r="Z131" s="280"/>
      <c r="AA131" s="96" t="e">
        <f>VLOOKUP($B128,利用者一覧!$C$4:$AU$53,24,FALSE)</f>
        <v>#N/A</v>
      </c>
      <c r="AB131" s="225"/>
      <c r="AC131" s="225"/>
      <c r="AD131" s="225"/>
      <c r="AE131" s="225"/>
      <c r="AF131" s="226"/>
    </row>
    <row r="132" spans="1:65" ht="21.6" customHeight="1" thickTop="1" thickBot="1">
      <c r="A132" s="302"/>
      <c r="B132" s="103" t="s">
        <v>51</v>
      </c>
      <c r="C132" s="94" t="e">
        <f>VLOOKUP($B128,利用者一覧!$C$4:$AU$53,38,FALSE)</f>
        <v>#N/A</v>
      </c>
      <c r="D132" s="104" t="s">
        <v>56</v>
      </c>
      <c r="E132" s="61" t="s">
        <v>149</v>
      </c>
      <c r="F132" s="271" t="s">
        <v>31</v>
      </c>
      <c r="G132" s="272"/>
      <c r="H132" s="171" t="s">
        <v>32</v>
      </c>
      <c r="I132" s="272"/>
      <c r="J132" s="171" t="s">
        <v>33</v>
      </c>
      <c r="K132" s="272"/>
      <c r="L132" s="171" t="s">
        <v>34</v>
      </c>
      <c r="M132" s="273"/>
      <c r="N132" s="274" t="s">
        <v>35</v>
      </c>
      <c r="O132" s="275"/>
      <c r="P132" s="276" t="e">
        <f>VLOOKUP($B128,利用者一覧!$C$4:$AU$53,40,FALSE)</f>
        <v>#N/A</v>
      </c>
      <c r="Q132" s="277"/>
      <c r="R132" s="277"/>
      <c r="S132" s="277"/>
      <c r="T132" s="278"/>
      <c r="U132" s="70" t="s">
        <v>148</v>
      </c>
      <c r="V132" s="279" t="s">
        <v>144</v>
      </c>
      <c r="W132" s="280"/>
      <c r="X132" s="96" t="e">
        <f>VLOOKUP($B128,利用者一覧!$C$4:$AU$53,18,FALSE)</f>
        <v>#N/A</v>
      </c>
      <c r="Y132" s="281" t="s">
        <v>141</v>
      </c>
      <c r="Z132" s="280"/>
      <c r="AA132" s="96" t="e">
        <f>VLOOKUP($B128,利用者一覧!$C$4:$AU$53,26,FALSE)</f>
        <v>#N/A</v>
      </c>
      <c r="AB132" s="225"/>
      <c r="AC132" s="225"/>
      <c r="AD132" s="225"/>
      <c r="AE132" s="225"/>
      <c r="AF132" s="226"/>
    </row>
    <row r="133" spans="1:65" ht="21.6" customHeight="1" thickBot="1">
      <c r="A133" s="302"/>
      <c r="B133" s="308" t="s">
        <v>47</v>
      </c>
      <c r="C133" s="308"/>
      <c r="D133" s="308"/>
      <c r="E133" s="309"/>
      <c r="F133" s="97" t="s">
        <v>36</v>
      </c>
      <c r="G133" s="98" t="s">
        <v>37</v>
      </c>
      <c r="H133" s="99" t="s">
        <v>36</v>
      </c>
      <c r="I133" s="98" t="s">
        <v>37</v>
      </c>
      <c r="J133" s="99" t="s">
        <v>36</v>
      </c>
      <c r="K133" s="98" t="s">
        <v>37</v>
      </c>
      <c r="L133" s="99" t="s">
        <v>36</v>
      </c>
      <c r="M133" s="101" t="s">
        <v>37</v>
      </c>
      <c r="N133" s="102" t="s">
        <v>36</v>
      </c>
      <c r="O133" s="100" t="s">
        <v>37</v>
      </c>
      <c r="P133" s="310" t="e">
        <f>VLOOKUP($B128,利用者一覧!$C$4:$AU$53,41,FALSE)</f>
        <v>#N/A</v>
      </c>
      <c r="Q133" s="311"/>
      <c r="R133" s="311"/>
      <c r="S133" s="311"/>
      <c r="T133" s="312"/>
      <c r="U133" s="64" t="s">
        <v>148</v>
      </c>
      <c r="V133" s="279" t="s">
        <v>138</v>
      </c>
      <c r="W133" s="280"/>
      <c r="X133" s="96" t="e">
        <f>VLOOKUP($B128,利用者一覧!$C$4:$AU$53,20,FALSE)</f>
        <v>#N/A</v>
      </c>
      <c r="Y133" s="281" t="s">
        <v>142</v>
      </c>
      <c r="Z133" s="280"/>
      <c r="AA133" s="96" t="e">
        <f>VLOOKUP($B128,利用者一覧!$C$4:$AU$53,28,FALSE)</f>
        <v>#N/A</v>
      </c>
      <c r="AB133" s="225"/>
      <c r="AC133" s="225"/>
      <c r="AD133" s="225"/>
      <c r="AE133" s="225"/>
      <c r="AF133" s="226"/>
      <c r="AK133" s="316"/>
      <c r="AL133" s="316"/>
      <c r="AM133" s="67"/>
      <c r="AN133" s="67"/>
      <c r="AO133" s="67"/>
    </row>
    <row r="134" spans="1:65" ht="21.6" customHeight="1" thickTop="1" thickBot="1">
      <c r="A134" s="302"/>
      <c r="B134" s="106" t="s">
        <v>51</v>
      </c>
      <c r="C134" s="94" t="e">
        <f>VLOOKUP($B128,利用者一覧!$C$4:$AU$53,39,FALSE)</f>
        <v>#N/A</v>
      </c>
      <c r="D134" s="104" t="s">
        <v>56</v>
      </c>
      <c r="E134" s="61" t="s">
        <v>149</v>
      </c>
      <c r="F134" s="71"/>
      <c r="G134" s="72"/>
      <c r="H134" s="73"/>
      <c r="I134" s="72"/>
      <c r="J134" s="73"/>
      <c r="K134" s="72"/>
      <c r="L134" s="73"/>
      <c r="M134" s="74"/>
      <c r="N134" s="62"/>
      <c r="O134" s="63"/>
      <c r="P134" s="317" t="e">
        <f>VLOOKUP($B128,利用者一覧!$C$4:$AU$53,42,FALSE)</f>
        <v>#N/A</v>
      </c>
      <c r="Q134" s="318"/>
      <c r="R134" s="318"/>
      <c r="S134" s="318"/>
      <c r="T134" s="319"/>
      <c r="U134" s="116" t="s">
        <v>148</v>
      </c>
      <c r="V134" s="320" t="e">
        <f>VLOOKUP($B128,利用者一覧!$C$4:$AU$53,44,FALSE)</f>
        <v>#N/A</v>
      </c>
      <c r="W134" s="179"/>
      <c r="X134" s="179"/>
      <c r="Y134" s="179"/>
      <c r="Z134" s="179"/>
      <c r="AA134" s="179"/>
      <c r="AB134" s="179"/>
      <c r="AC134" s="179"/>
      <c r="AD134" s="179"/>
      <c r="AE134" s="179"/>
      <c r="AF134" s="180"/>
    </row>
    <row r="135" spans="1:65" ht="21.6" customHeight="1" thickBot="1">
      <c r="A135" s="302"/>
      <c r="B135" s="293" t="s">
        <v>182</v>
      </c>
      <c r="C135" s="294"/>
      <c r="D135" s="294"/>
      <c r="E135" s="295"/>
      <c r="F135" s="109"/>
      <c r="G135" s="110"/>
      <c r="H135" s="111"/>
      <c r="I135" s="110"/>
      <c r="J135" s="111"/>
      <c r="K135" s="110"/>
      <c r="L135" s="111"/>
      <c r="M135" s="112"/>
      <c r="N135" s="113"/>
      <c r="O135" s="114"/>
      <c r="P135" s="198" t="s">
        <v>178</v>
      </c>
      <c r="Q135" s="199"/>
      <c r="R135" s="324"/>
      <c r="S135" s="206" t="e">
        <f>VLOOKUP($B128,利用者一覧!$C$4:$AU$53,43,FALSE)</f>
        <v>#N/A</v>
      </c>
      <c r="T135" s="206"/>
      <c r="U135" s="207"/>
      <c r="V135" s="321"/>
      <c r="W135" s="322"/>
      <c r="X135" s="322"/>
      <c r="Y135" s="322"/>
      <c r="Z135" s="322"/>
      <c r="AA135" s="322"/>
      <c r="AB135" s="322"/>
      <c r="AC135" s="322"/>
      <c r="AD135" s="322"/>
      <c r="AE135" s="322"/>
      <c r="AF135" s="323"/>
      <c r="AK135" s="76"/>
      <c r="AL135" s="76"/>
      <c r="AM135" s="76"/>
      <c r="AN135" s="76"/>
      <c r="AO135" s="76"/>
      <c r="AP135" s="77"/>
      <c r="AQ135" s="77"/>
      <c r="AR135" s="75"/>
      <c r="AS135" s="77"/>
      <c r="AT135" s="77"/>
      <c r="AU135" s="75"/>
      <c r="AV135" s="77"/>
      <c r="AW135" s="77"/>
      <c r="AX135" s="75"/>
      <c r="AY135" s="77"/>
      <c r="AZ135" s="77"/>
      <c r="BA135" s="75"/>
      <c r="BB135" s="77"/>
      <c r="BC135" s="77"/>
      <c r="BD135" s="75"/>
      <c r="BE135" s="77"/>
      <c r="BF135" s="77"/>
      <c r="BG135" s="75"/>
      <c r="BH135" s="77"/>
      <c r="BI135" s="77"/>
      <c r="BJ135" s="75"/>
      <c r="BK135" s="77"/>
      <c r="BL135" s="77"/>
      <c r="BM135" s="75"/>
    </row>
    <row r="136" spans="1:65" ht="27.6" customHeight="1" thickTop="1" thickBot="1">
      <c r="A136" s="303"/>
      <c r="B136" s="313"/>
      <c r="C136" s="314"/>
      <c r="D136" s="314"/>
      <c r="E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c r="AA136" s="314"/>
      <c r="AB136" s="314"/>
      <c r="AC136" s="314"/>
      <c r="AD136" s="314"/>
      <c r="AE136" s="314"/>
      <c r="AF136" s="315"/>
    </row>
    <row r="137" spans="1:65" ht="16.95" customHeight="1" thickBot="1">
      <c r="A137" s="302">
        <v>14</v>
      </c>
      <c r="B137" s="149" t="s">
        <v>9</v>
      </c>
      <c r="C137" s="150"/>
      <c r="D137" s="150"/>
      <c r="E137" s="151"/>
      <c r="F137" s="304" t="s">
        <v>158</v>
      </c>
      <c r="G137" s="305"/>
      <c r="H137" s="305"/>
      <c r="I137" s="305"/>
      <c r="J137" s="305"/>
      <c r="K137" s="305"/>
      <c r="L137" s="305"/>
      <c r="M137" s="305"/>
      <c r="N137" s="305"/>
      <c r="O137" s="306"/>
      <c r="P137" s="282" t="s">
        <v>48</v>
      </c>
      <c r="Q137" s="283"/>
      <c r="R137" s="283"/>
      <c r="S137" s="283"/>
      <c r="T137" s="283"/>
      <c r="U137" s="284"/>
      <c r="V137" s="285" t="e">
        <f>VLOOKUP($B138,利用者一覧!$C$4:$AU$53,36,FALSE)</f>
        <v>#N/A</v>
      </c>
      <c r="W137" s="286"/>
      <c r="X137" s="286"/>
      <c r="Y137" s="282" t="s">
        <v>49</v>
      </c>
      <c r="Z137" s="283"/>
      <c r="AA137" s="283"/>
      <c r="AB137" s="283"/>
      <c r="AC137" s="284"/>
      <c r="AD137" s="285" t="e">
        <f>VLOOKUP($B138,利用者一覧!$C$4:$AU$53,37,FALSE)</f>
        <v>#N/A</v>
      </c>
      <c r="AE137" s="286"/>
      <c r="AF137" s="287"/>
    </row>
    <row r="138" spans="1:65" ht="27" customHeight="1" thickTop="1" thickBot="1">
      <c r="A138" s="302"/>
      <c r="B138" s="208"/>
      <c r="C138" s="208"/>
      <c r="D138" s="208"/>
      <c r="E138" s="259"/>
      <c r="F138" s="271" t="s">
        <v>26</v>
      </c>
      <c r="G138" s="272"/>
      <c r="H138" s="171" t="s">
        <v>27</v>
      </c>
      <c r="I138" s="272"/>
      <c r="J138" s="171" t="s">
        <v>28</v>
      </c>
      <c r="K138" s="272"/>
      <c r="L138" s="171" t="s">
        <v>29</v>
      </c>
      <c r="M138" s="272"/>
      <c r="N138" s="171" t="s">
        <v>30</v>
      </c>
      <c r="O138" s="275"/>
      <c r="P138" s="106" t="s">
        <v>52</v>
      </c>
      <c r="Q138" s="288" t="s">
        <v>53</v>
      </c>
      <c r="R138" s="289"/>
      <c r="S138" s="104" t="s">
        <v>57</v>
      </c>
      <c r="T138" s="290"/>
      <c r="U138" s="291"/>
      <c r="V138" s="105" t="s">
        <v>60</v>
      </c>
      <c r="W138" s="288" t="s">
        <v>61</v>
      </c>
      <c r="X138" s="292"/>
      <c r="Y138" s="107" t="s">
        <v>54</v>
      </c>
      <c r="Z138" s="115" t="s">
        <v>148</v>
      </c>
      <c r="AA138" s="108" t="s">
        <v>58</v>
      </c>
      <c r="AB138" s="115" t="s">
        <v>148</v>
      </c>
      <c r="AC138" s="108" t="s">
        <v>62</v>
      </c>
      <c r="AD138" s="115" t="s">
        <v>148</v>
      </c>
      <c r="AE138" s="104" t="s">
        <v>55</v>
      </c>
      <c r="AF138" s="61" t="s">
        <v>148</v>
      </c>
    </row>
    <row r="139" spans="1:65" ht="21.6" customHeight="1" thickBot="1">
      <c r="A139" s="302"/>
      <c r="B139" s="209"/>
      <c r="C139" s="209"/>
      <c r="D139" s="209"/>
      <c r="E139" s="261"/>
      <c r="F139" s="97" t="s">
        <v>36</v>
      </c>
      <c r="G139" s="98" t="s">
        <v>37</v>
      </c>
      <c r="H139" s="99" t="s">
        <v>36</v>
      </c>
      <c r="I139" s="98" t="s">
        <v>37</v>
      </c>
      <c r="J139" s="99" t="s">
        <v>36</v>
      </c>
      <c r="K139" s="98" t="s">
        <v>37</v>
      </c>
      <c r="L139" s="99" t="s">
        <v>36</v>
      </c>
      <c r="M139" s="98" t="s">
        <v>37</v>
      </c>
      <c r="N139" s="99" t="s">
        <v>36</v>
      </c>
      <c r="O139" s="100" t="s">
        <v>37</v>
      </c>
      <c r="P139" s="293" t="s">
        <v>177</v>
      </c>
      <c r="Q139" s="294"/>
      <c r="R139" s="294"/>
      <c r="S139" s="294"/>
      <c r="T139" s="294"/>
      <c r="U139" s="295"/>
      <c r="V139" s="293" t="s">
        <v>176</v>
      </c>
      <c r="W139" s="294"/>
      <c r="X139" s="294"/>
      <c r="Y139" s="294"/>
      <c r="Z139" s="294"/>
      <c r="AA139" s="296"/>
      <c r="AB139" s="297" t="e">
        <f>VLOOKUP($B138,利用者一覧!$C$4:$AU$53,45,FALSE)</f>
        <v>#N/A</v>
      </c>
      <c r="AC139" s="297"/>
      <c r="AD139" s="297"/>
      <c r="AE139" s="297"/>
      <c r="AF139" s="298"/>
    </row>
    <row r="140" spans="1:65" ht="27" customHeight="1" thickTop="1" thickBot="1">
      <c r="A140" s="302"/>
      <c r="B140" s="209"/>
      <c r="C140" s="209"/>
      <c r="D140" s="209"/>
      <c r="E140" s="261"/>
      <c r="F140" s="71"/>
      <c r="G140" s="72"/>
      <c r="H140" s="73"/>
      <c r="I140" s="72"/>
      <c r="J140" s="73"/>
      <c r="K140" s="72"/>
      <c r="L140" s="73"/>
      <c r="M140" s="72"/>
      <c r="N140" s="73"/>
      <c r="O140" s="83"/>
      <c r="P140" s="107" t="s">
        <v>157</v>
      </c>
      <c r="Q140" s="115" t="s">
        <v>148</v>
      </c>
      <c r="R140" s="108" t="s">
        <v>63</v>
      </c>
      <c r="S140" s="61" t="s">
        <v>148</v>
      </c>
      <c r="T140" s="107" t="s">
        <v>59</v>
      </c>
      <c r="U140" s="61" t="s">
        <v>148</v>
      </c>
      <c r="V140" s="299" t="s">
        <v>135</v>
      </c>
      <c r="W140" s="300"/>
      <c r="X140" s="95" t="e">
        <f>VLOOKUP($B138,利用者一覧!$C$4:$AU$53,14,FALSE)</f>
        <v>#N/A</v>
      </c>
      <c r="Y140" s="301" t="s">
        <v>139</v>
      </c>
      <c r="Z140" s="300"/>
      <c r="AA140" s="95" t="e">
        <f>VLOOKUP($B138,利用者一覧!$C$4:$AU$53,22,FALSE)</f>
        <v>#N/A</v>
      </c>
      <c r="AB140" s="225"/>
      <c r="AC140" s="225"/>
      <c r="AD140" s="225"/>
      <c r="AE140" s="225"/>
      <c r="AF140" s="226"/>
    </row>
    <row r="141" spans="1:65" ht="21.6" customHeight="1" thickBot="1">
      <c r="A141" s="302"/>
      <c r="B141" s="283" t="s">
        <v>46</v>
      </c>
      <c r="C141" s="283"/>
      <c r="D141" s="283"/>
      <c r="E141" s="307"/>
      <c r="F141" s="84"/>
      <c r="G141" s="85"/>
      <c r="H141" s="86"/>
      <c r="I141" s="85"/>
      <c r="J141" s="86"/>
      <c r="K141" s="85"/>
      <c r="L141" s="86"/>
      <c r="M141" s="85"/>
      <c r="N141" s="86"/>
      <c r="O141" s="87"/>
      <c r="P141" s="293" t="s">
        <v>156</v>
      </c>
      <c r="Q141" s="294"/>
      <c r="R141" s="294"/>
      <c r="S141" s="294"/>
      <c r="T141" s="294"/>
      <c r="U141" s="295"/>
      <c r="V141" s="279" t="s">
        <v>143</v>
      </c>
      <c r="W141" s="280"/>
      <c r="X141" s="96" t="e">
        <f>VLOOKUP($B138,利用者一覧!$C$4:$AU$53,16,FALSE)</f>
        <v>#N/A</v>
      </c>
      <c r="Y141" s="281" t="s">
        <v>140</v>
      </c>
      <c r="Z141" s="280"/>
      <c r="AA141" s="96" t="e">
        <f>VLOOKUP($B138,利用者一覧!$C$4:$AU$53,24,FALSE)</f>
        <v>#N/A</v>
      </c>
      <c r="AB141" s="225"/>
      <c r="AC141" s="225"/>
      <c r="AD141" s="225"/>
      <c r="AE141" s="225"/>
      <c r="AF141" s="226"/>
    </row>
    <row r="142" spans="1:65" ht="21.6" customHeight="1" thickTop="1" thickBot="1">
      <c r="A142" s="302"/>
      <c r="B142" s="103" t="s">
        <v>51</v>
      </c>
      <c r="C142" s="94" t="e">
        <f>VLOOKUP($B138,利用者一覧!$C$4:$AU$53,38,FALSE)</f>
        <v>#N/A</v>
      </c>
      <c r="D142" s="104" t="s">
        <v>56</v>
      </c>
      <c r="E142" s="61" t="s">
        <v>149</v>
      </c>
      <c r="F142" s="271" t="s">
        <v>31</v>
      </c>
      <c r="G142" s="272"/>
      <c r="H142" s="171" t="s">
        <v>32</v>
      </c>
      <c r="I142" s="272"/>
      <c r="J142" s="171" t="s">
        <v>33</v>
      </c>
      <c r="K142" s="272"/>
      <c r="L142" s="171" t="s">
        <v>34</v>
      </c>
      <c r="M142" s="273"/>
      <c r="N142" s="274" t="s">
        <v>35</v>
      </c>
      <c r="O142" s="275"/>
      <c r="P142" s="276" t="e">
        <f>VLOOKUP($B138,利用者一覧!$C$4:$AU$53,40,FALSE)</f>
        <v>#N/A</v>
      </c>
      <c r="Q142" s="277"/>
      <c r="R142" s="277"/>
      <c r="S142" s="277"/>
      <c r="T142" s="278"/>
      <c r="U142" s="70" t="s">
        <v>148</v>
      </c>
      <c r="V142" s="279" t="s">
        <v>144</v>
      </c>
      <c r="W142" s="280"/>
      <c r="X142" s="96" t="e">
        <f>VLOOKUP($B138,利用者一覧!$C$4:$AU$53,18,FALSE)</f>
        <v>#N/A</v>
      </c>
      <c r="Y142" s="281" t="s">
        <v>141</v>
      </c>
      <c r="Z142" s="280"/>
      <c r="AA142" s="96" t="e">
        <f>VLOOKUP($B138,利用者一覧!$C$4:$AU$53,26,FALSE)</f>
        <v>#N/A</v>
      </c>
      <c r="AB142" s="225"/>
      <c r="AC142" s="225"/>
      <c r="AD142" s="225"/>
      <c r="AE142" s="225"/>
      <c r="AF142" s="226"/>
    </row>
    <row r="143" spans="1:65" ht="21.6" customHeight="1" thickBot="1">
      <c r="A143" s="302"/>
      <c r="B143" s="308" t="s">
        <v>47</v>
      </c>
      <c r="C143" s="308"/>
      <c r="D143" s="308"/>
      <c r="E143" s="309"/>
      <c r="F143" s="97" t="s">
        <v>36</v>
      </c>
      <c r="G143" s="98" t="s">
        <v>37</v>
      </c>
      <c r="H143" s="99" t="s">
        <v>36</v>
      </c>
      <c r="I143" s="98" t="s">
        <v>37</v>
      </c>
      <c r="J143" s="99" t="s">
        <v>36</v>
      </c>
      <c r="K143" s="98" t="s">
        <v>37</v>
      </c>
      <c r="L143" s="99" t="s">
        <v>36</v>
      </c>
      <c r="M143" s="101" t="s">
        <v>37</v>
      </c>
      <c r="N143" s="102" t="s">
        <v>36</v>
      </c>
      <c r="O143" s="100" t="s">
        <v>37</v>
      </c>
      <c r="P143" s="310" t="e">
        <f>VLOOKUP($B138,利用者一覧!$C$4:$AU$53,41,FALSE)</f>
        <v>#N/A</v>
      </c>
      <c r="Q143" s="311"/>
      <c r="R143" s="311"/>
      <c r="S143" s="311"/>
      <c r="T143" s="312"/>
      <c r="U143" s="64" t="s">
        <v>148</v>
      </c>
      <c r="V143" s="279" t="s">
        <v>138</v>
      </c>
      <c r="W143" s="280"/>
      <c r="X143" s="96" t="e">
        <f>VLOOKUP($B138,利用者一覧!$C$4:$AU$53,20,FALSE)</f>
        <v>#N/A</v>
      </c>
      <c r="Y143" s="281" t="s">
        <v>142</v>
      </c>
      <c r="Z143" s="280"/>
      <c r="AA143" s="96" t="e">
        <f>VLOOKUP($B138,利用者一覧!$C$4:$AU$53,28,FALSE)</f>
        <v>#N/A</v>
      </c>
      <c r="AB143" s="225"/>
      <c r="AC143" s="225"/>
      <c r="AD143" s="225"/>
      <c r="AE143" s="225"/>
      <c r="AF143" s="226"/>
      <c r="AK143" s="316"/>
      <c r="AL143" s="316"/>
      <c r="AM143" s="67"/>
      <c r="AN143" s="67"/>
      <c r="AO143" s="67"/>
    </row>
    <row r="144" spans="1:65" ht="21.6" customHeight="1" thickTop="1" thickBot="1">
      <c r="A144" s="302"/>
      <c r="B144" s="106" t="s">
        <v>51</v>
      </c>
      <c r="C144" s="94" t="e">
        <f>VLOOKUP($B138,利用者一覧!$C$4:$AU$53,39,FALSE)</f>
        <v>#N/A</v>
      </c>
      <c r="D144" s="104" t="s">
        <v>56</v>
      </c>
      <c r="E144" s="61" t="s">
        <v>149</v>
      </c>
      <c r="F144" s="71"/>
      <c r="G144" s="72"/>
      <c r="H144" s="73"/>
      <c r="I144" s="72"/>
      <c r="J144" s="73"/>
      <c r="K144" s="72"/>
      <c r="L144" s="73"/>
      <c r="M144" s="74"/>
      <c r="N144" s="62"/>
      <c r="O144" s="63"/>
      <c r="P144" s="317" t="e">
        <f>VLOOKUP($B138,利用者一覧!$C$4:$AU$53,42,FALSE)</f>
        <v>#N/A</v>
      </c>
      <c r="Q144" s="318"/>
      <c r="R144" s="318"/>
      <c r="S144" s="318"/>
      <c r="T144" s="319"/>
      <c r="U144" s="116" t="s">
        <v>148</v>
      </c>
      <c r="V144" s="320" t="e">
        <f>VLOOKUP($B138,利用者一覧!$C$4:$AU$53,44,FALSE)</f>
        <v>#N/A</v>
      </c>
      <c r="W144" s="179"/>
      <c r="X144" s="179"/>
      <c r="Y144" s="179"/>
      <c r="Z144" s="179"/>
      <c r="AA144" s="179"/>
      <c r="AB144" s="179"/>
      <c r="AC144" s="179"/>
      <c r="AD144" s="179"/>
      <c r="AE144" s="179"/>
      <c r="AF144" s="180"/>
    </row>
    <row r="145" spans="1:65" ht="21.6" customHeight="1" thickBot="1">
      <c r="A145" s="302"/>
      <c r="B145" s="293" t="s">
        <v>182</v>
      </c>
      <c r="C145" s="294"/>
      <c r="D145" s="294"/>
      <c r="E145" s="295"/>
      <c r="F145" s="109"/>
      <c r="G145" s="110"/>
      <c r="H145" s="111"/>
      <c r="I145" s="110"/>
      <c r="J145" s="111"/>
      <c r="K145" s="110"/>
      <c r="L145" s="111"/>
      <c r="M145" s="112"/>
      <c r="N145" s="113"/>
      <c r="O145" s="114"/>
      <c r="P145" s="198" t="s">
        <v>178</v>
      </c>
      <c r="Q145" s="199"/>
      <c r="R145" s="324"/>
      <c r="S145" s="206" t="e">
        <f>VLOOKUP($B138,利用者一覧!$C$4:$AU$53,43,FALSE)</f>
        <v>#N/A</v>
      </c>
      <c r="T145" s="206"/>
      <c r="U145" s="207"/>
      <c r="V145" s="321"/>
      <c r="W145" s="322"/>
      <c r="X145" s="322"/>
      <c r="Y145" s="322"/>
      <c r="Z145" s="322"/>
      <c r="AA145" s="322"/>
      <c r="AB145" s="322"/>
      <c r="AC145" s="322"/>
      <c r="AD145" s="322"/>
      <c r="AE145" s="322"/>
      <c r="AF145" s="323"/>
      <c r="AK145" s="76"/>
      <c r="AL145" s="76"/>
      <c r="AM145" s="76"/>
      <c r="AN145" s="76"/>
      <c r="AO145" s="76"/>
      <c r="AP145" s="77"/>
      <c r="AQ145" s="77"/>
      <c r="AR145" s="75"/>
      <c r="AS145" s="77"/>
      <c r="AT145" s="77"/>
      <c r="AU145" s="75"/>
      <c r="AV145" s="77"/>
      <c r="AW145" s="77"/>
      <c r="AX145" s="75"/>
      <c r="AY145" s="77"/>
      <c r="AZ145" s="77"/>
      <c r="BA145" s="75"/>
      <c r="BB145" s="77"/>
      <c r="BC145" s="77"/>
      <c r="BD145" s="75"/>
      <c r="BE145" s="77"/>
      <c r="BF145" s="77"/>
      <c r="BG145" s="75"/>
      <c r="BH145" s="77"/>
      <c r="BI145" s="77"/>
      <c r="BJ145" s="75"/>
      <c r="BK145" s="77"/>
      <c r="BL145" s="77"/>
      <c r="BM145" s="75"/>
    </row>
    <row r="146" spans="1:65" ht="27.6" customHeight="1" thickTop="1" thickBot="1">
      <c r="A146" s="303"/>
      <c r="B146" s="313"/>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314"/>
      <c r="AE146" s="314"/>
      <c r="AF146" s="315"/>
    </row>
    <row r="147" spans="1:65" ht="16.95" customHeight="1" thickBot="1">
      <c r="A147" s="302">
        <v>15</v>
      </c>
      <c r="B147" s="149" t="s">
        <v>9</v>
      </c>
      <c r="C147" s="150"/>
      <c r="D147" s="150"/>
      <c r="E147" s="151"/>
      <c r="F147" s="304" t="s">
        <v>158</v>
      </c>
      <c r="G147" s="305"/>
      <c r="H147" s="305"/>
      <c r="I147" s="305"/>
      <c r="J147" s="305"/>
      <c r="K147" s="305"/>
      <c r="L147" s="305"/>
      <c r="M147" s="305"/>
      <c r="N147" s="305"/>
      <c r="O147" s="306"/>
      <c r="P147" s="282" t="s">
        <v>48</v>
      </c>
      <c r="Q147" s="283"/>
      <c r="R147" s="283"/>
      <c r="S147" s="283"/>
      <c r="T147" s="283"/>
      <c r="U147" s="284"/>
      <c r="V147" s="285" t="e">
        <f>VLOOKUP($B148,利用者一覧!$C$4:$AU$53,36,FALSE)</f>
        <v>#N/A</v>
      </c>
      <c r="W147" s="286"/>
      <c r="X147" s="286"/>
      <c r="Y147" s="282" t="s">
        <v>49</v>
      </c>
      <c r="Z147" s="283"/>
      <c r="AA147" s="283"/>
      <c r="AB147" s="283"/>
      <c r="AC147" s="284"/>
      <c r="AD147" s="285" t="e">
        <f>VLOOKUP($B148,利用者一覧!$C$4:$AU$53,37,FALSE)</f>
        <v>#N/A</v>
      </c>
      <c r="AE147" s="286"/>
      <c r="AF147" s="287"/>
    </row>
    <row r="148" spans="1:65" ht="27" customHeight="1" thickTop="1" thickBot="1">
      <c r="A148" s="302"/>
      <c r="B148" s="208"/>
      <c r="C148" s="208"/>
      <c r="D148" s="208"/>
      <c r="E148" s="259"/>
      <c r="F148" s="271" t="s">
        <v>26</v>
      </c>
      <c r="G148" s="272"/>
      <c r="H148" s="171" t="s">
        <v>27</v>
      </c>
      <c r="I148" s="272"/>
      <c r="J148" s="171" t="s">
        <v>28</v>
      </c>
      <c r="K148" s="272"/>
      <c r="L148" s="171" t="s">
        <v>29</v>
      </c>
      <c r="M148" s="272"/>
      <c r="N148" s="171" t="s">
        <v>30</v>
      </c>
      <c r="O148" s="275"/>
      <c r="P148" s="106" t="s">
        <v>52</v>
      </c>
      <c r="Q148" s="288" t="s">
        <v>53</v>
      </c>
      <c r="R148" s="289"/>
      <c r="S148" s="104" t="s">
        <v>57</v>
      </c>
      <c r="T148" s="290"/>
      <c r="U148" s="291"/>
      <c r="V148" s="105" t="s">
        <v>60</v>
      </c>
      <c r="W148" s="288" t="s">
        <v>61</v>
      </c>
      <c r="X148" s="292"/>
      <c r="Y148" s="107" t="s">
        <v>54</v>
      </c>
      <c r="Z148" s="115" t="s">
        <v>148</v>
      </c>
      <c r="AA148" s="108" t="s">
        <v>58</v>
      </c>
      <c r="AB148" s="115" t="s">
        <v>148</v>
      </c>
      <c r="AC148" s="108" t="s">
        <v>62</v>
      </c>
      <c r="AD148" s="115" t="s">
        <v>148</v>
      </c>
      <c r="AE148" s="104" t="s">
        <v>55</v>
      </c>
      <c r="AF148" s="61" t="s">
        <v>148</v>
      </c>
    </row>
    <row r="149" spans="1:65" ht="21.6" customHeight="1" thickBot="1">
      <c r="A149" s="302"/>
      <c r="B149" s="209"/>
      <c r="C149" s="209"/>
      <c r="D149" s="209"/>
      <c r="E149" s="261"/>
      <c r="F149" s="97" t="s">
        <v>36</v>
      </c>
      <c r="G149" s="98" t="s">
        <v>37</v>
      </c>
      <c r="H149" s="99" t="s">
        <v>36</v>
      </c>
      <c r="I149" s="98" t="s">
        <v>37</v>
      </c>
      <c r="J149" s="99" t="s">
        <v>36</v>
      </c>
      <c r="K149" s="98" t="s">
        <v>37</v>
      </c>
      <c r="L149" s="99" t="s">
        <v>36</v>
      </c>
      <c r="M149" s="98" t="s">
        <v>37</v>
      </c>
      <c r="N149" s="99" t="s">
        <v>36</v>
      </c>
      <c r="O149" s="100" t="s">
        <v>37</v>
      </c>
      <c r="P149" s="293" t="s">
        <v>177</v>
      </c>
      <c r="Q149" s="294"/>
      <c r="R149" s="294"/>
      <c r="S149" s="294"/>
      <c r="T149" s="294"/>
      <c r="U149" s="295"/>
      <c r="V149" s="293" t="s">
        <v>176</v>
      </c>
      <c r="W149" s="294"/>
      <c r="X149" s="294"/>
      <c r="Y149" s="294"/>
      <c r="Z149" s="294"/>
      <c r="AA149" s="296"/>
      <c r="AB149" s="297" t="e">
        <f>VLOOKUP($B148,利用者一覧!$C$4:$AU$53,45,FALSE)</f>
        <v>#N/A</v>
      </c>
      <c r="AC149" s="297"/>
      <c r="AD149" s="297"/>
      <c r="AE149" s="297"/>
      <c r="AF149" s="298"/>
    </row>
    <row r="150" spans="1:65" ht="27" customHeight="1" thickTop="1" thickBot="1">
      <c r="A150" s="302"/>
      <c r="B150" s="209"/>
      <c r="C150" s="209"/>
      <c r="D150" s="209"/>
      <c r="E150" s="261"/>
      <c r="F150" s="71"/>
      <c r="G150" s="72"/>
      <c r="H150" s="73"/>
      <c r="I150" s="72"/>
      <c r="J150" s="73"/>
      <c r="K150" s="72"/>
      <c r="L150" s="73"/>
      <c r="M150" s="72"/>
      <c r="N150" s="73"/>
      <c r="O150" s="83"/>
      <c r="P150" s="107" t="s">
        <v>157</v>
      </c>
      <c r="Q150" s="115" t="s">
        <v>148</v>
      </c>
      <c r="R150" s="108" t="s">
        <v>63</v>
      </c>
      <c r="S150" s="61" t="s">
        <v>148</v>
      </c>
      <c r="T150" s="107" t="s">
        <v>59</v>
      </c>
      <c r="U150" s="61" t="s">
        <v>148</v>
      </c>
      <c r="V150" s="299" t="s">
        <v>135</v>
      </c>
      <c r="W150" s="300"/>
      <c r="X150" s="95" t="e">
        <f>VLOOKUP($B148,利用者一覧!$C$4:$AU$53,14,FALSE)</f>
        <v>#N/A</v>
      </c>
      <c r="Y150" s="301" t="s">
        <v>139</v>
      </c>
      <c r="Z150" s="300"/>
      <c r="AA150" s="95" t="e">
        <f>VLOOKUP($B148,利用者一覧!$C$4:$AU$53,22,FALSE)</f>
        <v>#N/A</v>
      </c>
      <c r="AB150" s="225"/>
      <c r="AC150" s="225"/>
      <c r="AD150" s="225"/>
      <c r="AE150" s="225"/>
      <c r="AF150" s="226"/>
    </row>
    <row r="151" spans="1:65" ht="21.6" customHeight="1" thickBot="1">
      <c r="A151" s="302"/>
      <c r="B151" s="283" t="s">
        <v>46</v>
      </c>
      <c r="C151" s="283"/>
      <c r="D151" s="283"/>
      <c r="E151" s="307"/>
      <c r="F151" s="84"/>
      <c r="G151" s="85"/>
      <c r="H151" s="86"/>
      <c r="I151" s="85"/>
      <c r="J151" s="86"/>
      <c r="K151" s="85"/>
      <c r="L151" s="86"/>
      <c r="M151" s="85"/>
      <c r="N151" s="86"/>
      <c r="O151" s="87"/>
      <c r="P151" s="293" t="s">
        <v>156</v>
      </c>
      <c r="Q151" s="294"/>
      <c r="R151" s="294"/>
      <c r="S151" s="294"/>
      <c r="T151" s="294"/>
      <c r="U151" s="295"/>
      <c r="V151" s="279" t="s">
        <v>143</v>
      </c>
      <c r="W151" s="280"/>
      <c r="X151" s="96" t="e">
        <f>VLOOKUP($B148,利用者一覧!$C$4:$AU$53,16,FALSE)</f>
        <v>#N/A</v>
      </c>
      <c r="Y151" s="281" t="s">
        <v>140</v>
      </c>
      <c r="Z151" s="280"/>
      <c r="AA151" s="96" t="e">
        <f>VLOOKUP($B148,利用者一覧!$C$4:$AU$53,24,FALSE)</f>
        <v>#N/A</v>
      </c>
      <c r="AB151" s="225"/>
      <c r="AC151" s="225"/>
      <c r="AD151" s="225"/>
      <c r="AE151" s="225"/>
      <c r="AF151" s="226"/>
    </row>
    <row r="152" spans="1:65" ht="21.6" customHeight="1" thickTop="1" thickBot="1">
      <c r="A152" s="302"/>
      <c r="B152" s="103" t="s">
        <v>51</v>
      </c>
      <c r="C152" s="94" t="e">
        <f>VLOOKUP($B148,利用者一覧!$C$4:$AU$53,38,FALSE)</f>
        <v>#N/A</v>
      </c>
      <c r="D152" s="104" t="s">
        <v>56</v>
      </c>
      <c r="E152" s="61" t="s">
        <v>149</v>
      </c>
      <c r="F152" s="271" t="s">
        <v>31</v>
      </c>
      <c r="G152" s="272"/>
      <c r="H152" s="171" t="s">
        <v>32</v>
      </c>
      <c r="I152" s="272"/>
      <c r="J152" s="171" t="s">
        <v>33</v>
      </c>
      <c r="K152" s="272"/>
      <c r="L152" s="171" t="s">
        <v>34</v>
      </c>
      <c r="M152" s="273"/>
      <c r="N152" s="274" t="s">
        <v>35</v>
      </c>
      <c r="O152" s="275"/>
      <c r="P152" s="276" t="e">
        <f>VLOOKUP($B148,利用者一覧!$C$4:$AU$53,40,FALSE)</f>
        <v>#N/A</v>
      </c>
      <c r="Q152" s="277"/>
      <c r="R152" s="277"/>
      <c r="S152" s="277"/>
      <c r="T152" s="278"/>
      <c r="U152" s="70" t="s">
        <v>148</v>
      </c>
      <c r="V152" s="279" t="s">
        <v>144</v>
      </c>
      <c r="W152" s="280"/>
      <c r="X152" s="96" t="e">
        <f>VLOOKUP($B148,利用者一覧!$C$4:$AU$53,18,FALSE)</f>
        <v>#N/A</v>
      </c>
      <c r="Y152" s="281" t="s">
        <v>141</v>
      </c>
      <c r="Z152" s="280"/>
      <c r="AA152" s="96" t="e">
        <f>VLOOKUP($B148,利用者一覧!$C$4:$AU$53,26,FALSE)</f>
        <v>#N/A</v>
      </c>
      <c r="AB152" s="225"/>
      <c r="AC152" s="225"/>
      <c r="AD152" s="225"/>
      <c r="AE152" s="225"/>
      <c r="AF152" s="226"/>
    </row>
    <row r="153" spans="1:65" ht="21.6" customHeight="1" thickBot="1">
      <c r="A153" s="302"/>
      <c r="B153" s="308" t="s">
        <v>47</v>
      </c>
      <c r="C153" s="308"/>
      <c r="D153" s="308"/>
      <c r="E153" s="309"/>
      <c r="F153" s="97" t="s">
        <v>36</v>
      </c>
      <c r="G153" s="98" t="s">
        <v>37</v>
      </c>
      <c r="H153" s="99" t="s">
        <v>36</v>
      </c>
      <c r="I153" s="98" t="s">
        <v>37</v>
      </c>
      <c r="J153" s="99" t="s">
        <v>36</v>
      </c>
      <c r="K153" s="98" t="s">
        <v>37</v>
      </c>
      <c r="L153" s="99" t="s">
        <v>36</v>
      </c>
      <c r="M153" s="101" t="s">
        <v>37</v>
      </c>
      <c r="N153" s="102" t="s">
        <v>36</v>
      </c>
      <c r="O153" s="100" t="s">
        <v>37</v>
      </c>
      <c r="P153" s="310" t="e">
        <f>VLOOKUP($B148,利用者一覧!$C$4:$AU$53,41,FALSE)</f>
        <v>#N/A</v>
      </c>
      <c r="Q153" s="311"/>
      <c r="R153" s="311"/>
      <c r="S153" s="311"/>
      <c r="T153" s="312"/>
      <c r="U153" s="64" t="s">
        <v>148</v>
      </c>
      <c r="V153" s="279" t="s">
        <v>138</v>
      </c>
      <c r="W153" s="280"/>
      <c r="X153" s="96" t="e">
        <f>VLOOKUP($B148,利用者一覧!$C$4:$AU$53,20,FALSE)</f>
        <v>#N/A</v>
      </c>
      <c r="Y153" s="281" t="s">
        <v>142</v>
      </c>
      <c r="Z153" s="280"/>
      <c r="AA153" s="96" t="e">
        <f>VLOOKUP($B148,利用者一覧!$C$4:$AU$53,28,FALSE)</f>
        <v>#N/A</v>
      </c>
      <c r="AB153" s="225"/>
      <c r="AC153" s="225"/>
      <c r="AD153" s="225"/>
      <c r="AE153" s="225"/>
      <c r="AF153" s="226"/>
      <c r="AK153" s="316"/>
      <c r="AL153" s="316"/>
      <c r="AM153" s="67"/>
      <c r="AN153" s="67"/>
      <c r="AO153" s="67"/>
    </row>
    <row r="154" spans="1:65" ht="21.6" customHeight="1" thickTop="1" thickBot="1">
      <c r="A154" s="302"/>
      <c r="B154" s="106" t="s">
        <v>51</v>
      </c>
      <c r="C154" s="94" t="e">
        <f>VLOOKUP($B148,利用者一覧!$C$4:$AU$53,39,FALSE)</f>
        <v>#N/A</v>
      </c>
      <c r="D154" s="104" t="s">
        <v>56</v>
      </c>
      <c r="E154" s="61" t="s">
        <v>149</v>
      </c>
      <c r="F154" s="71"/>
      <c r="G154" s="72"/>
      <c r="H154" s="73"/>
      <c r="I154" s="72"/>
      <c r="J154" s="73"/>
      <c r="K154" s="72"/>
      <c r="L154" s="73"/>
      <c r="M154" s="74"/>
      <c r="N154" s="62"/>
      <c r="O154" s="63"/>
      <c r="P154" s="317" t="e">
        <f>VLOOKUP($B148,利用者一覧!$C$4:$AU$53,42,FALSE)</f>
        <v>#N/A</v>
      </c>
      <c r="Q154" s="318"/>
      <c r="R154" s="318"/>
      <c r="S154" s="318"/>
      <c r="T154" s="319"/>
      <c r="U154" s="116" t="s">
        <v>148</v>
      </c>
      <c r="V154" s="320" t="e">
        <f>VLOOKUP($B148,利用者一覧!$C$4:$AU$53,44,FALSE)</f>
        <v>#N/A</v>
      </c>
      <c r="W154" s="179"/>
      <c r="X154" s="179"/>
      <c r="Y154" s="179"/>
      <c r="Z154" s="179"/>
      <c r="AA154" s="179"/>
      <c r="AB154" s="179"/>
      <c r="AC154" s="179"/>
      <c r="AD154" s="179"/>
      <c r="AE154" s="179"/>
      <c r="AF154" s="180"/>
    </row>
    <row r="155" spans="1:65" ht="21.6" customHeight="1" thickBot="1">
      <c r="A155" s="302"/>
      <c r="B155" s="293" t="s">
        <v>182</v>
      </c>
      <c r="C155" s="294"/>
      <c r="D155" s="294"/>
      <c r="E155" s="295"/>
      <c r="F155" s="109"/>
      <c r="G155" s="110"/>
      <c r="H155" s="111"/>
      <c r="I155" s="110"/>
      <c r="J155" s="111"/>
      <c r="K155" s="110"/>
      <c r="L155" s="111"/>
      <c r="M155" s="112"/>
      <c r="N155" s="113"/>
      <c r="O155" s="114"/>
      <c r="P155" s="198" t="s">
        <v>178</v>
      </c>
      <c r="Q155" s="199"/>
      <c r="R155" s="324"/>
      <c r="S155" s="206" t="e">
        <f>VLOOKUP($B148,利用者一覧!$C$4:$AU$53,43,FALSE)</f>
        <v>#N/A</v>
      </c>
      <c r="T155" s="206"/>
      <c r="U155" s="207"/>
      <c r="V155" s="321"/>
      <c r="W155" s="322"/>
      <c r="X155" s="322"/>
      <c r="Y155" s="322"/>
      <c r="Z155" s="322"/>
      <c r="AA155" s="322"/>
      <c r="AB155" s="322"/>
      <c r="AC155" s="322"/>
      <c r="AD155" s="322"/>
      <c r="AE155" s="322"/>
      <c r="AF155" s="323"/>
      <c r="AK155" s="76"/>
      <c r="AL155" s="76"/>
      <c r="AM155" s="76"/>
      <c r="AN155" s="76"/>
      <c r="AO155" s="76"/>
      <c r="AP155" s="77"/>
      <c r="AQ155" s="77"/>
      <c r="AR155" s="75"/>
      <c r="AS155" s="77"/>
      <c r="AT155" s="77"/>
      <c r="AU155" s="75"/>
      <c r="AV155" s="77"/>
      <c r="AW155" s="77"/>
      <c r="AX155" s="75"/>
      <c r="AY155" s="77"/>
      <c r="AZ155" s="77"/>
      <c r="BA155" s="75"/>
      <c r="BB155" s="77"/>
      <c r="BC155" s="77"/>
      <c r="BD155" s="75"/>
      <c r="BE155" s="77"/>
      <c r="BF155" s="77"/>
      <c r="BG155" s="75"/>
      <c r="BH155" s="77"/>
      <c r="BI155" s="77"/>
      <c r="BJ155" s="75"/>
      <c r="BK155" s="77"/>
      <c r="BL155" s="77"/>
      <c r="BM155" s="75"/>
    </row>
    <row r="156" spans="1:65" ht="27.6" customHeight="1" thickTop="1" thickBot="1">
      <c r="A156" s="303"/>
      <c r="B156" s="313"/>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314"/>
      <c r="AF156" s="315"/>
    </row>
    <row r="157" spans="1:65" ht="16.95" customHeight="1" thickBot="1">
      <c r="A157" s="302">
        <v>16</v>
      </c>
      <c r="B157" s="149" t="s">
        <v>9</v>
      </c>
      <c r="C157" s="150"/>
      <c r="D157" s="150"/>
      <c r="E157" s="151"/>
      <c r="F157" s="304" t="s">
        <v>158</v>
      </c>
      <c r="G157" s="305"/>
      <c r="H157" s="305"/>
      <c r="I157" s="305"/>
      <c r="J157" s="305"/>
      <c r="K157" s="305"/>
      <c r="L157" s="305"/>
      <c r="M157" s="305"/>
      <c r="N157" s="305"/>
      <c r="O157" s="306"/>
      <c r="P157" s="282" t="s">
        <v>48</v>
      </c>
      <c r="Q157" s="283"/>
      <c r="R157" s="283"/>
      <c r="S157" s="283"/>
      <c r="T157" s="283"/>
      <c r="U157" s="284"/>
      <c r="V157" s="285" t="e">
        <f>VLOOKUP($B158,利用者一覧!$C$4:$AU$53,36,FALSE)</f>
        <v>#N/A</v>
      </c>
      <c r="W157" s="286"/>
      <c r="X157" s="286"/>
      <c r="Y157" s="282" t="s">
        <v>49</v>
      </c>
      <c r="Z157" s="283"/>
      <c r="AA157" s="283"/>
      <c r="AB157" s="283"/>
      <c r="AC157" s="284"/>
      <c r="AD157" s="285" t="e">
        <f>VLOOKUP($B158,利用者一覧!$C$4:$AU$53,37,FALSE)</f>
        <v>#N/A</v>
      </c>
      <c r="AE157" s="286"/>
      <c r="AF157" s="287"/>
    </row>
    <row r="158" spans="1:65" ht="27" customHeight="1" thickTop="1" thickBot="1">
      <c r="A158" s="302"/>
      <c r="B158" s="208"/>
      <c r="C158" s="208"/>
      <c r="D158" s="208"/>
      <c r="E158" s="259"/>
      <c r="F158" s="271" t="s">
        <v>26</v>
      </c>
      <c r="G158" s="272"/>
      <c r="H158" s="171" t="s">
        <v>27</v>
      </c>
      <c r="I158" s="272"/>
      <c r="J158" s="171" t="s">
        <v>28</v>
      </c>
      <c r="K158" s="272"/>
      <c r="L158" s="171" t="s">
        <v>29</v>
      </c>
      <c r="M158" s="272"/>
      <c r="N158" s="171" t="s">
        <v>30</v>
      </c>
      <c r="O158" s="275"/>
      <c r="P158" s="106" t="s">
        <v>52</v>
      </c>
      <c r="Q158" s="288" t="s">
        <v>53</v>
      </c>
      <c r="R158" s="289"/>
      <c r="S158" s="104" t="s">
        <v>57</v>
      </c>
      <c r="T158" s="290"/>
      <c r="U158" s="291"/>
      <c r="V158" s="105" t="s">
        <v>60</v>
      </c>
      <c r="W158" s="288" t="s">
        <v>61</v>
      </c>
      <c r="X158" s="292"/>
      <c r="Y158" s="107" t="s">
        <v>54</v>
      </c>
      <c r="Z158" s="115" t="s">
        <v>148</v>
      </c>
      <c r="AA158" s="108" t="s">
        <v>58</v>
      </c>
      <c r="AB158" s="115" t="s">
        <v>148</v>
      </c>
      <c r="AC158" s="108" t="s">
        <v>62</v>
      </c>
      <c r="AD158" s="115" t="s">
        <v>148</v>
      </c>
      <c r="AE158" s="104" t="s">
        <v>55</v>
      </c>
      <c r="AF158" s="61" t="s">
        <v>148</v>
      </c>
    </row>
    <row r="159" spans="1:65" ht="21.6" customHeight="1" thickBot="1">
      <c r="A159" s="302"/>
      <c r="B159" s="209"/>
      <c r="C159" s="209"/>
      <c r="D159" s="209"/>
      <c r="E159" s="261"/>
      <c r="F159" s="97" t="s">
        <v>36</v>
      </c>
      <c r="G159" s="98" t="s">
        <v>37</v>
      </c>
      <c r="H159" s="99" t="s">
        <v>36</v>
      </c>
      <c r="I159" s="98" t="s">
        <v>37</v>
      </c>
      <c r="J159" s="99" t="s">
        <v>36</v>
      </c>
      <c r="K159" s="98" t="s">
        <v>37</v>
      </c>
      <c r="L159" s="99" t="s">
        <v>36</v>
      </c>
      <c r="M159" s="98" t="s">
        <v>37</v>
      </c>
      <c r="N159" s="99" t="s">
        <v>36</v>
      </c>
      <c r="O159" s="100" t="s">
        <v>37</v>
      </c>
      <c r="P159" s="293" t="s">
        <v>177</v>
      </c>
      <c r="Q159" s="294"/>
      <c r="R159" s="294"/>
      <c r="S159" s="294"/>
      <c r="T159" s="294"/>
      <c r="U159" s="295"/>
      <c r="V159" s="293" t="s">
        <v>176</v>
      </c>
      <c r="W159" s="294"/>
      <c r="X159" s="294"/>
      <c r="Y159" s="294"/>
      <c r="Z159" s="294"/>
      <c r="AA159" s="296"/>
      <c r="AB159" s="297" t="e">
        <f>VLOOKUP($B158,利用者一覧!$C$4:$AU$53,45,FALSE)</f>
        <v>#N/A</v>
      </c>
      <c r="AC159" s="297"/>
      <c r="AD159" s="297"/>
      <c r="AE159" s="297"/>
      <c r="AF159" s="298"/>
    </row>
    <row r="160" spans="1:65" ht="27" customHeight="1" thickTop="1" thickBot="1">
      <c r="A160" s="302"/>
      <c r="B160" s="209"/>
      <c r="C160" s="209"/>
      <c r="D160" s="209"/>
      <c r="E160" s="261"/>
      <c r="F160" s="71"/>
      <c r="G160" s="72"/>
      <c r="H160" s="73"/>
      <c r="I160" s="72"/>
      <c r="J160" s="73"/>
      <c r="K160" s="72"/>
      <c r="L160" s="73"/>
      <c r="M160" s="72"/>
      <c r="N160" s="73"/>
      <c r="O160" s="83"/>
      <c r="P160" s="107" t="s">
        <v>157</v>
      </c>
      <c r="Q160" s="115" t="s">
        <v>148</v>
      </c>
      <c r="R160" s="108" t="s">
        <v>63</v>
      </c>
      <c r="S160" s="61" t="s">
        <v>148</v>
      </c>
      <c r="T160" s="107" t="s">
        <v>59</v>
      </c>
      <c r="U160" s="61" t="s">
        <v>148</v>
      </c>
      <c r="V160" s="299" t="s">
        <v>135</v>
      </c>
      <c r="W160" s="300"/>
      <c r="X160" s="95" t="e">
        <f>VLOOKUP($B158,利用者一覧!$C$4:$AU$53,14,FALSE)</f>
        <v>#N/A</v>
      </c>
      <c r="Y160" s="301" t="s">
        <v>139</v>
      </c>
      <c r="Z160" s="300"/>
      <c r="AA160" s="95" t="e">
        <f>VLOOKUP($B158,利用者一覧!$C$4:$AU$53,22,FALSE)</f>
        <v>#N/A</v>
      </c>
      <c r="AB160" s="225"/>
      <c r="AC160" s="225"/>
      <c r="AD160" s="225"/>
      <c r="AE160" s="225"/>
      <c r="AF160" s="226"/>
    </row>
    <row r="161" spans="1:65" ht="21.6" customHeight="1" thickBot="1">
      <c r="A161" s="302"/>
      <c r="B161" s="283" t="s">
        <v>46</v>
      </c>
      <c r="C161" s="283"/>
      <c r="D161" s="283"/>
      <c r="E161" s="307"/>
      <c r="F161" s="84"/>
      <c r="G161" s="85"/>
      <c r="H161" s="86"/>
      <c r="I161" s="85"/>
      <c r="J161" s="86"/>
      <c r="K161" s="85"/>
      <c r="L161" s="86"/>
      <c r="M161" s="85"/>
      <c r="N161" s="86"/>
      <c r="O161" s="87"/>
      <c r="P161" s="293" t="s">
        <v>156</v>
      </c>
      <c r="Q161" s="294"/>
      <c r="R161" s="294"/>
      <c r="S161" s="294"/>
      <c r="T161" s="294"/>
      <c r="U161" s="295"/>
      <c r="V161" s="279" t="s">
        <v>143</v>
      </c>
      <c r="W161" s="280"/>
      <c r="X161" s="96" t="e">
        <f>VLOOKUP($B158,利用者一覧!$C$4:$AU$53,16,FALSE)</f>
        <v>#N/A</v>
      </c>
      <c r="Y161" s="281" t="s">
        <v>140</v>
      </c>
      <c r="Z161" s="280"/>
      <c r="AA161" s="96" t="e">
        <f>VLOOKUP($B158,利用者一覧!$C$4:$AU$53,24,FALSE)</f>
        <v>#N/A</v>
      </c>
      <c r="AB161" s="225"/>
      <c r="AC161" s="225"/>
      <c r="AD161" s="225"/>
      <c r="AE161" s="225"/>
      <c r="AF161" s="226"/>
    </row>
    <row r="162" spans="1:65" ht="21.6" customHeight="1" thickTop="1" thickBot="1">
      <c r="A162" s="302"/>
      <c r="B162" s="103" t="s">
        <v>51</v>
      </c>
      <c r="C162" s="94" t="e">
        <f>VLOOKUP($B158,利用者一覧!$C$4:$AU$53,38,FALSE)</f>
        <v>#N/A</v>
      </c>
      <c r="D162" s="104" t="s">
        <v>56</v>
      </c>
      <c r="E162" s="61" t="s">
        <v>149</v>
      </c>
      <c r="F162" s="271" t="s">
        <v>31</v>
      </c>
      <c r="G162" s="272"/>
      <c r="H162" s="171" t="s">
        <v>32</v>
      </c>
      <c r="I162" s="272"/>
      <c r="J162" s="171" t="s">
        <v>33</v>
      </c>
      <c r="K162" s="272"/>
      <c r="L162" s="171" t="s">
        <v>34</v>
      </c>
      <c r="M162" s="273"/>
      <c r="N162" s="274" t="s">
        <v>35</v>
      </c>
      <c r="O162" s="275"/>
      <c r="P162" s="276" t="e">
        <f>VLOOKUP($B158,利用者一覧!$C$4:$AU$53,40,FALSE)</f>
        <v>#N/A</v>
      </c>
      <c r="Q162" s="277"/>
      <c r="R162" s="277"/>
      <c r="S162" s="277"/>
      <c r="T162" s="278"/>
      <c r="U162" s="70" t="s">
        <v>148</v>
      </c>
      <c r="V162" s="279" t="s">
        <v>144</v>
      </c>
      <c r="W162" s="280"/>
      <c r="X162" s="96" t="e">
        <f>VLOOKUP($B158,利用者一覧!$C$4:$AU$53,18,FALSE)</f>
        <v>#N/A</v>
      </c>
      <c r="Y162" s="281" t="s">
        <v>141</v>
      </c>
      <c r="Z162" s="280"/>
      <c r="AA162" s="96" t="e">
        <f>VLOOKUP($B158,利用者一覧!$C$4:$AU$53,26,FALSE)</f>
        <v>#N/A</v>
      </c>
      <c r="AB162" s="225"/>
      <c r="AC162" s="225"/>
      <c r="AD162" s="225"/>
      <c r="AE162" s="225"/>
      <c r="AF162" s="226"/>
    </row>
    <row r="163" spans="1:65" ht="21.6" customHeight="1" thickBot="1">
      <c r="A163" s="302"/>
      <c r="B163" s="308" t="s">
        <v>47</v>
      </c>
      <c r="C163" s="308"/>
      <c r="D163" s="308"/>
      <c r="E163" s="309"/>
      <c r="F163" s="97" t="s">
        <v>36</v>
      </c>
      <c r="G163" s="98" t="s">
        <v>37</v>
      </c>
      <c r="H163" s="99" t="s">
        <v>36</v>
      </c>
      <c r="I163" s="98" t="s">
        <v>37</v>
      </c>
      <c r="J163" s="99" t="s">
        <v>36</v>
      </c>
      <c r="K163" s="98" t="s">
        <v>37</v>
      </c>
      <c r="L163" s="99" t="s">
        <v>36</v>
      </c>
      <c r="M163" s="101" t="s">
        <v>37</v>
      </c>
      <c r="N163" s="102" t="s">
        <v>36</v>
      </c>
      <c r="O163" s="100" t="s">
        <v>37</v>
      </c>
      <c r="P163" s="310" t="e">
        <f>VLOOKUP($B158,利用者一覧!$C$4:$AU$53,41,FALSE)</f>
        <v>#N/A</v>
      </c>
      <c r="Q163" s="311"/>
      <c r="R163" s="311"/>
      <c r="S163" s="311"/>
      <c r="T163" s="312"/>
      <c r="U163" s="64" t="s">
        <v>148</v>
      </c>
      <c r="V163" s="279" t="s">
        <v>138</v>
      </c>
      <c r="W163" s="280"/>
      <c r="X163" s="96" t="e">
        <f>VLOOKUP($B158,利用者一覧!$C$4:$AU$53,20,FALSE)</f>
        <v>#N/A</v>
      </c>
      <c r="Y163" s="281" t="s">
        <v>142</v>
      </c>
      <c r="Z163" s="280"/>
      <c r="AA163" s="96" t="e">
        <f>VLOOKUP($B158,利用者一覧!$C$4:$AU$53,28,FALSE)</f>
        <v>#N/A</v>
      </c>
      <c r="AB163" s="225"/>
      <c r="AC163" s="225"/>
      <c r="AD163" s="225"/>
      <c r="AE163" s="225"/>
      <c r="AF163" s="226"/>
      <c r="AK163" s="316"/>
      <c r="AL163" s="316"/>
      <c r="AM163" s="67"/>
      <c r="AN163" s="67"/>
      <c r="AO163" s="67"/>
    </row>
    <row r="164" spans="1:65" ht="21.6" customHeight="1" thickTop="1" thickBot="1">
      <c r="A164" s="302"/>
      <c r="B164" s="106" t="s">
        <v>51</v>
      </c>
      <c r="C164" s="94" t="e">
        <f>VLOOKUP($B158,利用者一覧!$C$4:$AU$53,39,FALSE)</f>
        <v>#N/A</v>
      </c>
      <c r="D164" s="104" t="s">
        <v>56</v>
      </c>
      <c r="E164" s="61" t="s">
        <v>149</v>
      </c>
      <c r="F164" s="71"/>
      <c r="G164" s="72"/>
      <c r="H164" s="73"/>
      <c r="I164" s="72"/>
      <c r="J164" s="73"/>
      <c r="K164" s="72"/>
      <c r="L164" s="73"/>
      <c r="M164" s="74"/>
      <c r="N164" s="62"/>
      <c r="O164" s="63"/>
      <c r="P164" s="317" t="e">
        <f>VLOOKUP($B158,利用者一覧!$C$4:$AU$53,42,FALSE)</f>
        <v>#N/A</v>
      </c>
      <c r="Q164" s="318"/>
      <c r="R164" s="318"/>
      <c r="S164" s="318"/>
      <c r="T164" s="319"/>
      <c r="U164" s="116" t="s">
        <v>148</v>
      </c>
      <c r="V164" s="320" t="e">
        <f>VLOOKUP($B158,利用者一覧!$C$4:$AU$53,44,FALSE)</f>
        <v>#N/A</v>
      </c>
      <c r="W164" s="179"/>
      <c r="X164" s="179"/>
      <c r="Y164" s="179"/>
      <c r="Z164" s="179"/>
      <c r="AA164" s="179"/>
      <c r="AB164" s="179"/>
      <c r="AC164" s="179"/>
      <c r="AD164" s="179"/>
      <c r="AE164" s="179"/>
      <c r="AF164" s="180"/>
    </row>
    <row r="165" spans="1:65" ht="21.6" customHeight="1" thickBot="1">
      <c r="A165" s="302"/>
      <c r="B165" s="293" t="s">
        <v>182</v>
      </c>
      <c r="C165" s="294"/>
      <c r="D165" s="294"/>
      <c r="E165" s="295"/>
      <c r="F165" s="109"/>
      <c r="G165" s="110"/>
      <c r="H165" s="111"/>
      <c r="I165" s="110"/>
      <c r="J165" s="111"/>
      <c r="K165" s="110"/>
      <c r="L165" s="111"/>
      <c r="M165" s="112"/>
      <c r="N165" s="113"/>
      <c r="O165" s="114"/>
      <c r="P165" s="198" t="s">
        <v>178</v>
      </c>
      <c r="Q165" s="199"/>
      <c r="R165" s="324"/>
      <c r="S165" s="206" t="e">
        <f>VLOOKUP($B158,利用者一覧!$C$4:$AU$53,43,FALSE)</f>
        <v>#N/A</v>
      </c>
      <c r="T165" s="206"/>
      <c r="U165" s="207"/>
      <c r="V165" s="321"/>
      <c r="W165" s="322"/>
      <c r="X165" s="322"/>
      <c r="Y165" s="322"/>
      <c r="Z165" s="322"/>
      <c r="AA165" s="322"/>
      <c r="AB165" s="322"/>
      <c r="AC165" s="322"/>
      <c r="AD165" s="322"/>
      <c r="AE165" s="322"/>
      <c r="AF165" s="323"/>
      <c r="AK165" s="76"/>
      <c r="AL165" s="76"/>
      <c r="AM165" s="76"/>
      <c r="AN165" s="76"/>
      <c r="AO165" s="76"/>
      <c r="AP165" s="77"/>
      <c r="AQ165" s="77"/>
      <c r="AR165" s="75"/>
      <c r="AS165" s="77"/>
      <c r="AT165" s="77"/>
      <c r="AU165" s="75"/>
      <c r="AV165" s="77"/>
      <c r="AW165" s="77"/>
      <c r="AX165" s="75"/>
      <c r="AY165" s="77"/>
      <c r="AZ165" s="77"/>
      <c r="BA165" s="75"/>
      <c r="BB165" s="77"/>
      <c r="BC165" s="77"/>
      <c r="BD165" s="75"/>
      <c r="BE165" s="77"/>
      <c r="BF165" s="77"/>
      <c r="BG165" s="75"/>
      <c r="BH165" s="77"/>
      <c r="BI165" s="77"/>
      <c r="BJ165" s="75"/>
      <c r="BK165" s="77"/>
      <c r="BL165" s="77"/>
      <c r="BM165" s="75"/>
    </row>
    <row r="166" spans="1:65" ht="27.6" customHeight="1" thickTop="1" thickBot="1">
      <c r="A166" s="303"/>
      <c r="B166" s="313"/>
      <c r="C166" s="314"/>
      <c r="D166" s="314"/>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5"/>
    </row>
    <row r="167" spans="1:65" ht="16.95" customHeight="1" thickBot="1">
      <c r="A167" s="302">
        <v>17</v>
      </c>
      <c r="B167" s="149" t="s">
        <v>9</v>
      </c>
      <c r="C167" s="150"/>
      <c r="D167" s="150"/>
      <c r="E167" s="151"/>
      <c r="F167" s="304" t="s">
        <v>158</v>
      </c>
      <c r="G167" s="305"/>
      <c r="H167" s="305"/>
      <c r="I167" s="305"/>
      <c r="J167" s="305"/>
      <c r="K167" s="305"/>
      <c r="L167" s="305"/>
      <c r="M167" s="305"/>
      <c r="N167" s="305"/>
      <c r="O167" s="306"/>
      <c r="P167" s="282" t="s">
        <v>48</v>
      </c>
      <c r="Q167" s="283"/>
      <c r="R167" s="283"/>
      <c r="S167" s="283"/>
      <c r="T167" s="283"/>
      <c r="U167" s="284"/>
      <c r="V167" s="285" t="e">
        <f>VLOOKUP($B168,利用者一覧!$C$4:$AU$53,36,FALSE)</f>
        <v>#N/A</v>
      </c>
      <c r="W167" s="286"/>
      <c r="X167" s="286"/>
      <c r="Y167" s="282" t="s">
        <v>49</v>
      </c>
      <c r="Z167" s="283"/>
      <c r="AA167" s="283"/>
      <c r="AB167" s="283"/>
      <c r="AC167" s="284"/>
      <c r="AD167" s="285" t="e">
        <f>VLOOKUP($B168,利用者一覧!$C$4:$AU$53,37,FALSE)</f>
        <v>#N/A</v>
      </c>
      <c r="AE167" s="286"/>
      <c r="AF167" s="287"/>
    </row>
    <row r="168" spans="1:65" ht="27" customHeight="1" thickTop="1" thickBot="1">
      <c r="A168" s="302"/>
      <c r="B168" s="208"/>
      <c r="C168" s="208"/>
      <c r="D168" s="208"/>
      <c r="E168" s="259"/>
      <c r="F168" s="271" t="s">
        <v>26</v>
      </c>
      <c r="G168" s="272"/>
      <c r="H168" s="171" t="s">
        <v>27</v>
      </c>
      <c r="I168" s="272"/>
      <c r="J168" s="171" t="s">
        <v>28</v>
      </c>
      <c r="K168" s="272"/>
      <c r="L168" s="171" t="s">
        <v>29</v>
      </c>
      <c r="M168" s="272"/>
      <c r="N168" s="171" t="s">
        <v>30</v>
      </c>
      <c r="O168" s="275"/>
      <c r="P168" s="106" t="s">
        <v>52</v>
      </c>
      <c r="Q168" s="288" t="s">
        <v>53</v>
      </c>
      <c r="R168" s="289"/>
      <c r="S168" s="104" t="s">
        <v>57</v>
      </c>
      <c r="T168" s="290"/>
      <c r="U168" s="291"/>
      <c r="V168" s="105" t="s">
        <v>60</v>
      </c>
      <c r="W168" s="288" t="s">
        <v>61</v>
      </c>
      <c r="X168" s="292"/>
      <c r="Y168" s="107" t="s">
        <v>54</v>
      </c>
      <c r="Z168" s="115" t="s">
        <v>148</v>
      </c>
      <c r="AA168" s="108" t="s">
        <v>58</v>
      </c>
      <c r="AB168" s="115" t="s">
        <v>148</v>
      </c>
      <c r="AC168" s="108" t="s">
        <v>62</v>
      </c>
      <c r="AD168" s="115" t="s">
        <v>148</v>
      </c>
      <c r="AE168" s="104" t="s">
        <v>55</v>
      </c>
      <c r="AF168" s="61" t="s">
        <v>148</v>
      </c>
    </row>
    <row r="169" spans="1:65" ht="21.6" customHeight="1" thickBot="1">
      <c r="A169" s="302"/>
      <c r="B169" s="209"/>
      <c r="C169" s="209"/>
      <c r="D169" s="209"/>
      <c r="E169" s="261"/>
      <c r="F169" s="97" t="s">
        <v>36</v>
      </c>
      <c r="G169" s="98" t="s">
        <v>37</v>
      </c>
      <c r="H169" s="99" t="s">
        <v>36</v>
      </c>
      <c r="I169" s="98" t="s">
        <v>37</v>
      </c>
      <c r="J169" s="99" t="s">
        <v>36</v>
      </c>
      <c r="K169" s="98" t="s">
        <v>37</v>
      </c>
      <c r="L169" s="99" t="s">
        <v>36</v>
      </c>
      <c r="M169" s="98" t="s">
        <v>37</v>
      </c>
      <c r="N169" s="99" t="s">
        <v>36</v>
      </c>
      <c r="O169" s="100" t="s">
        <v>37</v>
      </c>
      <c r="P169" s="293" t="s">
        <v>177</v>
      </c>
      <c r="Q169" s="294"/>
      <c r="R169" s="294"/>
      <c r="S169" s="294"/>
      <c r="T169" s="294"/>
      <c r="U169" s="295"/>
      <c r="V169" s="293" t="s">
        <v>176</v>
      </c>
      <c r="W169" s="294"/>
      <c r="X169" s="294"/>
      <c r="Y169" s="294"/>
      <c r="Z169" s="294"/>
      <c r="AA169" s="296"/>
      <c r="AB169" s="297" t="e">
        <f>VLOOKUP($B168,利用者一覧!$C$4:$AU$53,45,FALSE)</f>
        <v>#N/A</v>
      </c>
      <c r="AC169" s="297"/>
      <c r="AD169" s="297"/>
      <c r="AE169" s="297"/>
      <c r="AF169" s="298"/>
    </row>
    <row r="170" spans="1:65" ht="27" customHeight="1" thickTop="1" thickBot="1">
      <c r="A170" s="302"/>
      <c r="B170" s="209"/>
      <c r="C170" s="209"/>
      <c r="D170" s="209"/>
      <c r="E170" s="261"/>
      <c r="F170" s="71"/>
      <c r="G170" s="72"/>
      <c r="H170" s="73"/>
      <c r="I170" s="72"/>
      <c r="J170" s="73"/>
      <c r="K170" s="72"/>
      <c r="L170" s="73"/>
      <c r="M170" s="72"/>
      <c r="N170" s="73"/>
      <c r="O170" s="83"/>
      <c r="P170" s="107" t="s">
        <v>157</v>
      </c>
      <c r="Q170" s="115" t="s">
        <v>148</v>
      </c>
      <c r="R170" s="108" t="s">
        <v>63</v>
      </c>
      <c r="S170" s="61" t="s">
        <v>148</v>
      </c>
      <c r="T170" s="107" t="s">
        <v>59</v>
      </c>
      <c r="U170" s="61" t="s">
        <v>148</v>
      </c>
      <c r="V170" s="299" t="s">
        <v>135</v>
      </c>
      <c r="W170" s="300"/>
      <c r="X170" s="95" t="e">
        <f>VLOOKUP($B168,利用者一覧!$C$4:$AU$53,14,FALSE)</f>
        <v>#N/A</v>
      </c>
      <c r="Y170" s="301" t="s">
        <v>139</v>
      </c>
      <c r="Z170" s="300"/>
      <c r="AA170" s="95" t="e">
        <f>VLOOKUP($B168,利用者一覧!$C$4:$AU$53,22,FALSE)</f>
        <v>#N/A</v>
      </c>
      <c r="AB170" s="225"/>
      <c r="AC170" s="225"/>
      <c r="AD170" s="225"/>
      <c r="AE170" s="225"/>
      <c r="AF170" s="226"/>
    </row>
    <row r="171" spans="1:65" ht="21.6" customHeight="1" thickBot="1">
      <c r="A171" s="302"/>
      <c r="B171" s="283" t="s">
        <v>46</v>
      </c>
      <c r="C171" s="283"/>
      <c r="D171" s="283"/>
      <c r="E171" s="307"/>
      <c r="F171" s="84"/>
      <c r="G171" s="85"/>
      <c r="H171" s="86"/>
      <c r="I171" s="85"/>
      <c r="J171" s="86"/>
      <c r="K171" s="85"/>
      <c r="L171" s="86"/>
      <c r="M171" s="85"/>
      <c r="N171" s="86"/>
      <c r="O171" s="87"/>
      <c r="P171" s="293" t="s">
        <v>156</v>
      </c>
      <c r="Q171" s="294"/>
      <c r="R171" s="294"/>
      <c r="S171" s="294"/>
      <c r="T171" s="294"/>
      <c r="U171" s="295"/>
      <c r="V171" s="279" t="s">
        <v>143</v>
      </c>
      <c r="W171" s="280"/>
      <c r="X171" s="96" t="e">
        <f>VLOOKUP($B168,利用者一覧!$C$4:$AU$53,16,FALSE)</f>
        <v>#N/A</v>
      </c>
      <c r="Y171" s="281" t="s">
        <v>140</v>
      </c>
      <c r="Z171" s="280"/>
      <c r="AA171" s="96" t="e">
        <f>VLOOKUP($B168,利用者一覧!$C$4:$AU$53,24,FALSE)</f>
        <v>#N/A</v>
      </c>
      <c r="AB171" s="225"/>
      <c r="AC171" s="225"/>
      <c r="AD171" s="225"/>
      <c r="AE171" s="225"/>
      <c r="AF171" s="226"/>
    </row>
    <row r="172" spans="1:65" ht="21.6" customHeight="1" thickTop="1" thickBot="1">
      <c r="A172" s="302"/>
      <c r="B172" s="103" t="s">
        <v>51</v>
      </c>
      <c r="C172" s="94" t="e">
        <f>VLOOKUP($B168,利用者一覧!$C$4:$AU$53,38,FALSE)</f>
        <v>#N/A</v>
      </c>
      <c r="D172" s="104" t="s">
        <v>56</v>
      </c>
      <c r="E172" s="61" t="s">
        <v>149</v>
      </c>
      <c r="F172" s="271" t="s">
        <v>31</v>
      </c>
      <c r="G172" s="272"/>
      <c r="H172" s="171" t="s">
        <v>32</v>
      </c>
      <c r="I172" s="272"/>
      <c r="J172" s="171" t="s">
        <v>33</v>
      </c>
      <c r="K172" s="272"/>
      <c r="L172" s="171" t="s">
        <v>34</v>
      </c>
      <c r="M172" s="273"/>
      <c r="N172" s="274" t="s">
        <v>35</v>
      </c>
      <c r="O172" s="275"/>
      <c r="P172" s="276" t="e">
        <f>VLOOKUP($B168,利用者一覧!$C$4:$AU$53,40,FALSE)</f>
        <v>#N/A</v>
      </c>
      <c r="Q172" s="277"/>
      <c r="R172" s="277"/>
      <c r="S172" s="277"/>
      <c r="T172" s="278"/>
      <c r="U172" s="70" t="s">
        <v>148</v>
      </c>
      <c r="V172" s="279" t="s">
        <v>144</v>
      </c>
      <c r="W172" s="280"/>
      <c r="X172" s="96" t="e">
        <f>VLOOKUP($B168,利用者一覧!$C$4:$AU$53,18,FALSE)</f>
        <v>#N/A</v>
      </c>
      <c r="Y172" s="281" t="s">
        <v>141</v>
      </c>
      <c r="Z172" s="280"/>
      <c r="AA172" s="96" t="e">
        <f>VLOOKUP($B168,利用者一覧!$C$4:$AU$53,26,FALSE)</f>
        <v>#N/A</v>
      </c>
      <c r="AB172" s="225"/>
      <c r="AC172" s="225"/>
      <c r="AD172" s="225"/>
      <c r="AE172" s="225"/>
      <c r="AF172" s="226"/>
    </row>
    <row r="173" spans="1:65" ht="21.6" customHeight="1" thickBot="1">
      <c r="A173" s="302"/>
      <c r="B173" s="308" t="s">
        <v>47</v>
      </c>
      <c r="C173" s="308"/>
      <c r="D173" s="308"/>
      <c r="E173" s="309"/>
      <c r="F173" s="97" t="s">
        <v>36</v>
      </c>
      <c r="G173" s="98" t="s">
        <v>37</v>
      </c>
      <c r="H173" s="99" t="s">
        <v>36</v>
      </c>
      <c r="I173" s="98" t="s">
        <v>37</v>
      </c>
      <c r="J173" s="99" t="s">
        <v>36</v>
      </c>
      <c r="K173" s="98" t="s">
        <v>37</v>
      </c>
      <c r="L173" s="99" t="s">
        <v>36</v>
      </c>
      <c r="M173" s="101" t="s">
        <v>37</v>
      </c>
      <c r="N173" s="102" t="s">
        <v>36</v>
      </c>
      <c r="O173" s="100" t="s">
        <v>37</v>
      </c>
      <c r="P173" s="310" t="e">
        <f>VLOOKUP($B168,利用者一覧!$C$4:$AU$53,41,FALSE)</f>
        <v>#N/A</v>
      </c>
      <c r="Q173" s="311"/>
      <c r="R173" s="311"/>
      <c r="S173" s="311"/>
      <c r="T173" s="312"/>
      <c r="U173" s="64" t="s">
        <v>148</v>
      </c>
      <c r="V173" s="279" t="s">
        <v>138</v>
      </c>
      <c r="W173" s="280"/>
      <c r="X173" s="96" t="e">
        <f>VLOOKUP($B168,利用者一覧!$C$4:$AU$53,20,FALSE)</f>
        <v>#N/A</v>
      </c>
      <c r="Y173" s="281" t="s">
        <v>142</v>
      </c>
      <c r="Z173" s="280"/>
      <c r="AA173" s="96" t="e">
        <f>VLOOKUP($B168,利用者一覧!$C$4:$AU$53,28,FALSE)</f>
        <v>#N/A</v>
      </c>
      <c r="AB173" s="225"/>
      <c r="AC173" s="225"/>
      <c r="AD173" s="225"/>
      <c r="AE173" s="225"/>
      <c r="AF173" s="226"/>
      <c r="AK173" s="316"/>
      <c r="AL173" s="316"/>
      <c r="AM173" s="67"/>
      <c r="AN173" s="67"/>
      <c r="AO173" s="67"/>
    </row>
    <row r="174" spans="1:65" ht="21.6" customHeight="1" thickTop="1" thickBot="1">
      <c r="A174" s="302"/>
      <c r="B174" s="106" t="s">
        <v>51</v>
      </c>
      <c r="C174" s="94" t="e">
        <f>VLOOKUP($B168,利用者一覧!$C$4:$AU$53,39,FALSE)</f>
        <v>#N/A</v>
      </c>
      <c r="D174" s="104" t="s">
        <v>56</v>
      </c>
      <c r="E174" s="61" t="s">
        <v>149</v>
      </c>
      <c r="F174" s="71"/>
      <c r="G174" s="72"/>
      <c r="H174" s="73"/>
      <c r="I174" s="72"/>
      <c r="J174" s="73"/>
      <c r="K174" s="72"/>
      <c r="L174" s="73"/>
      <c r="M174" s="74"/>
      <c r="N174" s="62"/>
      <c r="O174" s="63"/>
      <c r="P174" s="317" t="e">
        <f>VLOOKUP($B168,利用者一覧!$C$4:$AU$53,42,FALSE)</f>
        <v>#N/A</v>
      </c>
      <c r="Q174" s="318"/>
      <c r="R174" s="318"/>
      <c r="S174" s="318"/>
      <c r="T174" s="319"/>
      <c r="U174" s="116" t="s">
        <v>148</v>
      </c>
      <c r="V174" s="320" t="e">
        <f>VLOOKUP($B168,利用者一覧!$C$4:$AU$53,44,FALSE)</f>
        <v>#N/A</v>
      </c>
      <c r="W174" s="179"/>
      <c r="X174" s="179"/>
      <c r="Y174" s="179"/>
      <c r="Z174" s="179"/>
      <c r="AA174" s="179"/>
      <c r="AB174" s="179"/>
      <c r="AC174" s="179"/>
      <c r="AD174" s="179"/>
      <c r="AE174" s="179"/>
      <c r="AF174" s="180"/>
    </row>
    <row r="175" spans="1:65" ht="21.6" customHeight="1" thickBot="1">
      <c r="A175" s="302"/>
      <c r="B175" s="293" t="s">
        <v>182</v>
      </c>
      <c r="C175" s="294"/>
      <c r="D175" s="294"/>
      <c r="E175" s="295"/>
      <c r="F175" s="109"/>
      <c r="G175" s="110"/>
      <c r="H175" s="111"/>
      <c r="I175" s="110"/>
      <c r="J175" s="111"/>
      <c r="K175" s="110"/>
      <c r="L175" s="111"/>
      <c r="M175" s="112"/>
      <c r="N175" s="113"/>
      <c r="O175" s="114"/>
      <c r="P175" s="198" t="s">
        <v>178</v>
      </c>
      <c r="Q175" s="199"/>
      <c r="R175" s="324"/>
      <c r="S175" s="206" t="e">
        <f>VLOOKUP($B168,利用者一覧!$C$4:$AU$53,43,FALSE)</f>
        <v>#N/A</v>
      </c>
      <c r="T175" s="206"/>
      <c r="U175" s="207"/>
      <c r="V175" s="321"/>
      <c r="W175" s="322"/>
      <c r="X175" s="322"/>
      <c r="Y175" s="322"/>
      <c r="Z175" s="322"/>
      <c r="AA175" s="322"/>
      <c r="AB175" s="322"/>
      <c r="AC175" s="322"/>
      <c r="AD175" s="322"/>
      <c r="AE175" s="322"/>
      <c r="AF175" s="323"/>
      <c r="AK175" s="76"/>
      <c r="AL175" s="76"/>
      <c r="AM175" s="76"/>
      <c r="AN175" s="76"/>
      <c r="AO175" s="76"/>
      <c r="AP175" s="77"/>
      <c r="AQ175" s="77"/>
      <c r="AR175" s="75"/>
      <c r="AS175" s="77"/>
      <c r="AT175" s="77"/>
      <c r="AU175" s="75"/>
      <c r="AV175" s="77"/>
      <c r="AW175" s="77"/>
      <c r="AX175" s="75"/>
      <c r="AY175" s="77"/>
      <c r="AZ175" s="77"/>
      <c r="BA175" s="75"/>
      <c r="BB175" s="77"/>
      <c r="BC175" s="77"/>
      <c r="BD175" s="75"/>
      <c r="BE175" s="77"/>
      <c r="BF175" s="77"/>
      <c r="BG175" s="75"/>
      <c r="BH175" s="77"/>
      <c r="BI175" s="77"/>
      <c r="BJ175" s="75"/>
      <c r="BK175" s="77"/>
      <c r="BL175" s="77"/>
      <c r="BM175" s="75"/>
    </row>
    <row r="176" spans="1:65" ht="27.6" customHeight="1" thickTop="1" thickBot="1">
      <c r="A176" s="303"/>
      <c r="B176" s="313"/>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4"/>
      <c r="AD176" s="314"/>
      <c r="AE176" s="314"/>
      <c r="AF176" s="315"/>
    </row>
    <row r="177" spans="1:65" ht="16.95" customHeight="1" thickBot="1">
      <c r="A177" s="302">
        <v>18</v>
      </c>
      <c r="B177" s="149" t="s">
        <v>9</v>
      </c>
      <c r="C177" s="150"/>
      <c r="D177" s="150"/>
      <c r="E177" s="151"/>
      <c r="F177" s="304" t="s">
        <v>158</v>
      </c>
      <c r="G177" s="305"/>
      <c r="H177" s="305"/>
      <c r="I177" s="305"/>
      <c r="J177" s="305"/>
      <c r="K177" s="305"/>
      <c r="L177" s="305"/>
      <c r="M177" s="305"/>
      <c r="N177" s="305"/>
      <c r="O177" s="306"/>
      <c r="P177" s="282" t="s">
        <v>48</v>
      </c>
      <c r="Q177" s="283"/>
      <c r="R177" s="283"/>
      <c r="S177" s="283"/>
      <c r="T177" s="283"/>
      <c r="U177" s="284"/>
      <c r="V177" s="285" t="e">
        <f>VLOOKUP($B178,利用者一覧!$C$4:$AU$53,36,FALSE)</f>
        <v>#N/A</v>
      </c>
      <c r="W177" s="286"/>
      <c r="X177" s="286"/>
      <c r="Y177" s="282" t="s">
        <v>49</v>
      </c>
      <c r="Z177" s="283"/>
      <c r="AA177" s="283"/>
      <c r="AB177" s="283"/>
      <c r="AC177" s="284"/>
      <c r="AD177" s="285" t="e">
        <f>VLOOKUP($B178,利用者一覧!$C$4:$AU$53,37,FALSE)</f>
        <v>#N/A</v>
      </c>
      <c r="AE177" s="286"/>
      <c r="AF177" s="287"/>
    </row>
    <row r="178" spans="1:65" ht="27" customHeight="1" thickTop="1" thickBot="1">
      <c r="A178" s="302"/>
      <c r="B178" s="208"/>
      <c r="C178" s="208"/>
      <c r="D178" s="208"/>
      <c r="E178" s="259"/>
      <c r="F178" s="271" t="s">
        <v>26</v>
      </c>
      <c r="G178" s="272"/>
      <c r="H178" s="171" t="s">
        <v>27</v>
      </c>
      <c r="I178" s="272"/>
      <c r="J178" s="171" t="s">
        <v>28</v>
      </c>
      <c r="K178" s="272"/>
      <c r="L178" s="171" t="s">
        <v>29</v>
      </c>
      <c r="M178" s="272"/>
      <c r="N178" s="171" t="s">
        <v>30</v>
      </c>
      <c r="O178" s="275"/>
      <c r="P178" s="106" t="s">
        <v>52</v>
      </c>
      <c r="Q178" s="288" t="s">
        <v>53</v>
      </c>
      <c r="R178" s="289"/>
      <c r="S178" s="104" t="s">
        <v>57</v>
      </c>
      <c r="T178" s="290"/>
      <c r="U178" s="291"/>
      <c r="V178" s="105" t="s">
        <v>60</v>
      </c>
      <c r="W178" s="288" t="s">
        <v>61</v>
      </c>
      <c r="X178" s="292"/>
      <c r="Y178" s="107" t="s">
        <v>54</v>
      </c>
      <c r="Z178" s="115" t="s">
        <v>148</v>
      </c>
      <c r="AA178" s="108" t="s">
        <v>58</v>
      </c>
      <c r="AB178" s="115" t="s">
        <v>148</v>
      </c>
      <c r="AC178" s="108" t="s">
        <v>62</v>
      </c>
      <c r="AD178" s="115" t="s">
        <v>148</v>
      </c>
      <c r="AE178" s="104" t="s">
        <v>55</v>
      </c>
      <c r="AF178" s="61" t="s">
        <v>148</v>
      </c>
    </row>
    <row r="179" spans="1:65" ht="21.6" customHeight="1" thickBot="1">
      <c r="A179" s="302"/>
      <c r="B179" s="209"/>
      <c r="C179" s="209"/>
      <c r="D179" s="209"/>
      <c r="E179" s="261"/>
      <c r="F179" s="97" t="s">
        <v>36</v>
      </c>
      <c r="G179" s="98" t="s">
        <v>37</v>
      </c>
      <c r="H179" s="99" t="s">
        <v>36</v>
      </c>
      <c r="I179" s="98" t="s">
        <v>37</v>
      </c>
      <c r="J179" s="99" t="s">
        <v>36</v>
      </c>
      <c r="K179" s="98" t="s">
        <v>37</v>
      </c>
      <c r="L179" s="99" t="s">
        <v>36</v>
      </c>
      <c r="M179" s="98" t="s">
        <v>37</v>
      </c>
      <c r="N179" s="99" t="s">
        <v>36</v>
      </c>
      <c r="O179" s="100" t="s">
        <v>37</v>
      </c>
      <c r="P179" s="293" t="s">
        <v>177</v>
      </c>
      <c r="Q179" s="294"/>
      <c r="R179" s="294"/>
      <c r="S179" s="294"/>
      <c r="T179" s="294"/>
      <c r="U179" s="295"/>
      <c r="V179" s="293" t="s">
        <v>176</v>
      </c>
      <c r="W179" s="294"/>
      <c r="X179" s="294"/>
      <c r="Y179" s="294"/>
      <c r="Z179" s="294"/>
      <c r="AA179" s="296"/>
      <c r="AB179" s="297" t="e">
        <f>VLOOKUP($B178,利用者一覧!$C$4:$AU$53,45,FALSE)</f>
        <v>#N/A</v>
      </c>
      <c r="AC179" s="297"/>
      <c r="AD179" s="297"/>
      <c r="AE179" s="297"/>
      <c r="AF179" s="298"/>
    </row>
    <row r="180" spans="1:65" ht="27" customHeight="1" thickTop="1" thickBot="1">
      <c r="A180" s="302"/>
      <c r="B180" s="209"/>
      <c r="C180" s="209"/>
      <c r="D180" s="209"/>
      <c r="E180" s="261"/>
      <c r="F180" s="71"/>
      <c r="G180" s="72"/>
      <c r="H180" s="73"/>
      <c r="I180" s="72"/>
      <c r="J180" s="73"/>
      <c r="K180" s="72"/>
      <c r="L180" s="73"/>
      <c r="M180" s="72"/>
      <c r="N180" s="73"/>
      <c r="O180" s="83"/>
      <c r="P180" s="107" t="s">
        <v>157</v>
      </c>
      <c r="Q180" s="115" t="s">
        <v>148</v>
      </c>
      <c r="R180" s="108" t="s">
        <v>63</v>
      </c>
      <c r="S180" s="61" t="s">
        <v>148</v>
      </c>
      <c r="T180" s="107" t="s">
        <v>59</v>
      </c>
      <c r="U180" s="61" t="s">
        <v>148</v>
      </c>
      <c r="V180" s="299" t="s">
        <v>135</v>
      </c>
      <c r="W180" s="300"/>
      <c r="X180" s="95" t="e">
        <f>VLOOKUP($B178,利用者一覧!$C$4:$AU$53,14,FALSE)</f>
        <v>#N/A</v>
      </c>
      <c r="Y180" s="301" t="s">
        <v>139</v>
      </c>
      <c r="Z180" s="300"/>
      <c r="AA180" s="95" t="e">
        <f>VLOOKUP($B178,利用者一覧!$C$4:$AU$53,22,FALSE)</f>
        <v>#N/A</v>
      </c>
      <c r="AB180" s="225"/>
      <c r="AC180" s="225"/>
      <c r="AD180" s="225"/>
      <c r="AE180" s="225"/>
      <c r="AF180" s="226"/>
    </row>
    <row r="181" spans="1:65" ht="21.6" customHeight="1" thickBot="1">
      <c r="A181" s="302"/>
      <c r="B181" s="283" t="s">
        <v>46</v>
      </c>
      <c r="C181" s="283"/>
      <c r="D181" s="283"/>
      <c r="E181" s="307"/>
      <c r="F181" s="84"/>
      <c r="G181" s="85"/>
      <c r="H181" s="86"/>
      <c r="I181" s="85"/>
      <c r="J181" s="86"/>
      <c r="K181" s="85"/>
      <c r="L181" s="86"/>
      <c r="M181" s="85"/>
      <c r="N181" s="86"/>
      <c r="O181" s="87"/>
      <c r="P181" s="293" t="s">
        <v>156</v>
      </c>
      <c r="Q181" s="294"/>
      <c r="R181" s="294"/>
      <c r="S181" s="294"/>
      <c r="T181" s="294"/>
      <c r="U181" s="295"/>
      <c r="V181" s="279" t="s">
        <v>143</v>
      </c>
      <c r="W181" s="280"/>
      <c r="X181" s="96" t="e">
        <f>VLOOKUP($B178,利用者一覧!$C$4:$AU$53,16,FALSE)</f>
        <v>#N/A</v>
      </c>
      <c r="Y181" s="281" t="s">
        <v>140</v>
      </c>
      <c r="Z181" s="280"/>
      <c r="AA181" s="96" t="e">
        <f>VLOOKUP($B178,利用者一覧!$C$4:$AU$53,24,FALSE)</f>
        <v>#N/A</v>
      </c>
      <c r="AB181" s="225"/>
      <c r="AC181" s="225"/>
      <c r="AD181" s="225"/>
      <c r="AE181" s="225"/>
      <c r="AF181" s="226"/>
    </row>
    <row r="182" spans="1:65" ht="21.6" customHeight="1" thickTop="1" thickBot="1">
      <c r="A182" s="302"/>
      <c r="B182" s="103" t="s">
        <v>51</v>
      </c>
      <c r="C182" s="94" t="e">
        <f>VLOOKUP($B178,利用者一覧!$C$4:$AU$53,38,FALSE)</f>
        <v>#N/A</v>
      </c>
      <c r="D182" s="104" t="s">
        <v>56</v>
      </c>
      <c r="E182" s="61" t="s">
        <v>149</v>
      </c>
      <c r="F182" s="271" t="s">
        <v>31</v>
      </c>
      <c r="G182" s="272"/>
      <c r="H182" s="171" t="s">
        <v>32</v>
      </c>
      <c r="I182" s="272"/>
      <c r="J182" s="171" t="s">
        <v>33</v>
      </c>
      <c r="K182" s="272"/>
      <c r="L182" s="171" t="s">
        <v>34</v>
      </c>
      <c r="M182" s="273"/>
      <c r="N182" s="274" t="s">
        <v>35</v>
      </c>
      <c r="O182" s="275"/>
      <c r="P182" s="276" t="e">
        <f>VLOOKUP($B178,利用者一覧!$C$4:$AU$53,40,FALSE)</f>
        <v>#N/A</v>
      </c>
      <c r="Q182" s="277"/>
      <c r="R182" s="277"/>
      <c r="S182" s="277"/>
      <c r="T182" s="278"/>
      <c r="U182" s="70" t="s">
        <v>148</v>
      </c>
      <c r="V182" s="279" t="s">
        <v>144</v>
      </c>
      <c r="W182" s="280"/>
      <c r="X182" s="96" t="e">
        <f>VLOOKUP($B178,利用者一覧!$C$4:$AU$53,18,FALSE)</f>
        <v>#N/A</v>
      </c>
      <c r="Y182" s="281" t="s">
        <v>141</v>
      </c>
      <c r="Z182" s="280"/>
      <c r="AA182" s="96" t="e">
        <f>VLOOKUP($B178,利用者一覧!$C$4:$AU$53,26,FALSE)</f>
        <v>#N/A</v>
      </c>
      <c r="AB182" s="225"/>
      <c r="AC182" s="225"/>
      <c r="AD182" s="225"/>
      <c r="AE182" s="225"/>
      <c r="AF182" s="226"/>
    </row>
    <row r="183" spans="1:65" ht="21.6" customHeight="1" thickBot="1">
      <c r="A183" s="302"/>
      <c r="B183" s="308" t="s">
        <v>47</v>
      </c>
      <c r="C183" s="308"/>
      <c r="D183" s="308"/>
      <c r="E183" s="309"/>
      <c r="F183" s="97" t="s">
        <v>36</v>
      </c>
      <c r="G183" s="98" t="s">
        <v>37</v>
      </c>
      <c r="H183" s="99" t="s">
        <v>36</v>
      </c>
      <c r="I183" s="98" t="s">
        <v>37</v>
      </c>
      <c r="J183" s="99" t="s">
        <v>36</v>
      </c>
      <c r="K183" s="98" t="s">
        <v>37</v>
      </c>
      <c r="L183" s="99" t="s">
        <v>36</v>
      </c>
      <c r="M183" s="101" t="s">
        <v>37</v>
      </c>
      <c r="N183" s="102" t="s">
        <v>36</v>
      </c>
      <c r="O183" s="100" t="s">
        <v>37</v>
      </c>
      <c r="P183" s="310" t="e">
        <f>VLOOKUP($B178,利用者一覧!$C$4:$AU$53,41,FALSE)</f>
        <v>#N/A</v>
      </c>
      <c r="Q183" s="311"/>
      <c r="R183" s="311"/>
      <c r="S183" s="311"/>
      <c r="T183" s="312"/>
      <c r="U183" s="64" t="s">
        <v>148</v>
      </c>
      <c r="V183" s="279" t="s">
        <v>138</v>
      </c>
      <c r="W183" s="280"/>
      <c r="X183" s="96" t="e">
        <f>VLOOKUP($B178,利用者一覧!$C$4:$AU$53,20,FALSE)</f>
        <v>#N/A</v>
      </c>
      <c r="Y183" s="281" t="s">
        <v>142</v>
      </c>
      <c r="Z183" s="280"/>
      <c r="AA183" s="96" t="e">
        <f>VLOOKUP($B178,利用者一覧!$C$4:$AU$53,28,FALSE)</f>
        <v>#N/A</v>
      </c>
      <c r="AB183" s="225"/>
      <c r="AC183" s="225"/>
      <c r="AD183" s="225"/>
      <c r="AE183" s="225"/>
      <c r="AF183" s="226"/>
      <c r="AK183" s="316"/>
      <c r="AL183" s="316"/>
      <c r="AM183" s="67"/>
      <c r="AN183" s="67"/>
      <c r="AO183" s="67"/>
    </row>
    <row r="184" spans="1:65" ht="21.6" customHeight="1" thickTop="1" thickBot="1">
      <c r="A184" s="302"/>
      <c r="B184" s="106" t="s">
        <v>51</v>
      </c>
      <c r="C184" s="94" t="e">
        <f>VLOOKUP($B178,利用者一覧!$C$4:$AU$53,39,FALSE)</f>
        <v>#N/A</v>
      </c>
      <c r="D184" s="104" t="s">
        <v>56</v>
      </c>
      <c r="E184" s="61" t="s">
        <v>149</v>
      </c>
      <c r="F184" s="71"/>
      <c r="G184" s="72"/>
      <c r="H184" s="73"/>
      <c r="I184" s="72"/>
      <c r="J184" s="73"/>
      <c r="K184" s="72"/>
      <c r="L184" s="73"/>
      <c r="M184" s="74"/>
      <c r="N184" s="62"/>
      <c r="O184" s="63"/>
      <c r="P184" s="317" t="e">
        <f>VLOOKUP($B178,利用者一覧!$C$4:$AU$53,42,FALSE)</f>
        <v>#N/A</v>
      </c>
      <c r="Q184" s="318"/>
      <c r="R184" s="318"/>
      <c r="S184" s="318"/>
      <c r="T184" s="319"/>
      <c r="U184" s="116" t="s">
        <v>148</v>
      </c>
      <c r="V184" s="320" t="e">
        <f>VLOOKUP($B178,利用者一覧!$C$4:$AU$53,44,FALSE)</f>
        <v>#N/A</v>
      </c>
      <c r="W184" s="179"/>
      <c r="X184" s="179"/>
      <c r="Y184" s="179"/>
      <c r="Z184" s="179"/>
      <c r="AA184" s="179"/>
      <c r="AB184" s="179"/>
      <c r="AC184" s="179"/>
      <c r="AD184" s="179"/>
      <c r="AE184" s="179"/>
      <c r="AF184" s="180"/>
    </row>
    <row r="185" spans="1:65" ht="21.6" customHeight="1" thickBot="1">
      <c r="A185" s="302"/>
      <c r="B185" s="293" t="s">
        <v>182</v>
      </c>
      <c r="C185" s="294"/>
      <c r="D185" s="294"/>
      <c r="E185" s="295"/>
      <c r="F185" s="109"/>
      <c r="G185" s="110"/>
      <c r="H185" s="111"/>
      <c r="I185" s="110"/>
      <c r="J185" s="111"/>
      <c r="K185" s="110"/>
      <c r="L185" s="111"/>
      <c r="M185" s="112"/>
      <c r="N185" s="113"/>
      <c r="O185" s="114"/>
      <c r="P185" s="198" t="s">
        <v>178</v>
      </c>
      <c r="Q185" s="199"/>
      <c r="R185" s="324"/>
      <c r="S185" s="206" t="e">
        <f>VLOOKUP($B178,利用者一覧!$C$4:$AU$53,43,FALSE)</f>
        <v>#N/A</v>
      </c>
      <c r="T185" s="206"/>
      <c r="U185" s="207"/>
      <c r="V185" s="321"/>
      <c r="W185" s="322"/>
      <c r="X185" s="322"/>
      <c r="Y185" s="322"/>
      <c r="Z185" s="322"/>
      <c r="AA185" s="322"/>
      <c r="AB185" s="322"/>
      <c r="AC185" s="322"/>
      <c r="AD185" s="322"/>
      <c r="AE185" s="322"/>
      <c r="AF185" s="323"/>
      <c r="AK185" s="76"/>
      <c r="AL185" s="76"/>
      <c r="AM185" s="76"/>
      <c r="AN185" s="76"/>
      <c r="AO185" s="76"/>
      <c r="AP185" s="77"/>
      <c r="AQ185" s="77"/>
      <c r="AR185" s="75"/>
      <c r="AS185" s="77"/>
      <c r="AT185" s="77"/>
      <c r="AU185" s="75"/>
      <c r="AV185" s="77"/>
      <c r="AW185" s="77"/>
      <c r="AX185" s="75"/>
      <c r="AY185" s="77"/>
      <c r="AZ185" s="77"/>
      <c r="BA185" s="75"/>
      <c r="BB185" s="77"/>
      <c r="BC185" s="77"/>
      <c r="BD185" s="75"/>
      <c r="BE185" s="77"/>
      <c r="BF185" s="77"/>
      <c r="BG185" s="75"/>
      <c r="BH185" s="77"/>
      <c r="BI185" s="77"/>
      <c r="BJ185" s="75"/>
      <c r="BK185" s="77"/>
      <c r="BL185" s="77"/>
      <c r="BM185" s="75"/>
    </row>
    <row r="186" spans="1:65" ht="27.6" customHeight="1" thickTop="1" thickBot="1">
      <c r="A186" s="303"/>
      <c r="B186" s="313"/>
      <c r="C186" s="314"/>
      <c r="D186" s="314"/>
      <c r="E186" s="314"/>
      <c r="F186" s="314"/>
      <c r="G186" s="314"/>
      <c r="H186" s="314"/>
      <c r="I186" s="314"/>
      <c r="J186" s="314"/>
      <c r="K186" s="314"/>
      <c r="L186" s="314"/>
      <c r="M186" s="314"/>
      <c r="N186" s="314"/>
      <c r="O186" s="314"/>
      <c r="P186" s="314"/>
      <c r="Q186" s="314"/>
      <c r="R186" s="314"/>
      <c r="S186" s="314"/>
      <c r="T186" s="314"/>
      <c r="U186" s="314"/>
      <c r="V186" s="314"/>
      <c r="W186" s="314"/>
      <c r="X186" s="314"/>
      <c r="Y186" s="314"/>
      <c r="Z186" s="314"/>
      <c r="AA186" s="314"/>
      <c r="AB186" s="314"/>
      <c r="AC186" s="314"/>
      <c r="AD186" s="314"/>
      <c r="AE186" s="314"/>
      <c r="AF186" s="315"/>
    </row>
    <row r="187" spans="1:65" ht="16.95" customHeight="1" thickBot="1">
      <c r="A187" s="302">
        <v>19</v>
      </c>
      <c r="B187" s="149" t="s">
        <v>9</v>
      </c>
      <c r="C187" s="150"/>
      <c r="D187" s="150"/>
      <c r="E187" s="151"/>
      <c r="F187" s="304" t="s">
        <v>158</v>
      </c>
      <c r="G187" s="305"/>
      <c r="H187" s="305"/>
      <c r="I187" s="305"/>
      <c r="J187" s="305"/>
      <c r="K187" s="305"/>
      <c r="L187" s="305"/>
      <c r="M187" s="305"/>
      <c r="N187" s="305"/>
      <c r="O187" s="306"/>
      <c r="P187" s="282" t="s">
        <v>48</v>
      </c>
      <c r="Q187" s="283"/>
      <c r="R187" s="283"/>
      <c r="S187" s="283"/>
      <c r="T187" s="283"/>
      <c r="U187" s="284"/>
      <c r="V187" s="285" t="e">
        <f>VLOOKUP($B188,利用者一覧!$C$4:$AU$53,36,FALSE)</f>
        <v>#N/A</v>
      </c>
      <c r="W187" s="286"/>
      <c r="X187" s="286"/>
      <c r="Y187" s="282" t="s">
        <v>49</v>
      </c>
      <c r="Z187" s="283"/>
      <c r="AA187" s="283"/>
      <c r="AB187" s="283"/>
      <c r="AC187" s="284"/>
      <c r="AD187" s="285" t="e">
        <f>VLOOKUP($B188,利用者一覧!$C$4:$AU$53,37,FALSE)</f>
        <v>#N/A</v>
      </c>
      <c r="AE187" s="286"/>
      <c r="AF187" s="287"/>
    </row>
    <row r="188" spans="1:65" ht="27" customHeight="1" thickTop="1" thickBot="1">
      <c r="A188" s="302"/>
      <c r="B188" s="208"/>
      <c r="C188" s="208"/>
      <c r="D188" s="208"/>
      <c r="E188" s="259"/>
      <c r="F188" s="271" t="s">
        <v>26</v>
      </c>
      <c r="G188" s="272"/>
      <c r="H188" s="171" t="s">
        <v>27</v>
      </c>
      <c r="I188" s="272"/>
      <c r="J188" s="171" t="s">
        <v>28</v>
      </c>
      <c r="K188" s="272"/>
      <c r="L188" s="171" t="s">
        <v>29</v>
      </c>
      <c r="M188" s="272"/>
      <c r="N188" s="171" t="s">
        <v>30</v>
      </c>
      <c r="O188" s="275"/>
      <c r="P188" s="106" t="s">
        <v>52</v>
      </c>
      <c r="Q188" s="288" t="s">
        <v>53</v>
      </c>
      <c r="R188" s="289"/>
      <c r="S188" s="104" t="s">
        <v>57</v>
      </c>
      <c r="T188" s="290"/>
      <c r="U188" s="291"/>
      <c r="V188" s="105" t="s">
        <v>60</v>
      </c>
      <c r="W188" s="288" t="s">
        <v>61</v>
      </c>
      <c r="X188" s="292"/>
      <c r="Y188" s="107" t="s">
        <v>54</v>
      </c>
      <c r="Z188" s="115" t="s">
        <v>148</v>
      </c>
      <c r="AA188" s="108" t="s">
        <v>58</v>
      </c>
      <c r="AB188" s="115" t="s">
        <v>148</v>
      </c>
      <c r="AC188" s="108" t="s">
        <v>62</v>
      </c>
      <c r="AD188" s="115" t="s">
        <v>148</v>
      </c>
      <c r="AE188" s="104" t="s">
        <v>55</v>
      </c>
      <c r="AF188" s="61" t="s">
        <v>148</v>
      </c>
    </row>
    <row r="189" spans="1:65" ht="21.6" customHeight="1" thickBot="1">
      <c r="A189" s="302"/>
      <c r="B189" s="209"/>
      <c r="C189" s="209"/>
      <c r="D189" s="209"/>
      <c r="E189" s="261"/>
      <c r="F189" s="97" t="s">
        <v>36</v>
      </c>
      <c r="G189" s="98" t="s">
        <v>37</v>
      </c>
      <c r="H189" s="99" t="s">
        <v>36</v>
      </c>
      <c r="I189" s="98" t="s">
        <v>37</v>
      </c>
      <c r="J189" s="99" t="s">
        <v>36</v>
      </c>
      <c r="K189" s="98" t="s">
        <v>37</v>
      </c>
      <c r="L189" s="99" t="s">
        <v>36</v>
      </c>
      <c r="M189" s="98" t="s">
        <v>37</v>
      </c>
      <c r="N189" s="99" t="s">
        <v>36</v>
      </c>
      <c r="O189" s="100" t="s">
        <v>37</v>
      </c>
      <c r="P189" s="293" t="s">
        <v>177</v>
      </c>
      <c r="Q189" s="294"/>
      <c r="R189" s="294"/>
      <c r="S189" s="294"/>
      <c r="T189" s="294"/>
      <c r="U189" s="295"/>
      <c r="V189" s="293" t="s">
        <v>176</v>
      </c>
      <c r="W189" s="294"/>
      <c r="X189" s="294"/>
      <c r="Y189" s="294"/>
      <c r="Z189" s="294"/>
      <c r="AA189" s="296"/>
      <c r="AB189" s="297" t="e">
        <f>VLOOKUP($B188,利用者一覧!$C$4:$AU$53,45,FALSE)</f>
        <v>#N/A</v>
      </c>
      <c r="AC189" s="297"/>
      <c r="AD189" s="297"/>
      <c r="AE189" s="297"/>
      <c r="AF189" s="298"/>
    </row>
    <row r="190" spans="1:65" ht="27" customHeight="1" thickTop="1" thickBot="1">
      <c r="A190" s="302"/>
      <c r="B190" s="209"/>
      <c r="C190" s="209"/>
      <c r="D190" s="209"/>
      <c r="E190" s="261"/>
      <c r="F190" s="71"/>
      <c r="G190" s="72"/>
      <c r="H190" s="73"/>
      <c r="I190" s="72"/>
      <c r="J190" s="73"/>
      <c r="K190" s="72"/>
      <c r="L190" s="73"/>
      <c r="M190" s="72"/>
      <c r="N190" s="73"/>
      <c r="O190" s="83"/>
      <c r="P190" s="107" t="s">
        <v>157</v>
      </c>
      <c r="Q190" s="115" t="s">
        <v>148</v>
      </c>
      <c r="R190" s="108" t="s">
        <v>63</v>
      </c>
      <c r="S190" s="61" t="s">
        <v>148</v>
      </c>
      <c r="T190" s="107" t="s">
        <v>59</v>
      </c>
      <c r="U190" s="61" t="s">
        <v>148</v>
      </c>
      <c r="V190" s="299" t="s">
        <v>135</v>
      </c>
      <c r="W190" s="300"/>
      <c r="X190" s="95" t="e">
        <f>VLOOKUP($B188,利用者一覧!$C$4:$AU$53,14,FALSE)</f>
        <v>#N/A</v>
      </c>
      <c r="Y190" s="301" t="s">
        <v>139</v>
      </c>
      <c r="Z190" s="300"/>
      <c r="AA190" s="95" t="e">
        <f>VLOOKUP($B188,利用者一覧!$C$4:$AU$53,22,FALSE)</f>
        <v>#N/A</v>
      </c>
      <c r="AB190" s="225"/>
      <c r="AC190" s="225"/>
      <c r="AD190" s="225"/>
      <c r="AE190" s="225"/>
      <c r="AF190" s="226"/>
    </row>
    <row r="191" spans="1:65" ht="21.6" customHeight="1" thickBot="1">
      <c r="A191" s="302"/>
      <c r="B191" s="283" t="s">
        <v>46</v>
      </c>
      <c r="C191" s="283"/>
      <c r="D191" s="283"/>
      <c r="E191" s="307"/>
      <c r="F191" s="84"/>
      <c r="G191" s="85"/>
      <c r="H191" s="86"/>
      <c r="I191" s="85"/>
      <c r="J191" s="86"/>
      <c r="K191" s="85"/>
      <c r="L191" s="86"/>
      <c r="M191" s="85"/>
      <c r="N191" s="86"/>
      <c r="O191" s="87"/>
      <c r="P191" s="293" t="s">
        <v>156</v>
      </c>
      <c r="Q191" s="294"/>
      <c r="R191" s="294"/>
      <c r="S191" s="294"/>
      <c r="T191" s="294"/>
      <c r="U191" s="295"/>
      <c r="V191" s="279" t="s">
        <v>143</v>
      </c>
      <c r="W191" s="280"/>
      <c r="X191" s="96" t="e">
        <f>VLOOKUP($B188,利用者一覧!$C$4:$AU$53,16,FALSE)</f>
        <v>#N/A</v>
      </c>
      <c r="Y191" s="281" t="s">
        <v>140</v>
      </c>
      <c r="Z191" s="280"/>
      <c r="AA191" s="96" t="e">
        <f>VLOOKUP($B188,利用者一覧!$C$4:$AU$53,24,FALSE)</f>
        <v>#N/A</v>
      </c>
      <c r="AB191" s="225"/>
      <c r="AC191" s="225"/>
      <c r="AD191" s="225"/>
      <c r="AE191" s="225"/>
      <c r="AF191" s="226"/>
    </row>
    <row r="192" spans="1:65" ht="21.6" customHeight="1" thickTop="1" thickBot="1">
      <c r="A192" s="302"/>
      <c r="B192" s="103" t="s">
        <v>51</v>
      </c>
      <c r="C192" s="94" t="e">
        <f>VLOOKUP($B188,利用者一覧!$C$4:$AU$53,38,FALSE)</f>
        <v>#N/A</v>
      </c>
      <c r="D192" s="104" t="s">
        <v>56</v>
      </c>
      <c r="E192" s="61" t="s">
        <v>149</v>
      </c>
      <c r="F192" s="271" t="s">
        <v>31</v>
      </c>
      <c r="G192" s="272"/>
      <c r="H192" s="171" t="s">
        <v>32</v>
      </c>
      <c r="I192" s="272"/>
      <c r="J192" s="171" t="s">
        <v>33</v>
      </c>
      <c r="K192" s="272"/>
      <c r="L192" s="171" t="s">
        <v>34</v>
      </c>
      <c r="M192" s="273"/>
      <c r="N192" s="274" t="s">
        <v>35</v>
      </c>
      <c r="O192" s="275"/>
      <c r="P192" s="276" t="e">
        <f>VLOOKUP($B188,利用者一覧!$C$4:$AU$53,40,FALSE)</f>
        <v>#N/A</v>
      </c>
      <c r="Q192" s="277"/>
      <c r="R192" s="277"/>
      <c r="S192" s="277"/>
      <c r="T192" s="278"/>
      <c r="U192" s="70" t="s">
        <v>148</v>
      </c>
      <c r="V192" s="279" t="s">
        <v>144</v>
      </c>
      <c r="W192" s="280"/>
      <c r="X192" s="96" t="e">
        <f>VLOOKUP($B188,利用者一覧!$C$4:$AU$53,18,FALSE)</f>
        <v>#N/A</v>
      </c>
      <c r="Y192" s="281" t="s">
        <v>141</v>
      </c>
      <c r="Z192" s="280"/>
      <c r="AA192" s="96" t="e">
        <f>VLOOKUP($B188,利用者一覧!$C$4:$AU$53,26,FALSE)</f>
        <v>#N/A</v>
      </c>
      <c r="AB192" s="225"/>
      <c r="AC192" s="225"/>
      <c r="AD192" s="225"/>
      <c r="AE192" s="225"/>
      <c r="AF192" s="226"/>
    </row>
    <row r="193" spans="1:65" ht="21.6" customHeight="1" thickBot="1">
      <c r="A193" s="302"/>
      <c r="B193" s="308" t="s">
        <v>47</v>
      </c>
      <c r="C193" s="308"/>
      <c r="D193" s="308"/>
      <c r="E193" s="309"/>
      <c r="F193" s="97" t="s">
        <v>36</v>
      </c>
      <c r="G193" s="98" t="s">
        <v>37</v>
      </c>
      <c r="H193" s="99" t="s">
        <v>36</v>
      </c>
      <c r="I193" s="98" t="s">
        <v>37</v>
      </c>
      <c r="J193" s="99" t="s">
        <v>36</v>
      </c>
      <c r="K193" s="98" t="s">
        <v>37</v>
      </c>
      <c r="L193" s="99" t="s">
        <v>36</v>
      </c>
      <c r="M193" s="101" t="s">
        <v>37</v>
      </c>
      <c r="N193" s="102" t="s">
        <v>36</v>
      </c>
      <c r="O193" s="100" t="s">
        <v>37</v>
      </c>
      <c r="P193" s="310" t="e">
        <f>VLOOKUP($B188,利用者一覧!$C$4:$AU$53,41,FALSE)</f>
        <v>#N/A</v>
      </c>
      <c r="Q193" s="311"/>
      <c r="R193" s="311"/>
      <c r="S193" s="311"/>
      <c r="T193" s="312"/>
      <c r="U193" s="64" t="s">
        <v>148</v>
      </c>
      <c r="V193" s="279" t="s">
        <v>138</v>
      </c>
      <c r="W193" s="280"/>
      <c r="X193" s="96" t="e">
        <f>VLOOKUP($B188,利用者一覧!$C$4:$AU$53,20,FALSE)</f>
        <v>#N/A</v>
      </c>
      <c r="Y193" s="281" t="s">
        <v>142</v>
      </c>
      <c r="Z193" s="280"/>
      <c r="AA193" s="96" t="e">
        <f>VLOOKUP($B188,利用者一覧!$C$4:$AU$53,28,FALSE)</f>
        <v>#N/A</v>
      </c>
      <c r="AB193" s="225"/>
      <c r="AC193" s="225"/>
      <c r="AD193" s="225"/>
      <c r="AE193" s="225"/>
      <c r="AF193" s="226"/>
      <c r="AK193" s="316"/>
      <c r="AL193" s="316"/>
      <c r="AM193" s="67"/>
      <c r="AN193" s="67"/>
      <c r="AO193" s="67"/>
    </row>
    <row r="194" spans="1:65" ht="21.6" customHeight="1" thickTop="1" thickBot="1">
      <c r="A194" s="302"/>
      <c r="B194" s="106" t="s">
        <v>51</v>
      </c>
      <c r="C194" s="94" t="e">
        <f>VLOOKUP($B188,利用者一覧!$C$4:$AU$53,39,FALSE)</f>
        <v>#N/A</v>
      </c>
      <c r="D194" s="104" t="s">
        <v>56</v>
      </c>
      <c r="E194" s="61" t="s">
        <v>149</v>
      </c>
      <c r="F194" s="71"/>
      <c r="G194" s="72"/>
      <c r="H194" s="73"/>
      <c r="I194" s="72"/>
      <c r="J194" s="73"/>
      <c r="K194" s="72"/>
      <c r="L194" s="73"/>
      <c r="M194" s="74"/>
      <c r="N194" s="62"/>
      <c r="O194" s="63"/>
      <c r="P194" s="317" t="e">
        <f>VLOOKUP($B188,利用者一覧!$C$4:$AU$53,42,FALSE)</f>
        <v>#N/A</v>
      </c>
      <c r="Q194" s="318"/>
      <c r="R194" s="318"/>
      <c r="S194" s="318"/>
      <c r="T194" s="319"/>
      <c r="U194" s="116" t="s">
        <v>148</v>
      </c>
      <c r="V194" s="320" t="e">
        <f>VLOOKUP($B188,利用者一覧!$C$4:$AU$53,44,FALSE)</f>
        <v>#N/A</v>
      </c>
      <c r="W194" s="179"/>
      <c r="X194" s="179"/>
      <c r="Y194" s="179"/>
      <c r="Z194" s="179"/>
      <c r="AA194" s="179"/>
      <c r="AB194" s="179"/>
      <c r="AC194" s="179"/>
      <c r="AD194" s="179"/>
      <c r="AE194" s="179"/>
      <c r="AF194" s="180"/>
    </row>
    <row r="195" spans="1:65" ht="21.6" customHeight="1" thickBot="1">
      <c r="A195" s="302"/>
      <c r="B195" s="293" t="s">
        <v>182</v>
      </c>
      <c r="C195" s="294"/>
      <c r="D195" s="294"/>
      <c r="E195" s="295"/>
      <c r="F195" s="109"/>
      <c r="G195" s="110"/>
      <c r="H195" s="111"/>
      <c r="I195" s="110"/>
      <c r="J195" s="111"/>
      <c r="K195" s="110"/>
      <c r="L195" s="111"/>
      <c r="M195" s="112"/>
      <c r="N195" s="113"/>
      <c r="O195" s="114"/>
      <c r="P195" s="198" t="s">
        <v>178</v>
      </c>
      <c r="Q195" s="199"/>
      <c r="R195" s="324"/>
      <c r="S195" s="206" t="e">
        <f>VLOOKUP($B188,利用者一覧!$C$4:$AU$53,43,FALSE)</f>
        <v>#N/A</v>
      </c>
      <c r="T195" s="206"/>
      <c r="U195" s="207"/>
      <c r="V195" s="321"/>
      <c r="W195" s="322"/>
      <c r="X195" s="322"/>
      <c r="Y195" s="322"/>
      <c r="Z195" s="322"/>
      <c r="AA195" s="322"/>
      <c r="AB195" s="322"/>
      <c r="AC195" s="322"/>
      <c r="AD195" s="322"/>
      <c r="AE195" s="322"/>
      <c r="AF195" s="323"/>
      <c r="AK195" s="76"/>
      <c r="AL195" s="76"/>
      <c r="AM195" s="76"/>
      <c r="AN195" s="76"/>
      <c r="AO195" s="76"/>
      <c r="AP195" s="77"/>
      <c r="AQ195" s="77"/>
      <c r="AR195" s="75"/>
      <c r="AS195" s="77"/>
      <c r="AT195" s="77"/>
      <c r="AU195" s="75"/>
      <c r="AV195" s="77"/>
      <c r="AW195" s="77"/>
      <c r="AX195" s="75"/>
      <c r="AY195" s="77"/>
      <c r="AZ195" s="77"/>
      <c r="BA195" s="75"/>
      <c r="BB195" s="77"/>
      <c r="BC195" s="77"/>
      <c r="BD195" s="75"/>
      <c r="BE195" s="77"/>
      <c r="BF195" s="77"/>
      <c r="BG195" s="75"/>
      <c r="BH195" s="77"/>
      <c r="BI195" s="77"/>
      <c r="BJ195" s="75"/>
      <c r="BK195" s="77"/>
      <c r="BL195" s="77"/>
      <c r="BM195" s="75"/>
    </row>
    <row r="196" spans="1:65" ht="27.6" customHeight="1" thickTop="1" thickBot="1">
      <c r="A196" s="303"/>
      <c r="B196" s="313"/>
      <c r="C196" s="314"/>
      <c r="D196" s="314"/>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4"/>
      <c r="AB196" s="314"/>
      <c r="AC196" s="314"/>
      <c r="AD196" s="314"/>
      <c r="AE196" s="314"/>
      <c r="AF196" s="315"/>
    </row>
    <row r="197" spans="1:65" ht="16.95" customHeight="1" thickBot="1">
      <c r="A197" s="302">
        <v>20</v>
      </c>
      <c r="B197" s="149" t="s">
        <v>9</v>
      </c>
      <c r="C197" s="150"/>
      <c r="D197" s="150"/>
      <c r="E197" s="151"/>
      <c r="F197" s="304" t="s">
        <v>158</v>
      </c>
      <c r="G197" s="305"/>
      <c r="H197" s="305"/>
      <c r="I197" s="305"/>
      <c r="J197" s="305"/>
      <c r="K197" s="305"/>
      <c r="L197" s="305"/>
      <c r="M197" s="305"/>
      <c r="N197" s="305"/>
      <c r="O197" s="306"/>
      <c r="P197" s="282" t="s">
        <v>48</v>
      </c>
      <c r="Q197" s="283"/>
      <c r="R197" s="283"/>
      <c r="S197" s="283"/>
      <c r="T197" s="283"/>
      <c r="U197" s="284"/>
      <c r="V197" s="285" t="e">
        <f>VLOOKUP($B198,利用者一覧!$C$4:$AU$53,36,FALSE)</f>
        <v>#N/A</v>
      </c>
      <c r="W197" s="286"/>
      <c r="X197" s="286"/>
      <c r="Y197" s="282" t="s">
        <v>49</v>
      </c>
      <c r="Z197" s="283"/>
      <c r="AA197" s="283"/>
      <c r="AB197" s="283"/>
      <c r="AC197" s="284"/>
      <c r="AD197" s="285" t="e">
        <f>VLOOKUP($B198,利用者一覧!$C$4:$AU$53,37,FALSE)</f>
        <v>#N/A</v>
      </c>
      <c r="AE197" s="286"/>
      <c r="AF197" s="287"/>
    </row>
    <row r="198" spans="1:65" ht="27" customHeight="1" thickTop="1" thickBot="1">
      <c r="A198" s="302"/>
      <c r="B198" s="208"/>
      <c r="C198" s="208"/>
      <c r="D198" s="208"/>
      <c r="E198" s="259"/>
      <c r="F198" s="271" t="s">
        <v>26</v>
      </c>
      <c r="G198" s="272"/>
      <c r="H198" s="171" t="s">
        <v>27</v>
      </c>
      <c r="I198" s="272"/>
      <c r="J198" s="171" t="s">
        <v>28</v>
      </c>
      <c r="K198" s="272"/>
      <c r="L198" s="171" t="s">
        <v>29</v>
      </c>
      <c r="M198" s="272"/>
      <c r="N198" s="171" t="s">
        <v>30</v>
      </c>
      <c r="O198" s="275"/>
      <c r="P198" s="106" t="s">
        <v>52</v>
      </c>
      <c r="Q198" s="288" t="s">
        <v>53</v>
      </c>
      <c r="R198" s="289"/>
      <c r="S198" s="104" t="s">
        <v>57</v>
      </c>
      <c r="T198" s="290"/>
      <c r="U198" s="291"/>
      <c r="V198" s="105" t="s">
        <v>60</v>
      </c>
      <c r="W198" s="288" t="s">
        <v>61</v>
      </c>
      <c r="X198" s="292"/>
      <c r="Y198" s="107" t="s">
        <v>54</v>
      </c>
      <c r="Z198" s="115" t="s">
        <v>148</v>
      </c>
      <c r="AA198" s="108" t="s">
        <v>58</v>
      </c>
      <c r="AB198" s="115" t="s">
        <v>148</v>
      </c>
      <c r="AC198" s="108" t="s">
        <v>62</v>
      </c>
      <c r="AD198" s="115" t="s">
        <v>148</v>
      </c>
      <c r="AE198" s="104" t="s">
        <v>55</v>
      </c>
      <c r="AF198" s="61" t="s">
        <v>148</v>
      </c>
    </row>
    <row r="199" spans="1:65" ht="21.6" customHeight="1" thickBot="1">
      <c r="A199" s="302"/>
      <c r="B199" s="209"/>
      <c r="C199" s="209"/>
      <c r="D199" s="209"/>
      <c r="E199" s="261"/>
      <c r="F199" s="97" t="s">
        <v>36</v>
      </c>
      <c r="G199" s="98" t="s">
        <v>37</v>
      </c>
      <c r="H199" s="99" t="s">
        <v>36</v>
      </c>
      <c r="I199" s="98" t="s">
        <v>37</v>
      </c>
      <c r="J199" s="99" t="s">
        <v>36</v>
      </c>
      <c r="K199" s="98" t="s">
        <v>37</v>
      </c>
      <c r="L199" s="99" t="s">
        <v>36</v>
      </c>
      <c r="M199" s="98" t="s">
        <v>37</v>
      </c>
      <c r="N199" s="99" t="s">
        <v>36</v>
      </c>
      <c r="O199" s="100" t="s">
        <v>37</v>
      </c>
      <c r="P199" s="293" t="s">
        <v>177</v>
      </c>
      <c r="Q199" s="294"/>
      <c r="R199" s="294"/>
      <c r="S199" s="294"/>
      <c r="T199" s="294"/>
      <c r="U199" s="295"/>
      <c r="V199" s="293" t="s">
        <v>176</v>
      </c>
      <c r="W199" s="294"/>
      <c r="X199" s="294"/>
      <c r="Y199" s="294"/>
      <c r="Z199" s="294"/>
      <c r="AA199" s="296"/>
      <c r="AB199" s="297" t="e">
        <f>VLOOKUP($B198,利用者一覧!$C$4:$AU$53,45,FALSE)</f>
        <v>#N/A</v>
      </c>
      <c r="AC199" s="297"/>
      <c r="AD199" s="297"/>
      <c r="AE199" s="297"/>
      <c r="AF199" s="298"/>
    </row>
    <row r="200" spans="1:65" ht="27" customHeight="1" thickTop="1" thickBot="1">
      <c r="A200" s="302"/>
      <c r="B200" s="209"/>
      <c r="C200" s="209"/>
      <c r="D200" s="209"/>
      <c r="E200" s="261"/>
      <c r="F200" s="71"/>
      <c r="G200" s="72"/>
      <c r="H200" s="73"/>
      <c r="I200" s="72"/>
      <c r="J200" s="73"/>
      <c r="K200" s="72"/>
      <c r="L200" s="73"/>
      <c r="M200" s="72"/>
      <c r="N200" s="73"/>
      <c r="O200" s="83"/>
      <c r="P200" s="107" t="s">
        <v>157</v>
      </c>
      <c r="Q200" s="115" t="s">
        <v>148</v>
      </c>
      <c r="R200" s="108" t="s">
        <v>63</v>
      </c>
      <c r="S200" s="61" t="s">
        <v>148</v>
      </c>
      <c r="T200" s="107" t="s">
        <v>59</v>
      </c>
      <c r="U200" s="61" t="s">
        <v>148</v>
      </c>
      <c r="V200" s="299" t="s">
        <v>135</v>
      </c>
      <c r="W200" s="300"/>
      <c r="X200" s="95" t="e">
        <f>VLOOKUP($B198,利用者一覧!$C$4:$AU$53,14,FALSE)</f>
        <v>#N/A</v>
      </c>
      <c r="Y200" s="301" t="s">
        <v>139</v>
      </c>
      <c r="Z200" s="300"/>
      <c r="AA200" s="95" t="e">
        <f>VLOOKUP($B198,利用者一覧!$C$4:$AU$53,22,FALSE)</f>
        <v>#N/A</v>
      </c>
      <c r="AB200" s="225"/>
      <c r="AC200" s="225"/>
      <c r="AD200" s="225"/>
      <c r="AE200" s="225"/>
      <c r="AF200" s="226"/>
    </row>
    <row r="201" spans="1:65" ht="21.6" customHeight="1" thickBot="1">
      <c r="A201" s="302"/>
      <c r="B201" s="283" t="s">
        <v>46</v>
      </c>
      <c r="C201" s="283"/>
      <c r="D201" s="283"/>
      <c r="E201" s="307"/>
      <c r="F201" s="84"/>
      <c r="G201" s="85"/>
      <c r="H201" s="86"/>
      <c r="I201" s="85"/>
      <c r="J201" s="86"/>
      <c r="K201" s="85"/>
      <c r="L201" s="86"/>
      <c r="M201" s="85"/>
      <c r="N201" s="86"/>
      <c r="O201" s="87"/>
      <c r="P201" s="293" t="s">
        <v>156</v>
      </c>
      <c r="Q201" s="294"/>
      <c r="R201" s="294"/>
      <c r="S201" s="294"/>
      <c r="T201" s="294"/>
      <c r="U201" s="295"/>
      <c r="V201" s="279" t="s">
        <v>143</v>
      </c>
      <c r="W201" s="280"/>
      <c r="X201" s="96" t="e">
        <f>VLOOKUP($B198,利用者一覧!$C$4:$AU$53,16,FALSE)</f>
        <v>#N/A</v>
      </c>
      <c r="Y201" s="281" t="s">
        <v>140</v>
      </c>
      <c r="Z201" s="280"/>
      <c r="AA201" s="96" t="e">
        <f>VLOOKUP($B198,利用者一覧!$C$4:$AU$53,24,FALSE)</f>
        <v>#N/A</v>
      </c>
      <c r="AB201" s="225"/>
      <c r="AC201" s="225"/>
      <c r="AD201" s="225"/>
      <c r="AE201" s="225"/>
      <c r="AF201" s="226"/>
    </row>
    <row r="202" spans="1:65" ht="21.6" customHeight="1" thickTop="1" thickBot="1">
      <c r="A202" s="302"/>
      <c r="B202" s="103" t="s">
        <v>51</v>
      </c>
      <c r="C202" s="94" t="e">
        <f>VLOOKUP($B198,利用者一覧!$C$4:$AU$53,38,FALSE)</f>
        <v>#N/A</v>
      </c>
      <c r="D202" s="104" t="s">
        <v>56</v>
      </c>
      <c r="E202" s="61" t="s">
        <v>149</v>
      </c>
      <c r="F202" s="271" t="s">
        <v>31</v>
      </c>
      <c r="G202" s="272"/>
      <c r="H202" s="171" t="s">
        <v>32</v>
      </c>
      <c r="I202" s="272"/>
      <c r="J202" s="171" t="s">
        <v>33</v>
      </c>
      <c r="K202" s="272"/>
      <c r="L202" s="171" t="s">
        <v>34</v>
      </c>
      <c r="M202" s="273"/>
      <c r="N202" s="274" t="s">
        <v>35</v>
      </c>
      <c r="O202" s="275"/>
      <c r="P202" s="276" t="e">
        <f>VLOOKUP($B198,利用者一覧!$C$4:$AU$53,40,FALSE)</f>
        <v>#N/A</v>
      </c>
      <c r="Q202" s="277"/>
      <c r="R202" s="277"/>
      <c r="S202" s="277"/>
      <c r="T202" s="278"/>
      <c r="U202" s="70" t="s">
        <v>148</v>
      </c>
      <c r="V202" s="279" t="s">
        <v>144</v>
      </c>
      <c r="W202" s="280"/>
      <c r="X202" s="96" t="e">
        <f>VLOOKUP($B198,利用者一覧!$C$4:$AU$53,18,FALSE)</f>
        <v>#N/A</v>
      </c>
      <c r="Y202" s="281" t="s">
        <v>141</v>
      </c>
      <c r="Z202" s="280"/>
      <c r="AA202" s="96" t="e">
        <f>VLOOKUP($B198,利用者一覧!$C$4:$AU$53,26,FALSE)</f>
        <v>#N/A</v>
      </c>
      <c r="AB202" s="225"/>
      <c r="AC202" s="225"/>
      <c r="AD202" s="225"/>
      <c r="AE202" s="225"/>
      <c r="AF202" s="226"/>
    </row>
    <row r="203" spans="1:65" ht="21.6" customHeight="1" thickBot="1">
      <c r="A203" s="302"/>
      <c r="B203" s="308" t="s">
        <v>47</v>
      </c>
      <c r="C203" s="308"/>
      <c r="D203" s="308"/>
      <c r="E203" s="309"/>
      <c r="F203" s="97" t="s">
        <v>36</v>
      </c>
      <c r="G203" s="98" t="s">
        <v>37</v>
      </c>
      <c r="H203" s="99" t="s">
        <v>36</v>
      </c>
      <c r="I203" s="98" t="s">
        <v>37</v>
      </c>
      <c r="J203" s="99" t="s">
        <v>36</v>
      </c>
      <c r="K203" s="98" t="s">
        <v>37</v>
      </c>
      <c r="L203" s="99" t="s">
        <v>36</v>
      </c>
      <c r="M203" s="101" t="s">
        <v>37</v>
      </c>
      <c r="N203" s="102" t="s">
        <v>36</v>
      </c>
      <c r="O203" s="100" t="s">
        <v>37</v>
      </c>
      <c r="P203" s="310" t="e">
        <f>VLOOKUP($B198,利用者一覧!$C$4:$AU$53,41,FALSE)</f>
        <v>#N/A</v>
      </c>
      <c r="Q203" s="311"/>
      <c r="R203" s="311"/>
      <c r="S203" s="311"/>
      <c r="T203" s="312"/>
      <c r="U203" s="64" t="s">
        <v>148</v>
      </c>
      <c r="V203" s="279" t="s">
        <v>138</v>
      </c>
      <c r="W203" s="280"/>
      <c r="X203" s="96" t="e">
        <f>VLOOKUP($B198,利用者一覧!$C$4:$AU$53,20,FALSE)</f>
        <v>#N/A</v>
      </c>
      <c r="Y203" s="281" t="s">
        <v>142</v>
      </c>
      <c r="Z203" s="280"/>
      <c r="AA203" s="96" t="e">
        <f>VLOOKUP($B198,利用者一覧!$C$4:$AU$53,28,FALSE)</f>
        <v>#N/A</v>
      </c>
      <c r="AB203" s="225"/>
      <c r="AC203" s="225"/>
      <c r="AD203" s="225"/>
      <c r="AE203" s="225"/>
      <c r="AF203" s="226"/>
      <c r="AK203" s="316"/>
      <c r="AL203" s="316"/>
      <c r="AM203" s="67"/>
      <c r="AN203" s="67"/>
      <c r="AO203" s="67"/>
    </row>
    <row r="204" spans="1:65" ht="21.6" customHeight="1" thickTop="1" thickBot="1">
      <c r="A204" s="302"/>
      <c r="B204" s="106" t="s">
        <v>51</v>
      </c>
      <c r="C204" s="94" t="e">
        <f>VLOOKUP($B198,利用者一覧!$C$4:$AU$53,39,FALSE)</f>
        <v>#N/A</v>
      </c>
      <c r="D204" s="104" t="s">
        <v>56</v>
      </c>
      <c r="E204" s="61" t="s">
        <v>149</v>
      </c>
      <c r="F204" s="71"/>
      <c r="G204" s="72"/>
      <c r="H204" s="73"/>
      <c r="I204" s="72"/>
      <c r="J204" s="73"/>
      <c r="K204" s="72"/>
      <c r="L204" s="73"/>
      <c r="M204" s="74"/>
      <c r="N204" s="62"/>
      <c r="O204" s="63"/>
      <c r="P204" s="317" t="e">
        <f>VLOOKUP($B198,利用者一覧!$C$4:$AU$53,42,FALSE)</f>
        <v>#N/A</v>
      </c>
      <c r="Q204" s="318"/>
      <c r="R204" s="318"/>
      <c r="S204" s="318"/>
      <c r="T204" s="319"/>
      <c r="U204" s="116" t="s">
        <v>148</v>
      </c>
      <c r="V204" s="320" t="e">
        <f>VLOOKUP($B198,利用者一覧!$C$4:$AU$53,44,FALSE)</f>
        <v>#N/A</v>
      </c>
      <c r="W204" s="179"/>
      <c r="X204" s="179"/>
      <c r="Y204" s="179"/>
      <c r="Z204" s="179"/>
      <c r="AA204" s="179"/>
      <c r="AB204" s="179"/>
      <c r="AC204" s="179"/>
      <c r="AD204" s="179"/>
      <c r="AE204" s="179"/>
      <c r="AF204" s="180"/>
    </row>
    <row r="205" spans="1:65" ht="21.6" customHeight="1" thickBot="1">
      <c r="A205" s="302"/>
      <c r="B205" s="293" t="s">
        <v>182</v>
      </c>
      <c r="C205" s="294"/>
      <c r="D205" s="294"/>
      <c r="E205" s="295"/>
      <c r="F205" s="109"/>
      <c r="G205" s="110"/>
      <c r="H205" s="111"/>
      <c r="I205" s="110"/>
      <c r="J205" s="111"/>
      <c r="K205" s="110"/>
      <c r="L205" s="111"/>
      <c r="M205" s="112"/>
      <c r="N205" s="113"/>
      <c r="O205" s="114"/>
      <c r="P205" s="198" t="s">
        <v>178</v>
      </c>
      <c r="Q205" s="199"/>
      <c r="R205" s="324"/>
      <c r="S205" s="206" t="e">
        <f>VLOOKUP($B198,利用者一覧!$C$4:$AU$53,43,FALSE)</f>
        <v>#N/A</v>
      </c>
      <c r="T205" s="206"/>
      <c r="U205" s="207"/>
      <c r="V205" s="321"/>
      <c r="W205" s="322"/>
      <c r="X205" s="322"/>
      <c r="Y205" s="322"/>
      <c r="Z205" s="322"/>
      <c r="AA205" s="322"/>
      <c r="AB205" s="322"/>
      <c r="AC205" s="322"/>
      <c r="AD205" s="322"/>
      <c r="AE205" s="322"/>
      <c r="AF205" s="323"/>
      <c r="AK205" s="76"/>
      <c r="AL205" s="76"/>
      <c r="AM205" s="76"/>
      <c r="AN205" s="76"/>
      <c r="AO205" s="76"/>
      <c r="AP205" s="77"/>
      <c r="AQ205" s="77"/>
      <c r="AR205" s="75"/>
      <c r="AS205" s="77"/>
      <c r="AT205" s="77"/>
      <c r="AU205" s="75"/>
      <c r="AV205" s="77"/>
      <c r="AW205" s="77"/>
      <c r="AX205" s="75"/>
      <c r="AY205" s="77"/>
      <c r="AZ205" s="77"/>
      <c r="BA205" s="75"/>
      <c r="BB205" s="77"/>
      <c r="BC205" s="77"/>
      <c r="BD205" s="75"/>
      <c r="BE205" s="77"/>
      <c r="BF205" s="77"/>
      <c r="BG205" s="75"/>
      <c r="BH205" s="77"/>
      <c r="BI205" s="77"/>
      <c r="BJ205" s="75"/>
      <c r="BK205" s="77"/>
      <c r="BL205" s="77"/>
      <c r="BM205" s="75"/>
    </row>
    <row r="206" spans="1:65" ht="27.6" customHeight="1" thickTop="1" thickBot="1">
      <c r="A206" s="303"/>
      <c r="B206" s="313"/>
      <c r="C206" s="314"/>
      <c r="D206" s="314"/>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4"/>
      <c r="AB206" s="314"/>
      <c r="AC206" s="314"/>
      <c r="AD206" s="314"/>
      <c r="AE206" s="314"/>
      <c r="AF206" s="315"/>
    </row>
    <row r="207" spans="1:65" ht="16.95" customHeight="1" thickBot="1">
      <c r="A207" s="302">
        <v>21</v>
      </c>
      <c r="B207" s="149" t="s">
        <v>9</v>
      </c>
      <c r="C207" s="150"/>
      <c r="D207" s="150"/>
      <c r="E207" s="151"/>
      <c r="F207" s="304" t="s">
        <v>158</v>
      </c>
      <c r="G207" s="305"/>
      <c r="H207" s="305"/>
      <c r="I207" s="305"/>
      <c r="J207" s="305"/>
      <c r="K207" s="305"/>
      <c r="L207" s="305"/>
      <c r="M207" s="305"/>
      <c r="N207" s="305"/>
      <c r="O207" s="306"/>
      <c r="P207" s="282" t="s">
        <v>48</v>
      </c>
      <c r="Q207" s="283"/>
      <c r="R207" s="283"/>
      <c r="S207" s="283"/>
      <c r="T207" s="283"/>
      <c r="U207" s="284"/>
      <c r="V207" s="285" t="e">
        <f>VLOOKUP($B208,利用者一覧!$C$4:$AU$53,36,FALSE)</f>
        <v>#N/A</v>
      </c>
      <c r="W207" s="286"/>
      <c r="X207" s="286"/>
      <c r="Y207" s="282" t="s">
        <v>49</v>
      </c>
      <c r="Z207" s="283"/>
      <c r="AA207" s="283"/>
      <c r="AB207" s="283"/>
      <c r="AC207" s="284"/>
      <c r="AD207" s="285" t="e">
        <f>VLOOKUP($B208,利用者一覧!$C$4:$AU$53,37,FALSE)</f>
        <v>#N/A</v>
      </c>
      <c r="AE207" s="286"/>
      <c r="AF207" s="287"/>
    </row>
    <row r="208" spans="1:65" ht="27" customHeight="1" thickTop="1" thickBot="1">
      <c r="A208" s="302"/>
      <c r="B208" s="208"/>
      <c r="C208" s="208"/>
      <c r="D208" s="208"/>
      <c r="E208" s="259"/>
      <c r="F208" s="271" t="s">
        <v>26</v>
      </c>
      <c r="G208" s="272"/>
      <c r="H208" s="171" t="s">
        <v>27</v>
      </c>
      <c r="I208" s="272"/>
      <c r="J208" s="171" t="s">
        <v>28</v>
      </c>
      <c r="K208" s="272"/>
      <c r="L208" s="171" t="s">
        <v>29</v>
      </c>
      <c r="M208" s="272"/>
      <c r="N208" s="171" t="s">
        <v>30</v>
      </c>
      <c r="O208" s="275"/>
      <c r="P208" s="106" t="s">
        <v>52</v>
      </c>
      <c r="Q208" s="288" t="s">
        <v>53</v>
      </c>
      <c r="R208" s="289"/>
      <c r="S208" s="104" t="s">
        <v>57</v>
      </c>
      <c r="T208" s="290"/>
      <c r="U208" s="291"/>
      <c r="V208" s="105" t="s">
        <v>60</v>
      </c>
      <c r="W208" s="288" t="s">
        <v>61</v>
      </c>
      <c r="X208" s="292"/>
      <c r="Y208" s="107" t="s">
        <v>54</v>
      </c>
      <c r="Z208" s="115" t="s">
        <v>148</v>
      </c>
      <c r="AA208" s="108" t="s">
        <v>58</v>
      </c>
      <c r="AB208" s="115" t="s">
        <v>148</v>
      </c>
      <c r="AC208" s="108" t="s">
        <v>62</v>
      </c>
      <c r="AD208" s="115" t="s">
        <v>148</v>
      </c>
      <c r="AE208" s="104" t="s">
        <v>55</v>
      </c>
      <c r="AF208" s="61" t="s">
        <v>148</v>
      </c>
    </row>
    <row r="209" spans="1:65" ht="21.6" customHeight="1" thickBot="1">
      <c r="A209" s="302"/>
      <c r="B209" s="209"/>
      <c r="C209" s="209"/>
      <c r="D209" s="209"/>
      <c r="E209" s="261"/>
      <c r="F209" s="97" t="s">
        <v>36</v>
      </c>
      <c r="G209" s="98" t="s">
        <v>37</v>
      </c>
      <c r="H209" s="99" t="s">
        <v>36</v>
      </c>
      <c r="I209" s="98" t="s">
        <v>37</v>
      </c>
      <c r="J209" s="99" t="s">
        <v>36</v>
      </c>
      <c r="K209" s="98" t="s">
        <v>37</v>
      </c>
      <c r="L209" s="99" t="s">
        <v>36</v>
      </c>
      <c r="M209" s="98" t="s">
        <v>37</v>
      </c>
      <c r="N209" s="99" t="s">
        <v>36</v>
      </c>
      <c r="O209" s="100" t="s">
        <v>37</v>
      </c>
      <c r="P209" s="293" t="s">
        <v>177</v>
      </c>
      <c r="Q209" s="294"/>
      <c r="R209" s="294"/>
      <c r="S209" s="294"/>
      <c r="T209" s="294"/>
      <c r="U209" s="295"/>
      <c r="V209" s="293" t="s">
        <v>176</v>
      </c>
      <c r="W209" s="294"/>
      <c r="X209" s="294"/>
      <c r="Y209" s="294"/>
      <c r="Z209" s="294"/>
      <c r="AA209" s="296"/>
      <c r="AB209" s="297" t="e">
        <f>VLOOKUP($B208,利用者一覧!$C$4:$AU$53,45,FALSE)</f>
        <v>#N/A</v>
      </c>
      <c r="AC209" s="297"/>
      <c r="AD209" s="297"/>
      <c r="AE209" s="297"/>
      <c r="AF209" s="298"/>
    </row>
    <row r="210" spans="1:65" ht="27" customHeight="1" thickTop="1" thickBot="1">
      <c r="A210" s="302"/>
      <c r="B210" s="209"/>
      <c r="C210" s="209"/>
      <c r="D210" s="209"/>
      <c r="E210" s="261"/>
      <c r="F210" s="71"/>
      <c r="G210" s="72"/>
      <c r="H210" s="73"/>
      <c r="I210" s="72"/>
      <c r="J210" s="73"/>
      <c r="K210" s="72"/>
      <c r="L210" s="73"/>
      <c r="M210" s="72"/>
      <c r="N210" s="73"/>
      <c r="O210" s="83"/>
      <c r="P210" s="107" t="s">
        <v>157</v>
      </c>
      <c r="Q210" s="115" t="s">
        <v>148</v>
      </c>
      <c r="R210" s="108" t="s">
        <v>63</v>
      </c>
      <c r="S210" s="61" t="s">
        <v>148</v>
      </c>
      <c r="T210" s="107" t="s">
        <v>59</v>
      </c>
      <c r="U210" s="61" t="s">
        <v>148</v>
      </c>
      <c r="V210" s="299" t="s">
        <v>135</v>
      </c>
      <c r="W210" s="300"/>
      <c r="X210" s="95" t="e">
        <f>VLOOKUP($B208,利用者一覧!$C$4:$AU$53,14,FALSE)</f>
        <v>#N/A</v>
      </c>
      <c r="Y210" s="301" t="s">
        <v>139</v>
      </c>
      <c r="Z210" s="300"/>
      <c r="AA210" s="95" t="e">
        <f>VLOOKUP($B208,利用者一覧!$C$4:$AU$53,22,FALSE)</f>
        <v>#N/A</v>
      </c>
      <c r="AB210" s="225"/>
      <c r="AC210" s="225"/>
      <c r="AD210" s="225"/>
      <c r="AE210" s="225"/>
      <c r="AF210" s="226"/>
    </row>
    <row r="211" spans="1:65" ht="21.6" customHeight="1" thickBot="1">
      <c r="A211" s="302"/>
      <c r="B211" s="283" t="s">
        <v>46</v>
      </c>
      <c r="C211" s="283"/>
      <c r="D211" s="283"/>
      <c r="E211" s="307"/>
      <c r="F211" s="84"/>
      <c r="G211" s="85"/>
      <c r="H211" s="86"/>
      <c r="I211" s="85"/>
      <c r="J211" s="86"/>
      <c r="K211" s="85"/>
      <c r="L211" s="86"/>
      <c r="M211" s="85"/>
      <c r="N211" s="86"/>
      <c r="O211" s="87"/>
      <c r="P211" s="293" t="s">
        <v>156</v>
      </c>
      <c r="Q211" s="294"/>
      <c r="R211" s="294"/>
      <c r="S211" s="294"/>
      <c r="T211" s="294"/>
      <c r="U211" s="295"/>
      <c r="V211" s="279" t="s">
        <v>143</v>
      </c>
      <c r="W211" s="280"/>
      <c r="X211" s="96" t="e">
        <f>VLOOKUP($B208,利用者一覧!$C$4:$AU$53,16,FALSE)</f>
        <v>#N/A</v>
      </c>
      <c r="Y211" s="281" t="s">
        <v>140</v>
      </c>
      <c r="Z211" s="280"/>
      <c r="AA211" s="96" t="e">
        <f>VLOOKUP($B208,利用者一覧!$C$4:$AU$53,24,FALSE)</f>
        <v>#N/A</v>
      </c>
      <c r="AB211" s="225"/>
      <c r="AC211" s="225"/>
      <c r="AD211" s="225"/>
      <c r="AE211" s="225"/>
      <c r="AF211" s="226"/>
    </row>
    <row r="212" spans="1:65" ht="21.6" customHeight="1" thickTop="1" thickBot="1">
      <c r="A212" s="302"/>
      <c r="B212" s="103" t="s">
        <v>51</v>
      </c>
      <c r="C212" s="94" t="e">
        <f>VLOOKUP($B208,利用者一覧!$C$4:$AU$53,38,FALSE)</f>
        <v>#N/A</v>
      </c>
      <c r="D212" s="104" t="s">
        <v>56</v>
      </c>
      <c r="E212" s="61" t="s">
        <v>149</v>
      </c>
      <c r="F212" s="271" t="s">
        <v>31</v>
      </c>
      <c r="G212" s="272"/>
      <c r="H212" s="171" t="s">
        <v>32</v>
      </c>
      <c r="I212" s="272"/>
      <c r="J212" s="171" t="s">
        <v>33</v>
      </c>
      <c r="K212" s="272"/>
      <c r="L212" s="171" t="s">
        <v>34</v>
      </c>
      <c r="M212" s="273"/>
      <c r="N212" s="274" t="s">
        <v>35</v>
      </c>
      <c r="O212" s="275"/>
      <c r="P212" s="276" t="e">
        <f>VLOOKUP($B208,利用者一覧!$C$4:$AU$53,40,FALSE)</f>
        <v>#N/A</v>
      </c>
      <c r="Q212" s="277"/>
      <c r="R212" s="277"/>
      <c r="S212" s="277"/>
      <c r="T212" s="278"/>
      <c r="U212" s="70" t="s">
        <v>148</v>
      </c>
      <c r="V212" s="279" t="s">
        <v>144</v>
      </c>
      <c r="W212" s="280"/>
      <c r="X212" s="96" t="e">
        <f>VLOOKUP($B208,利用者一覧!$C$4:$AU$53,18,FALSE)</f>
        <v>#N/A</v>
      </c>
      <c r="Y212" s="281" t="s">
        <v>141</v>
      </c>
      <c r="Z212" s="280"/>
      <c r="AA212" s="96" t="e">
        <f>VLOOKUP($B208,利用者一覧!$C$4:$AU$53,26,FALSE)</f>
        <v>#N/A</v>
      </c>
      <c r="AB212" s="225"/>
      <c r="AC212" s="225"/>
      <c r="AD212" s="225"/>
      <c r="AE212" s="225"/>
      <c r="AF212" s="226"/>
    </row>
    <row r="213" spans="1:65" ht="21.6" customHeight="1" thickBot="1">
      <c r="A213" s="302"/>
      <c r="B213" s="308" t="s">
        <v>47</v>
      </c>
      <c r="C213" s="308"/>
      <c r="D213" s="308"/>
      <c r="E213" s="309"/>
      <c r="F213" s="97" t="s">
        <v>36</v>
      </c>
      <c r="G213" s="98" t="s">
        <v>37</v>
      </c>
      <c r="H213" s="99" t="s">
        <v>36</v>
      </c>
      <c r="I213" s="98" t="s">
        <v>37</v>
      </c>
      <c r="J213" s="99" t="s">
        <v>36</v>
      </c>
      <c r="K213" s="98" t="s">
        <v>37</v>
      </c>
      <c r="L213" s="99" t="s">
        <v>36</v>
      </c>
      <c r="M213" s="101" t="s">
        <v>37</v>
      </c>
      <c r="N213" s="102" t="s">
        <v>36</v>
      </c>
      <c r="O213" s="100" t="s">
        <v>37</v>
      </c>
      <c r="P213" s="310" t="e">
        <f>VLOOKUP($B208,利用者一覧!$C$4:$AU$53,41,FALSE)</f>
        <v>#N/A</v>
      </c>
      <c r="Q213" s="311"/>
      <c r="R213" s="311"/>
      <c r="S213" s="311"/>
      <c r="T213" s="312"/>
      <c r="U213" s="64" t="s">
        <v>148</v>
      </c>
      <c r="V213" s="279" t="s">
        <v>138</v>
      </c>
      <c r="W213" s="280"/>
      <c r="X213" s="96" t="e">
        <f>VLOOKUP($B208,利用者一覧!$C$4:$AU$53,20,FALSE)</f>
        <v>#N/A</v>
      </c>
      <c r="Y213" s="281" t="s">
        <v>142</v>
      </c>
      <c r="Z213" s="280"/>
      <c r="AA213" s="96" t="e">
        <f>VLOOKUP($B208,利用者一覧!$C$4:$AU$53,28,FALSE)</f>
        <v>#N/A</v>
      </c>
      <c r="AB213" s="225"/>
      <c r="AC213" s="225"/>
      <c r="AD213" s="225"/>
      <c r="AE213" s="225"/>
      <c r="AF213" s="226"/>
      <c r="AK213" s="316"/>
      <c r="AL213" s="316"/>
      <c r="AM213" s="67"/>
      <c r="AN213" s="67"/>
      <c r="AO213" s="67"/>
    </row>
    <row r="214" spans="1:65" ht="21.6" customHeight="1" thickTop="1" thickBot="1">
      <c r="A214" s="302"/>
      <c r="B214" s="106" t="s">
        <v>51</v>
      </c>
      <c r="C214" s="94" t="e">
        <f>VLOOKUP($B208,利用者一覧!$C$4:$AU$53,39,FALSE)</f>
        <v>#N/A</v>
      </c>
      <c r="D214" s="104" t="s">
        <v>56</v>
      </c>
      <c r="E214" s="61" t="s">
        <v>149</v>
      </c>
      <c r="F214" s="71"/>
      <c r="G214" s="72"/>
      <c r="H214" s="73"/>
      <c r="I214" s="72"/>
      <c r="J214" s="73"/>
      <c r="K214" s="72"/>
      <c r="L214" s="73"/>
      <c r="M214" s="74"/>
      <c r="N214" s="62"/>
      <c r="O214" s="63"/>
      <c r="P214" s="317" t="e">
        <f>VLOOKUP($B208,利用者一覧!$C$4:$AU$53,42,FALSE)</f>
        <v>#N/A</v>
      </c>
      <c r="Q214" s="318"/>
      <c r="R214" s="318"/>
      <c r="S214" s="318"/>
      <c r="T214" s="319"/>
      <c r="U214" s="116" t="s">
        <v>148</v>
      </c>
      <c r="V214" s="320" t="e">
        <f>VLOOKUP($B208,利用者一覧!$C$4:$AU$53,44,FALSE)</f>
        <v>#N/A</v>
      </c>
      <c r="W214" s="179"/>
      <c r="X214" s="179"/>
      <c r="Y214" s="179"/>
      <c r="Z214" s="179"/>
      <c r="AA214" s="179"/>
      <c r="AB214" s="179"/>
      <c r="AC214" s="179"/>
      <c r="AD214" s="179"/>
      <c r="AE214" s="179"/>
      <c r="AF214" s="180"/>
    </row>
    <row r="215" spans="1:65" ht="21.6" customHeight="1" thickBot="1">
      <c r="A215" s="302"/>
      <c r="B215" s="293" t="s">
        <v>182</v>
      </c>
      <c r="C215" s="294"/>
      <c r="D215" s="294"/>
      <c r="E215" s="295"/>
      <c r="F215" s="109"/>
      <c r="G215" s="110"/>
      <c r="H215" s="111"/>
      <c r="I215" s="110"/>
      <c r="J215" s="111"/>
      <c r="K215" s="110"/>
      <c r="L215" s="111"/>
      <c r="M215" s="112"/>
      <c r="N215" s="113"/>
      <c r="O215" s="114"/>
      <c r="P215" s="198" t="s">
        <v>178</v>
      </c>
      <c r="Q215" s="199"/>
      <c r="R215" s="324"/>
      <c r="S215" s="206" t="e">
        <f>VLOOKUP($B208,利用者一覧!$C$4:$AU$53,43,FALSE)</f>
        <v>#N/A</v>
      </c>
      <c r="T215" s="206"/>
      <c r="U215" s="207"/>
      <c r="V215" s="321"/>
      <c r="W215" s="322"/>
      <c r="X215" s="322"/>
      <c r="Y215" s="322"/>
      <c r="Z215" s="322"/>
      <c r="AA215" s="322"/>
      <c r="AB215" s="322"/>
      <c r="AC215" s="322"/>
      <c r="AD215" s="322"/>
      <c r="AE215" s="322"/>
      <c r="AF215" s="323"/>
      <c r="AK215" s="76"/>
      <c r="AL215" s="76"/>
      <c r="AM215" s="76"/>
      <c r="AN215" s="76"/>
      <c r="AO215" s="76"/>
      <c r="AP215" s="77"/>
      <c r="AQ215" s="77"/>
      <c r="AR215" s="75"/>
      <c r="AS215" s="77"/>
      <c r="AT215" s="77"/>
      <c r="AU215" s="75"/>
      <c r="AV215" s="77"/>
      <c r="AW215" s="77"/>
      <c r="AX215" s="75"/>
      <c r="AY215" s="77"/>
      <c r="AZ215" s="77"/>
      <c r="BA215" s="75"/>
      <c r="BB215" s="77"/>
      <c r="BC215" s="77"/>
      <c r="BD215" s="75"/>
      <c r="BE215" s="77"/>
      <c r="BF215" s="77"/>
      <c r="BG215" s="75"/>
      <c r="BH215" s="77"/>
      <c r="BI215" s="77"/>
      <c r="BJ215" s="75"/>
      <c r="BK215" s="77"/>
      <c r="BL215" s="77"/>
      <c r="BM215" s="75"/>
    </row>
    <row r="216" spans="1:65" ht="27.6" customHeight="1" thickTop="1" thickBot="1">
      <c r="A216" s="303"/>
      <c r="B216" s="313"/>
      <c r="C216" s="314"/>
      <c r="D216" s="314"/>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4"/>
      <c r="AB216" s="314"/>
      <c r="AC216" s="314"/>
      <c r="AD216" s="314"/>
      <c r="AE216" s="314"/>
      <c r="AF216" s="315"/>
    </row>
    <row r="217" spans="1:65" ht="16.95" customHeight="1" thickBot="1">
      <c r="A217" s="302">
        <v>22</v>
      </c>
      <c r="B217" s="149" t="s">
        <v>9</v>
      </c>
      <c r="C217" s="150"/>
      <c r="D217" s="150"/>
      <c r="E217" s="151"/>
      <c r="F217" s="304" t="s">
        <v>158</v>
      </c>
      <c r="G217" s="305"/>
      <c r="H217" s="305"/>
      <c r="I217" s="305"/>
      <c r="J217" s="305"/>
      <c r="K217" s="305"/>
      <c r="L217" s="305"/>
      <c r="M217" s="305"/>
      <c r="N217" s="305"/>
      <c r="O217" s="306"/>
      <c r="P217" s="282" t="s">
        <v>48</v>
      </c>
      <c r="Q217" s="283"/>
      <c r="R217" s="283"/>
      <c r="S217" s="283"/>
      <c r="T217" s="283"/>
      <c r="U217" s="284"/>
      <c r="V217" s="285" t="e">
        <f>VLOOKUP($B218,利用者一覧!$C$4:$AU$53,36,FALSE)</f>
        <v>#N/A</v>
      </c>
      <c r="W217" s="286"/>
      <c r="X217" s="286"/>
      <c r="Y217" s="282" t="s">
        <v>49</v>
      </c>
      <c r="Z217" s="283"/>
      <c r="AA217" s="283"/>
      <c r="AB217" s="283"/>
      <c r="AC217" s="284"/>
      <c r="AD217" s="285" t="e">
        <f>VLOOKUP($B218,利用者一覧!$C$4:$AU$53,37,FALSE)</f>
        <v>#N/A</v>
      </c>
      <c r="AE217" s="286"/>
      <c r="AF217" s="287"/>
    </row>
    <row r="218" spans="1:65" ht="27" customHeight="1" thickTop="1" thickBot="1">
      <c r="A218" s="302"/>
      <c r="B218" s="208"/>
      <c r="C218" s="208"/>
      <c r="D218" s="208"/>
      <c r="E218" s="259"/>
      <c r="F218" s="271" t="s">
        <v>26</v>
      </c>
      <c r="G218" s="272"/>
      <c r="H218" s="171" t="s">
        <v>27</v>
      </c>
      <c r="I218" s="272"/>
      <c r="J218" s="171" t="s">
        <v>28</v>
      </c>
      <c r="K218" s="272"/>
      <c r="L218" s="171" t="s">
        <v>29</v>
      </c>
      <c r="M218" s="272"/>
      <c r="N218" s="171" t="s">
        <v>30</v>
      </c>
      <c r="O218" s="275"/>
      <c r="P218" s="106" t="s">
        <v>52</v>
      </c>
      <c r="Q218" s="288" t="s">
        <v>53</v>
      </c>
      <c r="R218" s="289"/>
      <c r="S218" s="104" t="s">
        <v>57</v>
      </c>
      <c r="T218" s="290"/>
      <c r="U218" s="291"/>
      <c r="V218" s="105" t="s">
        <v>60</v>
      </c>
      <c r="W218" s="288" t="s">
        <v>61</v>
      </c>
      <c r="X218" s="292"/>
      <c r="Y218" s="107" t="s">
        <v>54</v>
      </c>
      <c r="Z218" s="115" t="s">
        <v>148</v>
      </c>
      <c r="AA218" s="108" t="s">
        <v>58</v>
      </c>
      <c r="AB218" s="115" t="s">
        <v>148</v>
      </c>
      <c r="AC218" s="108" t="s">
        <v>62</v>
      </c>
      <c r="AD218" s="115" t="s">
        <v>148</v>
      </c>
      <c r="AE218" s="104" t="s">
        <v>55</v>
      </c>
      <c r="AF218" s="61" t="s">
        <v>148</v>
      </c>
    </row>
    <row r="219" spans="1:65" ht="21.6" customHeight="1" thickBot="1">
      <c r="A219" s="302"/>
      <c r="B219" s="209"/>
      <c r="C219" s="209"/>
      <c r="D219" s="209"/>
      <c r="E219" s="261"/>
      <c r="F219" s="97" t="s">
        <v>36</v>
      </c>
      <c r="G219" s="98" t="s">
        <v>37</v>
      </c>
      <c r="H219" s="99" t="s">
        <v>36</v>
      </c>
      <c r="I219" s="98" t="s">
        <v>37</v>
      </c>
      <c r="J219" s="99" t="s">
        <v>36</v>
      </c>
      <c r="K219" s="98" t="s">
        <v>37</v>
      </c>
      <c r="L219" s="99" t="s">
        <v>36</v>
      </c>
      <c r="M219" s="98" t="s">
        <v>37</v>
      </c>
      <c r="N219" s="99" t="s">
        <v>36</v>
      </c>
      <c r="O219" s="100" t="s">
        <v>37</v>
      </c>
      <c r="P219" s="293" t="s">
        <v>177</v>
      </c>
      <c r="Q219" s="294"/>
      <c r="R219" s="294"/>
      <c r="S219" s="294"/>
      <c r="T219" s="294"/>
      <c r="U219" s="295"/>
      <c r="V219" s="293" t="s">
        <v>176</v>
      </c>
      <c r="W219" s="294"/>
      <c r="X219" s="294"/>
      <c r="Y219" s="294"/>
      <c r="Z219" s="294"/>
      <c r="AA219" s="296"/>
      <c r="AB219" s="297" t="e">
        <f>VLOOKUP($B218,利用者一覧!$C$4:$AU$53,45,FALSE)</f>
        <v>#N/A</v>
      </c>
      <c r="AC219" s="297"/>
      <c r="AD219" s="297"/>
      <c r="AE219" s="297"/>
      <c r="AF219" s="298"/>
    </row>
    <row r="220" spans="1:65" ht="27" customHeight="1" thickTop="1" thickBot="1">
      <c r="A220" s="302"/>
      <c r="B220" s="209"/>
      <c r="C220" s="209"/>
      <c r="D220" s="209"/>
      <c r="E220" s="261"/>
      <c r="F220" s="71"/>
      <c r="G220" s="72"/>
      <c r="H220" s="73"/>
      <c r="I220" s="72"/>
      <c r="J220" s="73"/>
      <c r="K220" s="72"/>
      <c r="L220" s="73"/>
      <c r="M220" s="72"/>
      <c r="N220" s="73"/>
      <c r="O220" s="83"/>
      <c r="P220" s="107" t="s">
        <v>157</v>
      </c>
      <c r="Q220" s="115" t="s">
        <v>148</v>
      </c>
      <c r="R220" s="108" t="s">
        <v>63</v>
      </c>
      <c r="S220" s="61" t="s">
        <v>148</v>
      </c>
      <c r="T220" s="107" t="s">
        <v>59</v>
      </c>
      <c r="U220" s="61" t="s">
        <v>148</v>
      </c>
      <c r="V220" s="299" t="s">
        <v>135</v>
      </c>
      <c r="W220" s="300"/>
      <c r="X220" s="95" t="e">
        <f>VLOOKUP($B218,利用者一覧!$C$4:$AU$53,14,FALSE)</f>
        <v>#N/A</v>
      </c>
      <c r="Y220" s="301" t="s">
        <v>139</v>
      </c>
      <c r="Z220" s="300"/>
      <c r="AA220" s="95" t="e">
        <f>VLOOKUP($B218,利用者一覧!$C$4:$AU$53,22,FALSE)</f>
        <v>#N/A</v>
      </c>
      <c r="AB220" s="225"/>
      <c r="AC220" s="225"/>
      <c r="AD220" s="225"/>
      <c r="AE220" s="225"/>
      <c r="AF220" s="226"/>
    </row>
    <row r="221" spans="1:65" ht="21.6" customHeight="1" thickBot="1">
      <c r="A221" s="302"/>
      <c r="B221" s="283" t="s">
        <v>46</v>
      </c>
      <c r="C221" s="283"/>
      <c r="D221" s="283"/>
      <c r="E221" s="307"/>
      <c r="F221" s="84"/>
      <c r="G221" s="85"/>
      <c r="H221" s="86"/>
      <c r="I221" s="85"/>
      <c r="J221" s="86"/>
      <c r="K221" s="85"/>
      <c r="L221" s="86"/>
      <c r="M221" s="85"/>
      <c r="N221" s="86"/>
      <c r="O221" s="87"/>
      <c r="P221" s="293" t="s">
        <v>156</v>
      </c>
      <c r="Q221" s="294"/>
      <c r="R221" s="294"/>
      <c r="S221" s="294"/>
      <c r="T221" s="294"/>
      <c r="U221" s="295"/>
      <c r="V221" s="279" t="s">
        <v>143</v>
      </c>
      <c r="W221" s="280"/>
      <c r="X221" s="96" t="e">
        <f>VLOOKUP($B218,利用者一覧!$C$4:$AU$53,16,FALSE)</f>
        <v>#N/A</v>
      </c>
      <c r="Y221" s="281" t="s">
        <v>140</v>
      </c>
      <c r="Z221" s="280"/>
      <c r="AA221" s="96" t="e">
        <f>VLOOKUP($B218,利用者一覧!$C$4:$AU$53,24,FALSE)</f>
        <v>#N/A</v>
      </c>
      <c r="AB221" s="225"/>
      <c r="AC221" s="225"/>
      <c r="AD221" s="225"/>
      <c r="AE221" s="225"/>
      <c r="AF221" s="226"/>
    </row>
    <row r="222" spans="1:65" ht="21.6" customHeight="1" thickTop="1" thickBot="1">
      <c r="A222" s="302"/>
      <c r="B222" s="103" t="s">
        <v>51</v>
      </c>
      <c r="C222" s="94" t="e">
        <f>VLOOKUP($B218,利用者一覧!$C$4:$AU$53,38,FALSE)</f>
        <v>#N/A</v>
      </c>
      <c r="D222" s="104" t="s">
        <v>56</v>
      </c>
      <c r="E222" s="61" t="s">
        <v>149</v>
      </c>
      <c r="F222" s="271" t="s">
        <v>31</v>
      </c>
      <c r="G222" s="272"/>
      <c r="H222" s="171" t="s">
        <v>32</v>
      </c>
      <c r="I222" s="272"/>
      <c r="J222" s="171" t="s">
        <v>33</v>
      </c>
      <c r="K222" s="272"/>
      <c r="L222" s="171" t="s">
        <v>34</v>
      </c>
      <c r="M222" s="273"/>
      <c r="N222" s="274" t="s">
        <v>35</v>
      </c>
      <c r="O222" s="275"/>
      <c r="P222" s="276" t="e">
        <f>VLOOKUP($B218,利用者一覧!$C$4:$AU$53,40,FALSE)</f>
        <v>#N/A</v>
      </c>
      <c r="Q222" s="277"/>
      <c r="R222" s="277"/>
      <c r="S222" s="277"/>
      <c r="T222" s="278"/>
      <c r="U222" s="70" t="s">
        <v>148</v>
      </c>
      <c r="V222" s="279" t="s">
        <v>144</v>
      </c>
      <c r="W222" s="280"/>
      <c r="X222" s="96" t="e">
        <f>VLOOKUP($B218,利用者一覧!$C$4:$AU$53,18,FALSE)</f>
        <v>#N/A</v>
      </c>
      <c r="Y222" s="281" t="s">
        <v>141</v>
      </c>
      <c r="Z222" s="280"/>
      <c r="AA222" s="96" t="e">
        <f>VLOOKUP($B218,利用者一覧!$C$4:$AU$53,26,FALSE)</f>
        <v>#N/A</v>
      </c>
      <c r="AB222" s="225"/>
      <c r="AC222" s="225"/>
      <c r="AD222" s="225"/>
      <c r="AE222" s="225"/>
      <c r="AF222" s="226"/>
    </row>
    <row r="223" spans="1:65" ht="21.6" customHeight="1" thickBot="1">
      <c r="A223" s="302"/>
      <c r="B223" s="308" t="s">
        <v>47</v>
      </c>
      <c r="C223" s="308"/>
      <c r="D223" s="308"/>
      <c r="E223" s="309"/>
      <c r="F223" s="97" t="s">
        <v>36</v>
      </c>
      <c r="G223" s="98" t="s">
        <v>37</v>
      </c>
      <c r="H223" s="99" t="s">
        <v>36</v>
      </c>
      <c r="I223" s="98" t="s">
        <v>37</v>
      </c>
      <c r="J223" s="99" t="s">
        <v>36</v>
      </c>
      <c r="K223" s="98" t="s">
        <v>37</v>
      </c>
      <c r="L223" s="99" t="s">
        <v>36</v>
      </c>
      <c r="M223" s="101" t="s">
        <v>37</v>
      </c>
      <c r="N223" s="102" t="s">
        <v>36</v>
      </c>
      <c r="O223" s="100" t="s">
        <v>37</v>
      </c>
      <c r="P223" s="310" t="e">
        <f>VLOOKUP($B218,利用者一覧!$C$4:$AU$53,41,FALSE)</f>
        <v>#N/A</v>
      </c>
      <c r="Q223" s="311"/>
      <c r="R223" s="311"/>
      <c r="S223" s="311"/>
      <c r="T223" s="312"/>
      <c r="U223" s="64" t="s">
        <v>148</v>
      </c>
      <c r="V223" s="279" t="s">
        <v>138</v>
      </c>
      <c r="W223" s="280"/>
      <c r="X223" s="96" t="e">
        <f>VLOOKUP($B218,利用者一覧!$C$4:$AU$53,20,FALSE)</f>
        <v>#N/A</v>
      </c>
      <c r="Y223" s="281" t="s">
        <v>142</v>
      </c>
      <c r="Z223" s="280"/>
      <c r="AA223" s="96" t="e">
        <f>VLOOKUP($B218,利用者一覧!$C$4:$AU$53,28,FALSE)</f>
        <v>#N/A</v>
      </c>
      <c r="AB223" s="225"/>
      <c r="AC223" s="225"/>
      <c r="AD223" s="225"/>
      <c r="AE223" s="225"/>
      <c r="AF223" s="226"/>
      <c r="AK223" s="316"/>
      <c r="AL223" s="316"/>
      <c r="AM223" s="67"/>
      <c r="AN223" s="67"/>
      <c r="AO223" s="67"/>
    </row>
    <row r="224" spans="1:65" ht="21.6" customHeight="1" thickTop="1" thickBot="1">
      <c r="A224" s="302"/>
      <c r="B224" s="106" t="s">
        <v>51</v>
      </c>
      <c r="C224" s="94" t="e">
        <f>VLOOKUP($B218,利用者一覧!$C$4:$AU$53,39,FALSE)</f>
        <v>#N/A</v>
      </c>
      <c r="D224" s="104" t="s">
        <v>56</v>
      </c>
      <c r="E224" s="61" t="s">
        <v>149</v>
      </c>
      <c r="F224" s="71"/>
      <c r="G224" s="72"/>
      <c r="H224" s="73"/>
      <c r="I224" s="72"/>
      <c r="J224" s="73"/>
      <c r="K224" s="72"/>
      <c r="L224" s="73"/>
      <c r="M224" s="74"/>
      <c r="N224" s="62"/>
      <c r="O224" s="63"/>
      <c r="P224" s="317" t="e">
        <f>VLOOKUP($B218,利用者一覧!$C$4:$AU$53,42,FALSE)</f>
        <v>#N/A</v>
      </c>
      <c r="Q224" s="318"/>
      <c r="R224" s="318"/>
      <c r="S224" s="318"/>
      <c r="T224" s="319"/>
      <c r="U224" s="116" t="s">
        <v>148</v>
      </c>
      <c r="V224" s="320" t="e">
        <f>VLOOKUP($B218,利用者一覧!$C$4:$AU$53,44,FALSE)</f>
        <v>#N/A</v>
      </c>
      <c r="W224" s="179"/>
      <c r="X224" s="179"/>
      <c r="Y224" s="179"/>
      <c r="Z224" s="179"/>
      <c r="AA224" s="179"/>
      <c r="AB224" s="179"/>
      <c r="AC224" s="179"/>
      <c r="AD224" s="179"/>
      <c r="AE224" s="179"/>
      <c r="AF224" s="180"/>
    </row>
    <row r="225" spans="1:65" ht="21.6" customHeight="1" thickBot="1">
      <c r="A225" s="302"/>
      <c r="B225" s="293" t="s">
        <v>182</v>
      </c>
      <c r="C225" s="294"/>
      <c r="D225" s="294"/>
      <c r="E225" s="295"/>
      <c r="F225" s="109"/>
      <c r="G225" s="110"/>
      <c r="H225" s="111"/>
      <c r="I225" s="110"/>
      <c r="J225" s="111"/>
      <c r="K225" s="110"/>
      <c r="L225" s="111"/>
      <c r="M225" s="112"/>
      <c r="N225" s="113"/>
      <c r="O225" s="114"/>
      <c r="P225" s="198" t="s">
        <v>178</v>
      </c>
      <c r="Q225" s="199"/>
      <c r="R225" s="324"/>
      <c r="S225" s="206" t="e">
        <f>VLOOKUP($B218,利用者一覧!$C$4:$AU$53,43,FALSE)</f>
        <v>#N/A</v>
      </c>
      <c r="T225" s="206"/>
      <c r="U225" s="207"/>
      <c r="V225" s="321"/>
      <c r="W225" s="322"/>
      <c r="X225" s="322"/>
      <c r="Y225" s="322"/>
      <c r="Z225" s="322"/>
      <c r="AA225" s="322"/>
      <c r="AB225" s="322"/>
      <c r="AC225" s="322"/>
      <c r="AD225" s="322"/>
      <c r="AE225" s="322"/>
      <c r="AF225" s="323"/>
      <c r="AK225" s="76"/>
      <c r="AL225" s="76"/>
      <c r="AM225" s="76"/>
      <c r="AN225" s="76"/>
      <c r="AO225" s="76"/>
      <c r="AP225" s="77"/>
      <c r="AQ225" s="77"/>
      <c r="AR225" s="75"/>
      <c r="AS225" s="77"/>
      <c r="AT225" s="77"/>
      <c r="AU225" s="75"/>
      <c r="AV225" s="77"/>
      <c r="AW225" s="77"/>
      <c r="AX225" s="75"/>
      <c r="AY225" s="77"/>
      <c r="AZ225" s="77"/>
      <c r="BA225" s="75"/>
      <c r="BB225" s="77"/>
      <c r="BC225" s="77"/>
      <c r="BD225" s="75"/>
      <c r="BE225" s="77"/>
      <c r="BF225" s="77"/>
      <c r="BG225" s="75"/>
      <c r="BH225" s="77"/>
      <c r="BI225" s="77"/>
      <c r="BJ225" s="75"/>
      <c r="BK225" s="77"/>
      <c r="BL225" s="77"/>
      <c r="BM225" s="75"/>
    </row>
    <row r="226" spans="1:65" ht="27.6" customHeight="1" thickTop="1" thickBot="1">
      <c r="A226" s="303"/>
      <c r="B226" s="313"/>
      <c r="C226" s="314"/>
      <c r="D226" s="314"/>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4"/>
      <c r="AB226" s="314"/>
      <c r="AC226" s="314"/>
      <c r="AD226" s="314"/>
      <c r="AE226" s="314"/>
      <c r="AF226" s="315"/>
    </row>
    <row r="227" spans="1:65" ht="16.95" customHeight="1" thickBot="1">
      <c r="A227" s="302">
        <v>23</v>
      </c>
      <c r="B227" s="149" t="s">
        <v>9</v>
      </c>
      <c r="C227" s="150"/>
      <c r="D227" s="150"/>
      <c r="E227" s="151"/>
      <c r="F227" s="304" t="s">
        <v>158</v>
      </c>
      <c r="G227" s="305"/>
      <c r="H227" s="305"/>
      <c r="I227" s="305"/>
      <c r="J227" s="305"/>
      <c r="K227" s="305"/>
      <c r="L227" s="305"/>
      <c r="M227" s="305"/>
      <c r="N227" s="305"/>
      <c r="O227" s="306"/>
      <c r="P227" s="282" t="s">
        <v>48</v>
      </c>
      <c r="Q227" s="283"/>
      <c r="R227" s="283"/>
      <c r="S227" s="283"/>
      <c r="T227" s="283"/>
      <c r="U227" s="284"/>
      <c r="V227" s="285" t="e">
        <f>VLOOKUP($B228,利用者一覧!$C$4:$AU$53,36,FALSE)</f>
        <v>#N/A</v>
      </c>
      <c r="W227" s="286"/>
      <c r="X227" s="286"/>
      <c r="Y227" s="282" t="s">
        <v>49</v>
      </c>
      <c r="Z227" s="283"/>
      <c r="AA227" s="283"/>
      <c r="AB227" s="283"/>
      <c r="AC227" s="284"/>
      <c r="AD227" s="285" t="e">
        <f>VLOOKUP($B228,利用者一覧!$C$4:$AU$53,37,FALSE)</f>
        <v>#N/A</v>
      </c>
      <c r="AE227" s="286"/>
      <c r="AF227" s="287"/>
    </row>
    <row r="228" spans="1:65" ht="27" customHeight="1" thickTop="1" thickBot="1">
      <c r="A228" s="302"/>
      <c r="B228" s="208"/>
      <c r="C228" s="208"/>
      <c r="D228" s="208"/>
      <c r="E228" s="259"/>
      <c r="F228" s="271" t="s">
        <v>26</v>
      </c>
      <c r="G228" s="272"/>
      <c r="H228" s="171" t="s">
        <v>27</v>
      </c>
      <c r="I228" s="272"/>
      <c r="J228" s="171" t="s">
        <v>28</v>
      </c>
      <c r="K228" s="272"/>
      <c r="L228" s="171" t="s">
        <v>29</v>
      </c>
      <c r="M228" s="272"/>
      <c r="N228" s="171" t="s">
        <v>30</v>
      </c>
      <c r="O228" s="275"/>
      <c r="P228" s="106" t="s">
        <v>52</v>
      </c>
      <c r="Q228" s="288" t="s">
        <v>53</v>
      </c>
      <c r="R228" s="289"/>
      <c r="S228" s="104" t="s">
        <v>57</v>
      </c>
      <c r="T228" s="290"/>
      <c r="U228" s="291"/>
      <c r="V228" s="105" t="s">
        <v>60</v>
      </c>
      <c r="W228" s="288" t="s">
        <v>61</v>
      </c>
      <c r="X228" s="292"/>
      <c r="Y228" s="107" t="s">
        <v>54</v>
      </c>
      <c r="Z228" s="115" t="s">
        <v>148</v>
      </c>
      <c r="AA228" s="108" t="s">
        <v>58</v>
      </c>
      <c r="AB228" s="115" t="s">
        <v>148</v>
      </c>
      <c r="AC228" s="108" t="s">
        <v>62</v>
      </c>
      <c r="AD228" s="115" t="s">
        <v>148</v>
      </c>
      <c r="AE228" s="104" t="s">
        <v>55</v>
      </c>
      <c r="AF228" s="61" t="s">
        <v>148</v>
      </c>
    </row>
    <row r="229" spans="1:65" ht="21.6" customHeight="1" thickBot="1">
      <c r="A229" s="302"/>
      <c r="B229" s="209"/>
      <c r="C229" s="209"/>
      <c r="D229" s="209"/>
      <c r="E229" s="261"/>
      <c r="F229" s="97" t="s">
        <v>36</v>
      </c>
      <c r="G229" s="98" t="s">
        <v>37</v>
      </c>
      <c r="H229" s="99" t="s">
        <v>36</v>
      </c>
      <c r="I229" s="98" t="s">
        <v>37</v>
      </c>
      <c r="J229" s="99" t="s">
        <v>36</v>
      </c>
      <c r="K229" s="98" t="s">
        <v>37</v>
      </c>
      <c r="L229" s="99" t="s">
        <v>36</v>
      </c>
      <c r="M229" s="98" t="s">
        <v>37</v>
      </c>
      <c r="N229" s="99" t="s">
        <v>36</v>
      </c>
      <c r="O229" s="100" t="s">
        <v>37</v>
      </c>
      <c r="P229" s="293" t="s">
        <v>177</v>
      </c>
      <c r="Q229" s="294"/>
      <c r="R229" s="294"/>
      <c r="S229" s="294"/>
      <c r="T229" s="294"/>
      <c r="U229" s="295"/>
      <c r="V229" s="293" t="s">
        <v>176</v>
      </c>
      <c r="W229" s="294"/>
      <c r="X229" s="294"/>
      <c r="Y229" s="294"/>
      <c r="Z229" s="294"/>
      <c r="AA229" s="296"/>
      <c r="AB229" s="297" t="e">
        <f>VLOOKUP($B228,利用者一覧!$C$4:$AU$53,45,FALSE)</f>
        <v>#N/A</v>
      </c>
      <c r="AC229" s="297"/>
      <c r="AD229" s="297"/>
      <c r="AE229" s="297"/>
      <c r="AF229" s="298"/>
    </row>
    <row r="230" spans="1:65" ht="27" customHeight="1" thickTop="1" thickBot="1">
      <c r="A230" s="302"/>
      <c r="B230" s="209"/>
      <c r="C230" s="209"/>
      <c r="D230" s="209"/>
      <c r="E230" s="261"/>
      <c r="F230" s="71"/>
      <c r="G230" s="72"/>
      <c r="H230" s="73"/>
      <c r="I230" s="72"/>
      <c r="J230" s="73"/>
      <c r="K230" s="72"/>
      <c r="L230" s="73"/>
      <c r="M230" s="72"/>
      <c r="N230" s="73"/>
      <c r="O230" s="83"/>
      <c r="P230" s="107" t="s">
        <v>157</v>
      </c>
      <c r="Q230" s="115" t="s">
        <v>148</v>
      </c>
      <c r="R230" s="108" t="s">
        <v>63</v>
      </c>
      <c r="S230" s="61" t="s">
        <v>148</v>
      </c>
      <c r="T230" s="107" t="s">
        <v>59</v>
      </c>
      <c r="U230" s="61" t="s">
        <v>148</v>
      </c>
      <c r="V230" s="299" t="s">
        <v>135</v>
      </c>
      <c r="W230" s="300"/>
      <c r="X230" s="95" t="e">
        <f>VLOOKUP($B228,利用者一覧!$C$4:$AU$53,14,FALSE)</f>
        <v>#N/A</v>
      </c>
      <c r="Y230" s="301" t="s">
        <v>139</v>
      </c>
      <c r="Z230" s="300"/>
      <c r="AA230" s="95" t="e">
        <f>VLOOKUP($B228,利用者一覧!$C$4:$AU$53,22,FALSE)</f>
        <v>#N/A</v>
      </c>
      <c r="AB230" s="225"/>
      <c r="AC230" s="225"/>
      <c r="AD230" s="225"/>
      <c r="AE230" s="225"/>
      <c r="AF230" s="226"/>
    </row>
    <row r="231" spans="1:65" ht="21.6" customHeight="1" thickBot="1">
      <c r="A231" s="302"/>
      <c r="B231" s="283" t="s">
        <v>46</v>
      </c>
      <c r="C231" s="283"/>
      <c r="D231" s="283"/>
      <c r="E231" s="307"/>
      <c r="F231" s="84"/>
      <c r="G231" s="85"/>
      <c r="H231" s="86"/>
      <c r="I231" s="85"/>
      <c r="J231" s="86"/>
      <c r="K231" s="85"/>
      <c r="L231" s="86"/>
      <c r="M231" s="85"/>
      <c r="N231" s="86"/>
      <c r="O231" s="87"/>
      <c r="P231" s="293" t="s">
        <v>156</v>
      </c>
      <c r="Q231" s="294"/>
      <c r="R231" s="294"/>
      <c r="S231" s="294"/>
      <c r="T231" s="294"/>
      <c r="U231" s="295"/>
      <c r="V231" s="279" t="s">
        <v>143</v>
      </c>
      <c r="W231" s="280"/>
      <c r="X231" s="96" t="e">
        <f>VLOOKUP($B228,利用者一覧!$C$4:$AU$53,16,FALSE)</f>
        <v>#N/A</v>
      </c>
      <c r="Y231" s="281" t="s">
        <v>140</v>
      </c>
      <c r="Z231" s="280"/>
      <c r="AA231" s="96" t="e">
        <f>VLOOKUP($B228,利用者一覧!$C$4:$AU$53,24,FALSE)</f>
        <v>#N/A</v>
      </c>
      <c r="AB231" s="225"/>
      <c r="AC231" s="225"/>
      <c r="AD231" s="225"/>
      <c r="AE231" s="225"/>
      <c r="AF231" s="226"/>
    </row>
    <row r="232" spans="1:65" ht="21.6" customHeight="1" thickTop="1" thickBot="1">
      <c r="A232" s="302"/>
      <c r="B232" s="103" t="s">
        <v>51</v>
      </c>
      <c r="C232" s="94" t="e">
        <f>VLOOKUP($B228,利用者一覧!$C$4:$AU$53,38,FALSE)</f>
        <v>#N/A</v>
      </c>
      <c r="D232" s="104" t="s">
        <v>56</v>
      </c>
      <c r="E232" s="61" t="s">
        <v>149</v>
      </c>
      <c r="F232" s="271" t="s">
        <v>31</v>
      </c>
      <c r="G232" s="272"/>
      <c r="H232" s="171" t="s">
        <v>32</v>
      </c>
      <c r="I232" s="272"/>
      <c r="J232" s="171" t="s">
        <v>33</v>
      </c>
      <c r="K232" s="272"/>
      <c r="L232" s="171" t="s">
        <v>34</v>
      </c>
      <c r="M232" s="273"/>
      <c r="N232" s="274" t="s">
        <v>35</v>
      </c>
      <c r="O232" s="275"/>
      <c r="P232" s="276" t="e">
        <f>VLOOKUP($B228,利用者一覧!$C$4:$AU$53,40,FALSE)</f>
        <v>#N/A</v>
      </c>
      <c r="Q232" s="277"/>
      <c r="R232" s="277"/>
      <c r="S232" s="277"/>
      <c r="T232" s="278"/>
      <c r="U232" s="70" t="s">
        <v>148</v>
      </c>
      <c r="V232" s="279" t="s">
        <v>144</v>
      </c>
      <c r="W232" s="280"/>
      <c r="X232" s="96" t="e">
        <f>VLOOKUP($B228,利用者一覧!$C$4:$AU$53,18,FALSE)</f>
        <v>#N/A</v>
      </c>
      <c r="Y232" s="281" t="s">
        <v>141</v>
      </c>
      <c r="Z232" s="280"/>
      <c r="AA232" s="96" t="e">
        <f>VLOOKUP($B228,利用者一覧!$C$4:$AU$53,26,FALSE)</f>
        <v>#N/A</v>
      </c>
      <c r="AB232" s="225"/>
      <c r="AC232" s="225"/>
      <c r="AD232" s="225"/>
      <c r="AE232" s="225"/>
      <c r="AF232" s="226"/>
    </row>
    <row r="233" spans="1:65" ht="21.6" customHeight="1" thickBot="1">
      <c r="A233" s="302"/>
      <c r="B233" s="308" t="s">
        <v>47</v>
      </c>
      <c r="C233" s="308"/>
      <c r="D233" s="308"/>
      <c r="E233" s="309"/>
      <c r="F233" s="97" t="s">
        <v>36</v>
      </c>
      <c r="G233" s="98" t="s">
        <v>37</v>
      </c>
      <c r="H233" s="99" t="s">
        <v>36</v>
      </c>
      <c r="I233" s="98" t="s">
        <v>37</v>
      </c>
      <c r="J233" s="99" t="s">
        <v>36</v>
      </c>
      <c r="K233" s="98" t="s">
        <v>37</v>
      </c>
      <c r="L233" s="99" t="s">
        <v>36</v>
      </c>
      <c r="M233" s="101" t="s">
        <v>37</v>
      </c>
      <c r="N233" s="102" t="s">
        <v>36</v>
      </c>
      <c r="O233" s="100" t="s">
        <v>37</v>
      </c>
      <c r="P233" s="310" t="e">
        <f>VLOOKUP($B228,利用者一覧!$C$4:$AU$53,41,FALSE)</f>
        <v>#N/A</v>
      </c>
      <c r="Q233" s="311"/>
      <c r="R233" s="311"/>
      <c r="S233" s="311"/>
      <c r="T233" s="312"/>
      <c r="U233" s="64" t="s">
        <v>148</v>
      </c>
      <c r="V233" s="279" t="s">
        <v>138</v>
      </c>
      <c r="W233" s="280"/>
      <c r="X233" s="96" t="e">
        <f>VLOOKUP($B228,利用者一覧!$C$4:$AU$53,20,FALSE)</f>
        <v>#N/A</v>
      </c>
      <c r="Y233" s="281" t="s">
        <v>142</v>
      </c>
      <c r="Z233" s="280"/>
      <c r="AA233" s="96" t="e">
        <f>VLOOKUP($B228,利用者一覧!$C$4:$AU$53,28,FALSE)</f>
        <v>#N/A</v>
      </c>
      <c r="AB233" s="225"/>
      <c r="AC233" s="225"/>
      <c r="AD233" s="225"/>
      <c r="AE233" s="225"/>
      <c r="AF233" s="226"/>
      <c r="AK233" s="316"/>
      <c r="AL233" s="316"/>
      <c r="AM233" s="67"/>
      <c r="AN233" s="67"/>
      <c r="AO233" s="67"/>
    </row>
    <row r="234" spans="1:65" ht="21.6" customHeight="1" thickTop="1" thickBot="1">
      <c r="A234" s="302"/>
      <c r="B234" s="106" t="s">
        <v>51</v>
      </c>
      <c r="C234" s="94" t="e">
        <f>VLOOKUP($B228,利用者一覧!$C$4:$AU$53,39,FALSE)</f>
        <v>#N/A</v>
      </c>
      <c r="D234" s="104" t="s">
        <v>56</v>
      </c>
      <c r="E234" s="61" t="s">
        <v>149</v>
      </c>
      <c r="F234" s="71"/>
      <c r="G234" s="72"/>
      <c r="H234" s="73"/>
      <c r="I234" s="72"/>
      <c r="J234" s="73"/>
      <c r="K234" s="72"/>
      <c r="L234" s="73"/>
      <c r="M234" s="74"/>
      <c r="N234" s="62"/>
      <c r="O234" s="63"/>
      <c r="P234" s="317" t="e">
        <f>VLOOKUP($B228,利用者一覧!$C$4:$AU$53,42,FALSE)</f>
        <v>#N/A</v>
      </c>
      <c r="Q234" s="318"/>
      <c r="R234" s="318"/>
      <c r="S234" s="318"/>
      <c r="T234" s="319"/>
      <c r="U234" s="116" t="s">
        <v>148</v>
      </c>
      <c r="V234" s="320" t="e">
        <f>VLOOKUP($B228,利用者一覧!$C$4:$AU$53,44,FALSE)</f>
        <v>#N/A</v>
      </c>
      <c r="W234" s="179"/>
      <c r="X234" s="179"/>
      <c r="Y234" s="179"/>
      <c r="Z234" s="179"/>
      <c r="AA234" s="179"/>
      <c r="AB234" s="179"/>
      <c r="AC234" s="179"/>
      <c r="AD234" s="179"/>
      <c r="AE234" s="179"/>
      <c r="AF234" s="180"/>
    </row>
    <row r="235" spans="1:65" ht="21.6" customHeight="1" thickBot="1">
      <c r="A235" s="302"/>
      <c r="B235" s="293" t="s">
        <v>182</v>
      </c>
      <c r="C235" s="294"/>
      <c r="D235" s="294"/>
      <c r="E235" s="295"/>
      <c r="F235" s="109"/>
      <c r="G235" s="110"/>
      <c r="H235" s="111"/>
      <c r="I235" s="110"/>
      <c r="J235" s="111"/>
      <c r="K235" s="110"/>
      <c r="L235" s="111"/>
      <c r="M235" s="112"/>
      <c r="N235" s="113"/>
      <c r="O235" s="114"/>
      <c r="P235" s="198" t="s">
        <v>178</v>
      </c>
      <c r="Q235" s="199"/>
      <c r="R235" s="324"/>
      <c r="S235" s="206" t="e">
        <f>VLOOKUP($B228,利用者一覧!$C$4:$AU$53,43,FALSE)</f>
        <v>#N/A</v>
      </c>
      <c r="T235" s="206"/>
      <c r="U235" s="207"/>
      <c r="V235" s="321"/>
      <c r="W235" s="322"/>
      <c r="X235" s="322"/>
      <c r="Y235" s="322"/>
      <c r="Z235" s="322"/>
      <c r="AA235" s="322"/>
      <c r="AB235" s="322"/>
      <c r="AC235" s="322"/>
      <c r="AD235" s="322"/>
      <c r="AE235" s="322"/>
      <c r="AF235" s="323"/>
      <c r="AK235" s="76"/>
      <c r="AL235" s="76"/>
      <c r="AM235" s="76"/>
      <c r="AN235" s="76"/>
      <c r="AO235" s="76"/>
      <c r="AP235" s="77"/>
      <c r="AQ235" s="77"/>
      <c r="AR235" s="75"/>
      <c r="AS235" s="77"/>
      <c r="AT235" s="77"/>
      <c r="AU235" s="75"/>
      <c r="AV235" s="77"/>
      <c r="AW235" s="77"/>
      <c r="AX235" s="75"/>
      <c r="AY235" s="77"/>
      <c r="AZ235" s="77"/>
      <c r="BA235" s="75"/>
      <c r="BB235" s="77"/>
      <c r="BC235" s="77"/>
      <c r="BD235" s="75"/>
      <c r="BE235" s="77"/>
      <c r="BF235" s="77"/>
      <c r="BG235" s="75"/>
      <c r="BH235" s="77"/>
      <c r="BI235" s="77"/>
      <c r="BJ235" s="75"/>
      <c r="BK235" s="77"/>
      <c r="BL235" s="77"/>
      <c r="BM235" s="75"/>
    </row>
    <row r="236" spans="1:65" ht="27.6" customHeight="1" thickTop="1" thickBot="1">
      <c r="A236" s="303"/>
      <c r="B236" s="313"/>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314"/>
      <c r="AE236" s="314"/>
      <c r="AF236" s="315"/>
    </row>
    <row r="237" spans="1:65" ht="16.95" customHeight="1" thickBot="1">
      <c r="A237" s="302">
        <v>24</v>
      </c>
      <c r="B237" s="149" t="s">
        <v>9</v>
      </c>
      <c r="C237" s="150"/>
      <c r="D237" s="150"/>
      <c r="E237" s="151"/>
      <c r="F237" s="304" t="s">
        <v>158</v>
      </c>
      <c r="G237" s="305"/>
      <c r="H237" s="305"/>
      <c r="I237" s="305"/>
      <c r="J237" s="305"/>
      <c r="K237" s="305"/>
      <c r="L237" s="305"/>
      <c r="M237" s="305"/>
      <c r="N237" s="305"/>
      <c r="O237" s="306"/>
      <c r="P237" s="282" t="s">
        <v>48</v>
      </c>
      <c r="Q237" s="283"/>
      <c r="R237" s="283"/>
      <c r="S237" s="283"/>
      <c r="T237" s="283"/>
      <c r="U237" s="284"/>
      <c r="V237" s="285" t="e">
        <f>VLOOKUP($B238,利用者一覧!$C$4:$AU$53,36,FALSE)</f>
        <v>#N/A</v>
      </c>
      <c r="W237" s="286"/>
      <c r="X237" s="286"/>
      <c r="Y237" s="282" t="s">
        <v>49</v>
      </c>
      <c r="Z237" s="283"/>
      <c r="AA237" s="283"/>
      <c r="AB237" s="283"/>
      <c r="AC237" s="284"/>
      <c r="AD237" s="285" t="e">
        <f>VLOOKUP($B238,利用者一覧!$C$4:$AU$53,37,FALSE)</f>
        <v>#N/A</v>
      </c>
      <c r="AE237" s="286"/>
      <c r="AF237" s="287"/>
    </row>
    <row r="238" spans="1:65" ht="27" customHeight="1" thickTop="1" thickBot="1">
      <c r="A238" s="302"/>
      <c r="B238" s="208"/>
      <c r="C238" s="208"/>
      <c r="D238" s="208"/>
      <c r="E238" s="259"/>
      <c r="F238" s="271" t="s">
        <v>26</v>
      </c>
      <c r="G238" s="272"/>
      <c r="H238" s="171" t="s">
        <v>27</v>
      </c>
      <c r="I238" s="272"/>
      <c r="J238" s="171" t="s">
        <v>28</v>
      </c>
      <c r="K238" s="272"/>
      <c r="L238" s="171" t="s">
        <v>29</v>
      </c>
      <c r="M238" s="272"/>
      <c r="N238" s="171" t="s">
        <v>30</v>
      </c>
      <c r="O238" s="275"/>
      <c r="P238" s="106" t="s">
        <v>52</v>
      </c>
      <c r="Q238" s="288" t="s">
        <v>53</v>
      </c>
      <c r="R238" s="289"/>
      <c r="S238" s="104" t="s">
        <v>57</v>
      </c>
      <c r="T238" s="290"/>
      <c r="U238" s="291"/>
      <c r="V238" s="105" t="s">
        <v>60</v>
      </c>
      <c r="W238" s="288" t="s">
        <v>61</v>
      </c>
      <c r="X238" s="292"/>
      <c r="Y238" s="107" t="s">
        <v>54</v>
      </c>
      <c r="Z238" s="115" t="s">
        <v>148</v>
      </c>
      <c r="AA238" s="108" t="s">
        <v>58</v>
      </c>
      <c r="AB238" s="115" t="s">
        <v>148</v>
      </c>
      <c r="AC238" s="108" t="s">
        <v>62</v>
      </c>
      <c r="AD238" s="115" t="s">
        <v>148</v>
      </c>
      <c r="AE238" s="104" t="s">
        <v>55</v>
      </c>
      <c r="AF238" s="61" t="s">
        <v>148</v>
      </c>
    </row>
    <row r="239" spans="1:65" ht="21.6" customHeight="1" thickBot="1">
      <c r="A239" s="302"/>
      <c r="B239" s="209"/>
      <c r="C239" s="209"/>
      <c r="D239" s="209"/>
      <c r="E239" s="261"/>
      <c r="F239" s="97" t="s">
        <v>36</v>
      </c>
      <c r="G239" s="98" t="s">
        <v>37</v>
      </c>
      <c r="H239" s="99" t="s">
        <v>36</v>
      </c>
      <c r="I239" s="98" t="s">
        <v>37</v>
      </c>
      <c r="J239" s="99" t="s">
        <v>36</v>
      </c>
      <c r="K239" s="98" t="s">
        <v>37</v>
      </c>
      <c r="L239" s="99" t="s">
        <v>36</v>
      </c>
      <c r="M239" s="98" t="s">
        <v>37</v>
      </c>
      <c r="N239" s="99" t="s">
        <v>36</v>
      </c>
      <c r="O239" s="100" t="s">
        <v>37</v>
      </c>
      <c r="P239" s="293" t="s">
        <v>177</v>
      </c>
      <c r="Q239" s="294"/>
      <c r="R239" s="294"/>
      <c r="S239" s="294"/>
      <c r="T239" s="294"/>
      <c r="U239" s="295"/>
      <c r="V239" s="293" t="s">
        <v>176</v>
      </c>
      <c r="W239" s="294"/>
      <c r="X239" s="294"/>
      <c r="Y239" s="294"/>
      <c r="Z239" s="294"/>
      <c r="AA239" s="296"/>
      <c r="AB239" s="297" t="e">
        <f>VLOOKUP($B238,利用者一覧!$C$4:$AU$53,45,FALSE)</f>
        <v>#N/A</v>
      </c>
      <c r="AC239" s="297"/>
      <c r="AD239" s="297"/>
      <c r="AE239" s="297"/>
      <c r="AF239" s="298"/>
    </row>
    <row r="240" spans="1:65" ht="27" customHeight="1" thickTop="1" thickBot="1">
      <c r="A240" s="302"/>
      <c r="B240" s="209"/>
      <c r="C240" s="209"/>
      <c r="D240" s="209"/>
      <c r="E240" s="261"/>
      <c r="F240" s="71"/>
      <c r="G240" s="72"/>
      <c r="H240" s="73"/>
      <c r="I240" s="72"/>
      <c r="J240" s="73"/>
      <c r="K240" s="72"/>
      <c r="L240" s="73"/>
      <c r="M240" s="72"/>
      <c r="N240" s="73"/>
      <c r="O240" s="83"/>
      <c r="P240" s="107" t="s">
        <v>157</v>
      </c>
      <c r="Q240" s="115" t="s">
        <v>148</v>
      </c>
      <c r="R240" s="108" t="s">
        <v>63</v>
      </c>
      <c r="S240" s="61" t="s">
        <v>148</v>
      </c>
      <c r="T240" s="107" t="s">
        <v>59</v>
      </c>
      <c r="U240" s="61" t="s">
        <v>148</v>
      </c>
      <c r="V240" s="299" t="s">
        <v>135</v>
      </c>
      <c r="W240" s="300"/>
      <c r="X240" s="95" t="e">
        <f>VLOOKUP($B238,利用者一覧!$C$4:$AU$53,14,FALSE)</f>
        <v>#N/A</v>
      </c>
      <c r="Y240" s="301" t="s">
        <v>139</v>
      </c>
      <c r="Z240" s="300"/>
      <c r="AA240" s="95" t="e">
        <f>VLOOKUP($B238,利用者一覧!$C$4:$AU$53,22,FALSE)</f>
        <v>#N/A</v>
      </c>
      <c r="AB240" s="225"/>
      <c r="AC240" s="225"/>
      <c r="AD240" s="225"/>
      <c r="AE240" s="225"/>
      <c r="AF240" s="226"/>
    </row>
    <row r="241" spans="1:65" ht="21.6" customHeight="1" thickBot="1">
      <c r="A241" s="302"/>
      <c r="B241" s="283" t="s">
        <v>46</v>
      </c>
      <c r="C241" s="283"/>
      <c r="D241" s="283"/>
      <c r="E241" s="307"/>
      <c r="F241" s="84"/>
      <c r="G241" s="85"/>
      <c r="H241" s="86"/>
      <c r="I241" s="85"/>
      <c r="J241" s="86"/>
      <c r="K241" s="85"/>
      <c r="L241" s="86"/>
      <c r="M241" s="85"/>
      <c r="N241" s="86"/>
      <c r="O241" s="87"/>
      <c r="P241" s="293" t="s">
        <v>156</v>
      </c>
      <c r="Q241" s="294"/>
      <c r="R241" s="294"/>
      <c r="S241" s="294"/>
      <c r="T241" s="294"/>
      <c r="U241" s="295"/>
      <c r="V241" s="279" t="s">
        <v>143</v>
      </c>
      <c r="W241" s="280"/>
      <c r="X241" s="96" t="e">
        <f>VLOOKUP($B238,利用者一覧!$C$4:$AU$53,16,FALSE)</f>
        <v>#N/A</v>
      </c>
      <c r="Y241" s="281" t="s">
        <v>140</v>
      </c>
      <c r="Z241" s="280"/>
      <c r="AA241" s="96" t="e">
        <f>VLOOKUP($B238,利用者一覧!$C$4:$AU$53,24,FALSE)</f>
        <v>#N/A</v>
      </c>
      <c r="AB241" s="225"/>
      <c r="AC241" s="225"/>
      <c r="AD241" s="225"/>
      <c r="AE241" s="225"/>
      <c r="AF241" s="226"/>
    </row>
    <row r="242" spans="1:65" ht="21.6" customHeight="1" thickTop="1" thickBot="1">
      <c r="A242" s="302"/>
      <c r="B242" s="103" t="s">
        <v>51</v>
      </c>
      <c r="C242" s="94" t="e">
        <f>VLOOKUP($B238,利用者一覧!$C$4:$AU$53,38,FALSE)</f>
        <v>#N/A</v>
      </c>
      <c r="D242" s="104" t="s">
        <v>56</v>
      </c>
      <c r="E242" s="61" t="s">
        <v>149</v>
      </c>
      <c r="F242" s="271" t="s">
        <v>31</v>
      </c>
      <c r="G242" s="272"/>
      <c r="H242" s="171" t="s">
        <v>32</v>
      </c>
      <c r="I242" s="272"/>
      <c r="J242" s="171" t="s">
        <v>33</v>
      </c>
      <c r="K242" s="272"/>
      <c r="L242" s="171" t="s">
        <v>34</v>
      </c>
      <c r="M242" s="273"/>
      <c r="N242" s="274" t="s">
        <v>35</v>
      </c>
      <c r="O242" s="275"/>
      <c r="P242" s="276" t="e">
        <f>VLOOKUP($B238,利用者一覧!$C$4:$AU$53,40,FALSE)</f>
        <v>#N/A</v>
      </c>
      <c r="Q242" s="277"/>
      <c r="R242" s="277"/>
      <c r="S242" s="277"/>
      <c r="T242" s="278"/>
      <c r="U242" s="70" t="s">
        <v>148</v>
      </c>
      <c r="V242" s="279" t="s">
        <v>144</v>
      </c>
      <c r="W242" s="280"/>
      <c r="X242" s="96" t="e">
        <f>VLOOKUP($B238,利用者一覧!$C$4:$AU$53,18,FALSE)</f>
        <v>#N/A</v>
      </c>
      <c r="Y242" s="281" t="s">
        <v>141</v>
      </c>
      <c r="Z242" s="280"/>
      <c r="AA242" s="96" t="e">
        <f>VLOOKUP($B238,利用者一覧!$C$4:$AU$53,26,FALSE)</f>
        <v>#N/A</v>
      </c>
      <c r="AB242" s="225"/>
      <c r="AC242" s="225"/>
      <c r="AD242" s="225"/>
      <c r="AE242" s="225"/>
      <c r="AF242" s="226"/>
    </row>
    <row r="243" spans="1:65" ht="21.6" customHeight="1" thickBot="1">
      <c r="A243" s="302"/>
      <c r="B243" s="308" t="s">
        <v>47</v>
      </c>
      <c r="C243" s="308"/>
      <c r="D243" s="308"/>
      <c r="E243" s="309"/>
      <c r="F243" s="97" t="s">
        <v>36</v>
      </c>
      <c r="G243" s="98" t="s">
        <v>37</v>
      </c>
      <c r="H243" s="99" t="s">
        <v>36</v>
      </c>
      <c r="I243" s="98" t="s">
        <v>37</v>
      </c>
      <c r="J243" s="99" t="s">
        <v>36</v>
      </c>
      <c r="K243" s="98" t="s">
        <v>37</v>
      </c>
      <c r="L243" s="99" t="s">
        <v>36</v>
      </c>
      <c r="M243" s="101" t="s">
        <v>37</v>
      </c>
      <c r="N243" s="102" t="s">
        <v>36</v>
      </c>
      <c r="O243" s="100" t="s">
        <v>37</v>
      </c>
      <c r="P243" s="310" t="e">
        <f>VLOOKUP($B238,利用者一覧!$C$4:$AU$53,41,FALSE)</f>
        <v>#N/A</v>
      </c>
      <c r="Q243" s="311"/>
      <c r="R243" s="311"/>
      <c r="S243" s="311"/>
      <c r="T243" s="312"/>
      <c r="U243" s="64" t="s">
        <v>148</v>
      </c>
      <c r="V243" s="279" t="s">
        <v>138</v>
      </c>
      <c r="W243" s="280"/>
      <c r="X243" s="96" t="e">
        <f>VLOOKUP($B238,利用者一覧!$C$4:$AU$53,20,FALSE)</f>
        <v>#N/A</v>
      </c>
      <c r="Y243" s="281" t="s">
        <v>142</v>
      </c>
      <c r="Z243" s="280"/>
      <c r="AA243" s="96" t="e">
        <f>VLOOKUP($B238,利用者一覧!$C$4:$AU$53,28,FALSE)</f>
        <v>#N/A</v>
      </c>
      <c r="AB243" s="225"/>
      <c r="AC243" s="225"/>
      <c r="AD243" s="225"/>
      <c r="AE243" s="225"/>
      <c r="AF243" s="226"/>
      <c r="AK243" s="316"/>
      <c r="AL243" s="316"/>
      <c r="AM243" s="67"/>
      <c r="AN243" s="67"/>
      <c r="AO243" s="67"/>
    </row>
    <row r="244" spans="1:65" ht="21.6" customHeight="1" thickTop="1" thickBot="1">
      <c r="A244" s="302"/>
      <c r="B244" s="106" t="s">
        <v>51</v>
      </c>
      <c r="C244" s="94" t="e">
        <f>VLOOKUP($B238,利用者一覧!$C$4:$AU$53,39,FALSE)</f>
        <v>#N/A</v>
      </c>
      <c r="D244" s="104" t="s">
        <v>56</v>
      </c>
      <c r="E244" s="61" t="s">
        <v>149</v>
      </c>
      <c r="F244" s="71"/>
      <c r="G244" s="72"/>
      <c r="H244" s="73"/>
      <c r="I244" s="72"/>
      <c r="J244" s="73"/>
      <c r="K244" s="72"/>
      <c r="L244" s="73"/>
      <c r="M244" s="74"/>
      <c r="N244" s="62"/>
      <c r="O244" s="63"/>
      <c r="P244" s="317" t="e">
        <f>VLOOKUP($B238,利用者一覧!$C$4:$AU$53,42,FALSE)</f>
        <v>#N/A</v>
      </c>
      <c r="Q244" s="318"/>
      <c r="R244" s="318"/>
      <c r="S244" s="318"/>
      <c r="T244" s="319"/>
      <c r="U244" s="116" t="s">
        <v>148</v>
      </c>
      <c r="V244" s="320" t="e">
        <f>VLOOKUP($B238,利用者一覧!$C$4:$AU$53,44,FALSE)</f>
        <v>#N/A</v>
      </c>
      <c r="W244" s="179"/>
      <c r="X244" s="179"/>
      <c r="Y244" s="179"/>
      <c r="Z244" s="179"/>
      <c r="AA244" s="179"/>
      <c r="AB244" s="179"/>
      <c r="AC244" s="179"/>
      <c r="AD244" s="179"/>
      <c r="AE244" s="179"/>
      <c r="AF244" s="180"/>
    </row>
    <row r="245" spans="1:65" ht="21.6" customHeight="1" thickBot="1">
      <c r="A245" s="302"/>
      <c r="B245" s="293" t="s">
        <v>182</v>
      </c>
      <c r="C245" s="294"/>
      <c r="D245" s="294"/>
      <c r="E245" s="295"/>
      <c r="F245" s="109"/>
      <c r="G245" s="110"/>
      <c r="H245" s="111"/>
      <c r="I245" s="110"/>
      <c r="J245" s="111"/>
      <c r="K245" s="110"/>
      <c r="L245" s="111"/>
      <c r="M245" s="112"/>
      <c r="N245" s="113"/>
      <c r="O245" s="114"/>
      <c r="P245" s="198" t="s">
        <v>178</v>
      </c>
      <c r="Q245" s="199"/>
      <c r="R245" s="324"/>
      <c r="S245" s="206" t="e">
        <f>VLOOKUP($B238,利用者一覧!$C$4:$AU$53,43,FALSE)</f>
        <v>#N/A</v>
      </c>
      <c r="T245" s="206"/>
      <c r="U245" s="207"/>
      <c r="V245" s="321"/>
      <c r="W245" s="322"/>
      <c r="X245" s="322"/>
      <c r="Y245" s="322"/>
      <c r="Z245" s="322"/>
      <c r="AA245" s="322"/>
      <c r="AB245" s="322"/>
      <c r="AC245" s="322"/>
      <c r="AD245" s="322"/>
      <c r="AE245" s="322"/>
      <c r="AF245" s="323"/>
      <c r="AK245" s="76"/>
      <c r="AL245" s="76"/>
      <c r="AM245" s="76"/>
      <c r="AN245" s="76"/>
      <c r="AO245" s="76"/>
      <c r="AP245" s="77"/>
      <c r="AQ245" s="77"/>
      <c r="AR245" s="75"/>
      <c r="AS245" s="77"/>
      <c r="AT245" s="77"/>
      <c r="AU245" s="75"/>
      <c r="AV245" s="77"/>
      <c r="AW245" s="77"/>
      <c r="AX245" s="75"/>
      <c r="AY245" s="77"/>
      <c r="AZ245" s="77"/>
      <c r="BA245" s="75"/>
      <c r="BB245" s="77"/>
      <c r="BC245" s="77"/>
      <c r="BD245" s="75"/>
      <c r="BE245" s="77"/>
      <c r="BF245" s="77"/>
      <c r="BG245" s="75"/>
      <c r="BH245" s="77"/>
      <c r="BI245" s="77"/>
      <c r="BJ245" s="75"/>
      <c r="BK245" s="77"/>
      <c r="BL245" s="77"/>
      <c r="BM245" s="75"/>
    </row>
    <row r="246" spans="1:65" ht="27.6" customHeight="1" thickTop="1" thickBot="1">
      <c r="A246" s="303"/>
      <c r="B246" s="313"/>
      <c r="C246" s="314"/>
      <c r="D246" s="314"/>
      <c r="E246" s="314"/>
      <c r="F246" s="314"/>
      <c r="G246" s="314"/>
      <c r="H246" s="314"/>
      <c r="I246" s="314"/>
      <c r="J246" s="314"/>
      <c r="K246" s="314"/>
      <c r="L246" s="314"/>
      <c r="M246" s="314"/>
      <c r="N246" s="314"/>
      <c r="O246" s="314"/>
      <c r="P246" s="314"/>
      <c r="Q246" s="314"/>
      <c r="R246" s="314"/>
      <c r="S246" s="314"/>
      <c r="T246" s="314"/>
      <c r="U246" s="314"/>
      <c r="V246" s="314"/>
      <c r="W246" s="314"/>
      <c r="X246" s="314"/>
      <c r="Y246" s="314"/>
      <c r="Z246" s="314"/>
      <c r="AA246" s="314"/>
      <c r="AB246" s="314"/>
      <c r="AC246" s="314"/>
      <c r="AD246" s="314"/>
      <c r="AE246" s="314"/>
      <c r="AF246" s="315"/>
    </row>
    <row r="247" spans="1:65" ht="16.95" customHeight="1" thickBot="1">
      <c r="A247" s="302">
        <v>25</v>
      </c>
      <c r="B247" s="149" t="s">
        <v>9</v>
      </c>
      <c r="C247" s="150"/>
      <c r="D247" s="150"/>
      <c r="E247" s="151"/>
      <c r="F247" s="304" t="s">
        <v>158</v>
      </c>
      <c r="G247" s="305"/>
      <c r="H247" s="305"/>
      <c r="I247" s="305"/>
      <c r="J247" s="305"/>
      <c r="K247" s="305"/>
      <c r="L247" s="305"/>
      <c r="M247" s="305"/>
      <c r="N247" s="305"/>
      <c r="O247" s="306"/>
      <c r="P247" s="282" t="s">
        <v>48</v>
      </c>
      <c r="Q247" s="283"/>
      <c r="R247" s="283"/>
      <c r="S247" s="283"/>
      <c r="T247" s="283"/>
      <c r="U247" s="284"/>
      <c r="V247" s="285" t="e">
        <f>VLOOKUP($B248,利用者一覧!$C$4:$AU$53,36,FALSE)</f>
        <v>#N/A</v>
      </c>
      <c r="W247" s="286"/>
      <c r="X247" s="286"/>
      <c r="Y247" s="282" t="s">
        <v>49</v>
      </c>
      <c r="Z247" s="283"/>
      <c r="AA247" s="283"/>
      <c r="AB247" s="283"/>
      <c r="AC247" s="284"/>
      <c r="AD247" s="285" t="e">
        <f>VLOOKUP($B248,利用者一覧!$C$4:$AU$53,37,FALSE)</f>
        <v>#N/A</v>
      </c>
      <c r="AE247" s="286"/>
      <c r="AF247" s="287"/>
    </row>
    <row r="248" spans="1:65" ht="27" customHeight="1" thickTop="1" thickBot="1">
      <c r="A248" s="302"/>
      <c r="B248" s="208"/>
      <c r="C248" s="208"/>
      <c r="D248" s="208"/>
      <c r="E248" s="259"/>
      <c r="F248" s="271" t="s">
        <v>26</v>
      </c>
      <c r="G248" s="272"/>
      <c r="H248" s="171" t="s">
        <v>27</v>
      </c>
      <c r="I248" s="272"/>
      <c r="J248" s="171" t="s">
        <v>28</v>
      </c>
      <c r="K248" s="272"/>
      <c r="L248" s="171" t="s">
        <v>29</v>
      </c>
      <c r="M248" s="272"/>
      <c r="N248" s="171" t="s">
        <v>30</v>
      </c>
      <c r="O248" s="275"/>
      <c r="P248" s="106" t="s">
        <v>52</v>
      </c>
      <c r="Q248" s="288" t="s">
        <v>53</v>
      </c>
      <c r="R248" s="289"/>
      <c r="S248" s="104" t="s">
        <v>57</v>
      </c>
      <c r="T248" s="290"/>
      <c r="U248" s="291"/>
      <c r="V248" s="105" t="s">
        <v>60</v>
      </c>
      <c r="W248" s="288" t="s">
        <v>61</v>
      </c>
      <c r="X248" s="292"/>
      <c r="Y248" s="107" t="s">
        <v>54</v>
      </c>
      <c r="Z248" s="115" t="s">
        <v>148</v>
      </c>
      <c r="AA248" s="108" t="s">
        <v>58</v>
      </c>
      <c r="AB248" s="115" t="s">
        <v>148</v>
      </c>
      <c r="AC248" s="108" t="s">
        <v>62</v>
      </c>
      <c r="AD248" s="115" t="s">
        <v>148</v>
      </c>
      <c r="AE248" s="104" t="s">
        <v>55</v>
      </c>
      <c r="AF248" s="61" t="s">
        <v>148</v>
      </c>
    </row>
    <row r="249" spans="1:65" ht="21.6" customHeight="1" thickBot="1">
      <c r="A249" s="302"/>
      <c r="B249" s="209"/>
      <c r="C249" s="209"/>
      <c r="D249" s="209"/>
      <c r="E249" s="261"/>
      <c r="F249" s="97" t="s">
        <v>36</v>
      </c>
      <c r="G249" s="98" t="s">
        <v>37</v>
      </c>
      <c r="H249" s="99" t="s">
        <v>36</v>
      </c>
      <c r="I249" s="98" t="s">
        <v>37</v>
      </c>
      <c r="J249" s="99" t="s">
        <v>36</v>
      </c>
      <c r="K249" s="98" t="s">
        <v>37</v>
      </c>
      <c r="L249" s="99" t="s">
        <v>36</v>
      </c>
      <c r="M249" s="98" t="s">
        <v>37</v>
      </c>
      <c r="N249" s="99" t="s">
        <v>36</v>
      </c>
      <c r="O249" s="100" t="s">
        <v>37</v>
      </c>
      <c r="P249" s="293" t="s">
        <v>177</v>
      </c>
      <c r="Q249" s="294"/>
      <c r="R249" s="294"/>
      <c r="S249" s="294"/>
      <c r="T249" s="294"/>
      <c r="U249" s="295"/>
      <c r="V249" s="293" t="s">
        <v>176</v>
      </c>
      <c r="W249" s="294"/>
      <c r="X249" s="294"/>
      <c r="Y249" s="294"/>
      <c r="Z249" s="294"/>
      <c r="AA249" s="296"/>
      <c r="AB249" s="297" t="e">
        <f>VLOOKUP($B248,利用者一覧!$C$4:$AU$53,45,FALSE)</f>
        <v>#N/A</v>
      </c>
      <c r="AC249" s="297"/>
      <c r="AD249" s="297"/>
      <c r="AE249" s="297"/>
      <c r="AF249" s="298"/>
    </row>
    <row r="250" spans="1:65" ht="27" customHeight="1" thickTop="1" thickBot="1">
      <c r="A250" s="302"/>
      <c r="B250" s="209"/>
      <c r="C250" s="209"/>
      <c r="D250" s="209"/>
      <c r="E250" s="261"/>
      <c r="F250" s="71"/>
      <c r="G250" s="72"/>
      <c r="H250" s="73"/>
      <c r="I250" s="72"/>
      <c r="J250" s="73"/>
      <c r="K250" s="72"/>
      <c r="L250" s="73"/>
      <c r="M250" s="72"/>
      <c r="N250" s="73"/>
      <c r="O250" s="83"/>
      <c r="P250" s="107" t="s">
        <v>157</v>
      </c>
      <c r="Q250" s="115" t="s">
        <v>148</v>
      </c>
      <c r="R250" s="108" t="s">
        <v>63</v>
      </c>
      <c r="S250" s="61" t="s">
        <v>148</v>
      </c>
      <c r="T250" s="107" t="s">
        <v>59</v>
      </c>
      <c r="U250" s="61" t="s">
        <v>148</v>
      </c>
      <c r="V250" s="299" t="s">
        <v>135</v>
      </c>
      <c r="W250" s="300"/>
      <c r="X250" s="95" t="e">
        <f>VLOOKUP($B248,利用者一覧!$C$4:$AU$53,14,FALSE)</f>
        <v>#N/A</v>
      </c>
      <c r="Y250" s="301" t="s">
        <v>139</v>
      </c>
      <c r="Z250" s="300"/>
      <c r="AA250" s="95" t="e">
        <f>VLOOKUP($B248,利用者一覧!$C$4:$AU$53,22,FALSE)</f>
        <v>#N/A</v>
      </c>
      <c r="AB250" s="225"/>
      <c r="AC250" s="225"/>
      <c r="AD250" s="225"/>
      <c r="AE250" s="225"/>
      <c r="AF250" s="226"/>
    </row>
    <row r="251" spans="1:65" ht="21.6" customHeight="1" thickBot="1">
      <c r="A251" s="302"/>
      <c r="B251" s="283" t="s">
        <v>46</v>
      </c>
      <c r="C251" s="283"/>
      <c r="D251" s="283"/>
      <c r="E251" s="307"/>
      <c r="F251" s="84"/>
      <c r="G251" s="85"/>
      <c r="H251" s="86"/>
      <c r="I251" s="85"/>
      <c r="J251" s="86"/>
      <c r="K251" s="85"/>
      <c r="L251" s="86"/>
      <c r="M251" s="85"/>
      <c r="N251" s="86"/>
      <c r="O251" s="87"/>
      <c r="P251" s="293" t="s">
        <v>156</v>
      </c>
      <c r="Q251" s="294"/>
      <c r="R251" s="294"/>
      <c r="S251" s="294"/>
      <c r="T251" s="294"/>
      <c r="U251" s="295"/>
      <c r="V251" s="279" t="s">
        <v>143</v>
      </c>
      <c r="W251" s="280"/>
      <c r="X251" s="96" t="e">
        <f>VLOOKUP($B248,利用者一覧!$C$4:$AU$53,16,FALSE)</f>
        <v>#N/A</v>
      </c>
      <c r="Y251" s="281" t="s">
        <v>140</v>
      </c>
      <c r="Z251" s="280"/>
      <c r="AA251" s="96" t="e">
        <f>VLOOKUP($B248,利用者一覧!$C$4:$AU$53,24,FALSE)</f>
        <v>#N/A</v>
      </c>
      <c r="AB251" s="225"/>
      <c r="AC251" s="225"/>
      <c r="AD251" s="225"/>
      <c r="AE251" s="225"/>
      <c r="AF251" s="226"/>
    </row>
    <row r="252" spans="1:65" ht="21.6" customHeight="1" thickTop="1" thickBot="1">
      <c r="A252" s="302"/>
      <c r="B252" s="103" t="s">
        <v>51</v>
      </c>
      <c r="C252" s="94" t="e">
        <f>VLOOKUP($B248,利用者一覧!$C$4:$AU$53,38,FALSE)</f>
        <v>#N/A</v>
      </c>
      <c r="D252" s="104" t="s">
        <v>56</v>
      </c>
      <c r="E252" s="61" t="s">
        <v>149</v>
      </c>
      <c r="F252" s="271" t="s">
        <v>31</v>
      </c>
      <c r="G252" s="272"/>
      <c r="H252" s="171" t="s">
        <v>32</v>
      </c>
      <c r="I252" s="272"/>
      <c r="J252" s="171" t="s">
        <v>33</v>
      </c>
      <c r="K252" s="272"/>
      <c r="L252" s="171" t="s">
        <v>34</v>
      </c>
      <c r="M252" s="273"/>
      <c r="N252" s="274" t="s">
        <v>35</v>
      </c>
      <c r="O252" s="275"/>
      <c r="P252" s="276" t="e">
        <f>VLOOKUP($B248,利用者一覧!$C$4:$AU$53,40,FALSE)</f>
        <v>#N/A</v>
      </c>
      <c r="Q252" s="277"/>
      <c r="R252" s="277"/>
      <c r="S252" s="277"/>
      <c r="T252" s="278"/>
      <c r="U252" s="70" t="s">
        <v>148</v>
      </c>
      <c r="V252" s="279" t="s">
        <v>144</v>
      </c>
      <c r="W252" s="280"/>
      <c r="X252" s="96" t="e">
        <f>VLOOKUP($B248,利用者一覧!$C$4:$AU$53,18,FALSE)</f>
        <v>#N/A</v>
      </c>
      <c r="Y252" s="281" t="s">
        <v>141</v>
      </c>
      <c r="Z252" s="280"/>
      <c r="AA252" s="96" t="e">
        <f>VLOOKUP($B248,利用者一覧!$C$4:$AU$53,26,FALSE)</f>
        <v>#N/A</v>
      </c>
      <c r="AB252" s="225"/>
      <c r="AC252" s="225"/>
      <c r="AD252" s="225"/>
      <c r="AE252" s="225"/>
      <c r="AF252" s="226"/>
    </row>
    <row r="253" spans="1:65" ht="21.6" customHeight="1" thickBot="1">
      <c r="A253" s="302"/>
      <c r="B253" s="308" t="s">
        <v>47</v>
      </c>
      <c r="C253" s="308"/>
      <c r="D253" s="308"/>
      <c r="E253" s="309"/>
      <c r="F253" s="97" t="s">
        <v>36</v>
      </c>
      <c r="G253" s="98" t="s">
        <v>37</v>
      </c>
      <c r="H253" s="99" t="s">
        <v>36</v>
      </c>
      <c r="I253" s="98" t="s">
        <v>37</v>
      </c>
      <c r="J253" s="99" t="s">
        <v>36</v>
      </c>
      <c r="K253" s="98" t="s">
        <v>37</v>
      </c>
      <c r="L253" s="99" t="s">
        <v>36</v>
      </c>
      <c r="M253" s="101" t="s">
        <v>37</v>
      </c>
      <c r="N253" s="102" t="s">
        <v>36</v>
      </c>
      <c r="O253" s="100" t="s">
        <v>37</v>
      </c>
      <c r="P253" s="310" t="e">
        <f>VLOOKUP($B248,利用者一覧!$C$4:$AU$53,41,FALSE)</f>
        <v>#N/A</v>
      </c>
      <c r="Q253" s="311"/>
      <c r="R253" s="311"/>
      <c r="S253" s="311"/>
      <c r="T253" s="312"/>
      <c r="U253" s="64" t="s">
        <v>148</v>
      </c>
      <c r="V253" s="279" t="s">
        <v>138</v>
      </c>
      <c r="W253" s="280"/>
      <c r="X253" s="96" t="e">
        <f>VLOOKUP($B248,利用者一覧!$C$4:$AU$53,20,FALSE)</f>
        <v>#N/A</v>
      </c>
      <c r="Y253" s="281" t="s">
        <v>142</v>
      </c>
      <c r="Z253" s="280"/>
      <c r="AA253" s="96" t="e">
        <f>VLOOKUP($B248,利用者一覧!$C$4:$AU$53,28,FALSE)</f>
        <v>#N/A</v>
      </c>
      <c r="AB253" s="225"/>
      <c r="AC253" s="225"/>
      <c r="AD253" s="225"/>
      <c r="AE253" s="225"/>
      <c r="AF253" s="226"/>
      <c r="AK253" s="316"/>
      <c r="AL253" s="316"/>
      <c r="AM253" s="67"/>
      <c r="AN253" s="67"/>
      <c r="AO253" s="67"/>
    </row>
    <row r="254" spans="1:65" ht="21.6" customHeight="1" thickTop="1" thickBot="1">
      <c r="A254" s="302"/>
      <c r="B254" s="106" t="s">
        <v>51</v>
      </c>
      <c r="C254" s="94" t="e">
        <f>VLOOKUP($B248,利用者一覧!$C$4:$AU$53,39,FALSE)</f>
        <v>#N/A</v>
      </c>
      <c r="D254" s="104" t="s">
        <v>56</v>
      </c>
      <c r="E254" s="61" t="s">
        <v>149</v>
      </c>
      <c r="F254" s="71"/>
      <c r="G254" s="72"/>
      <c r="H254" s="73"/>
      <c r="I254" s="72"/>
      <c r="J254" s="73"/>
      <c r="K254" s="72"/>
      <c r="L254" s="73"/>
      <c r="M254" s="74"/>
      <c r="N254" s="62"/>
      <c r="O254" s="63"/>
      <c r="P254" s="317" t="e">
        <f>VLOOKUP($B248,利用者一覧!$C$4:$AU$53,42,FALSE)</f>
        <v>#N/A</v>
      </c>
      <c r="Q254" s="318"/>
      <c r="R254" s="318"/>
      <c r="S254" s="318"/>
      <c r="T254" s="319"/>
      <c r="U254" s="116" t="s">
        <v>148</v>
      </c>
      <c r="V254" s="320" t="e">
        <f>VLOOKUP($B248,利用者一覧!$C$4:$AU$53,44,FALSE)</f>
        <v>#N/A</v>
      </c>
      <c r="W254" s="179"/>
      <c r="X254" s="179"/>
      <c r="Y254" s="179"/>
      <c r="Z254" s="179"/>
      <c r="AA254" s="179"/>
      <c r="AB254" s="179"/>
      <c r="AC254" s="179"/>
      <c r="AD254" s="179"/>
      <c r="AE254" s="179"/>
      <c r="AF254" s="180"/>
    </row>
    <row r="255" spans="1:65" ht="21.6" customHeight="1" thickBot="1">
      <c r="A255" s="302"/>
      <c r="B255" s="293" t="s">
        <v>182</v>
      </c>
      <c r="C255" s="294"/>
      <c r="D255" s="294"/>
      <c r="E255" s="295"/>
      <c r="F255" s="109"/>
      <c r="G255" s="110"/>
      <c r="H255" s="111"/>
      <c r="I255" s="110"/>
      <c r="J255" s="111"/>
      <c r="K255" s="110"/>
      <c r="L255" s="111"/>
      <c r="M255" s="112"/>
      <c r="N255" s="113"/>
      <c r="O255" s="114"/>
      <c r="P255" s="198" t="s">
        <v>178</v>
      </c>
      <c r="Q255" s="199"/>
      <c r="R255" s="324"/>
      <c r="S255" s="206" t="e">
        <f>VLOOKUP($B248,利用者一覧!$C$4:$AU$53,43,FALSE)</f>
        <v>#N/A</v>
      </c>
      <c r="T255" s="206"/>
      <c r="U255" s="207"/>
      <c r="V255" s="321"/>
      <c r="W255" s="322"/>
      <c r="X255" s="322"/>
      <c r="Y255" s="322"/>
      <c r="Z255" s="322"/>
      <c r="AA255" s="322"/>
      <c r="AB255" s="322"/>
      <c r="AC255" s="322"/>
      <c r="AD255" s="322"/>
      <c r="AE255" s="322"/>
      <c r="AF255" s="323"/>
      <c r="AK255" s="76"/>
      <c r="AL255" s="76"/>
      <c r="AM255" s="76"/>
      <c r="AN255" s="76"/>
      <c r="AO255" s="76"/>
      <c r="AP255" s="77"/>
      <c r="AQ255" s="77"/>
      <c r="AR255" s="75"/>
      <c r="AS255" s="77"/>
      <c r="AT255" s="77"/>
      <c r="AU255" s="75"/>
      <c r="AV255" s="77"/>
      <c r="AW255" s="77"/>
      <c r="AX255" s="75"/>
      <c r="AY255" s="77"/>
      <c r="AZ255" s="77"/>
      <c r="BA255" s="75"/>
      <c r="BB255" s="77"/>
      <c r="BC255" s="77"/>
      <c r="BD255" s="75"/>
      <c r="BE255" s="77"/>
      <c r="BF255" s="77"/>
      <c r="BG255" s="75"/>
      <c r="BH255" s="77"/>
      <c r="BI255" s="77"/>
      <c r="BJ255" s="75"/>
      <c r="BK255" s="77"/>
      <c r="BL255" s="77"/>
      <c r="BM255" s="75"/>
    </row>
    <row r="256" spans="1:65" ht="27.6" customHeight="1" thickTop="1" thickBot="1">
      <c r="A256" s="303"/>
      <c r="B256" s="313"/>
      <c r="C256" s="314"/>
      <c r="D256" s="314"/>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314"/>
      <c r="AC256" s="314"/>
      <c r="AD256" s="314"/>
      <c r="AE256" s="314"/>
      <c r="AF256" s="315"/>
    </row>
    <row r="257" spans="1:65" ht="16.95" customHeight="1" thickBot="1">
      <c r="A257" s="302">
        <v>26</v>
      </c>
      <c r="B257" s="149" t="s">
        <v>9</v>
      </c>
      <c r="C257" s="150"/>
      <c r="D257" s="150"/>
      <c r="E257" s="151"/>
      <c r="F257" s="304" t="s">
        <v>158</v>
      </c>
      <c r="G257" s="305"/>
      <c r="H257" s="305"/>
      <c r="I257" s="305"/>
      <c r="J257" s="305"/>
      <c r="K257" s="305"/>
      <c r="L257" s="305"/>
      <c r="M257" s="305"/>
      <c r="N257" s="305"/>
      <c r="O257" s="306"/>
      <c r="P257" s="282" t="s">
        <v>48</v>
      </c>
      <c r="Q257" s="283"/>
      <c r="R257" s="283"/>
      <c r="S257" s="283"/>
      <c r="T257" s="283"/>
      <c r="U257" s="284"/>
      <c r="V257" s="285" t="e">
        <f>VLOOKUP($B258,利用者一覧!$C$4:$AU$53,36,FALSE)</f>
        <v>#N/A</v>
      </c>
      <c r="W257" s="286"/>
      <c r="X257" s="286"/>
      <c r="Y257" s="282" t="s">
        <v>49</v>
      </c>
      <c r="Z257" s="283"/>
      <c r="AA257" s="283"/>
      <c r="AB257" s="283"/>
      <c r="AC257" s="284"/>
      <c r="AD257" s="285" t="e">
        <f>VLOOKUP($B258,利用者一覧!$C$4:$AU$53,37,FALSE)</f>
        <v>#N/A</v>
      </c>
      <c r="AE257" s="286"/>
      <c r="AF257" s="287"/>
    </row>
    <row r="258" spans="1:65" ht="27" customHeight="1" thickTop="1" thickBot="1">
      <c r="A258" s="302"/>
      <c r="B258" s="208"/>
      <c r="C258" s="208"/>
      <c r="D258" s="208"/>
      <c r="E258" s="259"/>
      <c r="F258" s="271" t="s">
        <v>26</v>
      </c>
      <c r="G258" s="272"/>
      <c r="H258" s="171" t="s">
        <v>27</v>
      </c>
      <c r="I258" s="272"/>
      <c r="J258" s="171" t="s">
        <v>28</v>
      </c>
      <c r="K258" s="272"/>
      <c r="L258" s="171" t="s">
        <v>29</v>
      </c>
      <c r="M258" s="272"/>
      <c r="N258" s="171" t="s">
        <v>30</v>
      </c>
      <c r="O258" s="275"/>
      <c r="P258" s="106" t="s">
        <v>52</v>
      </c>
      <c r="Q258" s="288" t="s">
        <v>53</v>
      </c>
      <c r="R258" s="289"/>
      <c r="S258" s="104" t="s">
        <v>57</v>
      </c>
      <c r="T258" s="290"/>
      <c r="U258" s="291"/>
      <c r="V258" s="105" t="s">
        <v>60</v>
      </c>
      <c r="W258" s="288" t="s">
        <v>61</v>
      </c>
      <c r="X258" s="292"/>
      <c r="Y258" s="107" t="s">
        <v>54</v>
      </c>
      <c r="Z258" s="115" t="s">
        <v>148</v>
      </c>
      <c r="AA258" s="108" t="s">
        <v>58</v>
      </c>
      <c r="AB258" s="115" t="s">
        <v>148</v>
      </c>
      <c r="AC258" s="108" t="s">
        <v>62</v>
      </c>
      <c r="AD258" s="115" t="s">
        <v>148</v>
      </c>
      <c r="AE258" s="104" t="s">
        <v>55</v>
      </c>
      <c r="AF258" s="61" t="s">
        <v>148</v>
      </c>
    </row>
    <row r="259" spans="1:65" ht="21.6" customHeight="1" thickBot="1">
      <c r="A259" s="302"/>
      <c r="B259" s="209"/>
      <c r="C259" s="209"/>
      <c r="D259" s="209"/>
      <c r="E259" s="261"/>
      <c r="F259" s="97" t="s">
        <v>36</v>
      </c>
      <c r="G259" s="98" t="s">
        <v>37</v>
      </c>
      <c r="H259" s="99" t="s">
        <v>36</v>
      </c>
      <c r="I259" s="98" t="s">
        <v>37</v>
      </c>
      <c r="J259" s="99" t="s">
        <v>36</v>
      </c>
      <c r="K259" s="98" t="s">
        <v>37</v>
      </c>
      <c r="L259" s="99" t="s">
        <v>36</v>
      </c>
      <c r="M259" s="98" t="s">
        <v>37</v>
      </c>
      <c r="N259" s="99" t="s">
        <v>36</v>
      </c>
      <c r="O259" s="100" t="s">
        <v>37</v>
      </c>
      <c r="P259" s="293" t="s">
        <v>177</v>
      </c>
      <c r="Q259" s="294"/>
      <c r="R259" s="294"/>
      <c r="S259" s="294"/>
      <c r="T259" s="294"/>
      <c r="U259" s="295"/>
      <c r="V259" s="293" t="s">
        <v>176</v>
      </c>
      <c r="W259" s="294"/>
      <c r="X259" s="294"/>
      <c r="Y259" s="294"/>
      <c r="Z259" s="294"/>
      <c r="AA259" s="296"/>
      <c r="AB259" s="297" t="e">
        <f>VLOOKUP($B258,利用者一覧!$C$4:$AU$53,45,FALSE)</f>
        <v>#N/A</v>
      </c>
      <c r="AC259" s="297"/>
      <c r="AD259" s="297"/>
      <c r="AE259" s="297"/>
      <c r="AF259" s="298"/>
    </row>
    <row r="260" spans="1:65" ht="27" customHeight="1" thickTop="1" thickBot="1">
      <c r="A260" s="302"/>
      <c r="B260" s="209"/>
      <c r="C260" s="209"/>
      <c r="D260" s="209"/>
      <c r="E260" s="261"/>
      <c r="F260" s="71"/>
      <c r="G260" s="72"/>
      <c r="H260" s="73"/>
      <c r="I260" s="72"/>
      <c r="J260" s="73"/>
      <c r="K260" s="72"/>
      <c r="L260" s="73"/>
      <c r="M260" s="72"/>
      <c r="N260" s="73"/>
      <c r="O260" s="83"/>
      <c r="P260" s="107" t="s">
        <v>157</v>
      </c>
      <c r="Q260" s="115" t="s">
        <v>148</v>
      </c>
      <c r="R260" s="108" t="s">
        <v>63</v>
      </c>
      <c r="S260" s="61" t="s">
        <v>148</v>
      </c>
      <c r="T260" s="107" t="s">
        <v>59</v>
      </c>
      <c r="U260" s="61" t="s">
        <v>148</v>
      </c>
      <c r="V260" s="299" t="s">
        <v>135</v>
      </c>
      <c r="W260" s="300"/>
      <c r="X260" s="95" t="e">
        <f>VLOOKUP($B258,利用者一覧!$C$4:$AU$53,14,FALSE)</f>
        <v>#N/A</v>
      </c>
      <c r="Y260" s="301" t="s">
        <v>139</v>
      </c>
      <c r="Z260" s="300"/>
      <c r="AA260" s="95" t="e">
        <f>VLOOKUP($B258,利用者一覧!$C$4:$AU$53,22,FALSE)</f>
        <v>#N/A</v>
      </c>
      <c r="AB260" s="225"/>
      <c r="AC260" s="225"/>
      <c r="AD260" s="225"/>
      <c r="AE260" s="225"/>
      <c r="AF260" s="226"/>
    </row>
    <row r="261" spans="1:65" ht="21.6" customHeight="1" thickBot="1">
      <c r="A261" s="302"/>
      <c r="B261" s="283" t="s">
        <v>46</v>
      </c>
      <c r="C261" s="283"/>
      <c r="D261" s="283"/>
      <c r="E261" s="307"/>
      <c r="F261" s="84"/>
      <c r="G261" s="85"/>
      <c r="H261" s="86"/>
      <c r="I261" s="85"/>
      <c r="J261" s="86"/>
      <c r="K261" s="85"/>
      <c r="L261" s="86"/>
      <c r="M261" s="85"/>
      <c r="N261" s="86"/>
      <c r="O261" s="87"/>
      <c r="P261" s="293" t="s">
        <v>156</v>
      </c>
      <c r="Q261" s="294"/>
      <c r="R261" s="294"/>
      <c r="S261" s="294"/>
      <c r="T261" s="294"/>
      <c r="U261" s="295"/>
      <c r="V261" s="279" t="s">
        <v>143</v>
      </c>
      <c r="W261" s="280"/>
      <c r="X261" s="96" t="e">
        <f>VLOOKUP($B258,利用者一覧!$C$4:$AU$53,16,FALSE)</f>
        <v>#N/A</v>
      </c>
      <c r="Y261" s="281" t="s">
        <v>140</v>
      </c>
      <c r="Z261" s="280"/>
      <c r="AA261" s="96" t="e">
        <f>VLOOKUP($B258,利用者一覧!$C$4:$AU$53,24,FALSE)</f>
        <v>#N/A</v>
      </c>
      <c r="AB261" s="225"/>
      <c r="AC261" s="225"/>
      <c r="AD261" s="225"/>
      <c r="AE261" s="225"/>
      <c r="AF261" s="226"/>
    </row>
    <row r="262" spans="1:65" ht="21.6" customHeight="1" thickTop="1" thickBot="1">
      <c r="A262" s="302"/>
      <c r="B262" s="103" t="s">
        <v>51</v>
      </c>
      <c r="C262" s="94" t="e">
        <f>VLOOKUP($B258,利用者一覧!$C$4:$AU$53,38,FALSE)</f>
        <v>#N/A</v>
      </c>
      <c r="D262" s="104" t="s">
        <v>56</v>
      </c>
      <c r="E262" s="61" t="s">
        <v>149</v>
      </c>
      <c r="F262" s="271" t="s">
        <v>31</v>
      </c>
      <c r="G262" s="272"/>
      <c r="H262" s="171" t="s">
        <v>32</v>
      </c>
      <c r="I262" s="272"/>
      <c r="J262" s="171" t="s">
        <v>33</v>
      </c>
      <c r="K262" s="272"/>
      <c r="L262" s="171" t="s">
        <v>34</v>
      </c>
      <c r="M262" s="273"/>
      <c r="N262" s="274" t="s">
        <v>35</v>
      </c>
      <c r="O262" s="275"/>
      <c r="P262" s="276" t="e">
        <f>VLOOKUP($B258,利用者一覧!$C$4:$AU$53,40,FALSE)</f>
        <v>#N/A</v>
      </c>
      <c r="Q262" s="277"/>
      <c r="R262" s="277"/>
      <c r="S262" s="277"/>
      <c r="T262" s="278"/>
      <c r="U262" s="70" t="s">
        <v>148</v>
      </c>
      <c r="V262" s="279" t="s">
        <v>144</v>
      </c>
      <c r="W262" s="280"/>
      <c r="X262" s="96" t="e">
        <f>VLOOKUP($B258,利用者一覧!$C$4:$AU$53,18,FALSE)</f>
        <v>#N/A</v>
      </c>
      <c r="Y262" s="281" t="s">
        <v>141</v>
      </c>
      <c r="Z262" s="280"/>
      <c r="AA262" s="96" t="e">
        <f>VLOOKUP($B258,利用者一覧!$C$4:$AU$53,26,FALSE)</f>
        <v>#N/A</v>
      </c>
      <c r="AB262" s="225"/>
      <c r="AC262" s="225"/>
      <c r="AD262" s="225"/>
      <c r="AE262" s="225"/>
      <c r="AF262" s="226"/>
    </row>
    <row r="263" spans="1:65" ht="21.6" customHeight="1" thickBot="1">
      <c r="A263" s="302"/>
      <c r="B263" s="308" t="s">
        <v>47</v>
      </c>
      <c r="C263" s="308"/>
      <c r="D263" s="308"/>
      <c r="E263" s="309"/>
      <c r="F263" s="97" t="s">
        <v>36</v>
      </c>
      <c r="G263" s="98" t="s">
        <v>37</v>
      </c>
      <c r="H263" s="99" t="s">
        <v>36</v>
      </c>
      <c r="I263" s="98" t="s">
        <v>37</v>
      </c>
      <c r="J263" s="99" t="s">
        <v>36</v>
      </c>
      <c r="K263" s="98" t="s">
        <v>37</v>
      </c>
      <c r="L263" s="99" t="s">
        <v>36</v>
      </c>
      <c r="M263" s="101" t="s">
        <v>37</v>
      </c>
      <c r="N263" s="102" t="s">
        <v>36</v>
      </c>
      <c r="O263" s="100" t="s">
        <v>37</v>
      </c>
      <c r="P263" s="310" t="e">
        <f>VLOOKUP($B258,利用者一覧!$C$4:$AU$53,41,FALSE)</f>
        <v>#N/A</v>
      </c>
      <c r="Q263" s="311"/>
      <c r="R263" s="311"/>
      <c r="S263" s="311"/>
      <c r="T263" s="312"/>
      <c r="U263" s="64" t="s">
        <v>148</v>
      </c>
      <c r="V263" s="279" t="s">
        <v>138</v>
      </c>
      <c r="W263" s="280"/>
      <c r="X263" s="96" t="e">
        <f>VLOOKUP($B258,利用者一覧!$C$4:$AU$53,20,FALSE)</f>
        <v>#N/A</v>
      </c>
      <c r="Y263" s="281" t="s">
        <v>142</v>
      </c>
      <c r="Z263" s="280"/>
      <c r="AA263" s="96" t="e">
        <f>VLOOKUP($B258,利用者一覧!$C$4:$AU$53,28,FALSE)</f>
        <v>#N/A</v>
      </c>
      <c r="AB263" s="225"/>
      <c r="AC263" s="225"/>
      <c r="AD263" s="225"/>
      <c r="AE263" s="225"/>
      <c r="AF263" s="226"/>
      <c r="AK263" s="316"/>
      <c r="AL263" s="316"/>
      <c r="AM263" s="67"/>
      <c r="AN263" s="67"/>
      <c r="AO263" s="67"/>
    </row>
    <row r="264" spans="1:65" ht="21.6" customHeight="1" thickTop="1" thickBot="1">
      <c r="A264" s="302"/>
      <c r="B264" s="106" t="s">
        <v>51</v>
      </c>
      <c r="C264" s="94" t="e">
        <f>VLOOKUP($B258,利用者一覧!$C$4:$AU$53,39,FALSE)</f>
        <v>#N/A</v>
      </c>
      <c r="D264" s="104" t="s">
        <v>56</v>
      </c>
      <c r="E264" s="61" t="s">
        <v>149</v>
      </c>
      <c r="F264" s="71"/>
      <c r="G264" s="72"/>
      <c r="H264" s="73"/>
      <c r="I264" s="72"/>
      <c r="J264" s="73"/>
      <c r="K264" s="72"/>
      <c r="L264" s="73"/>
      <c r="M264" s="74"/>
      <c r="N264" s="62"/>
      <c r="O264" s="63"/>
      <c r="P264" s="317" t="e">
        <f>VLOOKUP($B258,利用者一覧!$C$4:$AU$53,42,FALSE)</f>
        <v>#N/A</v>
      </c>
      <c r="Q264" s="318"/>
      <c r="R264" s="318"/>
      <c r="S264" s="318"/>
      <c r="T264" s="319"/>
      <c r="U264" s="116" t="s">
        <v>148</v>
      </c>
      <c r="V264" s="320" t="e">
        <f>VLOOKUP($B258,利用者一覧!$C$4:$AU$53,44,FALSE)</f>
        <v>#N/A</v>
      </c>
      <c r="W264" s="179"/>
      <c r="X264" s="179"/>
      <c r="Y264" s="179"/>
      <c r="Z264" s="179"/>
      <c r="AA264" s="179"/>
      <c r="AB264" s="179"/>
      <c r="AC264" s="179"/>
      <c r="AD264" s="179"/>
      <c r="AE264" s="179"/>
      <c r="AF264" s="180"/>
    </row>
    <row r="265" spans="1:65" ht="21.6" customHeight="1" thickBot="1">
      <c r="A265" s="302"/>
      <c r="B265" s="293" t="s">
        <v>182</v>
      </c>
      <c r="C265" s="294"/>
      <c r="D265" s="294"/>
      <c r="E265" s="295"/>
      <c r="F265" s="109"/>
      <c r="G265" s="110"/>
      <c r="H265" s="111"/>
      <c r="I265" s="110"/>
      <c r="J265" s="111"/>
      <c r="K265" s="110"/>
      <c r="L265" s="111"/>
      <c r="M265" s="112"/>
      <c r="N265" s="113"/>
      <c r="O265" s="114"/>
      <c r="P265" s="198" t="s">
        <v>178</v>
      </c>
      <c r="Q265" s="199"/>
      <c r="R265" s="324"/>
      <c r="S265" s="206" t="e">
        <f>VLOOKUP($B258,利用者一覧!$C$4:$AU$53,43,FALSE)</f>
        <v>#N/A</v>
      </c>
      <c r="T265" s="206"/>
      <c r="U265" s="207"/>
      <c r="V265" s="321"/>
      <c r="W265" s="322"/>
      <c r="X265" s="322"/>
      <c r="Y265" s="322"/>
      <c r="Z265" s="322"/>
      <c r="AA265" s="322"/>
      <c r="AB265" s="322"/>
      <c r="AC265" s="322"/>
      <c r="AD265" s="322"/>
      <c r="AE265" s="322"/>
      <c r="AF265" s="323"/>
      <c r="AK265" s="76"/>
      <c r="AL265" s="76"/>
      <c r="AM265" s="76"/>
      <c r="AN265" s="76"/>
      <c r="AO265" s="76"/>
      <c r="AP265" s="77"/>
      <c r="AQ265" s="77"/>
      <c r="AR265" s="75"/>
      <c r="AS265" s="77"/>
      <c r="AT265" s="77"/>
      <c r="AU265" s="75"/>
      <c r="AV265" s="77"/>
      <c r="AW265" s="77"/>
      <c r="AX265" s="75"/>
      <c r="AY265" s="77"/>
      <c r="AZ265" s="77"/>
      <c r="BA265" s="75"/>
      <c r="BB265" s="77"/>
      <c r="BC265" s="77"/>
      <c r="BD265" s="75"/>
      <c r="BE265" s="77"/>
      <c r="BF265" s="77"/>
      <c r="BG265" s="75"/>
      <c r="BH265" s="77"/>
      <c r="BI265" s="77"/>
      <c r="BJ265" s="75"/>
      <c r="BK265" s="77"/>
      <c r="BL265" s="77"/>
      <c r="BM265" s="75"/>
    </row>
    <row r="266" spans="1:65" ht="27.6" customHeight="1" thickTop="1" thickBot="1">
      <c r="A266" s="303"/>
      <c r="B266" s="313"/>
      <c r="C266" s="314"/>
      <c r="D266" s="314"/>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c r="AA266" s="314"/>
      <c r="AB266" s="314"/>
      <c r="AC266" s="314"/>
      <c r="AD266" s="314"/>
      <c r="AE266" s="314"/>
      <c r="AF266" s="315"/>
    </row>
    <row r="267" spans="1:65" ht="16.95" customHeight="1" thickBot="1">
      <c r="A267" s="302">
        <v>27</v>
      </c>
      <c r="B267" s="149" t="s">
        <v>9</v>
      </c>
      <c r="C267" s="150"/>
      <c r="D267" s="150"/>
      <c r="E267" s="151"/>
      <c r="F267" s="304" t="s">
        <v>158</v>
      </c>
      <c r="G267" s="305"/>
      <c r="H267" s="305"/>
      <c r="I267" s="305"/>
      <c r="J267" s="305"/>
      <c r="K267" s="305"/>
      <c r="L267" s="305"/>
      <c r="M267" s="305"/>
      <c r="N267" s="305"/>
      <c r="O267" s="306"/>
      <c r="P267" s="282" t="s">
        <v>48</v>
      </c>
      <c r="Q267" s="283"/>
      <c r="R267" s="283"/>
      <c r="S267" s="283"/>
      <c r="T267" s="283"/>
      <c r="U267" s="284"/>
      <c r="V267" s="285" t="e">
        <f>VLOOKUP($B268,利用者一覧!$C$4:$AU$53,36,FALSE)</f>
        <v>#N/A</v>
      </c>
      <c r="W267" s="286"/>
      <c r="X267" s="286"/>
      <c r="Y267" s="282" t="s">
        <v>49</v>
      </c>
      <c r="Z267" s="283"/>
      <c r="AA267" s="283"/>
      <c r="AB267" s="283"/>
      <c r="AC267" s="284"/>
      <c r="AD267" s="285" t="e">
        <f>VLOOKUP($B268,利用者一覧!$C$4:$AU$53,37,FALSE)</f>
        <v>#N/A</v>
      </c>
      <c r="AE267" s="286"/>
      <c r="AF267" s="287"/>
    </row>
    <row r="268" spans="1:65" ht="27" customHeight="1" thickTop="1" thickBot="1">
      <c r="A268" s="302"/>
      <c r="B268" s="208"/>
      <c r="C268" s="208"/>
      <c r="D268" s="208"/>
      <c r="E268" s="259"/>
      <c r="F268" s="271" t="s">
        <v>26</v>
      </c>
      <c r="G268" s="272"/>
      <c r="H268" s="171" t="s">
        <v>27</v>
      </c>
      <c r="I268" s="272"/>
      <c r="J268" s="171" t="s">
        <v>28</v>
      </c>
      <c r="K268" s="272"/>
      <c r="L268" s="171" t="s">
        <v>29</v>
      </c>
      <c r="M268" s="272"/>
      <c r="N268" s="171" t="s">
        <v>30</v>
      </c>
      <c r="O268" s="275"/>
      <c r="P268" s="106" t="s">
        <v>52</v>
      </c>
      <c r="Q268" s="288" t="s">
        <v>53</v>
      </c>
      <c r="R268" s="289"/>
      <c r="S268" s="104" t="s">
        <v>57</v>
      </c>
      <c r="T268" s="290"/>
      <c r="U268" s="291"/>
      <c r="V268" s="105" t="s">
        <v>60</v>
      </c>
      <c r="W268" s="288" t="s">
        <v>61</v>
      </c>
      <c r="X268" s="292"/>
      <c r="Y268" s="107" t="s">
        <v>54</v>
      </c>
      <c r="Z268" s="115" t="s">
        <v>148</v>
      </c>
      <c r="AA268" s="108" t="s">
        <v>58</v>
      </c>
      <c r="AB268" s="115" t="s">
        <v>148</v>
      </c>
      <c r="AC268" s="108" t="s">
        <v>62</v>
      </c>
      <c r="AD268" s="115" t="s">
        <v>148</v>
      </c>
      <c r="AE268" s="104" t="s">
        <v>55</v>
      </c>
      <c r="AF268" s="61" t="s">
        <v>148</v>
      </c>
    </row>
    <row r="269" spans="1:65" ht="21.6" customHeight="1" thickBot="1">
      <c r="A269" s="302"/>
      <c r="B269" s="209"/>
      <c r="C269" s="209"/>
      <c r="D269" s="209"/>
      <c r="E269" s="261"/>
      <c r="F269" s="97" t="s">
        <v>36</v>
      </c>
      <c r="G269" s="98" t="s">
        <v>37</v>
      </c>
      <c r="H269" s="99" t="s">
        <v>36</v>
      </c>
      <c r="I269" s="98" t="s">
        <v>37</v>
      </c>
      <c r="J269" s="99" t="s">
        <v>36</v>
      </c>
      <c r="K269" s="98" t="s">
        <v>37</v>
      </c>
      <c r="L269" s="99" t="s">
        <v>36</v>
      </c>
      <c r="M269" s="98" t="s">
        <v>37</v>
      </c>
      <c r="N269" s="99" t="s">
        <v>36</v>
      </c>
      <c r="O269" s="100" t="s">
        <v>37</v>
      </c>
      <c r="P269" s="293" t="s">
        <v>177</v>
      </c>
      <c r="Q269" s="294"/>
      <c r="R269" s="294"/>
      <c r="S269" s="294"/>
      <c r="T269" s="294"/>
      <c r="U269" s="295"/>
      <c r="V269" s="293" t="s">
        <v>176</v>
      </c>
      <c r="W269" s="294"/>
      <c r="X269" s="294"/>
      <c r="Y269" s="294"/>
      <c r="Z269" s="294"/>
      <c r="AA269" s="296"/>
      <c r="AB269" s="297" t="e">
        <f>VLOOKUP($B268,利用者一覧!$C$4:$AU$53,45,FALSE)</f>
        <v>#N/A</v>
      </c>
      <c r="AC269" s="297"/>
      <c r="AD269" s="297"/>
      <c r="AE269" s="297"/>
      <c r="AF269" s="298"/>
    </row>
    <row r="270" spans="1:65" ht="27" customHeight="1" thickTop="1" thickBot="1">
      <c r="A270" s="302"/>
      <c r="B270" s="209"/>
      <c r="C270" s="209"/>
      <c r="D270" s="209"/>
      <c r="E270" s="261"/>
      <c r="F270" s="71"/>
      <c r="G270" s="72"/>
      <c r="H270" s="73"/>
      <c r="I270" s="72"/>
      <c r="J270" s="73"/>
      <c r="K270" s="72"/>
      <c r="L270" s="73"/>
      <c r="M270" s="72"/>
      <c r="N270" s="73"/>
      <c r="O270" s="83"/>
      <c r="P270" s="107" t="s">
        <v>157</v>
      </c>
      <c r="Q270" s="115" t="s">
        <v>148</v>
      </c>
      <c r="R270" s="108" t="s">
        <v>63</v>
      </c>
      <c r="S270" s="61" t="s">
        <v>148</v>
      </c>
      <c r="T270" s="107" t="s">
        <v>59</v>
      </c>
      <c r="U270" s="61" t="s">
        <v>148</v>
      </c>
      <c r="V270" s="299" t="s">
        <v>135</v>
      </c>
      <c r="W270" s="300"/>
      <c r="X270" s="95" t="e">
        <f>VLOOKUP($B268,利用者一覧!$C$4:$AU$53,14,FALSE)</f>
        <v>#N/A</v>
      </c>
      <c r="Y270" s="301" t="s">
        <v>139</v>
      </c>
      <c r="Z270" s="300"/>
      <c r="AA270" s="95" t="e">
        <f>VLOOKUP($B268,利用者一覧!$C$4:$AU$53,22,FALSE)</f>
        <v>#N/A</v>
      </c>
      <c r="AB270" s="225"/>
      <c r="AC270" s="225"/>
      <c r="AD270" s="225"/>
      <c r="AE270" s="225"/>
      <c r="AF270" s="226"/>
    </row>
    <row r="271" spans="1:65" ht="21.6" customHeight="1" thickBot="1">
      <c r="A271" s="302"/>
      <c r="B271" s="283" t="s">
        <v>46</v>
      </c>
      <c r="C271" s="283"/>
      <c r="D271" s="283"/>
      <c r="E271" s="307"/>
      <c r="F271" s="84"/>
      <c r="G271" s="85"/>
      <c r="H271" s="86"/>
      <c r="I271" s="85"/>
      <c r="J271" s="86"/>
      <c r="K271" s="85"/>
      <c r="L271" s="86"/>
      <c r="M271" s="85"/>
      <c r="N271" s="86"/>
      <c r="O271" s="87"/>
      <c r="P271" s="293" t="s">
        <v>156</v>
      </c>
      <c r="Q271" s="294"/>
      <c r="R271" s="294"/>
      <c r="S271" s="294"/>
      <c r="T271" s="294"/>
      <c r="U271" s="295"/>
      <c r="V271" s="279" t="s">
        <v>143</v>
      </c>
      <c r="W271" s="280"/>
      <c r="X271" s="96" t="e">
        <f>VLOOKUP($B268,利用者一覧!$C$4:$AU$53,16,FALSE)</f>
        <v>#N/A</v>
      </c>
      <c r="Y271" s="281" t="s">
        <v>140</v>
      </c>
      <c r="Z271" s="280"/>
      <c r="AA271" s="96" t="e">
        <f>VLOOKUP($B268,利用者一覧!$C$4:$AU$53,24,FALSE)</f>
        <v>#N/A</v>
      </c>
      <c r="AB271" s="225"/>
      <c r="AC271" s="225"/>
      <c r="AD271" s="225"/>
      <c r="AE271" s="225"/>
      <c r="AF271" s="226"/>
    </row>
    <row r="272" spans="1:65" ht="21.6" customHeight="1" thickTop="1" thickBot="1">
      <c r="A272" s="302"/>
      <c r="B272" s="103" t="s">
        <v>51</v>
      </c>
      <c r="C272" s="94" t="e">
        <f>VLOOKUP($B268,利用者一覧!$C$4:$AU$53,38,FALSE)</f>
        <v>#N/A</v>
      </c>
      <c r="D272" s="104" t="s">
        <v>56</v>
      </c>
      <c r="E272" s="61" t="s">
        <v>149</v>
      </c>
      <c r="F272" s="271" t="s">
        <v>31</v>
      </c>
      <c r="G272" s="272"/>
      <c r="H272" s="171" t="s">
        <v>32</v>
      </c>
      <c r="I272" s="272"/>
      <c r="J272" s="171" t="s">
        <v>33</v>
      </c>
      <c r="K272" s="272"/>
      <c r="L272" s="171" t="s">
        <v>34</v>
      </c>
      <c r="M272" s="273"/>
      <c r="N272" s="274" t="s">
        <v>35</v>
      </c>
      <c r="O272" s="275"/>
      <c r="P272" s="276" t="e">
        <f>VLOOKUP($B268,利用者一覧!$C$4:$AU$53,40,FALSE)</f>
        <v>#N/A</v>
      </c>
      <c r="Q272" s="277"/>
      <c r="R272" s="277"/>
      <c r="S272" s="277"/>
      <c r="T272" s="278"/>
      <c r="U272" s="70" t="s">
        <v>148</v>
      </c>
      <c r="V272" s="279" t="s">
        <v>144</v>
      </c>
      <c r="W272" s="280"/>
      <c r="X272" s="96" t="e">
        <f>VLOOKUP($B268,利用者一覧!$C$4:$AU$53,18,FALSE)</f>
        <v>#N/A</v>
      </c>
      <c r="Y272" s="281" t="s">
        <v>141</v>
      </c>
      <c r="Z272" s="280"/>
      <c r="AA272" s="96" t="e">
        <f>VLOOKUP($B268,利用者一覧!$C$4:$AU$53,26,FALSE)</f>
        <v>#N/A</v>
      </c>
      <c r="AB272" s="225"/>
      <c r="AC272" s="225"/>
      <c r="AD272" s="225"/>
      <c r="AE272" s="225"/>
      <c r="AF272" s="226"/>
    </row>
    <row r="273" spans="1:65" ht="21.6" customHeight="1" thickBot="1">
      <c r="A273" s="302"/>
      <c r="B273" s="308" t="s">
        <v>47</v>
      </c>
      <c r="C273" s="308"/>
      <c r="D273" s="308"/>
      <c r="E273" s="309"/>
      <c r="F273" s="97" t="s">
        <v>36</v>
      </c>
      <c r="G273" s="98" t="s">
        <v>37</v>
      </c>
      <c r="H273" s="99" t="s">
        <v>36</v>
      </c>
      <c r="I273" s="98" t="s">
        <v>37</v>
      </c>
      <c r="J273" s="99" t="s">
        <v>36</v>
      </c>
      <c r="K273" s="98" t="s">
        <v>37</v>
      </c>
      <c r="L273" s="99" t="s">
        <v>36</v>
      </c>
      <c r="M273" s="101" t="s">
        <v>37</v>
      </c>
      <c r="N273" s="102" t="s">
        <v>36</v>
      </c>
      <c r="O273" s="100" t="s">
        <v>37</v>
      </c>
      <c r="P273" s="310" t="e">
        <f>VLOOKUP($B268,利用者一覧!$C$4:$AU$53,41,FALSE)</f>
        <v>#N/A</v>
      </c>
      <c r="Q273" s="311"/>
      <c r="R273" s="311"/>
      <c r="S273" s="311"/>
      <c r="T273" s="312"/>
      <c r="U273" s="64" t="s">
        <v>148</v>
      </c>
      <c r="V273" s="279" t="s">
        <v>138</v>
      </c>
      <c r="W273" s="280"/>
      <c r="X273" s="96" t="e">
        <f>VLOOKUP($B268,利用者一覧!$C$4:$AU$53,20,FALSE)</f>
        <v>#N/A</v>
      </c>
      <c r="Y273" s="281" t="s">
        <v>142</v>
      </c>
      <c r="Z273" s="280"/>
      <c r="AA273" s="96" t="e">
        <f>VLOOKUP($B268,利用者一覧!$C$4:$AU$53,28,FALSE)</f>
        <v>#N/A</v>
      </c>
      <c r="AB273" s="225"/>
      <c r="AC273" s="225"/>
      <c r="AD273" s="225"/>
      <c r="AE273" s="225"/>
      <c r="AF273" s="226"/>
      <c r="AK273" s="316"/>
      <c r="AL273" s="316"/>
      <c r="AM273" s="67"/>
      <c r="AN273" s="67"/>
      <c r="AO273" s="67"/>
    </row>
    <row r="274" spans="1:65" ht="21.6" customHeight="1" thickTop="1" thickBot="1">
      <c r="A274" s="302"/>
      <c r="B274" s="106" t="s">
        <v>51</v>
      </c>
      <c r="C274" s="94" t="e">
        <f>VLOOKUP($B268,利用者一覧!$C$4:$AU$53,39,FALSE)</f>
        <v>#N/A</v>
      </c>
      <c r="D274" s="104" t="s">
        <v>56</v>
      </c>
      <c r="E274" s="61" t="s">
        <v>149</v>
      </c>
      <c r="F274" s="71"/>
      <c r="G274" s="72"/>
      <c r="H274" s="73"/>
      <c r="I274" s="72"/>
      <c r="J274" s="73"/>
      <c r="K274" s="72"/>
      <c r="L274" s="73"/>
      <c r="M274" s="74"/>
      <c r="N274" s="62"/>
      <c r="O274" s="63"/>
      <c r="P274" s="317" t="e">
        <f>VLOOKUP($B268,利用者一覧!$C$4:$AU$53,42,FALSE)</f>
        <v>#N/A</v>
      </c>
      <c r="Q274" s="318"/>
      <c r="R274" s="318"/>
      <c r="S274" s="318"/>
      <c r="T274" s="319"/>
      <c r="U274" s="116" t="s">
        <v>148</v>
      </c>
      <c r="V274" s="320" t="e">
        <f>VLOOKUP($B268,利用者一覧!$C$4:$AU$53,44,FALSE)</f>
        <v>#N/A</v>
      </c>
      <c r="W274" s="179"/>
      <c r="X274" s="179"/>
      <c r="Y274" s="179"/>
      <c r="Z274" s="179"/>
      <c r="AA274" s="179"/>
      <c r="AB274" s="179"/>
      <c r="AC274" s="179"/>
      <c r="AD274" s="179"/>
      <c r="AE274" s="179"/>
      <c r="AF274" s="180"/>
    </row>
    <row r="275" spans="1:65" ht="21.6" customHeight="1" thickBot="1">
      <c r="A275" s="302"/>
      <c r="B275" s="293" t="s">
        <v>182</v>
      </c>
      <c r="C275" s="294"/>
      <c r="D275" s="294"/>
      <c r="E275" s="295"/>
      <c r="F275" s="109"/>
      <c r="G275" s="110"/>
      <c r="H275" s="111"/>
      <c r="I275" s="110"/>
      <c r="J275" s="111"/>
      <c r="K275" s="110"/>
      <c r="L275" s="111"/>
      <c r="M275" s="112"/>
      <c r="N275" s="113"/>
      <c r="O275" s="114"/>
      <c r="P275" s="198" t="s">
        <v>178</v>
      </c>
      <c r="Q275" s="199"/>
      <c r="R275" s="324"/>
      <c r="S275" s="206" t="e">
        <f>VLOOKUP($B268,利用者一覧!$C$4:$AU$53,43,FALSE)</f>
        <v>#N/A</v>
      </c>
      <c r="T275" s="206"/>
      <c r="U275" s="207"/>
      <c r="V275" s="321"/>
      <c r="W275" s="322"/>
      <c r="X275" s="322"/>
      <c r="Y275" s="322"/>
      <c r="Z275" s="322"/>
      <c r="AA275" s="322"/>
      <c r="AB275" s="322"/>
      <c r="AC275" s="322"/>
      <c r="AD275" s="322"/>
      <c r="AE275" s="322"/>
      <c r="AF275" s="323"/>
      <c r="AK275" s="76"/>
      <c r="AL275" s="76"/>
      <c r="AM275" s="76"/>
      <c r="AN275" s="76"/>
      <c r="AO275" s="76"/>
      <c r="AP275" s="77"/>
      <c r="AQ275" s="77"/>
      <c r="AR275" s="75"/>
      <c r="AS275" s="77"/>
      <c r="AT275" s="77"/>
      <c r="AU275" s="75"/>
      <c r="AV275" s="77"/>
      <c r="AW275" s="77"/>
      <c r="AX275" s="75"/>
      <c r="AY275" s="77"/>
      <c r="AZ275" s="77"/>
      <c r="BA275" s="75"/>
      <c r="BB275" s="77"/>
      <c r="BC275" s="77"/>
      <c r="BD275" s="75"/>
      <c r="BE275" s="77"/>
      <c r="BF275" s="77"/>
      <c r="BG275" s="75"/>
      <c r="BH275" s="77"/>
      <c r="BI275" s="77"/>
      <c r="BJ275" s="75"/>
      <c r="BK275" s="77"/>
      <c r="BL275" s="77"/>
      <c r="BM275" s="75"/>
    </row>
    <row r="276" spans="1:65" ht="27.6" customHeight="1" thickTop="1" thickBot="1">
      <c r="A276" s="303"/>
      <c r="B276" s="313"/>
      <c r="C276" s="314"/>
      <c r="D276" s="314"/>
      <c r="E276" s="314"/>
      <c r="F276" s="314"/>
      <c r="G276" s="314"/>
      <c r="H276" s="314"/>
      <c r="I276" s="314"/>
      <c r="J276" s="314"/>
      <c r="K276" s="314"/>
      <c r="L276" s="314"/>
      <c r="M276" s="314"/>
      <c r="N276" s="314"/>
      <c r="O276" s="314"/>
      <c r="P276" s="314"/>
      <c r="Q276" s="314"/>
      <c r="R276" s="314"/>
      <c r="S276" s="314"/>
      <c r="T276" s="314"/>
      <c r="U276" s="314"/>
      <c r="V276" s="314"/>
      <c r="W276" s="314"/>
      <c r="X276" s="314"/>
      <c r="Y276" s="314"/>
      <c r="Z276" s="314"/>
      <c r="AA276" s="314"/>
      <c r="AB276" s="314"/>
      <c r="AC276" s="314"/>
      <c r="AD276" s="314"/>
      <c r="AE276" s="314"/>
      <c r="AF276" s="315"/>
    </row>
    <row r="277" spans="1:65" ht="16.95" customHeight="1" thickBot="1">
      <c r="A277" s="302">
        <v>28</v>
      </c>
      <c r="B277" s="149" t="s">
        <v>9</v>
      </c>
      <c r="C277" s="150"/>
      <c r="D277" s="150"/>
      <c r="E277" s="151"/>
      <c r="F277" s="304" t="s">
        <v>158</v>
      </c>
      <c r="G277" s="305"/>
      <c r="H277" s="305"/>
      <c r="I277" s="305"/>
      <c r="J277" s="305"/>
      <c r="K277" s="305"/>
      <c r="L277" s="305"/>
      <c r="M277" s="305"/>
      <c r="N277" s="305"/>
      <c r="O277" s="306"/>
      <c r="P277" s="282" t="s">
        <v>48</v>
      </c>
      <c r="Q277" s="283"/>
      <c r="R277" s="283"/>
      <c r="S277" s="283"/>
      <c r="T277" s="283"/>
      <c r="U277" s="284"/>
      <c r="V277" s="285" t="e">
        <f>VLOOKUP($B278,利用者一覧!$C$4:$AU$53,36,FALSE)</f>
        <v>#N/A</v>
      </c>
      <c r="W277" s="286"/>
      <c r="X277" s="286"/>
      <c r="Y277" s="282" t="s">
        <v>49</v>
      </c>
      <c r="Z277" s="283"/>
      <c r="AA277" s="283"/>
      <c r="AB277" s="283"/>
      <c r="AC277" s="284"/>
      <c r="AD277" s="285" t="e">
        <f>VLOOKUP($B278,利用者一覧!$C$4:$AU$53,37,FALSE)</f>
        <v>#N/A</v>
      </c>
      <c r="AE277" s="286"/>
      <c r="AF277" s="287"/>
    </row>
    <row r="278" spans="1:65" ht="27" customHeight="1" thickTop="1" thickBot="1">
      <c r="A278" s="302"/>
      <c r="B278" s="208"/>
      <c r="C278" s="208"/>
      <c r="D278" s="208"/>
      <c r="E278" s="259"/>
      <c r="F278" s="271" t="s">
        <v>26</v>
      </c>
      <c r="G278" s="272"/>
      <c r="H278" s="171" t="s">
        <v>27</v>
      </c>
      <c r="I278" s="272"/>
      <c r="J278" s="171" t="s">
        <v>28</v>
      </c>
      <c r="K278" s="272"/>
      <c r="L278" s="171" t="s">
        <v>29</v>
      </c>
      <c r="M278" s="272"/>
      <c r="N278" s="171" t="s">
        <v>30</v>
      </c>
      <c r="O278" s="275"/>
      <c r="P278" s="106" t="s">
        <v>52</v>
      </c>
      <c r="Q278" s="288" t="s">
        <v>53</v>
      </c>
      <c r="R278" s="289"/>
      <c r="S278" s="104" t="s">
        <v>57</v>
      </c>
      <c r="T278" s="290"/>
      <c r="U278" s="291"/>
      <c r="V278" s="105" t="s">
        <v>60</v>
      </c>
      <c r="W278" s="288" t="s">
        <v>61</v>
      </c>
      <c r="X278" s="292"/>
      <c r="Y278" s="107" t="s">
        <v>54</v>
      </c>
      <c r="Z278" s="115" t="s">
        <v>148</v>
      </c>
      <c r="AA278" s="108" t="s">
        <v>58</v>
      </c>
      <c r="AB278" s="115" t="s">
        <v>148</v>
      </c>
      <c r="AC278" s="108" t="s">
        <v>62</v>
      </c>
      <c r="AD278" s="115" t="s">
        <v>148</v>
      </c>
      <c r="AE278" s="104" t="s">
        <v>55</v>
      </c>
      <c r="AF278" s="61" t="s">
        <v>148</v>
      </c>
    </row>
    <row r="279" spans="1:65" ht="21.6" customHeight="1" thickBot="1">
      <c r="A279" s="302"/>
      <c r="B279" s="209"/>
      <c r="C279" s="209"/>
      <c r="D279" s="209"/>
      <c r="E279" s="261"/>
      <c r="F279" s="97" t="s">
        <v>36</v>
      </c>
      <c r="G279" s="98" t="s">
        <v>37</v>
      </c>
      <c r="H279" s="99" t="s">
        <v>36</v>
      </c>
      <c r="I279" s="98" t="s">
        <v>37</v>
      </c>
      <c r="J279" s="99" t="s">
        <v>36</v>
      </c>
      <c r="K279" s="98" t="s">
        <v>37</v>
      </c>
      <c r="L279" s="99" t="s">
        <v>36</v>
      </c>
      <c r="M279" s="98" t="s">
        <v>37</v>
      </c>
      <c r="N279" s="99" t="s">
        <v>36</v>
      </c>
      <c r="O279" s="100" t="s">
        <v>37</v>
      </c>
      <c r="P279" s="293" t="s">
        <v>177</v>
      </c>
      <c r="Q279" s="294"/>
      <c r="R279" s="294"/>
      <c r="S279" s="294"/>
      <c r="T279" s="294"/>
      <c r="U279" s="295"/>
      <c r="V279" s="293" t="s">
        <v>176</v>
      </c>
      <c r="W279" s="294"/>
      <c r="X279" s="294"/>
      <c r="Y279" s="294"/>
      <c r="Z279" s="294"/>
      <c r="AA279" s="296"/>
      <c r="AB279" s="297" t="e">
        <f>VLOOKUP($B278,利用者一覧!$C$4:$AU$53,45,FALSE)</f>
        <v>#N/A</v>
      </c>
      <c r="AC279" s="297"/>
      <c r="AD279" s="297"/>
      <c r="AE279" s="297"/>
      <c r="AF279" s="298"/>
    </row>
    <row r="280" spans="1:65" ht="27" customHeight="1" thickTop="1" thickBot="1">
      <c r="A280" s="302"/>
      <c r="B280" s="209"/>
      <c r="C280" s="209"/>
      <c r="D280" s="209"/>
      <c r="E280" s="261"/>
      <c r="F280" s="71"/>
      <c r="G280" s="72"/>
      <c r="H280" s="73"/>
      <c r="I280" s="72"/>
      <c r="J280" s="73"/>
      <c r="K280" s="72"/>
      <c r="L280" s="73"/>
      <c r="M280" s="72"/>
      <c r="N280" s="73"/>
      <c r="O280" s="83"/>
      <c r="P280" s="107" t="s">
        <v>157</v>
      </c>
      <c r="Q280" s="115" t="s">
        <v>148</v>
      </c>
      <c r="R280" s="108" t="s">
        <v>63</v>
      </c>
      <c r="S280" s="61" t="s">
        <v>148</v>
      </c>
      <c r="T280" s="107" t="s">
        <v>59</v>
      </c>
      <c r="U280" s="61" t="s">
        <v>148</v>
      </c>
      <c r="V280" s="299" t="s">
        <v>135</v>
      </c>
      <c r="W280" s="300"/>
      <c r="X280" s="95" t="e">
        <f>VLOOKUP($B278,利用者一覧!$C$4:$AU$53,14,FALSE)</f>
        <v>#N/A</v>
      </c>
      <c r="Y280" s="301" t="s">
        <v>139</v>
      </c>
      <c r="Z280" s="300"/>
      <c r="AA280" s="95" t="e">
        <f>VLOOKUP($B278,利用者一覧!$C$4:$AU$53,22,FALSE)</f>
        <v>#N/A</v>
      </c>
      <c r="AB280" s="225"/>
      <c r="AC280" s="225"/>
      <c r="AD280" s="225"/>
      <c r="AE280" s="225"/>
      <c r="AF280" s="226"/>
    </row>
    <row r="281" spans="1:65" ht="21.6" customHeight="1" thickBot="1">
      <c r="A281" s="302"/>
      <c r="B281" s="283" t="s">
        <v>46</v>
      </c>
      <c r="C281" s="283"/>
      <c r="D281" s="283"/>
      <c r="E281" s="307"/>
      <c r="F281" s="84"/>
      <c r="G281" s="85"/>
      <c r="H281" s="86"/>
      <c r="I281" s="85"/>
      <c r="J281" s="86"/>
      <c r="K281" s="85"/>
      <c r="L281" s="86"/>
      <c r="M281" s="85"/>
      <c r="N281" s="86"/>
      <c r="O281" s="87"/>
      <c r="P281" s="293" t="s">
        <v>156</v>
      </c>
      <c r="Q281" s="294"/>
      <c r="R281" s="294"/>
      <c r="S281" s="294"/>
      <c r="T281" s="294"/>
      <c r="U281" s="295"/>
      <c r="V281" s="279" t="s">
        <v>143</v>
      </c>
      <c r="W281" s="280"/>
      <c r="X281" s="96" t="e">
        <f>VLOOKUP($B278,利用者一覧!$C$4:$AU$53,16,FALSE)</f>
        <v>#N/A</v>
      </c>
      <c r="Y281" s="281" t="s">
        <v>140</v>
      </c>
      <c r="Z281" s="280"/>
      <c r="AA281" s="96" t="e">
        <f>VLOOKUP($B278,利用者一覧!$C$4:$AU$53,24,FALSE)</f>
        <v>#N/A</v>
      </c>
      <c r="AB281" s="225"/>
      <c r="AC281" s="225"/>
      <c r="AD281" s="225"/>
      <c r="AE281" s="225"/>
      <c r="AF281" s="226"/>
    </row>
    <row r="282" spans="1:65" ht="21.6" customHeight="1" thickTop="1" thickBot="1">
      <c r="A282" s="302"/>
      <c r="B282" s="103" t="s">
        <v>51</v>
      </c>
      <c r="C282" s="94" t="e">
        <f>VLOOKUP($B278,利用者一覧!$C$4:$AU$53,38,FALSE)</f>
        <v>#N/A</v>
      </c>
      <c r="D282" s="104" t="s">
        <v>56</v>
      </c>
      <c r="E282" s="61" t="s">
        <v>149</v>
      </c>
      <c r="F282" s="271" t="s">
        <v>31</v>
      </c>
      <c r="G282" s="272"/>
      <c r="H282" s="171" t="s">
        <v>32</v>
      </c>
      <c r="I282" s="272"/>
      <c r="J282" s="171" t="s">
        <v>33</v>
      </c>
      <c r="K282" s="272"/>
      <c r="L282" s="171" t="s">
        <v>34</v>
      </c>
      <c r="M282" s="273"/>
      <c r="N282" s="274" t="s">
        <v>35</v>
      </c>
      <c r="O282" s="275"/>
      <c r="P282" s="276" t="e">
        <f>VLOOKUP($B278,利用者一覧!$C$4:$AU$53,40,FALSE)</f>
        <v>#N/A</v>
      </c>
      <c r="Q282" s="277"/>
      <c r="R282" s="277"/>
      <c r="S282" s="277"/>
      <c r="T282" s="278"/>
      <c r="U282" s="70" t="s">
        <v>148</v>
      </c>
      <c r="V282" s="279" t="s">
        <v>144</v>
      </c>
      <c r="W282" s="280"/>
      <c r="X282" s="96" t="e">
        <f>VLOOKUP($B278,利用者一覧!$C$4:$AU$53,18,FALSE)</f>
        <v>#N/A</v>
      </c>
      <c r="Y282" s="281" t="s">
        <v>141</v>
      </c>
      <c r="Z282" s="280"/>
      <c r="AA282" s="96" t="e">
        <f>VLOOKUP($B278,利用者一覧!$C$4:$AU$53,26,FALSE)</f>
        <v>#N/A</v>
      </c>
      <c r="AB282" s="225"/>
      <c r="AC282" s="225"/>
      <c r="AD282" s="225"/>
      <c r="AE282" s="225"/>
      <c r="AF282" s="226"/>
    </row>
    <row r="283" spans="1:65" ht="21.6" customHeight="1" thickBot="1">
      <c r="A283" s="302"/>
      <c r="B283" s="308" t="s">
        <v>47</v>
      </c>
      <c r="C283" s="308"/>
      <c r="D283" s="308"/>
      <c r="E283" s="309"/>
      <c r="F283" s="97" t="s">
        <v>36</v>
      </c>
      <c r="G283" s="98" t="s">
        <v>37</v>
      </c>
      <c r="H283" s="99" t="s">
        <v>36</v>
      </c>
      <c r="I283" s="98" t="s">
        <v>37</v>
      </c>
      <c r="J283" s="99" t="s">
        <v>36</v>
      </c>
      <c r="K283" s="98" t="s">
        <v>37</v>
      </c>
      <c r="L283" s="99" t="s">
        <v>36</v>
      </c>
      <c r="M283" s="101" t="s">
        <v>37</v>
      </c>
      <c r="N283" s="102" t="s">
        <v>36</v>
      </c>
      <c r="O283" s="100" t="s">
        <v>37</v>
      </c>
      <c r="P283" s="310" t="e">
        <f>VLOOKUP($B278,利用者一覧!$C$4:$AU$53,41,FALSE)</f>
        <v>#N/A</v>
      </c>
      <c r="Q283" s="311"/>
      <c r="R283" s="311"/>
      <c r="S283" s="311"/>
      <c r="T283" s="312"/>
      <c r="U283" s="64" t="s">
        <v>148</v>
      </c>
      <c r="V283" s="279" t="s">
        <v>138</v>
      </c>
      <c r="W283" s="280"/>
      <c r="X283" s="96" t="e">
        <f>VLOOKUP($B278,利用者一覧!$C$4:$AU$53,20,FALSE)</f>
        <v>#N/A</v>
      </c>
      <c r="Y283" s="281" t="s">
        <v>142</v>
      </c>
      <c r="Z283" s="280"/>
      <c r="AA283" s="96" t="e">
        <f>VLOOKUP($B278,利用者一覧!$C$4:$AU$53,28,FALSE)</f>
        <v>#N/A</v>
      </c>
      <c r="AB283" s="225"/>
      <c r="AC283" s="225"/>
      <c r="AD283" s="225"/>
      <c r="AE283" s="225"/>
      <c r="AF283" s="226"/>
      <c r="AK283" s="316"/>
      <c r="AL283" s="316"/>
      <c r="AM283" s="67"/>
      <c r="AN283" s="67"/>
      <c r="AO283" s="67"/>
    </row>
    <row r="284" spans="1:65" ht="21.6" customHeight="1" thickTop="1" thickBot="1">
      <c r="A284" s="302"/>
      <c r="B284" s="106" t="s">
        <v>51</v>
      </c>
      <c r="C284" s="94" t="e">
        <f>VLOOKUP($B278,利用者一覧!$C$4:$AU$53,39,FALSE)</f>
        <v>#N/A</v>
      </c>
      <c r="D284" s="104" t="s">
        <v>56</v>
      </c>
      <c r="E284" s="61" t="s">
        <v>149</v>
      </c>
      <c r="F284" s="71"/>
      <c r="G284" s="72"/>
      <c r="H284" s="73"/>
      <c r="I284" s="72"/>
      <c r="J284" s="73"/>
      <c r="K284" s="72"/>
      <c r="L284" s="73"/>
      <c r="M284" s="74"/>
      <c r="N284" s="62"/>
      <c r="O284" s="63"/>
      <c r="P284" s="317" t="e">
        <f>VLOOKUP($B278,利用者一覧!$C$4:$AU$53,42,FALSE)</f>
        <v>#N/A</v>
      </c>
      <c r="Q284" s="318"/>
      <c r="R284" s="318"/>
      <c r="S284" s="318"/>
      <c r="T284" s="319"/>
      <c r="U284" s="116" t="s">
        <v>148</v>
      </c>
      <c r="V284" s="320" t="e">
        <f>VLOOKUP($B278,利用者一覧!$C$4:$AU$53,44,FALSE)</f>
        <v>#N/A</v>
      </c>
      <c r="W284" s="179"/>
      <c r="X284" s="179"/>
      <c r="Y284" s="179"/>
      <c r="Z284" s="179"/>
      <c r="AA284" s="179"/>
      <c r="AB284" s="179"/>
      <c r="AC284" s="179"/>
      <c r="AD284" s="179"/>
      <c r="AE284" s="179"/>
      <c r="AF284" s="180"/>
    </row>
    <row r="285" spans="1:65" ht="21.6" customHeight="1" thickBot="1">
      <c r="A285" s="302"/>
      <c r="B285" s="293" t="s">
        <v>182</v>
      </c>
      <c r="C285" s="294"/>
      <c r="D285" s="294"/>
      <c r="E285" s="295"/>
      <c r="F285" s="109"/>
      <c r="G285" s="110"/>
      <c r="H285" s="111"/>
      <c r="I285" s="110"/>
      <c r="J285" s="111"/>
      <c r="K285" s="110"/>
      <c r="L285" s="111"/>
      <c r="M285" s="112"/>
      <c r="N285" s="113"/>
      <c r="O285" s="114"/>
      <c r="P285" s="198" t="s">
        <v>178</v>
      </c>
      <c r="Q285" s="199"/>
      <c r="R285" s="324"/>
      <c r="S285" s="206" t="e">
        <f>VLOOKUP($B278,利用者一覧!$C$4:$AU$53,43,FALSE)</f>
        <v>#N/A</v>
      </c>
      <c r="T285" s="206"/>
      <c r="U285" s="207"/>
      <c r="V285" s="321"/>
      <c r="W285" s="322"/>
      <c r="X285" s="322"/>
      <c r="Y285" s="322"/>
      <c r="Z285" s="322"/>
      <c r="AA285" s="322"/>
      <c r="AB285" s="322"/>
      <c r="AC285" s="322"/>
      <c r="AD285" s="322"/>
      <c r="AE285" s="322"/>
      <c r="AF285" s="323"/>
      <c r="AK285" s="76"/>
      <c r="AL285" s="76"/>
      <c r="AM285" s="76"/>
      <c r="AN285" s="76"/>
      <c r="AO285" s="76"/>
      <c r="AP285" s="77"/>
      <c r="AQ285" s="77"/>
      <c r="AR285" s="75"/>
      <c r="AS285" s="77"/>
      <c r="AT285" s="77"/>
      <c r="AU285" s="75"/>
      <c r="AV285" s="77"/>
      <c r="AW285" s="77"/>
      <c r="AX285" s="75"/>
      <c r="AY285" s="77"/>
      <c r="AZ285" s="77"/>
      <c r="BA285" s="75"/>
      <c r="BB285" s="77"/>
      <c r="BC285" s="77"/>
      <c r="BD285" s="75"/>
      <c r="BE285" s="77"/>
      <c r="BF285" s="77"/>
      <c r="BG285" s="75"/>
      <c r="BH285" s="77"/>
      <c r="BI285" s="77"/>
      <c r="BJ285" s="75"/>
      <c r="BK285" s="77"/>
      <c r="BL285" s="77"/>
      <c r="BM285" s="75"/>
    </row>
    <row r="286" spans="1:65" ht="27.6" customHeight="1" thickTop="1" thickBot="1">
      <c r="A286" s="303"/>
      <c r="B286" s="313"/>
      <c r="C286" s="314"/>
      <c r="D286" s="314"/>
      <c r="E286" s="314"/>
      <c r="F286" s="314"/>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314"/>
      <c r="AC286" s="314"/>
      <c r="AD286" s="314"/>
      <c r="AE286" s="314"/>
      <c r="AF286" s="315"/>
    </row>
    <row r="287" spans="1:65" ht="16.95" customHeight="1" thickBot="1">
      <c r="A287" s="302">
        <v>29</v>
      </c>
      <c r="B287" s="149" t="s">
        <v>9</v>
      </c>
      <c r="C287" s="150"/>
      <c r="D287" s="150"/>
      <c r="E287" s="151"/>
      <c r="F287" s="304" t="s">
        <v>158</v>
      </c>
      <c r="G287" s="305"/>
      <c r="H287" s="305"/>
      <c r="I287" s="305"/>
      <c r="J287" s="305"/>
      <c r="K287" s="305"/>
      <c r="L287" s="305"/>
      <c r="M287" s="305"/>
      <c r="N287" s="305"/>
      <c r="O287" s="306"/>
      <c r="P287" s="282" t="s">
        <v>48</v>
      </c>
      <c r="Q287" s="283"/>
      <c r="R287" s="283"/>
      <c r="S287" s="283"/>
      <c r="T287" s="283"/>
      <c r="U287" s="284"/>
      <c r="V287" s="285" t="e">
        <f>VLOOKUP($B288,利用者一覧!$C$4:$AU$53,36,FALSE)</f>
        <v>#N/A</v>
      </c>
      <c r="W287" s="286"/>
      <c r="X287" s="286"/>
      <c r="Y287" s="282" t="s">
        <v>49</v>
      </c>
      <c r="Z287" s="283"/>
      <c r="AA287" s="283"/>
      <c r="AB287" s="283"/>
      <c r="AC287" s="284"/>
      <c r="AD287" s="285" t="e">
        <f>VLOOKUP($B288,利用者一覧!$C$4:$AU$53,37,FALSE)</f>
        <v>#N/A</v>
      </c>
      <c r="AE287" s="286"/>
      <c r="AF287" s="287"/>
    </row>
    <row r="288" spans="1:65" ht="27" customHeight="1" thickTop="1" thickBot="1">
      <c r="A288" s="302"/>
      <c r="B288" s="208"/>
      <c r="C288" s="208"/>
      <c r="D288" s="208"/>
      <c r="E288" s="259"/>
      <c r="F288" s="271" t="s">
        <v>26</v>
      </c>
      <c r="G288" s="272"/>
      <c r="H288" s="171" t="s">
        <v>27</v>
      </c>
      <c r="I288" s="272"/>
      <c r="J288" s="171" t="s">
        <v>28</v>
      </c>
      <c r="K288" s="272"/>
      <c r="L288" s="171" t="s">
        <v>29</v>
      </c>
      <c r="M288" s="272"/>
      <c r="N288" s="171" t="s">
        <v>30</v>
      </c>
      <c r="O288" s="275"/>
      <c r="P288" s="106" t="s">
        <v>52</v>
      </c>
      <c r="Q288" s="288" t="s">
        <v>53</v>
      </c>
      <c r="R288" s="289"/>
      <c r="S288" s="104" t="s">
        <v>57</v>
      </c>
      <c r="T288" s="290"/>
      <c r="U288" s="291"/>
      <c r="V288" s="105" t="s">
        <v>60</v>
      </c>
      <c r="W288" s="288" t="s">
        <v>61</v>
      </c>
      <c r="X288" s="292"/>
      <c r="Y288" s="107" t="s">
        <v>54</v>
      </c>
      <c r="Z288" s="115" t="s">
        <v>148</v>
      </c>
      <c r="AA288" s="108" t="s">
        <v>58</v>
      </c>
      <c r="AB288" s="115" t="s">
        <v>148</v>
      </c>
      <c r="AC288" s="108" t="s">
        <v>62</v>
      </c>
      <c r="AD288" s="115" t="s">
        <v>148</v>
      </c>
      <c r="AE288" s="104" t="s">
        <v>55</v>
      </c>
      <c r="AF288" s="61" t="s">
        <v>148</v>
      </c>
    </row>
    <row r="289" spans="1:65" ht="21.6" customHeight="1" thickBot="1">
      <c r="A289" s="302"/>
      <c r="B289" s="209"/>
      <c r="C289" s="209"/>
      <c r="D289" s="209"/>
      <c r="E289" s="261"/>
      <c r="F289" s="97" t="s">
        <v>36</v>
      </c>
      <c r="G289" s="98" t="s">
        <v>37</v>
      </c>
      <c r="H289" s="99" t="s">
        <v>36</v>
      </c>
      <c r="I289" s="98" t="s">
        <v>37</v>
      </c>
      <c r="J289" s="99" t="s">
        <v>36</v>
      </c>
      <c r="K289" s="98" t="s">
        <v>37</v>
      </c>
      <c r="L289" s="99" t="s">
        <v>36</v>
      </c>
      <c r="M289" s="98" t="s">
        <v>37</v>
      </c>
      <c r="N289" s="99" t="s">
        <v>36</v>
      </c>
      <c r="O289" s="100" t="s">
        <v>37</v>
      </c>
      <c r="P289" s="293" t="s">
        <v>177</v>
      </c>
      <c r="Q289" s="294"/>
      <c r="R289" s="294"/>
      <c r="S289" s="294"/>
      <c r="T289" s="294"/>
      <c r="U289" s="295"/>
      <c r="V289" s="293" t="s">
        <v>176</v>
      </c>
      <c r="W289" s="294"/>
      <c r="X289" s="294"/>
      <c r="Y289" s="294"/>
      <c r="Z289" s="294"/>
      <c r="AA289" s="296"/>
      <c r="AB289" s="297" t="e">
        <f>VLOOKUP($B288,利用者一覧!$C$4:$AU$53,45,FALSE)</f>
        <v>#N/A</v>
      </c>
      <c r="AC289" s="297"/>
      <c r="AD289" s="297"/>
      <c r="AE289" s="297"/>
      <c r="AF289" s="298"/>
    </row>
    <row r="290" spans="1:65" ht="27" customHeight="1" thickTop="1" thickBot="1">
      <c r="A290" s="302"/>
      <c r="B290" s="209"/>
      <c r="C290" s="209"/>
      <c r="D290" s="209"/>
      <c r="E290" s="261"/>
      <c r="F290" s="71"/>
      <c r="G290" s="72"/>
      <c r="H290" s="73"/>
      <c r="I290" s="72"/>
      <c r="J290" s="73"/>
      <c r="K290" s="72"/>
      <c r="L290" s="73"/>
      <c r="M290" s="72"/>
      <c r="N290" s="73"/>
      <c r="O290" s="83"/>
      <c r="P290" s="107" t="s">
        <v>157</v>
      </c>
      <c r="Q290" s="115" t="s">
        <v>148</v>
      </c>
      <c r="R290" s="108" t="s">
        <v>63</v>
      </c>
      <c r="S290" s="61" t="s">
        <v>148</v>
      </c>
      <c r="T290" s="107" t="s">
        <v>59</v>
      </c>
      <c r="U290" s="61" t="s">
        <v>148</v>
      </c>
      <c r="V290" s="299" t="s">
        <v>135</v>
      </c>
      <c r="W290" s="300"/>
      <c r="X290" s="95" t="e">
        <f>VLOOKUP($B288,利用者一覧!$C$4:$AU$53,14,FALSE)</f>
        <v>#N/A</v>
      </c>
      <c r="Y290" s="301" t="s">
        <v>139</v>
      </c>
      <c r="Z290" s="300"/>
      <c r="AA290" s="95" t="e">
        <f>VLOOKUP($B288,利用者一覧!$C$4:$AU$53,22,FALSE)</f>
        <v>#N/A</v>
      </c>
      <c r="AB290" s="225"/>
      <c r="AC290" s="225"/>
      <c r="AD290" s="225"/>
      <c r="AE290" s="225"/>
      <c r="AF290" s="226"/>
    </row>
    <row r="291" spans="1:65" ht="21.6" customHeight="1" thickBot="1">
      <c r="A291" s="302"/>
      <c r="B291" s="283" t="s">
        <v>46</v>
      </c>
      <c r="C291" s="283"/>
      <c r="D291" s="283"/>
      <c r="E291" s="307"/>
      <c r="F291" s="84"/>
      <c r="G291" s="85"/>
      <c r="H291" s="86"/>
      <c r="I291" s="85"/>
      <c r="J291" s="86"/>
      <c r="K291" s="85"/>
      <c r="L291" s="86"/>
      <c r="M291" s="85"/>
      <c r="N291" s="86"/>
      <c r="O291" s="87"/>
      <c r="P291" s="293" t="s">
        <v>156</v>
      </c>
      <c r="Q291" s="294"/>
      <c r="R291" s="294"/>
      <c r="S291" s="294"/>
      <c r="T291" s="294"/>
      <c r="U291" s="295"/>
      <c r="V291" s="279" t="s">
        <v>143</v>
      </c>
      <c r="W291" s="280"/>
      <c r="X291" s="96" t="e">
        <f>VLOOKUP($B288,利用者一覧!$C$4:$AU$53,16,FALSE)</f>
        <v>#N/A</v>
      </c>
      <c r="Y291" s="281" t="s">
        <v>140</v>
      </c>
      <c r="Z291" s="280"/>
      <c r="AA291" s="96" t="e">
        <f>VLOOKUP($B288,利用者一覧!$C$4:$AU$53,24,FALSE)</f>
        <v>#N/A</v>
      </c>
      <c r="AB291" s="225"/>
      <c r="AC291" s="225"/>
      <c r="AD291" s="225"/>
      <c r="AE291" s="225"/>
      <c r="AF291" s="226"/>
    </row>
    <row r="292" spans="1:65" ht="21.6" customHeight="1" thickTop="1" thickBot="1">
      <c r="A292" s="302"/>
      <c r="B292" s="103" t="s">
        <v>51</v>
      </c>
      <c r="C292" s="94" t="e">
        <f>VLOOKUP($B288,利用者一覧!$C$4:$AU$53,38,FALSE)</f>
        <v>#N/A</v>
      </c>
      <c r="D292" s="104" t="s">
        <v>56</v>
      </c>
      <c r="E292" s="61" t="s">
        <v>149</v>
      </c>
      <c r="F292" s="271" t="s">
        <v>31</v>
      </c>
      <c r="G292" s="272"/>
      <c r="H292" s="171" t="s">
        <v>32</v>
      </c>
      <c r="I292" s="272"/>
      <c r="J292" s="171" t="s">
        <v>33</v>
      </c>
      <c r="K292" s="272"/>
      <c r="L292" s="171" t="s">
        <v>34</v>
      </c>
      <c r="M292" s="273"/>
      <c r="N292" s="274" t="s">
        <v>35</v>
      </c>
      <c r="O292" s="275"/>
      <c r="P292" s="276" t="e">
        <f>VLOOKUP($B288,利用者一覧!$C$4:$AU$53,40,FALSE)</f>
        <v>#N/A</v>
      </c>
      <c r="Q292" s="277"/>
      <c r="R292" s="277"/>
      <c r="S292" s="277"/>
      <c r="T292" s="278"/>
      <c r="U292" s="70" t="s">
        <v>148</v>
      </c>
      <c r="V292" s="279" t="s">
        <v>144</v>
      </c>
      <c r="W292" s="280"/>
      <c r="X292" s="96" t="e">
        <f>VLOOKUP($B288,利用者一覧!$C$4:$AU$53,18,FALSE)</f>
        <v>#N/A</v>
      </c>
      <c r="Y292" s="281" t="s">
        <v>141</v>
      </c>
      <c r="Z292" s="280"/>
      <c r="AA292" s="96" t="e">
        <f>VLOOKUP($B288,利用者一覧!$C$4:$AU$53,26,FALSE)</f>
        <v>#N/A</v>
      </c>
      <c r="AB292" s="225"/>
      <c r="AC292" s="225"/>
      <c r="AD292" s="225"/>
      <c r="AE292" s="225"/>
      <c r="AF292" s="226"/>
    </row>
    <row r="293" spans="1:65" ht="21.6" customHeight="1" thickBot="1">
      <c r="A293" s="302"/>
      <c r="B293" s="308" t="s">
        <v>47</v>
      </c>
      <c r="C293" s="308"/>
      <c r="D293" s="308"/>
      <c r="E293" s="309"/>
      <c r="F293" s="97" t="s">
        <v>36</v>
      </c>
      <c r="G293" s="98" t="s">
        <v>37</v>
      </c>
      <c r="H293" s="99" t="s">
        <v>36</v>
      </c>
      <c r="I293" s="98" t="s">
        <v>37</v>
      </c>
      <c r="J293" s="99" t="s">
        <v>36</v>
      </c>
      <c r="K293" s="98" t="s">
        <v>37</v>
      </c>
      <c r="L293" s="99" t="s">
        <v>36</v>
      </c>
      <c r="M293" s="101" t="s">
        <v>37</v>
      </c>
      <c r="N293" s="102" t="s">
        <v>36</v>
      </c>
      <c r="O293" s="100" t="s">
        <v>37</v>
      </c>
      <c r="P293" s="310" t="e">
        <f>VLOOKUP($B288,利用者一覧!$C$4:$AU$53,41,FALSE)</f>
        <v>#N/A</v>
      </c>
      <c r="Q293" s="311"/>
      <c r="R293" s="311"/>
      <c r="S293" s="311"/>
      <c r="T293" s="312"/>
      <c r="U293" s="64" t="s">
        <v>148</v>
      </c>
      <c r="V293" s="279" t="s">
        <v>138</v>
      </c>
      <c r="W293" s="280"/>
      <c r="X293" s="96" t="e">
        <f>VLOOKUP($B288,利用者一覧!$C$4:$AU$53,20,FALSE)</f>
        <v>#N/A</v>
      </c>
      <c r="Y293" s="281" t="s">
        <v>142</v>
      </c>
      <c r="Z293" s="280"/>
      <c r="AA293" s="96" t="e">
        <f>VLOOKUP($B288,利用者一覧!$C$4:$AU$53,28,FALSE)</f>
        <v>#N/A</v>
      </c>
      <c r="AB293" s="225"/>
      <c r="AC293" s="225"/>
      <c r="AD293" s="225"/>
      <c r="AE293" s="225"/>
      <c r="AF293" s="226"/>
      <c r="AK293" s="316"/>
      <c r="AL293" s="316"/>
      <c r="AM293" s="67"/>
      <c r="AN293" s="67"/>
      <c r="AO293" s="67"/>
    </row>
    <row r="294" spans="1:65" ht="21.6" customHeight="1" thickTop="1" thickBot="1">
      <c r="A294" s="302"/>
      <c r="B294" s="106" t="s">
        <v>51</v>
      </c>
      <c r="C294" s="94" t="e">
        <f>VLOOKUP($B288,利用者一覧!$C$4:$AU$53,39,FALSE)</f>
        <v>#N/A</v>
      </c>
      <c r="D294" s="104" t="s">
        <v>56</v>
      </c>
      <c r="E294" s="61" t="s">
        <v>149</v>
      </c>
      <c r="F294" s="71"/>
      <c r="G294" s="72"/>
      <c r="H294" s="73"/>
      <c r="I294" s="72"/>
      <c r="J294" s="73"/>
      <c r="K294" s="72"/>
      <c r="L294" s="73"/>
      <c r="M294" s="74"/>
      <c r="N294" s="62"/>
      <c r="O294" s="63"/>
      <c r="P294" s="317" t="e">
        <f>VLOOKUP($B288,利用者一覧!$C$4:$AU$53,42,FALSE)</f>
        <v>#N/A</v>
      </c>
      <c r="Q294" s="318"/>
      <c r="R294" s="318"/>
      <c r="S294" s="318"/>
      <c r="T294" s="319"/>
      <c r="U294" s="116" t="s">
        <v>148</v>
      </c>
      <c r="V294" s="320" t="e">
        <f>VLOOKUP($B288,利用者一覧!$C$4:$AU$53,44,FALSE)</f>
        <v>#N/A</v>
      </c>
      <c r="W294" s="179"/>
      <c r="X294" s="179"/>
      <c r="Y294" s="179"/>
      <c r="Z294" s="179"/>
      <c r="AA294" s="179"/>
      <c r="AB294" s="179"/>
      <c r="AC294" s="179"/>
      <c r="AD294" s="179"/>
      <c r="AE294" s="179"/>
      <c r="AF294" s="180"/>
    </row>
    <row r="295" spans="1:65" ht="21.6" customHeight="1" thickBot="1">
      <c r="A295" s="302"/>
      <c r="B295" s="293" t="s">
        <v>182</v>
      </c>
      <c r="C295" s="294"/>
      <c r="D295" s="294"/>
      <c r="E295" s="295"/>
      <c r="F295" s="109"/>
      <c r="G295" s="110"/>
      <c r="H295" s="111"/>
      <c r="I295" s="110"/>
      <c r="J295" s="111"/>
      <c r="K295" s="110"/>
      <c r="L295" s="111"/>
      <c r="M295" s="112"/>
      <c r="N295" s="113"/>
      <c r="O295" s="114"/>
      <c r="P295" s="198" t="s">
        <v>178</v>
      </c>
      <c r="Q295" s="199"/>
      <c r="R295" s="324"/>
      <c r="S295" s="206" t="e">
        <f>VLOOKUP($B288,利用者一覧!$C$4:$AU$53,43,FALSE)</f>
        <v>#N/A</v>
      </c>
      <c r="T295" s="206"/>
      <c r="U295" s="207"/>
      <c r="V295" s="321"/>
      <c r="W295" s="322"/>
      <c r="X295" s="322"/>
      <c r="Y295" s="322"/>
      <c r="Z295" s="322"/>
      <c r="AA295" s="322"/>
      <c r="AB295" s="322"/>
      <c r="AC295" s="322"/>
      <c r="AD295" s="322"/>
      <c r="AE295" s="322"/>
      <c r="AF295" s="323"/>
      <c r="AK295" s="76"/>
      <c r="AL295" s="76"/>
      <c r="AM295" s="76"/>
      <c r="AN295" s="76"/>
      <c r="AO295" s="76"/>
      <c r="AP295" s="77"/>
      <c r="AQ295" s="77"/>
      <c r="AR295" s="75"/>
      <c r="AS295" s="77"/>
      <c r="AT295" s="77"/>
      <c r="AU295" s="75"/>
      <c r="AV295" s="77"/>
      <c r="AW295" s="77"/>
      <c r="AX295" s="75"/>
      <c r="AY295" s="77"/>
      <c r="AZ295" s="77"/>
      <c r="BA295" s="75"/>
      <c r="BB295" s="77"/>
      <c r="BC295" s="77"/>
      <c r="BD295" s="75"/>
      <c r="BE295" s="77"/>
      <c r="BF295" s="77"/>
      <c r="BG295" s="75"/>
      <c r="BH295" s="77"/>
      <c r="BI295" s="77"/>
      <c r="BJ295" s="75"/>
      <c r="BK295" s="77"/>
      <c r="BL295" s="77"/>
      <c r="BM295" s="75"/>
    </row>
    <row r="296" spans="1:65" ht="27.6" customHeight="1" thickTop="1" thickBot="1">
      <c r="A296" s="303"/>
      <c r="B296" s="313"/>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314"/>
      <c r="AF296" s="315"/>
    </row>
    <row r="297" spans="1:65" ht="16.95" customHeight="1" thickBot="1">
      <c r="A297" s="302">
        <v>30</v>
      </c>
      <c r="B297" s="149" t="s">
        <v>9</v>
      </c>
      <c r="C297" s="150"/>
      <c r="D297" s="150"/>
      <c r="E297" s="151"/>
      <c r="F297" s="304" t="s">
        <v>158</v>
      </c>
      <c r="G297" s="305"/>
      <c r="H297" s="305"/>
      <c r="I297" s="305"/>
      <c r="J297" s="305"/>
      <c r="K297" s="305"/>
      <c r="L297" s="305"/>
      <c r="M297" s="305"/>
      <c r="N297" s="305"/>
      <c r="O297" s="306"/>
      <c r="P297" s="282" t="s">
        <v>48</v>
      </c>
      <c r="Q297" s="283"/>
      <c r="R297" s="283"/>
      <c r="S297" s="283"/>
      <c r="T297" s="283"/>
      <c r="U297" s="284"/>
      <c r="V297" s="285" t="e">
        <f>VLOOKUP($B298,利用者一覧!$C$4:$AU$53,36,FALSE)</f>
        <v>#N/A</v>
      </c>
      <c r="W297" s="286"/>
      <c r="X297" s="286"/>
      <c r="Y297" s="282" t="s">
        <v>49</v>
      </c>
      <c r="Z297" s="283"/>
      <c r="AA297" s="283"/>
      <c r="AB297" s="283"/>
      <c r="AC297" s="284"/>
      <c r="AD297" s="285" t="e">
        <f>VLOOKUP($B298,利用者一覧!$C$4:$AU$53,37,FALSE)</f>
        <v>#N/A</v>
      </c>
      <c r="AE297" s="286"/>
      <c r="AF297" s="287"/>
    </row>
    <row r="298" spans="1:65" ht="27" customHeight="1" thickTop="1" thickBot="1">
      <c r="A298" s="302"/>
      <c r="B298" s="208"/>
      <c r="C298" s="208"/>
      <c r="D298" s="208"/>
      <c r="E298" s="259"/>
      <c r="F298" s="271" t="s">
        <v>26</v>
      </c>
      <c r="G298" s="272"/>
      <c r="H298" s="171" t="s">
        <v>27</v>
      </c>
      <c r="I298" s="272"/>
      <c r="J298" s="171" t="s">
        <v>28</v>
      </c>
      <c r="K298" s="272"/>
      <c r="L298" s="171" t="s">
        <v>29</v>
      </c>
      <c r="M298" s="272"/>
      <c r="N298" s="171" t="s">
        <v>30</v>
      </c>
      <c r="O298" s="275"/>
      <c r="P298" s="106" t="s">
        <v>52</v>
      </c>
      <c r="Q298" s="288" t="s">
        <v>53</v>
      </c>
      <c r="R298" s="289"/>
      <c r="S298" s="104" t="s">
        <v>57</v>
      </c>
      <c r="T298" s="290"/>
      <c r="U298" s="291"/>
      <c r="V298" s="105" t="s">
        <v>60</v>
      </c>
      <c r="W298" s="288" t="s">
        <v>61</v>
      </c>
      <c r="X298" s="292"/>
      <c r="Y298" s="107" t="s">
        <v>54</v>
      </c>
      <c r="Z298" s="115" t="s">
        <v>148</v>
      </c>
      <c r="AA298" s="108" t="s">
        <v>58</v>
      </c>
      <c r="AB298" s="115" t="s">
        <v>148</v>
      </c>
      <c r="AC298" s="108" t="s">
        <v>62</v>
      </c>
      <c r="AD298" s="115" t="s">
        <v>148</v>
      </c>
      <c r="AE298" s="104" t="s">
        <v>55</v>
      </c>
      <c r="AF298" s="61" t="s">
        <v>148</v>
      </c>
    </row>
    <row r="299" spans="1:65" ht="21.6" customHeight="1" thickBot="1">
      <c r="A299" s="302"/>
      <c r="B299" s="209"/>
      <c r="C299" s="209"/>
      <c r="D299" s="209"/>
      <c r="E299" s="261"/>
      <c r="F299" s="97" t="s">
        <v>36</v>
      </c>
      <c r="G299" s="98" t="s">
        <v>37</v>
      </c>
      <c r="H299" s="99" t="s">
        <v>36</v>
      </c>
      <c r="I299" s="98" t="s">
        <v>37</v>
      </c>
      <c r="J299" s="99" t="s">
        <v>36</v>
      </c>
      <c r="K299" s="98" t="s">
        <v>37</v>
      </c>
      <c r="L299" s="99" t="s">
        <v>36</v>
      </c>
      <c r="M299" s="98" t="s">
        <v>37</v>
      </c>
      <c r="N299" s="99" t="s">
        <v>36</v>
      </c>
      <c r="O299" s="100" t="s">
        <v>37</v>
      </c>
      <c r="P299" s="293" t="s">
        <v>177</v>
      </c>
      <c r="Q299" s="294"/>
      <c r="R299" s="294"/>
      <c r="S299" s="294"/>
      <c r="T299" s="294"/>
      <c r="U299" s="295"/>
      <c r="V299" s="293" t="s">
        <v>176</v>
      </c>
      <c r="W299" s="294"/>
      <c r="X299" s="294"/>
      <c r="Y299" s="294"/>
      <c r="Z299" s="294"/>
      <c r="AA299" s="296"/>
      <c r="AB299" s="297" t="e">
        <f>VLOOKUP($B298,利用者一覧!$C$4:$AU$53,45,FALSE)</f>
        <v>#N/A</v>
      </c>
      <c r="AC299" s="297"/>
      <c r="AD299" s="297"/>
      <c r="AE299" s="297"/>
      <c r="AF299" s="298"/>
    </row>
    <row r="300" spans="1:65" ht="27" customHeight="1" thickTop="1" thickBot="1">
      <c r="A300" s="302"/>
      <c r="B300" s="209"/>
      <c r="C300" s="209"/>
      <c r="D300" s="209"/>
      <c r="E300" s="261"/>
      <c r="F300" s="71"/>
      <c r="G300" s="72"/>
      <c r="H300" s="73"/>
      <c r="I300" s="72"/>
      <c r="J300" s="73"/>
      <c r="K300" s="72"/>
      <c r="L300" s="73"/>
      <c r="M300" s="72"/>
      <c r="N300" s="73"/>
      <c r="O300" s="83"/>
      <c r="P300" s="107" t="s">
        <v>157</v>
      </c>
      <c r="Q300" s="115" t="s">
        <v>148</v>
      </c>
      <c r="R300" s="108" t="s">
        <v>63</v>
      </c>
      <c r="S300" s="61" t="s">
        <v>148</v>
      </c>
      <c r="T300" s="107" t="s">
        <v>59</v>
      </c>
      <c r="U300" s="61" t="s">
        <v>148</v>
      </c>
      <c r="V300" s="299" t="s">
        <v>135</v>
      </c>
      <c r="W300" s="300"/>
      <c r="X300" s="95" t="e">
        <f>VLOOKUP($B298,利用者一覧!$C$4:$AU$53,14,FALSE)</f>
        <v>#N/A</v>
      </c>
      <c r="Y300" s="301" t="s">
        <v>139</v>
      </c>
      <c r="Z300" s="300"/>
      <c r="AA300" s="95" t="e">
        <f>VLOOKUP($B298,利用者一覧!$C$4:$AU$53,22,FALSE)</f>
        <v>#N/A</v>
      </c>
      <c r="AB300" s="225"/>
      <c r="AC300" s="225"/>
      <c r="AD300" s="225"/>
      <c r="AE300" s="225"/>
      <c r="AF300" s="226"/>
    </row>
    <row r="301" spans="1:65" ht="21.6" customHeight="1" thickBot="1">
      <c r="A301" s="302"/>
      <c r="B301" s="283" t="s">
        <v>46</v>
      </c>
      <c r="C301" s="283"/>
      <c r="D301" s="283"/>
      <c r="E301" s="307"/>
      <c r="F301" s="84"/>
      <c r="G301" s="85"/>
      <c r="H301" s="86"/>
      <c r="I301" s="85"/>
      <c r="J301" s="86"/>
      <c r="K301" s="85"/>
      <c r="L301" s="86"/>
      <c r="M301" s="85"/>
      <c r="N301" s="86"/>
      <c r="O301" s="87"/>
      <c r="P301" s="293" t="s">
        <v>156</v>
      </c>
      <c r="Q301" s="294"/>
      <c r="R301" s="294"/>
      <c r="S301" s="294"/>
      <c r="T301" s="294"/>
      <c r="U301" s="295"/>
      <c r="V301" s="279" t="s">
        <v>143</v>
      </c>
      <c r="W301" s="280"/>
      <c r="X301" s="96" t="e">
        <f>VLOOKUP($B298,利用者一覧!$C$4:$AU$53,16,FALSE)</f>
        <v>#N/A</v>
      </c>
      <c r="Y301" s="281" t="s">
        <v>140</v>
      </c>
      <c r="Z301" s="280"/>
      <c r="AA301" s="96" t="e">
        <f>VLOOKUP($B298,利用者一覧!$C$4:$AU$53,24,FALSE)</f>
        <v>#N/A</v>
      </c>
      <c r="AB301" s="225"/>
      <c r="AC301" s="225"/>
      <c r="AD301" s="225"/>
      <c r="AE301" s="225"/>
      <c r="AF301" s="226"/>
    </row>
    <row r="302" spans="1:65" ht="21.6" customHeight="1" thickTop="1" thickBot="1">
      <c r="A302" s="302"/>
      <c r="B302" s="103" t="s">
        <v>51</v>
      </c>
      <c r="C302" s="94" t="e">
        <f>VLOOKUP($B298,利用者一覧!$C$4:$AU$53,38,FALSE)</f>
        <v>#N/A</v>
      </c>
      <c r="D302" s="104" t="s">
        <v>56</v>
      </c>
      <c r="E302" s="61" t="s">
        <v>149</v>
      </c>
      <c r="F302" s="271" t="s">
        <v>31</v>
      </c>
      <c r="G302" s="272"/>
      <c r="H302" s="171" t="s">
        <v>32</v>
      </c>
      <c r="I302" s="272"/>
      <c r="J302" s="171" t="s">
        <v>33</v>
      </c>
      <c r="K302" s="272"/>
      <c r="L302" s="171" t="s">
        <v>34</v>
      </c>
      <c r="M302" s="273"/>
      <c r="N302" s="274" t="s">
        <v>35</v>
      </c>
      <c r="O302" s="275"/>
      <c r="P302" s="276" t="e">
        <f>VLOOKUP($B298,利用者一覧!$C$4:$AU$53,40,FALSE)</f>
        <v>#N/A</v>
      </c>
      <c r="Q302" s="277"/>
      <c r="R302" s="277"/>
      <c r="S302" s="277"/>
      <c r="T302" s="278"/>
      <c r="U302" s="70" t="s">
        <v>148</v>
      </c>
      <c r="V302" s="279" t="s">
        <v>144</v>
      </c>
      <c r="W302" s="280"/>
      <c r="X302" s="96" t="e">
        <f>VLOOKUP($B298,利用者一覧!$C$4:$AU$53,18,FALSE)</f>
        <v>#N/A</v>
      </c>
      <c r="Y302" s="281" t="s">
        <v>141</v>
      </c>
      <c r="Z302" s="280"/>
      <c r="AA302" s="96" t="e">
        <f>VLOOKUP($B298,利用者一覧!$C$4:$AU$53,26,FALSE)</f>
        <v>#N/A</v>
      </c>
      <c r="AB302" s="225"/>
      <c r="AC302" s="225"/>
      <c r="AD302" s="225"/>
      <c r="AE302" s="225"/>
      <c r="AF302" s="226"/>
    </row>
    <row r="303" spans="1:65" ht="21.6" customHeight="1" thickBot="1">
      <c r="A303" s="302"/>
      <c r="B303" s="308" t="s">
        <v>47</v>
      </c>
      <c r="C303" s="308"/>
      <c r="D303" s="308"/>
      <c r="E303" s="309"/>
      <c r="F303" s="97" t="s">
        <v>36</v>
      </c>
      <c r="G303" s="98" t="s">
        <v>37</v>
      </c>
      <c r="H303" s="99" t="s">
        <v>36</v>
      </c>
      <c r="I303" s="98" t="s">
        <v>37</v>
      </c>
      <c r="J303" s="99" t="s">
        <v>36</v>
      </c>
      <c r="K303" s="98" t="s">
        <v>37</v>
      </c>
      <c r="L303" s="99" t="s">
        <v>36</v>
      </c>
      <c r="M303" s="101" t="s">
        <v>37</v>
      </c>
      <c r="N303" s="102" t="s">
        <v>36</v>
      </c>
      <c r="O303" s="100" t="s">
        <v>37</v>
      </c>
      <c r="P303" s="310" t="e">
        <f>VLOOKUP($B298,利用者一覧!$C$4:$AU$53,41,FALSE)</f>
        <v>#N/A</v>
      </c>
      <c r="Q303" s="311"/>
      <c r="R303" s="311"/>
      <c r="S303" s="311"/>
      <c r="T303" s="312"/>
      <c r="U303" s="64" t="s">
        <v>148</v>
      </c>
      <c r="V303" s="279" t="s">
        <v>138</v>
      </c>
      <c r="W303" s="280"/>
      <c r="X303" s="96" t="e">
        <f>VLOOKUP($B298,利用者一覧!$C$4:$AU$53,20,FALSE)</f>
        <v>#N/A</v>
      </c>
      <c r="Y303" s="281" t="s">
        <v>142</v>
      </c>
      <c r="Z303" s="280"/>
      <c r="AA303" s="96" t="e">
        <f>VLOOKUP($B298,利用者一覧!$C$4:$AU$53,28,FALSE)</f>
        <v>#N/A</v>
      </c>
      <c r="AB303" s="225"/>
      <c r="AC303" s="225"/>
      <c r="AD303" s="225"/>
      <c r="AE303" s="225"/>
      <c r="AF303" s="226"/>
      <c r="AK303" s="316"/>
      <c r="AL303" s="316"/>
      <c r="AM303" s="67"/>
      <c r="AN303" s="67"/>
      <c r="AO303" s="67"/>
    </row>
    <row r="304" spans="1:65" ht="21.6" customHeight="1" thickTop="1" thickBot="1">
      <c r="A304" s="302"/>
      <c r="B304" s="106" t="s">
        <v>51</v>
      </c>
      <c r="C304" s="94" t="e">
        <f>VLOOKUP($B298,利用者一覧!$C$4:$AU$53,39,FALSE)</f>
        <v>#N/A</v>
      </c>
      <c r="D304" s="104" t="s">
        <v>56</v>
      </c>
      <c r="E304" s="61" t="s">
        <v>149</v>
      </c>
      <c r="F304" s="71"/>
      <c r="G304" s="72"/>
      <c r="H304" s="73"/>
      <c r="I304" s="72"/>
      <c r="J304" s="73"/>
      <c r="K304" s="72"/>
      <c r="L304" s="73"/>
      <c r="M304" s="74"/>
      <c r="N304" s="62"/>
      <c r="O304" s="63"/>
      <c r="P304" s="317" t="e">
        <f>VLOOKUP($B298,利用者一覧!$C$4:$AU$53,42,FALSE)</f>
        <v>#N/A</v>
      </c>
      <c r="Q304" s="318"/>
      <c r="R304" s="318"/>
      <c r="S304" s="318"/>
      <c r="T304" s="319"/>
      <c r="U304" s="116" t="s">
        <v>148</v>
      </c>
      <c r="V304" s="320" t="e">
        <f>VLOOKUP($B298,利用者一覧!$C$4:$AU$53,44,FALSE)</f>
        <v>#N/A</v>
      </c>
      <c r="W304" s="179"/>
      <c r="X304" s="179"/>
      <c r="Y304" s="179"/>
      <c r="Z304" s="179"/>
      <c r="AA304" s="179"/>
      <c r="AB304" s="179"/>
      <c r="AC304" s="179"/>
      <c r="AD304" s="179"/>
      <c r="AE304" s="179"/>
      <c r="AF304" s="180"/>
    </row>
    <row r="305" spans="1:65" ht="21.6" customHeight="1" thickBot="1">
      <c r="A305" s="302"/>
      <c r="B305" s="293" t="s">
        <v>182</v>
      </c>
      <c r="C305" s="294"/>
      <c r="D305" s="294"/>
      <c r="E305" s="295"/>
      <c r="F305" s="109"/>
      <c r="G305" s="110"/>
      <c r="H305" s="111"/>
      <c r="I305" s="110"/>
      <c r="J305" s="111"/>
      <c r="K305" s="110"/>
      <c r="L305" s="111"/>
      <c r="M305" s="112"/>
      <c r="N305" s="113"/>
      <c r="O305" s="114"/>
      <c r="P305" s="198" t="s">
        <v>178</v>
      </c>
      <c r="Q305" s="199"/>
      <c r="R305" s="324"/>
      <c r="S305" s="206" t="e">
        <f>VLOOKUP($B298,利用者一覧!$C$4:$AU$53,43,FALSE)</f>
        <v>#N/A</v>
      </c>
      <c r="T305" s="206"/>
      <c r="U305" s="207"/>
      <c r="V305" s="321"/>
      <c r="W305" s="322"/>
      <c r="X305" s="322"/>
      <c r="Y305" s="322"/>
      <c r="Z305" s="322"/>
      <c r="AA305" s="322"/>
      <c r="AB305" s="322"/>
      <c r="AC305" s="322"/>
      <c r="AD305" s="322"/>
      <c r="AE305" s="322"/>
      <c r="AF305" s="323"/>
      <c r="AK305" s="76"/>
      <c r="AL305" s="76"/>
      <c r="AM305" s="76"/>
      <c r="AN305" s="76"/>
      <c r="AO305" s="76"/>
      <c r="AP305" s="77"/>
      <c r="AQ305" s="77"/>
      <c r="AR305" s="75"/>
      <c r="AS305" s="77"/>
      <c r="AT305" s="77"/>
      <c r="AU305" s="75"/>
      <c r="AV305" s="77"/>
      <c r="AW305" s="77"/>
      <c r="AX305" s="75"/>
      <c r="AY305" s="77"/>
      <c r="AZ305" s="77"/>
      <c r="BA305" s="75"/>
      <c r="BB305" s="77"/>
      <c r="BC305" s="77"/>
      <c r="BD305" s="75"/>
      <c r="BE305" s="77"/>
      <c r="BF305" s="77"/>
      <c r="BG305" s="75"/>
      <c r="BH305" s="77"/>
      <c r="BI305" s="77"/>
      <c r="BJ305" s="75"/>
      <c r="BK305" s="77"/>
      <c r="BL305" s="77"/>
      <c r="BM305" s="75"/>
    </row>
    <row r="306" spans="1:65" ht="27.6" customHeight="1" thickTop="1" thickBot="1">
      <c r="A306" s="303"/>
      <c r="B306" s="313"/>
      <c r="C306" s="314"/>
      <c r="D306" s="314"/>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c r="AC306" s="314"/>
      <c r="AD306" s="314"/>
      <c r="AE306" s="314"/>
      <c r="AF306" s="315"/>
    </row>
  </sheetData>
  <mergeCells count="1332">
    <mergeCell ref="Y7:AC7"/>
    <mergeCell ref="AD7:AF7"/>
    <mergeCell ref="B7:E7"/>
    <mergeCell ref="V11:W11"/>
    <mergeCell ref="Y11:Z11"/>
    <mergeCell ref="F12:G12"/>
    <mergeCell ref="H12:I12"/>
    <mergeCell ref="J12:K12"/>
    <mergeCell ref="L12:M12"/>
    <mergeCell ref="A1:D1"/>
    <mergeCell ref="E1:AD1"/>
    <mergeCell ref="A3:D4"/>
    <mergeCell ref="E3:P4"/>
    <mergeCell ref="Q3:Q4"/>
    <mergeCell ref="R3:S3"/>
    <mergeCell ref="T3:U3"/>
    <mergeCell ref="V3:AD3"/>
    <mergeCell ref="R4:S4"/>
    <mergeCell ref="T4:U4"/>
    <mergeCell ref="N8:O8"/>
    <mergeCell ref="Q8:R8"/>
    <mergeCell ref="T8:U8"/>
    <mergeCell ref="W8:X8"/>
    <mergeCell ref="P9:U9"/>
    <mergeCell ref="V9:AA9"/>
    <mergeCell ref="B8:E10"/>
    <mergeCell ref="F8:G8"/>
    <mergeCell ref="H8:I8"/>
    <mergeCell ref="J8:K8"/>
    <mergeCell ref="L8:M8"/>
    <mergeCell ref="V4:AD4"/>
    <mergeCell ref="A6:AF6"/>
    <mergeCell ref="F7:O7"/>
    <mergeCell ref="P7:U7"/>
    <mergeCell ref="V7:X7"/>
    <mergeCell ref="AK13:AL13"/>
    <mergeCell ref="P14:T14"/>
    <mergeCell ref="V14:AF15"/>
    <mergeCell ref="B15:E15"/>
    <mergeCell ref="P15:R15"/>
    <mergeCell ref="S15:U15"/>
    <mergeCell ref="B16:AF16"/>
    <mergeCell ref="A7:A16"/>
    <mergeCell ref="AK23:AL23"/>
    <mergeCell ref="P24:T24"/>
    <mergeCell ref="V24:AF25"/>
    <mergeCell ref="B25:E25"/>
    <mergeCell ref="P25:R25"/>
    <mergeCell ref="S25:U25"/>
    <mergeCell ref="P22:T22"/>
    <mergeCell ref="V22:W22"/>
    <mergeCell ref="Y22:Z22"/>
    <mergeCell ref="B23:E23"/>
    <mergeCell ref="P23:T23"/>
    <mergeCell ref="N12:O12"/>
    <mergeCell ref="P12:T12"/>
    <mergeCell ref="V12:W12"/>
    <mergeCell ref="Y12:Z12"/>
    <mergeCell ref="B13:E13"/>
    <mergeCell ref="P13:T13"/>
    <mergeCell ref="V13:W13"/>
    <mergeCell ref="Y13:Z13"/>
    <mergeCell ref="AB9:AF13"/>
    <mergeCell ref="V10:W10"/>
    <mergeCell ref="Y10:Z10"/>
    <mergeCell ref="B11:E11"/>
    <mergeCell ref="P11:U11"/>
    <mergeCell ref="V23:W23"/>
    <mergeCell ref="Y23:Z23"/>
    <mergeCell ref="Y20:Z20"/>
    <mergeCell ref="B21:E21"/>
    <mergeCell ref="P21:U21"/>
    <mergeCell ref="V21:W21"/>
    <mergeCell ref="Y21:Z21"/>
    <mergeCell ref="F22:G22"/>
    <mergeCell ref="H22:I22"/>
    <mergeCell ref="J22:K22"/>
    <mergeCell ref="L22:M22"/>
    <mergeCell ref="N22:O22"/>
    <mergeCell ref="AD17:AF17"/>
    <mergeCell ref="B18:E20"/>
    <mergeCell ref="F18:G18"/>
    <mergeCell ref="H18:I18"/>
    <mergeCell ref="J18:K18"/>
    <mergeCell ref="L18:M18"/>
    <mergeCell ref="N18:O18"/>
    <mergeCell ref="Q18:R18"/>
    <mergeCell ref="T18:U18"/>
    <mergeCell ref="W18:X18"/>
    <mergeCell ref="B17:E17"/>
    <mergeCell ref="F17:O17"/>
    <mergeCell ref="P17:U17"/>
    <mergeCell ref="V17:X17"/>
    <mergeCell ref="Y17:AC17"/>
    <mergeCell ref="P19:U19"/>
    <mergeCell ref="V19:AA19"/>
    <mergeCell ref="AB19:AF23"/>
    <mergeCell ref="V20:W20"/>
    <mergeCell ref="W28:X28"/>
    <mergeCell ref="P29:U29"/>
    <mergeCell ref="V29:AA29"/>
    <mergeCell ref="AB29:AF33"/>
    <mergeCell ref="V30:W30"/>
    <mergeCell ref="Y30:Z30"/>
    <mergeCell ref="V32:W32"/>
    <mergeCell ref="Y32:Z32"/>
    <mergeCell ref="H28:I28"/>
    <mergeCell ref="J28:K28"/>
    <mergeCell ref="L28:M28"/>
    <mergeCell ref="N28:O28"/>
    <mergeCell ref="Q28:R28"/>
    <mergeCell ref="T28:U28"/>
    <mergeCell ref="B26:AF26"/>
    <mergeCell ref="A27:A36"/>
    <mergeCell ref="B27:E27"/>
    <mergeCell ref="F27:O27"/>
    <mergeCell ref="P27:U27"/>
    <mergeCell ref="V27:X27"/>
    <mergeCell ref="Y27:AC27"/>
    <mergeCell ref="AD27:AF27"/>
    <mergeCell ref="B28:E30"/>
    <mergeCell ref="F28:G28"/>
    <mergeCell ref="B33:E33"/>
    <mergeCell ref="P33:T33"/>
    <mergeCell ref="V33:W33"/>
    <mergeCell ref="Y33:Z33"/>
    <mergeCell ref="A17:A26"/>
    <mergeCell ref="AK33:AL33"/>
    <mergeCell ref="P34:T34"/>
    <mergeCell ref="V34:AF35"/>
    <mergeCell ref="B35:E35"/>
    <mergeCell ref="P35:R35"/>
    <mergeCell ref="S35:U35"/>
    <mergeCell ref="B31:E31"/>
    <mergeCell ref="P31:U31"/>
    <mergeCell ref="V31:W31"/>
    <mergeCell ref="Y31:Z31"/>
    <mergeCell ref="F32:G32"/>
    <mergeCell ref="H32:I32"/>
    <mergeCell ref="J32:K32"/>
    <mergeCell ref="L32:M32"/>
    <mergeCell ref="N32:O32"/>
    <mergeCell ref="P32:T32"/>
    <mergeCell ref="W38:X38"/>
    <mergeCell ref="P39:U39"/>
    <mergeCell ref="V39:AA39"/>
    <mergeCell ref="AB39:AF43"/>
    <mergeCell ref="V40:W40"/>
    <mergeCell ref="Y40:Z40"/>
    <mergeCell ref="V42:W42"/>
    <mergeCell ref="Y42:Z42"/>
    <mergeCell ref="H38:I38"/>
    <mergeCell ref="J38:K38"/>
    <mergeCell ref="L38:M38"/>
    <mergeCell ref="N38:O38"/>
    <mergeCell ref="Q38:R38"/>
    <mergeCell ref="T38:U38"/>
    <mergeCell ref="B36:AF36"/>
    <mergeCell ref="A37:A46"/>
    <mergeCell ref="B37:E37"/>
    <mergeCell ref="F37:O37"/>
    <mergeCell ref="P37:U37"/>
    <mergeCell ref="V37:X37"/>
    <mergeCell ref="Y37:AC37"/>
    <mergeCell ref="AD37:AF37"/>
    <mergeCell ref="B38:E40"/>
    <mergeCell ref="F38:G38"/>
    <mergeCell ref="B43:E43"/>
    <mergeCell ref="P43:T43"/>
    <mergeCell ref="V43:W43"/>
    <mergeCell ref="Y43:Z43"/>
    <mergeCell ref="AK43:AL43"/>
    <mergeCell ref="P44:T44"/>
    <mergeCell ref="V44:AF45"/>
    <mergeCell ref="B45:E45"/>
    <mergeCell ref="P45:R45"/>
    <mergeCell ref="S45:U45"/>
    <mergeCell ref="B41:E41"/>
    <mergeCell ref="P41:U41"/>
    <mergeCell ref="V41:W41"/>
    <mergeCell ref="Y41:Z41"/>
    <mergeCell ref="F42:G42"/>
    <mergeCell ref="H42:I42"/>
    <mergeCell ref="J42:K42"/>
    <mergeCell ref="L42:M42"/>
    <mergeCell ref="N42:O42"/>
    <mergeCell ref="P42:T42"/>
    <mergeCell ref="W48:X48"/>
    <mergeCell ref="P49:U49"/>
    <mergeCell ref="V49:AA49"/>
    <mergeCell ref="AB49:AF53"/>
    <mergeCell ref="V50:W50"/>
    <mergeCell ref="Y50:Z50"/>
    <mergeCell ref="V52:W52"/>
    <mergeCell ref="Y52:Z52"/>
    <mergeCell ref="H48:I48"/>
    <mergeCell ref="J48:K48"/>
    <mergeCell ref="L48:M48"/>
    <mergeCell ref="N48:O48"/>
    <mergeCell ref="Q48:R48"/>
    <mergeCell ref="T48:U48"/>
    <mergeCell ref="B46:AF46"/>
    <mergeCell ref="A47:A56"/>
    <mergeCell ref="B47:E47"/>
    <mergeCell ref="F47:O47"/>
    <mergeCell ref="P47:U47"/>
    <mergeCell ref="V47:X47"/>
    <mergeCell ref="Y47:AC47"/>
    <mergeCell ref="AD47:AF47"/>
    <mergeCell ref="B48:E50"/>
    <mergeCell ref="F48:G48"/>
    <mergeCell ref="B53:E53"/>
    <mergeCell ref="P53:T53"/>
    <mergeCell ref="V53:W53"/>
    <mergeCell ref="Y53:Z53"/>
    <mergeCell ref="AK53:AL53"/>
    <mergeCell ref="P54:T54"/>
    <mergeCell ref="V54:AF55"/>
    <mergeCell ref="B55:E55"/>
    <mergeCell ref="P55:R55"/>
    <mergeCell ref="S55:U55"/>
    <mergeCell ref="B51:E51"/>
    <mergeCell ref="P51:U51"/>
    <mergeCell ref="V51:W51"/>
    <mergeCell ref="Y51:Z51"/>
    <mergeCell ref="F52:G52"/>
    <mergeCell ref="H52:I52"/>
    <mergeCell ref="J52:K52"/>
    <mergeCell ref="L52:M52"/>
    <mergeCell ref="N52:O52"/>
    <mergeCell ref="P52:T52"/>
    <mergeCell ref="W58:X58"/>
    <mergeCell ref="P59:U59"/>
    <mergeCell ref="V59:AA59"/>
    <mergeCell ref="AB59:AF63"/>
    <mergeCell ref="V60:W60"/>
    <mergeCell ref="Y60:Z60"/>
    <mergeCell ref="V62:W62"/>
    <mergeCell ref="Y62:Z62"/>
    <mergeCell ref="H58:I58"/>
    <mergeCell ref="J58:K58"/>
    <mergeCell ref="L58:M58"/>
    <mergeCell ref="N58:O58"/>
    <mergeCell ref="Q58:R58"/>
    <mergeCell ref="T58:U58"/>
    <mergeCell ref="B56:AF56"/>
    <mergeCell ref="A57:A66"/>
    <mergeCell ref="B57:E57"/>
    <mergeCell ref="F57:O57"/>
    <mergeCell ref="P57:U57"/>
    <mergeCell ref="V57:X57"/>
    <mergeCell ref="Y57:AC57"/>
    <mergeCell ref="AD57:AF57"/>
    <mergeCell ref="B58:E60"/>
    <mergeCell ref="F58:G58"/>
    <mergeCell ref="B63:E63"/>
    <mergeCell ref="P63:T63"/>
    <mergeCell ref="V63:W63"/>
    <mergeCell ref="Y63:Z63"/>
    <mergeCell ref="AK63:AL63"/>
    <mergeCell ref="P64:T64"/>
    <mergeCell ref="V64:AF65"/>
    <mergeCell ref="B65:E65"/>
    <mergeCell ref="P65:R65"/>
    <mergeCell ref="S65:U65"/>
    <mergeCell ref="B61:E61"/>
    <mergeCell ref="P61:U61"/>
    <mergeCell ref="V61:W61"/>
    <mergeCell ref="Y61:Z61"/>
    <mergeCell ref="F62:G62"/>
    <mergeCell ref="H62:I62"/>
    <mergeCell ref="J62:K62"/>
    <mergeCell ref="L62:M62"/>
    <mergeCell ref="N62:O62"/>
    <mergeCell ref="P62:T62"/>
    <mergeCell ref="W68:X68"/>
    <mergeCell ref="P69:U69"/>
    <mergeCell ref="V69:AA69"/>
    <mergeCell ref="AB69:AF73"/>
    <mergeCell ref="V70:W70"/>
    <mergeCell ref="Y70:Z70"/>
    <mergeCell ref="V72:W72"/>
    <mergeCell ref="Y72:Z72"/>
    <mergeCell ref="H68:I68"/>
    <mergeCell ref="J68:K68"/>
    <mergeCell ref="L68:M68"/>
    <mergeCell ref="N68:O68"/>
    <mergeCell ref="Q68:R68"/>
    <mergeCell ref="T68:U68"/>
    <mergeCell ref="B66:AF66"/>
    <mergeCell ref="A67:A76"/>
    <mergeCell ref="B67:E67"/>
    <mergeCell ref="F67:O67"/>
    <mergeCell ref="P67:U67"/>
    <mergeCell ref="V67:X67"/>
    <mergeCell ref="Y67:AC67"/>
    <mergeCell ref="AD67:AF67"/>
    <mergeCell ref="B68:E70"/>
    <mergeCell ref="F68:G68"/>
    <mergeCell ref="B73:E73"/>
    <mergeCell ref="P73:T73"/>
    <mergeCell ref="V73:W73"/>
    <mergeCell ref="Y73:Z73"/>
    <mergeCell ref="AK73:AL73"/>
    <mergeCell ref="P74:T74"/>
    <mergeCell ref="V74:AF75"/>
    <mergeCell ref="B75:E75"/>
    <mergeCell ref="P75:R75"/>
    <mergeCell ref="S75:U75"/>
    <mergeCell ref="B71:E71"/>
    <mergeCell ref="P71:U71"/>
    <mergeCell ref="V71:W71"/>
    <mergeCell ref="Y71:Z71"/>
    <mergeCell ref="F72:G72"/>
    <mergeCell ref="H72:I72"/>
    <mergeCell ref="J72:K72"/>
    <mergeCell ref="L72:M72"/>
    <mergeCell ref="N72:O72"/>
    <mergeCell ref="P72:T72"/>
    <mergeCell ref="W78:X78"/>
    <mergeCell ref="P79:U79"/>
    <mergeCell ref="V79:AA79"/>
    <mergeCell ref="AB79:AF83"/>
    <mergeCell ref="V80:W80"/>
    <mergeCell ref="Y80:Z80"/>
    <mergeCell ref="V82:W82"/>
    <mergeCell ref="Y82:Z82"/>
    <mergeCell ref="H78:I78"/>
    <mergeCell ref="J78:K78"/>
    <mergeCell ref="L78:M78"/>
    <mergeCell ref="N78:O78"/>
    <mergeCell ref="Q78:R78"/>
    <mergeCell ref="T78:U78"/>
    <mergeCell ref="B76:AF76"/>
    <mergeCell ref="A77:A86"/>
    <mergeCell ref="B77:E77"/>
    <mergeCell ref="F77:O77"/>
    <mergeCell ref="P77:U77"/>
    <mergeCell ref="V77:X77"/>
    <mergeCell ref="Y77:AC77"/>
    <mergeCell ref="AD77:AF77"/>
    <mergeCell ref="B78:E80"/>
    <mergeCell ref="F78:G78"/>
    <mergeCell ref="B83:E83"/>
    <mergeCell ref="P83:T83"/>
    <mergeCell ref="V83:W83"/>
    <mergeCell ref="Y83:Z83"/>
    <mergeCell ref="AK83:AL83"/>
    <mergeCell ref="P84:T84"/>
    <mergeCell ref="V84:AF85"/>
    <mergeCell ref="B85:E85"/>
    <mergeCell ref="P85:R85"/>
    <mergeCell ref="S85:U85"/>
    <mergeCell ref="B81:E81"/>
    <mergeCell ref="P81:U81"/>
    <mergeCell ref="V81:W81"/>
    <mergeCell ref="Y81:Z81"/>
    <mergeCell ref="F82:G82"/>
    <mergeCell ref="H82:I82"/>
    <mergeCell ref="J82:K82"/>
    <mergeCell ref="L82:M82"/>
    <mergeCell ref="N82:O82"/>
    <mergeCell ref="P82:T82"/>
    <mergeCell ref="W88:X88"/>
    <mergeCell ref="P89:U89"/>
    <mergeCell ref="V89:AA89"/>
    <mergeCell ref="AB89:AF93"/>
    <mergeCell ref="V90:W90"/>
    <mergeCell ref="Y90:Z90"/>
    <mergeCell ref="V92:W92"/>
    <mergeCell ref="Y92:Z92"/>
    <mergeCell ref="H88:I88"/>
    <mergeCell ref="J88:K88"/>
    <mergeCell ref="L88:M88"/>
    <mergeCell ref="N88:O88"/>
    <mergeCell ref="Q88:R88"/>
    <mergeCell ref="T88:U88"/>
    <mergeCell ref="B86:AF86"/>
    <mergeCell ref="A87:A96"/>
    <mergeCell ref="B87:E87"/>
    <mergeCell ref="F87:O87"/>
    <mergeCell ref="P87:U87"/>
    <mergeCell ref="V87:X87"/>
    <mergeCell ref="Y87:AC87"/>
    <mergeCell ref="AD87:AF87"/>
    <mergeCell ref="B88:E90"/>
    <mergeCell ref="F88:G88"/>
    <mergeCell ref="B93:E93"/>
    <mergeCell ref="P93:T93"/>
    <mergeCell ref="V93:W93"/>
    <mergeCell ref="Y93:Z93"/>
    <mergeCell ref="AK93:AL93"/>
    <mergeCell ref="P94:T94"/>
    <mergeCell ref="V94:AF95"/>
    <mergeCell ref="B95:E95"/>
    <mergeCell ref="P95:R95"/>
    <mergeCell ref="S95:U95"/>
    <mergeCell ref="B91:E91"/>
    <mergeCell ref="P91:U91"/>
    <mergeCell ref="V91:W91"/>
    <mergeCell ref="Y91:Z91"/>
    <mergeCell ref="F92:G92"/>
    <mergeCell ref="H92:I92"/>
    <mergeCell ref="J92:K92"/>
    <mergeCell ref="L92:M92"/>
    <mergeCell ref="N92:O92"/>
    <mergeCell ref="P92:T92"/>
    <mergeCell ref="W98:X98"/>
    <mergeCell ref="P99:U99"/>
    <mergeCell ref="V99:AA99"/>
    <mergeCell ref="AB99:AF103"/>
    <mergeCell ref="V100:W100"/>
    <mergeCell ref="Y100:Z100"/>
    <mergeCell ref="V102:W102"/>
    <mergeCell ref="Y102:Z102"/>
    <mergeCell ref="H98:I98"/>
    <mergeCell ref="J98:K98"/>
    <mergeCell ref="L98:M98"/>
    <mergeCell ref="N98:O98"/>
    <mergeCell ref="Q98:R98"/>
    <mergeCell ref="T98:U98"/>
    <mergeCell ref="B96:AF96"/>
    <mergeCell ref="A97:A106"/>
    <mergeCell ref="B97:E97"/>
    <mergeCell ref="F97:O97"/>
    <mergeCell ref="P97:U97"/>
    <mergeCell ref="V97:X97"/>
    <mergeCell ref="Y97:AC97"/>
    <mergeCell ref="AD97:AF97"/>
    <mergeCell ref="B98:E100"/>
    <mergeCell ref="F98:G98"/>
    <mergeCell ref="B103:E103"/>
    <mergeCell ref="P103:T103"/>
    <mergeCell ref="V103:W103"/>
    <mergeCell ref="Y103:Z103"/>
    <mergeCell ref="AK103:AL103"/>
    <mergeCell ref="P104:T104"/>
    <mergeCell ref="V104:AF105"/>
    <mergeCell ref="B105:E105"/>
    <mergeCell ref="P105:R105"/>
    <mergeCell ref="S105:U105"/>
    <mergeCell ref="B101:E101"/>
    <mergeCell ref="P101:U101"/>
    <mergeCell ref="V101:W101"/>
    <mergeCell ref="Y101:Z101"/>
    <mergeCell ref="F102:G102"/>
    <mergeCell ref="H102:I102"/>
    <mergeCell ref="J102:K102"/>
    <mergeCell ref="L102:M102"/>
    <mergeCell ref="N102:O102"/>
    <mergeCell ref="P102:T102"/>
    <mergeCell ref="W108:X108"/>
    <mergeCell ref="P109:U109"/>
    <mergeCell ref="V109:AA109"/>
    <mergeCell ref="AB109:AF113"/>
    <mergeCell ref="V110:W110"/>
    <mergeCell ref="Y110:Z110"/>
    <mergeCell ref="V112:W112"/>
    <mergeCell ref="Y112:Z112"/>
    <mergeCell ref="H108:I108"/>
    <mergeCell ref="J108:K108"/>
    <mergeCell ref="L108:M108"/>
    <mergeCell ref="N108:O108"/>
    <mergeCell ref="Q108:R108"/>
    <mergeCell ref="T108:U108"/>
    <mergeCell ref="B106:AF106"/>
    <mergeCell ref="A107:A116"/>
    <mergeCell ref="B107:E107"/>
    <mergeCell ref="F107:O107"/>
    <mergeCell ref="P107:U107"/>
    <mergeCell ref="V107:X107"/>
    <mergeCell ref="Y107:AC107"/>
    <mergeCell ref="AD107:AF107"/>
    <mergeCell ref="B108:E110"/>
    <mergeCell ref="F108:G108"/>
    <mergeCell ref="B113:E113"/>
    <mergeCell ref="P113:T113"/>
    <mergeCell ref="V113:W113"/>
    <mergeCell ref="Y113:Z113"/>
    <mergeCell ref="AK113:AL113"/>
    <mergeCell ref="P114:T114"/>
    <mergeCell ref="V114:AF115"/>
    <mergeCell ref="B115:E115"/>
    <mergeCell ref="P115:R115"/>
    <mergeCell ref="S115:U115"/>
    <mergeCell ref="B111:E111"/>
    <mergeCell ref="P111:U111"/>
    <mergeCell ref="V111:W111"/>
    <mergeCell ref="Y111:Z111"/>
    <mergeCell ref="F112:G112"/>
    <mergeCell ref="H112:I112"/>
    <mergeCell ref="J112:K112"/>
    <mergeCell ref="L112:M112"/>
    <mergeCell ref="N112:O112"/>
    <mergeCell ref="P112:T112"/>
    <mergeCell ref="W118:X118"/>
    <mergeCell ref="P119:U119"/>
    <mergeCell ref="V119:AA119"/>
    <mergeCell ref="AB119:AF123"/>
    <mergeCell ref="V120:W120"/>
    <mergeCell ref="Y120:Z120"/>
    <mergeCell ref="V122:W122"/>
    <mergeCell ref="Y122:Z122"/>
    <mergeCell ref="H118:I118"/>
    <mergeCell ref="J118:K118"/>
    <mergeCell ref="L118:M118"/>
    <mergeCell ref="N118:O118"/>
    <mergeCell ref="Q118:R118"/>
    <mergeCell ref="T118:U118"/>
    <mergeCell ref="B116:AF116"/>
    <mergeCell ref="A117:A126"/>
    <mergeCell ref="B117:E117"/>
    <mergeCell ref="F117:O117"/>
    <mergeCell ref="P117:U117"/>
    <mergeCell ref="V117:X117"/>
    <mergeCell ref="Y117:AC117"/>
    <mergeCell ref="AD117:AF117"/>
    <mergeCell ref="B118:E120"/>
    <mergeCell ref="F118:G118"/>
    <mergeCell ref="B123:E123"/>
    <mergeCell ref="P123:T123"/>
    <mergeCell ref="V123:W123"/>
    <mergeCell ref="Y123:Z123"/>
    <mergeCell ref="AK123:AL123"/>
    <mergeCell ref="P124:T124"/>
    <mergeCell ref="V124:AF125"/>
    <mergeCell ref="B125:E125"/>
    <mergeCell ref="P125:R125"/>
    <mergeCell ref="S125:U125"/>
    <mergeCell ref="B121:E121"/>
    <mergeCell ref="P121:U121"/>
    <mergeCell ref="V121:W121"/>
    <mergeCell ref="Y121:Z121"/>
    <mergeCell ref="F122:G122"/>
    <mergeCell ref="H122:I122"/>
    <mergeCell ref="J122:K122"/>
    <mergeCell ref="L122:M122"/>
    <mergeCell ref="N122:O122"/>
    <mergeCell ref="P122:T122"/>
    <mergeCell ref="W128:X128"/>
    <mergeCell ref="P129:U129"/>
    <mergeCell ref="V129:AA129"/>
    <mergeCell ref="AB129:AF133"/>
    <mergeCell ref="V130:W130"/>
    <mergeCell ref="Y130:Z130"/>
    <mergeCell ref="V132:W132"/>
    <mergeCell ref="Y132:Z132"/>
    <mergeCell ref="H128:I128"/>
    <mergeCell ref="J128:K128"/>
    <mergeCell ref="L128:M128"/>
    <mergeCell ref="N128:O128"/>
    <mergeCell ref="Q128:R128"/>
    <mergeCell ref="T128:U128"/>
    <mergeCell ref="B126:AF126"/>
    <mergeCell ref="A127:A136"/>
    <mergeCell ref="B127:E127"/>
    <mergeCell ref="F127:O127"/>
    <mergeCell ref="P127:U127"/>
    <mergeCell ref="V127:X127"/>
    <mergeCell ref="Y127:AC127"/>
    <mergeCell ref="AD127:AF127"/>
    <mergeCell ref="B128:E130"/>
    <mergeCell ref="F128:G128"/>
    <mergeCell ref="B133:E133"/>
    <mergeCell ref="P133:T133"/>
    <mergeCell ref="V133:W133"/>
    <mergeCell ref="Y133:Z133"/>
    <mergeCell ref="AK133:AL133"/>
    <mergeCell ref="P134:T134"/>
    <mergeCell ref="V134:AF135"/>
    <mergeCell ref="B135:E135"/>
    <mergeCell ref="P135:R135"/>
    <mergeCell ref="S135:U135"/>
    <mergeCell ref="B131:E131"/>
    <mergeCell ref="P131:U131"/>
    <mergeCell ref="V131:W131"/>
    <mergeCell ref="Y131:Z131"/>
    <mergeCell ref="F132:G132"/>
    <mergeCell ref="H132:I132"/>
    <mergeCell ref="J132:K132"/>
    <mergeCell ref="L132:M132"/>
    <mergeCell ref="N132:O132"/>
    <mergeCell ref="P132:T132"/>
    <mergeCell ref="W138:X138"/>
    <mergeCell ref="P139:U139"/>
    <mergeCell ref="V139:AA139"/>
    <mergeCell ref="AB139:AF143"/>
    <mergeCell ref="V140:W140"/>
    <mergeCell ref="Y140:Z140"/>
    <mergeCell ref="V142:W142"/>
    <mergeCell ref="Y142:Z142"/>
    <mergeCell ref="H138:I138"/>
    <mergeCell ref="J138:K138"/>
    <mergeCell ref="L138:M138"/>
    <mergeCell ref="N138:O138"/>
    <mergeCell ref="Q138:R138"/>
    <mergeCell ref="T138:U138"/>
    <mergeCell ref="B136:AF136"/>
    <mergeCell ref="A137:A146"/>
    <mergeCell ref="B137:E137"/>
    <mergeCell ref="F137:O137"/>
    <mergeCell ref="P137:U137"/>
    <mergeCell ref="V137:X137"/>
    <mergeCell ref="Y137:AC137"/>
    <mergeCell ref="AD137:AF137"/>
    <mergeCell ref="B138:E140"/>
    <mergeCell ref="F138:G138"/>
    <mergeCell ref="B143:E143"/>
    <mergeCell ref="P143:T143"/>
    <mergeCell ref="V143:W143"/>
    <mergeCell ref="Y143:Z143"/>
    <mergeCell ref="AK143:AL143"/>
    <mergeCell ref="P144:T144"/>
    <mergeCell ref="V144:AF145"/>
    <mergeCell ref="B145:E145"/>
    <mergeCell ref="P145:R145"/>
    <mergeCell ref="S145:U145"/>
    <mergeCell ref="B141:E141"/>
    <mergeCell ref="P141:U141"/>
    <mergeCell ref="V141:W141"/>
    <mergeCell ref="Y141:Z141"/>
    <mergeCell ref="F142:G142"/>
    <mergeCell ref="H142:I142"/>
    <mergeCell ref="J142:K142"/>
    <mergeCell ref="L142:M142"/>
    <mergeCell ref="N142:O142"/>
    <mergeCell ref="P142:T142"/>
    <mergeCell ref="W148:X148"/>
    <mergeCell ref="P149:U149"/>
    <mergeCell ref="V149:AA149"/>
    <mergeCell ref="AB149:AF153"/>
    <mergeCell ref="V150:W150"/>
    <mergeCell ref="Y150:Z150"/>
    <mergeCell ref="V152:W152"/>
    <mergeCell ref="Y152:Z152"/>
    <mergeCell ref="H148:I148"/>
    <mergeCell ref="J148:K148"/>
    <mergeCell ref="L148:M148"/>
    <mergeCell ref="N148:O148"/>
    <mergeCell ref="Q148:R148"/>
    <mergeCell ref="T148:U148"/>
    <mergeCell ref="B146:AF146"/>
    <mergeCell ref="A147:A156"/>
    <mergeCell ref="B147:E147"/>
    <mergeCell ref="F147:O147"/>
    <mergeCell ref="P147:U147"/>
    <mergeCell ref="V147:X147"/>
    <mergeCell ref="Y147:AC147"/>
    <mergeCell ref="AD147:AF147"/>
    <mergeCell ref="B148:E150"/>
    <mergeCell ref="F148:G148"/>
    <mergeCell ref="B153:E153"/>
    <mergeCell ref="P153:T153"/>
    <mergeCell ref="V153:W153"/>
    <mergeCell ref="Y153:Z153"/>
    <mergeCell ref="AK153:AL153"/>
    <mergeCell ref="P154:T154"/>
    <mergeCell ref="V154:AF155"/>
    <mergeCell ref="B155:E155"/>
    <mergeCell ref="P155:R155"/>
    <mergeCell ref="S155:U155"/>
    <mergeCell ref="B151:E151"/>
    <mergeCell ref="P151:U151"/>
    <mergeCell ref="V151:W151"/>
    <mergeCell ref="Y151:Z151"/>
    <mergeCell ref="F152:G152"/>
    <mergeCell ref="H152:I152"/>
    <mergeCell ref="J152:K152"/>
    <mergeCell ref="L152:M152"/>
    <mergeCell ref="N152:O152"/>
    <mergeCell ref="P152:T152"/>
    <mergeCell ref="W158:X158"/>
    <mergeCell ref="P159:U159"/>
    <mergeCell ref="V159:AA159"/>
    <mergeCell ref="AB159:AF163"/>
    <mergeCell ref="V160:W160"/>
    <mergeCell ref="Y160:Z160"/>
    <mergeCell ref="V162:W162"/>
    <mergeCell ref="Y162:Z162"/>
    <mergeCell ref="H158:I158"/>
    <mergeCell ref="J158:K158"/>
    <mergeCell ref="L158:M158"/>
    <mergeCell ref="N158:O158"/>
    <mergeCell ref="Q158:R158"/>
    <mergeCell ref="T158:U158"/>
    <mergeCell ref="B156:AF156"/>
    <mergeCell ref="A157:A166"/>
    <mergeCell ref="B157:E157"/>
    <mergeCell ref="F157:O157"/>
    <mergeCell ref="P157:U157"/>
    <mergeCell ref="V157:X157"/>
    <mergeCell ref="Y157:AC157"/>
    <mergeCell ref="AD157:AF157"/>
    <mergeCell ref="B158:E160"/>
    <mergeCell ref="F158:G158"/>
    <mergeCell ref="B163:E163"/>
    <mergeCell ref="P163:T163"/>
    <mergeCell ref="V163:W163"/>
    <mergeCell ref="Y163:Z163"/>
    <mergeCell ref="AK163:AL163"/>
    <mergeCell ref="P164:T164"/>
    <mergeCell ref="V164:AF165"/>
    <mergeCell ref="B165:E165"/>
    <mergeCell ref="P165:R165"/>
    <mergeCell ref="S165:U165"/>
    <mergeCell ref="B161:E161"/>
    <mergeCell ref="P161:U161"/>
    <mergeCell ref="V161:W161"/>
    <mergeCell ref="Y161:Z161"/>
    <mergeCell ref="F162:G162"/>
    <mergeCell ref="H162:I162"/>
    <mergeCell ref="J162:K162"/>
    <mergeCell ref="L162:M162"/>
    <mergeCell ref="N162:O162"/>
    <mergeCell ref="P162:T162"/>
    <mergeCell ref="W168:X168"/>
    <mergeCell ref="P169:U169"/>
    <mergeCell ref="V169:AA169"/>
    <mergeCell ref="AB169:AF173"/>
    <mergeCell ref="V170:W170"/>
    <mergeCell ref="Y170:Z170"/>
    <mergeCell ref="V172:W172"/>
    <mergeCell ref="Y172:Z172"/>
    <mergeCell ref="H168:I168"/>
    <mergeCell ref="J168:K168"/>
    <mergeCell ref="L168:M168"/>
    <mergeCell ref="N168:O168"/>
    <mergeCell ref="Q168:R168"/>
    <mergeCell ref="T168:U168"/>
    <mergeCell ref="B166:AF166"/>
    <mergeCell ref="A167:A176"/>
    <mergeCell ref="B167:E167"/>
    <mergeCell ref="F167:O167"/>
    <mergeCell ref="P167:U167"/>
    <mergeCell ref="V167:X167"/>
    <mergeCell ref="Y167:AC167"/>
    <mergeCell ref="AD167:AF167"/>
    <mergeCell ref="B168:E170"/>
    <mergeCell ref="F168:G168"/>
    <mergeCell ref="B173:E173"/>
    <mergeCell ref="P173:T173"/>
    <mergeCell ref="V173:W173"/>
    <mergeCell ref="Y173:Z173"/>
    <mergeCell ref="AK173:AL173"/>
    <mergeCell ref="P174:T174"/>
    <mergeCell ref="V174:AF175"/>
    <mergeCell ref="B175:E175"/>
    <mergeCell ref="P175:R175"/>
    <mergeCell ref="S175:U175"/>
    <mergeCell ref="B171:E171"/>
    <mergeCell ref="P171:U171"/>
    <mergeCell ref="V171:W171"/>
    <mergeCell ref="Y171:Z171"/>
    <mergeCell ref="F172:G172"/>
    <mergeCell ref="H172:I172"/>
    <mergeCell ref="J172:K172"/>
    <mergeCell ref="L172:M172"/>
    <mergeCell ref="N172:O172"/>
    <mergeCell ref="P172:T172"/>
    <mergeCell ref="W178:X178"/>
    <mergeCell ref="P179:U179"/>
    <mergeCell ref="V179:AA179"/>
    <mergeCell ref="AB179:AF183"/>
    <mergeCell ref="V180:W180"/>
    <mergeCell ref="Y180:Z180"/>
    <mergeCell ref="V182:W182"/>
    <mergeCell ref="Y182:Z182"/>
    <mergeCell ref="H178:I178"/>
    <mergeCell ref="J178:K178"/>
    <mergeCell ref="L178:M178"/>
    <mergeCell ref="N178:O178"/>
    <mergeCell ref="Q178:R178"/>
    <mergeCell ref="T178:U178"/>
    <mergeCell ref="B176:AF176"/>
    <mergeCell ref="A177:A186"/>
    <mergeCell ref="B177:E177"/>
    <mergeCell ref="F177:O177"/>
    <mergeCell ref="P177:U177"/>
    <mergeCell ref="V177:X177"/>
    <mergeCell ref="Y177:AC177"/>
    <mergeCell ref="AD177:AF177"/>
    <mergeCell ref="B178:E180"/>
    <mergeCell ref="F178:G178"/>
    <mergeCell ref="B183:E183"/>
    <mergeCell ref="P183:T183"/>
    <mergeCell ref="V183:W183"/>
    <mergeCell ref="Y183:Z183"/>
    <mergeCell ref="AK183:AL183"/>
    <mergeCell ref="P184:T184"/>
    <mergeCell ref="V184:AF185"/>
    <mergeCell ref="B185:E185"/>
    <mergeCell ref="P185:R185"/>
    <mergeCell ref="S185:U185"/>
    <mergeCell ref="B181:E181"/>
    <mergeCell ref="P181:U181"/>
    <mergeCell ref="V181:W181"/>
    <mergeCell ref="Y181:Z181"/>
    <mergeCell ref="F182:G182"/>
    <mergeCell ref="H182:I182"/>
    <mergeCell ref="J182:K182"/>
    <mergeCell ref="L182:M182"/>
    <mergeCell ref="N182:O182"/>
    <mergeCell ref="P182:T182"/>
    <mergeCell ref="W188:X188"/>
    <mergeCell ref="P189:U189"/>
    <mergeCell ref="V189:AA189"/>
    <mergeCell ref="AB189:AF193"/>
    <mergeCell ref="V190:W190"/>
    <mergeCell ref="Y190:Z190"/>
    <mergeCell ref="V192:W192"/>
    <mergeCell ref="Y192:Z192"/>
    <mergeCell ref="H188:I188"/>
    <mergeCell ref="J188:K188"/>
    <mergeCell ref="L188:M188"/>
    <mergeCell ref="N188:O188"/>
    <mergeCell ref="Q188:R188"/>
    <mergeCell ref="T188:U188"/>
    <mergeCell ref="B186:AF186"/>
    <mergeCell ref="A187:A196"/>
    <mergeCell ref="B187:E187"/>
    <mergeCell ref="F187:O187"/>
    <mergeCell ref="P187:U187"/>
    <mergeCell ref="V187:X187"/>
    <mergeCell ref="Y187:AC187"/>
    <mergeCell ref="AD187:AF187"/>
    <mergeCell ref="B188:E190"/>
    <mergeCell ref="F188:G188"/>
    <mergeCell ref="B193:E193"/>
    <mergeCell ref="P193:T193"/>
    <mergeCell ref="V193:W193"/>
    <mergeCell ref="Y193:Z193"/>
    <mergeCell ref="AK193:AL193"/>
    <mergeCell ref="P194:T194"/>
    <mergeCell ref="V194:AF195"/>
    <mergeCell ref="B195:E195"/>
    <mergeCell ref="P195:R195"/>
    <mergeCell ref="S195:U195"/>
    <mergeCell ref="B191:E191"/>
    <mergeCell ref="P191:U191"/>
    <mergeCell ref="V191:W191"/>
    <mergeCell ref="Y191:Z191"/>
    <mergeCell ref="F192:G192"/>
    <mergeCell ref="H192:I192"/>
    <mergeCell ref="J192:K192"/>
    <mergeCell ref="L192:M192"/>
    <mergeCell ref="N192:O192"/>
    <mergeCell ref="P192:T192"/>
    <mergeCell ref="W198:X198"/>
    <mergeCell ref="P199:U199"/>
    <mergeCell ref="V199:AA199"/>
    <mergeCell ref="AB199:AF203"/>
    <mergeCell ref="V200:W200"/>
    <mergeCell ref="Y200:Z200"/>
    <mergeCell ref="V202:W202"/>
    <mergeCell ref="Y202:Z202"/>
    <mergeCell ref="H198:I198"/>
    <mergeCell ref="J198:K198"/>
    <mergeCell ref="L198:M198"/>
    <mergeCell ref="N198:O198"/>
    <mergeCell ref="Q198:R198"/>
    <mergeCell ref="T198:U198"/>
    <mergeCell ref="B196:AF196"/>
    <mergeCell ref="A197:A206"/>
    <mergeCell ref="B197:E197"/>
    <mergeCell ref="F197:O197"/>
    <mergeCell ref="P197:U197"/>
    <mergeCell ref="V197:X197"/>
    <mergeCell ref="Y197:AC197"/>
    <mergeCell ref="AD197:AF197"/>
    <mergeCell ref="B198:E200"/>
    <mergeCell ref="F198:G198"/>
    <mergeCell ref="B203:E203"/>
    <mergeCell ref="P203:T203"/>
    <mergeCell ref="V203:W203"/>
    <mergeCell ref="Y203:Z203"/>
    <mergeCell ref="AK203:AL203"/>
    <mergeCell ref="P204:T204"/>
    <mergeCell ref="V204:AF205"/>
    <mergeCell ref="B205:E205"/>
    <mergeCell ref="P205:R205"/>
    <mergeCell ref="S205:U205"/>
    <mergeCell ref="B201:E201"/>
    <mergeCell ref="P201:U201"/>
    <mergeCell ref="V201:W201"/>
    <mergeCell ref="Y201:Z201"/>
    <mergeCell ref="F202:G202"/>
    <mergeCell ref="H202:I202"/>
    <mergeCell ref="J202:K202"/>
    <mergeCell ref="L202:M202"/>
    <mergeCell ref="N202:O202"/>
    <mergeCell ref="P202:T202"/>
    <mergeCell ref="W208:X208"/>
    <mergeCell ref="P209:U209"/>
    <mergeCell ref="V209:AA209"/>
    <mergeCell ref="AB209:AF213"/>
    <mergeCell ref="V210:W210"/>
    <mergeCell ref="Y210:Z210"/>
    <mergeCell ref="V212:W212"/>
    <mergeCell ref="Y212:Z212"/>
    <mergeCell ref="H208:I208"/>
    <mergeCell ref="J208:K208"/>
    <mergeCell ref="L208:M208"/>
    <mergeCell ref="N208:O208"/>
    <mergeCell ref="Q208:R208"/>
    <mergeCell ref="T208:U208"/>
    <mergeCell ref="B206:AF206"/>
    <mergeCell ref="A207:A216"/>
    <mergeCell ref="B207:E207"/>
    <mergeCell ref="F207:O207"/>
    <mergeCell ref="P207:U207"/>
    <mergeCell ref="V207:X207"/>
    <mergeCell ref="Y207:AC207"/>
    <mergeCell ref="AD207:AF207"/>
    <mergeCell ref="B208:E210"/>
    <mergeCell ref="F208:G208"/>
    <mergeCell ref="B213:E213"/>
    <mergeCell ref="P213:T213"/>
    <mergeCell ref="V213:W213"/>
    <mergeCell ref="Y213:Z213"/>
    <mergeCell ref="AK213:AL213"/>
    <mergeCell ref="P214:T214"/>
    <mergeCell ref="V214:AF215"/>
    <mergeCell ref="B215:E215"/>
    <mergeCell ref="P215:R215"/>
    <mergeCell ref="S215:U215"/>
    <mergeCell ref="B211:E211"/>
    <mergeCell ref="P211:U211"/>
    <mergeCell ref="V211:W211"/>
    <mergeCell ref="Y211:Z211"/>
    <mergeCell ref="F212:G212"/>
    <mergeCell ref="H212:I212"/>
    <mergeCell ref="J212:K212"/>
    <mergeCell ref="L212:M212"/>
    <mergeCell ref="N212:O212"/>
    <mergeCell ref="P212:T212"/>
    <mergeCell ref="W218:X218"/>
    <mergeCell ref="P219:U219"/>
    <mergeCell ref="V219:AA219"/>
    <mergeCell ref="AB219:AF223"/>
    <mergeCell ref="V220:W220"/>
    <mergeCell ref="Y220:Z220"/>
    <mergeCell ref="V222:W222"/>
    <mergeCell ref="Y222:Z222"/>
    <mergeCell ref="H218:I218"/>
    <mergeCell ref="J218:K218"/>
    <mergeCell ref="L218:M218"/>
    <mergeCell ref="N218:O218"/>
    <mergeCell ref="Q218:R218"/>
    <mergeCell ref="T218:U218"/>
    <mergeCell ref="B216:AF216"/>
    <mergeCell ref="A217:A226"/>
    <mergeCell ref="B217:E217"/>
    <mergeCell ref="F217:O217"/>
    <mergeCell ref="P217:U217"/>
    <mergeCell ref="V217:X217"/>
    <mergeCell ref="Y217:AC217"/>
    <mergeCell ref="AD217:AF217"/>
    <mergeCell ref="B218:E220"/>
    <mergeCell ref="F218:G218"/>
    <mergeCell ref="B223:E223"/>
    <mergeCell ref="P223:T223"/>
    <mergeCell ref="V223:W223"/>
    <mergeCell ref="Y223:Z223"/>
    <mergeCell ref="AK223:AL223"/>
    <mergeCell ref="P224:T224"/>
    <mergeCell ref="V224:AF225"/>
    <mergeCell ref="B225:E225"/>
    <mergeCell ref="P225:R225"/>
    <mergeCell ref="S225:U225"/>
    <mergeCell ref="B221:E221"/>
    <mergeCell ref="P221:U221"/>
    <mergeCell ref="V221:W221"/>
    <mergeCell ref="Y221:Z221"/>
    <mergeCell ref="F222:G222"/>
    <mergeCell ref="H222:I222"/>
    <mergeCell ref="J222:K222"/>
    <mergeCell ref="L222:M222"/>
    <mergeCell ref="N222:O222"/>
    <mergeCell ref="P222:T222"/>
    <mergeCell ref="W228:X228"/>
    <mergeCell ref="P229:U229"/>
    <mergeCell ref="V229:AA229"/>
    <mergeCell ref="AB229:AF233"/>
    <mergeCell ref="V230:W230"/>
    <mergeCell ref="Y230:Z230"/>
    <mergeCell ref="V232:W232"/>
    <mergeCell ref="Y232:Z232"/>
    <mergeCell ref="H228:I228"/>
    <mergeCell ref="J228:K228"/>
    <mergeCell ref="L228:M228"/>
    <mergeCell ref="N228:O228"/>
    <mergeCell ref="Q228:R228"/>
    <mergeCell ref="T228:U228"/>
    <mergeCell ref="B226:AF226"/>
    <mergeCell ref="A227:A236"/>
    <mergeCell ref="B227:E227"/>
    <mergeCell ref="F227:O227"/>
    <mergeCell ref="P227:U227"/>
    <mergeCell ref="V227:X227"/>
    <mergeCell ref="Y227:AC227"/>
    <mergeCell ref="AD227:AF227"/>
    <mergeCell ref="B228:E230"/>
    <mergeCell ref="F228:G228"/>
    <mergeCell ref="B233:E233"/>
    <mergeCell ref="P233:T233"/>
    <mergeCell ref="V233:W233"/>
    <mergeCell ref="Y233:Z233"/>
    <mergeCell ref="AK233:AL233"/>
    <mergeCell ref="P234:T234"/>
    <mergeCell ref="V234:AF235"/>
    <mergeCell ref="B235:E235"/>
    <mergeCell ref="P235:R235"/>
    <mergeCell ref="S235:U235"/>
    <mergeCell ref="B231:E231"/>
    <mergeCell ref="P231:U231"/>
    <mergeCell ref="V231:W231"/>
    <mergeCell ref="Y231:Z231"/>
    <mergeCell ref="F232:G232"/>
    <mergeCell ref="H232:I232"/>
    <mergeCell ref="J232:K232"/>
    <mergeCell ref="L232:M232"/>
    <mergeCell ref="N232:O232"/>
    <mergeCell ref="P232:T232"/>
    <mergeCell ref="W238:X238"/>
    <mergeCell ref="P239:U239"/>
    <mergeCell ref="V239:AA239"/>
    <mergeCell ref="AB239:AF243"/>
    <mergeCell ref="V240:W240"/>
    <mergeCell ref="Y240:Z240"/>
    <mergeCell ref="V242:W242"/>
    <mergeCell ref="Y242:Z242"/>
    <mergeCell ref="H238:I238"/>
    <mergeCell ref="J238:K238"/>
    <mergeCell ref="L238:M238"/>
    <mergeCell ref="N238:O238"/>
    <mergeCell ref="Q238:R238"/>
    <mergeCell ref="T238:U238"/>
    <mergeCell ref="B236:AF236"/>
    <mergeCell ref="A237:A246"/>
    <mergeCell ref="B237:E237"/>
    <mergeCell ref="F237:O237"/>
    <mergeCell ref="P237:U237"/>
    <mergeCell ref="V237:X237"/>
    <mergeCell ref="Y237:AC237"/>
    <mergeCell ref="AD237:AF237"/>
    <mergeCell ref="B238:E240"/>
    <mergeCell ref="F238:G238"/>
    <mergeCell ref="B243:E243"/>
    <mergeCell ref="P243:T243"/>
    <mergeCell ref="V243:W243"/>
    <mergeCell ref="Y243:Z243"/>
    <mergeCell ref="AK243:AL243"/>
    <mergeCell ref="P244:T244"/>
    <mergeCell ref="V244:AF245"/>
    <mergeCell ref="B245:E245"/>
    <mergeCell ref="P245:R245"/>
    <mergeCell ref="S245:U245"/>
    <mergeCell ref="B241:E241"/>
    <mergeCell ref="P241:U241"/>
    <mergeCell ref="V241:W241"/>
    <mergeCell ref="Y241:Z241"/>
    <mergeCell ref="F242:G242"/>
    <mergeCell ref="H242:I242"/>
    <mergeCell ref="J242:K242"/>
    <mergeCell ref="L242:M242"/>
    <mergeCell ref="N242:O242"/>
    <mergeCell ref="P242:T242"/>
    <mergeCell ref="W248:X248"/>
    <mergeCell ref="P249:U249"/>
    <mergeCell ref="V249:AA249"/>
    <mergeCell ref="AB249:AF253"/>
    <mergeCell ref="V250:W250"/>
    <mergeCell ref="Y250:Z250"/>
    <mergeCell ref="V252:W252"/>
    <mergeCell ref="Y252:Z252"/>
    <mergeCell ref="H248:I248"/>
    <mergeCell ref="J248:K248"/>
    <mergeCell ref="L248:M248"/>
    <mergeCell ref="N248:O248"/>
    <mergeCell ref="Q248:R248"/>
    <mergeCell ref="T248:U248"/>
    <mergeCell ref="B246:AF246"/>
    <mergeCell ref="A247:A256"/>
    <mergeCell ref="B247:E247"/>
    <mergeCell ref="F247:O247"/>
    <mergeCell ref="P247:U247"/>
    <mergeCell ref="V247:X247"/>
    <mergeCell ref="Y247:AC247"/>
    <mergeCell ref="AD247:AF247"/>
    <mergeCell ref="B248:E250"/>
    <mergeCell ref="F248:G248"/>
    <mergeCell ref="B253:E253"/>
    <mergeCell ref="P253:T253"/>
    <mergeCell ref="V253:W253"/>
    <mergeCell ref="Y253:Z253"/>
    <mergeCell ref="AK253:AL253"/>
    <mergeCell ref="P254:T254"/>
    <mergeCell ref="V254:AF255"/>
    <mergeCell ref="B255:E255"/>
    <mergeCell ref="P255:R255"/>
    <mergeCell ref="S255:U255"/>
    <mergeCell ref="B251:E251"/>
    <mergeCell ref="P251:U251"/>
    <mergeCell ref="V251:W251"/>
    <mergeCell ref="Y251:Z251"/>
    <mergeCell ref="F252:G252"/>
    <mergeCell ref="H252:I252"/>
    <mergeCell ref="J252:K252"/>
    <mergeCell ref="L252:M252"/>
    <mergeCell ref="N252:O252"/>
    <mergeCell ref="P252:T252"/>
    <mergeCell ref="W258:X258"/>
    <mergeCell ref="P259:U259"/>
    <mergeCell ref="V259:AA259"/>
    <mergeCell ref="AB259:AF263"/>
    <mergeCell ref="V260:W260"/>
    <mergeCell ref="Y260:Z260"/>
    <mergeCell ref="V262:W262"/>
    <mergeCell ref="Y262:Z262"/>
    <mergeCell ref="H258:I258"/>
    <mergeCell ref="J258:K258"/>
    <mergeCell ref="L258:M258"/>
    <mergeCell ref="N258:O258"/>
    <mergeCell ref="Q258:R258"/>
    <mergeCell ref="T258:U258"/>
    <mergeCell ref="B256:AF256"/>
    <mergeCell ref="A257:A266"/>
    <mergeCell ref="B257:E257"/>
    <mergeCell ref="F257:O257"/>
    <mergeCell ref="P257:U257"/>
    <mergeCell ref="V257:X257"/>
    <mergeCell ref="Y257:AC257"/>
    <mergeCell ref="AD257:AF257"/>
    <mergeCell ref="B258:E260"/>
    <mergeCell ref="F258:G258"/>
    <mergeCell ref="B263:E263"/>
    <mergeCell ref="P263:T263"/>
    <mergeCell ref="V263:W263"/>
    <mergeCell ref="Y263:Z263"/>
    <mergeCell ref="AK263:AL263"/>
    <mergeCell ref="P264:T264"/>
    <mergeCell ref="V264:AF265"/>
    <mergeCell ref="B265:E265"/>
    <mergeCell ref="P265:R265"/>
    <mergeCell ref="S265:U265"/>
    <mergeCell ref="B261:E261"/>
    <mergeCell ref="P261:U261"/>
    <mergeCell ref="V261:W261"/>
    <mergeCell ref="Y261:Z261"/>
    <mergeCell ref="F262:G262"/>
    <mergeCell ref="H262:I262"/>
    <mergeCell ref="J262:K262"/>
    <mergeCell ref="L262:M262"/>
    <mergeCell ref="N262:O262"/>
    <mergeCell ref="P262:T262"/>
    <mergeCell ref="W268:X268"/>
    <mergeCell ref="P269:U269"/>
    <mergeCell ref="V269:AA269"/>
    <mergeCell ref="AB269:AF273"/>
    <mergeCell ref="V270:W270"/>
    <mergeCell ref="Y270:Z270"/>
    <mergeCell ref="V272:W272"/>
    <mergeCell ref="Y272:Z272"/>
    <mergeCell ref="H268:I268"/>
    <mergeCell ref="J268:K268"/>
    <mergeCell ref="L268:M268"/>
    <mergeCell ref="N268:O268"/>
    <mergeCell ref="Q268:R268"/>
    <mergeCell ref="T268:U268"/>
    <mergeCell ref="B266:AF266"/>
    <mergeCell ref="A267:A276"/>
    <mergeCell ref="B267:E267"/>
    <mergeCell ref="F267:O267"/>
    <mergeCell ref="P267:U267"/>
    <mergeCell ref="V267:X267"/>
    <mergeCell ref="Y267:AC267"/>
    <mergeCell ref="AD267:AF267"/>
    <mergeCell ref="B268:E270"/>
    <mergeCell ref="F268:G268"/>
    <mergeCell ref="B273:E273"/>
    <mergeCell ref="P273:T273"/>
    <mergeCell ref="V273:W273"/>
    <mergeCell ref="Y273:Z273"/>
    <mergeCell ref="AK273:AL273"/>
    <mergeCell ref="P274:T274"/>
    <mergeCell ref="V274:AF275"/>
    <mergeCell ref="B275:E275"/>
    <mergeCell ref="P275:R275"/>
    <mergeCell ref="S275:U275"/>
    <mergeCell ref="B271:E271"/>
    <mergeCell ref="P271:U271"/>
    <mergeCell ref="V271:W271"/>
    <mergeCell ref="Y271:Z271"/>
    <mergeCell ref="F272:G272"/>
    <mergeCell ref="H272:I272"/>
    <mergeCell ref="J272:K272"/>
    <mergeCell ref="L272:M272"/>
    <mergeCell ref="N272:O272"/>
    <mergeCell ref="P272:T272"/>
    <mergeCell ref="W278:X278"/>
    <mergeCell ref="P279:U279"/>
    <mergeCell ref="V279:AA279"/>
    <mergeCell ref="AB279:AF283"/>
    <mergeCell ref="V280:W280"/>
    <mergeCell ref="Y280:Z280"/>
    <mergeCell ref="V282:W282"/>
    <mergeCell ref="Y282:Z282"/>
    <mergeCell ref="H278:I278"/>
    <mergeCell ref="J278:K278"/>
    <mergeCell ref="L278:M278"/>
    <mergeCell ref="N278:O278"/>
    <mergeCell ref="Q278:R278"/>
    <mergeCell ref="T278:U278"/>
    <mergeCell ref="B276:AF276"/>
    <mergeCell ref="A277:A286"/>
    <mergeCell ref="B277:E277"/>
    <mergeCell ref="F277:O277"/>
    <mergeCell ref="P277:U277"/>
    <mergeCell ref="V277:X277"/>
    <mergeCell ref="Y277:AC277"/>
    <mergeCell ref="AD277:AF277"/>
    <mergeCell ref="B278:E280"/>
    <mergeCell ref="F278:G278"/>
    <mergeCell ref="B283:E283"/>
    <mergeCell ref="P283:T283"/>
    <mergeCell ref="V283:W283"/>
    <mergeCell ref="Y283:Z283"/>
    <mergeCell ref="AK283:AL283"/>
    <mergeCell ref="P284:T284"/>
    <mergeCell ref="V284:AF285"/>
    <mergeCell ref="B285:E285"/>
    <mergeCell ref="P285:R285"/>
    <mergeCell ref="S285:U285"/>
    <mergeCell ref="B281:E281"/>
    <mergeCell ref="P281:U281"/>
    <mergeCell ref="V281:W281"/>
    <mergeCell ref="Y281:Z281"/>
    <mergeCell ref="F282:G282"/>
    <mergeCell ref="H282:I282"/>
    <mergeCell ref="J282:K282"/>
    <mergeCell ref="L282:M282"/>
    <mergeCell ref="N282:O282"/>
    <mergeCell ref="P282:T282"/>
    <mergeCell ref="W288:X288"/>
    <mergeCell ref="P289:U289"/>
    <mergeCell ref="V289:AA289"/>
    <mergeCell ref="AB289:AF293"/>
    <mergeCell ref="V290:W290"/>
    <mergeCell ref="Y290:Z290"/>
    <mergeCell ref="V292:W292"/>
    <mergeCell ref="Y292:Z292"/>
    <mergeCell ref="H288:I288"/>
    <mergeCell ref="J288:K288"/>
    <mergeCell ref="L288:M288"/>
    <mergeCell ref="N288:O288"/>
    <mergeCell ref="Q288:R288"/>
    <mergeCell ref="T288:U288"/>
    <mergeCell ref="B286:AF286"/>
    <mergeCell ref="A287:A296"/>
    <mergeCell ref="B287:E287"/>
    <mergeCell ref="F287:O287"/>
    <mergeCell ref="P287:U287"/>
    <mergeCell ref="V287:X287"/>
    <mergeCell ref="Y287:AC287"/>
    <mergeCell ref="AD287:AF287"/>
    <mergeCell ref="B288:E290"/>
    <mergeCell ref="F288:G288"/>
    <mergeCell ref="B293:E293"/>
    <mergeCell ref="P293:T293"/>
    <mergeCell ref="V293:W293"/>
    <mergeCell ref="Y293:Z293"/>
    <mergeCell ref="AB299:AF303"/>
    <mergeCell ref="V300:W300"/>
    <mergeCell ref="Y300:Z300"/>
    <mergeCell ref="V302:W302"/>
    <mergeCell ref="Y302:Z302"/>
    <mergeCell ref="AK293:AL293"/>
    <mergeCell ref="P294:T294"/>
    <mergeCell ref="V294:AF295"/>
    <mergeCell ref="B295:E295"/>
    <mergeCell ref="P295:R295"/>
    <mergeCell ref="S295:U295"/>
    <mergeCell ref="B291:E291"/>
    <mergeCell ref="P291:U291"/>
    <mergeCell ref="V291:W291"/>
    <mergeCell ref="Y291:Z291"/>
    <mergeCell ref="F292:G292"/>
    <mergeCell ref="H292:I292"/>
    <mergeCell ref="J292:K292"/>
    <mergeCell ref="L292:M292"/>
    <mergeCell ref="N292:O292"/>
    <mergeCell ref="P292:T292"/>
    <mergeCell ref="W298:X298"/>
    <mergeCell ref="H298:I298"/>
    <mergeCell ref="J298:K298"/>
    <mergeCell ref="L298:M298"/>
    <mergeCell ref="N298:O298"/>
    <mergeCell ref="Q298:R298"/>
    <mergeCell ref="T298:U298"/>
    <mergeCell ref="B296:AF296"/>
    <mergeCell ref="A297:A306"/>
    <mergeCell ref="B297:E297"/>
    <mergeCell ref="F297:O297"/>
    <mergeCell ref="P297:U297"/>
    <mergeCell ref="V297:X297"/>
    <mergeCell ref="Y297:AC297"/>
    <mergeCell ref="AD297:AF297"/>
    <mergeCell ref="B298:E300"/>
    <mergeCell ref="F298:G298"/>
    <mergeCell ref="B306:AF306"/>
    <mergeCell ref="B303:E303"/>
    <mergeCell ref="P303:T303"/>
    <mergeCell ref="V303:W303"/>
    <mergeCell ref="Y303:Z303"/>
    <mergeCell ref="AK303:AL303"/>
    <mergeCell ref="P304:T304"/>
    <mergeCell ref="V304:AF305"/>
    <mergeCell ref="B305:E305"/>
    <mergeCell ref="P305:R305"/>
    <mergeCell ref="S305:U305"/>
    <mergeCell ref="B301:E301"/>
    <mergeCell ref="P301:U301"/>
    <mergeCell ref="V301:W301"/>
    <mergeCell ref="Y301:Z301"/>
    <mergeCell ref="F302:G302"/>
    <mergeCell ref="H302:I302"/>
    <mergeCell ref="J302:K302"/>
    <mergeCell ref="L302:M302"/>
    <mergeCell ref="N302:O302"/>
    <mergeCell ref="P302:T302"/>
    <mergeCell ref="P299:U299"/>
    <mergeCell ref="V299:AA299"/>
  </mergeCells>
  <phoneticPr fontId="1"/>
  <pageMargins left="0.27" right="0.17" top="0.56000000000000005" bottom="0.21" header="0.3" footer="0.17"/>
  <pageSetup paperSize="9" scale="84" orientation="landscape" r:id="rId1"/>
  <rowBreaks count="1" manualBreakCount="1">
    <brk id="26" max="31"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利用者曜日別抽出!$W$5:$W$104</xm:f>
          </x14:formula1>
          <xm:sqref>B8:E10 B18:E20 B28:E30 B38:E40 B48:E50 B58:E60 B68:E70 B78:E80 B88:E90 B98:E100 B108:E110 B118:E120 B128:E130 B138:E140 B148:E150 B158:E160 B168:E170 B178:E180 B188:E190 B198:E200 B208:E210 B218:E220 B228:E230 B238:E240 B248:E250 B258:E260 B268:E270 B278:E280 B288:E290 B298:E300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306"/>
  <sheetViews>
    <sheetView showZeros="0" view="pageBreakPreview" zoomScale="55" zoomScaleNormal="100" zoomScaleSheetLayoutView="55" workbookViewId="0">
      <selection activeCell="AL14" sqref="AL14"/>
    </sheetView>
  </sheetViews>
  <sheetFormatPr defaultColWidth="5.33203125" defaultRowHeight="13.2"/>
  <cols>
    <col min="1" max="15" width="5.109375" style="60" customWidth="1"/>
    <col min="16" max="32" width="5.44140625" style="60" customWidth="1"/>
    <col min="33" max="16384" width="5.33203125" style="60"/>
  </cols>
  <sheetData>
    <row r="1" spans="1:65" ht="19.5" customHeight="1" thickBot="1">
      <c r="A1" s="326" t="s">
        <v>8</v>
      </c>
      <c r="B1" s="327"/>
      <c r="C1" s="327"/>
      <c r="D1" s="328"/>
      <c r="E1" s="235" t="s">
        <v>38</v>
      </c>
      <c r="F1" s="236"/>
      <c r="G1" s="236"/>
      <c r="H1" s="236"/>
      <c r="I1" s="236"/>
      <c r="J1" s="236"/>
      <c r="K1" s="236"/>
      <c r="L1" s="236"/>
      <c r="M1" s="236"/>
      <c r="N1" s="236"/>
      <c r="O1" s="236"/>
      <c r="P1" s="236"/>
      <c r="Q1" s="236"/>
      <c r="R1" s="236"/>
      <c r="S1" s="236"/>
      <c r="T1" s="236"/>
      <c r="U1" s="236"/>
      <c r="V1" s="236"/>
      <c r="W1" s="236"/>
      <c r="X1" s="236"/>
      <c r="Y1" s="236"/>
      <c r="Z1" s="236"/>
      <c r="AA1" s="236"/>
      <c r="AB1" s="236"/>
      <c r="AC1" s="236"/>
      <c r="AD1" s="237"/>
    </row>
    <row r="2" spans="1:65" ht="7.2" customHeight="1" thickBot="1"/>
    <row r="3" spans="1:65">
      <c r="A3" s="329" t="s">
        <v>39</v>
      </c>
      <c r="B3" s="330"/>
      <c r="C3" s="330"/>
      <c r="D3" s="330"/>
      <c r="E3" s="333" t="s">
        <v>40</v>
      </c>
      <c r="F3" s="333"/>
      <c r="G3" s="333"/>
      <c r="H3" s="333"/>
      <c r="I3" s="333"/>
      <c r="J3" s="333"/>
      <c r="K3" s="333"/>
      <c r="L3" s="333"/>
      <c r="M3" s="333"/>
      <c r="N3" s="333"/>
      <c r="O3" s="333"/>
      <c r="P3" s="333"/>
      <c r="Q3" s="335" t="s">
        <v>41</v>
      </c>
      <c r="R3" s="342" t="s">
        <v>42</v>
      </c>
      <c r="S3" s="342"/>
      <c r="T3" s="330" t="s">
        <v>43</v>
      </c>
      <c r="U3" s="330"/>
      <c r="V3" s="330" t="s">
        <v>44</v>
      </c>
      <c r="W3" s="330"/>
      <c r="X3" s="330"/>
      <c r="Y3" s="330"/>
      <c r="Z3" s="330"/>
      <c r="AA3" s="330"/>
      <c r="AB3" s="330"/>
      <c r="AC3" s="330"/>
      <c r="AD3" s="339"/>
    </row>
    <row r="4" spans="1:65" ht="32.25" customHeight="1" thickBot="1">
      <c r="A4" s="331"/>
      <c r="B4" s="332"/>
      <c r="C4" s="332"/>
      <c r="D4" s="332"/>
      <c r="E4" s="334"/>
      <c r="F4" s="334"/>
      <c r="G4" s="334"/>
      <c r="H4" s="334"/>
      <c r="I4" s="334"/>
      <c r="J4" s="334"/>
      <c r="K4" s="334"/>
      <c r="L4" s="334"/>
      <c r="M4" s="334"/>
      <c r="N4" s="334"/>
      <c r="O4" s="334"/>
      <c r="P4" s="334"/>
      <c r="Q4" s="336"/>
      <c r="R4" s="340"/>
      <c r="S4" s="340"/>
      <c r="T4" s="340"/>
      <c r="U4" s="340"/>
      <c r="V4" s="340"/>
      <c r="W4" s="340"/>
      <c r="X4" s="340"/>
      <c r="Y4" s="340"/>
      <c r="Z4" s="340"/>
      <c r="AA4" s="340"/>
      <c r="AB4" s="340"/>
      <c r="AC4" s="340"/>
      <c r="AD4" s="341"/>
    </row>
    <row r="5" spans="1:65" ht="6" customHeight="1"/>
    <row r="6" spans="1:65" ht="15" thickBot="1">
      <c r="A6" s="337" t="s">
        <v>45</v>
      </c>
      <c r="B6" s="338"/>
      <c r="C6" s="338"/>
      <c r="D6" s="338"/>
      <c r="E6" s="338"/>
      <c r="F6" s="338"/>
      <c r="G6" s="338"/>
      <c r="H6" s="338"/>
      <c r="I6" s="338"/>
      <c r="J6" s="338"/>
      <c r="K6" s="338"/>
      <c r="L6" s="338"/>
      <c r="M6" s="338"/>
      <c r="N6" s="338"/>
      <c r="O6" s="338"/>
      <c r="P6" s="338"/>
      <c r="Q6" s="338"/>
      <c r="R6" s="338"/>
      <c r="S6" s="338"/>
      <c r="T6" s="338"/>
      <c r="U6" s="338"/>
      <c r="V6" s="338"/>
      <c r="W6" s="338"/>
      <c r="X6" s="338"/>
      <c r="Y6" s="338"/>
      <c r="Z6" s="338"/>
      <c r="AA6" s="338"/>
      <c r="AB6" s="338"/>
      <c r="AC6" s="338"/>
      <c r="AD6" s="338"/>
      <c r="AE6" s="338"/>
      <c r="AF6" s="338"/>
    </row>
    <row r="7" spans="1:65" ht="16.95" customHeight="1" thickBot="1">
      <c r="A7" s="325">
        <v>1</v>
      </c>
      <c r="B7" s="149" t="s">
        <v>9</v>
      </c>
      <c r="C7" s="150"/>
      <c r="D7" s="150"/>
      <c r="E7" s="151"/>
      <c r="F7" s="304" t="s">
        <v>158</v>
      </c>
      <c r="G7" s="305"/>
      <c r="H7" s="305"/>
      <c r="I7" s="305"/>
      <c r="J7" s="305"/>
      <c r="K7" s="305"/>
      <c r="L7" s="305"/>
      <c r="M7" s="305"/>
      <c r="N7" s="305"/>
      <c r="O7" s="306"/>
      <c r="P7" s="282" t="s">
        <v>48</v>
      </c>
      <c r="Q7" s="283"/>
      <c r="R7" s="283"/>
      <c r="S7" s="283"/>
      <c r="T7" s="283"/>
      <c r="U7" s="284"/>
      <c r="V7" s="285" t="str">
        <f>VLOOKUP($B8,利用者一覧!$C$4:$AU$53,36,FALSE)</f>
        <v>【通常食】</v>
      </c>
      <c r="W7" s="286"/>
      <c r="X7" s="286"/>
      <c r="Y7" s="282" t="s">
        <v>49</v>
      </c>
      <c r="Z7" s="283"/>
      <c r="AA7" s="283"/>
      <c r="AB7" s="283"/>
      <c r="AC7" s="284"/>
      <c r="AD7" s="285" t="str">
        <f>VLOOKUP($B8,利用者一覧!$C$4:$AU$53,37,FALSE)</f>
        <v>【総義歯】</v>
      </c>
      <c r="AE7" s="286"/>
      <c r="AF7" s="287"/>
    </row>
    <row r="8" spans="1:65" ht="27" customHeight="1" thickTop="1" thickBot="1">
      <c r="A8" s="302"/>
      <c r="B8" s="208" t="s">
        <v>196</v>
      </c>
      <c r="C8" s="208"/>
      <c r="D8" s="208"/>
      <c r="E8" s="259"/>
      <c r="F8" s="271" t="s">
        <v>26</v>
      </c>
      <c r="G8" s="272"/>
      <c r="H8" s="171" t="s">
        <v>27</v>
      </c>
      <c r="I8" s="272"/>
      <c r="J8" s="171" t="s">
        <v>28</v>
      </c>
      <c r="K8" s="272"/>
      <c r="L8" s="171" t="s">
        <v>29</v>
      </c>
      <c r="M8" s="272"/>
      <c r="N8" s="171" t="s">
        <v>30</v>
      </c>
      <c r="O8" s="275"/>
      <c r="P8" s="106" t="s">
        <v>52</v>
      </c>
      <c r="Q8" s="288" t="s">
        <v>53</v>
      </c>
      <c r="R8" s="289"/>
      <c r="S8" s="104" t="s">
        <v>57</v>
      </c>
      <c r="T8" s="290"/>
      <c r="U8" s="291"/>
      <c r="V8" s="105" t="s">
        <v>60</v>
      </c>
      <c r="W8" s="288" t="s">
        <v>61</v>
      </c>
      <c r="X8" s="292"/>
      <c r="Y8" s="107" t="s">
        <v>54</v>
      </c>
      <c r="Z8" s="115" t="s">
        <v>148</v>
      </c>
      <c r="AA8" s="108" t="s">
        <v>58</v>
      </c>
      <c r="AB8" s="115" t="s">
        <v>148</v>
      </c>
      <c r="AC8" s="108" t="s">
        <v>62</v>
      </c>
      <c r="AD8" s="115" t="s">
        <v>148</v>
      </c>
      <c r="AE8" s="104" t="s">
        <v>55</v>
      </c>
      <c r="AF8" s="61" t="s">
        <v>148</v>
      </c>
    </row>
    <row r="9" spans="1:65" ht="21.6" customHeight="1" thickBot="1">
      <c r="A9" s="302"/>
      <c r="B9" s="209"/>
      <c r="C9" s="209"/>
      <c r="D9" s="209"/>
      <c r="E9" s="261"/>
      <c r="F9" s="97" t="s">
        <v>36</v>
      </c>
      <c r="G9" s="98" t="s">
        <v>37</v>
      </c>
      <c r="H9" s="99" t="s">
        <v>36</v>
      </c>
      <c r="I9" s="98" t="s">
        <v>37</v>
      </c>
      <c r="J9" s="99" t="s">
        <v>36</v>
      </c>
      <c r="K9" s="98" t="s">
        <v>37</v>
      </c>
      <c r="L9" s="99" t="s">
        <v>36</v>
      </c>
      <c r="M9" s="98" t="s">
        <v>37</v>
      </c>
      <c r="N9" s="99" t="s">
        <v>36</v>
      </c>
      <c r="O9" s="100" t="s">
        <v>37</v>
      </c>
      <c r="P9" s="293" t="s">
        <v>177</v>
      </c>
      <c r="Q9" s="294"/>
      <c r="R9" s="294"/>
      <c r="S9" s="294"/>
      <c r="T9" s="294"/>
      <c r="U9" s="295"/>
      <c r="V9" s="293" t="s">
        <v>176</v>
      </c>
      <c r="W9" s="294"/>
      <c r="X9" s="294"/>
      <c r="Y9" s="294"/>
      <c r="Z9" s="294"/>
      <c r="AA9" s="296"/>
      <c r="AB9" s="297" t="str">
        <f>VLOOKUP($B8,利用者一覧!$C$4:$AU$53,45,FALSE)</f>
        <v>⑧機能訓練欄要確認</v>
      </c>
      <c r="AC9" s="297"/>
      <c r="AD9" s="297"/>
      <c r="AE9" s="297"/>
      <c r="AF9" s="298"/>
    </row>
    <row r="10" spans="1:65" ht="27" customHeight="1" thickTop="1" thickBot="1">
      <c r="A10" s="302"/>
      <c r="B10" s="209"/>
      <c r="C10" s="209"/>
      <c r="D10" s="209"/>
      <c r="E10" s="261"/>
      <c r="F10" s="71"/>
      <c r="G10" s="72"/>
      <c r="H10" s="73"/>
      <c r="I10" s="72"/>
      <c r="J10" s="73"/>
      <c r="K10" s="72"/>
      <c r="L10" s="73"/>
      <c r="M10" s="72"/>
      <c r="N10" s="73"/>
      <c r="O10" s="83"/>
      <c r="P10" s="107" t="s">
        <v>157</v>
      </c>
      <c r="Q10" s="115" t="s">
        <v>148</v>
      </c>
      <c r="R10" s="108" t="s">
        <v>63</v>
      </c>
      <c r="S10" s="61" t="s">
        <v>148</v>
      </c>
      <c r="T10" s="107" t="s">
        <v>59</v>
      </c>
      <c r="U10" s="61" t="s">
        <v>148</v>
      </c>
      <c r="V10" s="299" t="s">
        <v>135</v>
      </c>
      <c r="W10" s="300"/>
      <c r="X10" s="95" t="str">
        <f>VLOOKUP($B8,利用者一覧!$C$4:$AU$53,14,FALSE)</f>
        <v>□</v>
      </c>
      <c r="Y10" s="301" t="s">
        <v>139</v>
      </c>
      <c r="Z10" s="300"/>
      <c r="AA10" s="95" t="str">
        <f>VLOOKUP($B8,利用者一覧!$C$4:$AU$53,22,FALSE)</f>
        <v>□</v>
      </c>
      <c r="AB10" s="225"/>
      <c r="AC10" s="225"/>
      <c r="AD10" s="225"/>
      <c r="AE10" s="225"/>
      <c r="AF10" s="226"/>
    </row>
    <row r="11" spans="1:65" ht="21.6" customHeight="1" thickBot="1">
      <c r="A11" s="302"/>
      <c r="B11" s="283" t="s">
        <v>46</v>
      </c>
      <c r="C11" s="283"/>
      <c r="D11" s="283"/>
      <c r="E11" s="307"/>
      <c r="F11" s="84"/>
      <c r="G11" s="85"/>
      <c r="H11" s="86"/>
      <c r="I11" s="85"/>
      <c r="J11" s="86"/>
      <c r="K11" s="85"/>
      <c r="L11" s="86"/>
      <c r="M11" s="85"/>
      <c r="N11" s="86"/>
      <c r="O11" s="87"/>
      <c r="P11" s="293" t="s">
        <v>156</v>
      </c>
      <c r="Q11" s="294"/>
      <c r="R11" s="294"/>
      <c r="S11" s="294"/>
      <c r="T11" s="294"/>
      <c r="U11" s="295"/>
      <c r="V11" s="279" t="s">
        <v>143</v>
      </c>
      <c r="W11" s="280"/>
      <c r="X11" s="96" t="str">
        <f>VLOOKUP($B8,利用者一覧!$C$4:$AU$53,16,FALSE)</f>
        <v>□</v>
      </c>
      <c r="Y11" s="281" t="s">
        <v>140</v>
      </c>
      <c r="Z11" s="280"/>
      <c r="AA11" s="96" t="str">
        <f>VLOOKUP($B8,利用者一覧!$C$4:$AU$53,24,FALSE)</f>
        <v>□</v>
      </c>
      <c r="AB11" s="225"/>
      <c r="AC11" s="225"/>
      <c r="AD11" s="225"/>
      <c r="AE11" s="225"/>
      <c r="AF11" s="226"/>
    </row>
    <row r="12" spans="1:65" ht="21.6" customHeight="1" thickTop="1" thickBot="1">
      <c r="A12" s="302"/>
      <c r="B12" s="103" t="s">
        <v>51</v>
      </c>
      <c r="C12" s="94" t="str">
        <f>VLOOKUP($B8,利用者一覧!$C$4:$AU$53,38,FALSE)</f>
        <v>□</v>
      </c>
      <c r="D12" s="104" t="s">
        <v>56</v>
      </c>
      <c r="E12" s="61" t="s">
        <v>149</v>
      </c>
      <c r="F12" s="271" t="s">
        <v>31</v>
      </c>
      <c r="G12" s="272"/>
      <c r="H12" s="171" t="s">
        <v>32</v>
      </c>
      <c r="I12" s="272"/>
      <c r="J12" s="171" t="s">
        <v>33</v>
      </c>
      <c r="K12" s="272"/>
      <c r="L12" s="171" t="s">
        <v>34</v>
      </c>
      <c r="M12" s="273"/>
      <c r="N12" s="274" t="s">
        <v>35</v>
      </c>
      <c r="O12" s="275"/>
      <c r="P12" s="276" t="str">
        <f>VLOOKUP($B8,利用者一覧!$C$4:$AU$53,40,FALSE)</f>
        <v>てくてく体操</v>
      </c>
      <c r="Q12" s="277"/>
      <c r="R12" s="277"/>
      <c r="S12" s="277"/>
      <c r="T12" s="278"/>
      <c r="U12" s="70" t="s">
        <v>148</v>
      </c>
      <c r="V12" s="279" t="s">
        <v>144</v>
      </c>
      <c r="W12" s="280"/>
      <c r="X12" s="96" t="str">
        <f>VLOOKUP($B8,利用者一覧!$C$4:$AU$53,18,FALSE)</f>
        <v>□</v>
      </c>
      <c r="Y12" s="281" t="s">
        <v>141</v>
      </c>
      <c r="Z12" s="280"/>
      <c r="AA12" s="96" t="str">
        <f>VLOOKUP($B8,利用者一覧!$C$4:$AU$53,26,FALSE)</f>
        <v>□</v>
      </c>
      <c r="AB12" s="225"/>
      <c r="AC12" s="225"/>
      <c r="AD12" s="225"/>
      <c r="AE12" s="225"/>
      <c r="AF12" s="226"/>
    </row>
    <row r="13" spans="1:65" ht="21.6" customHeight="1" thickBot="1">
      <c r="A13" s="302"/>
      <c r="B13" s="308" t="s">
        <v>47</v>
      </c>
      <c r="C13" s="308"/>
      <c r="D13" s="308"/>
      <c r="E13" s="309"/>
      <c r="F13" s="97" t="s">
        <v>36</v>
      </c>
      <c r="G13" s="98" t="s">
        <v>37</v>
      </c>
      <c r="H13" s="99" t="s">
        <v>36</v>
      </c>
      <c r="I13" s="98" t="s">
        <v>37</v>
      </c>
      <c r="J13" s="99" t="s">
        <v>36</v>
      </c>
      <c r="K13" s="98" t="s">
        <v>37</v>
      </c>
      <c r="L13" s="99" t="s">
        <v>36</v>
      </c>
      <c r="M13" s="101" t="s">
        <v>37</v>
      </c>
      <c r="N13" s="102" t="s">
        <v>36</v>
      </c>
      <c r="O13" s="100" t="s">
        <v>37</v>
      </c>
      <c r="P13" s="310" t="str">
        <f>VLOOKUP($B8,利用者一覧!$C$4:$AU$53,41,FALSE)</f>
        <v>歩行マシントレ</v>
      </c>
      <c r="Q13" s="311"/>
      <c r="R13" s="311"/>
      <c r="S13" s="311"/>
      <c r="T13" s="312"/>
      <c r="U13" s="64" t="s">
        <v>148</v>
      </c>
      <c r="V13" s="279" t="s">
        <v>138</v>
      </c>
      <c r="W13" s="280"/>
      <c r="X13" s="96" t="str">
        <f>VLOOKUP($B8,利用者一覧!$C$4:$AU$53,20,FALSE)</f>
        <v>□</v>
      </c>
      <c r="Y13" s="281" t="s">
        <v>142</v>
      </c>
      <c r="Z13" s="280"/>
      <c r="AA13" s="96" t="str">
        <f>VLOOKUP($B8,利用者一覧!$C$4:$AU$53,28,FALSE)</f>
        <v>☑</v>
      </c>
      <c r="AB13" s="225"/>
      <c r="AC13" s="225"/>
      <c r="AD13" s="225"/>
      <c r="AE13" s="225"/>
      <c r="AF13" s="226"/>
      <c r="AK13" s="316"/>
      <c r="AL13" s="316"/>
      <c r="AM13" s="67"/>
      <c r="AN13" s="67"/>
      <c r="AO13" s="67"/>
    </row>
    <row r="14" spans="1:65" ht="21.6" customHeight="1" thickTop="1" thickBot="1">
      <c r="A14" s="302"/>
      <c r="B14" s="106" t="s">
        <v>51</v>
      </c>
      <c r="C14" s="94" t="str">
        <f>VLOOKUP($B8,利用者一覧!$C$4:$AU$53,39,FALSE)</f>
        <v>□</v>
      </c>
      <c r="D14" s="104" t="s">
        <v>56</v>
      </c>
      <c r="E14" s="61" t="s">
        <v>149</v>
      </c>
      <c r="F14" s="71"/>
      <c r="G14" s="72"/>
      <c r="H14" s="73"/>
      <c r="I14" s="72"/>
      <c r="J14" s="73"/>
      <c r="K14" s="72"/>
      <c r="L14" s="73"/>
      <c r="M14" s="74"/>
      <c r="N14" s="62"/>
      <c r="O14" s="63"/>
      <c r="P14" s="317">
        <f>VLOOKUP($B8,利用者一覧!$C$4:$AU$53,42,FALSE)</f>
        <v>0</v>
      </c>
      <c r="Q14" s="318"/>
      <c r="R14" s="318"/>
      <c r="S14" s="318"/>
      <c r="T14" s="319"/>
      <c r="U14" s="116" t="s">
        <v>148</v>
      </c>
      <c r="V14" s="320" t="str">
        <f>VLOOKUP($B8,利用者一覧!$C$4:$AU$53,44,FALSE)</f>
        <v>目標：筋肉増量のための食事改善</v>
      </c>
      <c r="W14" s="179"/>
      <c r="X14" s="179"/>
      <c r="Y14" s="179"/>
      <c r="Z14" s="179"/>
      <c r="AA14" s="179"/>
      <c r="AB14" s="179"/>
      <c r="AC14" s="179"/>
      <c r="AD14" s="179"/>
      <c r="AE14" s="179"/>
      <c r="AF14" s="180"/>
    </row>
    <row r="15" spans="1:65" ht="21.6" customHeight="1" thickBot="1">
      <c r="A15" s="302"/>
      <c r="B15" s="293" t="s">
        <v>182</v>
      </c>
      <c r="C15" s="294"/>
      <c r="D15" s="294"/>
      <c r="E15" s="295"/>
      <c r="F15" s="109"/>
      <c r="G15" s="110"/>
      <c r="H15" s="111"/>
      <c r="I15" s="110"/>
      <c r="J15" s="111"/>
      <c r="K15" s="110"/>
      <c r="L15" s="111"/>
      <c r="M15" s="112"/>
      <c r="N15" s="113"/>
      <c r="O15" s="114"/>
      <c r="P15" s="198" t="s">
        <v>178</v>
      </c>
      <c r="Q15" s="199"/>
      <c r="R15" s="324"/>
      <c r="S15" s="206" t="str">
        <f>VLOOKUP($B8,利用者一覧!$C$4:$AU$53,43,FALSE)</f>
        <v>栄養</v>
      </c>
      <c r="T15" s="206"/>
      <c r="U15" s="207"/>
      <c r="V15" s="321"/>
      <c r="W15" s="322"/>
      <c r="X15" s="322"/>
      <c r="Y15" s="322"/>
      <c r="Z15" s="322"/>
      <c r="AA15" s="322"/>
      <c r="AB15" s="322"/>
      <c r="AC15" s="322"/>
      <c r="AD15" s="322"/>
      <c r="AE15" s="322"/>
      <c r="AF15" s="323"/>
      <c r="AK15" s="76"/>
      <c r="AL15" s="76"/>
      <c r="AM15" s="76"/>
      <c r="AN15" s="76"/>
      <c r="AO15" s="76"/>
      <c r="AP15" s="77"/>
      <c r="AQ15" s="77"/>
      <c r="AR15" s="75"/>
      <c r="AS15" s="77"/>
      <c r="AT15" s="77"/>
      <c r="AU15" s="75"/>
      <c r="AV15" s="77"/>
      <c r="AW15" s="77"/>
      <c r="AX15" s="75"/>
      <c r="AY15" s="77"/>
      <c r="AZ15" s="77"/>
      <c r="BA15" s="75"/>
      <c r="BB15" s="77"/>
      <c r="BC15" s="77"/>
      <c r="BD15" s="75"/>
      <c r="BE15" s="77"/>
      <c r="BF15" s="77"/>
      <c r="BG15" s="75"/>
      <c r="BH15" s="77"/>
      <c r="BI15" s="77"/>
      <c r="BJ15" s="75"/>
      <c r="BK15" s="77"/>
      <c r="BL15" s="77"/>
      <c r="BM15" s="75"/>
    </row>
    <row r="16" spans="1:65" ht="27.6" customHeight="1" thickTop="1" thickBot="1">
      <c r="A16" s="303"/>
      <c r="B16" s="313"/>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5"/>
    </row>
    <row r="17" spans="1:65" ht="16.95" customHeight="1" thickBot="1">
      <c r="A17" s="302">
        <v>2</v>
      </c>
      <c r="B17" s="149" t="s">
        <v>9</v>
      </c>
      <c r="C17" s="150"/>
      <c r="D17" s="150"/>
      <c r="E17" s="151"/>
      <c r="F17" s="304" t="s">
        <v>158</v>
      </c>
      <c r="G17" s="305"/>
      <c r="H17" s="305"/>
      <c r="I17" s="305"/>
      <c r="J17" s="305"/>
      <c r="K17" s="305"/>
      <c r="L17" s="305"/>
      <c r="M17" s="305"/>
      <c r="N17" s="305"/>
      <c r="O17" s="306"/>
      <c r="P17" s="282" t="s">
        <v>48</v>
      </c>
      <c r="Q17" s="283"/>
      <c r="R17" s="283"/>
      <c r="S17" s="283"/>
      <c r="T17" s="283"/>
      <c r="U17" s="284"/>
      <c r="V17" s="285" t="str">
        <f>VLOOKUP($B18,利用者一覧!$C$4:$AU$53,36,FALSE)</f>
        <v>【通常食】</v>
      </c>
      <c r="W17" s="286"/>
      <c r="X17" s="286"/>
      <c r="Y17" s="282" t="s">
        <v>49</v>
      </c>
      <c r="Z17" s="283"/>
      <c r="AA17" s="283"/>
      <c r="AB17" s="283"/>
      <c r="AC17" s="284"/>
      <c r="AD17" s="285" t="str">
        <f>VLOOKUP($B18,利用者一覧!$C$4:$AU$53,37,FALSE)</f>
        <v>【総義歯】</v>
      </c>
      <c r="AE17" s="286"/>
      <c r="AF17" s="287"/>
    </row>
    <row r="18" spans="1:65" ht="27" customHeight="1" thickTop="1" thickBot="1">
      <c r="A18" s="302"/>
      <c r="B18" s="208" t="s">
        <v>202</v>
      </c>
      <c r="C18" s="208"/>
      <c r="D18" s="208"/>
      <c r="E18" s="259"/>
      <c r="F18" s="271" t="s">
        <v>26</v>
      </c>
      <c r="G18" s="272"/>
      <c r="H18" s="171" t="s">
        <v>27</v>
      </c>
      <c r="I18" s="272"/>
      <c r="J18" s="171" t="s">
        <v>28</v>
      </c>
      <c r="K18" s="272"/>
      <c r="L18" s="171" t="s">
        <v>29</v>
      </c>
      <c r="M18" s="272"/>
      <c r="N18" s="171" t="s">
        <v>30</v>
      </c>
      <c r="O18" s="275"/>
      <c r="P18" s="106" t="s">
        <v>52</v>
      </c>
      <c r="Q18" s="288" t="s">
        <v>53</v>
      </c>
      <c r="R18" s="289"/>
      <c r="S18" s="104" t="s">
        <v>57</v>
      </c>
      <c r="T18" s="290"/>
      <c r="U18" s="291"/>
      <c r="V18" s="105" t="s">
        <v>60</v>
      </c>
      <c r="W18" s="288" t="s">
        <v>61</v>
      </c>
      <c r="X18" s="292"/>
      <c r="Y18" s="107" t="s">
        <v>54</v>
      </c>
      <c r="Z18" s="115" t="s">
        <v>148</v>
      </c>
      <c r="AA18" s="108" t="s">
        <v>58</v>
      </c>
      <c r="AB18" s="115" t="s">
        <v>148</v>
      </c>
      <c r="AC18" s="108" t="s">
        <v>62</v>
      </c>
      <c r="AD18" s="115" t="s">
        <v>148</v>
      </c>
      <c r="AE18" s="104" t="s">
        <v>55</v>
      </c>
      <c r="AF18" s="61" t="s">
        <v>148</v>
      </c>
    </row>
    <row r="19" spans="1:65" ht="21.6" customHeight="1" thickBot="1">
      <c r="A19" s="302"/>
      <c r="B19" s="209"/>
      <c r="C19" s="209"/>
      <c r="D19" s="209"/>
      <c r="E19" s="261"/>
      <c r="F19" s="97" t="s">
        <v>36</v>
      </c>
      <c r="G19" s="98" t="s">
        <v>37</v>
      </c>
      <c r="H19" s="99" t="s">
        <v>36</v>
      </c>
      <c r="I19" s="98" t="s">
        <v>37</v>
      </c>
      <c r="J19" s="99" t="s">
        <v>36</v>
      </c>
      <c r="K19" s="98" t="s">
        <v>37</v>
      </c>
      <c r="L19" s="99" t="s">
        <v>36</v>
      </c>
      <c r="M19" s="98" t="s">
        <v>37</v>
      </c>
      <c r="N19" s="99" t="s">
        <v>36</v>
      </c>
      <c r="O19" s="100" t="s">
        <v>37</v>
      </c>
      <c r="P19" s="293" t="s">
        <v>177</v>
      </c>
      <c r="Q19" s="294"/>
      <c r="R19" s="294"/>
      <c r="S19" s="294"/>
      <c r="T19" s="294"/>
      <c r="U19" s="295"/>
      <c r="V19" s="293" t="s">
        <v>176</v>
      </c>
      <c r="W19" s="294"/>
      <c r="X19" s="294"/>
      <c r="Y19" s="294"/>
      <c r="Z19" s="294"/>
      <c r="AA19" s="296"/>
      <c r="AB19" s="297" t="str">
        <f>VLOOKUP($B18,利用者一覧!$C$4:$AU$53,45,FALSE)</f>
        <v>①1時間1回歩行②レクの実施④トイレのついてに歩行訓練⑧機能訓練欄要確認</v>
      </c>
      <c r="AC19" s="297"/>
      <c r="AD19" s="297"/>
      <c r="AE19" s="297"/>
      <c r="AF19" s="298"/>
    </row>
    <row r="20" spans="1:65" ht="27" customHeight="1" thickTop="1" thickBot="1">
      <c r="A20" s="302"/>
      <c r="B20" s="209"/>
      <c r="C20" s="209"/>
      <c r="D20" s="209"/>
      <c r="E20" s="261"/>
      <c r="F20" s="71"/>
      <c r="G20" s="72"/>
      <c r="H20" s="73"/>
      <c r="I20" s="72"/>
      <c r="J20" s="73"/>
      <c r="K20" s="72"/>
      <c r="L20" s="73"/>
      <c r="M20" s="72"/>
      <c r="N20" s="73"/>
      <c r="O20" s="83"/>
      <c r="P20" s="107" t="s">
        <v>157</v>
      </c>
      <c r="Q20" s="115" t="s">
        <v>148</v>
      </c>
      <c r="R20" s="108" t="s">
        <v>63</v>
      </c>
      <c r="S20" s="61" t="s">
        <v>148</v>
      </c>
      <c r="T20" s="107" t="s">
        <v>59</v>
      </c>
      <c r="U20" s="61" t="s">
        <v>148</v>
      </c>
      <c r="V20" s="299" t="s">
        <v>135</v>
      </c>
      <c r="W20" s="300"/>
      <c r="X20" s="95" t="str">
        <f>VLOOKUP($B18,利用者一覧!$C$4:$AU$53,14,FALSE)</f>
        <v>☑</v>
      </c>
      <c r="Y20" s="301" t="s">
        <v>139</v>
      </c>
      <c r="Z20" s="300"/>
      <c r="AA20" s="95" t="str">
        <f>VLOOKUP($B18,利用者一覧!$C$4:$AU$53,22,FALSE)</f>
        <v>□</v>
      </c>
      <c r="AB20" s="225"/>
      <c r="AC20" s="225"/>
      <c r="AD20" s="225"/>
      <c r="AE20" s="225"/>
      <c r="AF20" s="226"/>
    </row>
    <row r="21" spans="1:65" ht="21.6" customHeight="1" thickBot="1">
      <c r="A21" s="302"/>
      <c r="B21" s="283" t="s">
        <v>46</v>
      </c>
      <c r="C21" s="283"/>
      <c r="D21" s="283"/>
      <c r="E21" s="307"/>
      <c r="F21" s="84"/>
      <c r="G21" s="85"/>
      <c r="H21" s="86"/>
      <c r="I21" s="85"/>
      <c r="J21" s="86"/>
      <c r="K21" s="85"/>
      <c r="L21" s="86"/>
      <c r="M21" s="85"/>
      <c r="N21" s="86"/>
      <c r="O21" s="87"/>
      <c r="P21" s="293" t="s">
        <v>156</v>
      </c>
      <c r="Q21" s="294"/>
      <c r="R21" s="294"/>
      <c r="S21" s="294"/>
      <c r="T21" s="294"/>
      <c r="U21" s="295"/>
      <c r="V21" s="279" t="s">
        <v>143</v>
      </c>
      <c r="W21" s="280"/>
      <c r="X21" s="96" t="str">
        <f>VLOOKUP($B18,利用者一覧!$C$4:$AU$53,16,FALSE)</f>
        <v>☑</v>
      </c>
      <c r="Y21" s="281" t="s">
        <v>140</v>
      </c>
      <c r="Z21" s="280"/>
      <c r="AA21" s="96" t="str">
        <f>VLOOKUP($B18,利用者一覧!$C$4:$AU$53,24,FALSE)</f>
        <v>□</v>
      </c>
      <c r="AB21" s="225"/>
      <c r="AC21" s="225"/>
      <c r="AD21" s="225"/>
      <c r="AE21" s="225"/>
      <c r="AF21" s="226"/>
    </row>
    <row r="22" spans="1:65" ht="21.6" customHeight="1" thickTop="1" thickBot="1">
      <c r="A22" s="302"/>
      <c r="B22" s="103" t="s">
        <v>51</v>
      </c>
      <c r="C22" s="94" t="str">
        <f>VLOOKUP($B18,利用者一覧!$C$4:$AU$53,38,FALSE)</f>
        <v>□</v>
      </c>
      <c r="D22" s="104" t="s">
        <v>56</v>
      </c>
      <c r="E22" s="61" t="s">
        <v>149</v>
      </c>
      <c r="F22" s="271" t="s">
        <v>31</v>
      </c>
      <c r="G22" s="272"/>
      <c r="H22" s="171" t="s">
        <v>32</v>
      </c>
      <c r="I22" s="272"/>
      <c r="J22" s="171" t="s">
        <v>33</v>
      </c>
      <c r="K22" s="272"/>
      <c r="L22" s="171" t="s">
        <v>34</v>
      </c>
      <c r="M22" s="273"/>
      <c r="N22" s="274" t="s">
        <v>35</v>
      </c>
      <c r="O22" s="275"/>
      <c r="P22" s="276" t="str">
        <f>VLOOKUP($B18,利用者一覧!$C$4:$AU$53,40,FALSE)</f>
        <v>てくてく体操</v>
      </c>
      <c r="Q22" s="277"/>
      <c r="R22" s="277"/>
      <c r="S22" s="277"/>
      <c r="T22" s="278"/>
      <c r="U22" s="70" t="s">
        <v>148</v>
      </c>
      <c r="V22" s="279" t="s">
        <v>144</v>
      </c>
      <c r="W22" s="280"/>
      <c r="X22" s="96" t="str">
        <f>VLOOKUP($B18,利用者一覧!$C$4:$AU$53,18,FALSE)</f>
        <v>□</v>
      </c>
      <c r="Y22" s="281" t="s">
        <v>141</v>
      </c>
      <c r="Z22" s="280"/>
      <c r="AA22" s="96" t="str">
        <f>VLOOKUP($B18,利用者一覧!$C$4:$AU$53,26,FALSE)</f>
        <v>□</v>
      </c>
      <c r="AB22" s="225"/>
      <c r="AC22" s="225"/>
      <c r="AD22" s="225"/>
      <c r="AE22" s="225"/>
      <c r="AF22" s="226"/>
    </row>
    <row r="23" spans="1:65" ht="21.6" customHeight="1" thickBot="1">
      <c r="A23" s="302"/>
      <c r="B23" s="308" t="s">
        <v>47</v>
      </c>
      <c r="C23" s="308"/>
      <c r="D23" s="308"/>
      <c r="E23" s="309"/>
      <c r="F23" s="97" t="s">
        <v>36</v>
      </c>
      <c r="G23" s="98" t="s">
        <v>37</v>
      </c>
      <c r="H23" s="99" t="s">
        <v>36</v>
      </c>
      <c r="I23" s="98" t="s">
        <v>37</v>
      </c>
      <c r="J23" s="99" t="s">
        <v>36</v>
      </c>
      <c r="K23" s="98" t="s">
        <v>37</v>
      </c>
      <c r="L23" s="99" t="s">
        <v>36</v>
      </c>
      <c r="M23" s="101" t="s">
        <v>37</v>
      </c>
      <c r="N23" s="102" t="s">
        <v>36</v>
      </c>
      <c r="O23" s="100" t="s">
        <v>37</v>
      </c>
      <c r="P23" s="310" t="str">
        <f>VLOOKUP($B18,利用者一覧!$C$4:$AU$53,41,FALSE)</f>
        <v>立ち座り運動</v>
      </c>
      <c r="Q23" s="311"/>
      <c r="R23" s="311"/>
      <c r="S23" s="311"/>
      <c r="T23" s="312"/>
      <c r="U23" s="64" t="s">
        <v>148</v>
      </c>
      <c r="V23" s="279" t="s">
        <v>138</v>
      </c>
      <c r="W23" s="280"/>
      <c r="X23" s="96" t="str">
        <f>VLOOKUP($B18,利用者一覧!$C$4:$AU$53,20,FALSE)</f>
        <v>☑</v>
      </c>
      <c r="Y23" s="281" t="s">
        <v>142</v>
      </c>
      <c r="Z23" s="280"/>
      <c r="AA23" s="96" t="str">
        <f>VLOOKUP($B18,利用者一覧!$C$4:$AU$53,28,FALSE)</f>
        <v>☑</v>
      </c>
      <c r="AB23" s="225"/>
      <c r="AC23" s="225"/>
      <c r="AD23" s="225"/>
      <c r="AE23" s="225"/>
      <c r="AF23" s="226"/>
      <c r="AK23" s="316"/>
      <c r="AL23" s="316"/>
      <c r="AM23" s="67"/>
      <c r="AN23" s="67"/>
      <c r="AO23" s="67"/>
    </row>
    <row r="24" spans="1:65" ht="21.6" customHeight="1" thickTop="1" thickBot="1">
      <c r="A24" s="302"/>
      <c r="B24" s="106" t="s">
        <v>51</v>
      </c>
      <c r="C24" s="94" t="str">
        <f>VLOOKUP($B18,利用者一覧!$C$4:$AU$53,39,FALSE)</f>
        <v>□</v>
      </c>
      <c r="D24" s="104" t="s">
        <v>56</v>
      </c>
      <c r="E24" s="61" t="s">
        <v>149</v>
      </c>
      <c r="F24" s="71"/>
      <c r="G24" s="72"/>
      <c r="H24" s="73"/>
      <c r="I24" s="72"/>
      <c r="J24" s="73"/>
      <c r="K24" s="72"/>
      <c r="L24" s="73"/>
      <c r="M24" s="74"/>
      <c r="N24" s="62"/>
      <c r="O24" s="63"/>
      <c r="P24" s="317">
        <f>VLOOKUP($B18,利用者一覧!$C$4:$AU$53,42,FALSE)</f>
        <v>0</v>
      </c>
      <c r="Q24" s="318"/>
      <c r="R24" s="318"/>
      <c r="S24" s="318"/>
      <c r="T24" s="319"/>
      <c r="U24" s="116" t="s">
        <v>148</v>
      </c>
      <c r="V24" s="320" t="str">
        <f>VLOOKUP($B18,利用者一覧!$C$4:$AU$53,44,FALSE)</f>
        <v>目標：閉じこもり予防</v>
      </c>
      <c r="W24" s="179"/>
      <c r="X24" s="179"/>
      <c r="Y24" s="179"/>
      <c r="Z24" s="179"/>
      <c r="AA24" s="179"/>
      <c r="AB24" s="179"/>
      <c r="AC24" s="179"/>
      <c r="AD24" s="179"/>
      <c r="AE24" s="179"/>
      <c r="AF24" s="180"/>
    </row>
    <row r="25" spans="1:65" ht="21.6" customHeight="1" thickBot="1">
      <c r="A25" s="302"/>
      <c r="B25" s="293" t="s">
        <v>182</v>
      </c>
      <c r="C25" s="294"/>
      <c r="D25" s="294"/>
      <c r="E25" s="295"/>
      <c r="F25" s="109"/>
      <c r="G25" s="110"/>
      <c r="H25" s="111"/>
      <c r="I25" s="110"/>
      <c r="J25" s="111"/>
      <c r="K25" s="110"/>
      <c r="L25" s="111"/>
      <c r="M25" s="112"/>
      <c r="N25" s="113"/>
      <c r="O25" s="114"/>
      <c r="P25" s="198" t="s">
        <v>178</v>
      </c>
      <c r="Q25" s="199"/>
      <c r="R25" s="324"/>
      <c r="S25" s="206" t="str">
        <f>VLOOKUP($B18,利用者一覧!$C$4:$AU$53,43,FALSE)</f>
        <v>外出の機会</v>
      </c>
      <c r="T25" s="206"/>
      <c r="U25" s="207"/>
      <c r="V25" s="321"/>
      <c r="W25" s="322"/>
      <c r="X25" s="322"/>
      <c r="Y25" s="322"/>
      <c r="Z25" s="322"/>
      <c r="AA25" s="322"/>
      <c r="AB25" s="322"/>
      <c r="AC25" s="322"/>
      <c r="AD25" s="322"/>
      <c r="AE25" s="322"/>
      <c r="AF25" s="323"/>
      <c r="AK25" s="76"/>
      <c r="AL25" s="76"/>
      <c r="AM25" s="76"/>
      <c r="AN25" s="76"/>
      <c r="AO25" s="76"/>
      <c r="AP25" s="77"/>
      <c r="AQ25" s="77"/>
      <c r="AR25" s="75"/>
      <c r="AS25" s="77"/>
      <c r="AT25" s="77"/>
      <c r="AU25" s="75"/>
      <c r="AV25" s="77"/>
      <c r="AW25" s="77"/>
      <c r="AX25" s="75"/>
      <c r="AY25" s="77"/>
      <c r="AZ25" s="77"/>
      <c r="BA25" s="75"/>
      <c r="BB25" s="77"/>
      <c r="BC25" s="77"/>
      <c r="BD25" s="75"/>
      <c r="BE25" s="77"/>
      <c r="BF25" s="77"/>
      <c r="BG25" s="75"/>
      <c r="BH25" s="77"/>
      <c r="BI25" s="77"/>
      <c r="BJ25" s="75"/>
      <c r="BK25" s="77"/>
      <c r="BL25" s="77"/>
      <c r="BM25" s="75"/>
    </row>
    <row r="26" spans="1:65" ht="27.6" customHeight="1" thickTop="1" thickBot="1">
      <c r="A26" s="303"/>
      <c r="B26" s="313"/>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5"/>
    </row>
    <row r="27" spans="1:65" ht="16.95" customHeight="1" thickBot="1">
      <c r="A27" s="302">
        <v>3</v>
      </c>
      <c r="B27" s="149" t="s">
        <v>9</v>
      </c>
      <c r="C27" s="150"/>
      <c r="D27" s="150"/>
      <c r="E27" s="151"/>
      <c r="F27" s="304" t="s">
        <v>158</v>
      </c>
      <c r="G27" s="305"/>
      <c r="H27" s="305"/>
      <c r="I27" s="305"/>
      <c r="J27" s="305"/>
      <c r="K27" s="305"/>
      <c r="L27" s="305"/>
      <c r="M27" s="305"/>
      <c r="N27" s="305"/>
      <c r="O27" s="306"/>
      <c r="P27" s="282" t="s">
        <v>48</v>
      </c>
      <c r="Q27" s="283"/>
      <c r="R27" s="283"/>
      <c r="S27" s="283"/>
      <c r="T27" s="283"/>
      <c r="U27" s="284"/>
      <c r="V27" s="285" t="str">
        <f>VLOOKUP($B28,利用者一覧!$C$4:$AU$53,36,FALSE)</f>
        <v>【通常食】</v>
      </c>
      <c r="W27" s="286"/>
      <c r="X27" s="286"/>
      <c r="Y27" s="282" t="s">
        <v>49</v>
      </c>
      <c r="Z27" s="283"/>
      <c r="AA27" s="283"/>
      <c r="AB27" s="283"/>
      <c r="AC27" s="284"/>
      <c r="AD27" s="285" t="str">
        <f>VLOOKUP($B28,利用者一覧!$C$4:$AU$53,37,FALSE)</f>
        <v>【総義歯】</v>
      </c>
      <c r="AE27" s="286"/>
      <c r="AF27" s="287"/>
    </row>
    <row r="28" spans="1:65" ht="27" customHeight="1" thickTop="1" thickBot="1">
      <c r="A28" s="302"/>
      <c r="B28" s="208" t="s">
        <v>200</v>
      </c>
      <c r="C28" s="208"/>
      <c r="D28" s="208"/>
      <c r="E28" s="259"/>
      <c r="F28" s="271" t="s">
        <v>26</v>
      </c>
      <c r="G28" s="272"/>
      <c r="H28" s="171" t="s">
        <v>27</v>
      </c>
      <c r="I28" s="272"/>
      <c r="J28" s="171" t="s">
        <v>28</v>
      </c>
      <c r="K28" s="272"/>
      <c r="L28" s="171" t="s">
        <v>29</v>
      </c>
      <c r="M28" s="272"/>
      <c r="N28" s="171" t="s">
        <v>30</v>
      </c>
      <c r="O28" s="275"/>
      <c r="P28" s="106" t="s">
        <v>52</v>
      </c>
      <c r="Q28" s="288" t="s">
        <v>53</v>
      </c>
      <c r="R28" s="289"/>
      <c r="S28" s="104" t="s">
        <v>57</v>
      </c>
      <c r="T28" s="290"/>
      <c r="U28" s="291"/>
      <c r="V28" s="105" t="s">
        <v>60</v>
      </c>
      <c r="W28" s="288" t="s">
        <v>61</v>
      </c>
      <c r="X28" s="292"/>
      <c r="Y28" s="107" t="s">
        <v>54</v>
      </c>
      <c r="Z28" s="115" t="s">
        <v>148</v>
      </c>
      <c r="AA28" s="108" t="s">
        <v>58</v>
      </c>
      <c r="AB28" s="115" t="s">
        <v>148</v>
      </c>
      <c r="AC28" s="108" t="s">
        <v>62</v>
      </c>
      <c r="AD28" s="115" t="s">
        <v>148</v>
      </c>
      <c r="AE28" s="104" t="s">
        <v>55</v>
      </c>
      <c r="AF28" s="61" t="s">
        <v>148</v>
      </c>
    </row>
    <row r="29" spans="1:65" ht="21.6" customHeight="1" thickBot="1">
      <c r="A29" s="302"/>
      <c r="B29" s="209"/>
      <c r="C29" s="209"/>
      <c r="D29" s="209"/>
      <c r="E29" s="261"/>
      <c r="F29" s="97" t="s">
        <v>36</v>
      </c>
      <c r="G29" s="98" t="s">
        <v>37</v>
      </c>
      <c r="H29" s="99" t="s">
        <v>36</v>
      </c>
      <c r="I29" s="98" t="s">
        <v>37</v>
      </c>
      <c r="J29" s="99" t="s">
        <v>36</v>
      </c>
      <c r="K29" s="98" t="s">
        <v>37</v>
      </c>
      <c r="L29" s="99" t="s">
        <v>36</v>
      </c>
      <c r="M29" s="98" t="s">
        <v>37</v>
      </c>
      <c r="N29" s="99" t="s">
        <v>36</v>
      </c>
      <c r="O29" s="100" t="s">
        <v>37</v>
      </c>
      <c r="P29" s="293" t="s">
        <v>177</v>
      </c>
      <c r="Q29" s="294"/>
      <c r="R29" s="294"/>
      <c r="S29" s="294"/>
      <c r="T29" s="294"/>
      <c r="U29" s="295"/>
      <c r="V29" s="293" t="s">
        <v>176</v>
      </c>
      <c r="W29" s="294"/>
      <c r="X29" s="294"/>
      <c r="Y29" s="294"/>
      <c r="Z29" s="294"/>
      <c r="AA29" s="296"/>
      <c r="AB29" s="297" t="str">
        <f>VLOOKUP($B28,利用者一覧!$C$4:$AU$53,45,FALSE)</f>
        <v>③他者とのコミュをサポート④トイレのついてに歩行訓練⑤全量摂取の声かけ</v>
      </c>
      <c r="AC29" s="297"/>
      <c r="AD29" s="297"/>
      <c r="AE29" s="297"/>
      <c r="AF29" s="298"/>
    </row>
    <row r="30" spans="1:65" ht="27" customHeight="1" thickTop="1" thickBot="1">
      <c r="A30" s="302"/>
      <c r="B30" s="209"/>
      <c r="C30" s="209"/>
      <c r="D30" s="209"/>
      <c r="E30" s="261"/>
      <c r="F30" s="71"/>
      <c r="G30" s="72"/>
      <c r="H30" s="73"/>
      <c r="I30" s="72"/>
      <c r="J30" s="73"/>
      <c r="K30" s="72"/>
      <c r="L30" s="73"/>
      <c r="M30" s="72"/>
      <c r="N30" s="73"/>
      <c r="O30" s="83"/>
      <c r="P30" s="107" t="s">
        <v>157</v>
      </c>
      <c r="Q30" s="115" t="s">
        <v>148</v>
      </c>
      <c r="R30" s="108" t="s">
        <v>63</v>
      </c>
      <c r="S30" s="61" t="s">
        <v>148</v>
      </c>
      <c r="T30" s="107" t="s">
        <v>59</v>
      </c>
      <c r="U30" s="61" t="s">
        <v>148</v>
      </c>
      <c r="V30" s="299" t="s">
        <v>135</v>
      </c>
      <c r="W30" s="300"/>
      <c r="X30" s="95" t="str">
        <f>VLOOKUP($B28,利用者一覧!$C$4:$AU$53,14,FALSE)</f>
        <v>□</v>
      </c>
      <c r="Y30" s="301" t="s">
        <v>139</v>
      </c>
      <c r="Z30" s="300"/>
      <c r="AA30" s="95" t="str">
        <f>VLOOKUP($B28,利用者一覧!$C$4:$AU$53,22,FALSE)</f>
        <v>☑</v>
      </c>
      <c r="AB30" s="225"/>
      <c r="AC30" s="225"/>
      <c r="AD30" s="225"/>
      <c r="AE30" s="225"/>
      <c r="AF30" s="226"/>
    </row>
    <row r="31" spans="1:65" ht="21.6" customHeight="1" thickBot="1">
      <c r="A31" s="302"/>
      <c r="B31" s="283" t="s">
        <v>46</v>
      </c>
      <c r="C31" s="283"/>
      <c r="D31" s="283"/>
      <c r="E31" s="307"/>
      <c r="F31" s="84"/>
      <c r="G31" s="85"/>
      <c r="H31" s="86"/>
      <c r="I31" s="85"/>
      <c r="J31" s="86"/>
      <c r="K31" s="85"/>
      <c r="L31" s="86"/>
      <c r="M31" s="85"/>
      <c r="N31" s="86"/>
      <c r="O31" s="87"/>
      <c r="P31" s="293" t="s">
        <v>156</v>
      </c>
      <c r="Q31" s="294"/>
      <c r="R31" s="294"/>
      <c r="S31" s="294"/>
      <c r="T31" s="294"/>
      <c r="U31" s="295"/>
      <c r="V31" s="279" t="s">
        <v>143</v>
      </c>
      <c r="W31" s="280"/>
      <c r="X31" s="96" t="str">
        <f>VLOOKUP($B28,利用者一覧!$C$4:$AU$53,16,FALSE)</f>
        <v>□</v>
      </c>
      <c r="Y31" s="281" t="s">
        <v>140</v>
      </c>
      <c r="Z31" s="280"/>
      <c r="AA31" s="96" t="str">
        <f>VLOOKUP($B28,利用者一覧!$C$4:$AU$53,24,FALSE)</f>
        <v>□</v>
      </c>
      <c r="AB31" s="225"/>
      <c r="AC31" s="225"/>
      <c r="AD31" s="225"/>
      <c r="AE31" s="225"/>
      <c r="AF31" s="226"/>
    </row>
    <row r="32" spans="1:65" ht="21.6" customHeight="1" thickTop="1" thickBot="1">
      <c r="A32" s="302"/>
      <c r="B32" s="103" t="s">
        <v>51</v>
      </c>
      <c r="C32" s="94" t="str">
        <f>VLOOKUP($B28,利用者一覧!$C$4:$AU$53,38,FALSE)</f>
        <v>□</v>
      </c>
      <c r="D32" s="104" t="s">
        <v>56</v>
      </c>
      <c r="E32" s="61" t="s">
        <v>149</v>
      </c>
      <c r="F32" s="271" t="s">
        <v>31</v>
      </c>
      <c r="G32" s="272"/>
      <c r="H32" s="171" t="s">
        <v>32</v>
      </c>
      <c r="I32" s="272"/>
      <c r="J32" s="171" t="s">
        <v>33</v>
      </c>
      <c r="K32" s="272"/>
      <c r="L32" s="171" t="s">
        <v>34</v>
      </c>
      <c r="M32" s="273"/>
      <c r="N32" s="274" t="s">
        <v>35</v>
      </c>
      <c r="O32" s="275"/>
      <c r="P32" s="276" t="str">
        <f>VLOOKUP($B28,利用者一覧!$C$4:$AU$53,40,FALSE)</f>
        <v>てくてく体操</v>
      </c>
      <c r="Q32" s="277"/>
      <c r="R32" s="277"/>
      <c r="S32" s="277"/>
      <c r="T32" s="278"/>
      <c r="U32" s="70" t="s">
        <v>148</v>
      </c>
      <c r="V32" s="279" t="s">
        <v>144</v>
      </c>
      <c r="W32" s="280"/>
      <c r="X32" s="96" t="str">
        <f>VLOOKUP($B28,利用者一覧!$C$4:$AU$53,18,FALSE)</f>
        <v>☑</v>
      </c>
      <c r="Y32" s="281" t="s">
        <v>141</v>
      </c>
      <c r="Z32" s="280"/>
      <c r="AA32" s="96" t="str">
        <f>VLOOKUP($B28,利用者一覧!$C$4:$AU$53,26,FALSE)</f>
        <v>□</v>
      </c>
      <c r="AB32" s="225"/>
      <c r="AC32" s="225"/>
      <c r="AD32" s="225"/>
      <c r="AE32" s="225"/>
      <c r="AF32" s="226"/>
    </row>
    <row r="33" spans="1:65" ht="21.6" customHeight="1" thickBot="1">
      <c r="A33" s="302"/>
      <c r="B33" s="308" t="s">
        <v>47</v>
      </c>
      <c r="C33" s="308"/>
      <c r="D33" s="308"/>
      <c r="E33" s="309"/>
      <c r="F33" s="97" t="s">
        <v>36</v>
      </c>
      <c r="G33" s="98" t="s">
        <v>37</v>
      </c>
      <c r="H33" s="99" t="s">
        <v>36</v>
      </c>
      <c r="I33" s="98" t="s">
        <v>37</v>
      </c>
      <c r="J33" s="99" t="s">
        <v>36</v>
      </c>
      <c r="K33" s="98" t="s">
        <v>37</v>
      </c>
      <c r="L33" s="99" t="s">
        <v>36</v>
      </c>
      <c r="M33" s="101" t="s">
        <v>37</v>
      </c>
      <c r="N33" s="102" t="s">
        <v>36</v>
      </c>
      <c r="O33" s="100" t="s">
        <v>37</v>
      </c>
      <c r="P33" s="310" t="str">
        <f>VLOOKUP($B28,利用者一覧!$C$4:$AU$53,41,FALSE)</f>
        <v>立ち座り運動</v>
      </c>
      <c r="Q33" s="311"/>
      <c r="R33" s="311"/>
      <c r="S33" s="311"/>
      <c r="T33" s="312"/>
      <c r="U33" s="64" t="s">
        <v>148</v>
      </c>
      <c r="V33" s="279" t="s">
        <v>138</v>
      </c>
      <c r="W33" s="280"/>
      <c r="X33" s="96" t="str">
        <f>VLOOKUP($B28,利用者一覧!$C$4:$AU$53,20,FALSE)</f>
        <v>☑</v>
      </c>
      <c r="Y33" s="281" t="s">
        <v>142</v>
      </c>
      <c r="Z33" s="280"/>
      <c r="AA33" s="96" t="str">
        <f>VLOOKUP($B28,利用者一覧!$C$4:$AU$53,28,FALSE)</f>
        <v>□</v>
      </c>
      <c r="AB33" s="225"/>
      <c r="AC33" s="225"/>
      <c r="AD33" s="225"/>
      <c r="AE33" s="225"/>
      <c r="AF33" s="226"/>
      <c r="AK33" s="316"/>
      <c r="AL33" s="316"/>
      <c r="AM33" s="67"/>
      <c r="AN33" s="67"/>
      <c r="AO33" s="67"/>
    </row>
    <row r="34" spans="1:65" ht="21.6" customHeight="1" thickTop="1" thickBot="1">
      <c r="A34" s="302"/>
      <c r="B34" s="106" t="s">
        <v>51</v>
      </c>
      <c r="C34" s="94" t="str">
        <f>VLOOKUP($B28,利用者一覧!$C$4:$AU$53,39,FALSE)</f>
        <v>□</v>
      </c>
      <c r="D34" s="104" t="s">
        <v>56</v>
      </c>
      <c r="E34" s="61" t="s">
        <v>149</v>
      </c>
      <c r="F34" s="71"/>
      <c r="G34" s="72"/>
      <c r="H34" s="73"/>
      <c r="I34" s="72"/>
      <c r="J34" s="73"/>
      <c r="K34" s="72"/>
      <c r="L34" s="73"/>
      <c r="M34" s="74"/>
      <c r="N34" s="62"/>
      <c r="O34" s="63"/>
      <c r="P34" s="317">
        <f>VLOOKUP($B28,利用者一覧!$C$4:$AU$53,42,FALSE)</f>
        <v>0</v>
      </c>
      <c r="Q34" s="318"/>
      <c r="R34" s="318"/>
      <c r="S34" s="318"/>
      <c r="T34" s="319"/>
      <c r="U34" s="116" t="s">
        <v>148</v>
      </c>
      <c r="V34" s="320" t="str">
        <f>VLOOKUP($B28,利用者一覧!$C$4:$AU$53,44,FALSE)</f>
        <v>目標：他者との交流　注意：レク時特に声かけ</v>
      </c>
      <c r="W34" s="179"/>
      <c r="X34" s="179"/>
      <c r="Y34" s="179"/>
      <c r="Z34" s="179"/>
      <c r="AA34" s="179"/>
      <c r="AB34" s="179"/>
      <c r="AC34" s="179"/>
      <c r="AD34" s="179"/>
      <c r="AE34" s="179"/>
      <c r="AF34" s="180"/>
    </row>
    <row r="35" spans="1:65" ht="21.6" customHeight="1" thickBot="1">
      <c r="A35" s="302"/>
      <c r="B35" s="293" t="s">
        <v>182</v>
      </c>
      <c r="C35" s="294"/>
      <c r="D35" s="294"/>
      <c r="E35" s="295"/>
      <c r="F35" s="109"/>
      <c r="G35" s="110"/>
      <c r="H35" s="111"/>
      <c r="I35" s="110"/>
      <c r="J35" s="111"/>
      <c r="K35" s="110"/>
      <c r="L35" s="111"/>
      <c r="M35" s="112"/>
      <c r="N35" s="113"/>
      <c r="O35" s="114"/>
      <c r="P35" s="198" t="s">
        <v>178</v>
      </c>
      <c r="Q35" s="199"/>
      <c r="R35" s="324"/>
      <c r="S35" s="206" t="str">
        <f>VLOOKUP($B28,利用者一覧!$C$4:$AU$53,43,FALSE)</f>
        <v>レクリエーション</v>
      </c>
      <c r="T35" s="206"/>
      <c r="U35" s="207"/>
      <c r="V35" s="321"/>
      <c r="W35" s="322"/>
      <c r="X35" s="322"/>
      <c r="Y35" s="322"/>
      <c r="Z35" s="322"/>
      <c r="AA35" s="322"/>
      <c r="AB35" s="322"/>
      <c r="AC35" s="322"/>
      <c r="AD35" s="322"/>
      <c r="AE35" s="322"/>
      <c r="AF35" s="323"/>
      <c r="AK35" s="76"/>
      <c r="AL35" s="76"/>
      <c r="AM35" s="76"/>
      <c r="AN35" s="76"/>
      <c r="AO35" s="76"/>
      <c r="AP35" s="77"/>
      <c r="AQ35" s="77"/>
      <c r="AR35" s="75"/>
      <c r="AS35" s="77"/>
      <c r="AT35" s="77"/>
      <c r="AU35" s="75"/>
      <c r="AV35" s="77"/>
      <c r="AW35" s="77"/>
      <c r="AX35" s="75"/>
      <c r="AY35" s="77"/>
      <c r="AZ35" s="77"/>
      <c r="BA35" s="75"/>
      <c r="BB35" s="77"/>
      <c r="BC35" s="77"/>
      <c r="BD35" s="75"/>
      <c r="BE35" s="77"/>
      <c r="BF35" s="77"/>
      <c r="BG35" s="75"/>
      <c r="BH35" s="77"/>
      <c r="BI35" s="77"/>
      <c r="BJ35" s="75"/>
      <c r="BK35" s="77"/>
      <c r="BL35" s="77"/>
      <c r="BM35" s="75"/>
    </row>
    <row r="36" spans="1:65" ht="27.6" customHeight="1" thickTop="1" thickBot="1">
      <c r="A36" s="303"/>
      <c r="B36" s="313"/>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5"/>
    </row>
    <row r="37" spans="1:65" ht="16.95" customHeight="1" thickBot="1">
      <c r="A37" s="302">
        <v>4</v>
      </c>
      <c r="B37" s="149" t="s">
        <v>9</v>
      </c>
      <c r="C37" s="150"/>
      <c r="D37" s="150"/>
      <c r="E37" s="151"/>
      <c r="F37" s="304" t="s">
        <v>158</v>
      </c>
      <c r="G37" s="305"/>
      <c r="H37" s="305"/>
      <c r="I37" s="305"/>
      <c r="J37" s="305"/>
      <c r="K37" s="305"/>
      <c r="L37" s="305"/>
      <c r="M37" s="305"/>
      <c r="N37" s="305"/>
      <c r="O37" s="306"/>
      <c r="P37" s="282" t="s">
        <v>48</v>
      </c>
      <c r="Q37" s="283"/>
      <c r="R37" s="283"/>
      <c r="S37" s="283"/>
      <c r="T37" s="283"/>
      <c r="U37" s="284"/>
      <c r="V37" s="285" t="e">
        <f>VLOOKUP($B38,利用者一覧!$C$4:$AU$53,36,FALSE)</f>
        <v>#N/A</v>
      </c>
      <c r="W37" s="286"/>
      <c r="X37" s="286"/>
      <c r="Y37" s="282" t="s">
        <v>49</v>
      </c>
      <c r="Z37" s="283"/>
      <c r="AA37" s="283"/>
      <c r="AB37" s="283"/>
      <c r="AC37" s="284"/>
      <c r="AD37" s="285" t="e">
        <f>VLOOKUP($B38,利用者一覧!$C$4:$AU$53,37,FALSE)</f>
        <v>#N/A</v>
      </c>
      <c r="AE37" s="286"/>
      <c r="AF37" s="287"/>
    </row>
    <row r="38" spans="1:65" ht="27" customHeight="1" thickTop="1" thickBot="1">
      <c r="A38" s="302"/>
      <c r="B38" s="208"/>
      <c r="C38" s="208"/>
      <c r="D38" s="208"/>
      <c r="E38" s="259"/>
      <c r="F38" s="271" t="s">
        <v>26</v>
      </c>
      <c r="G38" s="272"/>
      <c r="H38" s="171" t="s">
        <v>27</v>
      </c>
      <c r="I38" s="272"/>
      <c r="J38" s="171" t="s">
        <v>28</v>
      </c>
      <c r="K38" s="272"/>
      <c r="L38" s="171" t="s">
        <v>29</v>
      </c>
      <c r="M38" s="272"/>
      <c r="N38" s="171" t="s">
        <v>30</v>
      </c>
      <c r="O38" s="275"/>
      <c r="P38" s="106" t="s">
        <v>52</v>
      </c>
      <c r="Q38" s="288" t="s">
        <v>53</v>
      </c>
      <c r="R38" s="289"/>
      <c r="S38" s="104" t="s">
        <v>57</v>
      </c>
      <c r="T38" s="290"/>
      <c r="U38" s="291"/>
      <c r="V38" s="105" t="s">
        <v>60</v>
      </c>
      <c r="W38" s="288" t="s">
        <v>61</v>
      </c>
      <c r="X38" s="292"/>
      <c r="Y38" s="107" t="s">
        <v>54</v>
      </c>
      <c r="Z38" s="115" t="s">
        <v>148</v>
      </c>
      <c r="AA38" s="108" t="s">
        <v>58</v>
      </c>
      <c r="AB38" s="115" t="s">
        <v>148</v>
      </c>
      <c r="AC38" s="108" t="s">
        <v>62</v>
      </c>
      <c r="AD38" s="115" t="s">
        <v>148</v>
      </c>
      <c r="AE38" s="104" t="s">
        <v>55</v>
      </c>
      <c r="AF38" s="61" t="s">
        <v>148</v>
      </c>
    </row>
    <row r="39" spans="1:65" ht="21.6" customHeight="1" thickBot="1">
      <c r="A39" s="302"/>
      <c r="B39" s="209"/>
      <c r="C39" s="209"/>
      <c r="D39" s="209"/>
      <c r="E39" s="261"/>
      <c r="F39" s="97" t="s">
        <v>36</v>
      </c>
      <c r="G39" s="98" t="s">
        <v>37</v>
      </c>
      <c r="H39" s="99" t="s">
        <v>36</v>
      </c>
      <c r="I39" s="98" t="s">
        <v>37</v>
      </c>
      <c r="J39" s="99" t="s">
        <v>36</v>
      </c>
      <c r="K39" s="98" t="s">
        <v>37</v>
      </c>
      <c r="L39" s="99" t="s">
        <v>36</v>
      </c>
      <c r="M39" s="98" t="s">
        <v>37</v>
      </c>
      <c r="N39" s="99" t="s">
        <v>36</v>
      </c>
      <c r="O39" s="100" t="s">
        <v>37</v>
      </c>
      <c r="P39" s="293" t="s">
        <v>177</v>
      </c>
      <c r="Q39" s="294"/>
      <c r="R39" s="294"/>
      <c r="S39" s="294"/>
      <c r="T39" s="294"/>
      <c r="U39" s="295"/>
      <c r="V39" s="293" t="s">
        <v>176</v>
      </c>
      <c r="W39" s="294"/>
      <c r="X39" s="294"/>
      <c r="Y39" s="294"/>
      <c r="Z39" s="294"/>
      <c r="AA39" s="296"/>
      <c r="AB39" s="297" t="e">
        <f>VLOOKUP($B38,利用者一覧!$C$4:$AU$53,45,FALSE)</f>
        <v>#N/A</v>
      </c>
      <c r="AC39" s="297"/>
      <c r="AD39" s="297"/>
      <c r="AE39" s="297"/>
      <c r="AF39" s="298"/>
    </row>
    <row r="40" spans="1:65" ht="27" customHeight="1" thickTop="1" thickBot="1">
      <c r="A40" s="302"/>
      <c r="B40" s="209"/>
      <c r="C40" s="209"/>
      <c r="D40" s="209"/>
      <c r="E40" s="261"/>
      <c r="F40" s="71"/>
      <c r="G40" s="72"/>
      <c r="H40" s="73"/>
      <c r="I40" s="72"/>
      <c r="J40" s="73"/>
      <c r="K40" s="72"/>
      <c r="L40" s="73"/>
      <c r="M40" s="72"/>
      <c r="N40" s="73"/>
      <c r="O40" s="83"/>
      <c r="P40" s="107" t="s">
        <v>157</v>
      </c>
      <c r="Q40" s="115" t="s">
        <v>148</v>
      </c>
      <c r="R40" s="108" t="s">
        <v>63</v>
      </c>
      <c r="S40" s="61" t="s">
        <v>148</v>
      </c>
      <c r="T40" s="107" t="s">
        <v>59</v>
      </c>
      <c r="U40" s="61" t="s">
        <v>148</v>
      </c>
      <c r="V40" s="299" t="s">
        <v>135</v>
      </c>
      <c r="W40" s="300"/>
      <c r="X40" s="95" t="e">
        <f>VLOOKUP($B38,利用者一覧!$C$4:$AU$53,14,FALSE)</f>
        <v>#N/A</v>
      </c>
      <c r="Y40" s="301" t="s">
        <v>139</v>
      </c>
      <c r="Z40" s="300"/>
      <c r="AA40" s="95" t="e">
        <f>VLOOKUP($B38,利用者一覧!$C$4:$AU$53,22,FALSE)</f>
        <v>#N/A</v>
      </c>
      <c r="AB40" s="225"/>
      <c r="AC40" s="225"/>
      <c r="AD40" s="225"/>
      <c r="AE40" s="225"/>
      <c r="AF40" s="226"/>
    </row>
    <row r="41" spans="1:65" ht="21.6" customHeight="1" thickBot="1">
      <c r="A41" s="302"/>
      <c r="B41" s="283" t="s">
        <v>46</v>
      </c>
      <c r="C41" s="283"/>
      <c r="D41" s="283"/>
      <c r="E41" s="307"/>
      <c r="F41" s="84"/>
      <c r="G41" s="85"/>
      <c r="H41" s="86"/>
      <c r="I41" s="85"/>
      <c r="J41" s="86"/>
      <c r="K41" s="85"/>
      <c r="L41" s="86"/>
      <c r="M41" s="85"/>
      <c r="N41" s="86"/>
      <c r="O41" s="87"/>
      <c r="P41" s="293" t="s">
        <v>156</v>
      </c>
      <c r="Q41" s="294"/>
      <c r="R41" s="294"/>
      <c r="S41" s="294"/>
      <c r="T41" s="294"/>
      <c r="U41" s="295"/>
      <c r="V41" s="279" t="s">
        <v>143</v>
      </c>
      <c r="W41" s="280"/>
      <c r="X41" s="96" t="e">
        <f>VLOOKUP($B38,利用者一覧!$C$4:$AU$53,16,FALSE)</f>
        <v>#N/A</v>
      </c>
      <c r="Y41" s="281" t="s">
        <v>140</v>
      </c>
      <c r="Z41" s="280"/>
      <c r="AA41" s="96" t="e">
        <f>VLOOKUP($B38,利用者一覧!$C$4:$AU$53,24,FALSE)</f>
        <v>#N/A</v>
      </c>
      <c r="AB41" s="225"/>
      <c r="AC41" s="225"/>
      <c r="AD41" s="225"/>
      <c r="AE41" s="225"/>
      <c r="AF41" s="226"/>
    </row>
    <row r="42" spans="1:65" ht="21.6" customHeight="1" thickTop="1" thickBot="1">
      <c r="A42" s="302"/>
      <c r="B42" s="103" t="s">
        <v>51</v>
      </c>
      <c r="C42" s="94" t="e">
        <f>VLOOKUP($B38,利用者一覧!$C$4:$AU$53,38,FALSE)</f>
        <v>#N/A</v>
      </c>
      <c r="D42" s="104" t="s">
        <v>56</v>
      </c>
      <c r="E42" s="61" t="s">
        <v>149</v>
      </c>
      <c r="F42" s="271" t="s">
        <v>31</v>
      </c>
      <c r="G42" s="272"/>
      <c r="H42" s="171" t="s">
        <v>32</v>
      </c>
      <c r="I42" s="272"/>
      <c r="J42" s="171" t="s">
        <v>33</v>
      </c>
      <c r="K42" s="272"/>
      <c r="L42" s="171" t="s">
        <v>34</v>
      </c>
      <c r="M42" s="273"/>
      <c r="N42" s="274" t="s">
        <v>35</v>
      </c>
      <c r="O42" s="275"/>
      <c r="P42" s="276" t="e">
        <f>VLOOKUP($B38,利用者一覧!$C$4:$AU$53,40,FALSE)</f>
        <v>#N/A</v>
      </c>
      <c r="Q42" s="277"/>
      <c r="R42" s="277"/>
      <c r="S42" s="277"/>
      <c r="T42" s="278"/>
      <c r="U42" s="70" t="s">
        <v>148</v>
      </c>
      <c r="V42" s="279" t="s">
        <v>144</v>
      </c>
      <c r="W42" s="280"/>
      <c r="X42" s="96" t="e">
        <f>VLOOKUP($B38,利用者一覧!$C$4:$AU$53,18,FALSE)</f>
        <v>#N/A</v>
      </c>
      <c r="Y42" s="281" t="s">
        <v>141</v>
      </c>
      <c r="Z42" s="280"/>
      <c r="AA42" s="96" t="e">
        <f>VLOOKUP($B38,利用者一覧!$C$4:$AU$53,26,FALSE)</f>
        <v>#N/A</v>
      </c>
      <c r="AB42" s="225"/>
      <c r="AC42" s="225"/>
      <c r="AD42" s="225"/>
      <c r="AE42" s="225"/>
      <c r="AF42" s="226"/>
    </row>
    <row r="43" spans="1:65" ht="21.6" customHeight="1" thickBot="1">
      <c r="A43" s="302"/>
      <c r="B43" s="308" t="s">
        <v>47</v>
      </c>
      <c r="C43" s="308"/>
      <c r="D43" s="308"/>
      <c r="E43" s="309"/>
      <c r="F43" s="97" t="s">
        <v>36</v>
      </c>
      <c r="G43" s="98" t="s">
        <v>37</v>
      </c>
      <c r="H43" s="99" t="s">
        <v>36</v>
      </c>
      <c r="I43" s="98" t="s">
        <v>37</v>
      </c>
      <c r="J43" s="99" t="s">
        <v>36</v>
      </c>
      <c r="K43" s="98" t="s">
        <v>37</v>
      </c>
      <c r="L43" s="99" t="s">
        <v>36</v>
      </c>
      <c r="M43" s="101" t="s">
        <v>37</v>
      </c>
      <c r="N43" s="102" t="s">
        <v>36</v>
      </c>
      <c r="O43" s="100" t="s">
        <v>37</v>
      </c>
      <c r="P43" s="310" t="e">
        <f>VLOOKUP($B38,利用者一覧!$C$4:$AU$53,41,FALSE)</f>
        <v>#N/A</v>
      </c>
      <c r="Q43" s="311"/>
      <c r="R43" s="311"/>
      <c r="S43" s="311"/>
      <c r="T43" s="312"/>
      <c r="U43" s="64" t="s">
        <v>148</v>
      </c>
      <c r="V43" s="279" t="s">
        <v>138</v>
      </c>
      <c r="W43" s="280"/>
      <c r="X43" s="96" t="e">
        <f>VLOOKUP($B38,利用者一覧!$C$4:$AU$53,20,FALSE)</f>
        <v>#N/A</v>
      </c>
      <c r="Y43" s="281" t="s">
        <v>142</v>
      </c>
      <c r="Z43" s="280"/>
      <c r="AA43" s="96" t="e">
        <f>VLOOKUP($B38,利用者一覧!$C$4:$AU$53,28,FALSE)</f>
        <v>#N/A</v>
      </c>
      <c r="AB43" s="225"/>
      <c r="AC43" s="225"/>
      <c r="AD43" s="225"/>
      <c r="AE43" s="225"/>
      <c r="AF43" s="226"/>
      <c r="AK43" s="316"/>
      <c r="AL43" s="316"/>
      <c r="AM43" s="67"/>
      <c r="AN43" s="67"/>
      <c r="AO43" s="67"/>
    </row>
    <row r="44" spans="1:65" ht="21.6" customHeight="1" thickTop="1" thickBot="1">
      <c r="A44" s="302"/>
      <c r="B44" s="106" t="s">
        <v>51</v>
      </c>
      <c r="C44" s="94" t="e">
        <f>VLOOKUP($B38,利用者一覧!$C$4:$AU$53,39,FALSE)</f>
        <v>#N/A</v>
      </c>
      <c r="D44" s="104" t="s">
        <v>56</v>
      </c>
      <c r="E44" s="61" t="s">
        <v>149</v>
      </c>
      <c r="F44" s="71"/>
      <c r="G44" s="72"/>
      <c r="H44" s="73"/>
      <c r="I44" s="72"/>
      <c r="J44" s="73"/>
      <c r="K44" s="72"/>
      <c r="L44" s="73"/>
      <c r="M44" s="74"/>
      <c r="N44" s="62"/>
      <c r="O44" s="63"/>
      <c r="P44" s="317" t="e">
        <f>VLOOKUP($B38,利用者一覧!$C$4:$AU$53,42,FALSE)</f>
        <v>#N/A</v>
      </c>
      <c r="Q44" s="318"/>
      <c r="R44" s="318"/>
      <c r="S44" s="318"/>
      <c r="T44" s="319"/>
      <c r="U44" s="116" t="s">
        <v>148</v>
      </c>
      <c r="V44" s="320" t="e">
        <f>VLOOKUP($B38,利用者一覧!$C$4:$AU$53,44,FALSE)</f>
        <v>#N/A</v>
      </c>
      <c r="W44" s="179"/>
      <c r="X44" s="179"/>
      <c r="Y44" s="179"/>
      <c r="Z44" s="179"/>
      <c r="AA44" s="179"/>
      <c r="AB44" s="179"/>
      <c r="AC44" s="179"/>
      <c r="AD44" s="179"/>
      <c r="AE44" s="179"/>
      <c r="AF44" s="180"/>
    </row>
    <row r="45" spans="1:65" ht="21.6" customHeight="1" thickBot="1">
      <c r="A45" s="302"/>
      <c r="B45" s="293" t="s">
        <v>182</v>
      </c>
      <c r="C45" s="294"/>
      <c r="D45" s="294"/>
      <c r="E45" s="295"/>
      <c r="F45" s="109"/>
      <c r="G45" s="110"/>
      <c r="H45" s="111"/>
      <c r="I45" s="110"/>
      <c r="J45" s="111"/>
      <c r="K45" s="110"/>
      <c r="L45" s="111"/>
      <c r="M45" s="112"/>
      <c r="N45" s="113"/>
      <c r="O45" s="114"/>
      <c r="P45" s="198" t="s">
        <v>178</v>
      </c>
      <c r="Q45" s="199"/>
      <c r="R45" s="324"/>
      <c r="S45" s="206" t="e">
        <f>VLOOKUP($B38,利用者一覧!$C$4:$AU$53,43,FALSE)</f>
        <v>#N/A</v>
      </c>
      <c r="T45" s="206"/>
      <c r="U45" s="207"/>
      <c r="V45" s="321"/>
      <c r="W45" s="322"/>
      <c r="X45" s="322"/>
      <c r="Y45" s="322"/>
      <c r="Z45" s="322"/>
      <c r="AA45" s="322"/>
      <c r="AB45" s="322"/>
      <c r="AC45" s="322"/>
      <c r="AD45" s="322"/>
      <c r="AE45" s="322"/>
      <c r="AF45" s="323"/>
      <c r="AK45" s="76"/>
      <c r="AL45" s="76"/>
      <c r="AM45" s="76"/>
      <c r="AN45" s="76"/>
      <c r="AO45" s="76"/>
      <c r="AP45" s="77"/>
      <c r="AQ45" s="77"/>
      <c r="AR45" s="75"/>
      <c r="AS45" s="77"/>
      <c r="AT45" s="77"/>
      <c r="AU45" s="75"/>
      <c r="AV45" s="77"/>
      <c r="AW45" s="77"/>
      <c r="AX45" s="75"/>
      <c r="AY45" s="77"/>
      <c r="AZ45" s="77"/>
      <c r="BA45" s="75"/>
      <c r="BB45" s="77"/>
      <c r="BC45" s="77"/>
      <c r="BD45" s="75"/>
      <c r="BE45" s="77"/>
      <c r="BF45" s="77"/>
      <c r="BG45" s="75"/>
      <c r="BH45" s="77"/>
      <c r="BI45" s="77"/>
      <c r="BJ45" s="75"/>
      <c r="BK45" s="77"/>
      <c r="BL45" s="77"/>
      <c r="BM45" s="75"/>
    </row>
    <row r="46" spans="1:65" ht="27.6" customHeight="1" thickTop="1" thickBot="1">
      <c r="A46" s="303"/>
      <c r="B46" s="313"/>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5"/>
    </row>
    <row r="47" spans="1:65" ht="16.95" customHeight="1" thickBot="1">
      <c r="A47" s="302">
        <v>5</v>
      </c>
      <c r="B47" s="149" t="s">
        <v>9</v>
      </c>
      <c r="C47" s="150"/>
      <c r="D47" s="150"/>
      <c r="E47" s="151"/>
      <c r="F47" s="304" t="s">
        <v>158</v>
      </c>
      <c r="G47" s="305"/>
      <c r="H47" s="305"/>
      <c r="I47" s="305"/>
      <c r="J47" s="305"/>
      <c r="K47" s="305"/>
      <c r="L47" s="305"/>
      <c r="M47" s="305"/>
      <c r="N47" s="305"/>
      <c r="O47" s="306"/>
      <c r="P47" s="282" t="s">
        <v>48</v>
      </c>
      <c r="Q47" s="283"/>
      <c r="R47" s="283"/>
      <c r="S47" s="283"/>
      <c r="T47" s="283"/>
      <c r="U47" s="284"/>
      <c r="V47" s="285" t="e">
        <f>VLOOKUP($B48,利用者一覧!$C$4:$AU$53,36,FALSE)</f>
        <v>#N/A</v>
      </c>
      <c r="W47" s="286"/>
      <c r="X47" s="286"/>
      <c r="Y47" s="282" t="s">
        <v>49</v>
      </c>
      <c r="Z47" s="283"/>
      <c r="AA47" s="283"/>
      <c r="AB47" s="283"/>
      <c r="AC47" s="284"/>
      <c r="AD47" s="285" t="e">
        <f>VLOOKUP($B48,利用者一覧!$C$4:$AU$53,37,FALSE)</f>
        <v>#N/A</v>
      </c>
      <c r="AE47" s="286"/>
      <c r="AF47" s="287"/>
    </row>
    <row r="48" spans="1:65" ht="27" customHeight="1" thickTop="1" thickBot="1">
      <c r="A48" s="302"/>
      <c r="B48" s="208"/>
      <c r="C48" s="208"/>
      <c r="D48" s="208"/>
      <c r="E48" s="259"/>
      <c r="F48" s="271" t="s">
        <v>26</v>
      </c>
      <c r="G48" s="272"/>
      <c r="H48" s="171" t="s">
        <v>27</v>
      </c>
      <c r="I48" s="272"/>
      <c r="J48" s="171" t="s">
        <v>28</v>
      </c>
      <c r="K48" s="272"/>
      <c r="L48" s="171" t="s">
        <v>29</v>
      </c>
      <c r="M48" s="272"/>
      <c r="N48" s="171" t="s">
        <v>30</v>
      </c>
      <c r="O48" s="275"/>
      <c r="P48" s="106" t="s">
        <v>52</v>
      </c>
      <c r="Q48" s="288" t="s">
        <v>53</v>
      </c>
      <c r="R48" s="289"/>
      <c r="S48" s="104" t="s">
        <v>57</v>
      </c>
      <c r="T48" s="290"/>
      <c r="U48" s="291"/>
      <c r="V48" s="105" t="s">
        <v>60</v>
      </c>
      <c r="W48" s="288" t="s">
        <v>61</v>
      </c>
      <c r="X48" s="292"/>
      <c r="Y48" s="107" t="s">
        <v>54</v>
      </c>
      <c r="Z48" s="115" t="s">
        <v>148</v>
      </c>
      <c r="AA48" s="108" t="s">
        <v>58</v>
      </c>
      <c r="AB48" s="115" t="s">
        <v>148</v>
      </c>
      <c r="AC48" s="108" t="s">
        <v>62</v>
      </c>
      <c r="AD48" s="115" t="s">
        <v>148</v>
      </c>
      <c r="AE48" s="104" t="s">
        <v>55</v>
      </c>
      <c r="AF48" s="61" t="s">
        <v>148</v>
      </c>
    </row>
    <row r="49" spans="1:65" ht="21.6" customHeight="1" thickBot="1">
      <c r="A49" s="302"/>
      <c r="B49" s="209"/>
      <c r="C49" s="209"/>
      <c r="D49" s="209"/>
      <c r="E49" s="261"/>
      <c r="F49" s="97" t="s">
        <v>36</v>
      </c>
      <c r="G49" s="98" t="s">
        <v>37</v>
      </c>
      <c r="H49" s="99" t="s">
        <v>36</v>
      </c>
      <c r="I49" s="98" t="s">
        <v>37</v>
      </c>
      <c r="J49" s="99" t="s">
        <v>36</v>
      </c>
      <c r="K49" s="98" t="s">
        <v>37</v>
      </c>
      <c r="L49" s="99" t="s">
        <v>36</v>
      </c>
      <c r="M49" s="98" t="s">
        <v>37</v>
      </c>
      <c r="N49" s="99" t="s">
        <v>36</v>
      </c>
      <c r="O49" s="100" t="s">
        <v>37</v>
      </c>
      <c r="P49" s="293" t="s">
        <v>177</v>
      </c>
      <c r="Q49" s="294"/>
      <c r="R49" s="294"/>
      <c r="S49" s="294"/>
      <c r="T49" s="294"/>
      <c r="U49" s="295"/>
      <c r="V49" s="293" t="s">
        <v>176</v>
      </c>
      <c r="W49" s="294"/>
      <c r="X49" s="294"/>
      <c r="Y49" s="294"/>
      <c r="Z49" s="294"/>
      <c r="AA49" s="296"/>
      <c r="AB49" s="297" t="e">
        <f>VLOOKUP($B48,利用者一覧!$C$4:$AU$53,45,FALSE)</f>
        <v>#N/A</v>
      </c>
      <c r="AC49" s="297"/>
      <c r="AD49" s="297"/>
      <c r="AE49" s="297"/>
      <c r="AF49" s="298"/>
    </row>
    <row r="50" spans="1:65" ht="27" customHeight="1" thickTop="1" thickBot="1">
      <c r="A50" s="302"/>
      <c r="B50" s="209"/>
      <c r="C50" s="209"/>
      <c r="D50" s="209"/>
      <c r="E50" s="261"/>
      <c r="F50" s="71"/>
      <c r="G50" s="72"/>
      <c r="H50" s="73"/>
      <c r="I50" s="72"/>
      <c r="J50" s="73"/>
      <c r="K50" s="72"/>
      <c r="L50" s="73"/>
      <c r="M50" s="72"/>
      <c r="N50" s="73"/>
      <c r="O50" s="83"/>
      <c r="P50" s="107" t="s">
        <v>157</v>
      </c>
      <c r="Q50" s="115" t="s">
        <v>148</v>
      </c>
      <c r="R50" s="108" t="s">
        <v>63</v>
      </c>
      <c r="S50" s="61" t="s">
        <v>148</v>
      </c>
      <c r="T50" s="107" t="s">
        <v>59</v>
      </c>
      <c r="U50" s="61" t="s">
        <v>148</v>
      </c>
      <c r="V50" s="299" t="s">
        <v>135</v>
      </c>
      <c r="W50" s="300"/>
      <c r="X50" s="95" t="e">
        <f>VLOOKUP($B48,利用者一覧!$C$4:$AU$53,14,FALSE)</f>
        <v>#N/A</v>
      </c>
      <c r="Y50" s="301" t="s">
        <v>139</v>
      </c>
      <c r="Z50" s="300"/>
      <c r="AA50" s="95" t="e">
        <f>VLOOKUP($B48,利用者一覧!$C$4:$AU$53,22,FALSE)</f>
        <v>#N/A</v>
      </c>
      <c r="AB50" s="225"/>
      <c r="AC50" s="225"/>
      <c r="AD50" s="225"/>
      <c r="AE50" s="225"/>
      <c r="AF50" s="226"/>
    </row>
    <row r="51" spans="1:65" ht="21.6" customHeight="1" thickBot="1">
      <c r="A51" s="302"/>
      <c r="B51" s="283" t="s">
        <v>46</v>
      </c>
      <c r="C51" s="283"/>
      <c r="D51" s="283"/>
      <c r="E51" s="307"/>
      <c r="F51" s="84"/>
      <c r="G51" s="85"/>
      <c r="H51" s="86"/>
      <c r="I51" s="85"/>
      <c r="J51" s="86"/>
      <c r="K51" s="85"/>
      <c r="L51" s="86"/>
      <c r="M51" s="85"/>
      <c r="N51" s="86"/>
      <c r="O51" s="87"/>
      <c r="P51" s="293" t="s">
        <v>156</v>
      </c>
      <c r="Q51" s="294"/>
      <c r="R51" s="294"/>
      <c r="S51" s="294"/>
      <c r="T51" s="294"/>
      <c r="U51" s="295"/>
      <c r="V51" s="279" t="s">
        <v>143</v>
      </c>
      <c r="W51" s="280"/>
      <c r="X51" s="96" t="e">
        <f>VLOOKUP($B48,利用者一覧!$C$4:$AU$53,16,FALSE)</f>
        <v>#N/A</v>
      </c>
      <c r="Y51" s="281" t="s">
        <v>140</v>
      </c>
      <c r="Z51" s="280"/>
      <c r="AA51" s="96" t="e">
        <f>VLOOKUP($B48,利用者一覧!$C$4:$AU$53,24,FALSE)</f>
        <v>#N/A</v>
      </c>
      <c r="AB51" s="225"/>
      <c r="AC51" s="225"/>
      <c r="AD51" s="225"/>
      <c r="AE51" s="225"/>
      <c r="AF51" s="226"/>
    </row>
    <row r="52" spans="1:65" ht="21.6" customHeight="1" thickTop="1" thickBot="1">
      <c r="A52" s="302"/>
      <c r="B52" s="103" t="s">
        <v>51</v>
      </c>
      <c r="C52" s="94" t="e">
        <f>VLOOKUP($B48,利用者一覧!$C$4:$AU$53,38,FALSE)</f>
        <v>#N/A</v>
      </c>
      <c r="D52" s="104" t="s">
        <v>56</v>
      </c>
      <c r="E52" s="61" t="s">
        <v>149</v>
      </c>
      <c r="F52" s="271" t="s">
        <v>31</v>
      </c>
      <c r="G52" s="272"/>
      <c r="H52" s="171" t="s">
        <v>32</v>
      </c>
      <c r="I52" s="272"/>
      <c r="J52" s="171" t="s">
        <v>33</v>
      </c>
      <c r="K52" s="272"/>
      <c r="L52" s="171" t="s">
        <v>34</v>
      </c>
      <c r="M52" s="273"/>
      <c r="N52" s="274" t="s">
        <v>35</v>
      </c>
      <c r="O52" s="275"/>
      <c r="P52" s="276" t="e">
        <f>VLOOKUP($B48,利用者一覧!$C$4:$AU$53,40,FALSE)</f>
        <v>#N/A</v>
      </c>
      <c r="Q52" s="277"/>
      <c r="R52" s="277"/>
      <c r="S52" s="277"/>
      <c r="T52" s="278"/>
      <c r="U52" s="70" t="s">
        <v>148</v>
      </c>
      <c r="V52" s="279" t="s">
        <v>144</v>
      </c>
      <c r="W52" s="280"/>
      <c r="X52" s="96" t="e">
        <f>VLOOKUP($B48,利用者一覧!$C$4:$AU$53,18,FALSE)</f>
        <v>#N/A</v>
      </c>
      <c r="Y52" s="281" t="s">
        <v>141</v>
      </c>
      <c r="Z52" s="280"/>
      <c r="AA52" s="96" t="e">
        <f>VLOOKUP($B48,利用者一覧!$C$4:$AU$53,26,FALSE)</f>
        <v>#N/A</v>
      </c>
      <c r="AB52" s="225"/>
      <c r="AC52" s="225"/>
      <c r="AD52" s="225"/>
      <c r="AE52" s="225"/>
      <c r="AF52" s="226"/>
    </row>
    <row r="53" spans="1:65" ht="21.6" customHeight="1" thickBot="1">
      <c r="A53" s="302"/>
      <c r="B53" s="308" t="s">
        <v>47</v>
      </c>
      <c r="C53" s="308"/>
      <c r="D53" s="308"/>
      <c r="E53" s="309"/>
      <c r="F53" s="97" t="s">
        <v>36</v>
      </c>
      <c r="G53" s="98" t="s">
        <v>37</v>
      </c>
      <c r="H53" s="99" t="s">
        <v>36</v>
      </c>
      <c r="I53" s="98" t="s">
        <v>37</v>
      </c>
      <c r="J53" s="99" t="s">
        <v>36</v>
      </c>
      <c r="K53" s="98" t="s">
        <v>37</v>
      </c>
      <c r="L53" s="99" t="s">
        <v>36</v>
      </c>
      <c r="M53" s="101" t="s">
        <v>37</v>
      </c>
      <c r="N53" s="102" t="s">
        <v>36</v>
      </c>
      <c r="O53" s="100" t="s">
        <v>37</v>
      </c>
      <c r="P53" s="310" t="e">
        <f>VLOOKUP($B48,利用者一覧!$C$4:$AU$53,41,FALSE)</f>
        <v>#N/A</v>
      </c>
      <c r="Q53" s="311"/>
      <c r="R53" s="311"/>
      <c r="S53" s="311"/>
      <c r="T53" s="312"/>
      <c r="U53" s="64" t="s">
        <v>148</v>
      </c>
      <c r="V53" s="279" t="s">
        <v>138</v>
      </c>
      <c r="W53" s="280"/>
      <c r="X53" s="96" t="e">
        <f>VLOOKUP($B48,利用者一覧!$C$4:$AU$53,20,FALSE)</f>
        <v>#N/A</v>
      </c>
      <c r="Y53" s="281" t="s">
        <v>142</v>
      </c>
      <c r="Z53" s="280"/>
      <c r="AA53" s="96" t="e">
        <f>VLOOKUP($B48,利用者一覧!$C$4:$AU$53,28,FALSE)</f>
        <v>#N/A</v>
      </c>
      <c r="AB53" s="225"/>
      <c r="AC53" s="225"/>
      <c r="AD53" s="225"/>
      <c r="AE53" s="225"/>
      <c r="AF53" s="226"/>
      <c r="AK53" s="316"/>
      <c r="AL53" s="316"/>
      <c r="AM53" s="67"/>
      <c r="AN53" s="67"/>
      <c r="AO53" s="67"/>
    </row>
    <row r="54" spans="1:65" ht="21.6" customHeight="1" thickTop="1" thickBot="1">
      <c r="A54" s="302"/>
      <c r="B54" s="106" t="s">
        <v>51</v>
      </c>
      <c r="C54" s="94" t="e">
        <f>VLOOKUP($B48,利用者一覧!$C$4:$AU$53,39,FALSE)</f>
        <v>#N/A</v>
      </c>
      <c r="D54" s="104" t="s">
        <v>56</v>
      </c>
      <c r="E54" s="61" t="s">
        <v>149</v>
      </c>
      <c r="F54" s="71"/>
      <c r="G54" s="72"/>
      <c r="H54" s="73"/>
      <c r="I54" s="72"/>
      <c r="J54" s="73"/>
      <c r="K54" s="72"/>
      <c r="L54" s="73"/>
      <c r="M54" s="74"/>
      <c r="N54" s="62"/>
      <c r="O54" s="63"/>
      <c r="P54" s="317" t="e">
        <f>VLOOKUP($B48,利用者一覧!$C$4:$AU$53,42,FALSE)</f>
        <v>#N/A</v>
      </c>
      <c r="Q54" s="318"/>
      <c r="R54" s="318"/>
      <c r="S54" s="318"/>
      <c r="T54" s="319"/>
      <c r="U54" s="116" t="s">
        <v>148</v>
      </c>
      <c r="V54" s="320" t="e">
        <f>VLOOKUP($B48,利用者一覧!$C$4:$AU$53,44,FALSE)</f>
        <v>#N/A</v>
      </c>
      <c r="W54" s="179"/>
      <c r="X54" s="179"/>
      <c r="Y54" s="179"/>
      <c r="Z54" s="179"/>
      <c r="AA54" s="179"/>
      <c r="AB54" s="179"/>
      <c r="AC54" s="179"/>
      <c r="AD54" s="179"/>
      <c r="AE54" s="179"/>
      <c r="AF54" s="180"/>
    </row>
    <row r="55" spans="1:65" ht="21.6" customHeight="1" thickBot="1">
      <c r="A55" s="302"/>
      <c r="B55" s="293" t="s">
        <v>182</v>
      </c>
      <c r="C55" s="294"/>
      <c r="D55" s="294"/>
      <c r="E55" s="295"/>
      <c r="F55" s="109"/>
      <c r="G55" s="110"/>
      <c r="H55" s="111"/>
      <c r="I55" s="110"/>
      <c r="J55" s="111"/>
      <c r="K55" s="110"/>
      <c r="L55" s="111"/>
      <c r="M55" s="112"/>
      <c r="N55" s="113"/>
      <c r="O55" s="114"/>
      <c r="P55" s="198" t="s">
        <v>178</v>
      </c>
      <c r="Q55" s="199"/>
      <c r="R55" s="324"/>
      <c r="S55" s="206" t="e">
        <f>VLOOKUP($B48,利用者一覧!$C$4:$AU$53,43,FALSE)</f>
        <v>#N/A</v>
      </c>
      <c r="T55" s="206"/>
      <c r="U55" s="207"/>
      <c r="V55" s="321"/>
      <c r="W55" s="322"/>
      <c r="X55" s="322"/>
      <c r="Y55" s="322"/>
      <c r="Z55" s="322"/>
      <c r="AA55" s="322"/>
      <c r="AB55" s="322"/>
      <c r="AC55" s="322"/>
      <c r="AD55" s="322"/>
      <c r="AE55" s="322"/>
      <c r="AF55" s="323"/>
      <c r="AK55" s="76"/>
      <c r="AL55" s="76"/>
      <c r="AM55" s="76"/>
      <c r="AN55" s="76"/>
      <c r="AO55" s="76"/>
      <c r="AP55" s="77"/>
      <c r="AQ55" s="77"/>
      <c r="AR55" s="75"/>
      <c r="AS55" s="77"/>
      <c r="AT55" s="77"/>
      <c r="AU55" s="75"/>
      <c r="AV55" s="77"/>
      <c r="AW55" s="77"/>
      <c r="AX55" s="75"/>
      <c r="AY55" s="77"/>
      <c r="AZ55" s="77"/>
      <c r="BA55" s="75"/>
      <c r="BB55" s="77"/>
      <c r="BC55" s="77"/>
      <c r="BD55" s="75"/>
      <c r="BE55" s="77"/>
      <c r="BF55" s="77"/>
      <c r="BG55" s="75"/>
      <c r="BH55" s="77"/>
      <c r="BI55" s="77"/>
      <c r="BJ55" s="75"/>
      <c r="BK55" s="77"/>
      <c r="BL55" s="77"/>
      <c r="BM55" s="75"/>
    </row>
    <row r="56" spans="1:65" ht="27.6" customHeight="1" thickTop="1" thickBot="1">
      <c r="A56" s="303"/>
      <c r="B56" s="313"/>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5"/>
    </row>
    <row r="57" spans="1:65" ht="16.95" customHeight="1" thickBot="1">
      <c r="A57" s="302">
        <v>6</v>
      </c>
      <c r="B57" s="149" t="s">
        <v>9</v>
      </c>
      <c r="C57" s="150"/>
      <c r="D57" s="150"/>
      <c r="E57" s="151"/>
      <c r="F57" s="304" t="s">
        <v>158</v>
      </c>
      <c r="G57" s="305"/>
      <c r="H57" s="305"/>
      <c r="I57" s="305"/>
      <c r="J57" s="305"/>
      <c r="K57" s="305"/>
      <c r="L57" s="305"/>
      <c r="M57" s="305"/>
      <c r="N57" s="305"/>
      <c r="O57" s="306"/>
      <c r="P57" s="282" t="s">
        <v>48</v>
      </c>
      <c r="Q57" s="283"/>
      <c r="R57" s="283"/>
      <c r="S57" s="283"/>
      <c r="T57" s="283"/>
      <c r="U57" s="284"/>
      <c r="V57" s="285" t="e">
        <f>VLOOKUP($B58,利用者一覧!$C$4:$AU$53,36,FALSE)</f>
        <v>#N/A</v>
      </c>
      <c r="W57" s="286"/>
      <c r="X57" s="286"/>
      <c r="Y57" s="282" t="s">
        <v>49</v>
      </c>
      <c r="Z57" s="283"/>
      <c r="AA57" s="283"/>
      <c r="AB57" s="283"/>
      <c r="AC57" s="284"/>
      <c r="AD57" s="285" t="e">
        <f>VLOOKUP($B58,利用者一覧!$C$4:$AU$53,37,FALSE)</f>
        <v>#N/A</v>
      </c>
      <c r="AE57" s="286"/>
      <c r="AF57" s="287"/>
    </row>
    <row r="58" spans="1:65" ht="27" customHeight="1" thickTop="1" thickBot="1">
      <c r="A58" s="302"/>
      <c r="B58" s="208"/>
      <c r="C58" s="208"/>
      <c r="D58" s="208"/>
      <c r="E58" s="259"/>
      <c r="F58" s="271" t="s">
        <v>26</v>
      </c>
      <c r="G58" s="272"/>
      <c r="H58" s="171" t="s">
        <v>27</v>
      </c>
      <c r="I58" s="272"/>
      <c r="J58" s="171" t="s">
        <v>28</v>
      </c>
      <c r="K58" s="272"/>
      <c r="L58" s="171" t="s">
        <v>29</v>
      </c>
      <c r="M58" s="272"/>
      <c r="N58" s="171" t="s">
        <v>30</v>
      </c>
      <c r="O58" s="275"/>
      <c r="P58" s="106" t="s">
        <v>52</v>
      </c>
      <c r="Q58" s="288" t="s">
        <v>53</v>
      </c>
      <c r="R58" s="289"/>
      <c r="S58" s="104" t="s">
        <v>57</v>
      </c>
      <c r="T58" s="290"/>
      <c r="U58" s="291"/>
      <c r="V58" s="105" t="s">
        <v>60</v>
      </c>
      <c r="W58" s="288" t="s">
        <v>61</v>
      </c>
      <c r="X58" s="292"/>
      <c r="Y58" s="107" t="s">
        <v>54</v>
      </c>
      <c r="Z58" s="115" t="s">
        <v>148</v>
      </c>
      <c r="AA58" s="108" t="s">
        <v>58</v>
      </c>
      <c r="AB58" s="115" t="s">
        <v>148</v>
      </c>
      <c r="AC58" s="108" t="s">
        <v>62</v>
      </c>
      <c r="AD58" s="115" t="s">
        <v>148</v>
      </c>
      <c r="AE58" s="104" t="s">
        <v>55</v>
      </c>
      <c r="AF58" s="61" t="s">
        <v>148</v>
      </c>
    </row>
    <row r="59" spans="1:65" ht="21.6" customHeight="1" thickBot="1">
      <c r="A59" s="302"/>
      <c r="B59" s="209"/>
      <c r="C59" s="209"/>
      <c r="D59" s="209"/>
      <c r="E59" s="261"/>
      <c r="F59" s="97" t="s">
        <v>36</v>
      </c>
      <c r="G59" s="98" t="s">
        <v>37</v>
      </c>
      <c r="H59" s="99" t="s">
        <v>36</v>
      </c>
      <c r="I59" s="98" t="s">
        <v>37</v>
      </c>
      <c r="J59" s="99" t="s">
        <v>36</v>
      </c>
      <c r="K59" s="98" t="s">
        <v>37</v>
      </c>
      <c r="L59" s="99" t="s">
        <v>36</v>
      </c>
      <c r="M59" s="98" t="s">
        <v>37</v>
      </c>
      <c r="N59" s="99" t="s">
        <v>36</v>
      </c>
      <c r="O59" s="100" t="s">
        <v>37</v>
      </c>
      <c r="P59" s="293" t="s">
        <v>177</v>
      </c>
      <c r="Q59" s="294"/>
      <c r="R59" s="294"/>
      <c r="S59" s="294"/>
      <c r="T59" s="294"/>
      <c r="U59" s="295"/>
      <c r="V59" s="293" t="s">
        <v>176</v>
      </c>
      <c r="W59" s="294"/>
      <c r="X59" s="294"/>
      <c r="Y59" s="294"/>
      <c r="Z59" s="294"/>
      <c r="AA59" s="296"/>
      <c r="AB59" s="297" t="e">
        <f>VLOOKUP($B58,利用者一覧!$C$4:$AU$53,45,FALSE)</f>
        <v>#N/A</v>
      </c>
      <c r="AC59" s="297"/>
      <c r="AD59" s="297"/>
      <c r="AE59" s="297"/>
      <c r="AF59" s="298"/>
    </row>
    <row r="60" spans="1:65" ht="27" customHeight="1" thickTop="1" thickBot="1">
      <c r="A60" s="302"/>
      <c r="B60" s="209"/>
      <c r="C60" s="209"/>
      <c r="D60" s="209"/>
      <c r="E60" s="261"/>
      <c r="F60" s="71"/>
      <c r="G60" s="72"/>
      <c r="H60" s="73"/>
      <c r="I60" s="72"/>
      <c r="J60" s="73"/>
      <c r="K60" s="72"/>
      <c r="L60" s="73"/>
      <c r="M60" s="72"/>
      <c r="N60" s="73"/>
      <c r="O60" s="83"/>
      <c r="P60" s="107" t="s">
        <v>157</v>
      </c>
      <c r="Q60" s="115" t="s">
        <v>148</v>
      </c>
      <c r="R60" s="108" t="s">
        <v>63</v>
      </c>
      <c r="S60" s="61" t="s">
        <v>148</v>
      </c>
      <c r="T60" s="107" t="s">
        <v>59</v>
      </c>
      <c r="U60" s="61" t="s">
        <v>148</v>
      </c>
      <c r="V60" s="299" t="s">
        <v>135</v>
      </c>
      <c r="W60" s="300"/>
      <c r="X60" s="95" t="e">
        <f>VLOOKUP($B58,利用者一覧!$C$4:$AU$53,14,FALSE)</f>
        <v>#N/A</v>
      </c>
      <c r="Y60" s="301" t="s">
        <v>139</v>
      </c>
      <c r="Z60" s="300"/>
      <c r="AA60" s="95" t="e">
        <f>VLOOKUP($B58,利用者一覧!$C$4:$AU$53,22,FALSE)</f>
        <v>#N/A</v>
      </c>
      <c r="AB60" s="225"/>
      <c r="AC60" s="225"/>
      <c r="AD60" s="225"/>
      <c r="AE60" s="225"/>
      <c r="AF60" s="226"/>
    </row>
    <row r="61" spans="1:65" ht="21.6" customHeight="1" thickBot="1">
      <c r="A61" s="302"/>
      <c r="B61" s="283" t="s">
        <v>46</v>
      </c>
      <c r="C61" s="283"/>
      <c r="D61" s="283"/>
      <c r="E61" s="307"/>
      <c r="F61" s="84"/>
      <c r="G61" s="85"/>
      <c r="H61" s="86"/>
      <c r="I61" s="85"/>
      <c r="J61" s="86"/>
      <c r="K61" s="85"/>
      <c r="L61" s="86"/>
      <c r="M61" s="85"/>
      <c r="N61" s="86"/>
      <c r="O61" s="87"/>
      <c r="P61" s="293" t="s">
        <v>156</v>
      </c>
      <c r="Q61" s="294"/>
      <c r="R61" s="294"/>
      <c r="S61" s="294"/>
      <c r="T61" s="294"/>
      <c r="U61" s="295"/>
      <c r="V61" s="279" t="s">
        <v>143</v>
      </c>
      <c r="W61" s="280"/>
      <c r="X61" s="96" t="e">
        <f>VLOOKUP($B58,利用者一覧!$C$4:$AU$53,16,FALSE)</f>
        <v>#N/A</v>
      </c>
      <c r="Y61" s="281" t="s">
        <v>140</v>
      </c>
      <c r="Z61" s="280"/>
      <c r="AA61" s="96" t="e">
        <f>VLOOKUP($B58,利用者一覧!$C$4:$AU$53,24,FALSE)</f>
        <v>#N/A</v>
      </c>
      <c r="AB61" s="225"/>
      <c r="AC61" s="225"/>
      <c r="AD61" s="225"/>
      <c r="AE61" s="225"/>
      <c r="AF61" s="226"/>
    </row>
    <row r="62" spans="1:65" ht="21.6" customHeight="1" thickTop="1" thickBot="1">
      <c r="A62" s="302"/>
      <c r="B62" s="103" t="s">
        <v>51</v>
      </c>
      <c r="C62" s="94" t="e">
        <f>VLOOKUP($B58,利用者一覧!$C$4:$AU$53,38,FALSE)</f>
        <v>#N/A</v>
      </c>
      <c r="D62" s="104" t="s">
        <v>56</v>
      </c>
      <c r="E62" s="61" t="s">
        <v>149</v>
      </c>
      <c r="F62" s="271" t="s">
        <v>31</v>
      </c>
      <c r="G62" s="272"/>
      <c r="H62" s="171" t="s">
        <v>32</v>
      </c>
      <c r="I62" s="272"/>
      <c r="J62" s="171" t="s">
        <v>33</v>
      </c>
      <c r="K62" s="272"/>
      <c r="L62" s="171" t="s">
        <v>34</v>
      </c>
      <c r="M62" s="273"/>
      <c r="N62" s="274" t="s">
        <v>35</v>
      </c>
      <c r="O62" s="275"/>
      <c r="P62" s="276" t="e">
        <f>VLOOKUP($B58,利用者一覧!$C$4:$AU$53,40,FALSE)</f>
        <v>#N/A</v>
      </c>
      <c r="Q62" s="277"/>
      <c r="R62" s="277"/>
      <c r="S62" s="277"/>
      <c r="T62" s="278"/>
      <c r="U62" s="70" t="s">
        <v>148</v>
      </c>
      <c r="V62" s="279" t="s">
        <v>144</v>
      </c>
      <c r="W62" s="280"/>
      <c r="X62" s="96" t="e">
        <f>VLOOKUP($B58,利用者一覧!$C$4:$AU$53,18,FALSE)</f>
        <v>#N/A</v>
      </c>
      <c r="Y62" s="281" t="s">
        <v>141</v>
      </c>
      <c r="Z62" s="280"/>
      <c r="AA62" s="96" t="e">
        <f>VLOOKUP($B58,利用者一覧!$C$4:$AU$53,26,FALSE)</f>
        <v>#N/A</v>
      </c>
      <c r="AB62" s="225"/>
      <c r="AC62" s="225"/>
      <c r="AD62" s="225"/>
      <c r="AE62" s="225"/>
      <c r="AF62" s="226"/>
    </row>
    <row r="63" spans="1:65" ht="21.6" customHeight="1" thickBot="1">
      <c r="A63" s="302"/>
      <c r="B63" s="308" t="s">
        <v>47</v>
      </c>
      <c r="C63" s="308"/>
      <c r="D63" s="308"/>
      <c r="E63" s="309"/>
      <c r="F63" s="97" t="s">
        <v>36</v>
      </c>
      <c r="G63" s="98" t="s">
        <v>37</v>
      </c>
      <c r="H63" s="99" t="s">
        <v>36</v>
      </c>
      <c r="I63" s="98" t="s">
        <v>37</v>
      </c>
      <c r="J63" s="99" t="s">
        <v>36</v>
      </c>
      <c r="K63" s="98" t="s">
        <v>37</v>
      </c>
      <c r="L63" s="99" t="s">
        <v>36</v>
      </c>
      <c r="M63" s="101" t="s">
        <v>37</v>
      </c>
      <c r="N63" s="102" t="s">
        <v>36</v>
      </c>
      <c r="O63" s="100" t="s">
        <v>37</v>
      </c>
      <c r="P63" s="310" t="e">
        <f>VLOOKUP($B58,利用者一覧!$C$4:$AU$53,41,FALSE)</f>
        <v>#N/A</v>
      </c>
      <c r="Q63" s="311"/>
      <c r="R63" s="311"/>
      <c r="S63" s="311"/>
      <c r="T63" s="312"/>
      <c r="U63" s="64" t="s">
        <v>148</v>
      </c>
      <c r="V63" s="279" t="s">
        <v>138</v>
      </c>
      <c r="W63" s="280"/>
      <c r="X63" s="96" t="e">
        <f>VLOOKUP($B58,利用者一覧!$C$4:$AU$53,20,FALSE)</f>
        <v>#N/A</v>
      </c>
      <c r="Y63" s="281" t="s">
        <v>142</v>
      </c>
      <c r="Z63" s="280"/>
      <c r="AA63" s="96" t="e">
        <f>VLOOKUP($B58,利用者一覧!$C$4:$AU$53,28,FALSE)</f>
        <v>#N/A</v>
      </c>
      <c r="AB63" s="225"/>
      <c r="AC63" s="225"/>
      <c r="AD63" s="225"/>
      <c r="AE63" s="225"/>
      <c r="AF63" s="226"/>
      <c r="AK63" s="316"/>
      <c r="AL63" s="316"/>
      <c r="AM63" s="67"/>
      <c r="AN63" s="67"/>
      <c r="AO63" s="67"/>
    </row>
    <row r="64" spans="1:65" ht="21.6" customHeight="1" thickTop="1" thickBot="1">
      <c r="A64" s="302"/>
      <c r="B64" s="106" t="s">
        <v>51</v>
      </c>
      <c r="C64" s="94" t="e">
        <f>VLOOKUP($B58,利用者一覧!$C$4:$AU$53,39,FALSE)</f>
        <v>#N/A</v>
      </c>
      <c r="D64" s="104" t="s">
        <v>56</v>
      </c>
      <c r="E64" s="61" t="s">
        <v>149</v>
      </c>
      <c r="F64" s="71"/>
      <c r="G64" s="72"/>
      <c r="H64" s="73"/>
      <c r="I64" s="72"/>
      <c r="J64" s="73"/>
      <c r="K64" s="72"/>
      <c r="L64" s="73"/>
      <c r="M64" s="74"/>
      <c r="N64" s="62"/>
      <c r="O64" s="63"/>
      <c r="P64" s="317" t="e">
        <f>VLOOKUP($B58,利用者一覧!$C$4:$AU$53,42,FALSE)</f>
        <v>#N/A</v>
      </c>
      <c r="Q64" s="318"/>
      <c r="R64" s="318"/>
      <c r="S64" s="318"/>
      <c r="T64" s="319"/>
      <c r="U64" s="116" t="s">
        <v>148</v>
      </c>
      <c r="V64" s="320" t="e">
        <f>VLOOKUP($B58,利用者一覧!$C$4:$AU$53,44,FALSE)</f>
        <v>#N/A</v>
      </c>
      <c r="W64" s="179"/>
      <c r="X64" s="179"/>
      <c r="Y64" s="179"/>
      <c r="Z64" s="179"/>
      <c r="AA64" s="179"/>
      <c r="AB64" s="179"/>
      <c r="AC64" s="179"/>
      <c r="AD64" s="179"/>
      <c r="AE64" s="179"/>
      <c r="AF64" s="180"/>
    </row>
    <row r="65" spans="1:65" ht="21.6" customHeight="1" thickBot="1">
      <c r="A65" s="302"/>
      <c r="B65" s="293" t="s">
        <v>182</v>
      </c>
      <c r="C65" s="294"/>
      <c r="D65" s="294"/>
      <c r="E65" s="295"/>
      <c r="F65" s="109"/>
      <c r="G65" s="110"/>
      <c r="H65" s="111"/>
      <c r="I65" s="110"/>
      <c r="J65" s="111"/>
      <c r="K65" s="110"/>
      <c r="L65" s="111"/>
      <c r="M65" s="112"/>
      <c r="N65" s="113"/>
      <c r="O65" s="114"/>
      <c r="P65" s="198" t="s">
        <v>178</v>
      </c>
      <c r="Q65" s="199"/>
      <c r="R65" s="324"/>
      <c r="S65" s="206" t="e">
        <f>VLOOKUP($B58,利用者一覧!$C$4:$AU$53,43,FALSE)</f>
        <v>#N/A</v>
      </c>
      <c r="T65" s="206"/>
      <c r="U65" s="207"/>
      <c r="V65" s="321"/>
      <c r="W65" s="322"/>
      <c r="X65" s="322"/>
      <c r="Y65" s="322"/>
      <c r="Z65" s="322"/>
      <c r="AA65" s="322"/>
      <c r="AB65" s="322"/>
      <c r="AC65" s="322"/>
      <c r="AD65" s="322"/>
      <c r="AE65" s="322"/>
      <c r="AF65" s="323"/>
      <c r="AK65" s="76"/>
      <c r="AL65" s="76"/>
      <c r="AM65" s="76"/>
      <c r="AN65" s="76"/>
      <c r="AO65" s="76"/>
      <c r="AP65" s="77"/>
      <c r="AQ65" s="77"/>
      <c r="AR65" s="75"/>
      <c r="AS65" s="77"/>
      <c r="AT65" s="77"/>
      <c r="AU65" s="75"/>
      <c r="AV65" s="77"/>
      <c r="AW65" s="77"/>
      <c r="AX65" s="75"/>
      <c r="AY65" s="77"/>
      <c r="AZ65" s="77"/>
      <c r="BA65" s="75"/>
      <c r="BB65" s="77"/>
      <c r="BC65" s="77"/>
      <c r="BD65" s="75"/>
      <c r="BE65" s="77"/>
      <c r="BF65" s="77"/>
      <c r="BG65" s="75"/>
      <c r="BH65" s="77"/>
      <c r="BI65" s="77"/>
      <c r="BJ65" s="75"/>
      <c r="BK65" s="77"/>
      <c r="BL65" s="77"/>
      <c r="BM65" s="75"/>
    </row>
    <row r="66" spans="1:65" ht="27.6" customHeight="1" thickTop="1" thickBot="1">
      <c r="A66" s="303"/>
      <c r="B66" s="313"/>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5"/>
    </row>
    <row r="67" spans="1:65" ht="16.95" customHeight="1" thickBot="1">
      <c r="A67" s="302">
        <v>7</v>
      </c>
      <c r="B67" s="149" t="s">
        <v>9</v>
      </c>
      <c r="C67" s="150"/>
      <c r="D67" s="150"/>
      <c r="E67" s="151"/>
      <c r="F67" s="304" t="s">
        <v>158</v>
      </c>
      <c r="G67" s="305"/>
      <c r="H67" s="305"/>
      <c r="I67" s="305"/>
      <c r="J67" s="305"/>
      <c r="K67" s="305"/>
      <c r="L67" s="305"/>
      <c r="M67" s="305"/>
      <c r="N67" s="305"/>
      <c r="O67" s="306"/>
      <c r="P67" s="282" t="s">
        <v>48</v>
      </c>
      <c r="Q67" s="283"/>
      <c r="R67" s="283"/>
      <c r="S67" s="283"/>
      <c r="T67" s="283"/>
      <c r="U67" s="284"/>
      <c r="V67" s="285" t="e">
        <f>VLOOKUP($B68,利用者一覧!$C$4:$AU$53,36,FALSE)</f>
        <v>#N/A</v>
      </c>
      <c r="W67" s="286"/>
      <c r="X67" s="286"/>
      <c r="Y67" s="282" t="s">
        <v>49</v>
      </c>
      <c r="Z67" s="283"/>
      <c r="AA67" s="283"/>
      <c r="AB67" s="283"/>
      <c r="AC67" s="284"/>
      <c r="AD67" s="285" t="e">
        <f>VLOOKUP($B68,利用者一覧!$C$4:$AU$53,37,FALSE)</f>
        <v>#N/A</v>
      </c>
      <c r="AE67" s="286"/>
      <c r="AF67" s="287"/>
    </row>
    <row r="68" spans="1:65" ht="27" customHeight="1" thickTop="1" thickBot="1">
      <c r="A68" s="302"/>
      <c r="B68" s="208"/>
      <c r="C68" s="208"/>
      <c r="D68" s="208"/>
      <c r="E68" s="259"/>
      <c r="F68" s="271" t="s">
        <v>26</v>
      </c>
      <c r="G68" s="272"/>
      <c r="H68" s="171" t="s">
        <v>27</v>
      </c>
      <c r="I68" s="272"/>
      <c r="J68" s="171" t="s">
        <v>28</v>
      </c>
      <c r="K68" s="272"/>
      <c r="L68" s="171" t="s">
        <v>29</v>
      </c>
      <c r="M68" s="272"/>
      <c r="N68" s="171" t="s">
        <v>30</v>
      </c>
      <c r="O68" s="275"/>
      <c r="P68" s="106" t="s">
        <v>52</v>
      </c>
      <c r="Q68" s="288" t="s">
        <v>53</v>
      </c>
      <c r="R68" s="289"/>
      <c r="S68" s="104" t="s">
        <v>57</v>
      </c>
      <c r="T68" s="290"/>
      <c r="U68" s="291"/>
      <c r="V68" s="105" t="s">
        <v>60</v>
      </c>
      <c r="W68" s="288" t="s">
        <v>61</v>
      </c>
      <c r="X68" s="292"/>
      <c r="Y68" s="107" t="s">
        <v>54</v>
      </c>
      <c r="Z68" s="115" t="s">
        <v>148</v>
      </c>
      <c r="AA68" s="108" t="s">
        <v>58</v>
      </c>
      <c r="AB68" s="115" t="s">
        <v>148</v>
      </c>
      <c r="AC68" s="108" t="s">
        <v>62</v>
      </c>
      <c r="AD68" s="115" t="s">
        <v>148</v>
      </c>
      <c r="AE68" s="104" t="s">
        <v>55</v>
      </c>
      <c r="AF68" s="61" t="s">
        <v>148</v>
      </c>
    </row>
    <row r="69" spans="1:65" ht="21.6" customHeight="1" thickBot="1">
      <c r="A69" s="302"/>
      <c r="B69" s="209"/>
      <c r="C69" s="209"/>
      <c r="D69" s="209"/>
      <c r="E69" s="261"/>
      <c r="F69" s="97" t="s">
        <v>36</v>
      </c>
      <c r="G69" s="98" t="s">
        <v>37</v>
      </c>
      <c r="H69" s="99" t="s">
        <v>36</v>
      </c>
      <c r="I69" s="98" t="s">
        <v>37</v>
      </c>
      <c r="J69" s="99" t="s">
        <v>36</v>
      </c>
      <c r="K69" s="98" t="s">
        <v>37</v>
      </c>
      <c r="L69" s="99" t="s">
        <v>36</v>
      </c>
      <c r="M69" s="98" t="s">
        <v>37</v>
      </c>
      <c r="N69" s="99" t="s">
        <v>36</v>
      </c>
      <c r="O69" s="100" t="s">
        <v>37</v>
      </c>
      <c r="P69" s="293" t="s">
        <v>177</v>
      </c>
      <c r="Q69" s="294"/>
      <c r="R69" s="294"/>
      <c r="S69" s="294"/>
      <c r="T69" s="294"/>
      <c r="U69" s="295"/>
      <c r="V69" s="293" t="s">
        <v>176</v>
      </c>
      <c r="W69" s="294"/>
      <c r="X69" s="294"/>
      <c r="Y69" s="294"/>
      <c r="Z69" s="294"/>
      <c r="AA69" s="296"/>
      <c r="AB69" s="297" t="e">
        <f>VLOOKUP($B68,利用者一覧!$C$4:$AU$53,45,FALSE)</f>
        <v>#N/A</v>
      </c>
      <c r="AC69" s="297"/>
      <c r="AD69" s="297"/>
      <c r="AE69" s="297"/>
      <c r="AF69" s="298"/>
    </row>
    <row r="70" spans="1:65" ht="27" customHeight="1" thickTop="1" thickBot="1">
      <c r="A70" s="302"/>
      <c r="B70" s="209"/>
      <c r="C70" s="209"/>
      <c r="D70" s="209"/>
      <c r="E70" s="261"/>
      <c r="F70" s="71"/>
      <c r="G70" s="72"/>
      <c r="H70" s="73"/>
      <c r="I70" s="72"/>
      <c r="J70" s="73"/>
      <c r="K70" s="72"/>
      <c r="L70" s="73"/>
      <c r="M70" s="72"/>
      <c r="N70" s="73"/>
      <c r="O70" s="83"/>
      <c r="P70" s="107" t="s">
        <v>157</v>
      </c>
      <c r="Q70" s="115" t="s">
        <v>148</v>
      </c>
      <c r="R70" s="108" t="s">
        <v>63</v>
      </c>
      <c r="S70" s="61" t="s">
        <v>148</v>
      </c>
      <c r="T70" s="107" t="s">
        <v>59</v>
      </c>
      <c r="U70" s="61" t="s">
        <v>148</v>
      </c>
      <c r="V70" s="299" t="s">
        <v>135</v>
      </c>
      <c r="W70" s="300"/>
      <c r="X70" s="95" t="e">
        <f>VLOOKUP($B68,利用者一覧!$C$4:$AU$53,14,FALSE)</f>
        <v>#N/A</v>
      </c>
      <c r="Y70" s="301" t="s">
        <v>139</v>
      </c>
      <c r="Z70" s="300"/>
      <c r="AA70" s="95" t="e">
        <f>VLOOKUP($B68,利用者一覧!$C$4:$AU$53,22,FALSE)</f>
        <v>#N/A</v>
      </c>
      <c r="AB70" s="225"/>
      <c r="AC70" s="225"/>
      <c r="AD70" s="225"/>
      <c r="AE70" s="225"/>
      <c r="AF70" s="226"/>
    </row>
    <row r="71" spans="1:65" ht="21.6" customHeight="1" thickBot="1">
      <c r="A71" s="302"/>
      <c r="B71" s="283" t="s">
        <v>46</v>
      </c>
      <c r="C71" s="283"/>
      <c r="D71" s="283"/>
      <c r="E71" s="307"/>
      <c r="F71" s="84"/>
      <c r="G71" s="85"/>
      <c r="H71" s="86"/>
      <c r="I71" s="85"/>
      <c r="J71" s="86"/>
      <c r="K71" s="85"/>
      <c r="L71" s="86"/>
      <c r="M71" s="85"/>
      <c r="N71" s="86"/>
      <c r="O71" s="87"/>
      <c r="P71" s="293" t="s">
        <v>156</v>
      </c>
      <c r="Q71" s="294"/>
      <c r="R71" s="294"/>
      <c r="S71" s="294"/>
      <c r="T71" s="294"/>
      <c r="U71" s="295"/>
      <c r="V71" s="279" t="s">
        <v>143</v>
      </c>
      <c r="W71" s="280"/>
      <c r="X71" s="96" t="e">
        <f>VLOOKUP($B68,利用者一覧!$C$4:$AU$53,16,FALSE)</f>
        <v>#N/A</v>
      </c>
      <c r="Y71" s="281" t="s">
        <v>140</v>
      </c>
      <c r="Z71" s="280"/>
      <c r="AA71" s="96" t="e">
        <f>VLOOKUP($B68,利用者一覧!$C$4:$AU$53,24,FALSE)</f>
        <v>#N/A</v>
      </c>
      <c r="AB71" s="225"/>
      <c r="AC71" s="225"/>
      <c r="AD71" s="225"/>
      <c r="AE71" s="225"/>
      <c r="AF71" s="226"/>
    </row>
    <row r="72" spans="1:65" ht="21.6" customHeight="1" thickTop="1" thickBot="1">
      <c r="A72" s="302"/>
      <c r="B72" s="103" t="s">
        <v>51</v>
      </c>
      <c r="C72" s="94" t="e">
        <f>VLOOKUP($B68,利用者一覧!$C$4:$AU$53,38,FALSE)</f>
        <v>#N/A</v>
      </c>
      <c r="D72" s="104" t="s">
        <v>56</v>
      </c>
      <c r="E72" s="61" t="s">
        <v>149</v>
      </c>
      <c r="F72" s="271" t="s">
        <v>31</v>
      </c>
      <c r="G72" s="272"/>
      <c r="H72" s="171" t="s">
        <v>32</v>
      </c>
      <c r="I72" s="272"/>
      <c r="J72" s="171" t="s">
        <v>33</v>
      </c>
      <c r="K72" s="272"/>
      <c r="L72" s="171" t="s">
        <v>34</v>
      </c>
      <c r="M72" s="273"/>
      <c r="N72" s="274" t="s">
        <v>35</v>
      </c>
      <c r="O72" s="275"/>
      <c r="P72" s="276" t="e">
        <f>VLOOKUP($B68,利用者一覧!$C$4:$AU$53,40,FALSE)</f>
        <v>#N/A</v>
      </c>
      <c r="Q72" s="277"/>
      <c r="R72" s="277"/>
      <c r="S72" s="277"/>
      <c r="T72" s="278"/>
      <c r="U72" s="70" t="s">
        <v>148</v>
      </c>
      <c r="V72" s="279" t="s">
        <v>144</v>
      </c>
      <c r="W72" s="280"/>
      <c r="X72" s="96" t="e">
        <f>VLOOKUP($B68,利用者一覧!$C$4:$AU$53,18,FALSE)</f>
        <v>#N/A</v>
      </c>
      <c r="Y72" s="281" t="s">
        <v>141</v>
      </c>
      <c r="Z72" s="280"/>
      <c r="AA72" s="96" t="e">
        <f>VLOOKUP($B68,利用者一覧!$C$4:$AU$53,26,FALSE)</f>
        <v>#N/A</v>
      </c>
      <c r="AB72" s="225"/>
      <c r="AC72" s="225"/>
      <c r="AD72" s="225"/>
      <c r="AE72" s="225"/>
      <c r="AF72" s="226"/>
    </row>
    <row r="73" spans="1:65" ht="21.6" customHeight="1" thickBot="1">
      <c r="A73" s="302"/>
      <c r="B73" s="308" t="s">
        <v>47</v>
      </c>
      <c r="C73" s="308"/>
      <c r="D73" s="308"/>
      <c r="E73" s="309"/>
      <c r="F73" s="97" t="s">
        <v>36</v>
      </c>
      <c r="G73" s="98" t="s">
        <v>37</v>
      </c>
      <c r="H73" s="99" t="s">
        <v>36</v>
      </c>
      <c r="I73" s="98" t="s">
        <v>37</v>
      </c>
      <c r="J73" s="99" t="s">
        <v>36</v>
      </c>
      <c r="K73" s="98" t="s">
        <v>37</v>
      </c>
      <c r="L73" s="99" t="s">
        <v>36</v>
      </c>
      <c r="M73" s="101" t="s">
        <v>37</v>
      </c>
      <c r="N73" s="102" t="s">
        <v>36</v>
      </c>
      <c r="O73" s="100" t="s">
        <v>37</v>
      </c>
      <c r="P73" s="310" t="e">
        <f>VLOOKUP($B68,利用者一覧!$C$4:$AU$53,41,FALSE)</f>
        <v>#N/A</v>
      </c>
      <c r="Q73" s="311"/>
      <c r="R73" s="311"/>
      <c r="S73" s="311"/>
      <c r="T73" s="312"/>
      <c r="U73" s="64" t="s">
        <v>148</v>
      </c>
      <c r="V73" s="279" t="s">
        <v>138</v>
      </c>
      <c r="W73" s="280"/>
      <c r="X73" s="96" t="e">
        <f>VLOOKUP($B68,利用者一覧!$C$4:$AU$53,20,FALSE)</f>
        <v>#N/A</v>
      </c>
      <c r="Y73" s="281" t="s">
        <v>142</v>
      </c>
      <c r="Z73" s="280"/>
      <c r="AA73" s="96" t="e">
        <f>VLOOKUP($B68,利用者一覧!$C$4:$AU$53,28,FALSE)</f>
        <v>#N/A</v>
      </c>
      <c r="AB73" s="225"/>
      <c r="AC73" s="225"/>
      <c r="AD73" s="225"/>
      <c r="AE73" s="225"/>
      <c r="AF73" s="226"/>
      <c r="AK73" s="316"/>
      <c r="AL73" s="316"/>
      <c r="AM73" s="67"/>
      <c r="AN73" s="67"/>
      <c r="AO73" s="67"/>
    </row>
    <row r="74" spans="1:65" ht="21.6" customHeight="1" thickTop="1" thickBot="1">
      <c r="A74" s="302"/>
      <c r="B74" s="106" t="s">
        <v>51</v>
      </c>
      <c r="C74" s="94" t="e">
        <f>VLOOKUP($B68,利用者一覧!$C$4:$AU$53,39,FALSE)</f>
        <v>#N/A</v>
      </c>
      <c r="D74" s="104" t="s">
        <v>56</v>
      </c>
      <c r="E74" s="61" t="s">
        <v>149</v>
      </c>
      <c r="F74" s="71"/>
      <c r="G74" s="72"/>
      <c r="H74" s="73"/>
      <c r="I74" s="72"/>
      <c r="J74" s="73"/>
      <c r="K74" s="72"/>
      <c r="L74" s="73"/>
      <c r="M74" s="74"/>
      <c r="N74" s="62"/>
      <c r="O74" s="63"/>
      <c r="P74" s="317" t="e">
        <f>VLOOKUP($B68,利用者一覧!$C$4:$AU$53,42,FALSE)</f>
        <v>#N/A</v>
      </c>
      <c r="Q74" s="318"/>
      <c r="R74" s="318"/>
      <c r="S74" s="318"/>
      <c r="T74" s="319"/>
      <c r="U74" s="116" t="s">
        <v>148</v>
      </c>
      <c r="V74" s="320" t="e">
        <f>VLOOKUP($B68,利用者一覧!$C$4:$AU$53,44,FALSE)</f>
        <v>#N/A</v>
      </c>
      <c r="W74" s="179"/>
      <c r="X74" s="179"/>
      <c r="Y74" s="179"/>
      <c r="Z74" s="179"/>
      <c r="AA74" s="179"/>
      <c r="AB74" s="179"/>
      <c r="AC74" s="179"/>
      <c r="AD74" s="179"/>
      <c r="AE74" s="179"/>
      <c r="AF74" s="180"/>
    </row>
    <row r="75" spans="1:65" ht="21.6" customHeight="1" thickBot="1">
      <c r="A75" s="302"/>
      <c r="B75" s="293" t="s">
        <v>182</v>
      </c>
      <c r="C75" s="294"/>
      <c r="D75" s="294"/>
      <c r="E75" s="295"/>
      <c r="F75" s="109"/>
      <c r="G75" s="110"/>
      <c r="H75" s="111"/>
      <c r="I75" s="110"/>
      <c r="J75" s="111"/>
      <c r="K75" s="110"/>
      <c r="L75" s="111"/>
      <c r="M75" s="112"/>
      <c r="N75" s="113"/>
      <c r="O75" s="114"/>
      <c r="P75" s="198" t="s">
        <v>178</v>
      </c>
      <c r="Q75" s="199"/>
      <c r="R75" s="324"/>
      <c r="S75" s="206" t="e">
        <f>VLOOKUP($B68,利用者一覧!$C$4:$AU$53,43,FALSE)</f>
        <v>#N/A</v>
      </c>
      <c r="T75" s="206"/>
      <c r="U75" s="207"/>
      <c r="V75" s="321"/>
      <c r="W75" s="322"/>
      <c r="X75" s="322"/>
      <c r="Y75" s="322"/>
      <c r="Z75" s="322"/>
      <c r="AA75" s="322"/>
      <c r="AB75" s="322"/>
      <c r="AC75" s="322"/>
      <c r="AD75" s="322"/>
      <c r="AE75" s="322"/>
      <c r="AF75" s="323"/>
      <c r="AK75" s="76"/>
      <c r="AL75" s="76"/>
      <c r="AM75" s="76"/>
      <c r="AN75" s="76"/>
      <c r="AO75" s="76"/>
      <c r="AP75" s="77"/>
      <c r="AQ75" s="77"/>
      <c r="AR75" s="75"/>
      <c r="AS75" s="77"/>
      <c r="AT75" s="77"/>
      <c r="AU75" s="75"/>
      <c r="AV75" s="77"/>
      <c r="AW75" s="77"/>
      <c r="AX75" s="75"/>
      <c r="AY75" s="77"/>
      <c r="AZ75" s="77"/>
      <c r="BA75" s="75"/>
      <c r="BB75" s="77"/>
      <c r="BC75" s="77"/>
      <c r="BD75" s="75"/>
      <c r="BE75" s="77"/>
      <c r="BF75" s="77"/>
      <c r="BG75" s="75"/>
      <c r="BH75" s="77"/>
      <c r="BI75" s="77"/>
      <c r="BJ75" s="75"/>
      <c r="BK75" s="77"/>
      <c r="BL75" s="77"/>
      <c r="BM75" s="75"/>
    </row>
    <row r="76" spans="1:65" ht="27.6" customHeight="1" thickTop="1" thickBot="1">
      <c r="A76" s="303"/>
      <c r="B76" s="313"/>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5"/>
    </row>
    <row r="77" spans="1:65" ht="16.95" customHeight="1" thickBot="1">
      <c r="A77" s="302">
        <v>8</v>
      </c>
      <c r="B77" s="149" t="s">
        <v>9</v>
      </c>
      <c r="C77" s="150"/>
      <c r="D77" s="150"/>
      <c r="E77" s="151"/>
      <c r="F77" s="304" t="s">
        <v>158</v>
      </c>
      <c r="G77" s="305"/>
      <c r="H77" s="305"/>
      <c r="I77" s="305"/>
      <c r="J77" s="305"/>
      <c r="K77" s="305"/>
      <c r="L77" s="305"/>
      <c r="M77" s="305"/>
      <c r="N77" s="305"/>
      <c r="O77" s="306"/>
      <c r="P77" s="282" t="s">
        <v>48</v>
      </c>
      <c r="Q77" s="283"/>
      <c r="R77" s="283"/>
      <c r="S77" s="283"/>
      <c r="T77" s="283"/>
      <c r="U77" s="284"/>
      <c r="V77" s="285" t="e">
        <f>VLOOKUP($B78,利用者一覧!$C$4:$AU$53,36,FALSE)</f>
        <v>#N/A</v>
      </c>
      <c r="W77" s="286"/>
      <c r="X77" s="286"/>
      <c r="Y77" s="282" t="s">
        <v>49</v>
      </c>
      <c r="Z77" s="283"/>
      <c r="AA77" s="283"/>
      <c r="AB77" s="283"/>
      <c r="AC77" s="284"/>
      <c r="AD77" s="285" t="e">
        <f>VLOOKUP($B78,利用者一覧!$C$4:$AU$53,37,FALSE)</f>
        <v>#N/A</v>
      </c>
      <c r="AE77" s="286"/>
      <c r="AF77" s="287"/>
    </row>
    <row r="78" spans="1:65" ht="27" customHeight="1" thickTop="1" thickBot="1">
      <c r="A78" s="302"/>
      <c r="B78" s="208"/>
      <c r="C78" s="208"/>
      <c r="D78" s="208"/>
      <c r="E78" s="259"/>
      <c r="F78" s="271" t="s">
        <v>26</v>
      </c>
      <c r="G78" s="272"/>
      <c r="H78" s="171" t="s">
        <v>27</v>
      </c>
      <c r="I78" s="272"/>
      <c r="J78" s="171" t="s">
        <v>28</v>
      </c>
      <c r="K78" s="272"/>
      <c r="L78" s="171" t="s">
        <v>29</v>
      </c>
      <c r="M78" s="272"/>
      <c r="N78" s="171" t="s">
        <v>30</v>
      </c>
      <c r="O78" s="275"/>
      <c r="P78" s="106" t="s">
        <v>52</v>
      </c>
      <c r="Q78" s="288" t="s">
        <v>53</v>
      </c>
      <c r="R78" s="289"/>
      <c r="S78" s="104" t="s">
        <v>57</v>
      </c>
      <c r="T78" s="290"/>
      <c r="U78" s="291"/>
      <c r="V78" s="105" t="s">
        <v>60</v>
      </c>
      <c r="W78" s="288" t="s">
        <v>61</v>
      </c>
      <c r="X78" s="292"/>
      <c r="Y78" s="107" t="s">
        <v>54</v>
      </c>
      <c r="Z78" s="115" t="s">
        <v>148</v>
      </c>
      <c r="AA78" s="108" t="s">
        <v>58</v>
      </c>
      <c r="AB78" s="115" t="s">
        <v>148</v>
      </c>
      <c r="AC78" s="108" t="s">
        <v>62</v>
      </c>
      <c r="AD78" s="115" t="s">
        <v>148</v>
      </c>
      <c r="AE78" s="104" t="s">
        <v>55</v>
      </c>
      <c r="AF78" s="61" t="s">
        <v>148</v>
      </c>
    </row>
    <row r="79" spans="1:65" ht="21.6" customHeight="1" thickBot="1">
      <c r="A79" s="302"/>
      <c r="B79" s="209"/>
      <c r="C79" s="209"/>
      <c r="D79" s="209"/>
      <c r="E79" s="261"/>
      <c r="F79" s="97" t="s">
        <v>36</v>
      </c>
      <c r="G79" s="98" t="s">
        <v>37</v>
      </c>
      <c r="H79" s="99" t="s">
        <v>36</v>
      </c>
      <c r="I79" s="98" t="s">
        <v>37</v>
      </c>
      <c r="J79" s="99" t="s">
        <v>36</v>
      </c>
      <c r="K79" s="98" t="s">
        <v>37</v>
      </c>
      <c r="L79" s="99" t="s">
        <v>36</v>
      </c>
      <c r="M79" s="98" t="s">
        <v>37</v>
      </c>
      <c r="N79" s="99" t="s">
        <v>36</v>
      </c>
      <c r="O79" s="100" t="s">
        <v>37</v>
      </c>
      <c r="P79" s="293" t="s">
        <v>177</v>
      </c>
      <c r="Q79" s="294"/>
      <c r="R79" s="294"/>
      <c r="S79" s="294"/>
      <c r="T79" s="294"/>
      <c r="U79" s="295"/>
      <c r="V79" s="293" t="s">
        <v>176</v>
      </c>
      <c r="W79" s="294"/>
      <c r="X79" s="294"/>
      <c r="Y79" s="294"/>
      <c r="Z79" s="294"/>
      <c r="AA79" s="296"/>
      <c r="AB79" s="297" t="e">
        <f>VLOOKUP($B78,利用者一覧!$C$4:$AU$53,45,FALSE)</f>
        <v>#N/A</v>
      </c>
      <c r="AC79" s="297"/>
      <c r="AD79" s="297"/>
      <c r="AE79" s="297"/>
      <c r="AF79" s="298"/>
    </row>
    <row r="80" spans="1:65" ht="27" customHeight="1" thickTop="1" thickBot="1">
      <c r="A80" s="302"/>
      <c r="B80" s="209"/>
      <c r="C80" s="209"/>
      <c r="D80" s="209"/>
      <c r="E80" s="261"/>
      <c r="F80" s="71"/>
      <c r="G80" s="72"/>
      <c r="H80" s="73"/>
      <c r="I80" s="72"/>
      <c r="J80" s="73"/>
      <c r="K80" s="72"/>
      <c r="L80" s="73"/>
      <c r="M80" s="72"/>
      <c r="N80" s="73"/>
      <c r="O80" s="83"/>
      <c r="P80" s="107" t="s">
        <v>157</v>
      </c>
      <c r="Q80" s="115" t="s">
        <v>148</v>
      </c>
      <c r="R80" s="108" t="s">
        <v>63</v>
      </c>
      <c r="S80" s="61" t="s">
        <v>148</v>
      </c>
      <c r="T80" s="107" t="s">
        <v>59</v>
      </c>
      <c r="U80" s="61" t="s">
        <v>148</v>
      </c>
      <c r="V80" s="299" t="s">
        <v>135</v>
      </c>
      <c r="W80" s="300"/>
      <c r="X80" s="95" t="e">
        <f>VLOOKUP($B78,利用者一覧!$C$4:$AU$53,14,FALSE)</f>
        <v>#N/A</v>
      </c>
      <c r="Y80" s="301" t="s">
        <v>139</v>
      </c>
      <c r="Z80" s="300"/>
      <c r="AA80" s="95" t="e">
        <f>VLOOKUP($B78,利用者一覧!$C$4:$AU$53,22,FALSE)</f>
        <v>#N/A</v>
      </c>
      <c r="AB80" s="225"/>
      <c r="AC80" s="225"/>
      <c r="AD80" s="225"/>
      <c r="AE80" s="225"/>
      <c r="AF80" s="226"/>
    </row>
    <row r="81" spans="1:65" ht="21.6" customHeight="1" thickBot="1">
      <c r="A81" s="302"/>
      <c r="B81" s="283" t="s">
        <v>46</v>
      </c>
      <c r="C81" s="283"/>
      <c r="D81" s="283"/>
      <c r="E81" s="307"/>
      <c r="F81" s="84"/>
      <c r="G81" s="85"/>
      <c r="H81" s="86"/>
      <c r="I81" s="85"/>
      <c r="J81" s="86"/>
      <c r="K81" s="85"/>
      <c r="L81" s="86"/>
      <c r="M81" s="85"/>
      <c r="N81" s="86"/>
      <c r="O81" s="87"/>
      <c r="P81" s="293" t="s">
        <v>156</v>
      </c>
      <c r="Q81" s="294"/>
      <c r="R81" s="294"/>
      <c r="S81" s="294"/>
      <c r="T81" s="294"/>
      <c r="U81" s="295"/>
      <c r="V81" s="279" t="s">
        <v>143</v>
      </c>
      <c r="W81" s="280"/>
      <c r="X81" s="96" t="e">
        <f>VLOOKUP($B78,利用者一覧!$C$4:$AU$53,16,FALSE)</f>
        <v>#N/A</v>
      </c>
      <c r="Y81" s="281" t="s">
        <v>140</v>
      </c>
      <c r="Z81" s="280"/>
      <c r="AA81" s="96" t="e">
        <f>VLOOKUP($B78,利用者一覧!$C$4:$AU$53,24,FALSE)</f>
        <v>#N/A</v>
      </c>
      <c r="AB81" s="225"/>
      <c r="AC81" s="225"/>
      <c r="AD81" s="225"/>
      <c r="AE81" s="225"/>
      <c r="AF81" s="226"/>
    </row>
    <row r="82" spans="1:65" ht="21.6" customHeight="1" thickTop="1" thickBot="1">
      <c r="A82" s="302"/>
      <c r="B82" s="103" t="s">
        <v>51</v>
      </c>
      <c r="C82" s="94" t="e">
        <f>VLOOKUP($B78,利用者一覧!$C$4:$AU$53,38,FALSE)</f>
        <v>#N/A</v>
      </c>
      <c r="D82" s="104" t="s">
        <v>56</v>
      </c>
      <c r="E82" s="61" t="s">
        <v>149</v>
      </c>
      <c r="F82" s="271" t="s">
        <v>31</v>
      </c>
      <c r="G82" s="272"/>
      <c r="H82" s="171" t="s">
        <v>32</v>
      </c>
      <c r="I82" s="272"/>
      <c r="J82" s="171" t="s">
        <v>33</v>
      </c>
      <c r="K82" s="272"/>
      <c r="L82" s="171" t="s">
        <v>34</v>
      </c>
      <c r="M82" s="273"/>
      <c r="N82" s="274" t="s">
        <v>35</v>
      </c>
      <c r="O82" s="275"/>
      <c r="P82" s="276" t="e">
        <f>VLOOKUP($B78,利用者一覧!$C$4:$AU$53,40,FALSE)</f>
        <v>#N/A</v>
      </c>
      <c r="Q82" s="277"/>
      <c r="R82" s="277"/>
      <c r="S82" s="277"/>
      <c r="T82" s="278"/>
      <c r="U82" s="70" t="s">
        <v>148</v>
      </c>
      <c r="V82" s="279" t="s">
        <v>144</v>
      </c>
      <c r="W82" s="280"/>
      <c r="X82" s="96" t="e">
        <f>VLOOKUP($B78,利用者一覧!$C$4:$AU$53,18,FALSE)</f>
        <v>#N/A</v>
      </c>
      <c r="Y82" s="281" t="s">
        <v>141</v>
      </c>
      <c r="Z82" s="280"/>
      <c r="AA82" s="96" t="e">
        <f>VLOOKUP($B78,利用者一覧!$C$4:$AU$53,26,FALSE)</f>
        <v>#N/A</v>
      </c>
      <c r="AB82" s="225"/>
      <c r="AC82" s="225"/>
      <c r="AD82" s="225"/>
      <c r="AE82" s="225"/>
      <c r="AF82" s="226"/>
    </row>
    <row r="83" spans="1:65" ht="21.6" customHeight="1" thickBot="1">
      <c r="A83" s="302"/>
      <c r="B83" s="308" t="s">
        <v>47</v>
      </c>
      <c r="C83" s="308"/>
      <c r="D83" s="308"/>
      <c r="E83" s="309"/>
      <c r="F83" s="97" t="s">
        <v>36</v>
      </c>
      <c r="G83" s="98" t="s">
        <v>37</v>
      </c>
      <c r="H83" s="99" t="s">
        <v>36</v>
      </c>
      <c r="I83" s="98" t="s">
        <v>37</v>
      </c>
      <c r="J83" s="99" t="s">
        <v>36</v>
      </c>
      <c r="K83" s="98" t="s">
        <v>37</v>
      </c>
      <c r="L83" s="99" t="s">
        <v>36</v>
      </c>
      <c r="M83" s="101" t="s">
        <v>37</v>
      </c>
      <c r="N83" s="102" t="s">
        <v>36</v>
      </c>
      <c r="O83" s="100" t="s">
        <v>37</v>
      </c>
      <c r="P83" s="310" t="e">
        <f>VLOOKUP($B78,利用者一覧!$C$4:$AU$53,41,FALSE)</f>
        <v>#N/A</v>
      </c>
      <c r="Q83" s="311"/>
      <c r="R83" s="311"/>
      <c r="S83" s="311"/>
      <c r="T83" s="312"/>
      <c r="U83" s="64" t="s">
        <v>148</v>
      </c>
      <c r="V83" s="279" t="s">
        <v>138</v>
      </c>
      <c r="W83" s="280"/>
      <c r="X83" s="96" t="e">
        <f>VLOOKUP($B78,利用者一覧!$C$4:$AU$53,20,FALSE)</f>
        <v>#N/A</v>
      </c>
      <c r="Y83" s="281" t="s">
        <v>142</v>
      </c>
      <c r="Z83" s="280"/>
      <c r="AA83" s="96" t="e">
        <f>VLOOKUP($B78,利用者一覧!$C$4:$AU$53,28,FALSE)</f>
        <v>#N/A</v>
      </c>
      <c r="AB83" s="225"/>
      <c r="AC83" s="225"/>
      <c r="AD83" s="225"/>
      <c r="AE83" s="225"/>
      <c r="AF83" s="226"/>
      <c r="AK83" s="316"/>
      <c r="AL83" s="316"/>
      <c r="AM83" s="67"/>
      <c r="AN83" s="67"/>
      <c r="AO83" s="67"/>
    </row>
    <row r="84" spans="1:65" ht="21.6" customHeight="1" thickTop="1" thickBot="1">
      <c r="A84" s="302"/>
      <c r="B84" s="106" t="s">
        <v>51</v>
      </c>
      <c r="C84" s="94" t="e">
        <f>VLOOKUP($B78,利用者一覧!$C$4:$AU$53,39,FALSE)</f>
        <v>#N/A</v>
      </c>
      <c r="D84" s="104" t="s">
        <v>56</v>
      </c>
      <c r="E84" s="61" t="s">
        <v>149</v>
      </c>
      <c r="F84" s="71"/>
      <c r="G84" s="72"/>
      <c r="H84" s="73"/>
      <c r="I84" s="72"/>
      <c r="J84" s="73"/>
      <c r="K84" s="72"/>
      <c r="L84" s="73"/>
      <c r="M84" s="74"/>
      <c r="N84" s="62"/>
      <c r="O84" s="63"/>
      <c r="P84" s="317" t="e">
        <f>VLOOKUP($B78,利用者一覧!$C$4:$AU$53,42,FALSE)</f>
        <v>#N/A</v>
      </c>
      <c r="Q84" s="318"/>
      <c r="R84" s="318"/>
      <c r="S84" s="318"/>
      <c r="T84" s="319"/>
      <c r="U84" s="116" t="s">
        <v>148</v>
      </c>
      <c r="V84" s="320" t="e">
        <f>VLOOKUP($B78,利用者一覧!$C$4:$AU$53,44,FALSE)</f>
        <v>#N/A</v>
      </c>
      <c r="W84" s="179"/>
      <c r="X84" s="179"/>
      <c r="Y84" s="179"/>
      <c r="Z84" s="179"/>
      <c r="AA84" s="179"/>
      <c r="AB84" s="179"/>
      <c r="AC84" s="179"/>
      <c r="AD84" s="179"/>
      <c r="AE84" s="179"/>
      <c r="AF84" s="180"/>
    </row>
    <row r="85" spans="1:65" ht="21.6" customHeight="1" thickBot="1">
      <c r="A85" s="302"/>
      <c r="B85" s="293" t="s">
        <v>182</v>
      </c>
      <c r="C85" s="294"/>
      <c r="D85" s="294"/>
      <c r="E85" s="295"/>
      <c r="F85" s="109"/>
      <c r="G85" s="110"/>
      <c r="H85" s="111"/>
      <c r="I85" s="110"/>
      <c r="J85" s="111"/>
      <c r="K85" s="110"/>
      <c r="L85" s="111"/>
      <c r="M85" s="112"/>
      <c r="N85" s="113"/>
      <c r="O85" s="114"/>
      <c r="P85" s="198" t="s">
        <v>178</v>
      </c>
      <c r="Q85" s="199"/>
      <c r="R85" s="324"/>
      <c r="S85" s="206" t="e">
        <f>VLOOKUP($B78,利用者一覧!$C$4:$AU$53,43,FALSE)</f>
        <v>#N/A</v>
      </c>
      <c r="T85" s="206"/>
      <c r="U85" s="207"/>
      <c r="V85" s="321"/>
      <c r="W85" s="322"/>
      <c r="X85" s="322"/>
      <c r="Y85" s="322"/>
      <c r="Z85" s="322"/>
      <c r="AA85" s="322"/>
      <c r="AB85" s="322"/>
      <c r="AC85" s="322"/>
      <c r="AD85" s="322"/>
      <c r="AE85" s="322"/>
      <c r="AF85" s="323"/>
      <c r="AK85" s="76"/>
      <c r="AL85" s="76"/>
      <c r="AM85" s="76"/>
      <c r="AN85" s="76"/>
      <c r="AO85" s="76"/>
      <c r="AP85" s="77"/>
      <c r="AQ85" s="77"/>
      <c r="AR85" s="75"/>
      <c r="AS85" s="77"/>
      <c r="AT85" s="77"/>
      <c r="AU85" s="75"/>
      <c r="AV85" s="77"/>
      <c r="AW85" s="77"/>
      <c r="AX85" s="75"/>
      <c r="AY85" s="77"/>
      <c r="AZ85" s="77"/>
      <c r="BA85" s="75"/>
      <c r="BB85" s="77"/>
      <c r="BC85" s="77"/>
      <c r="BD85" s="75"/>
      <c r="BE85" s="77"/>
      <c r="BF85" s="77"/>
      <c r="BG85" s="75"/>
      <c r="BH85" s="77"/>
      <c r="BI85" s="77"/>
      <c r="BJ85" s="75"/>
      <c r="BK85" s="77"/>
      <c r="BL85" s="77"/>
      <c r="BM85" s="75"/>
    </row>
    <row r="86" spans="1:65" ht="27.6" customHeight="1" thickTop="1" thickBot="1">
      <c r="A86" s="303"/>
      <c r="B86" s="313"/>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5"/>
    </row>
    <row r="87" spans="1:65" ht="16.95" customHeight="1" thickBot="1">
      <c r="A87" s="302">
        <v>9</v>
      </c>
      <c r="B87" s="149" t="s">
        <v>9</v>
      </c>
      <c r="C87" s="150"/>
      <c r="D87" s="150"/>
      <c r="E87" s="151"/>
      <c r="F87" s="304" t="s">
        <v>158</v>
      </c>
      <c r="G87" s="305"/>
      <c r="H87" s="305"/>
      <c r="I87" s="305"/>
      <c r="J87" s="305"/>
      <c r="K87" s="305"/>
      <c r="L87" s="305"/>
      <c r="M87" s="305"/>
      <c r="N87" s="305"/>
      <c r="O87" s="306"/>
      <c r="P87" s="282" t="s">
        <v>48</v>
      </c>
      <c r="Q87" s="283"/>
      <c r="R87" s="283"/>
      <c r="S87" s="283"/>
      <c r="T87" s="283"/>
      <c r="U87" s="284"/>
      <c r="V87" s="285" t="e">
        <f>VLOOKUP($B88,利用者一覧!$C$4:$AU$53,36,FALSE)</f>
        <v>#N/A</v>
      </c>
      <c r="W87" s="286"/>
      <c r="X87" s="286"/>
      <c r="Y87" s="282" t="s">
        <v>49</v>
      </c>
      <c r="Z87" s="283"/>
      <c r="AA87" s="283"/>
      <c r="AB87" s="283"/>
      <c r="AC87" s="284"/>
      <c r="AD87" s="285" t="e">
        <f>VLOOKUP($B88,利用者一覧!$C$4:$AU$53,37,FALSE)</f>
        <v>#N/A</v>
      </c>
      <c r="AE87" s="286"/>
      <c r="AF87" s="287"/>
    </row>
    <row r="88" spans="1:65" ht="27" customHeight="1" thickTop="1" thickBot="1">
      <c r="A88" s="302"/>
      <c r="B88" s="208"/>
      <c r="C88" s="208"/>
      <c r="D88" s="208"/>
      <c r="E88" s="259"/>
      <c r="F88" s="271" t="s">
        <v>26</v>
      </c>
      <c r="G88" s="272"/>
      <c r="H88" s="171" t="s">
        <v>27</v>
      </c>
      <c r="I88" s="272"/>
      <c r="J88" s="171" t="s">
        <v>28</v>
      </c>
      <c r="K88" s="272"/>
      <c r="L88" s="171" t="s">
        <v>29</v>
      </c>
      <c r="M88" s="272"/>
      <c r="N88" s="171" t="s">
        <v>30</v>
      </c>
      <c r="O88" s="275"/>
      <c r="P88" s="106" t="s">
        <v>52</v>
      </c>
      <c r="Q88" s="288" t="s">
        <v>53</v>
      </c>
      <c r="R88" s="289"/>
      <c r="S88" s="104" t="s">
        <v>57</v>
      </c>
      <c r="T88" s="290"/>
      <c r="U88" s="291"/>
      <c r="V88" s="105" t="s">
        <v>60</v>
      </c>
      <c r="W88" s="288" t="s">
        <v>61</v>
      </c>
      <c r="X88" s="292"/>
      <c r="Y88" s="107" t="s">
        <v>54</v>
      </c>
      <c r="Z88" s="115" t="s">
        <v>148</v>
      </c>
      <c r="AA88" s="108" t="s">
        <v>58</v>
      </c>
      <c r="AB88" s="115" t="s">
        <v>148</v>
      </c>
      <c r="AC88" s="108" t="s">
        <v>62</v>
      </c>
      <c r="AD88" s="115" t="s">
        <v>148</v>
      </c>
      <c r="AE88" s="104" t="s">
        <v>55</v>
      </c>
      <c r="AF88" s="61" t="s">
        <v>148</v>
      </c>
    </row>
    <row r="89" spans="1:65" ht="21.6" customHeight="1" thickBot="1">
      <c r="A89" s="302"/>
      <c r="B89" s="209"/>
      <c r="C89" s="209"/>
      <c r="D89" s="209"/>
      <c r="E89" s="261"/>
      <c r="F89" s="97" t="s">
        <v>36</v>
      </c>
      <c r="G89" s="98" t="s">
        <v>37</v>
      </c>
      <c r="H89" s="99" t="s">
        <v>36</v>
      </c>
      <c r="I89" s="98" t="s">
        <v>37</v>
      </c>
      <c r="J89" s="99" t="s">
        <v>36</v>
      </c>
      <c r="K89" s="98" t="s">
        <v>37</v>
      </c>
      <c r="L89" s="99" t="s">
        <v>36</v>
      </c>
      <c r="M89" s="98" t="s">
        <v>37</v>
      </c>
      <c r="N89" s="99" t="s">
        <v>36</v>
      </c>
      <c r="O89" s="100" t="s">
        <v>37</v>
      </c>
      <c r="P89" s="293" t="s">
        <v>177</v>
      </c>
      <c r="Q89" s="294"/>
      <c r="R89" s="294"/>
      <c r="S89" s="294"/>
      <c r="T89" s="294"/>
      <c r="U89" s="295"/>
      <c r="V89" s="293" t="s">
        <v>176</v>
      </c>
      <c r="W89" s="294"/>
      <c r="X89" s="294"/>
      <c r="Y89" s="294"/>
      <c r="Z89" s="294"/>
      <c r="AA89" s="296"/>
      <c r="AB89" s="297" t="e">
        <f>VLOOKUP($B88,利用者一覧!$C$4:$AU$53,45,FALSE)</f>
        <v>#N/A</v>
      </c>
      <c r="AC89" s="297"/>
      <c r="AD89" s="297"/>
      <c r="AE89" s="297"/>
      <c r="AF89" s="298"/>
    </row>
    <row r="90" spans="1:65" ht="27" customHeight="1" thickTop="1" thickBot="1">
      <c r="A90" s="302"/>
      <c r="B90" s="209"/>
      <c r="C90" s="209"/>
      <c r="D90" s="209"/>
      <c r="E90" s="261"/>
      <c r="F90" s="71"/>
      <c r="G90" s="72"/>
      <c r="H90" s="73"/>
      <c r="I90" s="72"/>
      <c r="J90" s="73"/>
      <c r="K90" s="72"/>
      <c r="L90" s="73"/>
      <c r="M90" s="72"/>
      <c r="N90" s="73"/>
      <c r="O90" s="83"/>
      <c r="P90" s="107" t="s">
        <v>157</v>
      </c>
      <c r="Q90" s="115" t="s">
        <v>148</v>
      </c>
      <c r="R90" s="108" t="s">
        <v>63</v>
      </c>
      <c r="S90" s="61" t="s">
        <v>148</v>
      </c>
      <c r="T90" s="107" t="s">
        <v>59</v>
      </c>
      <c r="U90" s="61" t="s">
        <v>148</v>
      </c>
      <c r="V90" s="299" t="s">
        <v>135</v>
      </c>
      <c r="W90" s="300"/>
      <c r="X90" s="95" t="e">
        <f>VLOOKUP($B88,利用者一覧!$C$4:$AU$53,14,FALSE)</f>
        <v>#N/A</v>
      </c>
      <c r="Y90" s="301" t="s">
        <v>139</v>
      </c>
      <c r="Z90" s="300"/>
      <c r="AA90" s="95" t="e">
        <f>VLOOKUP($B88,利用者一覧!$C$4:$AU$53,22,FALSE)</f>
        <v>#N/A</v>
      </c>
      <c r="AB90" s="225"/>
      <c r="AC90" s="225"/>
      <c r="AD90" s="225"/>
      <c r="AE90" s="225"/>
      <c r="AF90" s="226"/>
    </row>
    <row r="91" spans="1:65" ht="21.6" customHeight="1" thickBot="1">
      <c r="A91" s="302"/>
      <c r="B91" s="283" t="s">
        <v>46</v>
      </c>
      <c r="C91" s="283"/>
      <c r="D91" s="283"/>
      <c r="E91" s="307"/>
      <c r="F91" s="84"/>
      <c r="G91" s="85"/>
      <c r="H91" s="86"/>
      <c r="I91" s="85"/>
      <c r="J91" s="86"/>
      <c r="K91" s="85"/>
      <c r="L91" s="86"/>
      <c r="M91" s="85"/>
      <c r="N91" s="86"/>
      <c r="O91" s="87"/>
      <c r="P91" s="293" t="s">
        <v>156</v>
      </c>
      <c r="Q91" s="294"/>
      <c r="R91" s="294"/>
      <c r="S91" s="294"/>
      <c r="T91" s="294"/>
      <c r="U91" s="295"/>
      <c r="V91" s="279" t="s">
        <v>143</v>
      </c>
      <c r="W91" s="280"/>
      <c r="X91" s="96" t="e">
        <f>VLOOKUP($B88,利用者一覧!$C$4:$AU$53,16,FALSE)</f>
        <v>#N/A</v>
      </c>
      <c r="Y91" s="281" t="s">
        <v>140</v>
      </c>
      <c r="Z91" s="280"/>
      <c r="AA91" s="96" t="e">
        <f>VLOOKUP($B88,利用者一覧!$C$4:$AU$53,24,FALSE)</f>
        <v>#N/A</v>
      </c>
      <c r="AB91" s="225"/>
      <c r="AC91" s="225"/>
      <c r="AD91" s="225"/>
      <c r="AE91" s="225"/>
      <c r="AF91" s="226"/>
    </row>
    <row r="92" spans="1:65" ht="21.6" customHeight="1" thickTop="1" thickBot="1">
      <c r="A92" s="302"/>
      <c r="B92" s="103" t="s">
        <v>51</v>
      </c>
      <c r="C92" s="94" t="e">
        <f>VLOOKUP($B88,利用者一覧!$C$4:$AU$53,38,FALSE)</f>
        <v>#N/A</v>
      </c>
      <c r="D92" s="104" t="s">
        <v>56</v>
      </c>
      <c r="E92" s="61" t="s">
        <v>149</v>
      </c>
      <c r="F92" s="271" t="s">
        <v>31</v>
      </c>
      <c r="G92" s="272"/>
      <c r="H92" s="171" t="s">
        <v>32</v>
      </c>
      <c r="I92" s="272"/>
      <c r="J92" s="171" t="s">
        <v>33</v>
      </c>
      <c r="K92" s="272"/>
      <c r="L92" s="171" t="s">
        <v>34</v>
      </c>
      <c r="M92" s="273"/>
      <c r="N92" s="274" t="s">
        <v>35</v>
      </c>
      <c r="O92" s="275"/>
      <c r="P92" s="276" t="e">
        <f>VLOOKUP($B88,利用者一覧!$C$4:$AU$53,40,FALSE)</f>
        <v>#N/A</v>
      </c>
      <c r="Q92" s="277"/>
      <c r="R92" s="277"/>
      <c r="S92" s="277"/>
      <c r="T92" s="278"/>
      <c r="U92" s="70" t="s">
        <v>148</v>
      </c>
      <c r="V92" s="279" t="s">
        <v>144</v>
      </c>
      <c r="W92" s="280"/>
      <c r="X92" s="96" t="e">
        <f>VLOOKUP($B88,利用者一覧!$C$4:$AU$53,18,FALSE)</f>
        <v>#N/A</v>
      </c>
      <c r="Y92" s="281" t="s">
        <v>141</v>
      </c>
      <c r="Z92" s="280"/>
      <c r="AA92" s="96" t="e">
        <f>VLOOKUP($B88,利用者一覧!$C$4:$AU$53,26,FALSE)</f>
        <v>#N/A</v>
      </c>
      <c r="AB92" s="225"/>
      <c r="AC92" s="225"/>
      <c r="AD92" s="225"/>
      <c r="AE92" s="225"/>
      <c r="AF92" s="226"/>
    </row>
    <row r="93" spans="1:65" ht="21.6" customHeight="1" thickBot="1">
      <c r="A93" s="302"/>
      <c r="B93" s="308" t="s">
        <v>47</v>
      </c>
      <c r="C93" s="308"/>
      <c r="D93" s="308"/>
      <c r="E93" s="309"/>
      <c r="F93" s="97" t="s">
        <v>36</v>
      </c>
      <c r="G93" s="98" t="s">
        <v>37</v>
      </c>
      <c r="H93" s="99" t="s">
        <v>36</v>
      </c>
      <c r="I93" s="98" t="s">
        <v>37</v>
      </c>
      <c r="J93" s="99" t="s">
        <v>36</v>
      </c>
      <c r="K93" s="98" t="s">
        <v>37</v>
      </c>
      <c r="L93" s="99" t="s">
        <v>36</v>
      </c>
      <c r="M93" s="101" t="s">
        <v>37</v>
      </c>
      <c r="N93" s="102" t="s">
        <v>36</v>
      </c>
      <c r="O93" s="100" t="s">
        <v>37</v>
      </c>
      <c r="P93" s="310" t="e">
        <f>VLOOKUP($B88,利用者一覧!$C$4:$AU$53,41,FALSE)</f>
        <v>#N/A</v>
      </c>
      <c r="Q93" s="311"/>
      <c r="R93" s="311"/>
      <c r="S93" s="311"/>
      <c r="T93" s="312"/>
      <c r="U93" s="64" t="s">
        <v>148</v>
      </c>
      <c r="V93" s="279" t="s">
        <v>138</v>
      </c>
      <c r="W93" s="280"/>
      <c r="X93" s="96" t="e">
        <f>VLOOKUP($B88,利用者一覧!$C$4:$AU$53,20,FALSE)</f>
        <v>#N/A</v>
      </c>
      <c r="Y93" s="281" t="s">
        <v>142</v>
      </c>
      <c r="Z93" s="280"/>
      <c r="AA93" s="96" t="e">
        <f>VLOOKUP($B88,利用者一覧!$C$4:$AU$53,28,FALSE)</f>
        <v>#N/A</v>
      </c>
      <c r="AB93" s="225"/>
      <c r="AC93" s="225"/>
      <c r="AD93" s="225"/>
      <c r="AE93" s="225"/>
      <c r="AF93" s="226"/>
      <c r="AK93" s="316"/>
      <c r="AL93" s="316"/>
      <c r="AM93" s="67"/>
      <c r="AN93" s="67"/>
      <c r="AO93" s="67"/>
    </row>
    <row r="94" spans="1:65" ht="21.6" customHeight="1" thickTop="1" thickBot="1">
      <c r="A94" s="302"/>
      <c r="B94" s="106" t="s">
        <v>51</v>
      </c>
      <c r="C94" s="94" t="e">
        <f>VLOOKUP($B88,利用者一覧!$C$4:$AU$53,39,FALSE)</f>
        <v>#N/A</v>
      </c>
      <c r="D94" s="104" t="s">
        <v>56</v>
      </c>
      <c r="E94" s="61" t="s">
        <v>149</v>
      </c>
      <c r="F94" s="71"/>
      <c r="G94" s="72"/>
      <c r="H94" s="73"/>
      <c r="I94" s="72"/>
      <c r="J94" s="73"/>
      <c r="K94" s="72"/>
      <c r="L94" s="73"/>
      <c r="M94" s="74"/>
      <c r="N94" s="62"/>
      <c r="O94" s="63"/>
      <c r="P94" s="317" t="e">
        <f>VLOOKUP($B88,利用者一覧!$C$4:$AU$53,42,FALSE)</f>
        <v>#N/A</v>
      </c>
      <c r="Q94" s="318"/>
      <c r="R94" s="318"/>
      <c r="S94" s="318"/>
      <c r="T94" s="319"/>
      <c r="U94" s="116" t="s">
        <v>148</v>
      </c>
      <c r="V94" s="320" t="e">
        <f>VLOOKUP($B88,利用者一覧!$C$4:$AU$53,44,FALSE)</f>
        <v>#N/A</v>
      </c>
      <c r="W94" s="179"/>
      <c r="X94" s="179"/>
      <c r="Y94" s="179"/>
      <c r="Z94" s="179"/>
      <c r="AA94" s="179"/>
      <c r="AB94" s="179"/>
      <c r="AC94" s="179"/>
      <c r="AD94" s="179"/>
      <c r="AE94" s="179"/>
      <c r="AF94" s="180"/>
    </row>
    <row r="95" spans="1:65" ht="21.6" customHeight="1" thickBot="1">
      <c r="A95" s="302"/>
      <c r="B95" s="293" t="s">
        <v>182</v>
      </c>
      <c r="C95" s="294"/>
      <c r="D95" s="294"/>
      <c r="E95" s="295"/>
      <c r="F95" s="109"/>
      <c r="G95" s="110"/>
      <c r="H95" s="111"/>
      <c r="I95" s="110"/>
      <c r="J95" s="111"/>
      <c r="K95" s="110"/>
      <c r="L95" s="111"/>
      <c r="M95" s="112"/>
      <c r="N95" s="113"/>
      <c r="O95" s="114"/>
      <c r="P95" s="198" t="s">
        <v>178</v>
      </c>
      <c r="Q95" s="199"/>
      <c r="R95" s="324"/>
      <c r="S95" s="206" t="e">
        <f>VLOOKUP($B88,利用者一覧!$C$4:$AU$53,43,FALSE)</f>
        <v>#N/A</v>
      </c>
      <c r="T95" s="206"/>
      <c r="U95" s="207"/>
      <c r="V95" s="321"/>
      <c r="W95" s="322"/>
      <c r="X95" s="322"/>
      <c r="Y95" s="322"/>
      <c r="Z95" s="322"/>
      <c r="AA95" s="322"/>
      <c r="AB95" s="322"/>
      <c r="AC95" s="322"/>
      <c r="AD95" s="322"/>
      <c r="AE95" s="322"/>
      <c r="AF95" s="323"/>
      <c r="AK95" s="76"/>
      <c r="AL95" s="76"/>
      <c r="AM95" s="76"/>
      <c r="AN95" s="76"/>
      <c r="AO95" s="76"/>
      <c r="AP95" s="77"/>
      <c r="AQ95" s="77"/>
      <c r="AR95" s="75"/>
      <c r="AS95" s="77"/>
      <c r="AT95" s="77"/>
      <c r="AU95" s="75"/>
      <c r="AV95" s="77"/>
      <c r="AW95" s="77"/>
      <c r="AX95" s="75"/>
      <c r="AY95" s="77"/>
      <c r="AZ95" s="77"/>
      <c r="BA95" s="75"/>
      <c r="BB95" s="77"/>
      <c r="BC95" s="77"/>
      <c r="BD95" s="75"/>
      <c r="BE95" s="77"/>
      <c r="BF95" s="77"/>
      <c r="BG95" s="75"/>
      <c r="BH95" s="77"/>
      <c r="BI95" s="77"/>
      <c r="BJ95" s="75"/>
      <c r="BK95" s="77"/>
      <c r="BL95" s="77"/>
      <c r="BM95" s="75"/>
    </row>
    <row r="96" spans="1:65" ht="27.6" customHeight="1" thickTop="1" thickBot="1">
      <c r="A96" s="303"/>
      <c r="B96" s="313"/>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314"/>
      <c r="AE96" s="314"/>
      <c r="AF96" s="315"/>
    </row>
    <row r="97" spans="1:65" ht="16.95" customHeight="1" thickBot="1">
      <c r="A97" s="302">
        <v>10</v>
      </c>
      <c r="B97" s="149" t="s">
        <v>9</v>
      </c>
      <c r="C97" s="150"/>
      <c r="D97" s="150"/>
      <c r="E97" s="151"/>
      <c r="F97" s="304" t="s">
        <v>158</v>
      </c>
      <c r="G97" s="305"/>
      <c r="H97" s="305"/>
      <c r="I97" s="305"/>
      <c r="J97" s="305"/>
      <c r="K97" s="305"/>
      <c r="L97" s="305"/>
      <c r="M97" s="305"/>
      <c r="N97" s="305"/>
      <c r="O97" s="306"/>
      <c r="P97" s="282" t="s">
        <v>48</v>
      </c>
      <c r="Q97" s="283"/>
      <c r="R97" s="283"/>
      <c r="S97" s="283"/>
      <c r="T97" s="283"/>
      <c r="U97" s="284"/>
      <c r="V97" s="285" t="e">
        <f>VLOOKUP($B98,利用者一覧!$C$4:$AU$53,36,FALSE)</f>
        <v>#N/A</v>
      </c>
      <c r="W97" s="286"/>
      <c r="X97" s="286"/>
      <c r="Y97" s="282" t="s">
        <v>49</v>
      </c>
      <c r="Z97" s="283"/>
      <c r="AA97" s="283"/>
      <c r="AB97" s="283"/>
      <c r="AC97" s="284"/>
      <c r="AD97" s="285" t="e">
        <f>VLOOKUP($B98,利用者一覧!$C$4:$AU$53,37,FALSE)</f>
        <v>#N/A</v>
      </c>
      <c r="AE97" s="286"/>
      <c r="AF97" s="287"/>
    </row>
    <row r="98" spans="1:65" ht="27" customHeight="1" thickTop="1" thickBot="1">
      <c r="A98" s="302"/>
      <c r="B98" s="208"/>
      <c r="C98" s="208"/>
      <c r="D98" s="208"/>
      <c r="E98" s="259"/>
      <c r="F98" s="271" t="s">
        <v>26</v>
      </c>
      <c r="G98" s="272"/>
      <c r="H98" s="171" t="s">
        <v>27</v>
      </c>
      <c r="I98" s="272"/>
      <c r="J98" s="171" t="s">
        <v>28</v>
      </c>
      <c r="K98" s="272"/>
      <c r="L98" s="171" t="s">
        <v>29</v>
      </c>
      <c r="M98" s="272"/>
      <c r="N98" s="171" t="s">
        <v>30</v>
      </c>
      <c r="O98" s="275"/>
      <c r="P98" s="106" t="s">
        <v>52</v>
      </c>
      <c r="Q98" s="288" t="s">
        <v>53</v>
      </c>
      <c r="R98" s="289"/>
      <c r="S98" s="104" t="s">
        <v>57</v>
      </c>
      <c r="T98" s="290"/>
      <c r="U98" s="291"/>
      <c r="V98" s="105" t="s">
        <v>60</v>
      </c>
      <c r="W98" s="288" t="s">
        <v>61</v>
      </c>
      <c r="X98" s="292"/>
      <c r="Y98" s="107" t="s">
        <v>54</v>
      </c>
      <c r="Z98" s="115" t="s">
        <v>148</v>
      </c>
      <c r="AA98" s="108" t="s">
        <v>58</v>
      </c>
      <c r="AB98" s="115" t="s">
        <v>148</v>
      </c>
      <c r="AC98" s="108" t="s">
        <v>62</v>
      </c>
      <c r="AD98" s="115" t="s">
        <v>148</v>
      </c>
      <c r="AE98" s="104" t="s">
        <v>55</v>
      </c>
      <c r="AF98" s="61" t="s">
        <v>148</v>
      </c>
    </row>
    <row r="99" spans="1:65" ht="21.6" customHeight="1" thickBot="1">
      <c r="A99" s="302"/>
      <c r="B99" s="209"/>
      <c r="C99" s="209"/>
      <c r="D99" s="209"/>
      <c r="E99" s="261"/>
      <c r="F99" s="97" t="s">
        <v>36</v>
      </c>
      <c r="G99" s="98" t="s">
        <v>37</v>
      </c>
      <c r="H99" s="99" t="s">
        <v>36</v>
      </c>
      <c r="I99" s="98" t="s">
        <v>37</v>
      </c>
      <c r="J99" s="99" t="s">
        <v>36</v>
      </c>
      <c r="K99" s="98" t="s">
        <v>37</v>
      </c>
      <c r="L99" s="99" t="s">
        <v>36</v>
      </c>
      <c r="M99" s="98" t="s">
        <v>37</v>
      </c>
      <c r="N99" s="99" t="s">
        <v>36</v>
      </c>
      <c r="O99" s="100" t="s">
        <v>37</v>
      </c>
      <c r="P99" s="293" t="s">
        <v>177</v>
      </c>
      <c r="Q99" s="294"/>
      <c r="R99" s="294"/>
      <c r="S99" s="294"/>
      <c r="T99" s="294"/>
      <c r="U99" s="295"/>
      <c r="V99" s="293" t="s">
        <v>176</v>
      </c>
      <c r="W99" s="294"/>
      <c r="X99" s="294"/>
      <c r="Y99" s="294"/>
      <c r="Z99" s="294"/>
      <c r="AA99" s="296"/>
      <c r="AB99" s="297" t="e">
        <f>VLOOKUP($B98,利用者一覧!$C$4:$AU$53,45,FALSE)</f>
        <v>#N/A</v>
      </c>
      <c r="AC99" s="297"/>
      <c r="AD99" s="297"/>
      <c r="AE99" s="297"/>
      <c r="AF99" s="298"/>
    </row>
    <row r="100" spans="1:65" ht="27" customHeight="1" thickTop="1" thickBot="1">
      <c r="A100" s="302"/>
      <c r="B100" s="209"/>
      <c r="C100" s="209"/>
      <c r="D100" s="209"/>
      <c r="E100" s="261"/>
      <c r="F100" s="71"/>
      <c r="G100" s="72"/>
      <c r="H100" s="73"/>
      <c r="I100" s="72"/>
      <c r="J100" s="73"/>
      <c r="K100" s="72"/>
      <c r="L100" s="73"/>
      <c r="M100" s="72"/>
      <c r="N100" s="73"/>
      <c r="O100" s="83"/>
      <c r="P100" s="107" t="s">
        <v>157</v>
      </c>
      <c r="Q100" s="115" t="s">
        <v>148</v>
      </c>
      <c r="R100" s="108" t="s">
        <v>63</v>
      </c>
      <c r="S100" s="61" t="s">
        <v>148</v>
      </c>
      <c r="T100" s="107" t="s">
        <v>59</v>
      </c>
      <c r="U100" s="61" t="s">
        <v>148</v>
      </c>
      <c r="V100" s="299" t="s">
        <v>135</v>
      </c>
      <c r="W100" s="300"/>
      <c r="X100" s="95" t="e">
        <f>VLOOKUP($B98,利用者一覧!$C$4:$AU$53,14,FALSE)</f>
        <v>#N/A</v>
      </c>
      <c r="Y100" s="301" t="s">
        <v>139</v>
      </c>
      <c r="Z100" s="300"/>
      <c r="AA100" s="95" t="e">
        <f>VLOOKUP($B98,利用者一覧!$C$4:$AU$53,22,FALSE)</f>
        <v>#N/A</v>
      </c>
      <c r="AB100" s="225"/>
      <c r="AC100" s="225"/>
      <c r="AD100" s="225"/>
      <c r="AE100" s="225"/>
      <c r="AF100" s="226"/>
    </row>
    <row r="101" spans="1:65" ht="21.6" customHeight="1" thickBot="1">
      <c r="A101" s="302"/>
      <c r="B101" s="283" t="s">
        <v>46</v>
      </c>
      <c r="C101" s="283"/>
      <c r="D101" s="283"/>
      <c r="E101" s="307"/>
      <c r="F101" s="84"/>
      <c r="G101" s="85"/>
      <c r="H101" s="86"/>
      <c r="I101" s="85"/>
      <c r="J101" s="86"/>
      <c r="K101" s="85"/>
      <c r="L101" s="86"/>
      <c r="M101" s="85"/>
      <c r="N101" s="86"/>
      <c r="O101" s="87"/>
      <c r="P101" s="293" t="s">
        <v>156</v>
      </c>
      <c r="Q101" s="294"/>
      <c r="R101" s="294"/>
      <c r="S101" s="294"/>
      <c r="T101" s="294"/>
      <c r="U101" s="295"/>
      <c r="V101" s="279" t="s">
        <v>143</v>
      </c>
      <c r="W101" s="280"/>
      <c r="X101" s="96" t="e">
        <f>VLOOKUP($B98,利用者一覧!$C$4:$AU$53,16,FALSE)</f>
        <v>#N/A</v>
      </c>
      <c r="Y101" s="281" t="s">
        <v>140</v>
      </c>
      <c r="Z101" s="280"/>
      <c r="AA101" s="96" t="e">
        <f>VLOOKUP($B98,利用者一覧!$C$4:$AU$53,24,FALSE)</f>
        <v>#N/A</v>
      </c>
      <c r="AB101" s="225"/>
      <c r="AC101" s="225"/>
      <c r="AD101" s="225"/>
      <c r="AE101" s="225"/>
      <c r="AF101" s="226"/>
    </row>
    <row r="102" spans="1:65" ht="21.6" customHeight="1" thickTop="1" thickBot="1">
      <c r="A102" s="302"/>
      <c r="B102" s="103" t="s">
        <v>51</v>
      </c>
      <c r="C102" s="94" t="e">
        <f>VLOOKUP($B98,利用者一覧!$C$4:$AU$53,38,FALSE)</f>
        <v>#N/A</v>
      </c>
      <c r="D102" s="104" t="s">
        <v>56</v>
      </c>
      <c r="E102" s="61" t="s">
        <v>149</v>
      </c>
      <c r="F102" s="271" t="s">
        <v>31</v>
      </c>
      <c r="G102" s="272"/>
      <c r="H102" s="171" t="s">
        <v>32</v>
      </c>
      <c r="I102" s="272"/>
      <c r="J102" s="171" t="s">
        <v>33</v>
      </c>
      <c r="K102" s="272"/>
      <c r="L102" s="171" t="s">
        <v>34</v>
      </c>
      <c r="M102" s="273"/>
      <c r="N102" s="274" t="s">
        <v>35</v>
      </c>
      <c r="O102" s="275"/>
      <c r="P102" s="276" t="e">
        <f>VLOOKUP($B98,利用者一覧!$C$4:$AU$53,40,FALSE)</f>
        <v>#N/A</v>
      </c>
      <c r="Q102" s="277"/>
      <c r="R102" s="277"/>
      <c r="S102" s="277"/>
      <c r="T102" s="278"/>
      <c r="U102" s="70" t="s">
        <v>148</v>
      </c>
      <c r="V102" s="279" t="s">
        <v>144</v>
      </c>
      <c r="W102" s="280"/>
      <c r="X102" s="96" t="e">
        <f>VLOOKUP($B98,利用者一覧!$C$4:$AU$53,18,FALSE)</f>
        <v>#N/A</v>
      </c>
      <c r="Y102" s="281" t="s">
        <v>141</v>
      </c>
      <c r="Z102" s="280"/>
      <c r="AA102" s="96" t="e">
        <f>VLOOKUP($B98,利用者一覧!$C$4:$AU$53,26,FALSE)</f>
        <v>#N/A</v>
      </c>
      <c r="AB102" s="225"/>
      <c r="AC102" s="225"/>
      <c r="AD102" s="225"/>
      <c r="AE102" s="225"/>
      <c r="AF102" s="226"/>
    </row>
    <row r="103" spans="1:65" ht="21.6" customHeight="1" thickBot="1">
      <c r="A103" s="302"/>
      <c r="B103" s="308" t="s">
        <v>47</v>
      </c>
      <c r="C103" s="308"/>
      <c r="D103" s="308"/>
      <c r="E103" s="309"/>
      <c r="F103" s="97" t="s">
        <v>36</v>
      </c>
      <c r="G103" s="98" t="s">
        <v>37</v>
      </c>
      <c r="H103" s="99" t="s">
        <v>36</v>
      </c>
      <c r="I103" s="98" t="s">
        <v>37</v>
      </c>
      <c r="J103" s="99" t="s">
        <v>36</v>
      </c>
      <c r="K103" s="98" t="s">
        <v>37</v>
      </c>
      <c r="L103" s="99" t="s">
        <v>36</v>
      </c>
      <c r="M103" s="101" t="s">
        <v>37</v>
      </c>
      <c r="N103" s="102" t="s">
        <v>36</v>
      </c>
      <c r="O103" s="100" t="s">
        <v>37</v>
      </c>
      <c r="P103" s="310" t="e">
        <f>VLOOKUP($B98,利用者一覧!$C$4:$AU$53,41,FALSE)</f>
        <v>#N/A</v>
      </c>
      <c r="Q103" s="311"/>
      <c r="R103" s="311"/>
      <c r="S103" s="311"/>
      <c r="T103" s="312"/>
      <c r="U103" s="64" t="s">
        <v>148</v>
      </c>
      <c r="V103" s="279" t="s">
        <v>138</v>
      </c>
      <c r="W103" s="280"/>
      <c r="X103" s="96" t="e">
        <f>VLOOKUP($B98,利用者一覧!$C$4:$AU$53,20,FALSE)</f>
        <v>#N/A</v>
      </c>
      <c r="Y103" s="281" t="s">
        <v>142</v>
      </c>
      <c r="Z103" s="280"/>
      <c r="AA103" s="96" t="e">
        <f>VLOOKUP($B98,利用者一覧!$C$4:$AU$53,28,FALSE)</f>
        <v>#N/A</v>
      </c>
      <c r="AB103" s="225"/>
      <c r="AC103" s="225"/>
      <c r="AD103" s="225"/>
      <c r="AE103" s="225"/>
      <c r="AF103" s="226"/>
      <c r="AK103" s="316"/>
      <c r="AL103" s="316"/>
      <c r="AM103" s="67"/>
      <c r="AN103" s="67"/>
      <c r="AO103" s="67"/>
    </row>
    <row r="104" spans="1:65" ht="21.6" customHeight="1" thickTop="1" thickBot="1">
      <c r="A104" s="302"/>
      <c r="B104" s="106" t="s">
        <v>51</v>
      </c>
      <c r="C104" s="94" t="e">
        <f>VLOOKUP($B98,利用者一覧!$C$4:$AU$53,39,FALSE)</f>
        <v>#N/A</v>
      </c>
      <c r="D104" s="104" t="s">
        <v>56</v>
      </c>
      <c r="E104" s="61" t="s">
        <v>149</v>
      </c>
      <c r="F104" s="71"/>
      <c r="G104" s="72"/>
      <c r="H104" s="73"/>
      <c r="I104" s="72"/>
      <c r="J104" s="73"/>
      <c r="K104" s="72"/>
      <c r="L104" s="73"/>
      <c r="M104" s="74"/>
      <c r="N104" s="62"/>
      <c r="O104" s="63"/>
      <c r="P104" s="317" t="e">
        <f>VLOOKUP($B98,利用者一覧!$C$4:$AU$53,42,FALSE)</f>
        <v>#N/A</v>
      </c>
      <c r="Q104" s="318"/>
      <c r="R104" s="318"/>
      <c r="S104" s="318"/>
      <c r="T104" s="319"/>
      <c r="U104" s="116" t="s">
        <v>148</v>
      </c>
      <c r="V104" s="320" t="e">
        <f>VLOOKUP($B98,利用者一覧!$C$4:$AU$53,44,FALSE)</f>
        <v>#N/A</v>
      </c>
      <c r="W104" s="179"/>
      <c r="X104" s="179"/>
      <c r="Y104" s="179"/>
      <c r="Z104" s="179"/>
      <c r="AA104" s="179"/>
      <c r="AB104" s="179"/>
      <c r="AC104" s="179"/>
      <c r="AD104" s="179"/>
      <c r="AE104" s="179"/>
      <c r="AF104" s="180"/>
    </row>
    <row r="105" spans="1:65" ht="21.6" customHeight="1" thickBot="1">
      <c r="A105" s="302"/>
      <c r="B105" s="293" t="s">
        <v>182</v>
      </c>
      <c r="C105" s="294"/>
      <c r="D105" s="294"/>
      <c r="E105" s="295"/>
      <c r="F105" s="109"/>
      <c r="G105" s="110"/>
      <c r="H105" s="111"/>
      <c r="I105" s="110"/>
      <c r="J105" s="111"/>
      <c r="K105" s="110"/>
      <c r="L105" s="111"/>
      <c r="M105" s="112"/>
      <c r="N105" s="113"/>
      <c r="O105" s="114"/>
      <c r="P105" s="198" t="s">
        <v>178</v>
      </c>
      <c r="Q105" s="199"/>
      <c r="R105" s="324"/>
      <c r="S105" s="206" t="e">
        <f>VLOOKUP($B98,利用者一覧!$C$4:$AU$53,43,FALSE)</f>
        <v>#N/A</v>
      </c>
      <c r="T105" s="206"/>
      <c r="U105" s="207"/>
      <c r="V105" s="321"/>
      <c r="W105" s="322"/>
      <c r="X105" s="322"/>
      <c r="Y105" s="322"/>
      <c r="Z105" s="322"/>
      <c r="AA105" s="322"/>
      <c r="AB105" s="322"/>
      <c r="AC105" s="322"/>
      <c r="AD105" s="322"/>
      <c r="AE105" s="322"/>
      <c r="AF105" s="323"/>
      <c r="AK105" s="76"/>
      <c r="AL105" s="76"/>
      <c r="AM105" s="76"/>
      <c r="AN105" s="76"/>
      <c r="AO105" s="76"/>
      <c r="AP105" s="77"/>
      <c r="AQ105" s="77"/>
      <c r="AR105" s="75"/>
      <c r="AS105" s="77"/>
      <c r="AT105" s="77"/>
      <c r="AU105" s="75"/>
      <c r="AV105" s="77"/>
      <c r="AW105" s="77"/>
      <c r="AX105" s="75"/>
      <c r="AY105" s="77"/>
      <c r="AZ105" s="77"/>
      <c r="BA105" s="75"/>
      <c r="BB105" s="77"/>
      <c r="BC105" s="77"/>
      <c r="BD105" s="75"/>
      <c r="BE105" s="77"/>
      <c r="BF105" s="77"/>
      <c r="BG105" s="75"/>
      <c r="BH105" s="77"/>
      <c r="BI105" s="77"/>
      <c r="BJ105" s="75"/>
      <c r="BK105" s="77"/>
      <c r="BL105" s="77"/>
      <c r="BM105" s="75"/>
    </row>
    <row r="106" spans="1:65" ht="27.6" customHeight="1" thickTop="1" thickBot="1">
      <c r="A106" s="303"/>
      <c r="B106" s="313"/>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c r="AF106" s="315"/>
    </row>
    <row r="107" spans="1:65" ht="16.95" customHeight="1" thickBot="1">
      <c r="A107" s="302">
        <v>11</v>
      </c>
      <c r="B107" s="149" t="s">
        <v>9</v>
      </c>
      <c r="C107" s="150"/>
      <c r="D107" s="150"/>
      <c r="E107" s="151"/>
      <c r="F107" s="304" t="s">
        <v>158</v>
      </c>
      <c r="G107" s="305"/>
      <c r="H107" s="305"/>
      <c r="I107" s="305"/>
      <c r="J107" s="305"/>
      <c r="K107" s="305"/>
      <c r="L107" s="305"/>
      <c r="M107" s="305"/>
      <c r="N107" s="305"/>
      <c r="O107" s="306"/>
      <c r="P107" s="282" t="s">
        <v>48</v>
      </c>
      <c r="Q107" s="283"/>
      <c r="R107" s="283"/>
      <c r="S107" s="283"/>
      <c r="T107" s="283"/>
      <c r="U107" s="284"/>
      <c r="V107" s="285" t="e">
        <f>VLOOKUP($B108,利用者一覧!$C$4:$AU$53,36,FALSE)</f>
        <v>#N/A</v>
      </c>
      <c r="W107" s="286"/>
      <c r="X107" s="286"/>
      <c r="Y107" s="282" t="s">
        <v>49</v>
      </c>
      <c r="Z107" s="283"/>
      <c r="AA107" s="283"/>
      <c r="AB107" s="283"/>
      <c r="AC107" s="284"/>
      <c r="AD107" s="285" t="e">
        <f>VLOOKUP($B108,利用者一覧!$C$4:$AU$53,37,FALSE)</f>
        <v>#N/A</v>
      </c>
      <c r="AE107" s="286"/>
      <c r="AF107" s="287"/>
    </row>
    <row r="108" spans="1:65" ht="27" customHeight="1" thickTop="1" thickBot="1">
      <c r="A108" s="302"/>
      <c r="B108" s="208"/>
      <c r="C108" s="208"/>
      <c r="D108" s="208"/>
      <c r="E108" s="259"/>
      <c r="F108" s="271" t="s">
        <v>26</v>
      </c>
      <c r="G108" s="272"/>
      <c r="H108" s="171" t="s">
        <v>27</v>
      </c>
      <c r="I108" s="272"/>
      <c r="J108" s="171" t="s">
        <v>28</v>
      </c>
      <c r="K108" s="272"/>
      <c r="L108" s="171" t="s">
        <v>29</v>
      </c>
      <c r="M108" s="272"/>
      <c r="N108" s="171" t="s">
        <v>30</v>
      </c>
      <c r="O108" s="275"/>
      <c r="P108" s="106" t="s">
        <v>52</v>
      </c>
      <c r="Q108" s="288" t="s">
        <v>53</v>
      </c>
      <c r="R108" s="289"/>
      <c r="S108" s="104" t="s">
        <v>57</v>
      </c>
      <c r="T108" s="290"/>
      <c r="U108" s="291"/>
      <c r="V108" s="105" t="s">
        <v>60</v>
      </c>
      <c r="W108" s="288" t="s">
        <v>61</v>
      </c>
      <c r="X108" s="292"/>
      <c r="Y108" s="107" t="s">
        <v>54</v>
      </c>
      <c r="Z108" s="115" t="s">
        <v>148</v>
      </c>
      <c r="AA108" s="108" t="s">
        <v>58</v>
      </c>
      <c r="AB108" s="115" t="s">
        <v>148</v>
      </c>
      <c r="AC108" s="108" t="s">
        <v>62</v>
      </c>
      <c r="AD108" s="115" t="s">
        <v>148</v>
      </c>
      <c r="AE108" s="104" t="s">
        <v>55</v>
      </c>
      <c r="AF108" s="61" t="s">
        <v>148</v>
      </c>
    </row>
    <row r="109" spans="1:65" ht="21.6" customHeight="1" thickBot="1">
      <c r="A109" s="302"/>
      <c r="B109" s="209"/>
      <c r="C109" s="209"/>
      <c r="D109" s="209"/>
      <c r="E109" s="261"/>
      <c r="F109" s="97" t="s">
        <v>36</v>
      </c>
      <c r="G109" s="98" t="s">
        <v>37</v>
      </c>
      <c r="H109" s="99" t="s">
        <v>36</v>
      </c>
      <c r="I109" s="98" t="s">
        <v>37</v>
      </c>
      <c r="J109" s="99" t="s">
        <v>36</v>
      </c>
      <c r="K109" s="98" t="s">
        <v>37</v>
      </c>
      <c r="L109" s="99" t="s">
        <v>36</v>
      </c>
      <c r="M109" s="98" t="s">
        <v>37</v>
      </c>
      <c r="N109" s="99" t="s">
        <v>36</v>
      </c>
      <c r="O109" s="100" t="s">
        <v>37</v>
      </c>
      <c r="P109" s="293" t="s">
        <v>177</v>
      </c>
      <c r="Q109" s="294"/>
      <c r="R109" s="294"/>
      <c r="S109" s="294"/>
      <c r="T109" s="294"/>
      <c r="U109" s="295"/>
      <c r="V109" s="293" t="s">
        <v>176</v>
      </c>
      <c r="W109" s="294"/>
      <c r="X109" s="294"/>
      <c r="Y109" s="294"/>
      <c r="Z109" s="294"/>
      <c r="AA109" s="296"/>
      <c r="AB109" s="297" t="e">
        <f>VLOOKUP($B108,利用者一覧!$C$4:$AU$53,45,FALSE)</f>
        <v>#N/A</v>
      </c>
      <c r="AC109" s="297"/>
      <c r="AD109" s="297"/>
      <c r="AE109" s="297"/>
      <c r="AF109" s="298"/>
    </row>
    <row r="110" spans="1:65" ht="27" customHeight="1" thickTop="1" thickBot="1">
      <c r="A110" s="302"/>
      <c r="B110" s="209"/>
      <c r="C110" s="209"/>
      <c r="D110" s="209"/>
      <c r="E110" s="261"/>
      <c r="F110" s="71"/>
      <c r="G110" s="72"/>
      <c r="H110" s="73"/>
      <c r="I110" s="72"/>
      <c r="J110" s="73"/>
      <c r="K110" s="72"/>
      <c r="L110" s="73"/>
      <c r="M110" s="72"/>
      <c r="N110" s="73"/>
      <c r="O110" s="83"/>
      <c r="P110" s="107" t="s">
        <v>157</v>
      </c>
      <c r="Q110" s="115" t="s">
        <v>148</v>
      </c>
      <c r="R110" s="108" t="s">
        <v>63</v>
      </c>
      <c r="S110" s="61" t="s">
        <v>148</v>
      </c>
      <c r="T110" s="107" t="s">
        <v>59</v>
      </c>
      <c r="U110" s="61" t="s">
        <v>148</v>
      </c>
      <c r="V110" s="299" t="s">
        <v>135</v>
      </c>
      <c r="W110" s="300"/>
      <c r="X110" s="95" t="e">
        <f>VLOOKUP($B108,利用者一覧!$C$4:$AU$53,14,FALSE)</f>
        <v>#N/A</v>
      </c>
      <c r="Y110" s="301" t="s">
        <v>139</v>
      </c>
      <c r="Z110" s="300"/>
      <c r="AA110" s="95" t="e">
        <f>VLOOKUP($B108,利用者一覧!$C$4:$AU$53,22,FALSE)</f>
        <v>#N/A</v>
      </c>
      <c r="AB110" s="225"/>
      <c r="AC110" s="225"/>
      <c r="AD110" s="225"/>
      <c r="AE110" s="225"/>
      <c r="AF110" s="226"/>
    </row>
    <row r="111" spans="1:65" ht="21.6" customHeight="1" thickBot="1">
      <c r="A111" s="302"/>
      <c r="B111" s="283" t="s">
        <v>46</v>
      </c>
      <c r="C111" s="283"/>
      <c r="D111" s="283"/>
      <c r="E111" s="307"/>
      <c r="F111" s="84"/>
      <c r="G111" s="85"/>
      <c r="H111" s="86"/>
      <c r="I111" s="85"/>
      <c r="J111" s="86"/>
      <c r="K111" s="85"/>
      <c r="L111" s="86"/>
      <c r="M111" s="85"/>
      <c r="N111" s="86"/>
      <c r="O111" s="87"/>
      <c r="P111" s="293" t="s">
        <v>156</v>
      </c>
      <c r="Q111" s="294"/>
      <c r="R111" s="294"/>
      <c r="S111" s="294"/>
      <c r="T111" s="294"/>
      <c r="U111" s="295"/>
      <c r="V111" s="279" t="s">
        <v>143</v>
      </c>
      <c r="W111" s="280"/>
      <c r="X111" s="96" t="e">
        <f>VLOOKUP($B108,利用者一覧!$C$4:$AU$53,16,FALSE)</f>
        <v>#N/A</v>
      </c>
      <c r="Y111" s="281" t="s">
        <v>140</v>
      </c>
      <c r="Z111" s="280"/>
      <c r="AA111" s="96" t="e">
        <f>VLOOKUP($B108,利用者一覧!$C$4:$AU$53,24,FALSE)</f>
        <v>#N/A</v>
      </c>
      <c r="AB111" s="225"/>
      <c r="AC111" s="225"/>
      <c r="AD111" s="225"/>
      <c r="AE111" s="225"/>
      <c r="AF111" s="226"/>
    </row>
    <row r="112" spans="1:65" ht="21.6" customHeight="1" thickTop="1" thickBot="1">
      <c r="A112" s="302"/>
      <c r="B112" s="103" t="s">
        <v>51</v>
      </c>
      <c r="C112" s="94" t="e">
        <f>VLOOKUP($B108,利用者一覧!$C$4:$AU$53,38,FALSE)</f>
        <v>#N/A</v>
      </c>
      <c r="D112" s="104" t="s">
        <v>56</v>
      </c>
      <c r="E112" s="61" t="s">
        <v>149</v>
      </c>
      <c r="F112" s="271" t="s">
        <v>31</v>
      </c>
      <c r="G112" s="272"/>
      <c r="H112" s="171" t="s">
        <v>32</v>
      </c>
      <c r="I112" s="272"/>
      <c r="J112" s="171" t="s">
        <v>33</v>
      </c>
      <c r="K112" s="272"/>
      <c r="L112" s="171" t="s">
        <v>34</v>
      </c>
      <c r="M112" s="273"/>
      <c r="N112" s="274" t="s">
        <v>35</v>
      </c>
      <c r="O112" s="275"/>
      <c r="P112" s="276" t="e">
        <f>VLOOKUP($B108,利用者一覧!$C$4:$AU$53,40,FALSE)</f>
        <v>#N/A</v>
      </c>
      <c r="Q112" s="277"/>
      <c r="R112" s="277"/>
      <c r="S112" s="277"/>
      <c r="T112" s="278"/>
      <c r="U112" s="70" t="s">
        <v>148</v>
      </c>
      <c r="V112" s="279" t="s">
        <v>144</v>
      </c>
      <c r="W112" s="280"/>
      <c r="X112" s="96" t="e">
        <f>VLOOKUP($B108,利用者一覧!$C$4:$AU$53,18,FALSE)</f>
        <v>#N/A</v>
      </c>
      <c r="Y112" s="281" t="s">
        <v>141</v>
      </c>
      <c r="Z112" s="280"/>
      <c r="AA112" s="96" t="e">
        <f>VLOOKUP($B108,利用者一覧!$C$4:$AU$53,26,FALSE)</f>
        <v>#N/A</v>
      </c>
      <c r="AB112" s="225"/>
      <c r="AC112" s="225"/>
      <c r="AD112" s="225"/>
      <c r="AE112" s="225"/>
      <c r="AF112" s="226"/>
    </row>
    <row r="113" spans="1:65" ht="21.6" customHeight="1" thickBot="1">
      <c r="A113" s="302"/>
      <c r="B113" s="308" t="s">
        <v>47</v>
      </c>
      <c r="C113" s="308"/>
      <c r="D113" s="308"/>
      <c r="E113" s="309"/>
      <c r="F113" s="97" t="s">
        <v>36</v>
      </c>
      <c r="G113" s="98" t="s">
        <v>37</v>
      </c>
      <c r="H113" s="99" t="s">
        <v>36</v>
      </c>
      <c r="I113" s="98" t="s">
        <v>37</v>
      </c>
      <c r="J113" s="99" t="s">
        <v>36</v>
      </c>
      <c r="K113" s="98" t="s">
        <v>37</v>
      </c>
      <c r="L113" s="99" t="s">
        <v>36</v>
      </c>
      <c r="M113" s="101" t="s">
        <v>37</v>
      </c>
      <c r="N113" s="102" t="s">
        <v>36</v>
      </c>
      <c r="O113" s="100" t="s">
        <v>37</v>
      </c>
      <c r="P113" s="310" t="e">
        <f>VLOOKUP($B108,利用者一覧!$C$4:$AU$53,41,FALSE)</f>
        <v>#N/A</v>
      </c>
      <c r="Q113" s="311"/>
      <c r="R113" s="311"/>
      <c r="S113" s="311"/>
      <c r="T113" s="312"/>
      <c r="U113" s="64" t="s">
        <v>148</v>
      </c>
      <c r="V113" s="279" t="s">
        <v>138</v>
      </c>
      <c r="W113" s="280"/>
      <c r="X113" s="96" t="e">
        <f>VLOOKUP($B108,利用者一覧!$C$4:$AU$53,20,FALSE)</f>
        <v>#N/A</v>
      </c>
      <c r="Y113" s="281" t="s">
        <v>142</v>
      </c>
      <c r="Z113" s="280"/>
      <c r="AA113" s="96" t="e">
        <f>VLOOKUP($B108,利用者一覧!$C$4:$AU$53,28,FALSE)</f>
        <v>#N/A</v>
      </c>
      <c r="AB113" s="225"/>
      <c r="AC113" s="225"/>
      <c r="AD113" s="225"/>
      <c r="AE113" s="225"/>
      <c r="AF113" s="226"/>
      <c r="AK113" s="316"/>
      <c r="AL113" s="316"/>
      <c r="AM113" s="67"/>
      <c r="AN113" s="67"/>
      <c r="AO113" s="67"/>
    </row>
    <row r="114" spans="1:65" ht="21.6" customHeight="1" thickTop="1" thickBot="1">
      <c r="A114" s="302"/>
      <c r="B114" s="106" t="s">
        <v>51</v>
      </c>
      <c r="C114" s="94" t="e">
        <f>VLOOKUP($B108,利用者一覧!$C$4:$AU$53,39,FALSE)</f>
        <v>#N/A</v>
      </c>
      <c r="D114" s="104" t="s">
        <v>56</v>
      </c>
      <c r="E114" s="61" t="s">
        <v>149</v>
      </c>
      <c r="F114" s="71"/>
      <c r="G114" s="72"/>
      <c r="H114" s="73"/>
      <c r="I114" s="72"/>
      <c r="J114" s="73"/>
      <c r="K114" s="72"/>
      <c r="L114" s="73"/>
      <c r="M114" s="74"/>
      <c r="N114" s="62"/>
      <c r="O114" s="63"/>
      <c r="P114" s="317" t="e">
        <f>VLOOKUP($B108,利用者一覧!$C$4:$AU$53,42,FALSE)</f>
        <v>#N/A</v>
      </c>
      <c r="Q114" s="318"/>
      <c r="R114" s="318"/>
      <c r="S114" s="318"/>
      <c r="T114" s="319"/>
      <c r="U114" s="116" t="s">
        <v>148</v>
      </c>
      <c r="V114" s="320" t="e">
        <f>VLOOKUP($B108,利用者一覧!$C$4:$AU$53,44,FALSE)</f>
        <v>#N/A</v>
      </c>
      <c r="W114" s="179"/>
      <c r="X114" s="179"/>
      <c r="Y114" s="179"/>
      <c r="Z114" s="179"/>
      <c r="AA114" s="179"/>
      <c r="AB114" s="179"/>
      <c r="AC114" s="179"/>
      <c r="AD114" s="179"/>
      <c r="AE114" s="179"/>
      <c r="AF114" s="180"/>
    </row>
    <row r="115" spans="1:65" ht="21.6" customHeight="1" thickBot="1">
      <c r="A115" s="302"/>
      <c r="B115" s="293" t="s">
        <v>182</v>
      </c>
      <c r="C115" s="294"/>
      <c r="D115" s="294"/>
      <c r="E115" s="295"/>
      <c r="F115" s="109"/>
      <c r="G115" s="110"/>
      <c r="H115" s="111"/>
      <c r="I115" s="110"/>
      <c r="J115" s="111"/>
      <c r="K115" s="110"/>
      <c r="L115" s="111"/>
      <c r="M115" s="112"/>
      <c r="N115" s="113"/>
      <c r="O115" s="114"/>
      <c r="P115" s="198" t="s">
        <v>178</v>
      </c>
      <c r="Q115" s="199"/>
      <c r="R115" s="324"/>
      <c r="S115" s="206" t="e">
        <f>VLOOKUP($B108,利用者一覧!$C$4:$AU$53,43,FALSE)</f>
        <v>#N/A</v>
      </c>
      <c r="T115" s="206"/>
      <c r="U115" s="207"/>
      <c r="V115" s="321"/>
      <c r="W115" s="322"/>
      <c r="X115" s="322"/>
      <c r="Y115" s="322"/>
      <c r="Z115" s="322"/>
      <c r="AA115" s="322"/>
      <c r="AB115" s="322"/>
      <c r="AC115" s="322"/>
      <c r="AD115" s="322"/>
      <c r="AE115" s="322"/>
      <c r="AF115" s="323"/>
      <c r="AK115" s="76"/>
      <c r="AL115" s="76"/>
      <c r="AM115" s="76"/>
      <c r="AN115" s="76"/>
      <c r="AO115" s="76"/>
      <c r="AP115" s="77"/>
      <c r="AQ115" s="77"/>
      <c r="AR115" s="75"/>
      <c r="AS115" s="77"/>
      <c r="AT115" s="77"/>
      <c r="AU115" s="75"/>
      <c r="AV115" s="77"/>
      <c r="AW115" s="77"/>
      <c r="AX115" s="75"/>
      <c r="AY115" s="77"/>
      <c r="AZ115" s="77"/>
      <c r="BA115" s="75"/>
      <c r="BB115" s="77"/>
      <c r="BC115" s="77"/>
      <c r="BD115" s="75"/>
      <c r="BE115" s="77"/>
      <c r="BF115" s="77"/>
      <c r="BG115" s="75"/>
      <c r="BH115" s="77"/>
      <c r="BI115" s="77"/>
      <c r="BJ115" s="75"/>
      <c r="BK115" s="77"/>
      <c r="BL115" s="77"/>
      <c r="BM115" s="75"/>
    </row>
    <row r="116" spans="1:65" ht="27.6" customHeight="1" thickTop="1" thickBot="1">
      <c r="A116" s="303"/>
      <c r="B116" s="313"/>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314"/>
      <c r="AF116" s="315"/>
    </row>
    <row r="117" spans="1:65" ht="16.95" customHeight="1" thickBot="1">
      <c r="A117" s="302">
        <v>12</v>
      </c>
      <c r="B117" s="149" t="s">
        <v>9</v>
      </c>
      <c r="C117" s="150"/>
      <c r="D117" s="150"/>
      <c r="E117" s="151"/>
      <c r="F117" s="304" t="s">
        <v>158</v>
      </c>
      <c r="G117" s="305"/>
      <c r="H117" s="305"/>
      <c r="I117" s="305"/>
      <c r="J117" s="305"/>
      <c r="K117" s="305"/>
      <c r="L117" s="305"/>
      <c r="M117" s="305"/>
      <c r="N117" s="305"/>
      <c r="O117" s="306"/>
      <c r="P117" s="282" t="s">
        <v>48</v>
      </c>
      <c r="Q117" s="283"/>
      <c r="R117" s="283"/>
      <c r="S117" s="283"/>
      <c r="T117" s="283"/>
      <c r="U117" s="284"/>
      <c r="V117" s="285" t="e">
        <f>VLOOKUP($B118,利用者一覧!$C$4:$AU$53,36,FALSE)</f>
        <v>#N/A</v>
      </c>
      <c r="W117" s="286"/>
      <c r="X117" s="286"/>
      <c r="Y117" s="282" t="s">
        <v>49</v>
      </c>
      <c r="Z117" s="283"/>
      <c r="AA117" s="283"/>
      <c r="AB117" s="283"/>
      <c r="AC117" s="284"/>
      <c r="AD117" s="285" t="e">
        <f>VLOOKUP($B118,利用者一覧!$C$4:$AU$53,37,FALSE)</f>
        <v>#N/A</v>
      </c>
      <c r="AE117" s="286"/>
      <c r="AF117" s="287"/>
    </row>
    <row r="118" spans="1:65" ht="27" customHeight="1" thickTop="1" thickBot="1">
      <c r="A118" s="302"/>
      <c r="B118" s="208"/>
      <c r="C118" s="208"/>
      <c r="D118" s="208"/>
      <c r="E118" s="259"/>
      <c r="F118" s="271" t="s">
        <v>26</v>
      </c>
      <c r="G118" s="272"/>
      <c r="H118" s="171" t="s">
        <v>27</v>
      </c>
      <c r="I118" s="272"/>
      <c r="J118" s="171" t="s">
        <v>28</v>
      </c>
      <c r="K118" s="272"/>
      <c r="L118" s="171" t="s">
        <v>29</v>
      </c>
      <c r="M118" s="272"/>
      <c r="N118" s="171" t="s">
        <v>30</v>
      </c>
      <c r="O118" s="275"/>
      <c r="P118" s="106" t="s">
        <v>52</v>
      </c>
      <c r="Q118" s="288" t="s">
        <v>53</v>
      </c>
      <c r="R118" s="289"/>
      <c r="S118" s="104" t="s">
        <v>57</v>
      </c>
      <c r="T118" s="290"/>
      <c r="U118" s="291"/>
      <c r="V118" s="105" t="s">
        <v>60</v>
      </c>
      <c r="W118" s="288" t="s">
        <v>61</v>
      </c>
      <c r="X118" s="292"/>
      <c r="Y118" s="107" t="s">
        <v>54</v>
      </c>
      <c r="Z118" s="115" t="s">
        <v>148</v>
      </c>
      <c r="AA118" s="108" t="s">
        <v>58</v>
      </c>
      <c r="AB118" s="115" t="s">
        <v>148</v>
      </c>
      <c r="AC118" s="108" t="s">
        <v>62</v>
      </c>
      <c r="AD118" s="115" t="s">
        <v>148</v>
      </c>
      <c r="AE118" s="104" t="s">
        <v>55</v>
      </c>
      <c r="AF118" s="61" t="s">
        <v>148</v>
      </c>
    </row>
    <row r="119" spans="1:65" ht="21.6" customHeight="1" thickBot="1">
      <c r="A119" s="302"/>
      <c r="B119" s="209"/>
      <c r="C119" s="209"/>
      <c r="D119" s="209"/>
      <c r="E119" s="261"/>
      <c r="F119" s="97" t="s">
        <v>36</v>
      </c>
      <c r="G119" s="98" t="s">
        <v>37</v>
      </c>
      <c r="H119" s="99" t="s">
        <v>36</v>
      </c>
      <c r="I119" s="98" t="s">
        <v>37</v>
      </c>
      <c r="J119" s="99" t="s">
        <v>36</v>
      </c>
      <c r="K119" s="98" t="s">
        <v>37</v>
      </c>
      <c r="L119" s="99" t="s">
        <v>36</v>
      </c>
      <c r="M119" s="98" t="s">
        <v>37</v>
      </c>
      <c r="N119" s="99" t="s">
        <v>36</v>
      </c>
      <c r="O119" s="100" t="s">
        <v>37</v>
      </c>
      <c r="P119" s="293" t="s">
        <v>177</v>
      </c>
      <c r="Q119" s="294"/>
      <c r="R119" s="294"/>
      <c r="S119" s="294"/>
      <c r="T119" s="294"/>
      <c r="U119" s="295"/>
      <c r="V119" s="293" t="s">
        <v>176</v>
      </c>
      <c r="W119" s="294"/>
      <c r="X119" s="294"/>
      <c r="Y119" s="294"/>
      <c r="Z119" s="294"/>
      <c r="AA119" s="296"/>
      <c r="AB119" s="297" t="e">
        <f>VLOOKUP($B118,利用者一覧!$C$4:$AU$53,45,FALSE)</f>
        <v>#N/A</v>
      </c>
      <c r="AC119" s="297"/>
      <c r="AD119" s="297"/>
      <c r="AE119" s="297"/>
      <c r="AF119" s="298"/>
    </row>
    <row r="120" spans="1:65" ht="27" customHeight="1" thickTop="1" thickBot="1">
      <c r="A120" s="302"/>
      <c r="B120" s="209"/>
      <c r="C120" s="209"/>
      <c r="D120" s="209"/>
      <c r="E120" s="261"/>
      <c r="F120" s="71"/>
      <c r="G120" s="72"/>
      <c r="H120" s="73"/>
      <c r="I120" s="72"/>
      <c r="J120" s="73"/>
      <c r="K120" s="72"/>
      <c r="L120" s="73"/>
      <c r="M120" s="72"/>
      <c r="N120" s="73"/>
      <c r="O120" s="83"/>
      <c r="P120" s="107" t="s">
        <v>157</v>
      </c>
      <c r="Q120" s="115" t="s">
        <v>148</v>
      </c>
      <c r="R120" s="108" t="s">
        <v>63</v>
      </c>
      <c r="S120" s="61" t="s">
        <v>148</v>
      </c>
      <c r="T120" s="107" t="s">
        <v>59</v>
      </c>
      <c r="U120" s="61" t="s">
        <v>148</v>
      </c>
      <c r="V120" s="299" t="s">
        <v>135</v>
      </c>
      <c r="W120" s="300"/>
      <c r="X120" s="95" t="e">
        <f>VLOOKUP($B118,利用者一覧!$C$4:$AU$53,14,FALSE)</f>
        <v>#N/A</v>
      </c>
      <c r="Y120" s="301" t="s">
        <v>139</v>
      </c>
      <c r="Z120" s="300"/>
      <c r="AA120" s="95" t="e">
        <f>VLOOKUP($B118,利用者一覧!$C$4:$AU$53,22,FALSE)</f>
        <v>#N/A</v>
      </c>
      <c r="AB120" s="225"/>
      <c r="AC120" s="225"/>
      <c r="AD120" s="225"/>
      <c r="AE120" s="225"/>
      <c r="AF120" s="226"/>
    </row>
    <row r="121" spans="1:65" ht="21.6" customHeight="1" thickBot="1">
      <c r="A121" s="302"/>
      <c r="B121" s="283" t="s">
        <v>46</v>
      </c>
      <c r="C121" s="283"/>
      <c r="D121" s="283"/>
      <c r="E121" s="307"/>
      <c r="F121" s="84"/>
      <c r="G121" s="85"/>
      <c r="H121" s="86"/>
      <c r="I121" s="85"/>
      <c r="J121" s="86"/>
      <c r="K121" s="85"/>
      <c r="L121" s="86"/>
      <c r="M121" s="85"/>
      <c r="N121" s="86"/>
      <c r="O121" s="87"/>
      <c r="P121" s="293" t="s">
        <v>156</v>
      </c>
      <c r="Q121" s="294"/>
      <c r="R121" s="294"/>
      <c r="S121" s="294"/>
      <c r="T121" s="294"/>
      <c r="U121" s="295"/>
      <c r="V121" s="279" t="s">
        <v>143</v>
      </c>
      <c r="W121" s="280"/>
      <c r="X121" s="96" t="e">
        <f>VLOOKUP($B118,利用者一覧!$C$4:$AU$53,16,FALSE)</f>
        <v>#N/A</v>
      </c>
      <c r="Y121" s="281" t="s">
        <v>140</v>
      </c>
      <c r="Z121" s="280"/>
      <c r="AA121" s="96" t="e">
        <f>VLOOKUP($B118,利用者一覧!$C$4:$AU$53,24,FALSE)</f>
        <v>#N/A</v>
      </c>
      <c r="AB121" s="225"/>
      <c r="AC121" s="225"/>
      <c r="AD121" s="225"/>
      <c r="AE121" s="225"/>
      <c r="AF121" s="226"/>
    </row>
    <row r="122" spans="1:65" ht="21.6" customHeight="1" thickTop="1" thickBot="1">
      <c r="A122" s="302"/>
      <c r="B122" s="103" t="s">
        <v>51</v>
      </c>
      <c r="C122" s="94" t="e">
        <f>VLOOKUP($B118,利用者一覧!$C$4:$AU$53,38,FALSE)</f>
        <v>#N/A</v>
      </c>
      <c r="D122" s="104" t="s">
        <v>56</v>
      </c>
      <c r="E122" s="61" t="s">
        <v>149</v>
      </c>
      <c r="F122" s="271" t="s">
        <v>31</v>
      </c>
      <c r="G122" s="272"/>
      <c r="H122" s="171" t="s">
        <v>32</v>
      </c>
      <c r="I122" s="272"/>
      <c r="J122" s="171" t="s">
        <v>33</v>
      </c>
      <c r="K122" s="272"/>
      <c r="L122" s="171" t="s">
        <v>34</v>
      </c>
      <c r="M122" s="273"/>
      <c r="N122" s="274" t="s">
        <v>35</v>
      </c>
      <c r="O122" s="275"/>
      <c r="P122" s="276" t="e">
        <f>VLOOKUP($B118,利用者一覧!$C$4:$AU$53,40,FALSE)</f>
        <v>#N/A</v>
      </c>
      <c r="Q122" s="277"/>
      <c r="R122" s="277"/>
      <c r="S122" s="277"/>
      <c r="T122" s="278"/>
      <c r="U122" s="70" t="s">
        <v>148</v>
      </c>
      <c r="V122" s="279" t="s">
        <v>144</v>
      </c>
      <c r="W122" s="280"/>
      <c r="X122" s="96" t="e">
        <f>VLOOKUP($B118,利用者一覧!$C$4:$AU$53,18,FALSE)</f>
        <v>#N/A</v>
      </c>
      <c r="Y122" s="281" t="s">
        <v>141</v>
      </c>
      <c r="Z122" s="280"/>
      <c r="AA122" s="96" t="e">
        <f>VLOOKUP($B118,利用者一覧!$C$4:$AU$53,26,FALSE)</f>
        <v>#N/A</v>
      </c>
      <c r="AB122" s="225"/>
      <c r="AC122" s="225"/>
      <c r="AD122" s="225"/>
      <c r="AE122" s="225"/>
      <c r="AF122" s="226"/>
    </row>
    <row r="123" spans="1:65" ht="21.6" customHeight="1" thickBot="1">
      <c r="A123" s="302"/>
      <c r="B123" s="308" t="s">
        <v>47</v>
      </c>
      <c r="C123" s="308"/>
      <c r="D123" s="308"/>
      <c r="E123" s="309"/>
      <c r="F123" s="97" t="s">
        <v>36</v>
      </c>
      <c r="G123" s="98" t="s">
        <v>37</v>
      </c>
      <c r="H123" s="99" t="s">
        <v>36</v>
      </c>
      <c r="I123" s="98" t="s">
        <v>37</v>
      </c>
      <c r="J123" s="99" t="s">
        <v>36</v>
      </c>
      <c r="K123" s="98" t="s">
        <v>37</v>
      </c>
      <c r="L123" s="99" t="s">
        <v>36</v>
      </c>
      <c r="M123" s="101" t="s">
        <v>37</v>
      </c>
      <c r="N123" s="102" t="s">
        <v>36</v>
      </c>
      <c r="O123" s="100" t="s">
        <v>37</v>
      </c>
      <c r="P123" s="310" t="e">
        <f>VLOOKUP($B118,利用者一覧!$C$4:$AU$53,41,FALSE)</f>
        <v>#N/A</v>
      </c>
      <c r="Q123" s="311"/>
      <c r="R123" s="311"/>
      <c r="S123" s="311"/>
      <c r="T123" s="312"/>
      <c r="U123" s="64" t="s">
        <v>148</v>
      </c>
      <c r="V123" s="279" t="s">
        <v>138</v>
      </c>
      <c r="W123" s="280"/>
      <c r="X123" s="96" t="e">
        <f>VLOOKUP($B118,利用者一覧!$C$4:$AU$53,20,FALSE)</f>
        <v>#N/A</v>
      </c>
      <c r="Y123" s="281" t="s">
        <v>142</v>
      </c>
      <c r="Z123" s="280"/>
      <c r="AA123" s="96" t="e">
        <f>VLOOKUP($B118,利用者一覧!$C$4:$AU$53,28,FALSE)</f>
        <v>#N/A</v>
      </c>
      <c r="AB123" s="225"/>
      <c r="AC123" s="225"/>
      <c r="AD123" s="225"/>
      <c r="AE123" s="225"/>
      <c r="AF123" s="226"/>
      <c r="AK123" s="316"/>
      <c r="AL123" s="316"/>
      <c r="AM123" s="67"/>
      <c r="AN123" s="67"/>
      <c r="AO123" s="67"/>
    </row>
    <row r="124" spans="1:65" ht="21.6" customHeight="1" thickTop="1" thickBot="1">
      <c r="A124" s="302"/>
      <c r="B124" s="106" t="s">
        <v>51</v>
      </c>
      <c r="C124" s="94" t="e">
        <f>VLOOKUP($B118,利用者一覧!$C$4:$AU$53,39,FALSE)</f>
        <v>#N/A</v>
      </c>
      <c r="D124" s="104" t="s">
        <v>56</v>
      </c>
      <c r="E124" s="61" t="s">
        <v>149</v>
      </c>
      <c r="F124" s="71"/>
      <c r="G124" s="72"/>
      <c r="H124" s="73"/>
      <c r="I124" s="72"/>
      <c r="J124" s="73"/>
      <c r="K124" s="72"/>
      <c r="L124" s="73"/>
      <c r="M124" s="74"/>
      <c r="N124" s="62"/>
      <c r="O124" s="63"/>
      <c r="P124" s="317" t="e">
        <f>VLOOKUP($B118,利用者一覧!$C$4:$AU$53,42,FALSE)</f>
        <v>#N/A</v>
      </c>
      <c r="Q124" s="318"/>
      <c r="R124" s="318"/>
      <c r="S124" s="318"/>
      <c r="T124" s="319"/>
      <c r="U124" s="116" t="s">
        <v>148</v>
      </c>
      <c r="V124" s="320" t="e">
        <f>VLOOKUP($B118,利用者一覧!$C$4:$AU$53,44,FALSE)</f>
        <v>#N/A</v>
      </c>
      <c r="W124" s="179"/>
      <c r="X124" s="179"/>
      <c r="Y124" s="179"/>
      <c r="Z124" s="179"/>
      <c r="AA124" s="179"/>
      <c r="AB124" s="179"/>
      <c r="AC124" s="179"/>
      <c r="AD124" s="179"/>
      <c r="AE124" s="179"/>
      <c r="AF124" s="180"/>
    </row>
    <row r="125" spans="1:65" ht="21.6" customHeight="1" thickBot="1">
      <c r="A125" s="302"/>
      <c r="B125" s="293" t="s">
        <v>182</v>
      </c>
      <c r="C125" s="294"/>
      <c r="D125" s="294"/>
      <c r="E125" s="295"/>
      <c r="F125" s="109"/>
      <c r="G125" s="110"/>
      <c r="H125" s="111"/>
      <c r="I125" s="110"/>
      <c r="J125" s="111"/>
      <c r="K125" s="110"/>
      <c r="L125" s="111"/>
      <c r="M125" s="112"/>
      <c r="N125" s="113"/>
      <c r="O125" s="114"/>
      <c r="P125" s="198" t="s">
        <v>178</v>
      </c>
      <c r="Q125" s="199"/>
      <c r="R125" s="324"/>
      <c r="S125" s="206" t="e">
        <f>VLOOKUP($B118,利用者一覧!$C$4:$AU$53,43,FALSE)</f>
        <v>#N/A</v>
      </c>
      <c r="T125" s="206"/>
      <c r="U125" s="207"/>
      <c r="V125" s="321"/>
      <c r="W125" s="322"/>
      <c r="X125" s="322"/>
      <c r="Y125" s="322"/>
      <c r="Z125" s="322"/>
      <c r="AA125" s="322"/>
      <c r="AB125" s="322"/>
      <c r="AC125" s="322"/>
      <c r="AD125" s="322"/>
      <c r="AE125" s="322"/>
      <c r="AF125" s="323"/>
      <c r="AK125" s="76"/>
      <c r="AL125" s="76"/>
      <c r="AM125" s="76"/>
      <c r="AN125" s="76"/>
      <c r="AO125" s="76"/>
      <c r="AP125" s="77"/>
      <c r="AQ125" s="77"/>
      <c r="AR125" s="75"/>
      <c r="AS125" s="77"/>
      <c r="AT125" s="77"/>
      <c r="AU125" s="75"/>
      <c r="AV125" s="77"/>
      <c r="AW125" s="77"/>
      <c r="AX125" s="75"/>
      <c r="AY125" s="77"/>
      <c r="AZ125" s="77"/>
      <c r="BA125" s="75"/>
      <c r="BB125" s="77"/>
      <c r="BC125" s="77"/>
      <c r="BD125" s="75"/>
      <c r="BE125" s="77"/>
      <c r="BF125" s="77"/>
      <c r="BG125" s="75"/>
      <c r="BH125" s="77"/>
      <c r="BI125" s="77"/>
      <c r="BJ125" s="75"/>
      <c r="BK125" s="77"/>
      <c r="BL125" s="77"/>
      <c r="BM125" s="75"/>
    </row>
    <row r="126" spans="1:65" ht="27.6" customHeight="1" thickTop="1" thickBot="1">
      <c r="A126" s="303"/>
      <c r="B126" s="313"/>
      <c r="C126" s="314"/>
      <c r="D126" s="314"/>
      <c r="E126" s="314"/>
      <c r="F126" s="314"/>
      <c r="G126" s="314"/>
      <c r="H126" s="314"/>
      <c r="I126" s="314"/>
      <c r="J126" s="314"/>
      <c r="K126" s="314"/>
      <c r="L126" s="314"/>
      <c r="M126" s="314"/>
      <c r="N126" s="314"/>
      <c r="O126" s="314"/>
      <c r="P126" s="314"/>
      <c r="Q126" s="314"/>
      <c r="R126" s="314"/>
      <c r="S126" s="314"/>
      <c r="T126" s="314"/>
      <c r="U126" s="314"/>
      <c r="V126" s="314"/>
      <c r="W126" s="314"/>
      <c r="X126" s="314"/>
      <c r="Y126" s="314"/>
      <c r="Z126" s="314"/>
      <c r="AA126" s="314"/>
      <c r="AB126" s="314"/>
      <c r="AC126" s="314"/>
      <c r="AD126" s="314"/>
      <c r="AE126" s="314"/>
      <c r="AF126" s="315"/>
    </row>
    <row r="127" spans="1:65" ht="16.95" customHeight="1" thickBot="1">
      <c r="A127" s="302">
        <v>13</v>
      </c>
      <c r="B127" s="149" t="s">
        <v>9</v>
      </c>
      <c r="C127" s="150"/>
      <c r="D127" s="150"/>
      <c r="E127" s="151"/>
      <c r="F127" s="304" t="s">
        <v>158</v>
      </c>
      <c r="G127" s="305"/>
      <c r="H127" s="305"/>
      <c r="I127" s="305"/>
      <c r="J127" s="305"/>
      <c r="K127" s="305"/>
      <c r="L127" s="305"/>
      <c r="M127" s="305"/>
      <c r="N127" s="305"/>
      <c r="O127" s="306"/>
      <c r="P127" s="282" t="s">
        <v>48</v>
      </c>
      <c r="Q127" s="283"/>
      <c r="R127" s="283"/>
      <c r="S127" s="283"/>
      <c r="T127" s="283"/>
      <c r="U127" s="284"/>
      <c r="V127" s="285" t="e">
        <f>VLOOKUP($B128,利用者一覧!$C$4:$AU$53,36,FALSE)</f>
        <v>#N/A</v>
      </c>
      <c r="W127" s="286"/>
      <c r="X127" s="286"/>
      <c r="Y127" s="282" t="s">
        <v>49</v>
      </c>
      <c r="Z127" s="283"/>
      <c r="AA127" s="283"/>
      <c r="AB127" s="283"/>
      <c r="AC127" s="284"/>
      <c r="AD127" s="285" t="e">
        <f>VLOOKUP($B128,利用者一覧!$C$4:$AU$53,37,FALSE)</f>
        <v>#N/A</v>
      </c>
      <c r="AE127" s="286"/>
      <c r="AF127" s="287"/>
    </row>
    <row r="128" spans="1:65" ht="27" customHeight="1" thickTop="1" thickBot="1">
      <c r="A128" s="302"/>
      <c r="B128" s="208"/>
      <c r="C128" s="208"/>
      <c r="D128" s="208"/>
      <c r="E128" s="259"/>
      <c r="F128" s="271" t="s">
        <v>26</v>
      </c>
      <c r="G128" s="272"/>
      <c r="H128" s="171" t="s">
        <v>27</v>
      </c>
      <c r="I128" s="272"/>
      <c r="J128" s="171" t="s">
        <v>28</v>
      </c>
      <c r="K128" s="272"/>
      <c r="L128" s="171" t="s">
        <v>29</v>
      </c>
      <c r="M128" s="272"/>
      <c r="N128" s="171" t="s">
        <v>30</v>
      </c>
      <c r="O128" s="275"/>
      <c r="P128" s="106" t="s">
        <v>52</v>
      </c>
      <c r="Q128" s="288" t="s">
        <v>53</v>
      </c>
      <c r="R128" s="289"/>
      <c r="S128" s="104" t="s">
        <v>57</v>
      </c>
      <c r="T128" s="290"/>
      <c r="U128" s="291"/>
      <c r="V128" s="105" t="s">
        <v>60</v>
      </c>
      <c r="W128" s="288" t="s">
        <v>61</v>
      </c>
      <c r="X128" s="292"/>
      <c r="Y128" s="107" t="s">
        <v>54</v>
      </c>
      <c r="Z128" s="115" t="s">
        <v>148</v>
      </c>
      <c r="AA128" s="108" t="s">
        <v>58</v>
      </c>
      <c r="AB128" s="115" t="s">
        <v>148</v>
      </c>
      <c r="AC128" s="108" t="s">
        <v>62</v>
      </c>
      <c r="AD128" s="115" t="s">
        <v>148</v>
      </c>
      <c r="AE128" s="104" t="s">
        <v>55</v>
      </c>
      <c r="AF128" s="61" t="s">
        <v>148</v>
      </c>
    </row>
    <row r="129" spans="1:65" ht="21.6" customHeight="1" thickBot="1">
      <c r="A129" s="302"/>
      <c r="B129" s="209"/>
      <c r="C129" s="209"/>
      <c r="D129" s="209"/>
      <c r="E129" s="261"/>
      <c r="F129" s="97" t="s">
        <v>36</v>
      </c>
      <c r="G129" s="98" t="s">
        <v>37</v>
      </c>
      <c r="H129" s="99" t="s">
        <v>36</v>
      </c>
      <c r="I129" s="98" t="s">
        <v>37</v>
      </c>
      <c r="J129" s="99" t="s">
        <v>36</v>
      </c>
      <c r="K129" s="98" t="s">
        <v>37</v>
      </c>
      <c r="L129" s="99" t="s">
        <v>36</v>
      </c>
      <c r="M129" s="98" t="s">
        <v>37</v>
      </c>
      <c r="N129" s="99" t="s">
        <v>36</v>
      </c>
      <c r="O129" s="100" t="s">
        <v>37</v>
      </c>
      <c r="P129" s="293" t="s">
        <v>177</v>
      </c>
      <c r="Q129" s="294"/>
      <c r="R129" s="294"/>
      <c r="S129" s="294"/>
      <c r="T129" s="294"/>
      <c r="U129" s="295"/>
      <c r="V129" s="293" t="s">
        <v>176</v>
      </c>
      <c r="W129" s="294"/>
      <c r="X129" s="294"/>
      <c r="Y129" s="294"/>
      <c r="Z129" s="294"/>
      <c r="AA129" s="296"/>
      <c r="AB129" s="297" t="e">
        <f>VLOOKUP($B128,利用者一覧!$C$4:$AU$53,45,FALSE)</f>
        <v>#N/A</v>
      </c>
      <c r="AC129" s="297"/>
      <c r="AD129" s="297"/>
      <c r="AE129" s="297"/>
      <c r="AF129" s="298"/>
    </row>
    <row r="130" spans="1:65" ht="27" customHeight="1" thickTop="1" thickBot="1">
      <c r="A130" s="302"/>
      <c r="B130" s="209"/>
      <c r="C130" s="209"/>
      <c r="D130" s="209"/>
      <c r="E130" s="261"/>
      <c r="F130" s="71"/>
      <c r="G130" s="72"/>
      <c r="H130" s="73"/>
      <c r="I130" s="72"/>
      <c r="J130" s="73"/>
      <c r="K130" s="72"/>
      <c r="L130" s="73"/>
      <c r="M130" s="72"/>
      <c r="N130" s="73"/>
      <c r="O130" s="83"/>
      <c r="P130" s="107" t="s">
        <v>157</v>
      </c>
      <c r="Q130" s="115" t="s">
        <v>148</v>
      </c>
      <c r="R130" s="108" t="s">
        <v>63</v>
      </c>
      <c r="S130" s="61" t="s">
        <v>148</v>
      </c>
      <c r="T130" s="107" t="s">
        <v>59</v>
      </c>
      <c r="U130" s="61" t="s">
        <v>148</v>
      </c>
      <c r="V130" s="299" t="s">
        <v>135</v>
      </c>
      <c r="W130" s="300"/>
      <c r="X130" s="95" t="e">
        <f>VLOOKUP($B128,利用者一覧!$C$4:$AU$53,14,FALSE)</f>
        <v>#N/A</v>
      </c>
      <c r="Y130" s="301" t="s">
        <v>139</v>
      </c>
      <c r="Z130" s="300"/>
      <c r="AA130" s="95" t="e">
        <f>VLOOKUP($B128,利用者一覧!$C$4:$AU$53,22,FALSE)</f>
        <v>#N/A</v>
      </c>
      <c r="AB130" s="225"/>
      <c r="AC130" s="225"/>
      <c r="AD130" s="225"/>
      <c r="AE130" s="225"/>
      <c r="AF130" s="226"/>
    </row>
    <row r="131" spans="1:65" ht="21.6" customHeight="1" thickBot="1">
      <c r="A131" s="302"/>
      <c r="B131" s="283" t="s">
        <v>46</v>
      </c>
      <c r="C131" s="283"/>
      <c r="D131" s="283"/>
      <c r="E131" s="307"/>
      <c r="F131" s="84"/>
      <c r="G131" s="85"/>
      <c r="H131" s="86"/>
      <c r="I131" s="85"/>
      <c r="J131" s="86"/>
      <c r="K131" s="85"/>
      <c r="L131" s="86"/>
      <c r="M131" s="85"/>
      <c r="N131" s="86"/>
      <c r="O131" s="87"/>
      <c r="P131" s="293" t="s">
        <v>156</v>
      </c>
      <c r="Q131" s="294"/>
      <c r="R131" s="294"/>
      <c r="S131" s="294"/>
      <c r="T131" s="294"/>
      <c r="U131" s="295"/>
      <c r="V131" s="279" t="s">
        <v>143</v>
      </c>
      <c r="W131" s="280"/>
      <c r="X131" s="96" t="e">
        <f>VLOOKUP($B128,利用者一覧!$C$4:$AU$53,16,FALSE)</f>
        <v>#N/A</v>
      </c>
      <c r="Y131" s="281" t="s">
        <v>140</v>
      </c>
      <c r="Z131" s="280"/>
      <c r="AA131" s="96" t="e">
        <f>VLOOKUP($B128,利用者一覧!$C$4:$AU$53,24,FALSE)</f>
        <v>#N/A</v>
      </c>
      <c r="AB131" s="225"/>
      <c r="AC131" s="225"/>
      <c r="AD131" s="225"/>
      <c r="AE131" s="225"/>
      <c r="AF131" s="226"/>
    </row>
    <row r="132" spans="1:65" ht="21.6" customHeight="1" thickTop="1" thickBot="1">
      <c r="A132" s="302"/>
      <c r="B132" s="103" t="s">
        <v>51</v>
      </c>
      <c r="C132" s="94" t="e">
        <f>VLOOKUP($B128,利用者一覧!$C$4:$AU$53,38,FALSE)</f>
        <v>#N/A</v>
      </c>
      <c r="D132" s="104" t="s">
        <v>56</v>
      </c>
      <c r="E132" s="61" t="s">
        <v>149</v>
      </c>
      <c r="F132" s="271" t="s">
        <v>31</v>
      </c>
      <c r="G132" s="272"/>
      <c r="H132" s="171" t="s">
        <v>32</v>
      </c>
      <c r="I132" s="272"/>
      <c r="J132" s="171" t="s">
        <v>33</v>
      </c>
      <c r="K132" s="272"/>
      <c r="L132" s="171" t="s">
        <v>34</v>
      </c>
      <c r="M132" s="273"/>
      <c r="N132" s="274" t="s">
        <v>35</v>
      </c>
      <c r="O132" s="275"/>
      <c r="P132" s="276" t="e">
        <f>VLOOKUP($B128,利用者一覧!$C$4:$AU$53,40,FALSE)</f>
        <v>#N/A</v>
      </c>
      <c r="Q132" s="277"/>
      <c r="R132" s="277"/>
      <c r="S132" s="277"/>
      <c r="T132" s="278"/>
      <c r="U132" s="70" t="s">
        <v>148</v>
      </c>
      <c r="V132" s="279" t="s">
        <v>144</v>
      </c>
      <c r="W132" s="280"/>
      <c r="X132" s="96" t="e">
        <f>VLOOKUP($B128,利用者一覧!$C$4:$AU$53,18,FALSE)</f>
        <v>#N/A</v>
      </c>
      <c r="Y132" s="281" t="s">
        <v>141</v>
      </c>
      <c r="Z132" s="280"/>
      <c r="AA132" s="96" t="e">
        <f>VLOOKUP($B128,利用者一覧!$C$4:$AU$53,26,FALSE)</f>
        <v>#N/A</v>
      </c>
      <c r="AB132" s="225"/>
      <c r="AC132" s="225"/>
      <c r="AD132" s="225"/>
      <c r="AE132" s="225"/>
      <c r="AF132" s="226"/>
    </row>
    <row r="133" spans="1:65" ht="21.6" customHeight="1" thickBot="1">
      <c r="A133" s="302"/>
      <c r="B133" s="308" t="s">
        <v>47</v>
      </c>
      <c r="C133" s="308"/>
      <c r="D133" s="308"/>
      <c r="E133" s="309"/>
      <c r="F133" s="97" t="s">
        <v>36</v>
      </c>
      <c r="G133" s="98" t="s">
        <v>37</v>
      </c>
      <c r="H133" s="99" t="s">
        <v>36</v>
      </c>
      <c r="I133" s="98" t="s">
        <v>37</v>
      </c>
      <c r="J133" s="99" t="s">
        <v>36</v>
      </c>
      <c r="K133" s="98" t="s">
        <v>37</v>
      </c>
      <c r="L133" s="99" t="s">
        <v>36</v>
      </c>
      <c r="M133" s="101" t="s">
        <v>37</v>
      </c>
      <c r="N133" s="102" t="s">
        <v>36</v>
      </c>
      <c r="O133" s="100" t="s">
        <v>37</v>
      </c>
      <c r="P133" s="310" t="e">
        <f>VLOOKUP($B128,利用者一覧!$C$4:$AU$53,41,FALSE)</f>
        <v>#N/A</v>
      </c>
      <c r="Q133" s="311"/>
      <c r="R133" s="311"/>
      <c r="S133" s="311"/>
      <c r="T133" s="312"/>
      <c r="U133" s="64" t="s">
        <v>148</v>
      </c>
      <c r="V133" s="279" t="s">
        <v>138</v>
      </c>
      <c r="W133" s="280"/>
      <c r="X133" s="96" t="e">
        <f>VLOOKUP($B128,利用者一覧!$C$4:$AU$53,20,FALSE)</f>
        <v>#N/A</v>
      </c>
      <c r="Y133" s="281" t="s">
        <v>142</v>
      </c>
      <c r="Z133" s="280"/>
      <c r="AA133" s="96" t="e">
        <f>VLOOKUP($B128,利用者一覧!$C$4:$AU$53,28,FALSE)</f>
        <v>#N/A</v>
      </c>
      <c r="AB133" s="225"/>
      <c r="AC133" s="225"/>
      <c r="AD133" s="225"/>
      <c r="AE133" s="225"/>
      <c r="AF133" s="226"/>
      <c r="AK133" s="316"/>
      <c r="AL133" s="316"/>
      <c r="AM133" s="67"/>
      <c r="AN133" s="67"/>
      <c r="AO133" s="67"/>
    </row>
    <row r="134" spans="1:65" ht="21.6" customHeight="1" thickTop="1" thickBot="1">
      <c r="A134" s="302"/>
      <c r="B134" s="106" t="s">
        <v>51</v>
      </c>
      <c r="C134" s="94" t="e">
        <f>VLOOKUP($B128,利用者一覧!$C$4:$AU$53,39,FALSE)</f>
        <v>#N/A</v>
      </c>
      <c r="D134" s="104" t="s">
        <v>56</v>
      </c>
      <c r="E134" s="61" t="s">
        <v>149</v>
      </c>
      <c r="F134" s="71"/>
      <c r="G134" s="72"/>
      <c r="H134" s="73"/>
      <c r="I134" s="72"/>
      <c r="J134" s="73"/>
      <c r="K134" s="72"/>
      <c r="L134" s="73"/>
      <c r="M134" s="74"/>
      <c r="N134" s="62"/>
      <c r="O134" s="63"/>
      <c r="P134" s="317" t="e">
        <f>VLOOKUP($B128,利用者一覧!$C$4:$AU$53,42,FALSE)</f>
        <v>#N/A</v>
      </c>
      <c r="Q134" s="318"/>
      <c r="R134" s="318"/>
      <c r="S134" s="318"/>
      <c r="T134" s="319"/>
      <c r="U134" s="116" t="s">
        <v>148</v>
      </c>
      <c r="V134" s="320" t="e">
        <f>VLOOKUP($B128,利用者一覧!$C$4:$AU$53,44,FALSE)</f>
        <v>#N/A</v>
      </c>
      <c r="W134" s="179"/>
      <c r="X134" s="179"/>
      <c r="Y134" s="179"/>
      <c r="Z134" s="179"/>
      <c r="AA134" s="179"/>
      <c r="AB134" s="179"/>
      <c r="AC134" s="179"/>
      <c r="AD134" s="179"/>
      <c r="AE134" s="179"/>
      <c r="AF134" s="180"/>
    </row>
    <row r="135" spans="1:65" ht="21.6" customHeight="1" thickBot="1">
      <c r="A135" s="302"/>
      <c r="B135" s="293" t="s">
        <v>182</v>
      </c>
      <c r="C135" s="294"/>
      <c r="D135" s="294"/>
      <c r="E135" s="295"/>
      <c r="F135" s="109"/>
      <c r="G135" s="110"/>
      <c r="H135" s="111"/>
      <c r="I135" s="110"/>
      <c r="J135" s="111"/>
      <c r="K135" s="110"/>
      <c r="L135" s="111"/>
      <c r="M135" s="112"/>
      <c r="N135" s="113"/>
      <c r="O135" s="114"/>
      <c r="P135" s="198" t="s">
        <v>178</v>
      </c>
      <c r="Q135" s="199"/>
      <c r="R135" s="324"/>
      <c r="S135" s="206" t="e">
        <f>VLOOKUP($B128,利用者一覧!$C$4:$AU$53,43,FALSE)</f>
        <v>#N/A</v>
      </c>
      <c r="T135" s="206"/>
      <c r="U135" s="207"/>
      <c r="V135" s="321"/>
      <c r="W135" s="322"/>
      <c r="X135" s="322"/>
      <c r="Y135" s="322"/>
      <c r="Z135" s="322"/>
      <c r="AA135" s="322"/>
      <c r="AB135" s="322"/>
      <c r="AC135" s="322"/>
      <c r="AD135" s="322"/>
      <c r="AE135" s="322"/>
      <c r="AF135" s="323"/>
      <c r="AK135" s="76"/>
      <c r="AL135" s="76"/>
      <c r="AM135" s="76"/>
      <c r="AN135" s="76"/>
      <c r="AO135" s="76"/>
      <c r="AP135" s="77"/>
      <c r="AQ135" s="77"/>
      <c r="AR135" s="75"/>
      <c r="AS135" s="77"/>
      <c r="AT135" s="77"/>
      <c r="AU135" s="75"/>
      <c r="AV135" s="77"/>
      <c r="AW135" s="77"/>
      <c r="AX135" s="75"/>
      <c r="AY135" s="77"/>
      <c r="AZ135" s="77"/>
      <c r="BA135" s="75"/>
      <c r="BB135" s="77"/>
      <c r="BC135" s="77"/>
      <c r="BD135" s="75"/>
      <c r="BE135" s="77"/>
      <c r="BF135" s="77"/>
      <c r="BG135" s="75"/>
      <c r="BH135" s="77"/>
      <c r="BI135" s="77"/>
      <c r="BJ135" s="75"/>
      <c r="BK135" s="77"/>
      <c r="BL135" s="77"/>
      <c r="BM135" s="75"/>
    </row>
    <row r="136" spans="1:65" ht="27.6" customHeight="1" thickTop="1" thickBot="1">
      <c r="A136" s="303"/>
      <c r="B136" s="313"/>
      <c r="C136" s="314"/>
      <c r="D136" s="314"/>
      <c r="E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c r="AA136" s="314"/>
      <c r="AB136" s="314"/>
      <c r="AC136" s="314"/>
      <c r="AD136" s="314"/>
      <c r="AE136" s="314"/>
      <c r="AF136" s="315"/>
    </row>
    <row r="137" spans="1:65" ht="16.95" customHeight="1" thickBot="1">
      <c r="A137" s="302">
        <v>14</v>
      </c>
      <c r="B137" s="149" t="s">
        <v>9</v>
      </c>
      <c r="C137" s="150"/>
      <c r="D137" s="150"/>
      <c r="E137" s="151"/>
      <c r="F137" s="304" t="s">
        <v>158</v>
      </c>
      <c r="G137" s="305"/>
      <c r="H137" s="305"/>
      <c r="I137" s="305"/>
      <c r="J137" s="305"/>
      <c r="K137" s="305"/>
      <c r="L137" s="305"/>
      <c r="M137" s="305"/>
      <c r="N137" s="305"/>
      <c r="O137" s="306"/>
      <c r="P137" s="282" t="s">
        <v>48</v>
      </c>
      <c r="Q137" s="283"/>
      <c r="R137" s="283"/>
      <c r="S137" s="283"/>
      <c r="T137" s="283"/>
      <c r="U137" s="284"/>
      <c r="V137" s="285" t="e">
        <f>VLOOKUP($B138,利用者一覧!$C$4:$AU$53,36,FALSE)</f>
        <v>#N/A</v>
      </c>
      <c r="W137" s="286"/>
      <c r="X137" s="286"/>
      <c r="Y137" s="282" t="s">
        <v>49</v>
      </c>
      <c r="Z137" s="283"/>
      <c r="AA137" s="283"/>
      <c r="AB137" s="283"/>
      <c r="AC137" s="284"/>
      <c r="AD137" s="285" t="e">
        <f>VLOOKUP($B138,利用者一覧!$C$4:$AU$53,37,FALSE)</f>
        <v>#N/A</v>
      </c>
      <c r="AE137" s="286"/>
      <c r="AF137" s="287"/>
    </row>
    <row r="138" spans="1:65" ht="27" customHeight="1" thickTop="1" thickBot="1">
      <c r="A138" s="302"/>
      <c r="B138" s="208"/>
      <c r="C138" s="208"/>
      <c r="D138" s="208"/>
      <c r="E138" s="259"/>
      <c r="F138" s="271" t="s">
        <v>26</v>
      </c>
      <c r="G138" s="272"/>
      <c r="H138" s="171" t="s">
        <v>27</v>
      </c>
      <c r="I138" s="272"/>
      <c r="J138" s="171" t="s">
        <v>28</v>
      </c>
      <c r="K138" s="272"/>
      <c r="L138" s="171" t="s">
        <v>29</v>
      </c>
      <c r="M138" s="272"/>
      <c r="N138" s="171" t="s">
        <v>30</v>
      </c>
      <c r="O138" s="275"/>
      <c r="P138" s="106" t="s">
        <v>52</v>
      </c>
      <c r="Q138" s="288" t="s">
        <v>53</v>
      </c>
      <c r="R138" s="289"/>
      <c r="S138" s="104" t="s">
        <v>57</v>
      </c>
      <c r="T138" s="290"/>
      <c r="U138" s="291"/>
      <c r="V138" s="105" t="s">
        <v>60</v>
      </c>
      <c r="W138" s="288" t="s">
        <v>61</v>
      </c>
      <c r="X138" s="292"/>
      <c r="Y138" s="107" t="s">
        <v>54</v>
      </c>
      <c r="Z138" s="115" t="s">
        <v>148</v>
      </c>
      <c r="AA138" s="108" t="s">
        <v>58</v>
      </c>
      <c r="AB138" s="115" t="s">
        <v>148</v>
      </c>
      <c r="AC138" s="108" t="s">
        <v>62</v>
      </c>
      <c r="AD138" s="115" t="s">
        <v>148</v>
      </c>
      <c r="AE138" s="104" t="s">
        <v>55</v>
      </c>
      <c r="AF138" s="61" t="s">
        <v>148</v>
      </c>
    </row>
    <row r="139" spans="1:65" ht="21.6" customHeight="1" thickBot="1">
      <c r="A139" s="302"/>
      <c r="B139" s="209"/>
      <c r="C139" s="209"/>
      <c r="D139" s="209"/>
      <c r="E139" s="261"/>
      <c r="F139" s="97" t="s">
        <v>36</v>
      </c>
      <c r="G139" s="98" t="s">
        <v>37</v>
      </c>
      <c r="H139" s="99" t="s">
        <v>36</v>
      </c>
      <c r="I139" s="98" t="s">
        <v>37</v>
      </c>
      <c r="J139" s="99" t="s">
        <v>36</v>
      </c>
      <c r="K139" s="98" t="s">
        <v>37</v>
      </c>
      <c r="L139" s="99" t="s">
        <v>36</v>
      </c>
      <c r="M139" s="98" t="s">
        <v>37</v>
      </c>
      <c r="N139" s="99" t="s">
        <v>36</v>
      </c>
      <c r="O139" s="100" t="s">
        <v>37</v>
      </c>
      <c r="P139" s="293" t="s">
        <v>177</v>
      </c>
      <c r="Q139" s="294"/>
      <c r="R139" s="294"/>
      <c r="S139" s="294"/>
      <c r="T139" s="294"/>
      <c r="U139" s="295"/>
      <c r="V139" s="293" t="s">
        <v>176</v>
      </c>
      <c r="W139" s="294"/>
      <c r="X139" s="294"/>
      <c r="Y139" s="294"/>
      <c r="Z139" s="294"/>
      <c r="AA139" s="296"/>
      <c r="AB139" s="297" t="e">
        <f>VLOOKUP($B138,利用者一覧!$C$4:$AU$53,45,FALSE)</f>
        <v>#N/A</v>
      </c>
      <c r="AC139" s="297"/>
      <c r="AD139" s="297"/>
      <c r="AE139" s="297"/>
      <c r="AF139" s="298"/>
    </row>
    <row r="140" spans="1:65" ht="27" customHeight="1" thickTop="1" thickBot="1">
      <c r="A140" s="302"/>
      <c r="B140" s="209"/>
      <c r="C140" s="209"/>
      <c r="D140" s="209"/>
      <c r="E140" s="261"/>
      <c r="F140" s="71"/>
      <c r="G140" s="72"/>
      <c r="H140" s="73"/>
      <c r="I140" s="72"/>
      <c r="J140" s="73"/>
      <c r="K140" s="72"/>
      <c r="L140" s="73"/>
      <c r="M140" s="72"/>
      <c r="N140" s="73"/>
      <c r="O140" s="83"/>
      <c r="P140" s="107" t="s">
        <v>157</v>
      </c>
      <c r="Q140" s="115" t="s">
        <v>148</v>
      </c>
      <c r="R140" s="108" t="s">
        <v>63</v>
      </c>
      <c r="S140" s="61" t="s">
        <v>148</v>
      </c>
      <c r="T140" s="107" t="s">
        <v>59</v>
      </c>
      <c r="U140" s="61" t="s">
        <v>148</v>
      </c>
      <c r="V140" s="299" t="s">
        <v>135</v>
      </c>
      <c r="W140" s="300"/>
      <c r="X140" s="95" t="e">
        <f>VLOOKUP($B138,利用者一覧!$C$4:$AU$53,14,FALSE)</f>
        <v>#N/A</v>
      </c>
      <c r="Y140" s="301" t="s">
        <v>139</v>
      </c>
      <c r="Z140" s="300"/>
      <c r="AA140" s="95" t="e">
        <f>VLOOKUP($B138,利用者一覧!$C$4:$AU$53,22,FALSE)</f>
        <v>#N/A</v>
      </c>
      <c r="AB140" s="225"/>
      <c r="AC140" s="225"/>
      <c r="AD140" s="225"/>
      <c r="AE140" s="225"/>
      <c r="AF140" s="226"/>
    </row>
    <row r="141" spans="1:65" ht="21.6" customHeight="1" thickBot="1">
      <c r="A141" s="302"/>
      <c r="B141" s="283" t="s">
        <v>46</v>
      </c>
      <c r="C141" s="283"/>
      <c r="D141" s="283"/>
      <c r="E141" s="307"/>
      <c r="F141" s="84"/>
      <c r="G141" s="85"/>
      <c r="H141" s="86"/>
      <c r="I141" s="85"/>
      <c r="J141" s="86"/>
      <c r="K141" s="85"/>
      <c r="L141" s="86"/>
      <c r="M141" s="85"/>
      <c r="N141" s="86"/>
      <c r="O141" s="87"/>
      <c r="P141" s="293" t="s">
        <v>156</v>
      </c>
      <c r="Q141" s="294"/>
      <c r="R141" s="294"/>
      <c r="S141" s="294"/>
      <c r="T141" s="294"/>
      <c r="U141" s="295"/>
      <c r="V141" s="279" t="s">
        <v>143</v>
      </c>
      <c r="W141" s="280"/>
      <c r="X141" s="96" t="e">
        <f>VLOOKUP($B138,利用者一覧!$C$4:$AU$53,16,FALSE)</f>
        <v>#N/A</v>
      </c>
      <c r="Y141" s="281" t="s">
        <v>140</v>
      </c>
      <c r="Z141" s="280"/>
      <c r="AA141" s="96" t="e">
        <f>VLOOKUP($B138,利用者一覧!$C$4:$AU$53,24,FALSE)</f>
        <v>#N/A</v>
      </c>
      <c r="AB141" s="225"/>
      <c r="AC141" s="225"/>
      <c r="AD141" s="225"/>
      <c r="AE141" s="225"/>
      <c r="AF141" s="226"/>
    </row>
    <row r="142" spans="1:65" ht="21.6" customHeight="1" thickTop="1" thickBot="1">
      <c r="A142" s="302"/>
      <c r="B142" s="103" t="s">
        <v>51</v>
      </c>
      <c r="C142" s="94" t="e">
        <f>VLOOKUP($B138,利用者一覧!$C$4:$AU$53,38,FALSE)</f>
        <v>#N/A</v>
      </c>
      <c r="D142" s="104" t="s">
        <v>56</v>
      </c>
      <c r="E142" s="61" t="s">
        <v>149</v>
      </c>
      <c r="F142" s="271" t="s">
        <v>31</v>
      </c>
      <c r="G142" s="272"/>
      <c r="H142" s="171" t="s">
        <v>32</v>
      </c>
      <c r="I142" s="272"/>
      <c r="J142" s="171" t="s">
        <v>33</v>
      </c>
      <c r="K142" s="272"/>
      <c r="L142" s="171" t="s">
        <v>34</v>
      </c>
      <c r="M142" s="273"/>
      <c r="N142" s="274" t="s">
        <v>35</v>
      </c>
      <c r="O142" s="275"/>
      <c r="P142" s="276" t="e">
        <f>VLOOKUP($B138,利用者一覧!$C$4:$AU$53,40,FALSE)</f>
        <v>#N/A</v>
      </c>
      <c r="Q142" s="277"/>
      <c r="R142" s="277"/>
      <c r="S142" s="277"/>
      <c r="T142" s="278"/>
      <c r="U142" s="70" t="s">
        <v>148</v>
      </c>
      <c r="V142" s="279" t="s">
        <v>144</v>
      </c>
      <c r="W142" s="280"/>
      <c r="X142" s="96" t="e">
        <f>VLOOKUP($B138,利用者一覧!$C$4:$AU$53,18,FALSE)</f>
        <v>#N/A</v>
      </c>
      <c r="Y142" s="281" t="s">
        <v>141</v>
      </c>
      <c r="Z142" s="280"/>
      <c r="AA142" s="96" t="e">
        <f>VLOOKUP($B138,利用者一覧!$C$4:$AU$53,26,FALSE)</f>
        <v>#N/A</v>
      </c>
      <c r="AB142" s="225"/>
      <c r="AC142" s="225"/>
      <c r="AD142" s="225"/>
      <c r="AE142" s="225"/>
      <c r="AF142" s="226"/>
    </row>
    <row r="143" spans="1:65" ht="21.6" customHeight="1" thickBot="1">
      <c r="A143" s="302"/>
      <c r="B143" s="308" t="s">
        <v>47</v>
      </c>
      <c r="C143" s="308"/>
      <c r="D143" s="308"/>
      <c r="E143" s="309"/>
      <c r="F143" s="97" t="s">
        <v>36</v>
      </c>
      <c r="G143" s="98" t="s">
        <v>37</v>
      </c>
      <c r="H143" s="99" t="s">
        <v>36</v>
      </c>
      <c r="I143" s="98" t="s">
        <v>37</v>
      </c>
      <c r="J143" s="99" t="s">
        <v>36</v>
      </c>
      <c r="K143" s="98" t="s">
        <v>37</v>
      </c>
      <c r="L143" s="99" t="s">
        <v>36</v>
      </c>
      <c r="M143" s="101" t="s">
        <v>37</v>
      </c>
      <c r="N143" s="102" t="s">
        <v>36</v>
      </c>
      <c r="O143" s="100" t="s">
        <v>37</v>
      </c>
      <c r="P143" s="310" t="e">
        <f>VLOOKUP($B138,利用者一覧!$C$4:$AU$53,41,FALSE)</f>
        <v>#N/A</v>
      </c>
      <c r="Q143" s="311"/>
      <c r="R143" s="311"/>
      <c r="S143" s="311"/>
      <c r="T143" s="312"/>
      <c r="U143" s="64" t="s">
        <v>148</v>
      </c>
      <c r="V143" s="279" t="s">
        <v>138</v>
      </c>
      <c r="W143" s="280"/>
      <c r="X143" s="96" t="e">
        <f>VLOOKUP($B138,利用者一覧!$C$4:$AU$53,20,FALSE)</f>
        <v>#N/A</v>
      </c>
      <c r="Y143" s="281" t="s">
        <v>142</v>
      </c>
      <c r="Z143" s="280"/>
      <c r="AA143" s="96" t="e">
        <f>VLOOKUP($B138,利用者一覧!$C$4:$AU$53,28,FALSE)</f>
        <v>#N/A</v>
      </c>
      <c r="AB143" s="225"/>
      <c r="AC143" s="225"/>
      <c r="AD143" s="225"/>
      <c r="AE143" s="225"/>
      <c r="AF143" s="226"/>
      <c r="AK143" s="316"/>
      <c r="AL143" s="316"/>
      <c r="AM143" s="67"/>
      <c r="AN143" s="67"/>
      <c r="AO143" s="67"/>
    </row>
    <row r="144" spans="1:65" ht="21.6" customHeight="1" thickTop="1" thickBot="1">
      <c r="A144" s="302"/>
      <c r="B144" s="106" t="s">
        <v>51</v>
      </c>
      <c r="C144" s="94" t="e">
        <f>VLOOKUP($B138,利用者一覧!$C$4:$AU$53,39,FALSE)</f>
        <v>#N/A</v>
      </c>
      <c r="D144" s="104" t="s">
        <v>56</v>
      </c>
      <c r="E144" s="61" t="s">
        <v>149</v>
      </c>
      <c r="F144" s="71"/>
      <c r="G144" s="72"/>
      <c r="H144" s="73"/>
      <c r="I144" s="72"/>
      <c r="J144" s="73"/>
      <c r="K144" s="72"/>
      <c r="L144" s="73"/>
      <c r="M144" s="74"/>
      <c r="N144" s="62"/>
      <c r="O144" s="63"/>
      <c r="P144" s="317" t="e">
        <f>VLOOKUP($B138,利用者一覧!$C$4:$AU$53,42,FALSE)</f>
        <v>#N/A</v>
      </c>
      <c r="Q144" s="318"/>
      <c r="R144" s="318"/>
      <c r="S144" s="318"/>
      <c r="T144" s="319"/>
      <c r="U144" s="116" t="s">
        <v>148</v>
      </c>
      <c r="V144" s="320" t="e">
        <f>VLOOKUP($B138,利用者一覧!$C$4:$AU$53,44,FALSE)</f>
        <v>#N/A</v>
      </c>
      <c r="W144" s="179"/>
      <c r="X144" s="179"/>
      <c r="Y144" s="179"/>
      <c r="Z144" s="179"/>
      <c r="AA144" s="179"/>
      <c r="AB144" s="179"/>
      <c r="AC144" s="179"/>
      <c r="AD144" s="179"/>
      <c r="AE144" s="179"/>
      <c r="AF144" s="180"/>
    </row>
    <row r="145" spans="1:65" ht="21.6" customHeight="1" thickBot="1">
      <c r="A145" s="302"/>
      <c r="B145" s="293" t="s">
        <v>182</v>
      </c>
      <c r="C145" s="294"/>
      <c r="D145" s="294"/>
      <c r="E145" s="295"/>
      <c r="F145" s="109"/>
      <c r="G145" s="110"/>
      <c r="H145" s="111"/>
      <c r="I145" s="110"/>
      <c r="J145" s="111"/>
      <c r="K145" s="110"/>
      <c r="L145" s="111"/>
      <c r="M145" s="112"/>
      <c r="N145" s="113"/>
      <c r="O145" s="114"/>
      <c r="P145" s="198" t="s">
        <v>178</v>
      </c>
      <c r="Q145" s="199"/>
      <c r="R145" s="324"/>
      <c r="S145" s="206" t="e">
        <f>VLOOKUP($B138,利用者一覧!$C$4:$AU$53,43,FALSE)</f>
        <v>#N/A</v>
      </c>
      <c r="T145" s="206"/>
      <c r="U145" s="207"/>
      <c r="V145" s="321"/>
      <c r="W145" s="322"/>
      <c r="X145" s="322"/>
      <c r="Y145" s="322"/>
      <c r="Z145" s="322"/>
      <c r="AA145" s="322"/>
      <c r="AB145" s="322"/>
      <c r="AC145" s="322"/>
      <c r="AD145" s="322"/>
      <c r="AE145" s="322"/>
      <c r="AF145" s="323"/>
      <c r="AK145" s="76"/>
      <c r="AL145" s="76"/>
      <c r="AM145" s="76"/>
      <c r="AN145" s="76"/>
      <c r="AO145" s="76"/>
      <c r="AP145" s="77"/>
      <c r="AQ145" s="77"/>
      <c r="AR145" s="75"/>
      <c r="AS145" s="77"/>
      <c r="AT145" s="77"/>
      <c r="AU145" s="75"/>
      <c r="AV145" s="77"/>
      <c r="AW145" s="77"/>
      <c r="AX145" s="75"/>
      <c r="AY145" s="77"/>
      <c r="AZ145" s="77"/>
      <c r="BA145" s="75"/>
      <c r="BB145" s="77"/>
      <c r="BC145" s="77"/>
      <c r="BD145" s="75"/>
      <c r="BE145" s="77"/>
      <c r="BF145" s="77"/>
      <c r="BG145" s="75"/>
      <c r="BH145" s="77"/>
      <c r="BI145" s="77"/>
      <c r="BJ145" s="75"/>
      <c r="BK145" s="77"/>
      <c r="BL145" s="77"/>
      <c r="BM145" s="75"/>
    </row>
    <row r="146" spans="1:65" ht="27.6" customHeight="1" thickTop="1" thickBot="1">
      <c r="A146" s="303"/>
      <c r="B146" s="313"/>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314"/>
      <c r="AE146" s="314"/>
      <c r="AF146" s="315"/>
    </row>
    <row r="147" spans="1:65" ht="16.95" customHeight="1" thickBot="1">
      <c r="A147" s="302">
        <v>15</v>
      </c>
      <c r="B147" s="149" t="s">
        <v>9</v>
      </c>
      <c r="C147" s="150"/>
      <c r="D147" s="150"/>
      <c r="E147" s="151"/>
      <c r="F147" s="304" t="s">
        <v>158</v>
      </c>
      <c r="G147" s="305"/>
      <c r="H147" s="305"/>
      <c r="I147" s="305"/>
      <c r="J147" s="305"/>
      <c r="K147" s="305"/>
      <c r="L147" s="305"/>
      <c r="M147" s="305"/>
      <c r="N147" s="305"/>
      <c r="O147" s="306"/>
      <c r="P147" s="282" t="s">
        <v>48</v>
      </c>
      <c r="Q147" s="283"/>
      <c r="R147" s="283"/>
      <c r="S147" s="283"/>
      <c r="T147" s="283"/>
      <c r="U147" s="284"/>
      <c r="V147" s="285" t="e">
        <f>VLOOKUP($B148,利用者一覧!$C$4:$AU$53,36,FALSE)</f>
        <v>#N/A</v>
      </c>
      <c r="W147" s="286"/>
      <c r="X147" s="286"/>
      <c r="Y147" s="282" t="s">
        <v>49</v>
      </c>
      <c r="Z147" s="283"/>
      <c r="AA147" s="283"/>
      <c r="AB147" s="283"/>
      <c r="AC147" s="284"/>
      <c r="AD147" s="285" t="e">
        <f>VLOOKUP($B148,利用者一覧!$C$4:$AU$53,37,FALSE)</f>
        <v>#N/A</v>
      </c>
      <c r="AE147" s="286"/>
      <c r="AF147" s="287"/>
    </row>
    <row r="148" spans="1:65" ht="27" customHeight="1" thickTop="1" thickBot="1">
      <c r="A148" s="302"/>
      <c r="B148" s="208"/>
      <c r="C148" s="208"/>
      <c r="D148" s="208"/>
      <c r="E148" s="259"/>
      <c r="F148" s="271" t="s">
        <v>26</v>
      </c>
      <c r="G148" s="272"/>
      <c r="H148" s="171" t="s">
        <v>27</v>
      </c>
      <c r="I148" s="272"/>
      <c r="J148" s="171" t="s">
        <v>28</v>
      </c>
      <c r="K148" s="272"/>
      <c r="L148" s="171" t="s">
        <v>29</v>
      </c>
      <c r="M148" s="272"/>
      <c r="N148" s="171" t="s">
        <v>30</v>
      </c>
      <c r="O148" s="275"/>
      <c r="P148" s="106" t="s">
        <v>52</v>
      </c>
      <c r="Q148" s="288" t="s">
        <v>53</v>
      </c>
      <c r="R148" s="289"/>
      <c r="S148" s="104" t="s">
        <v>57</v>
      </c>
      <c r="T148" s="290"/>
      <c r="U148" s="291"/>
      <c r="V148" s="105" t="s">
        <v>60</v>
      </c>
      <c r="W148" s="288" t="s">
        <v>61</v>
      </c>
      <c r="X148" s="292"/>
      <c r="Y148" s="107" t="s">
        <v>54</v>
      </c>
      <c r="Z148" s="115" t="s">
        <v>148</v>
      </c>
      <c r="AA148" s="108" t="s">
        <v>58</v>
      </c>
      <c r="AB148" s="115" t="s">
        <v>148</v>
      </c>
      <c r="AC148" s="108" t="s">
        <v>62</v>
      </c>
      <c r="AD148" s="115" t="s">
        <v>148</v>
      </c>
      <c r="AE148" s="104" t="s">
        <v>55</v>
      </c>
      <c r="AF148" s="61" t="s">
        <v>148</v>
      </c>
    </row>
    <row r="149" spans="1:65" ht="21.6" customHeight="1" thickBot="1">
      <c r="A149" s="302"/>
      <c r="B149" s="209"/>
      <c r="C149" s="209"/>
      <c r="D149" s="209"/>
      <c r="E149" s="261"/>
      <c r="F149" s="97" t="s">
        <v>36</v>
      </c>
      <c r="G149" s="98" t="s">
        <v>37</v>
      </c>
      <c r="H149" s="99" t="s">
        <v>36</v>
      </c>
      <c r="I149" s="98" t="s">
        <v>37</v>
      </c>
      <c r="J149" s="99" t="s">
        <v>36</v>
      </c>
      <c r="K149" s="98" t="s">
        <v>37</v>
      </c>
      <c r="L149" s="99" t="s">
        <v>36</v>
      </c>
      <c r="M149" s="98" t="s">
        <v>37</v>
      </c>
      <c r="N149" s="99" t="s">
        <v>36</v>
      </c>
      <c r="O149" s="100" t="s">
        <v>37</v>
      </c>
      <c r="P149" s="293" t="s">
        <v>177</v>
      </c>
      <c r="Q149" s="294"/>
      <c r="R149" s="294"/>
      <c r="S149" s="294"/>
      <c r="T149" s="294"/>
      <c r="U149" s="295"/>
      <c r="V149" s="293" t="s">
        <v>176</v>
      </c>
      <c r="W149" s="294"/>
      <c r="X149" s="294"/>
      <c r="Y149" s="294"/>
      <c r="Z149" s="294"/>
      <c r="AA149" s="296"/>
      <c r="AB149" s="297" t="e">
        <f>VLOOKUP($B148,利用者一覧!$C$4:$AU$53,45,FALSE)</f>
        <v>#N/A</v>
      </c>
      <c r="AC149" s="297"/>
      <c r="AD149" s="297"/>
      <c r="AE149" s="297"/>
      <c r="AF149" s="298"/>
    </row>
    <row r="150" spans="1:65" ht="27" customHeight="1" thickTop="1" thickBot="1">
      <c r="A150" s="302"/>
      <c r="B150" s="209"/>
      <c r="C150" s="209"/>
      <c r="D150" s="209"/>
      <c r="E150" s="261"/>
      <c r="F150" s="71"/>
      <c r="G150" s="72"/>
      <c r="H150" s="73"/>
      <c r="I150" s="72"/>
      <c r="J150" s="73"/>
      <c r="K150" s="72"/>
      <c r="L150" s="73"/>
      <c r="M150" s="72"/>
      <c r="N150" s="73"/>
      <c r="O150" s="83"/>
      <c r="P150" s="107" t="s">
        <v>157</v>
      </c>
      <c r="Q150" s="115" t="s">
        <v>148</v>
      </c>
      <c r="R150" s="108" t="s">
        <v>63</v>
      </c>
      <c r="S150" s="61" t="s">
        <v>148</v>
      </c>
      <c r="T150" s="107" t="s">
        <v>59</v>
      </c>
      <c r="U150" s="61" t="s">
        <v>148</v>
      </c>
      <c r="V150" s="299" t="s">
        <v>135</v>
      </c>
      <c r="W150" s="300"/>
      <c r="X150" s="95" t="e">
        <f>VLOOKUP($B148,利用者一覧!$C$4:$AU$53,14,FALSE)</f>
        <v>#N/A</v>
      </c>
      <c r="Y150" s="301" t="s">
        <v>139</v>
      </c>
      <c r="Z150" s="300"/>
      <c r="AA150" s="95" t="e">
        <f>VLOOKUP($B148,利用者一覧!$C$4:$AU$53,22,FALSE)</f>
        <v>#N/A</v>
      </c>
      <c r="AB150" s="225"/>
      <c r="AC150" s="225"/>
      <c r="AD150" s="225"/>
      <c r="AE150" s="225"/>
      <c r="AF150" s="226"/>
    </row>
    <row r="151" spans="1:65" ht="21.6" customHeight="1" thickBot="1">
      <c r="A151" s="302"/>
      <c r="B151" s="283" t="s">
        <v>46</v>
      </c>
      <c r="C151" s="283"/>
      <c r="D151" s="283"/>
      <c r="E151" s="307"/>
      <c r="F151" s="84"/>
      <c r="G151" s="85"/>
      <c r="H151" s="86"/>
      <c r="I151" s="85"/>
      <c r="J151" s="86"/>
      <c r="K151" s="85"/>
      <c r="L151" s="86"/>
      <c r="M151" s="85"/>
      <c r="N151" s="86"/>
      <c r="O151" s="87"/>
      <c r="P151" s="293" t="s">
        <v>156</v>
      </c>
      <c r="Q151" s="294"/>
      <c r="R151" s="294"/>
      <c r="S151" s="294"/>
      <c r="T151" s="294"/>
      <c r="U151" s="295"/>
      <c r="V151" s="279" t="s">
        <v>143</v>
      </c>
      <c r="W151" s="280"/>
      <c r="X151" s="96" t="e">
        <f>VLOOKUP($B148,利用者一覧!$C$4:$AU$53,16,FALSE)</f>
        <v>#N/A</v>
      </c>
      <c r="Y151" s="281" t="s">
        <v>140</v>
      </c>
      <c r="Z151" s="280"/>
      <c r="AA151" s="96" t="e">
        <f>VLOOKUP($B148,利用者一覧!$C$4:$AU$53,24,FALSE)</f>
        <v>#N/A</v>
      </c>
      <c r="AB151" s="225"/>
      <c r="AC151" s="225"/>
      <c r="AD151" s="225"/>
      <c r="AE151" s="225"/>
      <c r="AF151" s="226"/>
    </row>
    <row r="152" spans="1:65" ht="21.6" customHeight="1" thickTop="1" thickBot="1">
      <c r="A152" s="302"/>
      <c r="B152" s="103" t="s">
        <v>51</v>
      </c>
      <c r="C152" s="94" t="e">
        <f>VLOOKUP($B148,利用者一覧!$C$4:$AU$53,38,FALSE)</f>
        <v>#N/A</v>
      </c>
      <c r="D152" s="104" t="s">
        <v>56</v>
      </c>
      <c r="E152" s="61" t="s">
        <v>149</v>
      </c>
      <c r="F152" s="271" t="s">
        <v>31</v>
      </c>
      <c r="G152" s="272"/>
      <c r="H152" s="171" t="s">
        <v>32</v>
      </c>
      <c r="I152" s="272"/>
      <c r="J152" s="171" t="s">
        <v>33</v>
      </c>
      <c r="K152" s="272"/>
      <c r="L152" s="171" t="s">
        <v>34</v>
      </c>
      <c r="M152" s="273"/>
      <c r="N152" s="274" t="s">
        <v>35</v>
      </c>
      <c r="O152" s="275"/>
      <c r="P152" s="276" t="e">
        <f>VLOOKUP($B148,利用者一覧!$C$4:$AU$53,40,FALSE)</f>
        <v>#N/A</v>
      </c>
      <c r="Q152" s="277"/>
      <c r="R152" s="277"/>
      <c r="S152" s="277"/>
      <c r="T152" s="278"/>
      <c r="U152" s="70" t="s">
        <v>148</v>
      </c>
      <c r="V152" s="279" t="s">
        <v>144</v>
      </c>
      <c r="W152" s="280"/>
      <c r="X152" s="96" t="e">
        <f>VLOOKUP($B148,利用者一覧!$C$4:$AU$53,18,FALSE)</f>
        <v>#N/A</v>
      </c>
      <c r="Y152" s="281" t="s">
        <v>141</v>
      </c>
      <c r="Z152" s="280"/>
      <c r="AA152" s="96" t="e">
        <f>VLOOKUP($B148,利用者一覧!$C$4:$AU$53,26,FALSE)</f>
        <v>#N/A</v>
      </c>
      <c r="AB152" s="225"/>
      <c r="AC152" s="225"/>
      <c r="AD152" s="225"/>
      <c r="AE152" s="225"/>
      <c r="AF152" s="226"/>
    </row>
    <row r="153" spans="1:65" ht="21.6" customHeight="1" thickBot="1">
      <c r="A153" s="302"/>
      <c r="B153" s="308" t="s">
        <v>47</v>
      </c>
      <c r="C153" s="308"/>
      <c r="D153" s="308"/>
      <c r="E153" s="309"/>
      <c r="F153" s="97" t="s">
        <v>36</v>
      </c>
      <c r="G153" s="98" t="s">
        <v>37</v>
      </c>
      <c r="H153" s="99" t="s">
        <v>36</v>
      </c>
      <c r="I153" s="98" t="s">
        <v>37</v>
      </c>
      <c r="J153" s="99" t="s">
        <v>36</v>
      </c>
      <c r="K153" s="98" t="s">
        <v>37</v>
      </c>
      <c r="L153" s="99" t="s">
        <v>36</v>
      </c>
      <c r="M153" s="101" t="s">
        <v>37</v>
      </c>
      <c r="N153" s="102" t="s">
        <v>36</v>
      </c>
      <c r="O153" s="100" t="s">
        <v>37</v>
      </c>
      <c r="P153" s="310" t="e">
        <f>VLOOKUP($B148,利用者一覧!$C$4:$AU$53,41,FALSE)</f>
        <v>#N/A</v>
      </c>
      <c r="Q153" s="311"/>
      <c r="R153" s="311"/>
      <c r="S153" s="311"/>
      <c r="T153" s="312"/>
      <c r="U153" s="64" t="s">
        <v>148</v>
      </c>
      <c r="V153" s="279" t="s">
        <v>138</v>
      </c>
      <c r="W153" s="280"/>
      <c r="X153" s="96" t="e">
        <f>VLOOKUP($B148,利用者一覧!$C$4:$AU$53,20,FALSE)</f>
        <v>#N/A</v>
      </c>
      <c r="Y153" s="281" t="s">
        <v>142</v>
      </c>
      <c r="Z153" s="280"/>
      <c r="AA153" s="96" t="e">
        <f>VLOOKUP($B148,利用者一覧!$C$4:$AU$53,28,FALSE)</f>
        <v>#N/A</v>
      </c>
      <c r="AB153" s="225"/>
      <c r="AC153" s="225"/>
      <c r="AD153" s="225"/>
      <c r="AE153" s="225"/>
      <c r="AF153" s="226"/>
      <c r="AK153" s="316"/>
      <c r="AL153" s="316"/>
      <c r="AM153" s="67"/>
      <c r="AN153" s="67"/>
      <c r="AO153" s="67"/>
    </row>
    <row r="154" spans="1:65" ht="21.6" customHeight="1" thickTop="1" thickBot="1">
      <c r="A154" s="302"/>
      <c r="B154" s="106" t="s">
        <v>51</v>
      </c>
      <c r="C154" s="94" t="e">
        <f>VLOOKUP($B148,利用者一覧!$C$4:$AU$53,39,FALSE)</f>
        <v>#N/A</v>
      </c>
      <c r="D154" s="104" t="s">
        <v>56</v>
      </c>
      <c r="E154" s="61" t="s">
        <v>149</v>
      </c>
      <c r="F154" s="71"/>
      <c r="G154" s="72"/>
      <c r="H154" s="73"/>
      <c r="I154" s="72"/>
      <c r="J154" s="73"/>
      <c r="K154" s="72"/>
      <c r="L154" s="73"/>
      <c r="M154" s="74"/>
      <c r="N154" s="62"/>
      <c r="O154" s="63"/>
      <c r="P154" s="317" t="e">
        <f>VLOOKUP($B148,利用者一覧!$C$4:$AU$53,42,FALSE)</f>
        <v>#N/A</v>
      </c>
      <c r="Q154" s="318"/>
      <c r="R154" s="318"/>
      <c r="S154" s="318"/>
      <c r="T154" s="319"/>
      <c r="U154" s="116" t="s">
        <v>148</v>
      </c>
      <c r="V154" s="320" t="e">
        <f>VLOOKUP($B148,利用者一覧!$C$4:$AU$53,44,FALSE)</f>
        <v>#N/A</v>
      </c>
      <c r="W154" s="179"/>
      <c r="X154" s="179"/>
      <c r="Y154" s="179"/>
      <c r="Z154" s="179"/>
      <c r="AA154" s="179"/>
      <c r="AB154" s="179"/>
      <c r="AC154" s="179"/>
      <c r="AD154" s="179"/>
      <c r="AE154" s="179"/>
      <c r="AF154" s="180"/>
    </row>
    <row r="155" spans="1:65" ht="21.6" customHeight="1" thickBot="1">
      <c r="A155" s="302"/>
      <c r="B155" s="293" t="s">
        <v>182</v>
      </c>
      <c r="C155" s="294"/>
      <c r="D155" s="294"/>
      <c r="E155" s="295"/>
      <c r="F155" s="109"/>
      <c r="G155" s="110"/>
      <c r="H155" s="111"/>
      <c r="I155" s="110"/>
      <c r="J155" s="111"/>
      <c r="K155" s="110"/>
      <c r="L155" s="111"/>
      <c r="M155" s="112"/>
      <c r="N155" s="113"/>
      <c r="O155" s="114"/>
      <c r="P155" s="198" t="s">
        <v>178</v>
      </c>
      <c r="Q155" s="199"/>
      <c r="R155" s="324"/>
      <c r="S155" s="206" t="e">
        <f>VLOOKUP($B148,利用者一覧!$C$4:$AU$53,43,FALSE)</f>
        <v>#N/A</v>
      </c>
      <c r="T155" s="206"/>
      <c r="U155" s="207"/>
      <c r="V155" s="321"/>
      <c r="W155" s="322"/>
      <c r="X155" s="322"/>
      <c r="Y155" s="322"/>
      <c r="Z155" s="322"/>
      <c r="AA155" s="322"/>
      <c r="AB155" s="322"/>
      <c r="AC155" s="322"/>
      <c r="AD155" s="322"/>
      <c r="AE155" s="322"/>
      <c r="AF155" s="323"/>
      <c r="AK155" s="76"/>
      <c r="AL155" s="76"/>
      <c r="AM155" s="76"/>
      <c r="AN155" s="76"/>
      <c r="AO155" s="76"/>
      <c r="AP155" s="77"/>
      <c r="AQ155" s="77"/>
      <c r="AR155" s="75"/>
      <c r="AS155" s="77"/>
      <c r="AT155" s="77"/>
      <c r="AU155" s="75"/>
      <c r="AV155" s="77"/>
      <c r="AW155" s="77"/>
      <c r="AX155" s="75"/>
      <c r="AY155" s="77"/>
      <c r="AZ155" s="77"/>
      <c r="BA155" s="75"/>
      <c r="BB155" s="77"/>
      <c r="BC155" s="77"/>
      <c r="BD155" s="75"/>
      <c r="BE155" s="77"/>
      <c r="BF155" s="77"/>
      <c r="BG155" s="75"/>
      <c r="BH155" s="77"/>
      <c r="BI155" s="77"/>
      <c r="BJ155" s="75"/>
      <c r="BK155" s="77"/>
      <c r="BL155" s="77"/>
      <c r="BM155" s="75"/>
    </row>
    <row r="156" spans="1:65" ht="27.6" customHeight="1" thickTop="1" thickBot="1">
      <c r="A156" s="303"/>
      <c r="B156" s="313"/>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314"/>
      <c r="AF156" s="315"/>
    </row>
    <row r="157" spans="1:65" ht="16.95" customHeight="1" thickBot="1">
      <c r="A157" s="302">
        <v>16</v>
      </c>
      <c r="B157" s="149" t="s">
        <v>9</v>
      </c>
      <c r="C157" s="150"/>
      <c r="D157" s="150"/>
      <c r="E157" s="151"/>
      <c r="F157" s="304" t="s">
        <v>158</v>
      </c>
      <c r="G157" s="305"/>
      <c r="H157" s="305"/>
      <c r="I157" s="305"/>
      <c r="J157" s="305"/>
      <c r="K157" s="305"/>
      <c r="L157" s="305"/>
      <c r="M157" s="305"/>
      <c r="N157" s="305"/>
      <c r="O157" s="306"/>
      <c r="P157" s="282" t="s">
        <v>48</v>
      </c>
      <c r="Q157" s="283"/>
      <c r="R157" s="283"/>
      <c r="S157" s="283"/>
      <c r="T157" s="283"/>
      <c r="U157" s="284"/>
      <c r="V157" s="285" t="e">
        <f>VLOOKUP($B158,利用者一覧!$C$4:$AU$53,36,FALSE)</f>
        <v>#N/A</v>
      </c>
      <c r="W157" s="286"/>
      <c r="X157" s="286"/>
      <c r="Y157" s="282" t="s">
        <v>49</v>
      </c>
      <c r="Z157" s="283"/>
      <c r="AA157" s="283"/>
      <c r="AB157" s="283"/>
      <c r="AC157" s="284"/>
      <c r="AD157" s="285" t="e">
        <f>VLOOKUP($B158,利用者一覧!$C$4:$AU$53,37,FALSE)</f>
        <v>#N/A</v>
      </c>
      <c r="AE157" s="286"/>
      <c r="AF157" s="287"/>
    </row>
    <row r="158" spans="1:65" ht="27" customHeight="1" thickTop="1" thickBot="1">
      <c r="A158" s="302"/>
      <c r="B158" s="208"/>
      <c r="C158" s="208"/>
      <c r="D158" s="208"/>
      <c r="E158" s="259"/>
      <c r="F158" s="271" t="s">
        <v>26</v>
      </c>
      <c r="G158" s="272"/>
      <c r="H158" s="171" t="s">
        <v>27</v>
      </c>
      <c r="I158" s="272"/>
      <c r="J158" s="171" t="s">
        <v>28</v>
      </c>
      <c r="K158" s="272"/>
      <c r="L158" s="171" t="s">
        <v>29</v>
      </c>
      <c r="M158" s="272"/>
      <c r="N158" s="171" t="s">
        <v>30</v>
      </c>
      <c r="O158" s="275"/>
      <c r="P158" s="106" t="s">
        <v>52</v>
      </c>
      <c r="Q158" s="288" t="s">
        <v>53</v>
      </c>
      <c r="R158" s="289"/>
      <c r="S158" s="104" t="s">
        <v>57</v>
      </c>
      <c r="T158" s="290"/>
      <c r="U158" s="291"/>
      <c r="V158" s="105" t="s">
        <v>60</v>
      </c>
      <c r="W158" s="288" t="s">
        <v>61</v>
      </c>
      <c r="X158" s="292"/>
      <c r="Y158" s="107" t="s">
        <v>54</v>
      </c>
      <c r="Z158" s="115" t="s">
        <v>148</v>
      </c>
      <c r="AA158" s="108" t="s">
        <v>58</v>
      </c>
      <c r="AB158" s="115" t="s">
        <v>148</v>
      </c>
      <c r="AC158" s="108" t="s">
        <v>62</v>
      </c>
      <c r="AD158" s="115" t="s">
        <v>148</v>
      </c>
      <c r="AE158" s="104" t="s">
        <v>55</v>
      </c>
      <c r="AF158" s="61" t="s">
        <v>148</v>
      </c>
    </row>
    <row r="159" spans="1:65" ht="21.6" customHeight="1" thickBot="1">
      <c r="A159" s="302"/>
      <c r="B159" s="209"/>
      <c r="C159" s="209"/>
      <c r="D159" s="209"/>
      <c r="E159" s="261"/>
      <c r="F159" s="97" t="s">
        <v>36</v>
      </c>
      <c r="G159" s="98" t="s">
        <v>37</v>
      </c>
      <c r="H159" s="99" t="s">
        <v>36</v>
      </c>
      <c r="I159" s="98" t="s">
        <v>37</v>
      </c>
      <c r="J159" s="99" t="s">
        <v>36</v>
      </c>
      <c r="K159" s="98" t="s">
        <v>37</v>
      </c>
      <c r="L159" s="99" t="s">
        <v>36</v>
      </c>
      <c r="M159" s="98" t="s">
        <v>37</v>
      </c>
      <c r="N159" s="99" t="s">
        <v>36</v>
      </c>
      <c r="O159" s="100" t="s">
        <v>37</v>
      </c>
      <c r="P159" s="293" t="s">
        <v>177</v>
      </c>
      <c r="Q159" s="294"/>
      <c r="R159" s="294"/>
      <c r="S159" s="294"/>
      <c r="T159" s="294"/>
      <c r="U159" s="295"/>
      <c r="V159" s="293" t="s">
        <v>176</v>
      </c>
      <c r="W159" s="294"/>
      <c r="X159" s="294"/>
      <c r="Y159" s="294"/>
      <c r="Z159" s="294"/>
      <c r="AA159" s="296"/>
      <c r="AB159" s="297" t="e">
        <f>VLOOKUP($B158,利用者一覧!$C$4:$AU$53,45,FALSE)</f>
        <v>#N/A</v>
      </c>
      <c r="AC159" s="297"/>
      <c r="AD159" s="297"/>
      <c r="AE159" s="297"/>
      <c r="AF159" s="298"/>
    </row>
    <row r="160" spans="1:65" ht="27" customHeight="1" thickTop="1" thickBot="1">
      <c r="A160" s="302"/>
      <c r="B160" s="209"/>
      <c r="C160" s="209"/>
      <c r="D160" s="209"/>
      <c r="E160" s="261"/>
      <c r="F160" s="71"/>
      <c r="G160" s="72"/>
      <c r="H160" s="73"/>
      <c r="I160" s="72"/>
      <c r="J160" s="73"/>
      <c r="K160" s="72"/>
      <c r="L160" s="73"/>
      <c r="M160" s="72"/>
      <c r="N160" s="73"/>
      <c r="O160" s="83"/>
      <c r="P160" s="107" t="s">
        <v>157</v>
      </c>
      <c r="Q160" s="115" t="s">
        <v>148</v>
      </c>
      <c r="R160" s="108" t="s">
        <v>63</v>
      </c>
      <c r="S160" s="61" t="s">
        <v>148</v>
      </c>
      <c r="T160" s="107" t="s">
        <v>59</v>
      </c>
      <c r="U160" s="61" t="s">
        <v>148</v>
      </c>
      <c r="V160" s="299" t="s">
        <v>135</v>
      </c>
      <c r="W160" s="300"/>
      <c r="X160" s="95" t="e">
        <f>VLOOKUP($B158,利用者一覧!$C$4:$AU$53,14,FALSE)</f>
        <v>#N/A</v>
      </c>
      <c r="Y160" s="301" t="s">
        <v>139</v>
      </c>
      <c r="Z160" s="300"/>
      <c r="AA160" s="95" t="e">
        <f>VLOOKUP($B158,利用者一覧!$C$4:$AU$53,22,FALSE)</f>
        <v>#N/A</v>
      </c>
      <c r="AB160" s="225"/>
      <c r="AC160" s="225"/>
      <c r="AD160" s="225"/>
      <c r="AE160" s="225"/>
      <c r="AF160" s="226"/>
    </row>
    <row r="161" spans="1:65" ht="21.6" customHeight="1" thickBot="1">
      <c r="A161" s="302"/>
      <c r="B161" s="283" t="s">
        <v>46</v>
      </c>
      <c r="C161" s="283"/>
      <c r="D161" s="283"/>
      <c r="E161" s="307"/>
      <c r="F161" s="84"/>
      <c r="G161" s="85"/>
      <c r="H161" s="86"/>
      <c r="I161" s="85"/>
      <c r="J161" s="86"/>
      <c r="K161" s="85"/>
      <c r="L161" s="86"/>
      <c r="M161" s="85"/>
      <c r="N161" s="86"/>
      <c r="O161" s="87"/>
      <c r="P161" s="293" t="s">
        <v>156</v>
      </c>
      <c r="Q161" s="294"/>
      <c r="R161" s="294"/>
      <c r="S161" s="294"/>
      <c r="T161" s="294"/>
      <c r="U161" s="295"/>
      <c r="V161" s="279" t="s">
        <v>143</v>
      </c>
      <c r="W161" s="280"/>
      <c r="X161" s="96" t="e">
        <f>VLOOKUP($B158,利用者一覧!$C$4:$AU$53,16,FALSE)</f>
        <v>#N/A</v>
      </c>
      <c r="Y161" s="281" t="s">
        <v>140</v>
      </c>
      <c r="Z161" s="280"/>
      <c r="AA161" s="96" t="e">
        <f>VLOOKUP($B158,利用者一覧!$C$4:$AU$53,24,FALSE)</f>
        <v>#N/A</v>
      </c>
      <c r="AB161" s="225"/>
      <c r="AC161" s="225"/>
      <c r="AD161" s="225"/>
      <c r="AE161" s="225"/>
      <c r="AF161" s="226"/>
    </row>
    <row r="162" spans="1:65" ht="21.6" customHeight="1" thickTop="1" thickBot="1">
      <c r="A162" s="302"/>
      <c r="B162" s="103" t="s">
        <v>51</v>
      </c>
      <c r="C162" s="94" t="e">
        <f>VLOOKUP($B158,利用者一覧!$C$4:$AU$53,38,FALSE)</f>
        <v>#N/A</v>
      </c>
      <c r="D162" s="104" t="s">
        <v>56</v>
      </c>
      <c r="E162" s="61" t="s">
        <v>149</v>
      </c>
      <c r="F162" s="271" t="s">
        <v>31</v>
      </c>
      <c r="G162" s="272"/>
      <c r="H162" s="171" t="s">
        <v>32</v>
      </c>
      <c r="I162" s="272"/>
      <c r="J162" s="171" t="s">
        <v>33</v>
      </c>
      <c r="K162" s="272"/>
      <c r="L162" s="171" t="s">
        <v>34</v>
      </c>
      <c r="M162" s="273"/>
      <c r="N162" s="274" t="s">
        <v>35</v>
      </c>
      <c r="O162" s="275"/>
      <c r="P162" s="276" t="e">
        <f>VLOOKUP($B158,利用者一覧!$C$4:$AU$53,40,FALSE)</f>
        <v>#N/A</v>
      </c>
      <c r="Q162" s="277"/>
      <c r="R162" s="277"/>
      <c r="S162" s="277"/>
      <c r="T162" s="278"/>
      <c r="U162" s="70" t="s">
        <v>148</v>
      </c>
      <c r="V162" s="279" t="s">
        <v>144</v>
      </c>
      <c r="W162" s="280"/>
      <c r="X162" s="96" t="e">
        <f>VLOOKUP($B158,利用者一覧!$C$4:$AU$53,18,FALSE)</f>
        <v>#N/A</v>
      </c>
      <c r="Y162" s="281" t="s">
        <v>141</v>
      </c>
      <c r="Z162" s="280"/>
      <c r="AA162" s="96" t="e">
        <f>VLOOKUP($B158,利用者一覧!$C$4:$AU$53,26,FALSE)</f>
        <v>#N/A</v>
      </c>
      <c r="AB162" s="225"/>
      <c r="AC162" s="225"/>
      <c r="AD162" s="225"/>
      <c r="AE162" s="225"/>
      <c r="AF162" s="226"/>
    </row>
    <row r="163" spans="1:65" ht="21.6" customHeight="1" thickBot="1">
      <c r="A163" s="302"/>
      <c r="B163" s="308" t="s">
        <v>47</v>
      </c>
      <c r="C163" s="308"/>
      <c r="D163" s="308"/>
      <c r="E163" s="309"/>
      <c r="F163" s="97" t="s">
        <v>36</v>
      </c>
      <c r="G163" s="98" t="s">
        <v>37</v>
      </c>
      <c r="H163" s="99" t="s">
        <v>36</v>
      </c>
      <c r="I163" s="98" t="s">
        <v>37</v>
      </c>
      <c r="J163" s="99" t="s">
        <v>36</v>
      </c>
      <c r="K163" s="98" t="s">
        <v>37</v>
      </c>
      <c r="L163" s="99" t="s">
        <v>36</v>
      </c>
      <c r="M163" s="101" t="s">
        <v>37</v>
      </c>
      <c r="N163" s="102" t="s">
        <v>36</v>
      </c>
      <c r="O163" s="100" t="s">
        <v>37</v>
      </c>
      <c r="P163" s="310" t="e">
        <f>VLOOKUP($B158,利用者一覧!$C$4:$AU$53,41,FALSE)</f>
        <v>#N/A</v>
      </c>
      <c r="Q163" s="311"/>
      <c r="R163" s="311"/>
      <c r="S163" s="311"/>
      <c r="T163" s="312"/>
      <c r="U163" s="64" t="s">
        <v>148</v>
      </c>
      <c r="V163" s="279" t="s">
        <v>138</v>
      </c>
      <c r="W163" s="280"/>
      <c r="X163" s="96" t="e">
        <f>VLOOKUP($B158,利用者一覧!$C$4:$AU$53,20,FALSE)</f>
        <v>#N/A</v>
      </c>
      <c r="Y163" s="281" t="s">
        <v>142</v>
      </c>
      <c r="Z163" s="280"/>
      <c r="AA163" s="96" t="e">
        <f>VLOOKUP($B158,利用者一覧!$C$4:$AU$53,28,FALSE)</f>
        <v>#N/A</v>
      </c>
      <c r="AB163" s="225"/>
      <c r="AC163" s="225"/>
      <c r="AD163" s="225"/>
      <c r="AE163" s="225"/>
      <c r="AF163" s="226"/>
      <c r="AK163" s="316"/>
      <c r="AL163" s="316"/>
      <c r="AM163" s="67"/>
      <c r="AN163" s="67"/>
      <c r="AO163" s="67"/>
    </row>
    <row r="164" spans="1:65" ht="21.6" customHeight="1" thickTop="1" thickBot="1">
      <c r="A164" s="302"/>
      <c r="B164" s="106" t="s">
        <v>51</v>
      </c>
      <c r="C164" s="94" t="e">
        <f>VLOOKUP($B158,利用者一覧!$C$4:$AU$53,39,FALSE)</f>
        <v>#N/A</v>
      </c>
      <c r="D164" s="104" t="s">
        <v>56</v>
      </c>
      <c r="E164" s="61" t="s">
        <v>149</v>
      </c>
      <c r="F164" s="71"/>
      <c r="G164" s="72"/>
      <c r="H164" s="73"/>
      <c r="I164" s="72"/>
      <c r="J164" s="73"/>
      <c r="K164" s="72"/>
      <c r="L164" s="73"/>
      <c r="M164" s="74"/>
      <c r="N164" s="62"/>
      <c r="O164" s="63"/>
      <c r="P164" s="317" t="e">
        <f>VLOOKUP($B158,利用者一覧!$C$4:$AU$53,42,FALSE)</f>
        <v>#N/A</v>
      </c>
      <c r="Q164" s="318"/>
      <c r="R164" s="318"/>
      <c r="S164" s="318"/>
      <c r="T164" s="319"/>
      <c r="U164" s="116" t="s">
        <v>148</v>
      </c>
      <c r="V164" s="320" t="e">
        <f>VLOOKUP($B158,利用者一覧!$C$4:$AU$53,44,FALSE)</f>
        <v>#N/A</v>
      </c>
      <c r="W164" s="179"/>
      <c r="X164" s="179"/>
      <c r="Y164" s="179"/>
      <c r="Z164" s="179"/>
      <c r="AA164" s="179"/>
      <c r="AB164" s="179"/>
      <c r="AC164" s="179"/>
      <c r="AD164" s="179"/>
      <c r="AE164" s="179"/>
      <c r="AF164" s="180"/>
    </row>
    <row r="165" spans="1:65" ht="21.6" customHeight="1" thickBot="1">
      <c r="A165" s="302"/>
      <c r="B165" s="293" t="s">
        <v>182</v>
      </c>
      <c r="C165" s="294"/>
      <c r="D165" s="294"/>
      <c r="E165" s="295"/>
      <c r="F165" s="109"/>
      <c r="G165" s="110"/>
      <c r="H165" s="111"/>
      <c r="I165" s="110"/>
      <c r="J165" s="111"/>
      <c r="K165" s="110"/>
      <c r="L165" s="111"/>
      <c r="M165" s="112"/>
      <c r="N165" s="113"/>
      <c r="O165" s="114"/>
      <c r="P165" s="198" t="s">
        <v>178</v>
      </c>
      <c r="Q165" s="199"/>
      <c r="R165" s="324"/>
      <c r="S165" s="206" t="e">
        <f>VLOOKUP($B158,利用者一覧!$C$4:$AU$53,43,FALSE)</f>
        <v>#N/A</v>
      </c>
      <c r="T165" s="206"/>
      <c r="U165" s="207"/>
      <c r="V165" s="321"/>
      <c r="W165" s="322"/>
      <c r="X165" s="322"/>
      <c r="Y165" s="322"/>
      <c r="Z165" s="322"/>
      <c r="AA165" s="322"/>
      <c r="AB165" s="322"/>
      <c r="AC165" s="322"/>
      <c r="AD165" s="322"/>
      <c r="AE165" s="322"/>
      <c r="AF165" s="323"/>
      <c r="AK165" s="76"/>
      <c r="AL165" s="76"/>
      <c r="AM165" s="76"/>
      <c r="AN165" s="76"/>
      <c r="AO165" s="76"/>
      <c r="AP165" s="77"/>
      <c r="AQ165" s="77"/>
      <c r="AR165" s="75"/>
      <c r="AS165" s="77"/>
      <c r="AT165" s="77"/>
      <c r="AU165" s="75"/>
      <c r="AV165" s="77"/>
      <c r="AW165" s="77"/>
      <c r="AX165" s="75"/>
      <c r="AY165" s="77"/>
      <c r="AZ165" s="77"/>
      <c r="BA165" s="75"/>
      <c r="BB165" s="77"/>
      <c r="BC165" s="77"/>
      <c r="BD165" s="75"/>
      <c r="BE165" s="77"/>
      <c r="BF165" s="77"/>
      <c r="BG165" s="75"/>
      <c r="BH165" s="77"/>
      <c r="BI165" s="77"/>
      <c r="BJ165" s="75"/>
      <c r="BK165" s="77"/>
      <c r="BL165" s="77"/>
      <c r="BM165" s="75"/>
    </row>
    <row r="166" spans="1:65" ht="27.6" customHeight="1" thickTop="1" thickBot="1">
      <c r="A166" s="303"/>
      <c r="B166" s="313"/>
      <c r="C166" s="314"/>
      <c r="D166" s="314"/>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5"/>
    </row>
    <row r="167" spans="1:65" ht="16.95" customHeight="1" thickBot="1">
      <c r="A167" s="302">
        <v>17</v>
      </c>
      <c r="B167" s="149" t="s">
        <v>9</v>
      </c>
      <c r="C167" s="150"/>
      <c r="D167" s="150"/>
      <c r="E167" s="151"/>
      <c r="F167" s="304" t="s">
        <v>158</v>
      </c>
      <c r="G167" s="305"/>
      <c r="H167" s="305"/>
      <c r="I167" s="305"/>
      <c r="J167" s="305"/>
      <c r="K167" s="305"/>
      <c r="L167" s="305"/>
      <c r="M167" s="305"/>
      <c r="N167" s="305"/>
      <c r="O167" s="306"/>
      <c r="P167" s="282" t="s">
        <v>48</v>
      </c>
      <c r="Q167" s="283"/>
      <c r="R167" s="283"/>
      <c r="S167" s="283"/>
      <c r="T167" s="283"/>
      <c r="U167" s="284"/>
      <c r="V167" s="285" t="e">
        <f>VLOOKUP($B168,利用者一覧!$C$4:$AU$53,36,FALSE)</f>
        <v>#N/A</v>
      </c>
      <c r="W167" s="286"/>
      <c r="X167" s="286"/>
      <c r="Y167" s="282" t="s">
        <v>49</v>
      </c>
      <c r="Z167" s="283"/>
      <c r="AA167" s="283"/>
      <c r="AB167" s="283"/>
      <c r="AC167" s="284"/>
      <c r="AD167" s="285" t="e">
        <f>VLOOKUP($B168,利用者一覧!$C$4:$AU$53,37,FALSE)</f>
        <v>#N/A</v>
      </c>
      <c r="AE167" s="286"/>
      <c r="AF167" s="287"/>
    </row>
    <row r="168" spans="1:65" ht="27" customHeight="1" thickTop="1" thickBot="1">
      <c r="A168" s="302"/>
      <c r="B168" s="208"/>
      <c r="C168" s="208"/>
      <c r="D168" s="208"/>
      <c r="E168" s="259"/>
      <c r="F168" s="271" t="s">
        <v>26</v>
      </c>
      <c r="G168" s="272"/>
      <c r="H168" s="171" t="s">
        <v>27</v>
      </c>
      <c r="I168" s="272"/>
      <c r="J168" s="171" t="s">
        <v>28</v>
      </c>
      <c r="K168" s="272"/>
      <c r="L168" s="171" t="s">
        <v>29</v>
      </c>
      <c r="M168" s="272"/>
      <c r="N168" s="171" t="s">
        <v>30</v>
      </c>
      <c r="O168" s="275"/>
      <c r="P168" s="106" t="s">
        <v>52</v>
      </c>
      <c r="Q168" s="288" t="s">
        <v>53</v>
      </c>
      <c r="R168" s="289"/>
      <c r="S168" s="104" t="s">
        <v>57</v>
      </c>
      <c r="T168" s="290"/>
      <c r="U168" s="291"/>
      <c r="V168" s="105" t="s">
        <v>60</v>
      </c>
      <c r="W168" s="288" t="s">
        <v>61</v>
      </c>
      <c r="X168" s="292"/>
      <c r="Y168" s="107" t="s">
        <v>54</v>
      </c>
      <c r="Z168" s="115" t="s">
        <v>148</v>
      </c>
      <c r="AA168" s="108" t="s">
        <v>58</v>
      </c>
      <c r="AB168" s="115" t="s">
        <v>148</v>
      </c>
      <c r="AC168" s="108" t="s">
        <v>62</v>
      </c>
      <c r="AD168" s="115" t="s">
        <v>148</v>
      </c>
      <c r="AE168" s="104" t="s">
        <v>55</v>
      </c>
      <c r="AF168" s="61" t="s">
        <v>148</v>
      </c>
    </row>
    <row r="169" spans="1:65" ht="21.6" customHeight="1" thickBot="1">
      <c r="A169" s="302"/>
      <c r="B169" s="209"/>
      <c r="C169" s="209"/>
      <c r="D169" s="209"/>
      <c r="E169" s="261"/>
      <c r="F169" s="97" t="s">
        <v>36</v>
      </c>
      <c r="G169" s="98" t="s">
        <v>37</v>
      </c>
      <c r="H169" s="99" t="s">
        <v>36</v>
      </c>
      <c r="I169" s="98" t="s">
        <v>37</v>
      </c>
      <c r="J169" s="99" t="s">
        <v>36</v>
      </c>
      <c r="K169" s="98" t="s">
        <v>37</v>
      </c>
      <c r="L169" s="99" t="s">
        <v>36</v>
      </c>
      <c r="M169" s="98" t="s">
        <v>37</v>
      </c>
      <c r="N169" s="99" t="s">
        <v>36</v>
      </c>
      <c r="O169" s="100" t="s">
        <v>37</v>
      </c>
      <c r="P169" s="293" t="s">
        <v>177</v>
      </c>
      <c r="Q169" s="294"/>
      <c r="R169" s="294"/>
      <c r="S169" s="294"/>
      <c r="T169" s="294"/>
      <c r="U169" s="295"/>
      <c r="V169" s="293" t="s">
        <v>176</v>
      </c>
      <c r="W169" s="294"/>
      <c r="X169" s="294"/>
      <c r="Y169" s="294"/>
      <c r="Z169" s="294"/>
      <c r="AA169" s="296"/>
      <c r="AB169" s="297" t="e">
        <f>VLOOKUP($B168,利用者一覧!$C$4:$AU$53,45,FALSE)</f>
        <v>#N/A</v>
      </c>
      <c r="AC169" s="297"/>
      <c r="AD169" s="297"/>
      <c r="AE169" s="297"/>
      <c r="AF169" s="298"/>
    </row>
    <row r="170" spans="1:65" ht="27" customHeight="1" thickTop="1" thickBot="1">
      <c r="A170" s="302"/>
      <c r="B170" s="209"/>
      <c r="C170" s="209"/>
      <c r="D170" s="209"/>
      <c r="E170" s="261"/>
      <c r="F170" s="71"/>
      <c r="G170" s="72"/>
      <c r="H170" s="73"/>
      <c r="I170" s="72"/>
      <c r="J170" s="73"/>
      <c r="K170" s="72"/>
      <c r="L170" s="73"/>
      <c r="M170" s="72"/>
      <c r="N170" s="73"/>
      <c r="O170" s="83"/>
      <c r="P170" s="107" t="s">
        <v>157</v>
      </c>
      <c r="Q170" s="115" t="s">
        <v>148</v>
      </c>
      <c r="R170" s="108" t="s">
        <v>63</v>
      </c>
      <c r="S170" s="61" t="s">
        <v>148</v>
      </c>
      <c r="T170" s="107" t="s">
        <v>59</v>
      </c>
      <c r="U170" s="61" t="s">
        <v>148</v>
      </c>
      <c r="V170" s="299" t="s">
        <v>135</v>
      </c>
      <c r="W170" s="300"/>
      <c r="X170" s="95" t="e">
        <f>VLOOKUP($B168,利用者一覧!$C$4:$AU$53,14,FALSE)</f>
        <v>#N/A</v>
      </c>
      <c r="Y170" s="301" t="s">
        <v>139</v>
      </c>
      <c r="Z170" s="300"/>
      <c r="AA170" s="95" t="e">
        <f>VLOOKUP($B168,利用者一覧!$C$4:$AU$53,22,FALSE)</f>
        <v>#N/A</v>
      </c>
      <c r="AB170" s="225"/>
      <c r="AC170" s="225"/>
      <c r="AD170" s="225"/>
      <c r="AE170" s="225"/>
      <c r="AF170" s="226"/>
    </row>
    <row r="171" spans="1:65" ht="21.6" customHeight="1" thickBot="1">
      <c r="A171" s="302"/>
      <c r="B171" s="283" t="s">
        <v>46</v>
      </c>
      <c r="C171" s="283"/>
      <c r="D171" s="283"/>
      <c r="E171" s="307"/>
      <c r="F171" s="84"/>
      <c r="G171" s="85"/>
      <c r="H171" s="86"/>
      <c r="I171" s="85"/>
      <c r="J171" s="86"/>
      <c r="K171" s="85"/>
      <c r="L171" s="86"/>
      <c r="M171" s="85"/>
      <c r="N171" s="86"/>
      <c r="O171" s="87"/>
      <c r="P171" s="293" t="s">
        <v>156</v>
      </c>
      <c r="Q171" s="294"/>
      <c r="R171" s="294"/>
      <c r="S171" s="294"/>
      <c r="T171" s="294"/>
      <c r="U171" s="295"/>
      <c r="V171" s="279" t="s">
        <v>143</v>
      </c>
      <c r="W171" s="280"/>
      <c r="X171" s="96" t="e">
        <f>VLOOKUP($B168,利用者一覧!$C$4:$AU$53,16,FALSE)</f>
        <v>#N/A</v>
      </c>
      <c r="Y171" s="281" t="s">
        <v>140</v>
      </c>
      <c r="Z171" s="280"/>
      <c r="AA171" s="96" t="e">
        <f>VLOOKUP($B168,利用者一覧!$C$4:$AU$53,24,FALSE)</f>
        <v>#N/A</v>
      </c>
      <c r="AB171" s="225"/>
      <c r="AC171" s="225"/>
      <c r="AD171" s="225"/>
      <c r="AE171" s="225"/>
      <c r="AF171" s="226"/>
    </row>
    <row r="172" spans="1:65" ht="21.6" customHeight="1" thickTop="1" thickBot="1">
      <c r="A172" s="302"/>
      <c r="B172" s="103" t="s">
        <v>51</v>
      </c>
      <c r="C172" s="94" t="e">
        <f>VLOOKUP($B168,利用者一覧!$C$4:$AU$53,38,FALSE)</f>
        <v>#N/A</v>
      </c>
      <c r="D172" s="104" t="s">
        <v>56</v>
      </c>
      <c r="E172" s="61" t="s">
        <v>149</v>
      </c>
      <c r="F172" s="271" t="s">
        <v>31</v>
      </c>
      <c r="G172" s="272"/>
      <c r="H172" s="171" t="s">
        <v>32</v>
      </c>
      <c r="I172" s="272"/>
      <c r="J172" s="171" t="s">
        <v>33</v>
      </c>
      <c r="K172" s="272"/>
      <c r="L172" s="171" t="s">
        <v>34</v>
      </c>
      <c r="M172" s="273"/>
      <c r="N172" s="274" t="s">
        <v>35</v>
      </c>
      <c r="O172" s="275"/>
      <c r="P172" s="276" t="e">
        <f>VLOOKUP($B168,利用者一覧!$C$4:$AU$53,40,FALSE)</f>
        <v>#N/A</v>
      </c>
      <c r="Q172" s="277"/>
      <c r="R172" s="277"/>
      <c r="S172" s="277"/>
      <c r="T172" s="278"/>
      <c r="U172" s="70" t="s">
        <v>148</v>
      </c>
      <c r="V172" s="279" t="s">
        <v>144</v>
      </c>
      <c r="W172" s="280"/>
      <c r="X172" s="96" t="e">
        <f>VLOOKUP($B168,利用者一覧!$C$4:$AU$53,18,FALSE)</f>
        <v>#N/A</v>
      </c>
      <c r="Y172" s="281" t="s">
        <v>141</v>
      </c>
      <c r="Z172" s="280"/>
      <c r="AA172" s="96" t="e">
        <f>VLOOKUP($B168,利用者一覧!$C$4:$AU$53,26,FALSE)</f>
        <v>#N/A</v>
      </c>
      <c r="AB172" s="225"/>
      <c r="AC172" s="225"/>
      <c r="AD172" s="225"/>
      <c r="AE172" s="225"/>
      <c r="AF172" s="226"/>
    </row>
    <row r="173" spans="1:65" ht="21.6" customHeight="1" thickBot="1">
      <c r="A173" s="302"/>
      <c r="B173" s="308" t="s">
        <v>47</v>
      </c>
      <c r="C173" s="308"/>
      <c r="D173" s="308"/>
      <c r="E173" s="309"/>
      <c r="F173" s="97" t="s">
        <v>36</v>
      </c>
      <c r="G173" s="98" t="s">
        <v>37</v>
      </c>
      <c r="H173" s="99" t="s">
        <v>36</v>
      </c>
      <c r="I173" s="98" t="s">
        <v>37</v>
      </c>
      <c r="J173" s="99" t="s">
        <v>36</v>
      </c>
      <c r="K173" s="98" t="s">
        <v>37</v>
      </c>
      <c r="L173" s="99" t="s">
        <v>36</v>
      </c>
      <c r="M173" s="101" t="s">
        <v>37</v>
      </c>
      <c r="N173" s="102" t="s">
        <v>36</v>
      </c>
      <c r="O173" s="100" t="s">
        <v>37</v>
      </c>
      <c r="P173" s="310" t="e">
        <f>VLOOKUP($B168,利用者一覧!$C$4:$AU$53,41,FALSE)</f>
        <v>#N/A</v>
      </c>
      <c r="Q173" s="311"/>
      <c r="R173" s="311"/>
      <c r="S173" s="311"/>
      <c r="T173" s="312"/>
      <c r="U173" s="64" t="s">
        <v>148</v>
      </c>
      <c r="V173" s="279" t="s">
        <v>138</v>
      </c>
      <c r="W173" s="280"/>
      <c r="X173" s="96" t="e">
        <f>VLOOKUP($B168,利用者一覧!$C$4:$AU$53,20,FALSE)</f>
        <v>#N/A</v>
      </c>
      <c r="Y173" s="281" t="s">
        <v>142</v>
      </c>
      <c r="Z173" s="280"/>
      <c r="AA173" s="96" t="e">
        <f>VLOOKUP($B168,利用者一覧!$C$4:$AU$53,28,FALSE)</f>
        <v>#N/A</v>
      </c>
      <c r="AB173" s="225"/>
      <c r="AC173" s="225"/>
      <c r="AD173" s="225"/>
      <c r="AE173" s="225"/>
      <c r="AF173" s="226"/>
      <c r="AK173" s="316"/>
      <c r="AL173" s="316"/>
      <c r="AM173" s="67"/>
      <c r="AN173" s="67"/>
      <c r="AO173" s="67"/>
    </row>
    <row r="174" spans="1:65" ht="21.6" customHeight="1" thickTop="1" thickBot="1">
      <c r="A174" s="302"/>
      <c r="B174" s="106" t="s">
        <v>51</v>
      </c>
      <c r="C174" s="94" t="e">
        <f>VLOOKUP($B168,利用者一覧!$C$4:$AU$53,39,FALSE)</f>
        <v>#N/A</v>
      </c>
      <c r="D174" s="104" t="s">
        <v>56</v>
      </c>
      <c r="E174" s="61" t="s">
        <v>149</v>
      </c>
      <c r="F174" s="71"/>
      <c r="G174" s="72"/>
      <c r="H174" s="73"/>
      <c r="I174" s="72"/>
      <c r="J174" s="73"/>
      <c r="K174" s="72"/>
      <c r="L174" s="73"/>
      <c r="M174" s="74"/>
      <c r="N174" s="62"/>
      <c r="O174" s="63"/>
      <c r="P174" s="317" t="e">
        <f>VLOOKUP($B168,利用者一覧!$C$4:$AU$53,42,FALSE)</f>
        <v>#N/A</v>
      </c>
      <c r="Q174" s="318"/>
      <c r="R174" s="318"/>
      <c r="S174" s="318"/>
      <c r="T174" s="319"/>
      <c r="U174" s="116" t="s">
        <v>148</v>
      </c>
      <c r="V174" s="320" t="e">
        <f>VLOOKUP($B168,利用者一覧!$C$4:$AU$53,44,FALSE)</f>
        <v>#N/A</v>
      </c>
      <c r="W174" s="179"/>
      <c r="X174" s="179"/>
      <c r="Y174" s="179"/>
      <c r="Z174" s="179"/>
      <c r="AA174" s="179"/>
      <c r="AB174" s="179"/>
      <c r="AC174" s="179"/>
      <c r="AD174" s="179"/>
      <c r="AE174" s="179"/>
      <c r="AF174" s="180"/>
    </row>
    <row r="175" spans="1:65" ht="21.6" customHeight="1" thickBot="1">
      <c r="A175" s="302"/>
      <c r="B175" s="293" t="s">
        <v>182</v>
      </c>
      <c r="C175" s="294"/>
      <c r="D175" s="294"/>
      <c r="E175" s="295"/>
      <c r="F175" s="109"/>
      <c r="G175" s="110"/>
      <c r="H175" s="111"/>
      <c r="I175" s="110"/>
      <c r="J175" s="111"/>
      <c r="K175" s="110"/>
      <c r="L175" s="111"/>
      <c r="M175" s="112"/>
      <c r="N175" s="113"/>
      <c r="O175" s="114"/>
      <c r="P175" s="198" t="s">
        <v>178</v>
      </c>
      <c r="Q175" s="199"/>
      <c r="R175" s="324"/>
      <c r="S175" s="206" t="e">
        <f>VLOOKUP($B168,利用者一覧!$C$4:$AU$53,43,FALSE)</f>
        <v>#N/A</v>
      </c>
      <c r="T175" s="206"/>
      <c r="U175" s="207"/>
      <c r="V175" s="321"/>
      <c r="W175" s="322"/>
      <c r="X175" s="322"/>
      <c r="Y175" s="322"/>
      <c r="Z175" s="322"/>
      <c r="AA175" s="322"/>
      <c r="AB175" s="322"/>
      <c r="AC175" s="322"/>
      <c r="AD175" s="322"/>
      <c r="AE175" s="322"/>
      <c r="AF175" s="323"/>
      <c r="AK175" s="76"/>
      <c r="AL175" s="76"/>
      <c r="AM175" s="76"/>
      <c r="AN175" s="76"/>
      <c r="AO175" s="76"/>
      <c r="AP175" s="77"/>
      <c r="AQ175" s="77"/>
      <c r="AR175" s="75"/>
      <c r="AS175" s="77"/>
      <c r="AT175" s="77"/>
      <c r="AU175" s="75"/>
      <c r="AV175" s="77"/>
      <c r="AW175" s="77"/>
      <c r="AX175" s="75"/>
      <c r="AY175" s="77"/>
      <c r="AZ175" s="77"/>
      <c r="BA175" s="75"/>
      <c r="BB175" s="77"/>
      <c r="BC175" s="77"/>
      <c r="BD175" s="75"/>
      <c r="BE175" s="77"/>
      <c r="BF175" s="77"/>
      <c r="BG175" s="75"/>
      <c r="BH175" s="77"/>
      <c r="BI175" s="77"/>
      <c r="BJ175" s="75"/>
      <c r="BK175" s="77"/>
      <c r="BL175" s="77"/>
      <c r="BM175" s="75"/>
    </row>
    <row r="176" spans="1:65" ht="27.6" customHeight="1" thickTop="1" thickBot="1">
      <c r="A176" s="303"/>
      <c r="B176" s="313"/>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4"/>
      <c r="AD176" s="314"/>
      <c r="AE176" s="314"/>
      <c r="AF176" s="315"/>
    </row>
    <row r="177" spans="1:65" ht="16.95" customHeight="1" thickBot="1">
      <c r="A177" s="302">
        <v>18</v>
      </c>
      <c r="B177" s="149" t="s">
        <v>9</v>
      </c>
      <c r="C177" s="150"/>
      <c r="D177" s="150"/>
      <c r="E177" s="151"/>
      <c r="F177" s="304" t="s">
        <v>158</v>
      </c>
      <c r="G177" s="305"/>
      <c r="H177" s="305"/>
      <c r="I177" s="305"/>
      <c r="J177" s="305"/>
      <c r="K177" s="305"/>
      <c r="L177" s="305"/>
      <c r="M177" s="305"/>
      <c r="N177" s="305"/>
      <c r="O177" s="306"/>
      <c r="P177" s="282" t="s">
        <v>48</v>
      </c>
      <c r="Q177" s="283"/>
      <c r="R177" s="283"/>
      <c r="S177" s="283"/>
      <c r="T177" s="283"/>
      <c r="U177" s="284"/>
      <c r="V177" s="285" t="e">
        <f>VLOOKUP($B178,利用者一覧!$C$4:$AU$53,36,FALSE)</f>
        <v>#N/A</v>
      </c>
      <c r="W177" s="286"/>
      <c r="X177" s="286"/>
      <c r="Y177" s="282" t="s">
        <v>49</v>
      </c>
      <c r="Z177" s="283"/>
      <c r="AA177" s="283"/>
      <c r="AB177" s="283"/>
      <c r="AC177" s="284"/>
      <c r="AD177" s="285" t="e">
        <f>VLOOKUP($B178,利用者一覧!$C$4:$AU$53,37,FALSE)</f>
        <v>#N/A</v>
      </c>
      <c r="AE177" s="286"/>
      <c r="AF177" s="287"/>
    </row>
    <row r="178" spans="1:65" ht="27" customHeight="1" thickTop="1" thickBot="1">
      <c r="A178" s="302"/>
      <c r="B178" s="208"/>
      <c r="C178" s="208"/>
      <c r="D178" s="208"/>
      <c r="E178" s="259"/>
      <c r="F178" s="271" t="s">
        <v>26</v>
      </c>
      <c r="G178" s="272"/>
      <c r="H178" s="171" t="s">
        <v>27</v>
      </c>
      <c r="I178" s="272"/>
      <c r="J178" s="171" t="s">
        <v>28</v>
      </c>
      <c r="K178" s="272"/>
      <c r="L178" s="171" t="s">
        <v>29</v>
      </c>
      <c r="M178" s="272"/>
      <c r="N178" s="171" t="s">
        <v>30</v>
      </c>
      <c r="O178" s="275"/>
      <c r="P178" s="106" t="s">
        <v>52</v>
      </c>
      <c r="Q178" s="288" t="s">
        <v>53</v>
      </c>
      <c r="R178" s="289"/>
      <c r="S178" s="104" t="s">
        <v>57</v>
      </c>
      <c r="T178" s="290"/>
      <c r="U178" s="291"/>
      <c r="V178" s="105" t="s">
        <v>60</v>
      </c>
      <c r="W178" s="288" t="s">
        <v>61</v>
      </c>
      <c r="X178" s="292"/>
      <c r="Y178" s="107" t="s">
        <v>54</v>
      </c>
      <c r="Z178" s="115" t="s">
        <v>148</v>
      </c>
      <c r="AA178" s="108" t="s">
        <v>58</v>
      </c>
      <c r="AB178" s="115" t="s">
        <v>148</v>
      </c>
      <c r="AC178" s="108" t="s">
        <v>62</v>
      </c>
      <c r="AD178" s="115" t="s">
        <v>148</v>
      </c>
      <c r="AE178" s="104" t="s">
        <v>55</v>
      </c>
      <c r="AF178" s="61" t="s">
        <v>148</v>
      </c>
    </row>
    <row r="179" spans="1:65" ht="21.6" customHeight="1" thickBot="1">
      <c r="A179" s="302"/>
      <c r="B179" s="209"/>
      <c r="C179" s="209"/>
      <c r="D179" s="209"/>
      <c r="E179" s="261"/>
      <c r="F179" s="97" t="s">
        <v>36</v>
      </c>
      <c r="G179" s="98" t="s">
        <v>37</v>
      </c>
      <c r="H179" s="99" t="s">
        <v>36</v>
      </c>
      <c r="I179" s="98" t="s">
        <v>37</v>
      </c>
      <c r="J179" s="99" t="s">
        <v>36</v>
      </c>
      <c r="K179" s="98" t="s">
        <v>37</v>
      </c>
      <c r="L179" s="99" t="s">
        <v>36</v>
      </c>
      <c r="M179" s="98" t="s">
        <v>37</v>
      </c>
      <c r="N179" s="99" t="s">
        <v>36</v>
      </c>
      <c r="O179" s="100" t="s">
        <v>37</v>
      </c>
      <c r="P179" s="293" t="s">
        <v>177</v>
      </c>
      <c r="Q179" s="294"/>
      <c r="R179" s="294"/>
      <c r="S179" s="294"/>
      <c r="T179" s="294"/>
      <c r="U179" s="295"/>
      <c r="V179" s="293" t="s">
        <v>176</v>
      </c>
      <c r="W179" s="294"/>
      <c r="X179" s="294"/>
      <c r="Y179" s="294"/>
      <c r="Z179" s="294"/>
      <c r="AA179" s="296"/>
      <c r="AB179" s="297" t="e">
        <f>VLOOKUP($B178,利用者一覧!$C$4:$AU$53,45,FALSE)</f>
        <v>#N/A</v>
      </c>
      <c r="AC179" s="297"/>
      <c r="AD179" s="297"/>
      <c r="AE179" s="297"/>
      <c r="AF179" s="298"/>
    </row>
    <row r="180" spans="1:65" ht="27" customHeight="1" thickTop="1" thickBot="1">
      <c r="A180" s="302"/>
      <c r="B180" s="209"/>
      <c r="C180" s="209"/>
      <c r="D180" s="209"/>
      <c r="E180" s="261"/>
      <c r="F180" s="71"/>
      <c r="G180" s="72"/>
      <c r="H180" s="73"/>
      <c r="I180" s="72"/>
      <c r="J180" s="73"/>
      <c r="K180" s="72"/>
      <c r="L180" s="73"/>
      <c r="M180" s="72"/>
      <c r="N180" s="73"/>
      <c r="O180" s="83"/>
      <c r="P180" s="107" t="s">
        <v>157</v>
      </c>
      <c r="Q180" s="115" t="s">
        <v>148</v>
      </c>
      <c r="R180" s="108" t="s">
        <v>63</v>
      </c>
      <c r="S180" s="61" t="s">
        <v>148</v>
      </c>
      <c r="T180" s="107" t="s">
        <v>59</v>
      </c>
      <c r="U180" s="61" t="s">
        <v>148</v>
      </c>
      <c r="V180" s="299" t="s">
        <v>135</v>
      </c>
      <c r="W180" s="300"/>
      <c r="X180" s="95" t="e">
        <f>VLOOKUP($B178,利用者一覧!$C$4:$AU$53,14,FALSE)</f>
        <v>#N/A</v>
      </c>
      <c r="Y180" s="301" t="s">
        <v>139</v>
      </c>
      <c r="Z180" s="300"/>
      <c r="AA180" s="95" t="e">
        <f>VLOOKUP($B178,利用者一覧!$C$4:$AU$53,22,FALSE)</f>
        <v>#N/A</v>
      </c>
      <c r="AB180" s="225"/>
      <c r="AC180" s="225"/>
      <c r="AD180" s="225"/>
      <c r="AE180" s="225"/>
      <c r="AF180" s="226"/>
    </row>
    <row r="181" spans="1:65" ht="21.6" customHeight="1" thickBot="1">
      <c r="A181" s="302"/>
      <c r="B181" s="283" t="s">
        <v>46</v>
      </c>
      <c r="C181" s="283"/>
      <c r="D181" s="283"/>
      <c r="E181" s="307"/>
      <c r="F181" s="84"/>
      <c r="G181" s="85"/>
      <c r="H181" s="86"/>
      <c r="I181" s="85"/>
      <c r="J181" s="86"/>
      <c r="K181" s="85"/>
      <c r="L181" s="86"/>
      <c r="M181" s="85"/>
      <c r="N181" s="86"/>
      <c r="O181" s="87"/>
      <c r="P181" s="293" t="s">
        <v>156</v>
      </c>
      <c r="Q181" s="294"/>
      <c r="R181" s="294"/>
      <c r="S181" s="294"/>
      <c r="T181" s="294"/>
      <c r="U181" s="295"/>
      <c r="V181" s="279" t="s">
        <v>143</v>
      </c>
      <c r="W181" s="280"/>
      <c r="X181" s="96" t="e">
        <f>VLOOKUP($B178,利用者一覧!$C$4:$AU$53,16,FALSE)</f>
        <v>#N/A</v>
      </c>
      <c r="Y181" s="281" t="s">
        <v>140</v>
      </c>
      <c r="Z181" s="280"/>
      <c r="AA181" s="96" t="e">
        <f>VLOOKUP($B178,利用者一覧!$C$4:$AU$53,24,FALSE)</f>
        <v>#N/A</v>
      </c>
      <c r="AB181" s="225"/>
      <c r="AC181" s="225"/>
      <c r="AD181" s="225"/>
      <c r="AE181" s="225"/>
      <c r="AF181" s="226"/>
    </row>
    <row r="182" spans="1:65" ht="21.6" customHeight="1" thickTop="1" thickBot="1">
      <c r="A182" s="302"/>
      <c r="B182" s="103" t="s">
        <v>51</v>
      </c>
      <c r="C182" s="94" t="e">
        <f>VLOOKUP($B178,利用者一覧!$C$4:$AU$53,38,FALSE)</f>
        <v>#N/A</v>
      </c>
      <c r="D182" s="104" t="s">
        <v>56</v>
      </c>
      <c r="E182" s="61" t="s">
        <v>149</v>
      </c>
      <c r="F182" s="271" t="s">
        <v>31</v>
      </c>
      <c r="G182" s="272"/>
      <c r="H182" s="171" t="s">
        <v>32</v>
      </c>
      <c r="I182" s="272"/>
      <c r="J182" s="171" t="s">
        <v>33</v>
      </c>
      <c r="K182" s="272"/>
      <c r="L182" s="171" t="s">
        <v>34</v>
      </c>
      <c r="M182" s="273"/>
      <c r="N182" s="274" t="s">
        <v>35</v>
      </c>
      <c r="O182" s="275"/>
      <c r="P182" s="276" t="e">
        <f>VLOOKUP($B178,利用者一覧!$C$4:$AU$53,40,FALSE)</f>
        <v>#N/A</v>
      </c>
      <c r="Q182" s="277"/>
      <c r="R182" s="277"/>
      <c r="S182" s="277"/>
      <c r="T182" s="278"/>
      <c r="U182" s="70" t="s">
        <v>148</v>
      </c>
      <c r="V182" s="279" t="s">
        <v>144</v>
      </c>
      <c r="W182" s="280"/>
      <c r="X182" s="96" t="e">
        <f>VLOOKUP($B178,利用者一覧!$C$4:$AU$53,18,FALSE)</f>
        <v>#N/A</v>
      </c>
      <c r="Y182" s="281" t="s">
        <v>141</v>
      </c>
      <c r="Z182" s="280"/>
      <c r="AA182" s="96" t="e">
        <f>VLOOKUP($B178,利用者一覧!$C$4:$AU$53,26,FALSE)</f>
        <v>#N/A</v>
      </c>
      <c r="AB182" s="225"/>
      <c r="AC182" s="225"/>
      <c r="AD182" s="225"/>
      <c r="AE182" s="225"/>
      <c r="AF182" s="226"/>
    </row>
    <row r="183" spans="1:65" ht="21.6" customHeight="1" thickBot="1">
      <c r="A183" s="302"/>
      <c r="B183" s="308" t="s">
        <v>47</v>
      </c>
      <c r="C183" s="308"/>
      <c r="D183" s="308"/>
      <c r="E183" s="309"/>
      <c r="F183" s="97" t="s">
        <v>36</v>
      </c>
      <c r="G183" s="98" t="s">
        <v>37</v>
      </c>
      <c r="H183" s="99" t="s">
        <v>36</v>
      </c>
      <c r="I183" s="98" t="s">
        <v>37</v>
      </c>
      <c r="J183" s="99" t="s">
        <v>36</v>
      </c>
      <c r="K183" s="98" t="s">
        <v>37</v>
      </c>
      <c r="L183" s="99" t="s">
        <v>36</v>
      </c>
      <c r="M183" s="101" t="s">
        <v>37</v>
      </c>
      <c r="N183" s="102" t="s">
        <v>36</v>
      </c>
      <c r="O183" s="100" t="s">
        <v>37</v>
      </c>
      <c r="P183" s="310" t="e">
        <f>VLOOKUP($B178,利用者一覧!$C$4:$AU$53,41,FALSE)</f>
        <v>#N/A</v>
      </c>
      <c r="Q183" s="311"/>
      <c r="R183" s="311"/>
      <c r="S183" s="311"/>
      <c r="T183" s="312"/>
      <c r="U183" s="64" t="s">
        <v>148</v>
      </c>
      <c r="V183" s="279" t="s">
        <v>138</v>
      </c>
      <c r="W183" s="280"/>
      <c r="X183" s="96" t="e">
        <f>VLOOKUP($B178,利用者一覧!$C$4:$AU$53,20,FALSE)</f>
        <v>#N/A</v>
      </c>
      <c r="Y183" s="281" t="s">
        <v>142</v>
      </c>
      <c r="Z183" s="280"/>
      <c r="AA183" s="96" t="e">
        <f>VLOOKUP($B178,利用者一覧!$C$4:$AU$53,28,FALSE)</f>
        <v>#N/A</v>
      </c>
      <c r="AB183" s="225"/>
      <c r="AC183" s="225"/>
      <c r="AD183" s="225"/>
      <c r="AE183" s="225"/>
      <c r="AF183" s="226"/>
      <c r="AK183" s="316"/>
      <c r="AL183" s="316"/>
      <c r="AM183" s="67"/>
      <c r="AN183" s="67"/>
      <c r="AO183" s="67"/>
    </row>
    <row r="184" spans="1:65" ht="21.6" customHeight="1" thickTop="1" thickBot="1">
      <c r="A184" s="302"/>
      <c r="B184" s="106" t="s">
        <v>51</v>
      </c>
      <c r="C184" s="94" t="e">
        <f>VLOOKUP($B178,利用者一覧!$C$4:$AU$53,39,FALSE)</f>
        <v>#N/A</v>
      </c>
      <c r="D184" s="104" t="s">
        <v>56</v>
      </c>
      <c r="E184" s="61" t="s">
        <v>149</v>
      </c>
      <c r="F184" s="71"/>
      <c r="G184" s="72"/>
      <c r="H184" s="73"/>
      <c r="I184" s="72"/>
      <c r="J184" s="73"/>
      <c r="K184" s="72"/>
      <c r="L184" s="73"/>
      <c r="M184" s="74"/>
      <c r="N184" s="62"/>
      <c r="O184" s="63"/>
      <c r="P184" s="317" t="e">
        <f>VLOOKUP($B178,利用者一覧!$C$4:$AU$53,42,FALSE)</f>
        <v>#N/A</v>
      </c>
      <c r="Q184" s="318"/>
      <c r="R184" s="318"/>
      <c r="S184" s="318"/>
      <c r="T184" s="319"/>
      <c r="U184" s="116" t="s">
        <v>148</v>
      </c>
      <c r="V184" s="320" t="e">
        <f>VLOOKUP($B178,利用者一覧!$C$4:$AU$53,44,FALSE)</f>
        <v>#N/A</v>
      </c>
      <c r="W184" s="179"/>
      <c r="X184" s="179"/>
      <c r="Y184" s="179"/>
      <c r="Z184" s="179"/>
      <c r="AA184" s="179"/>
      <c r="AB184" s="179"/>
      <c r="AC184" s="179"/>
      <c r="AD184" s="179"/>
      <c r="AE184" s="179"/>
      <c r="AF184" s="180"/>
    </row>
    <row r="185" spans="1:65" ht="21.6" customHeight="1" thickBot="1">
      <c r="A185" s="302"/>
      <c r="B185" s="293" t="s">
        <v>182</v>
      </c>
      <c r="C185" s="294"/>
      <c r="D185" s="294"/>
      <c r="E185" s="295"/>
      <c r="F185" s="109"/>
      <c r="G185" s="110"/>
      <c r="H185" s="111"/>
      <c r="I185" s="110"/>
      <c r="J185" s="111"/>
      <c r="K185" s="110"/>
      <c r="L185" s="111"/>
      <c r="M185" s="112"/>
      <c r="N185" s="113"/>
      <c r="O185" s="114"/>
      <c r="P185" s="198" t="s">
        <v>178</v>
      </c>
      <c r="Q185" s="199"/>
      <c r="R185" s="324"/>
      <c r="S185" s="206" t="e">
        <f>VLOOKUP($B178,利用者一覧!$C$4:$AU$53,43,FALSE)</f>
        <v>#N/A</v>
      </c>
      <c r="T185" s="206"/>
      <c r="U185" s="207"/>
      <c r="V185" s="321"/>
      <c r="W185" s="322"/>
      <c r="X185" s="322"/>
      <c r="Y185" s="322"/>
      <c r="Z185" s="322"/>
      <c r="AA185" s="322"/>
      <c r="AB185" s="322"/>
      <c r="AC185" s="322"/>
      <c r="AD185" s="322"/>
      <c r="AE185" s="322"/>
      <c r="AF185" s="323"/>
      <c r="AK185" s="76"/>
      <c r="AL185" s="76"/>
      <c r="AM185" s="76"/>
      <c r="AN185" s="76"/>
      <c r="AO185" s="76"/>
      <c r="AP185" s="77"/>
      <c r="AQ185" s="77"/>
      <c r="AR185" s="75"/>
      <c r="AS185" s="77"/>
      <c r="AT185" s="77"/>
      <c r="AU185" s="75"/>
      <c r="AV185" s="77"/>
      <c r="AW185" s="77"/>
      <c r="AX185" s="75"/>
      <c r="AY185" s="77"/>
      <c r="AZ185" s="77"/>
      <c r="BA185" s="75"/>
      <c r="BB185" s="77"/>
      <c r="BC185" s="77"/>
      <c r="BD185" s="75"/>
      <c r="BE185" s="77"/>
      <c r="BF185" s="77"/>
      <c r="BG185" s="75"/>
      <c r="BH185" s="77"/>
      <c r="BI185" s="77"/>
      <c r="BJ185" s="75"/>
      <c r="BK185" s="77"/>
      <c r="BL185" s="77"/>
      <c r="BM185" s="75"/>
    </row>
    <row r="186" spans="1:65" ht="27.6" customHeight="1" thickTop="1" thickBot="1">
      <c r="A186" s="303"/>
      <c r="B186" s="313"/>
      <c r="C186" s="314"/>
      <c r="D186" s="314"/>
      <c r="E186" s="314"/>
      <c r="F186" s="314"/>
      <c r="G186" s="314"/>
      <c r="H186" s="314"/>
      <c r="I186" s="314"/>
      <c r="J186" s="314"/>
      <c r="K186" s="314"/>
      <c r="L186" s="314"/>
      <c r="M186" s="314"/>
      <c r="N186" s="314"/>
      <c r="O186" s="314"/>
      <c r="P186" s="314"/>
      <c r="Q186" s="314"/>
      <c r="R186" s="314"/>
      <c r="S186" s="314"/>
      <c r="T186" s="314"/>
      <c r="U186" s="314"/>
      <c r="V186" s="314"/>
      <c r="W186" s="314"/>
      <c r="X186" s="314"/>
      <c r="Y186" s="314"/>
      <c r="Z186" s="314"/>
      <c r="AA186" s="314"/>
      <c r="AB186" s="314"/>
      <c r="AC186" s="314"/>
      <c r="AD186" s="314"/>
      <c r="AE186" s="314"/>
      <c r="AF186" s="315"/>
    </row>
    <row r="187" spans="1:65" ht="16.95" customHeight="1" thickBot="1">
      <c r="A187" s="302">
        <v>19</v>
      </c>
      <c r="B187" s="149" t="s">
        <v>9</v>
      </c>
      <c r="C187" s="150"/>
      <c r="D187" s="150"/>
      <c r="E187" s="151"/>
      <c r="F187" s="304" t="s">
        <v>158</v>
      </c>
      <c r="G187" s="305"/>
      <c r="H187" s="305"/>
      <c r="I187" s="305"/>
      <c r="J187" s="305"/>
      <c r="K187" s="305"/>
      <c r="L187" s="305"/>
      <c r="M187" s="305"/>
      <c r="N187" s="305"/>
      <c r="O187" s="306"/>
      <c r="P187" s="282" t="s">
        <v>48</v>
      </c>
      <c r="Q187" s="283"/>
      <c r="R187" s="283"/>
      <c r="S187" s="283"/>
      <c r="T187" s="283"/>
      <c r="U187" s="284"/>
      <c r="V187" s="285" t="e">
        <f>VLOOKUP($B188,利用者一覧!$C$4:$AU$53,36,FALSE)</f>
        <v>#N/A</v>
      </c>
      <c r="W187" s="286"/>
      <c r="X187" s="286"/>
      <c r="Y187" s="282" t="s">
        <v>49</v>
      </c>
      <c r="Z187" s="283"/>
      <c r="AA187" s="283"/>
      <c r="AB187" s="283"/>
      <c r="AC187" s="284"/>
      <c r="AD187" s="285" t="e">
        <f>VLOOKUP($B188,利用者一覧!$C$4:$AU$53,37,FALSE)</f>
        <v>#N/A</v>
      </c>
      <c r="AE187" s="286"/>
      <c r="AF187" s="287"/>
    </row>
    <row r="188" spans="1:65" ht="27" customHeight="1" thickTop="1" thickBot="1">
      <c r="A188" s="302"/>
      <c r="B188" s="208"/>
      <c r="C188" s="208"/>
      <c r="D188" s="208"/>
      <c r="E188" s="259"/>
      <c r="F188" s="271" t="s">
        <v>26</v>
      </c>
      <c r="G188" s="272"/>
      <c r="H188" s="171" t="s">
        <v>27</v>
      </c>
      <c r="I188" s="272"/>
      <c r="J188" s="171" t="s">
        <v>28</v>
      </c>
      <c r="K188" s="272"/>
      <c r="L188" s="171" t="s">
        <v>29</v>
      </c>
      <c r="M188" s="272"/>
      <c r="N188" s="171" t="s">
        <v>30</v>
      </c>
      <c r="O188" s="275"/>
      <c r="P188" s="106" t="s">
        <v>52</v>
      </c>
      <c r="Q188" s="288" t="s">
        <v>53</v>
      </c>
      <c r="R188" s="289"/>
      <c r="S188" s="104" t="s">
        <v>57</v>
      </c>
      <c r="T188" s="290"/>
      <c r="U188" s="291"/>
      <c r="V188" s="105" t="s">
        <v>60</v>
      </c>
      <c r="W188" s="288" t="s">
        <v>61</v>
      </c>
      <c r="X188" s="292"/>
      <c r="Y188" s="107" t="s">
        <v>54</v>
      </c>
      <c r="Z188" s="115" t="s">
        <v>148</v>
      </c>
      <c r="AA188" s="108" t="s">
        <v>58</v>
      </c>
      <c r="AB188" s="115" t="s">
        <v>148</v>
      </c>
      <c r="AC188" s="108" t="s">
        <v>62</v>
      </c>
      <c r="AD188" s="115" t="s">
        <v>148</v>
      </c>
      <c r="AE188" s="104" t="s">
        <v>55</v>
      </c>
      <c r="AF188" s="61" t="s">
        <v>148</v>
      </c>
    </row>
    <row r="189" spans="1:65" ht="21.6" customHeight="1" thickBot="1">
      <c r="A189" s="302"/>
      <c r="B189" s="209"/>
      <c r="C189" s="209"/>
      <c r="D189" s="209"/>
      <c r="E189" s="261"/>
      <c r="F189" s="97" t="s">
        <v>36</v>
      </c>
      <c r="G189" s="98" t="s">
        <v>37</v>
      </c>
      <c r="H189" s="99" t="s">
        <v>36</v>
      </c>
      <c r="I189" s="98" t="s">
        <v>37</v>
      </c>
      <c r="J189" s="99" t="s">
        <v>36</v>
      </c>
      <c r="K189" s="98" t="s">
        <v>37</v>
      </c>
      <c r="L189" s="99" t="s">
        <v>36</v>
      </c>
      <c r="M189" s="98" t="s">
        <v>37</v>
      </c>
      <c r="N189" s="99" t="s">
        <v>36</v>
      </c>
      <c r="O189" s="100" t="s">
        <v>37</v>
      </c>
      <c r="P189" s="293" t="s">
        <v>177</v>
      </c>
      <c r="Q189" s="294"/>
      <c r="R189" s="294"/>
      <c r="S189" s="294"/>
      <c r="T189" s="294"/>
      <c r="U189" s="295"/>
      <c r="V189" s="293" t="s">
        <v>176</v>
      </c>
      <c r="W189" s="294"/>
      <c r="X189" s="294"/>
      <c r="Y189" s="294"/>
      <c r="Z189" s="294"/>
      <c r="AA189" s="296"/>
      <c r="AB189" s="297" t="e">
        <f>VLOOKUP($B188,利用者一覧!$C$4:$AU$53,45,FALSE)</f>
        <v>#N/A</v>
      </c>
      <c r="AC189" s="297"/>
      <c r="AD189" s="297"/>
      <c r="AE189" s="297"/>
      <c r="AF189" s="298"/>
    </row>
    <row r="190" spans="1:65" ht="27" customHeight="1" thickTop="1" thickBot="1">
      <c r="A190" s="302"/>
      <c r="B190" s="209"/>
      <c r="C190" s="209"/>
      <c r="D190" s="209"/>
      <c r="E190" s="261"/>
      <c r="F190" s="71"/>
      <c r="G190" s="72"/>
      <c r="H190" s="73"/>
      <c r="I190" s="72"/>
      <c r="J190" s="73"/>
      <c r="K190" s="72"/>
      <c r="L190" s="73"/>
      <c r="M190" s="72"/>
      <c r="N190" s="73"/>
      <c r="O190" s="83"/>
      <c r="P190" s="107" t="s">
        <v>157</v>
      </c>
      <c r="Q190" s="115" t="s">
        <v>148</v>
      </c>
      <c r="R190" s="108" t="s">
        <v>63</v>
      </c>
      <c r="S190" s="61" t="s">
        <v>148</v>
      </c>
      <c r="T190" s="107" t="s">
        <v>59</v>
      </c>
      <c r="U190" s="61" t="s">
        <v>148</v>
      </c>
      <c r="V190" s="299" t="s">
        <v>135</v>
      </c>
      <c r="W190" s="300"/>
      <c r="X190" s="95" t="e">
        <f>VLOOKUP($B188,利用者一覧!$C$4:$AU$53,14,FALSE)</f>
        <v>#N/A</v>
      </c>
      <c r="Y190" s="301" t="s">
        <v>139</v>
      </c>
      <c r="Z190" s="300"/>
      <c r="AA190" s="95" t="e">
        <f>VLOOKUP($B188,利用者一覧!$C$4:$AU$53,22,FALSE)</f>
        <v>#N/A</v>
      </c>
      <c r="AB190" s="225"/>
      <c r="AC190" s="225"/>
      <c r="AD190" s="225"/>
      <c r="AE190" s="225"/>
      <c r="AF190" s="226"/>
    </row>
    <row r="191" spans="1:65" ht="21.6" customHeight="1" thickBot="1">
      <c r="A191" s="302"/>
      <c r="B191" s="283" t="s">
        <v>46</v>
      </c>
      <c r="C191" s="283"/>
      <c r="D191" s="283"/>
      <c r="E191" s="307"/>
      <c r="F191" s="84"/>
      <c r="G191" s="85"/>
      <c r="H191" s="86"/>
      <c r="I191" s="85"/>
      <c r="J191" s="86"/>
      <c r="K191" s="85"/>
      <c r="L191" s="86"/>
      <c r="M191" s="85"/>
      <c r="N191" s="86"/>
      <c r="O191" s="87"/>
      <c r="P191" s="293" t="s">
        <v>156</v>
      </c>
      <c r="Q191" s="294"/>
      <c r="R191" s="294"/>
      <c r="S191" s="294"/>
      <c r="T191" s="294"/>
      <c r="U191" s="295"/>
      <c r="V191" s="279" t="s">
        <v>143</v>
      </c>
      <c r="W191" s="280"/>
      <c r="X191" s="96" t="e">
        <f>VLOOKUP($B188,利用者一覧!$C$4:$AU$53,16,FALSE)</f>
        <v>#N/A</v>
      </c>
      <c r="Y191" s="281" t="s">
        <v>140</v>
      </c>
      <c r="Z191" s="280"/>
      <c r="AA191" s="96" t="e">
        <f>VLOOKUP($B188,利用者一覧!$C$4:$AU$53,24,FALSE)</f>
        <v>#N/A</v>
      </c>
      <c r="AB191" s="225"/>
      <c r="AC191" s="225"/>
      <c r="AD191" s="225"/>
      <c r="AE191" s="225"/>
      <c r="AF191" s="226"/>
    </row>
    <row r="192" spans="1:65" ht="21.6" customHeight="1" thickTop="1" thickBot="1">
      <c r="A192" s="302"/>
      <c r="B192" s="103" t="s">
        <v>51</v>
      </c>
      <c r="C192" s="94" t="e">
        <f>VLOOKUP($B188,利用者一覧!$C$4:$AU$53,38,FALSE)</f>
        <v>#N/A</v>
      </c>
      <c r="D192" s="104" t="s">
        <v>56</v>
      </c>
      <c r="E192" s="61" t="s">
        <v>149</v>
      </c>
      <c r="F192" s="271" t="s">
        <v>31</v>
      </c>
      <c r="G192" s="272"/>
      <c r="H192" s="171" t="s">
        <v>32</v>
      </c>
      <c r="I192" s="272"/>
      <c r="J192" s="171" t="s">
        <v>33</v>
      </c>
      <c r="K192" s="272"/>
      <c r="L192" s="171" t="s">
        <v>34</v>
      </c>
      <c r="M192" s="273"/>
      <c r="N192" s="274" t="s">
        <v>35</v>
      </c>
      <c r="O192" s="275"/>
      <c r="P192" s="276" t="e">
        <f>VLOOKUP($B188,利用者一覧!$C$4:$AU$53,40,FALSE)</f>
        <v>#N/A</v>
      </c>
      <c r="Q192" s="277"/>
      <c r="R192" s="277"/>
      <c r="S192" s="277"/>
      <c r="T192" s="278"/>
      <c r="U192" s="70" t="s">
        <v>148</v>
      </c>
      <c r="V192" s="279" t="s">
        <v>144</v>
      </c>
      <c r="W192" s="280"/>
      <c r="X192" s="96" t="e">
        <f>VLOOKUP($B188,利用者一覧!$C$4:$AU$53,18,FALSE)</f>
        <v>#N/A</v>
      </c>
      <c r="Y192" s="281" t="s">
        <v>141</v>
      </c>
      <c r="Z192" s="280"/>
      <c r="AA192" s="96" t="e">
        <f>VLOOKUP($B188,利用者一覧!$C$4:$AU$53,26,FALSE)</f>
        <v>#N/A</v>
      </c>
      <c r="AB192" s="225"/>
      <c r="AC192" s="225"/>
      <c r="AD192" s="225"/>
      <c r="AE192" s="225"/>
      <c r="AF192" s="226"/>
    </row>
    <row r="193" spans="1:65" ht="21.6" customHeight="1" thickBot="1">
      <c r="A193" s="302"/>
      <c r="B193" s="308" t="s">
        <v>47</v>
      </c>
      <c r="C193" s="308"/>
      <c r="D193" s="308"/>
      <c r="E193" s="309"/>
      <c r="F193" s="97" t="s">
        <v>36</v>
      </c>
      <c r="G193" s="98" t="s">
        <v>37</v>
      </c>
      <c r="H193" s="99" t="s">
        <v>36</v>
      </c>
      <c r="I193" s="98" t="s">
        <v>37</v>
      </c>
      <c r="J193" s="99" t="s">
        <v>36</v>
      </c>
      <c r="K193" s="98" t="s">
        <v>37</v>
      </c>
      <c r="L193" s="99" t="s">
        <v>36</v>
      </c>
      <c r="M193" s="101" t="s">
        <v>37</v>
      </c>
      <c r="N193" s="102" t="s">
        <v>36</v>
      </c>
      <c r="O193" s="100" t="s">
        <v>37</v>
      </c>
      <c r="P193" s="310" t="e">
        <f>VLOOKUP($B188,利用者一覧!$C$4:$AU$53,41,FALSE)</f>
        <v>#N/A</v>
      </c>
      <c r="Q193" s="311"/>
      <c r="R193" s="311"/>
      <c r="S193" s="311"/>
      <c r="T193" s="312"/>
      <c r="U193" s="64" t="s">
        <v>148</v>
      </c>
      <c r="V193" s="279" t="s">
        <v>138</v>
      </c>
      <c r="W193" s="280"/>
      <c r="X193" s="96" t="e">
        <f>VLOOKUP($B188,利用者一覧!$C$4:$AU$53,20,FALSE)</f>
        <v>#N/A</v>
      </c>
      <c r="Y193" s="281" t="s">
        <v>142</v>
      </c>
      <c r="Z193" s="280"/>
      <c r="AA193" s="96" t="e">
        <f>VLOOKUP($B188,利用者一覧!$C$4:$AU$53,28,FALSE)</f>
        <v>#N/A</v>
      </c>
      <c r="AB193" s="225"/>
      <c r="AC193" s="225"/>
      <c r="AD193" s="225"/>
      <c r="AE193" s="225"/>
      <c r="AF193" s="226"/>
      <c r="AK193" s="316"/>
      <c r="AL193" s="316"/>
      <c r="AM193" s="67"/>
      <c r="AN193" s="67"/>
      <c r="AO193" s="67"/>
    </row>
    <row r="194" spans="1:65" ht="21.6" customHeight="1" thickTop="1" thickBot="1">
      <c r="A194" s="302"/>
      <c r="B194" s="106" t="s">
        <v>51</v>
      </c>
      <c r="C194" s="94" t="e">
        <f>VLOOKUP($B188,利用者一覧!$C$4:$AU$53,39,FALSE)</f>
        <v>#N/A</v>
      </c>
      <c r="D194" s="104" t="s">
        <v>56</v>
      </c>
      <c r="E194" s="61" t="s">
        <v>149</v>
      </c>
      <c r="F194" s="71"/>
      <c r="G194" s="72"/>
      <c r="H194" s="73"/>
      <c r="I194" s="72"/>
      <c r="J194" s="73"/>
      <c r="K194" s="72"/>
      <c r="L194" s="73"/>
      <c r="M194" s="74"/>
      <c r="N194" s="62"/>
      <c r="O194" s="63"/>
      <c r="P194" s="317" t="e">
        <f>VLOOKUP($B188,利用者一覧!$C$4:$AU$53,42,FALSE)</f>
        <v>#N/A</v>
      </c>
      <c r="Q194" s="318"/>
      <c r="R194" s="318"/>
      <c r="S194" s="318"/>
      <c r="T194" s="319"/>
      <c r="U194" s="116" t="s">
        <v>148</v>
      </c>
      <c r="V194" s="320" t="e">
        <f>VLOOKUP($B188,利用者一覧!$C$4:$AU$53,44,FALSE)</f>
        <v>#N/A</v>
      </c>
      <c r="W194" s="179"/>
      <c r="X194" s="179"/>
      <c r="Y194" s="179"/>
      <c r="Z194" s="179"/>
      <c r="AA194" s="179"/>
      <c r="AB194" s="179"/>
      <c r="AC194" s="179"/>
      <c r="AD194" s="179"/>
      <c r="AE194" s="179"/>
      <c r="AF194" s="180"/>
    </row>
    <row r="195" spans="1:65" ht="21.6" customHeight="1" thickBot="1">
      <c r="A195" s="302"/>
      <c r="B195" s="293" t="s">
        <v>182</v>
      </c>
      <c r="C195" s="294"/>
      <c r="D195" s="294"/>
      <c r="E195" s="295"/>
      <c r="F195" s="109"/>
      <c r="G195" s="110"/>
      <c r="H195" s="111"/>
      <c r="I195" s="110"/>
      <c r="J195" s="111"/>
      <c r="K195" s="110"/>
      <c r="L195" s="111"/>
      <c r="M195" s="112"/>
      <c r="N195" s="113"/>
      <c r="O195" s="114"/>
      <c r="P195" s="198" t="s">
        <v>178</v>
      </c>
      <c r="Q195" s="199"/>
      <c r="R195" s="324"/>
      <c r="S195" s="206" t="e">
        <f>VLOOKUP($B188,利用者一覧!$C$4:$AU$53,43,FALSE)</f>
        <v>#N/A</v>
      </c>
      <c r="T195" s="206"/>
      <c r="U195" s="207"/>
      <c r="V195" s="321"/>
      <c r="W195" s="322"/>
      <c r="X195" s="322"/>
      <c r="Y195" s="322"/>
      <c r="Z195" s="322"/>
      <c r="AA195" s="322"/>
      <c r="AB195" s="322"/>
      <c r="AC195" s="322"/>
      <c r="AD195" s="322"/>
      <c r="AE195" s="322"/>
      <c r="AF195" s="323"/>
      <c r="AK195" s="76"/>
      <c r="AL195" s="76"/>
      <c r="AM195" s="76"/>
      <c r="AN195" s="76"/>
      <c r="AO195" s="76"/>
      <c r="AP195" s="77"/>
      <c r="AQ195" s="77"/>
      <c r="AR195" s="75"/>
      <c r="AS195" s="77"/>
      <c r="AT195" s="77"/>
      <c r="AU195" s="75"/>
      <c r="AV195" s="77"/>
      <c r="AW195" s="77"/>
      <c r="AX195" s="75"/>
      <c r="AY195" s="77"/>
      <c r="AZ195" s="77"/>
      <c r="BA195" s="75"/>
      <c r="BB195" s="77"/>
      <c r="BC195" s="77"/>
      <c r="BD195" s="75"/>
      <c r="BE195" s="77"/>
      <c r="BF195" s="77"/>
      <c r="BG195" s="75"/>
      <c r="BH195" s="77"/>
      <c r="BI195" s="77"/>
      <c r="BJ195" s="75"/>
      <c r="BK195" s="77"/>
      <c r="BL195" s="77"/>
      <c r="BM195" s="75"/>
    </row>
    <row r="196" spans="1:65" ht="27.6" customHeight="1" thickTop="1" thickBot="1">
      <c r="A196" s="303"/>
      <c r="B196" s="313"/>
      <c r="C196" s="314"/>
      <c r="D196" s="314"/>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4"/>
      <c r="AB196" s="314"/>
      <c r="AC196" s="314"/>
      <c r="AD196" s="314"/>
      <c r="AE196" s="314"/>
      <c r="AF196" s="315"/>
    </row>
    <row r="197" spans="1:65" ht="16.95" customHeight="1" thickBot="1">
      <c r="A197" s="302">
        <v>20</v>
      </c>
      <c r="B197" s="149" t="s">
        <v>9</v>
      </c>
      <c r="C197" s="150"/>
      <c r="D197" s="150"/>
      <c r="E197" s="151"/>
      <c r="F197" s="304" t="s">
        <v>158</v>
      </c>
      <c r="G197" s="305"/>
      <c r="H197" s="305"/>
      <c r="I197" s="305"/>
      <c r="J197" s="305"/>
      <c r="K197" s="305"/>
      <c r="L197" s="305"/>
      <c r="M197" s="305"/>
      <c r="N197" s="305"/>
      <c r="O197" s="306"/>
      <c r="P197" s="282" t="s">
        <v>48</v>
      </c>
      <c r="Q197" s="283"/>
      <c r="R197" s="283"/>
      <c r="S197" s="283"/>
      <c r="T197" s="283"/>
      <c r="U197" s="284"/>
      <c r="V197" s="285" t="e">
        <f>VLOOKUP($B198,利用者一覧!$C$4:$AU$53,36,FALSE)</f>
        <v>#N/A</v>
      </c>
      <c r="W197" s="286"/>
      <c r="X197" s="286"/>
      <c r="Y197" s="282" t="s">
        <v>49</v>
      </c>
      <c r="Z197" s="283"/>
      <c r="AA197" s="283"/>
      <c r="AB197" s="283"/>
      <c r="AC197" s="284"/>
      <c r="AD197" s="285" t="e">
        <f>VLOOKUP($B198,利用者一覧!$C$4:$AU$53,37,FALSE)</f>
        <v>#N/A</v>
      </c>
      <c r="AE197" s="286"/>
      <c r="AF197" s="287"/>
    </row>
    <row r="198" spans="1:65" ht="27" customHeight="1" thickTop="1" thickBot="1">
      <c r="A198" s="302"/>
      <c r="B198" s="208"/>
      <c r="C198" s="208"/>
      <c r="D198" s="208"/>
      <c r="E198" s="259"/>
      <c r="F198" s="271" t="s">
        <v>26</v>
      </c>
      <c r="G198" s="272"/>
      <c r="H198" s="171" t="s">
        <v>27</v>
      </c>
      <c r="I198" s="272"/>
      <c r="J198" s="171" t="s">
        <v>28</v>
      </c>
      <c r="K198" s="272"/>
      <c r="L198" s="171" t="s">
        <v>29</v>
      </c>
      <c r="M198" s="272"/>
      <c r="N198" s="171" t="s">
        <v>30</v>
      </c>
      <c r="O198" s="275"/>
      <c r="P198" s="106" t="s">
        <v>52</v>
      </c>
      <c r="Q198" s="288" t="s">
        <v>53</v>
      </c>
      <c r="R198" s="289"/>
      <c r="S198" s="104" t="s">
        <v>57</v>
      </c>
      <c r="T198" s="290"/>
      <c r="U198" s="291"/>
      <c r="V198" s="105" t="s">
        <v>60</v>
      </c>
      <c r="W198" s="288" t="s">
        <v>61</v>
      </c>
      <c r="X198" s="292"/>
      <c r="Y198" s="107" t="s">
        <v>54</v>
      </c>
      <c r="Z198" s="115" t="s">
        <v>148</v>
      </c>
      <c r="AA198" s="108" t="s">
        <v>58</v>
      </c>
      <c r="AB198" s="115" t="s">
        <v>148</v>
      </c>
      <c r="AC198" s="108" t="s">
        <v>62</v>
      </c>
      <c r="AD198" s="115" t="s">
        <v>148</v>
      </c>
      <c r="AE198" s="104" t="s">
        <v>55</v>
      </c>
      <c r="AF198" s="61" t="s">
        <v>148</v>
      </c>
    </row>
    <row r="199" spans="1:65" ht="21.6" customHeight="1" thickBot="1">
      <c r="A199" s="302"/>
      <c r="B199" s="209"/>
      <c r="C199" s="209"/>
      <c r="D199" s="209"/>
      <c r="E199" s="261"/>
      <c r="F199" s="97" t="s">
        <v>36</v>
      </c>
      <c r="G199" s="98" t="s">
        <v>37</v>
      </c>
      <c r="H199" s="99" t="s">
        <v>36</v>
      </c>
      <c r="I199" s="98" t="s">
        <v>37</v>
      </c>
      <c r="J199" s="99" t="s">
        <v>36</v>
      </c>
      <c r="K199" s="98" t="s">
        <v>37</v>
      </c>
      <c r="L199" s="99" t="s">
        <v>36</v>
      </c>
      <c r="M199" s="98" t="s">
        <v>37</v>
      </c>
      <c r="N199" s="99" t="s">
        <v>36</v>
      </c>
      <c r="O199" s="100" t="s">
        <v>37</v>
      </c>
      <c r="P199" s="293" t="s">
        <v>177</v>
      </c>
      <c r="Q199" s="294"/>
      <c r="R199" s="294"/>
      <c r="S199" s="294"/>
      <c r="T199" s="294"/>
      <c r="U199" s="295"/>
      <c r="V199" s="293" t="s">
        <v>176</v>
      </c>
      <c r="W199" s="294"/>
      <c r="X199" s="294"/>
      <c r="Y199" s="294"/>
      <c r="Z199" s="294"/>
      <c r="AA199" s="296"/>
      <c r="AB199" s="297" t="e">
        <f>VLOOKUP($B198,利用者一覧!$C$4:$AU$53,45,FALSE)</f>
        <v>#N/A</v>
      </c>
      <c r="AC199" s="297"/>
      <c r="AD199" s="297"/>
      <c r="AE199" s="297"/>
      <c r="AF199" s="298"/>
    </row>
    <row r="200" spans="1:65" ht="27" customHeight="1" thickTop="1" thickBot="1">
      <c r="A200" s="302"/>
      <c r="B200" s="209"/>
      <c r="C200" s="209"/>
      <c r="D200" s="209"/>
      <c r="E200" s="261"/>
      <c r="F200" s="71"/>
      <c r="G200" s="72"/>
      <c r="H200" s="73"/>
      <c r="I200" s="72"/>
      <c r="J200" s="73"/>
      <c r="K200" s="72"/>
      <c r="L200" s="73"/>
      <c r="M200" s="72"/>
      <c r="N200" s="73"/>
      <c r="O200" s="83"/>
      <c r="P200" s="107" t="s">
        <v>157</v>
      </c>
      <c r="Q200" s="115" t="s">
        <v>148</v>
      </c>
      <c r="R200" s="108" t="s">
        <v>63</v>
      </c>
      <c r="S200" s="61" t="s">
        <v>148</v>
      </c>
      <c r="T200" s="107" t="s">
        <v>59</v>
      </c>
      <c r="U200" s="61" t="s">
        <v>148</v>
      </c>
      <c r="V200" s="299" t="s">
        <v>135</v>
      </c>
      <c r="W200" s="300"/>
      <c r="X200" s="95" t="e">
        <f>VLOOKUP($B198,利用者一覧!$C$4:$AU$53,14,FALSE)</f>
        <v>#N/A</v>
      </c>
      <c r="Y200" s="301" t="s">
        <v>139</v>
      </c>
      <c r="Z200" s="300"/>
      <c r="AA200" s="95" t="e">
        <f>VLOOKUP($B198,利用者一覧!$C$4:$AU$53,22,FALSE)</f>
        <v>#N/A</v>
      </c>
      <c r="AB200" s="225"/>
      <c r="AC200" s="225"/>
      <c r="AD200" s="225"/>
      <c r="AE200" s="225"/>
      <c r="AF200" s="226"/>
    </row>
    <row r="201" spans="1:65" ht="21.6" customHeight="1" thickBot="1">
      <c r="A201" s="302"/>
      <c r="B201" s="283" t="s">
        <v>46</v>
      </c>
      <c r="C201" s="283"/>
      <c r="D201" s="283"/>
      <c r="E201" s="307"/>
      <c r="F201" s="84"/>
      <c r="G201" s="85"/>
      <c r="H201" s="86"/>
      <c r="I201" s="85"/>
      <c r="J201" s="86"/>
      <c r="K201" s="85"/>
      <c r="L201" s="86"/>
      <c r="M201" s="85"/>
      <c r="N201" s="86"/>
      <c r="O201" s="87"/>
      <c r="P201" s="293" t="s">
        <v>156</v>
      </c>
      <c r="Q201" s="294"/>
      <c r="R201" s="294"/>
      <c r="S201" s="294"/>
      <c r="T201" s="294"/>
      <c r="U201" s="295"/>
      <c r="V201" s="279" t="s">
        <v>143</v>
      </c>
      <c r="W201" s="280"/>
      <c r="X201" s="96" t="e">
        <f>VLOOKUP($B198,利用者一覧!$C$4:$AU$53,16,FALSE)</f>
        <v>#N/A</v>
      </c>
      <c r="Y201" s="281" t="s">
        <v>140</v>
      </c>
      <c r="Z201" s="280"/>
      <c r="AA201" s="96" t="e">
        <f>VLOOKUP($B198,利用者一覧!$C$4:$AU$53,24,FALSE)</f>
        <v>#N/A</v>
      </c>
      <c r="AB201" s="225"/>
      <c r="AC201" s="225"/>
      <c r="AD201" s="225"/>
      <c r="AE201" s="225"/>
      <c r="AF201" s="226"/>
    </row>
    <row r="202" spans="1:65" ht="21.6" customHeight="1" thickTop="1" thickBot="1">
      <c r="A202" s="302"/>
      <c r="B202" s="103" t="s">
        <v>51</v>
      </c>
      <c r="C202" s="94" t="e">
        <f>VLOOKUP($B198,利用者一覧!$C$4:$AU$53,38,FALSE)</f>
        <v>#N/A</v>
      </c>
      <c r="D202" s="104" t="s">
        <v>56</v>
      </c>
      <c r="E202" s="61" t="s">
        <v>149</v>
      </c>
      <c r="F202" s="271" t="s">
        <v>31</v>
      </c>
      <c r="G202" s="272"/>
      <c r="H202" s="171" t="s">
        <v>32</v>
      </c>
      <c r="I202" s="272"/>
      <c r="J202" s="171" t="s">
        <v>33</v>
      </c>
      <c r="K202" s="272"/>
      <c r="L202" s="171" t="s">
        <v>34</v>
      </c>
      <c r="M202" s="273"/>
      <c r="N202" s="274" t="s">
        <v>35</v>
      </c>
      <c r="O202" s="275"/>
      <c r="P202" s="276" t="e">
        <f>VLOOKUP($B198,利用者一覧!$C$4:$AU$53,40,FALSE)</f>
        <v>#N/A</v>
      </c>
      <c r="Q202" s="277"/>
      <c r="R202" s="277"/>
      <c r="S202" s="277"/>
      <c r="T202" s="278"/>
      <c r="U202" s="70" t="s">
        <v>148</v>
      </c>
      <c r="V202" s="279" t="s">
        <v>144</v>
      </c>
      <c r="W202" s="280"/>
      <c r="X202" s="96" t="e">
        <f>VLOOKUP($B198,利用者一覧!$C$4:$AU$53,18,FALSE)</f>
        <v>#N/A</v>
      </c>
      <c r="Y202" s="281" t="s">
        <v>141</v>
      </c>
      <c r="Z202" s="280"/>
      <c r="AA202" s="96" t="e">
        <f>VLOOKUP($B198,利用者一覧!$C$4:$AU$53,26,FALSE)</f>
        <v>#N/A</v>
      </c>
      <c r="AB202" s="225"/>
      <c r="AC202" s="225"/>
      <c r="AD202" s="225"/>
      <c r="AE202" s="225"/>
      <c r="AF202" s="226"/>
    </row>
    <row r="203" spans="1:65" ht="21.6" customHeight="1" thickBot="1">
      <c r="A203" s="302"/>
      <c r="B203" s="308" t="s">
        <v>47</v>
      </c>
      <c r="C203" s="308"/>
      <c r="D203" s="308"/>
      <c r="E203" s="309"/>
      <c r="F203" s="97" t="s">
        <v>36</v>
      </c>
      <c r="G203" s="98" t="s">
        <v>37</v>
      </c>
      <c r="H203" s="99" t="s">
        <v>36</v>
      </c>
      <c r="I203" s="98" t="s">
        <v>37</v>
      </c>
      <c r="J203" s="99" t="s">
        <v>36</v>
      </c>
      <c r="K203" s="98" t="s">
        <v>37</v>
      </c>
      <c r="L203" s="99" t="s">
        <v>36</v>
      </c>
      <c r="M203" s="101" t="s">
        <v>37</v>
      </c>
      <c r="N203" s="102" t="s">
        <v>36</v>
      </c>
      <c r="O203" s="100" t="s">
        <v>37</v>
      </c>
      <c r="P203" s="310" t="e">
        <f>VLOOKUP($B198,利用者一覧!$C$4:$AU$53,41,FALSE)</f>
        <v>#N/A</v>
      </c>
      <c r="Q203" s="311"/>
      <c r="R203" s="311"/>
      <c r="S203" s="311"/>
      <c r="T203" s="312"/>
      <c r="U203" s="64" t="s">
        <v>148</v>
      </c>
      <c r="V203" s="279" t="s">
        <v>138</v>
      </c>
      <c r="W203" s="280"/>
      <c r="X203" s="96" t="e">
        <f>VLOOKUP($B198,利用者一覧!$C$4:$AU$53,20,FALSE)</f>
        <v>#N/A</v>
      </c>
      <c r="Y203" s="281" t="s">
        <v>142</v>
      </c>
      <c r="Z203" s="280"/>
      <c r="AA203" s="96" t="e">
        <f>VLOOKUP($B198,利用者一覧!$C$4:$AU$53,28,FALSE)</f>
        <v>#N/A</v>
      </c>
      <c r="AB203" s="225"/>
      <c r="AC203" s="225"/>
      <c r="AD203" s="225"/>
      <c r="AE203" s="225"/>
      <c r="AF203" s="226"/>
      <c r="AK203" s="316"/>
      <c r="AL203" s="316"/>
      <c r="AM203" s="67"/>
      <c r="AN203" s="67"/>
      <c r="AO203" s="67"/>
    </row>
    <row r="204" spans="1:65" ht="21.6" customHeight="1" thickTop="1" thickBot="1">
      <c r="A204" s="302"/>
      <c r="B204" s="106" t="s">
        <v>51</v>
      </c>
      <c r="C204" s="94" t="e">
        <f>VLOOKUP($B198,利用者一覧!$C$4:$AU$53,39,FALSE)</f>
        <v>#N/A</v>
      </c>
      <c r="D204" s="104" t="s">
        <v>56</v>
      </c>
      <c r="E204" s="61" t="s">
        <v>149</v>
      </c>
      <c r="F204" s="71"/>
      <c r="G204" s="72"/>
      <c r="H204" s="73"/>
      <c r="I204" s="72"/>
      <c r="J204" s="73"/>
      <c r="K204" s="72"/>
      <c r="L204" s="73"/>
      <c r="M204" s="74"/>
      <c r="N204" s="62"/>
      <c r="O204" s="63"/>
      <c r="P204" s="317" t="e">
        <f>VLOOKUP($B198,利用者一覧!$C$4:$AU$53,42,FALSE)</f>
        <v>#N/A</v>
      </c>
      <c r="Q204" s="318"/>
      <c r="R204" s="318"/>
      <c r="S204" s="318"/>
      <c r="T204" s="319"/>
      <c r="U204" s="116" t="s">
        <v>148</v>
      </c>
      <c r="V204" s="320" t="e">
        <f>VLOOKUP($B198,利用者一覧!$C$4:$AU$53,44,FALSE)</f>
        <v>#N/A</v>
      </c>
      <c r="W204" s="179"/>
      <c r="X204" s="179"/>
      <c r="Y204" s="179"/>
      <c r="Z204" s="179"/>
      <c r="AA204" s="179"/>
      <c r="AB204" s="179"/>
      <c r="AC204" s="179"/>
      <c r="AD204" s="179"/>
      <c r="AE204" s="179"/>
      <c r="AF204" s="180"/>
    </row>
    <row r="205" spans="1:65" ht="21.6" customHeight="1" thickBot="1">
      <c r="A205" s="302"/>
      <c r="B205" s="293" t="s">
        <v>182</v>
      </c>
      <c r="C205" s="294"/>
      <c r="D205" s="294"/>
      <c r="E205" s="295"/>
      <c r="F205" s="109"/>
      <c r="G205" s="110"/>
      <c r="H205" s="111"/>
      <c r="I205" s="110"/>
      <c r="J205" s="111"/>
      <c r="K205" s="110"/>
      <c r="L205" s="111"/>
      <c r="M205" s="112"/>
      <c r="N205" s="113"/>
      <c r="O205" s="114"/>
      <c r="P205" s="198" t="s">
        <v>178</v>
      </c>
      <c r="Q205" s="199"/>
      <c r="R205" s="324"/>
      <c r="S205" s="206" t="e">
        <f>VLOOKUP($B198,利用者一覧!$C$4:$AU$53,43,FALSE)</f>
        <v>#N/A</v>
      </c>
      <c r="T205" s="206"/>
      <c r="U205" s="207"/>
      <c r="V205" s="321"/>
      <c r="W205" s="322"/>
      <c r="X205" s="322"/>
      <c r="Y205" s="322"/>
      <c r="Z205" s="322"/>
      <c r="AA205" s="322"/>
      <c r="AB205" s="322"/>
      <c r="AC205" s="322"/>
      <c r="AD205" s="322"/>
      <c r="AE205" s="322"/>
      <c r="AF205" s="323"/>
      <c r="AK205" s="76"/>
      <c r="AL205" s="76"/>
      <c r="AM205" s="76"/>
      <c r="AN205" s="76"/>
      <c r="AO205" s="76"/>
      <c r="AP205" s="77"/>
      <c r="AQ205" s="77"/>
      <c r="AR205" s="75"/>
      <c r="AS205" s="77"/>
      <c r="AT205" s="77"/>
      <c r="AU205" s="75"/>
      <c r="AV205" s="77"/>
      <c r="AW205" s="77"/>
      <c r="AX205" s="75"/>
      <c r="AY205" s="77"/>
      <c r="AZ205" s="77"/>
      <c r="BA205" s="75"/>
      <c r="BB205" s="77"/>
      <c r="BC205" s="77"/>
      <c r="BD205" s="75"/>
      <c r="BE205" s="77"/>
      <c r="BF205" s="77"/>
      <c r="BG205" s="75"/>
      <c r="BH205" s="77"/>
      <c r="BI205" s="77"/>
      <c r="BJ205" s="75"/>
      <c r="BK205" s="77"/>
      <c r="BL205" s="77"/>
      <c r="BM205" s="75"/>
    </row>
    <row r="206" spans="1:65" ht="27.6" customHeight="1" thickTop="1" thickBot="1">
      <c r="A206" s="303"/>
      <c r="B206" s="313"/>
      <c r="C206" s="314"/>
      <c r="D206" s="314"/>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4"/>
      <c r="AB206" s="314"/>
      <c r="AC206" s="314"/>
      <c r="AD206" s="314"/>
      <c r="AE206" s="314"/>
      <c r="AF206" s="315"/>
    </row>
    <row r="207" spans="1:65" ht="16.95" customHeight="1" thickBot="1">
      <c r="A207" s="302">
        <v>21</v>
      </c>
      <c r="B207" s="149" t="s">
        <v>9</v>
      </c>
      <c r="C207" s="150"/>
      <c r="D207" s="150"/>
      <c r="E207" s="151"/>
      <c r="F207" s="304" t="s">
        <v>158</v>
      </c>
      <c r="G207" s="305"/>
      <c r="H207" s="305"/>
      <c r="I207" s="305"/>
      <c r="J207" s="305"/>
      <c r="K207" s="305"/>
      <c r="L207" s="305"/>
      <c r="M207" s="305"/>
      <c r="N207" s="305"/>
      <c r="O207" s="306"/>
      <c r="P207" s="282" t="s">
        <v>48</v>
      </c>
      <c r="Q207" s="283"/>
      <c r="R207" s="283"/>
      <c r="S207" s="283"/>
      <c r="T207" s="283"/>
      <c r="U207" s="284"/>
      <c r="V207" s="285" t="e">
        <f>VLOOKUP($B208,利用者一覧!$C$4:$AU$53,36,FALSE)</f>
        <v>#N/A</v>
      </c>
      <c r="W207" s="286"/>
      <c r="X207" s="286"/>
      <c r="Y207" s="282" t="s">
        <v>49</v>
      </c>
      <c r="Z207" s="283"/>
      <c r="AA207" s="283"/>
      <c r="AB207" s="283"/>
      <c r="AC207" s="284"/>
      <c r="AD207" s="285" t="e">
        <f>VLOOKUP($B208,利用者一覧!$C$4:$AU$53,37,FALSE)</f>
        <v>#N/A</v>
      </c>
      <c r="AE207" s="286"/>
      <c r="AF207" s="287"/>
    </row>
    <row r="208" spans="1:65" ht="27" customHeight="1" thickTop="1" thickBot="1">
      <c r="A208" s="302"/>
      <c r="B208" s="208"/>
      <c r="C208" s="208"/>
      <c r="D208" s="208"/>
      <c r="E208" s="259"/>
      <c r="F208" s="271" t="s">
        <v>26</v>
      </c>
      <c r="G208" s="272"/>
      <c r="H208" s="171" t="s">
        <v>27</v>
      </c>
      <c r="I208" s="272"/>
      <c r="J208" s="171" t="s">
        <v>28</v>
      </c>
      <c r="K208" s="272"/>
      <c r="L208" s="171" t="s">
        <v>29</v>
      </c>
      <c r="M208" s="272"/>
      <c r="N208" s="171" t="s">
        <v>30</v>
      </c>
      <c r="O208" s="275"/>
      <c r="P208" s="106" t="s">
        <v>52</v>
      </c>
      <c r="Q208" s="288" t="s">
        <v>53</v>
      </c>
      <c r="R208" s="289"/>
      <c r="S208" s="104" t="s">
        <v>57</v>
      </c>
      <c r="T208" s="290"/>
      <c r="U208" s="291"/>
      <c r="V208" s="105" t="s">
        <v>60</v>
      </c>
      <c r="W208" s="288" t="s">
        <v>61</v>
      </c>
      <c r="X208" s="292"/>
      <c r="Y208" s="107" t="s">
        <v>54</v>
      </c>
      <c r="Z208" s="115" t="s">
        <v>148</v>
      </c>
      <c r="AA208" s="108" t="s">
        <v>58</v>
      </c>
      <c r="AB208" s="115" t="s">
        <v>148</v>
      </c>
      <c r="AC208" s="108" t="s">
        <v>62</v>
      </c>
      <c r="AD208" s="115" t="s">
        <v>148</v>
      </c>
      <c r="AE208" s="104" t="s">
        <v>55</v>
      </c>
      <c r="AF208" s="61" t="s">
        <v>148</v>
      </c>
    </row>
    <row r="209" spans="1:65" ht="21.6" customHeight="1" thickBot="1">
      <c r="A209" s="302"/>
      <c r="B209" s="209"/>
      <c r="C209" s="209"/>
      <c r="D209" s="209"/>
      <c r="E209" s="261"/>
      <c r="F209" s="97" t="s">
        <v>36</v>
      </c>
      <c r="G209" s="98" t="s">
        <v>37</v>
      </c>
      <c r="H209" s="99" t="s">
        <v>36</v>
      </c>
      <c r="I209" s="98" t="s">
        <v>37</v>
      </c>
      <c r="J209" s="99" t="s">
        <v>36</v>
      </c>
      <c r="K209" s="98" t="s">
        <v>37</v>
      </c>
      <c r="L209" s="99" t="s">
        <v>36</v>
      </c>
      <c r="M209" s="98" t="s">
        <v>37</v>
      </c>
      <c r="N209" s="99" t="s">
        <v>36</v>
      </c>
      <c r="O209" s="100" t="s">
        <v>37</v>
      </c>
      <c r="P209" s="293" t="s">
        <v>177</v>
      </c>
      <c r="Q209" s="294"/>
      <c r="R209" s="294"/>
      <c r="S209" s="294"/>
      <c r="T209" s="294"/>
      <c r="U209" s="295"/>
      <c r="V209" s="293" t="s">
        <v>176</v>
      </c>
      <c r="W209" s="294"/>
      <c r="X209" s="294"/>
      <c r="Y209" s="294"/>
      <c r="Z209" s="294"/>
      <c r="AA209" s="296"/>
      <c r="AB209" s="297" t="e">
        <f>VLOOKUP($B208,利用者一覧!$C$4:$AU$53,45,FALSE)</f>
        <v>#N/A</v>
      </c>
      <c r="AC209" s="297"/>
      <c r="AD209" s="297"/>
      <c r="AE209" s="297"/>
      <c r="AF209" s="298"/>
    </row>
    <row r="210" spans="1:65" ht="27" customHeight="1" thickTop="1" thickBot="1">
      <c r="A210" s="302"/>
      <c r="B210" s="209"/>
      <c r="C210" s="209"/>
      <c r="D210" s="209"/>
      <c r="E210" s="261"/>
      <c r="F210" s="71"/>
      <c r="G210" s="72"/>
      <c r="H210" s="73"/>
      <c r="I210" s="72"/>
      <c r="J210" s="73"/>
      <c r="K210" s="72"/>
      <c r="L210" s="73"/>
      <c r="M210" s="72"/>
      <c r="N210" s="73"/>
      <c r="O210" s="83"/>
      <c r="P210" s="107" t="s">
        <v>157</v>
      </c>
      <c r="Q210" s="115" t="s">
        <v>148</v>
      </c>
      <c r="R210" s="108" t="s">
        <v>63</v>
      </c>
      <c r="S210" s="61" t="s">
        <v>148</v>
      </c>
      <c r="T210" s="107" t="s">
        <v>59</v>
      </c>
      <c r="U210" s="61" t="s">
        <v>148</v>
      </c>
      <c r="V210" s="299" t="s">
        <v>135</v>
      </c>
      <c r="W210" s="300"/>
      <c r="X210" s="95" t="e">
        <f>VLOOKUP($B208,利用者一覧!$C$4:$AU$53,14,FALSE)</f>
        <v>#N/A</v>
      </c>
      <c r="Y210" s="301" t="s">
        <v>139</v>
      </c>
      <c r="Z210" s="300"/>
      <c r="AA210" s="95" t="e">
        <f>VLOOKUP($B208,利用者一覧!$C$4:$AU$53,22,FALSE)</f>
        <v>#N/A</v>
      </c>
      <c r="AB210" s="225"/>
      <c r="AC210" s="225"/>
      <c r="AD210" s="225"/>
      <c r="AE210" s="225"/>
      <c r="AF210" s="226"/>
    </row>
    <row r="211" spans="1:65" ht="21.6" customHeight="1" thickBot="1">
      <c r="A211" s="302"/>
      <c r="B211" s="283" t="s">
        <v>46</v>
      </c>
      <c r="C211" s="283"/>
      <c r="D211" s="283"/>
      <c r="E211" s="307"/>
      <c r="F211" s="84"/>
      <c r="G211" s="85"/>
      <c r="H211" s="86"/>
      <c r="I211" s="85"/>
      <c r="J211" s="86"/>
      <c r="K211" s="85"/>
      <c r="L211" s="86"/>
      <c r="M211" s="85"/>
      <c r="N211" s="86"/>
      <c r="O211" s="87"/>
      <c r="P211" s="293" t="s">
        <v>156</v>
      </c>
      <c r="Q211" s="294"/>
      <c r="R211" s="294"/>
      <c r="S211" s="294"/>
      <c r="T211" s="294"/>
      <c r="U211" s="295"/>
      <c r="V211" s="279" t="s">
        <v>143</v>
      </c>
      <c r="W211" s="280"/>
      <c r="X211" s="96" t="e">
        <f>VLOOKUP($B208,利用者一覧!$C$4:$AU$53,16,FALSE)</f>
        <v>#N/A</v>
      </c>
      <c r="Y211" s="281" t="s">
        <v>140</v>
      </c>
      <c r="Z211" s="280"/>
      <c r="AA211" s="96" t="e">
        <f>VLOOKUP($B208,利用者一覧!$C$4:$AU$53,24,FALSE)</f>
        <v>#N/A</v>
      </c>
      <c r="AB211" s="225"/>
      <c r="AC211" s="225"/>
      <c r="AD211" s="225"/>
      <c r="AE211" s="225"/>
      <c r="AF211" s="226"/>
    </row>
    <row r="212" spans="1:65" ht="21.6" customHeight="1" thickTop="1" thickBot="1">
      <c r="A212" s="302"/>
      <c r="B212" s="103" t="s">
        <v>51</v>
      </c>
      <c r="C212" s="94" t="e">
        <f>VLOOKUP($B208,利用者一覧!$C$4:$AU$53,38,FALSE)</f>
        <v>#N/A</v>
      </c>
      <c r="D212" s="104" t="s">
        <v>56</v>
      </c>
      <c r="E212" s="61" t="s">
        <v>149</v>
      </c>
      <c r="F212" s="271" t="s">
        <v>31</v>
      </c>
      <c r="G212" s="272"/>
      <c r="H212" s="171" t="s">
        <v>32</v>
      </c>
      <c r="I212" s="272"/>
      <c r="J212" s="171" t="s">
        <v>33</v>
      </c>
      <c r="K212" s="272"/>
      <c r="L212" s="171" t="s">
        <v>34</v>
      </c>
      <c r="M212" s="273"/>
      <c r="N212" s="274" t="s">
        <v>35</v>
      </c>
      <c r="O212" s="275"/>
      <c r="P212" s="276" t="e">
        <f>VLOOKUP($B208,利用者一覧!$C$4:$AU$53,40,FALSE)</f>
        <v>#N/A</v>
      </c>
      <c r="Q212" s="277"/>
      <c r="R212" s="277"/>
      <c r="S212" s="277"/>
      <c r="T212" s="278"/>
      <c r="U212" s="70" t="s">
        <v>148</v>
      </c>
      <c r="V212" s="279" t="s">
        <v>144</v>
      </c>
      <c r="W212" s="280"/>
      <c r="X212" s="96" t="e">
        <f>VLOOKUP($B208,利用者一覧!$C$4:$AU$53,18,FALSE)</f>
        <v>#N/A</v>
      </c>
      <c r="Y212" s="281" t="s">
        <v>141</v>
      </c>
      <c r="Z212" s="280"/>
      <c r="AA212" s="96" t="e">
        <f>VLOOKUP($B208,利用者一覧!$C$4:$AU$53,26,FALSE)</f>
        <v>#N/A</v>
      </c>
      <c r="AB212" s="225"/>
      <c r="AC212" s="225"/>
      <c r="AD212" s="225"/>
      <c r="AE212" s="225"/>
      <c r="AF212" s="226"/>
    </row>
    <row r="213" spans="1:65" ht="21.6" customHeight="1" thickBot="1">
      <c r="A213" s="302"/>
      <c r="B213" s="308" t="s">
        <v>47</v>
      </c>
      <c r="C213" s="308"/>
      <c r="D213" s="308"/>
      <c r="E213" s="309"/>
      <c r="F213" s="97" t="s">
        <v>36</v>
      </c>
      <c r="G213" s="98" t="s">
        <v>37</v>
      </c>
      <c r="H213" s="99" t="s">
        <v>36</v>
      </c>
      <c r="I213" s="98" t="s">
        <v>37</v>
      </c>
      <c r="J213" s="99" t="s">
        <v>36</v>
      </c>
      <c r="K213" s="98" t="s">
        <v>37</v>
      </c>
      <c r="L213" s="99" t="s">
        <v>36</v>
      </c>
      <c r="M213" s="101" t="s">
        <v>37</v>
      </c>
      <c r="N213" s="102" t="s">
        <v>36</v>
      </c>
      <c r="O213" s="100" t="s">
        <v>37</v>
      </c>
      <c r="P213" s="310" t="e">
        <f>VLOOKUP($B208,利用者一覧!$C$4:$AU$53,41,FALSE)</f>
        <v>#N/A</v>
      </c>
      <c r="Q213" s="311"/>
      <c r="R213" s="311"/>
      <c r="S213" s="311"/>
      <c r="T213" s="312"/>
      <c r="U213" s="64" t="s">
        <v>148</v>
      </c>
      <c r="V213" s="279" t="s">
        <v>138</v>
      </c>
      <c r="W213" s="280"/>
      <c r="X213" s="96" t="e">
        <f>VLOOKUP($B208,利用者一覧!$C$4:$AU$53,20,FALSE)</f>
        <v>#N/A</v>
      </c>
      <c r="Y213" s="281" t="s">
        <v>142</v>
      </c>
      <c r="Z213" s="280"/>
      <c r="AA213" s="96" t="e">
        <f>VLOOKUP($B208,利用者一覧!$C$4:$AU$53,28,FALSE)</f>
        <v>#N/A</v>
      </c>
      <c r="AB213" s="225"/>
      <c r="AC213" s="225"/>
      <c r="AD213" s="225"/>
      <c r="AE213" s="225"/>
      <c r="AF213" s="226"/>
      <c r="AK213" s="316"/>
      <c r="AL213" s="316"/>
      <c r="AM213" s="67"/>
      <c r="AN213" s="67"/>
      <c r="AO213" s="67"/>
    </row>
    <row r="214" spans="1:65" ht="21.6" customHeight="1" thickTop="1" thickBot="1">
      <c r="A214" s="302"/>
      <c r="B214" s="106" t="s">
        <v>51</v>
      </c>
      <c r="C214" s="94" t="e">
        <f>VLOOKUP($B208,利用者一覧!$C$4:$AU$53,39,FALSE)</f>
        <v>#N/A</v>
      </c>
      <c r="D214" s="104" t="s">
        <v>56</v>
      </c>
      <c r="E214" s="61" t="s">
        <v>149</v>
      </c>
      <c r="F214" s="71"/>
      <c r="G214" s="72"/>
      <c r="H214" s="73"/>
      <c r="I214" s="72"/>
      <c r="J214" s="73"/>
      <c r="K214" s="72"/>
      <c r="L214" s="73"/>
      <c r="M214" s="74"/>
      <c r="N214" s="62"/>
      <c r="O214" s="63"/>
      <c r="P214" s="317" t="e">
        <f>VLOOKUP($B208,利用者一覧!$C$4:$AU$53,42,FALSE)</f>
        <v>#N/A</v>
      </c>
      <c r="Q214" s="318"/>
      <c r="R214" s="318"/>
      <c r="S214" s="318"/>
      <c r="T214" s="319"/>
      <c r="U214" s="116" t="s">
        <v>148</v>
      </c>
      <c r="V214" s="320" t="e">
        <f>VLOOKUP($B208,利用者一覧!$C$4:$AU$53,44,FALSE)</f>
        <v>#N/A</v>
      </c>
      <c r="W214" s="179"/>
      <c r="X214" s="179"/>
      <c r="Y214" s="179"/>
      <c r="Z214" s="179"/>
      <c r="AA214" s="179"/>
      <c r="AB214" s="179"/>
      <c r="AC214" s="179"/>
      <c r="AD214" s="179"/>
      <c r="AE214" s="179"/>
      <c r="AF214" s="180"/>
    </row>
    <row r="215" spans="1:65" ht="21.6" customHeight="1" thickBot="1">
      <c r="A215" s="302"/>
      <c r="B215" s="293" t="s">
        <v>182</v>
      </c>
      <c r="C215" s="294"/>
      <c r="D215" s="294"/>
      <c r="E215" s="295"/>
      <c r="F215" s="109"/>
      <c r="G215" s="110"/>
      <c r="H215" s="111"/>
      <c r="I215" s="110"/>
      <c r="J215" s="111"/>
      <c r="K215" s="110"/>
      <c r="L215" s="111"/>
      <c r="M215" s="112"/>
      <c r="N215" s="113"/>
      <c r="O215" s="114"/>
      <c r="P215" s="198" t="s">
        <v>178</v>
      </c>
      <c r="Q215" s="199"/>
      <c r="R215" s="324"/>
      <c r="S215" s="206" t="e">
        <f>VLOOKUP($B208,利用者一覧!$C$4:$AU$53,43,FALSE)</f>
        <v>#N/A</v>
      </c>
      <c r="T215" s="206"/>
      <c r="U215" s="207"/>
      <c r="V215" s="321"/>
      <c r="W215" s="322"/>
      <c r="X215" s="322"/>
      <c r="Y215" s="322"/>
      <c r="Z215" s="322"/>
      <c r="AA215" s="322"/>
      <c r="AB215" s="322"/>
      <c r="AC215" s="322"/>
      <c r="AD215" s="322"/>
      <c r="AE215" s="322"/>
      <c r="AF215" s="323"/>
      <c r="AK215" s="76"/>
      <c r="AL215" s="76"/>
      <c r="AM215" s="76"/>
      <c r="AN215" s="76"/>
      <c r="AO215" s="76"/>
      <c r="AP215" s="77"/>
      <c r="AQ215" s="77"/>
      <c r="AR215" s="75"/>
      <c r="AS215" s="77"/>
      <c r="AT215" s="77"/>
      <c r="AU215" s="75"/>
      <c r="AV215" s="77"/>
      <c r="AW215" s="77"/>
      <c r="AX215" s="75"/>
      <c r="AY215" s="77"/>
      <c r="AZ215" s="77"/>
      <c r="BA215" s="75"/>
      <c r="BB215" s="77"/>
      <c r="BC215" s="77"/>
      <c r="BD215" s="75"/>
      <c r="BE215" s="77"/>
      <c r="BF215" s="77"/>
      <c r="BG215" s="75"/>
      <c r="BH215" s="77"/>
      <c r="BI215" s="77"/>
      <c r="BJ215" s="75"/>
      <c r="BK215" s="77"/>
      <c r="BL215" s="77"/>
      <c r="BM215" s="75"/>
    </row>
    <row r="216" spans="1:65" ht="27.6" customHeight="1" thickTop="1" thickBot="1">
      <c r="A216" s="303"/>
      <c r="B216" s="313"/>
      <c r="C216" s="314"/>
      <c r="D216" s="314"/>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4"/>
      <c r="AB216" s="314"/>
      <c r="AC216" s="314"/>
      <c r="AD216" s="314"/>
      <c r="AE216" s="314"/>
      <c r="AF216" s="315"/>
    </row>
    <row r="217" spans="1:65" ht="16.95" customHeight="1" thickBot="1">
      <c r="A217" s="302">
        <v>22</v>
      </c>
      <c r="B217" s="149" t="s">
        <v>9</v>
      </c>
      <c r="C217" s="150"/>
      <c r="D217" s="150"/>
      <c r="E217" s="151"/>
      <c r="F217" s="304" t="s">
        <v>158</v>
      </c>
      <c r="G217" s="305"/>
      <c r="H217" s="305"/>
      <c r="I217" s="305"/>
      <c r="J217" s="305"/>
      <c r="K217" s="305"/>
      <c r="L217" s="305"/>
      <c r="M217" s="305"/>
      <c r="N217" s="305"/>
      <c r="O217" s="306"/>
      <c r="P217" s="282" t="s">
        <v>48</v>
      </c>
      <c r="Q217" s="283"/>
      <c r="R217" s="283"/>
      <c r="S217" s="283"/>
      <c r="T217" s="283"/>
      <c r="U217" s="284"/>
      <c r="V217" s="285" t="e">
        <f>VLOOKUP($B218,利用者一覧!$C$4:$AU$53,36,FALSE)</f>
        <v>#N/A</v>
      </c>
      <c r="W217" s="286"/>
      <c r="X217" s="286"/>
      <c r="Y217" s="282" t="s">
        <v>49</v>
      </c>
      <c r="Z217" s="283"/>
      <c r="AA217" s="283"/>
      <c r="AB217" s="283"/>
      <c r="AC217" s="284"/>
      <c r="AD217" s="285" t="e">
        <f>VLOOKUP($B218,利用者一覧!$C$4:$AU$53,37,FALSE)</f>
        <v>#N/A</v>
      </c>
      <c r="AE217" s="286"/>
      <c r="AF217" s="287"/>
    </row>
    <row r="218" spans="1:65" ht="27" customHeight="1" thickTop="1" thickBot="1">
      <c r="A218" s="302"/>
      <c r="B218" s="208"/>
      <c r="C218" s="208"/>
      <c r="D218" s="208"/>
      <c r="E218" s="259"/>
      <c r="F218" s="271" t="s">
        <v>26</v>
      </c>
      <c r="G218" s="272"/>
      <c r="H218" s="171" t="s">
        <v>27</v>
      </c>
      <c r="I218" s="272"/>
      <c r="J218" s="171" t="s">
        <v>28</v>
      </c>
      <c r="K218" s="272"/>
      <c r="L218" s="171" t="s">
        <v>29</v>
      </c>
      <c r="M218" s="272"/>
      <c r="N218" s="171" t="s">
        <v>30</v>
      </c>
      <c r="O218" s="275"/>
      <c r="P218" s="106" t="s">
        <v>52</v>
      </c>
      <c r="Q218" s="288" t="s">
        <v>53</v>
      </c>
      <c r="R218" s="289"/>
      <c r="S218" s="104" t="s">
        <v>57</v>
      </c>
      <c r="T218" s="290"/>
      <c r="U218" s="291"/>
      <c r="V218" s="105" t="s">
        <v>60</v>
      </c>
      <c r="W218" s="288" t="s">
        <v>61</v>
      </c>
      <c r="X218" s="292"/>
      <c r="Y218" s="107" t="s">
        <v>54</v>
      </c>
      <c r="Z218" s="115" t="s">
        <v>148</v>
      </c>
      <c r="AA218" s="108" t="s">
        <v>58</v>
      </c>
      <c r="AB218" s="115" t="s">
        <v>148</v>
      </c>
      <c r="AC218" s="108" t="s">
        <v>62</v>
      </c>
      <c r="AD218" s="115" t="s">
        <v>148</v>
      </c>
      <c r="AE218" s="104" t="s">
        <v>55</v>
      </c>
      <c r="AF218" s="61" t="s">
        <v>148</v>
      </c>
    </row>
    <row r="219" spans="1:65" ht="21.6" customHeight="1" thickBot="1">
      <c r="A219" s="302"/>
      <c r="B219" s="209"/>
      <c r="C219" s="209"/>
      <c r="D219" s="209"/>
      <c r="E219" s="261"/>
      <c r="F219" s="97" t="s">
        <v>36</v>
      </c>
      <c r="G219" s="98" t="s">
        <v>37</v>
      </c>
      <c r="H219" s="99" t="s">
        <v>36</v>
      </c>
      <c r="I219" s="98" t="s">
        <v>37</v>
      </c>
      <c r="J219" s="99" t="s">
        <v>36</v>
      </c>
      <c r="K219" s="98" t="s">
        <v>37</v>
      </c>
      <c r="L219" s="99" t="s">
        <v>36</v>
      </c>
      <c r="M219" s="98" t="s">
        <v>37</v>
      </c>
      <c r="N219" s="99" t="s">
        <v>36</v>
      </c>
      <c r="O219" s="100" t="s">
        <v>37</v>
      </c>
      <c r="P219" s="293" t="s">
        <v>177</v>
      </c>
      <c r="Q219" s="294"/>
      <c r="R219" s="294"/>
      <c r="S219" s="294"/>
      <c r="T219" s="294"/>
      <c r="U219" s="295"/>
      <c r="V219" s="293" t="s">
        <v>176</v>
      </c>
      <c r="W219" s="294"/>
      <c r="X219" s="294"/>
      <c r="Y219" s="294"/>
      <c r="Z219" s="294"/>
      <c r="AA219" s="296"/>
      <c r="AB219" s="297" t="e">
        <f>VLOOKUP($B218,利用者一覧!$C$4:$AU$53,45,FALSE)</f>
        <v>#N/A</v>
      </c>
      <c r="AC219" s="297"/>
      <c r="AD219" s="297"/>
      <c r="AE219" s="297"/>
      <c r="AF219" s="298"/>
    </row>
    <row r="220" spans="1:65" ht="27" customHeight="1" thickTop="1" thickBot="1">
      <c r="A220" s="302"/>
      <c r="B220" s="209"/>
      <c r="C220" s="209"/>
      <c r="D220" s="209"/>
      <c r="E220" s="261"/>
      <c r="F220" s="71"/>
      <c r="G220" s="72"/>
      <c r="H220" s="73"/>
      <c r="I220" s="72"/>
      <c r="J220" s="73"/>
      <c r="K220" s="72"/>
      <c r="L220" s="73"/>
      <c r="M220" s="72"/>
      <c r="N220" s="73"/>
      <c r="O220" s="83"/>
      <c r="P220" s="107" t="s">
        <v>157</v>
      </c>
      <c r="Q220" s="115" t="s">
        <v>148</v>
      </c>
      <c r="R220" s="108" t="s">
        <v>63</v>
      </c>
      <c r="S220" s="61" t="s">
        <v>148</v>
      </c>
      <c r="T220" s="107" t="s">
        <v>59</v>
      </c>
      <c r="U220" s="61" t="s">
        <v>148</v>
      </c>
      <c r="V220" s="299" t="s">
        <v>135</v>
      </c>
      <c r="W220" s="300"/>
      <c r="X220" s="95" t="e">
        <f>VLOOKUP($B218,利用者一覧!$C$4:$AU$53,14,FALSE)</f>
        <v>#N/A</v>
      </c>
      <c r="Y220" s="301" t="s">
        <v>139</v>
      </c>
      <c r="Z220" s="300"/>
      <c r="AA220" s="95" t="e">
        <f>VLOOKUP($B218,利用者一覧!$C$4:$AU$53,22,FALSE)</f>
        <v>#N/A</v>
      </c>
      <c r="AB220" s="225"/>
      <c r="AC220" s="225"/>
      <c r="AD220" s="225"/>
      <c r="AE220" s="225"/>
      <c r="AF220" s="226"/>
    </row>
    <row r="221" spans="1:65" ht="21.6" customHeight="1" thickBot="1">
      <c r="A221" s="302"/>
      <c r="B221" s="283" t="s">
        <v>46</v>
      </c>
      <c r="C221" s="283"/>
      <c r="D221" s="283"/>
      <c r="E221" s="307"/>
      <c r="F221" s="84"/>
      <c r="G221" s="85"/>
      <c r="H221" s="86"/>
      <c r="I221" s="85"/>
      <c r="J221" s="86"/>
      <c r="K221" s="85"/>
      <c r="L221" s="86"/>
      <c r="M221" s="85"/>
      <c r="N221" s="86"/>
      <c r="O221" s="87"/>
      <c r="P221" s="293" t="s">
        <v>156</v>
      </c>
      <c r="Q221" s="294"/>
      <c r="R221" s="294"/>
      <c r="S221" s="294"/>
      <c r="T221" s="294"/>
      <c r="U221" s="295"/>
      <c r="V221" s="279" t="s">
        <v>143</v>
      </c>
      <c r="W221" s="280"/>
      <c r="X221" s="96" t="e">
        <f>VLOOKUP($B218,利用者一覧!$C$4:$AU$53,16,FALSE)</f>
        <v>#N/A</v>
      </c>
      <c r="Y221" s="281" t="s">
        <v>140</v>
      </c>
      <c r="Z221" s="280"/>
      <c r="AA221" s="96" t="e">
        <f>VLOOKUP($B218,利用者一覧!$C$4:$AU$53,24,FALSE)</f>
        <v>#N/A</v>
      </c>
      <c r="AB221" s="225"/>
      <c r="AC221" s="225"/>
      <c r="AD221" s="225"/>
      <c r="AE221" s="225"/>
      <c r="AF221" s="226"/>
    </row>
    <row r="222" spans="1:65" ht="21.6" customHeight="1" thickTop="1" thickBot="1">
      <c r="A222" s="302"/>
      <c r="B222" s="103" t="s">
        <v>51</v>
      </c>
      <c r="C222" s="94" t="e">
        <f>VLOOKUP($B218,利用者一覧!$C$4:$AU$53,38,FALSE)</f>
        <v>#N/A</v>
      </c>
      <c r="D222" s="104" t="s">
        <v>56</v>
      </c>
      <c r="E222" s="61" t="s">
        <v>149</v>
      </c>
      <c r="F222" s="271" t="s">
        <v>31</v>
      </c>
      <c r="G222" s="272"/>
      <c r="H222" s="171" t="s">
        <v>32</v>
      </c>
      <c r="I222" s="272"/>
      <c r="J222" s="171" t="s">
        <v>33</v>
      </c>
      <c r="K222" s="272"/>
      <c r="L222" s="171" t="s">
        <v>34</v>
      </c>
      <c r="M222" s="273"/>
      <c r="N222" s="274" t="s">
        <v>35</v>
      </c>
      <c r="O222" s="275"/>
      <c r="P222" s="276" t="e">
        <f>VLOOKUP($B218,利用者一覧!$C$4:$AU$53,40,FALSE)</f>
        <v>#N/A</v>
      </c>
      <c r="Q222" s="277"/>
      <c r="R222" s="277"/>
      <c r="S222" s="277"/>
      <c r="T222" s="278"/>
      <c r="U222" s="70" t="s">
        <v>148</v>
      </c>
      <c r="V222" s="279" t="s">
        <v>144</v>
      </c>
      <c r="W222" s="280"/>
      <c r="X222" s="96" t="e">
        <f>VLOOKUP($B218,利用者一覧!$C$4:$AU$53,18,FALSE)</f>
        <v>#N/A</v>
      </c>
      <c r="Y222" s="281" t="s">
        <v>141</v>
      </c>
      <c r="Z222" s="280"/>
      <c r="AA222" s="96" t="e">
        <f>VLOOKUP($B218,利用者一覧!$C$4:$AU$53,26,FALSE)</f>
        <v>#N/A</v>
      </c>
      <c r="AB222" s="225"/>
      <c r="AC222" s="225"/>
      <c r="AD222" s="225"/>
      <c r="AE222" s="225"/>
      <c r="AF222" s="226"/>
    </row>
    <row r="223" spans="1:65" ht="21.6" customHeight="1" thickBot="1">
      <c r="A223" s="302"/>
      <c r="B223" s="308" t="s">
        <v>47</v>
      </c>
      <c r="C223" s="308"/>
      <c r="D223" s="308"/>
      <c r="E223" s="309"/>
      <c r="F223" s="97" t="s">
        <v>36</v>
      </c>
      <c r="G223" s="98" t="s">
        <v>37</v>
      </c>
      <c r="H223" s="99" t="s">
        <v>36</v>
      </c>
      <c r="I223" s="98" t="s">
        <v>37</v>
      </c>
      <c r="J223" s="99" t="s">
        <v>36</v>
      </c>
      <c r="K223" s="98" t="s">
        <v>37</v>
      </c>
      <c r="L223" s="99" t="s">
        <v>36</v>
      </c>
      <c r="M223" s="101" t="s">
        <v>37</v>
      </c>
      <c r="N223" s="102" t="s">
        <v>36</v>
      </c>
      <c r="O223" s="100" t="s">
        <v>37</v>
      </c>
      <c r="P223" s="310" t="e">
        <f>VLOOKUP($B218,利用者一覧!$C$4:$AU$53,41,FALSE)</f>
        <v>#N/A</v>
      </c>
      <c r="Q223" s="311"/>
      <c r="R223" s="311"/>
      <c r="S223" s="311"/>
      <c r="T223" s="312"/>
      <c r="U223" s="64" t="s">
        <v>148</v>
      </c>
      <c r="V223" s="279" t="s">
        <v>138</v>
      </c>
      <c r="W223" s="280"/>
      <c r="X223" s="96" t="e">
        <f>VLOOKUP($B218,利用者一覧!$C$4:$AU$53,20,FALSE)</f>
        <v>#N/A</v>
      </c>
      <c r="Y223" s="281" t="s">
        <v>142</v>
      </c>
      <c r="Z223" s="280"/>
      <c r="AA223" s="96" t="e">
        <f>VLOOKUP($B218,利用者一覧!$C$4:$AU$53,28,FALSE)</f>
        <v>#N/A</v>
      </c>
      <c r="AB223" s="225"/>
      <c r="AC223" s="225"/>
      <c r="AD223" s="225"/>
      <c r="AE223" s="225"/>
      <c r="AF223" s="226"/>
      <c r="AK223" s="316"/>
      <c r="AL223" s="316"/>
      <c r="AM223" s="67"/>
      <c r="AN223" s="67"/>
      <c r="AO223" s="67"/>
    </row>
    <row r="224" spans="1:65" ht="21.6" customHeight="1" thickTop="1" thickBot="1">
      <c r="A224" s="302"/>
      <c r="B224" s="106" t="s">
        <v>51</v>
      </c>
      <c r="C224" s="94" t="e">
        <f>VLOOKUP($B218,利用者一覧!$C$4:$AU$53,39,FALSE)</f>
        <v>#N/A</v>
      </c>
      <c r="D224" s="104" t="s">
        <v>56</v>
      </c>
      <c r="E224" s="61" t="s">
        <v>149</v>
      </c>
      <c r="F224" s="71"/>
      <c r="G224" s="72"/>
      <c r="H224" s="73"/>
      <c r="I224" s="72"/>
      <c r="J224" s="73"/>
      <c r="K224" s="72"/>
      <c r="L224" s="73"/>
      <c r="M224" s="74"/>
      <c r="N224" s="62"/>
      <c r="O224" s="63"/>
      <c r="P224" s="317" t="e">
        <f>VLOOKUP($B218,利用者一覧!$C$4:$AU$53,42,FALSE)</f>
        <v>#N/A</v>
      </c>
      <c r="Q224" s="318"/>
      <c r="R224" s="318"/>
      <c r="S224" s="318"/>
      <c r="T224" s="319"/>
      <c r="U224" s="116" t="s">
        <v>148</v>
      </c>
      <c r="V224" s="320" t="e">
        <f>VLOOKUP($B218,利用者一覧!$C$4:$AU$53,44,FALSE)</f>
        <v>#N/A</v>
      </c>
      <c r="W224" s="179"/>
      <c r="X224" s="179"/>
      <c r="Y224" s="179"/>
      <c r="Z224" s="179"/>
      <c r="AA224" s="179"/>
      <c r="AB224" s="179"/>
      <c r="AC224" s="179"/>
      <c r="AD224" s="179"/>
      <c r="AE224" s="179"/>
      <c r="AF224" s="180"/>
    </row>
    <row r="225" spans="1:65" ht="21.6" customHeight="1" thickBot="1">
      <c r="A225" s="302"/>
      <c r="B225" s="293" t="s">
        <v>182</v>
      </c>
      <c r="C225" s="294"/>
      <c r="D225" s="294"/>
      <c r="E225" s="295"/>
      <c r="F225" s="109"/>
      <c r="G225" s="110"/>
      <c r="H225" s="111"/>
      <c r="I225" s="110"/>
      <c r="J225" s="111"/>
      <c r="K225" s="110"/>
      <c r="L225" s="111"/>
      <c r="M225" s="112"/>
      <c r="N225" s="113"/>
      <c r="O225" s="114"/>
      <c r="P225" s="198" t="s">
        <v>178</v>
      </c>
      <c r="Q225" s="199"/>
      <c r="R225" s="324"/>
      <c r="S225" s="206" t="e">
        <f>VLOOKUP($B218,利用者一覧!$C$4:$AU$53,43,FALSE)</f>
        <v>#N/A</v>
      </c>
      <c r="T225" s="206"/>
      <c r="U225" s="207"/>
      <c r="V225" s="321"/>
      <c r="W225" s="322"/>
      <c r="X225" s="322"/>
      <c r="Y225" s="322"/>
      <c r="Z225" s="322"/>
      <c r="AA225" s="322"/>
      <c r="AB225" s="322"/>
      <c r="AC225" s="322"/>
      <c r="AD225" s="322"/>
      <c r="AE225" s="322"/>
      <c r="AF225" s="323"/>
      <c r="AK225" s="76"/>
      <c r="AL225" s="76"/>
      <c r="AM225" s="76"/>
      <c r="AN225" s="76"/>
      <c r="AO225" s="76"/>
      <c r="AP225" s="77"/>
      <c r="AQ225" s="77"/>
      <c r="AR225" s="75"/>
      <c r="AS225" s="77"/>
      <c r="AT225" s="77"/>
      <c r="AU225" s="75"/>
      <c r="AV225" s="77"/>
      <c r="AW225" s="77"/>
      <c r="AX225" s="75"/>
      <c r="AY225" s="77"/>
      <c r="AZ225" s="77"/>
      <c r="BA225" s="75"/>
      <c r="BB225" s="77"/>
      <c r="BC225" s="77"/>
      <c r="BD225" s="75"/>
      <c r="BE225" s="77"/>
      <c r="BF225" s="77"/>
      <c r="BG225" s="75"/>
      <c r="BH225" s="77"/>
      <c r="BI225" s="77"/>
      <c r="BJ225" s="75"/>
      <c r="BK225" s="77"/>
      <c r="BL225" s="77"/>
      <c r="BM225" s="75"/>
    </row>
    <row r="226" spans="1:65" ht="27.6" customHeight="1" thickTop="1" thickBot="1">
      <c r="A226" s="303"/>
      <c r="B226" s="313"/>
      <c r="C226" s="314"/>
      <c r="D226" s="314"/>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4"/>
      <c r="AB226" s="314"/>
      <c r="AC226" s="314"/>
      <c r="AD226" s="314"/>
      <c r="AE226" s="314"/>
      <c r="AF226" s="315"/>
    </row>
    <row r="227" spans="1:65" ht="16.95" customHeight="1" thickBot="1">
      <c r="A227" s="302">
        <v>23</v>
      </c>
      <c r="B227" s="149" t="s">
        <v>9</v>
      </c>
      <c r="C227" s="150"/>
      <c r="D227" s="150"/>
      <c r="E227" s="151"/>
      <c r="F227" s="304" t="s">
        <v>158</v>
      </c>
      <c r="G227" s="305"/>
      <c r="H227" s="305"/>
      <c r="I227" s="305"/>
      <c r="J227" s="305"/>
      <c r="K227" s="305"/>
      <c r="L227" s="305"/>
      <c r="M227" s="305"/>
      <c r="N227" s="305"/>
      <c r="O227" s="306"/>
      <c r="P227" s="282" t="s">
        <v>48</v>
      </c>
      <c r="Q227" s="283"/>
      <c r="R227" s="283"/>
      <c r="S227" s="283"/>
      <c r="T227" s="283"/>
      <c r="U227" s="284"/>
      <c r="V227" s="285" t="e">
        <f>VLOOKUP($B228,利用者一覧!$C$4:$AU$53,36,FALSE)</f>
        <v>#N/A</v>
      </c>
      <c r="W227" s="286"/>
      <c r="X227" s="286"/>
      <c r="Y227" s="282" t="s">
        <v>49</v>
      </c>
      <c r="Z227" s="283"/>
      <c r="AA227" s="283"/>
      <c r="AB227" s="283"/>
      <c r="AC227" s="284"/>
      <c r="AD227" s="285" t="e">
        <f>VLOOKUP($B228,利用者一覧!$C$4:$AU$53,37,FALSE)</f>
        <v>#N/A</v>
      </c>
      <c r="AE227" s="286"/>
      <c r="AF227" s="287"/>
    </row>
    <row r="228" spans="1:65" ht="27" customHeight="1" thickTop="1" thickBot="1">
      <c r="A228" s="302"/>
      <c r="B228" s="208"/>
      <c r="C228" s="208"/>
      <c r="D228" s="208"/>
      <c r="E228" s="259"/>
      <c r="F228" s="271" t="s">
        <v>26</v>
      </c>
      <c r="G228" s="272"/>
      <c r="H228" s="171" t="s">
        <v>27</v>
      </c>
      <c r="I228" s="272"/>
      <c r="J228" s="171" t="s">
        <v>28</v>
      </c>
      <c r="K228" s="272"/>
      <c r="L228" s="171" t="s">
        <v>29</v>
      </c>
      <c r="M228" s="272"/>
      <c r="N228" s="171" t="s">
        <v>30</v>
      </c>
      <c r="O228" s="275"/>
      <c r="P228" s="106" t="s">
        <v>52</v>
      </c>
      <c r="Q228" s="288" t="s">
        <v>53</v>
      </c>
      <c r="R228" s="289"/>
      <c r="S228" s="104" t="s">
        <v>57</v>
      </c>
      <c r="T228" s="290"/>
      <c r="U228" s="291"/>
      <c r="V228" s="105" t="s">
        <v>60</v>
      </c>
      <c r="W228" s="288" t="s">
        <v>61</v>
      </c>
      <c r="X228" s="292"/>
      <c r="Y228" s="107" t="s">
        <v>54</v>
      </c>
      <c r="Z228" s="115" t="s">
        <v>148</v>
      </c>
      <c r="AA228" s="108" t="s">
        <v>58</v>
      </c>
      <c r="AB228" s="115" t="s">
        <v>148</v>
      </c>
      <c r="AC228" s="108" t="s">
        <v>62</v>
      </c>
      <c r="AD228" s="115" t="s">
        <v>148</v>
      </c>
      <c r="AE228" s="104" t="s">
        <v>55</v>
      </c>
      <c r="AF228" s="61" t="s">
        <v>148</v>
      </c>
    </row>
    <row r="229" spans="1:65" ht="21.6" customHeight="1" thickBot="1">
      <c r="A229" s="302"/>
      <c r="B229" s="209"/>
      <c r="C229" s="209"/>
      <c r="D229" s="209"/>
      <c r="E229" s="261"/>
      <c r="F229" s="97" t="s">
        <v>36</v>
      </c>
      <c r="G229" s="98" t="s">
        <v>37</v>
      </c>
      <c r="H229" s="99" t="s">
        <v>36</v>
      </c>
      <c r="I229" s="98" t="s">
        <v>37</v>
      </c>
      <c r="J229" s="99" t="s">
        <v>36</v>
      </c>
      <c r="K229" s="98" t="s">
        <v>37</v>
      </c>
      <c r="L229" s="99" t="s">
        <v>36</v>
      </c>
      <c r="M229" s="98" t="s">
        <v>37</v>
      </c>
      <c r="N229" s="99" t="s">
        <v>36</v>
      </c>
      <c r="O229" s="100" t="s">
        <v>37</v>
      </c>
      <c r="P229" s="293" t="s">
        <v>177</v>
      </c>
      <c r="Q229" s="294"/>
      <c r="R229" s="294"/>
      <c r="S229" s="294"/>
      <c r="T229" s="294"/>
      <c r="U229" s="295"/>
      <c r="V229" s="293" t="s">
        <v>176</v>
      </c>
      <c r="W229" s="294"/>
      <c r="X229" s="294"/>
      <c r="Y229" s="294"/>
      <c r="Z229" s="294"/>
      <c r="AA229" s="296"/>
      <c r="AB229" s="297" t="e">
        <f>VLOOKUP($B228,利用者一覧!$C$4:$AU$53,45,FALSE)</f>
        <v>#N/A</v>
      </c>
      <c r="AC229" s="297"/>
      <c r="AD229" s="297"/>
      <c r="AE229" s="297"/>
      <c r="AF229" s="298"/>
    </row>
    <row r="230" spans="1:65" ht="27" customHeight="1" thickTop="1" thickBot="1">
      <c r="A230" s="302"/>
      <c r="B230" s="209"/>
      <c r="C230" s="209"/>
      <c r="D230" s="209"/>
      <c r="E230" s="261"/>
      <c r="F230" s="71"/>
      <c r="G230" s="72"/>
      <c r="H230" s="73"/>
      <c r="I230" s="72"/>
      <c r="J230" s="73"/>
      <c r="K230" s="72"/>
      <c r="L230" s="73"/>
      <c r="M230" s="72"/>
      <c r="N230" s="73"/>
      <c r="O230" s="83"/>
      <c r="P230" s="107" t="s">
        <v>157</v>
      </c>
      <c r="Q230" s="115" t="s">
        <v>148</v>
      </c>
      <c r="R230" s="108" t="s">
        <v>63</v>
      </c>
      <c r="S230" s="61" t="s">
        <v>148</v>
      </c>
      <c r="T230" s="107" t="s">
        <v>59</v>
      </c>
      <c r="U230" s="61" t="s">
        <v>148</v>
      </c>
      <c r="V230" s="299" t="s">
        <v>135</v>
      </c>
      <c r="W230" s="300"/>
      <c r="X230" s="95" t="e">
        <f>VLOOKUP($B228,利用者一覧!$C$4:$AU$53,14,FALSE)</f>
        <v>#N/A</v>
      </c>
      <c r="Y230" s="301" t="s">
        <v>139</v>
      </c>
      <c r="Z230" s="300"/>
      <c r="AA230" s="95" t="e">
        <f>VLOOKUP($B228,利用者一覧!$C$4:$AU$53,22,FALSE)</f>
        <v>#N/A</v>
      </c>
      <c r="AB230" s="225"/>
      <c r="AC230" s="225"/>
      <c r="AD230" s="225"/>
      <c r="AE230" s="225"/>
      <c r="AF230" s="226"/>
    </row>
    <row r="231" spans="1:65" ht="21.6" customHeight="1" thickBot="1">
      <c r="A231" s="302"/>
      <c r="B231" s="283" t="s">
        <v>46</v>
      </c>
      <c r="C231" s="283"/>
      <c r="D231" s="283"/>
      <c r="E231" s="307"/>
      <c r="F231" s="84"/>
      <c r="G231" s="85"/>
      <c r="H231" s="86"/>
      <c r="I231" s="85"/>
      <c r="J231" s="86"/>
      <c r="K231" s="85"/>
      <c r="L231" s="86"/>
      <c r="M231" s="85"/>
      <c r="N231" s="86"/>
      <c r="O231" s="87"/>
      <c r="P231" s="293" t="s">
        <v>156</v>
      </c>
      <c r="Q231" s="294"/>
      <c r="R231" s="294"/>
      <c r="S231" s="294"/>
      <c r="T231" s="294"/>
      <c r="U231" s="295"/>
      <c r="V231" s="279" t="s">
        <v>143</v>
      </c>
      <c r="W231" s="280"/>
      <c r="X231" s="96" t="e">
        <f>VLOOKUP($B228,利用者一覧!$C$4:$AU$53,16,FALSE)</f>
        <v>#N/A</v>
      </c>
      <c r="Y231" s="281" t="s">
        <v>140</v>
      </c>
      <c r="Z231" s="280"/>
      <c r="AA231" s="96" t="e">
        <f>VLOOKUP($B228,利用者一覧!$C$4:$AU$53,24,FALSE)</f>
        <v>#N/A</v>
      </c>
      <c r="AB231" s="225"/>
      <c r="AC231" s="225"/>
      <c r="AD231" s="225"/>
      <c r="AE231" s="225"/>
      <c r="AF231" s="226"/>
    </row>
    <row r="232" spans="1:65" ht="21.6" customHeight="1" thickTop="1" thickBot="1">
      <c r="A232" s="302"/>
      <c r="B232" s="103" t="s">
        <v>51</v>
      </c>
      <c r="C232" s="94" t="e">
        <f>VLOOKUP($B228,利用者一覧!$C$4:$AU$53,38,FALSE)</f>
        <v>#N/A</v>
      </c>
      <c r="D232" s="104" t="s">
        <v>56</v>
      </c>
      <c r="E232" s="61" t="s">
        <v>149</v>
      </c>
      <c r="F232" s="271" t="s">
        <v>31</v>
      </c>
      <c r="G232" s="272"/>
      <c r="H232" s="171" t="s">
        <v>32</v>
      </c>
      <c r="I232" s="272"/>
      <c r="J232" s="171" t="s">
        <v>33</v>
      </c>
      <c r="K232" s="272"/>
      <c r="L232" s="171" t="s">
        <v>34</v>
      </c>
      <c r="M232" s="273"/>
      <c r="N232" s="274" t="s">
        <v>35</v>
      </c>
      <c r="O232" s="275"/>
      <c r="P232" s="276" t="e">
        <f>VLOOKUP($B228,利用者一覧!$C$4:$AU$53,40,FALSE)</f>
        <v>#N/A</v>
      </c>
      <c r="Q232" s="277"/>
      <c r="R232" s="277"/>
      <c r="S232" s="277"/>
      <c r="T232" s="278"/>
      <c r="U232" s="70" t="s">
        <v>148</v>
      </c>
      <c r="V232" s="279" t="s">
        <v>144</v>
      </c>
      <c r="W232" s="280"/>
      <c r="X232" s="96" t="e">
        <f>VLOOKUP($B228,利用者一覧!$C$4:$AU$53,18,FALSE)</f>
        <v>#N/A</v>
      </c>
      <c r="Y232" s="281" t="s">
        <v>141</v>
      </c>
      <c r="Z232" s="280"/>
      <c r="AA232" s="96" t="e">
        <f>VLOOKUP($B228,利用者一覧!$C$4:$AU$53,26,FALSE)</f>
        <v>#N/A</v>
      </c>
      <c r="AB232" s="225"/>
      <c r="AC232" s="225"/>
      <c r="AD232" s="225"/>
      <c r="AE232" s="225"/>
      <c r="AF232" s="226"/>
    </row>
    <row r="233" spans="1:65" ht="21.6" customHeight="1" thickBot="1">
      <c r="A233" s="302"/>
      <c r="B233" s="308" t="s">
        <v>47</v>
      </c>
      <c r="C233" s="308"/>
      <c r="D233" s="308"/>
      <c r="E233" s="309"/>
      <c r="F233" s="97" t="s">
        <v>36</v>
      </c>
      <c r="G233" s="98" t="s">
        <v>37</v>
      </c>
      <c r="H233" s="99" t="s">
        <v>36</v>
      </c>
      <c r="I233" s="98" t="s">
        <v>37</v>
      </c>
      <c r="J233" s="99" t="s">
        <v>36</v>
      </c>
      <c r="K233" s="98" t="s">
        <v>37</v>
      </c>
      <c r="L233" s="99" t="s">
        <v>36</v>
      </c>
      <c r="M233" s="101" t="s">
        <v>37</v>
      </c>
      <c r="N233" s="102" t="s">
        <v>36</v>
      </c>
      <c r="O233" s="100" t="s">
        <v>37</v>
      </c>
      <c r="P233" s="310" t="e">
        <f>VLOOKUP($B228,利用者一覧!$C$4:$AU$53,41,FALSE)</f>
        <v>#N/A</v>
      </c>
      <c r="Q233" s="311"/>
      <c r="R233" s="311"/>
      <c r="S233" s="311"/>
      <c r="T233" s="312"/>
      <c r="U233" s="64" t="s">
        <v>148</v>
      </c>
      <c r="V233" s="279" t="s">
        <v>138</v>
      </c>
      <c r="W233" s="280"/>
      <c r="X233" s="96" t="e">
        <f>VLOOKUP($B228,利用者一覧!$C$4:$AU$53,20,FALSE)</f>
        <v>#N/A</v>
      </c>
      <c r="Y233" s="281" t="s">
        <v>142</v>
      </c>
      <c r="Z233" s="280"/>
      <c r="AA233" s="96" t="e">
        <f>VLOOKUP($B228,利用者一覧!$C$4:$AU$53,28,FALSE)</f>
        <v>#N/A</v>
      </c>
      <c r="AB233" s="225"/>
      <c r="AC233" s="225"/>
      <c r="AD233" s="225"/>
      <c r="AE233" s="225"/>
      <c r="AF233" s="226"/>
      <c r="AK233" s="316"/>
      <c r="AL233" s="316"/>
      <c r="AM233" s="67"/>
      <c r="AN233" s="67"/>
      <c r="AO233" s="67"/>
    </row>
    <row r="234" spans="1:65" ht="21.6" customHeight="1" thickTop="1" thickBot="1">
      <c r="A234" s="302"/>
      <c r="B234" s="106" t="s">
        <v>51</v>
      </c>
      <c r="C234" s="94" t="e">
        <f>VLOOKUP($B228,利用者一覧!$C$4:$AU$53,39,FALSE)</f>
        <v>#N/A</v>
      </c>
      <c r="D234" s="104" t="s">
        <v>56</v>
      </c>
      <c r="E234" s="61" t="s">
        <v>149</v>
      </c>
      <c r="F234" s="71"/>
      <c r="G234" s="72"/>
      <c r="H234" s="73"/>
      <c r="I234" s="72"/>
      <c r="J234" s="73"/>
      <c r="K234" s="72"/>
      <c r="L234" s="73"/>
      <c r="M234" s="74"/>
      <c r="N234" s="62"/>
      <c r="O234" s="63"/>
      <c r="P234" s="317" t="e">
        <f>VLOOKUP($B228,利用者一覧!$C$4:$AU$53,42,FALSE)</f>
        <v>#N/A</v>
      </c>
      <c r="Q234" s="318"/>
      <c r="R234" s="318"/>
      <c r="S234" s="318"/>
      <c r="T234" s="319"/>
      <c r="U234" s="116" t="s">
        <v>148</v>
      </c>
      <c r="V234" s="320" t="e">
        <f>VLOOKUP($B228,利用者一覧!$C$4:$AU$53,44,FALSE)</f>
        <v>#N/A</v>
      </c>
      <c r="W234" s="179"/>
      <c r="X234" s="179"/>
      <c r="Y234" s="179"/>
      <c r="Z234" s="179"/>
      <c r="AA234" s="179"/>
      <c r="AB234" s="179"/>
      <c r="AC234" s="179"/>
      <c r="AD234" s="179"/>
      <c r="AE234" s="179"/>
      <c r="AF234" s="180"/>
    </row>
    <row r="235" spans="1:65" ht="21.6" customHeight="1" thickBot="1">
      <c r="A235" s="302"/>
      <c r="B235" s="293" t="s">
        <v>182</v>
      </c>
      <c r="C235" s="294"/>
      <c r="D235" s="294"/>
      <c r="E235" s="295"/>
      <c r="F235" s="109"/>
      <c r="G235" s="110"/>
      <c r="H235" s="111"/>
      <c r="I235" s="110"/>
      <c r="J235" s="111"/>
      <c r="K235" s="110"/>
      <c r="L235" s="111"/>
      <c r="M235" s="112"/>
      <c r="N235" s="113"/>
      <c r="O235" s="114"/>
      <c r="P235" s="198" t="s">
        <v>178</v>
      </c>
      <c r="Q235" s="199"/>
      <c r="R235" s="324"/>
      <c r="S235" s="206" t="e">
        <f>VLOOKUP($B228,利用者一覧!$C$4:$AU$53,43,FALSE)</f>
        <v>#N/A</v>
      </c>
      <c r="T235" s="206"/>
      <c r="U235" s="207"/>
      <c r="V235" s="321"/>
      <c r="W235" s="322"/>
      <c r="X235" s="322"/>
      <c r="Y235" s="322"/>
      <c r="Z235" s="322"/>
      <c r="AA235" s="322"/>
      <c r="AB235" s="322"/>
      <c r="AC235" s="322"/>
      <c r="AD235" s="322"/>
      <c r="AE235" s="322"/>
      <c r="AF235" s="323"/>
      <c r="AK235" s="76"/>
      <c r="AL235" s="76"/>
      <c r="AM235" s="76"/>
      <c r="AN235" s="76"/>
      <c r="AO235" s="76"/>
      <c r="AP235" s="77"/>
      <c r="AQ235" s="77"/>
      <c r="AR235" s="75"/>
      <c r="AS235" s="77"/>
      <c r="AT235" s="77"/>
      <c r="AU235" s="75"/>
      <c r="AV235" s="77"/>
      <c r="AW235" s="77"/>
      <c r="AX235" s="75"/>
      <c r="AY235" s="77"/>
      <c r="AZ235" s="77"/>
      <c r="BA235" s="75"/>
      <c r="BB235" s="77"/>
      <c r="BC235" s="77"/>
      <c r="BD235" s="75"/>
      <c r="BE235" s="77"/>
      <c r="BF235" s="77"/>
      <c r="BG235" s="75"/>
      <c r="BH235" s="77"/>
      <c r="BI235" s="77"/>
      <c r="BJ235" s="75"/>
      <c r="BK235" s="77"/>
      <c r="BL235" s="77"/>
      <c r="BM235" s="75"/>
    </row>
    <row r="236" spans="1:65" ht="27.6" customHeight="1" thickTop="1" thickBot="1">
      <c r="A236" s="303"/>
      <c r="B236" s="313"/>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314"/>
      <c r="AE236" s="314"/>
      <c r="AF236" s="315"/>
    </row>
    <row r="237" spans="1:65" ht="16.95" customHeight="1" thickBot="1">
      <c r="A237" s="302">
        <v>24</v>
      </c>
      <c r="B237" s="149" t="s">
        <v>9</v>
      </c>
      <c r="C237" s="150"/>
      <c r="D237" s="150"/>
      <c r="E237" s="151"/>
      <c r="F237" s="304" t="s">
        <v>158</v>
      </c>
      <c r="G237" s="305"/>
      <c r="H237" s="305"/>
      <c r="I237" s="305"/>
      <c r="J237" s="305"/>
      <c r="K237" s="305"/>
      <c r="L237" s="305"/>
      <c r="M237" s="305"/>
      <c r="N237" s="305"/>
      <c r="O237" s="306"/>
      <c r="P237" s="282" t="s">
        <v>48</v>
      </c>
      <c r="Q237" s="283"/>
      <c r="R237" s="283"/>
      <c r="S237" s="283"/>
      <c r="T237" s="283"/>
      <c r="U237" s="284"/>
      <c r="V237" s="285" t="e">
        <f>VLOOKUP($B238,利用者一覧!$C$4:$AU$53,36,FALSE)</f>
        <v>#N/A</v>
      </c>
      <c r="W237" s="286"/>
      <c r="X237" s="286"/>
      <c r="Y237" s="282" t="s">
        <v>49</v>
      </c>
      <c r="Z237" s="283"/>
      <c r="AA237" s="283"/>
      <c r="AB237" s="283"/>
      <c r="AC237" s="284"/>
      <c r="AD237" s="285" t="e">
        <f>VLOOKUP($B238,利用者一覧!$C$4:$AU$53,37,FALSE)</f>
        <v>#N/A</v>
      </c>
      <c r="AE237" s="286"/>
      <c r="AF237" s="287"/>
    </row>
    <row r="238" spans="1:65" ht="27" customHeight="1" thickTop="1" thickBot="1">
      <c r="A238" s="302"/>
      <c r="B238" s="208"/>
      <c r="C238" s="208"/>
      <c r="D238" s="208"/>
      <c r="E238" s="259"/>
      <c r="F238" s="271" t="s">
        <v>26</v>
      </c>
      <c r="G238" s="272"/>
      <c r="H238" s="171" t="s">
        <v>27</v>
      </c>
      <c r="I238" s="272"/>
      <c r="J238" s="171" t="s">
        <v>28</v>
      </c>
      <c r="K238" s="272"/>
      <c r="L238" s="171" t="s">
        <v>29</v>
      </c>
      <c r="M238" s="272"/>
      <c r="N238" s="171" t="s">
        <v>30</v>
      </c>
      <c r="O238" s="275"/>
      <c r="P238" s="106" t="s">
        <v>52</v>
      </c>
      <c r="Q238" s="288" t="s">
        <v>53</v>
      </c>
      <c r="R238" s="289"/>
      <c r="S238" s="104" t="s">
        <v>57</v>
      </c>
      <c r="T238" s="290"/>
      <c r="U238" s="291"/>
      <c r="V238" s="105" t="s">
        <v>60</v>
      </c>
      <c r="W238" s="288" t="s">
        <v>61</v>
      </c>
      <c r="X238" s="292"/>
      <c r="Y238" s="107" t="s">
        <v>54</v>
      </c>
      <c r="Z238" s="115" t="s">
        <v>148</v>
      </c>
      <c r="AA238" s="108" t="s">
        <v>58</v>
      </c>
      <c r="AB238" s="115" t="s">
        <v>148</v>
      </c>
      <c r="AC238" s="108" t="s">
        <v>62</v>
      </c>
      <c r="AD238" s="115" t="s">
        <v>148</v>
      </c>
      <c r="AE238" s="104" t="s">
        <v>55</v>
      </c>
      <c r="AF238" s="61" t="s">
        <v>148</v>
      </c>
    </row>
    <row r="239" spans="1:65" ht="21.6" customHeight="1" thickBot="1">
      <c r="A239" s="302"/>
      <c r="B239" s="209"/>
      <c r="C239" s="209"/>
      <c r="D239" s="209"/>
      <c r="E239" s="261"/>
      <c r="F239" s="97" t="s">
        <v>36</v>
      </c>
      <c r="G239" s="98" t="s">
        <v>37</v>
      </c>
      <c r="H239" s="99" t="s">
        <v>36</v>
      </c>
      <c r="I239" s="98" t="s">
        <v>37</v>
      </c>
      <c r="J239" s="99" t="s">
        <v>36</v>
      </c>
      <c r="K239" s="98" t="s">
        <v>37</v>
      </c>
      <c r="L239" s="99" t="s">
        <v>36</v>
      </c>
      <c r="M239" s="98" t="s">
        <v>37</v>
      </c>
      <c r="N239" s="99" t="s">
        <v>36</v>
      </c>
      <c r="O239" s="100" t="s">
        <v>37</v>
      </c>
      <c r="P239" s="293" t="s">
        <v>177</v>
      </c>
      <c r="Q239" s="294"/>
      <c r="R239" s="294"/>
      <c r="S239" s="294"/>
      <c r="T239" s="294"/>
      <c r="U239" s="295"/>
      <c r="V239" s="293" t="s">
        <v>176</v>
      </c>
      <c r="W239" s="294"/>
      <c r="X239" s="294"/>
      <c r="Y239" s="294"/>
      <c r="Z239" s="294"/>
      <c r="AA239" s="296"/>
      <c r="AB239" s="297" t="e">
        <f>VLOOKUP($B238,利用者一覧!$C$4:$AU$53,45,FALSE)</f>
        <v>#N/A</v>
      </c>
      <c r="AC239" s="297"/>
      <c r="AD239" s="297"/>
      <c r="AE239" s="297"/>
      <c r="AF239" s="298"/>
    </row>
    <row r="240" spans="1:65" ht="27" customHeight="1" thickTop="1" thickBot="1">
      <c r="A240" s="302"/>
      <c r="B240" s="209"/>
      <c r="C240" s="209"/>
      <c r="D240" s="209"/>
      <c r="E240" s="261"/>
      <c r="F240" s="71"/>
      <c r="G240" s="72"/>
      <c r="H240" s="73"/>
      <c r="I240" s="72"/>
      <c r="J240" s="73"/>
      <c r="K240" s="72"/>
      <c r="L240" s="73"/>
      <c r="M240" s="72"/>
      <c r="N240" s="73"/>
      <c r="O240" s="83"/>
      <c r="P240" s="107" t="s">
        <v>157</v>
      </c>
      <c r="Q240" s="115" t="s">
        <v>148</v>
      </c>
      <c r="R240" s="108" t="s">
        <v>63</v>
      </c>
      <c r="S240" s="61" t="s">
        <v>148</v>
      </c>
      <c r="T240" s="107" t="s">
        <v>59</v>
      </c>
      <c r="U240" s="61" t="s">
        <v>148</v>
      </c>
      <c r="V240" s="299" t="s">
        <v>135</v>
      </c>
      <c r="W240" s="300"/>
      <c r="X240" s="95" t="e">
        <f>VLOOKUP($B238,利用者一覧!$C$4:$AU$53,14,FALSE)</f>
        <v>#N/A</v>
      </c>
      <c r="Y240" s="301" t="s">
        <v>139</v>
      </c>
      <c r="Z240" s="300"/>
      <c r="AA240" s="95" t="e">
        <f>VLOOKUP($B238,利用者一覧!$C$4:$AU$53,22,FALSE)</f>
        <v>#N/A</v>
      </c>
      <c r="AB240" s="225"/>
      <c r="AC240" s="225"/>
      <c r="AD240" s="225"/>
      <c r="AE240" s="225"/>
      <c r="AF240" s="226"/>
    </row>
    <row r="241" spans="1:65" ht="21.6" customHeight="1" thickBot="1">
      <c r="A241" s="302"/>
      <c r="B241" s="283" t="s">
        <v>46</v>
      </c>
      <c r="C241" s="283"/>
      <c r="D241" s="283"/>
      <c r="E241" s="307"/>
      <c r="F241" s="84"/>
      <c r="G241" s="85"/>
      <c r="H241" s="86"/>
      <c r="I241" s="85"/>
      <c r="J241" s="86"/>
      <c r="K241" s="85"/>
      <c r="L241" s="86"/>
      <c r="M241" s="85"/>
      <c r="N241" s="86"/>
      <c r="O241" s="87"/>
      <c r="P241" s="293" t="s">
        <v>156</v>
      </c>
      <c r="Q241" s="294"/>
      <c r="R241" s="294"/>
      <c r="S241" s="294"/>
      <c r="T241" s="294"/>
      <c r="U241" s="295"/>
      <c r="V241" s="279" t="s">
        <v>143</v>
      </c>
      <c r="W241" s="280"/>
      <c r="X241" s="96" t="e">
        <f>VLOOKUP($B238,利用者一覧!$C$4:$AU$53,16,FALSE)</f>
        <v>#N/A</v>
      </c>
      <c r="Y241" s="281" t="s">
        <v>140</v>
      </c>
      <c r="Z241" s="280"/>
      <c r="AA241" s="96" t="e">
        <f>VLOOKUP($B238,利用者一覧!$C$4:$AU$53,24,FALSE)</f>
        <v>#N/A</v>
      </c>
      <c r="AB241" s="225"/>
      <c r="AC241" s="225"/>
      <c r="AD241" s="225"/>
      <c r="AE241" s="225"/>
      <c r="AF241" s="226"/>
    </row>
    <row r="242" spans="1:65" ht="21.6" customHeight="1" thickTop="1" thickBot="1">
      <c r="A242" s="302"/>
      <c r="B242" s="103" t="s">
        <v>51</v>
      </c>
      <c r="C242" s="94" t="e">
        <f>VLOOKUP($B238,利用者一覧!$C$4:$AU$53,38,FALSE)</f>
        <v>#N/A</v>
      </c>
      <c r="D242" s="104" t="s">
        <v>56</v>
      </c>
      <c r="E242" s="61" t="s">
        <v>149</v>
      </c>
      <c r="F242" s="271" t="s">
        <v>31</v>
      </c>
      <c r="G242" s="272"/>
      <c r="H242" s="171" t="s">
        <v>32</v>
      </c>
      <c r="I242" s="272"/>
      <c r="J242" s="171" t="s">
        <v>33</v>
      </c>
      <c r="K242" s="272"/>
      <c r="L242" s="171" t="s">
        <v>34</v>
      </c>
      <c r="M242" s="273"/>
      <c r="N242" s="274" t="s">
        <v>35</v>
      </c>
      <c r="O242" s="275"/>
      <c r="P242" s="276" t="e">
        <f>VLOOKUP($B238,利用者一覧!$C$4:$AU$53,40,FALSE)</f>
        <v>#N/A</v>
      </c>
      <c r="Q242" s="277"/>
      <c r="R242" s="277"/>
      <c r="S242" s="277"/>
      <c r="T242" s="278"/>
      <c r="U242" s="70" t="s">
        <v>148</v>
      </c>
      <c r="V242" s="279" t="s">
        <v>144</v>
      </c>
      <c r="W242" s="280"/>
      <c r="X242" s="96" t="e">
        <f>VLOOKUP($B238,利用者一覧!$C$4:$AU$53,18,FALSE)</f>
        <v>#N/A</v>
      </c>
      <c r="Y242" s="281" t="s">
        <v>141</v>
      </c>
      <c r="Z242" s="280"/>
      <c r="AA242" s="96" t="e">
        <f>VLOOKUP($B238,利用者一覧!$C$4:$AU$53,26,FALSE)</f>
        <v>#N/A</v>
      </c>
      <c r="AB242" s="225"/>
      <c r="AC242" s="225"/>
      <c r="AD242" s="225"/>
      <c r="AE242" s="225"/>
      <c r="AF242" s="226"/>
    </row>
    <row r="243" spans="1:65" ht="21.6" customHeight="1" thickBot="1">
      <c r="A243" s="302"/>
      <c r="B243" s="308" t="s">
        <v>47</v>
      </c>
      <c r="C243" s="308"/>
      <c r="D243" s="308"/>
      <c r="E243" s="309"/>
      <c r="F243" s="97" t="s">
        <v>36</v>
      </c>
      <c r="G243" s="98" t="s">
        <v>37</v>
      </c>
      <c r="H243" s="99" t="s">
        <v>36</v>
      </c>
      <c r="I243" s="98" t="s">
        <v>37</v>
      </c>
      <c r="J243" s="99" t="s">
        <v>36</v>
      </c>
      <c r="K243" s="98" t="s">
        <v>37</v>
      </c>
      <c r="L243" s="99" t="s">
        <v>36</v>
      </c>
      <c r="M243" s="101" t="s">
        <v>37</v>
      </c>
      <c r="N243" s="102" t="s">
        <v>36</v>
      </c>
      <c r="O243" s="100" t="s">
        <v>37</v>
      </c>
      <c r="P243" s="310" t="e">
        <f>VLOOKUP($B238,利用者一覧!$C$4:$AU$53,41,FALSE)</f>
        <v>#N/A</v>
      </c>
      <c r="Q243" s="311"/>
      <c r="R243" s="311"/>
      <c r="S243" s="311"/>
      <c r="T243" s="312"/>
      <c r="U243" s="64" t="s">
        <v>148</v>
      </c>
      <c r="V243" s="279" t="s">
        <v>138</v>
      </c>
      <c r="W243" s="280"/>
      <c r="X243" s="96" t="e">
        <f>VLOOKUP($B238,利用者一覧!$C$4:$AU$53,20,FALSE)</f>
        <v>#N/A</v>
      </c>
      <c r="Y243" s="281" t="s">
        <v>142</v>
      </c>
      <c r="Z243" s="280"/>
      <c r="AA243" s="96" t="e">
        <f>VLOOKUP($B238,利用者一覧!$C$4:$AU$53,28,FALSE)</f>
        <v>#N/A</v>
      </c>
      <c r="AB243" s="225"/>
      <c r="AC243" s="225"/>
      <c r="AD243" s="225"/>
      <c r="AE243" s="225"/>
      <c r="AF243" s="226"/>
      <c r="AK243" s="316"/>
      <c r="AL243" s="316"/>
      <c r="AM243" s="67"/>
      <c r="AN243" s="67"/>
      <c r="AO243" s="67"/>
    </row>
    <row r="244" spans="1:65" ht="21.6" customHeight="1" thickTop="1" thickBot="1">
      <c r="A244" s="302"/>
      <c r="B244" s="106" t="s">
        <v>51</v>
      </c>
      <c r="C244" s="94" t="e">
        <f>VLOOKUP($B238,利用者一覧!$C$4:$AU$53,39,FALSE)</f>
        <v>#N/A</v>
      </c>
      <c r="D244" s="104" t="s">
        <v>56</v>
      </c>
      <c r="E244" s="61" t="s">
        <v>149</v>
      </c>
      <c r="F244" s="71"/>
      <c r="G244" s="72"/>
      <c r="H244" s="73"/>
      <c r="I244" s="72"/>
      <c r="J244" s="73"/>
      <c r="K244" s="72"/>
      <c r="L244" s="73"/>
      <c r="M244" s="74"/>
      <c r="N244" s="62"/>
      <c r="O244" s="63"/>
      <c r="P244" s="317" t="e">
        <f>VLOOKUP($B238,利用者一覧!$C$4:$AU$53,42,FALSE)</f>
        <v>#N/A</v>
      </c>
      <c r="Q244" s="318"/>
      <c r="R244" s="318"/>
      <c r="S244" s="318"/>
      <c r="T244" s="319"/>
      <c r="U244" s="116" t="s">
        <v>148</v>
      </c>
      <c r="V244" s="320" t="e">
        <f>VLOOKUP($B238,利用者一覧!$C$4:$AU$53,44,FALSE)</f>
        <v>#N/A</v>
      </c>
      <c r="W244" s="179"/>
      <c r="X244" s="179"/>
      <c r="Y244" s="179"/>
      <c r="Z244" s="179"/>
      <c r="AA244" s="179"/>
      <c r="AB244" s="179"/>
      <c r="AC244" s="179"/>
      <c r="AD244" s="179"/>
      <c r="AE244" s="179"/>
      <c r="AF244" s="180"/>
    </row>
    <row r="245" spans="1:65" ht="21.6" customHeight="1" thickBot="1">
      <c r="A245" s="302"/>
      <c r="B245" s="293" t="s">
        <v>182</v>
      </c>
      <c r="C245" s="294"/>
      <c r="D245" s="294"/>
      <c r="E245" s="295"/>
      <c r="F245" s="109"/>
      <c r="G245" s="110"/>
      <c r="H245" s="111"/>
      <c r="I245" s="110"/>
      <c r="J245" s="111"/>
      <c r="K245" s="110"/>
      <c r="L245" s="111"/>
      <c r="M245" s="112"/>
      <c r="N245" s="113"/>
      <c r="O245" s="114"/>
      <c r="P245" s="198" t="s">
        <v>178</v>
      </c>
      <c r="Q245" s="199"/>
      <c r="R245" s="324"/>
      <c r="S245" s="206" t="e">
        <f>VLOOKUP($B238,利用者一覧!$C$4:$AU$53,43,FALSE)</f>
        <v>#N/A</v>
      </c>
      <c r="T245" s="206"/>
      <c r="U245" s="207"/>
      <c r="V245" s="321"/>
      <c r="W245" s="322"/>
      <c r="X245" s="322"/>
      <c r="Y245" s="322"/>
      <c r="Z245" s="322"/>
      <c r="AA245" s="322"/>
      <c r="AB245" s="322"/>
      <c r="AC245" s="322"/>
      <c r="AD245" s="322"/>
      <c r="AE245" s="322"/>
      <c r="AF245" s="323"/>
      <c r="AK245" s="76"/>
      <c r="AL245" s="76"/>
      <c r="AM245" s="76"/>
      <c r="AN245" s="76"/>
      <c r="AO245" s="76"/>
      <c r="AP245" s="77"/>
      <c r="AQ245" s="77"/>
      <c r="AR245" s="75"/>
      <c r="AS245" s="77"/>
      <c r="AT245" s="77"/>
      <c r="AU245" s="75"/>
      <c r="AV245" s="77"/>
      <c r="AW245" s="77"/>
      <c r="AX245" s="75"/>
      <c r="AY245" s="77"/>
      <c r="AZ245" s="77"/>
      <c r="BA245" s="75"/>
      <c r="BB245" s="77"/>
      <c r="BC245" s="77"/>
      <c r="BD245" s="75"/>
      <c r="BE245" s="77"/>
      <c r="BF245" s="77"/>
      <c r="BG245" s="75"/>
      <c r="BH245" s="77"/>
      <c r="BI245" s="77"/>
      <c r="BJ245" s="75"/>
      <c r="BK245" s="77"/>
      <c r="BL245" s="77"/>
      <c r="BM245" s="75"/>
    </row>
    <row r="246" spans="1:65" ht="27.6" customHeight="1" thickTop="1" thickBot="1">
      <c r="A246" s="303"/>
      <c r="B246" s="313"/>
      <c r="C246" s="314"/>
      <c r="D246" s="314"/>
      <c r="E246" s="314"/>
      <c r="F246" s="314"/>
      <c r="G246" s="314"/>
      <c r="H246" s="314"/>
      <c r="I246" s="314"/>
      <c r="J246" s="314"/>
      <c r="K246" s="314"/>
      <c r="L246" s="314"/>
      <c r="M246" s="314"/>
      <c r="N246" s="314"/>
      <c r="O246" s="314"/>
      <c r="P246" s="314"/>
      <c r="Q246" s="314"/>
      <c r="R246" s="314"/>
      <c r="S246" s="314"/>
      <c r="T246" s="314"/>
      <c r="U246" s="314"/>
      <c r="V246" s="314"/>
      <c r="W246" s="314"/>
      <c r="X246" s="314"/>
      <c r="Y246" s="314"/>
      <c r="Z246" s="314"/>
      <c r="AA246" s="314"/>
      <c r="AB246" s="314"/>
      <c r="AC246" s="314"/>
      <c r="AD246" s="314"/>
      <c r="AE246" s="314"/>
      <c r="AF246" s="315"/>
    </row>
    <row r="247" spans="1:65" ht="16.95" customHeight="1" thickBot="1">
      <c r="A247" s="302">
        <v>25</v>
      </c>
      <c r="B247" s="149" t="s">
        <v>9</v>
      </c>
      <c r="C247" s="150"/>
      <c r="D247" s="150"/>
      <c r="E247" s="151"/>
      <c r="F247" s="304" t="s">
        <v>158</v>
      </c>
      <c r="G247" s="305"/>
      <c r="H247" s="305"/>
      <c r="I247" s="305"/>
      <c r="J247" s="305"/>
      <c r="K247" s="305"/>
      <c r="L247" s="305"/>
      <c r="M247" s="305"/>
      <c r="N247" s="305"/>
      <c r="O247" s="306"/>
      <c r="P247" s="282" t="s">
        <v>48</v>
      </c>
      <c r="Q247" s="283"/>
      <c r="R247" s="283"/>
      <c r="S247" s="283"/>
      <c r="T247" s="283"/>
      <c r="U247" s="284"/>
      <c r="V247" s="285" t="e">
        <f>VLOOKUP($B248,利用者一覧!$C$4:$AU$53,36,FALSE)</f>
        <v>#N/A</v>
      </c>
      <c r="W247" s="286"/>
      <c r="X247" s="286"/>
      <c r="Y247" s="282" t="s">
        <v>49</v>
      </c>
      <c r="Z247" s="283"/>
      <c r="AA247" s="283"/>
      <c r="AB247" s="283"/>
      <c r="AC247" s="284"/>
      <c r="AD247" s="285" t="e">
        <f>VLOOKUP($B248,利用者一覧!$C$4:$AU$53,37,FALSE)</f>
        <v>#N/A</v>
      </c>
      <c r="AE247" s="286"/>
      <c r="AF247" s="287"/>
    </row>
    <row r="248" spans="1:65" ht="27" customHeight="1" thickTop="1" thickBot="1">
      <c r="A248" s="302"/>
      <c r="B248" s="208"/>
      <c r="C248" s="208"/>
      <c r="D248" s="208"/>
      <c r="E248" s="259"/>
      <c r="F248" s="271" t="s">
        <v>26</v>
      </c>
      <c r="G248" s="272"/>
      <c r="H248" s="171" t="s">
        <v>27</v>
      </c>
      <c r="I248" s="272"/>
      <c r="J248" s="171" t="s">
        <v>28</v>
      </c>
      <c r="K248" s="272"/>
      <c r="L248" s="171" t="s">
        <v>29</v>
      </c>
      <c r="M248" s="272"/>
      <c r="N248" s="171" t="s">
        <v>30</v>
      </c>
      <c r="O248" s="275"/>
      <c r="P248" s="106" t="s">
        <v>52</v>
      </c>
      <c r="Q248" s="288" t="s">
        <v>53</v>
      </c>
      <c r="R248" s="289"/>
      <c r="S248" s="104" t="s">
        <v>57</v>
      </c>
      <c r="T248" s="290"/>
      <c r="U248" s="291"/>
      <c r="V248" s="105" t="s">
        <v>60</v>
      </c>
      <c r="W248" s="288" t="s">
        <v>61</v>
      </c>
      <c r="X248" s="292"/>
      <c r="Y248" s="107" t="s">
        <v>54</v>
      </c>
      <c r="Z248" s="115" t="s">
        <v>148</v>
      </c>
      <c r="AA248" s="108" t="s">
        <v>58</v>
      </c>
      <c r="AB248" s="115" t="s">
        <v>148</v>
      </c>
      <c r="AC248" s="108" t="s">
        <v>62</v>
      </c>
      <c r="AD248" s="115" t="s">
        <v>148</v>
      </c>
      <c r="AE248" s="104" t="s">
        <v>55</v>
      </c>
      <c r="AF248" s="61" t="s">
        <v>148</v>
      </c>
    </row>
    <row r="249" spans="1:65" ht="21.6" customHeight="1" thickBot="1">
      <c r="A249" s="302"/>
      <c r="B249" s="209"/>
      <c r="C249" s="209"/>
      <c r="D249" s="209"/>
      <c r="E249" s="261"/>
      <c r="F249" s="97" t="s">
        <v>36</v>
      </c>
      <c r="G249" s="98" t="s">
        <v>37</v>
      </c>
      <c r="H249" s="99" t="s">
        <v>36</v>
      </c>
      <c r="I249" s="98" t="s">
        <v>37</v>
      </c>
      <c r="J249" s="99" t="s">
        <v>36</v>
      </c>
      <c r="K249" s="98" t="s">
        <v>37</v>
      </c>
      <c r="L249" s="99" t="s">
        <v>36</v>
      </c>
      <c r="M249" s="98" t="s">
        <v>37</v>
      </c>
      <c r="N249" s="99" t="s">
        <v>36</v>
      </c>
      <c r="O249" s="100" t="s">
        <v>37</v>
      </c>
      <c r="P249" s="293" t="s">
        <v>177</v>
      </c>
      <c r="Q249" s="294"/>
      <c r="R249" s="294"/>
      <c r="S249" s="294"/>
      <c r="T249" s="294"/>
      <c r="U249" s="295"/>
      <c r="V249" s="293" t="s">
        <v>176</v>
      </c>
      <c r="W249" s="294"/>
      <c r="X249" s="294"/>
      <c r="Y249" s="294"/>
      <c r="Z249" s="294"/>
      <c r="AA249" s="296"/>
      <c r="AB249" s="297" t="e">
        <f>VLOOKUP($B248,利用者一覧!$C$4:$AU$53,45,FALSE)</f>
        <v>#N/A</v>
      </c>
      <c r="AC249" s="297"/>
      <c r="AD249" s="297"/>
      <c r="AE249" s="297"/>
      <c r="AF249" s="298"/>
    </row>
    <row r="250" spans="1:65" ht="27" customHeight="1" thickTop="1" thickBot="1">
      <c r="A250" s="302"/>
      <c r="B250" s="209"/>
      <c r="C250" s="209"/>
      <c r="D250" s="209"/>
      <c r="E250" s="261"/>
      <c r="F250" s="71"/>
      <c r="G250" s="72"/>
      <c r="H250" s="73"/>
      <c r="I250" s="72"/>
      <c r="J250" s="73"/>
      <c r="K250" s="72"/>
      <c r="L250" s="73"/>
      <c r="M250" s="72"/>
      <c r="N250" s="73"/>
      <c r="O250" s="83"/>
      <c r="P250" s="107" t="s">
        <v>157</v>
      </c>
      <c r="Q250" s="115" t="s">
        <v>148</v>
      </c>
      <c r="R250" s="108" t="s">
        <v>63</v>
      </c>
      <c r="S250" s="61" t="s">
        <v>148</v>
      </c>
      <c r="T250" s="107" t="s">
        <v>59</v>
      </c>
      <c r="U250" s="61" t="s">
        <v>148</v>
      </c>
      <c r="V250" s="299" t="s">
        <v>135</v>
      </c>
      <c r="W250" s="300"/>
      <c r="X250" s="95" t="e">
        <f>VLOOKUP($B248,利用者一覧!$C$4:$AU$53,14,FALSE)</f>
        <v>#N/A</v>
      </c>
      <c r="Y250" s="301" t="s">
        <v>139</v>
      </c>
      <c r="Z250" s="300"/>
      <c r="AA250" s="95" t="e">
        <f>VLOOKUP($B248,利用者一覧!$C$4:$AU$53,22,FALSE)</f>
        <v>#N/A</v>
      </c>
      <c r="AB250" s="225"/>
      <c r="AC250" s="225"/>
      <c r="AD250" s="225"/>
      <c r="AE250" s="225"/>
      <c r="AF250" s="226"/>
    </row>
    <row r="251" spans="1:65" ht="21.6" customHeight="1" thickBot="1">
      <c r="A251" s="302"/>
      <c r="B251" s="283" t="s">
        <v>46</v>
      </c>
      <c r="C251" s="283"/>
      <c r="D251" s="283"/>
      <c r="E251" s="307"/>
      <c r="F251" s="84"/>
      <c r="G251" s="85"/>
      <c r="H251" s="86"/>
      <c r="I251" s="85"/>
      <c r="J251" s="86"/>
      <c r="K251" s="85"/>
      <c r="L251" s="86"/>
      <c r="M251" s="85"/>
      <c r="N251" s="86"/>
      <c r="O251" s="87"/>
      <c r="P251" s="293" t="s">
        <v>156</v>
      </c>
      <c r="Q251" s="294"/>
      <c r="R251" s="294"/>
      <c r="S251" s="294"/>
      <c r="T251" s="294"/>
      <c r="U251" s="295"/>
      <c r="V251" s="279" t="s">
        <v>143</v>
      </c>
      <c r="W251" s="280"/>
      <c r="X251" s="96" t="e">
        <f>VLOOKUP($B248,利用者一覧!$C$4:$AU$53,16,FALSE)</f>
        <v>#N/A</v>
      </c>
      <c r="Y251" s="281" t="s">
        <v>140</v>
      </c>
      <c r="Z251" s="280"/>
      <c r="AA251" s="96" t="e">
        <f>VLOOKUP($B248,利用者一覧!$C$4:$AU$53,24,FALSE)</f>
        <v>#N/A</v>
      </c>
      <c r="AB251" s="225"/>
      <c r="AC251" s="225"/>
      <c r="AD251" s="225"/>
      <c r="AE251" s="225"/>
      <c r="AF251" s="226"/>
    </row>
    <row r="252" spans="1:65" ht="21.6" customHeight="1" thickTop="1" thickBot="1">
      <c r="A252" s="302"/>
      <c r="B252" s="103" t="s">
        <v>51</v>
      </c>
      <c r="C252" s="94" t="e">
        <f>VLOOKUP($B248,利用者一覧!$C$4:$AU$53,38,FALSE)</f>
        <v>#N/A</v>
      </c>
      <c r="D252" s="104" t="s">
        <v>56</v>
      </c>
      <c r="E252" s="61" t="s">
        <v>149</v>
      </c>
      <c r="F252" s="271" t="s">
        <v>31</v>
      </c>
      <c r="G252" s="272"/>
      <c r="H252" s="171" t="s">
        <v>32</v>
      </c>
      <c r="I252" s="272"/>
      <c r="J252" s="171" t="s">
        <v>33</v>
      </c>
      <c r="K252" s="272"/>
      <c r="L252" s="171" t="s">
        <v>34</v>
      </c>
      <c r="M252" s="273"/>
      <c r="N252" s="274" t="s">
        <v>35</v>
      </c>
      <c r="O252" s="275"/>
      <c r="P252" s="276" t="e">
        <f>VLOOKUP($B248,利用者一覧!$C$4:$AU$53,40,FALSE)</f>
        <v>#N/A</v>
      </c>
      <c r="Q252" s="277"/>
      <c r="R252" s="277"/>
      <c r="S252" s="277"/>
      <c r="T252" s="278"/>
      <c r="U252" s="70" t="s">
        <v>148</v>
      </c>
      <c r="V252" s="279" t="s">
        <v>144</v>
      </c>
      <c r="W252" s="280"/>
      <c r="X252" s="96" t="e">
        <f>VLOOKUP($B248,利用者一覧!$C$4:$AU$53,18,FALSE)</f>
        <v>#N/A</v>
      </c>
      <c r="Y252" s="281" t="s">
        <v>141</v>
      </c>
      <c r="Z252" s="280"/>
      <c r="AA252" s="96" t="e">
        <f>VLOOKUP($B248,利用者一覧!$C$4:$AU$53,26,FALSE)</f>
        <v>#N/A</v>
      </c>
      <c r="AB252" s="225"/>
      <c r="AC252" s="225"/>
      <c r="AD252" s="225"/>
      <c r="AE252" s="225"/>
      <c r="AF252" s="226"/>
    </row>
    <row r="253" spans="1:65" ht="21.6" customHeight="1" thickBot="1">
      <c r="A253" s="302"/>
      <c r="B253" s="308" t="s">
        <v>47</v>
      </c>
      <c r="C253" s="308"/>
      <c r="D253" s="308"/>
      <c r="E253" s="309"/>
      <c r="F253" s="97" t="s">
        <v>36</v>
      </c>
      <c r="G253" s="98" t="s">
        <v>37</v>
      </c>
      <c r="H253" s="99" t="s">
        <v>36</v>
      </c>
      <c r="I253" s="98" t="s">
        <v>37</v>
      </c>
      <c r="J253" s="99" t="s">
        <v>36</v>
      </c>
      <c r="K253" s="98" t="s">
        <v>37</v>
      </c>
      <c r="L253" s="99" t="s">
        <v>36</v>
      </c>
      <c r="M253" s="101" t="s">
        <v>37</v>
      </c>
      <c r="N253" s="102" t="s">
        <v>36</v>
      </c>
      <c r="O253" s="100" t="s">
        <v>37</v>
      </c>
      <c r="P253" s="310" t="e">
        <f>VLOOKUP($B248,利用者一覧!$C$4:$AU$53,41,FALSE)</f>
        <v>#N/A</v>
      </c>
      <c r="Q253" s="311"/>
      <c r="R253" s="311"/>
      <c r="S253" s="311"/>
      <c r="T253" s="312"/>
      <c r="U253" s="64" t="s">
        <v>148</v>
      </c>
      <c r="V253" s="279" t="s">
        <v>138</v>
      </c>
      <c r="W253" s="280"/>
      <c r="X253" s="96" t="e">
        <f>VLOOKUP($B248,利用者一覧!$C$4:$AU$53,20,FALSE)</f>
        <v>#N/A</v>
      </c>
      <c r="Y253" s="281" t="s">
        <v>142</v>
      </c>
      <c r="Z253" s="280"/>
      <c r="AA253" s="96" t="e">
        <f>VLOOKUP($B248,利用者一覧!$C$4:$AU$53,28,FALSE)</f>
        <v>#N/A</v>
      </c>
      <c r="AB253" s="225"/>
      <c r="AC253" s="225"/>
      <c r="AD253" s="225"/>
      <c r="AE253" s="225"/>
      <c r="AF253" s="226"/>
      <c r="AK253" s="316"/>
      <c r="AL253" s="316"/>
      <c r="AM253" s="67"/>
      <c r="AN253" s="67"/>
      <c r="AO253" s="67"/>
    </row>
    <row r="254" spans="1:65" ht="21.6" customHeight="1" thickTop="1" thickBot="1">
      <c r="A254" s="302"/>
      <c r="B254" s="106" t="s">
        <v>51</v>
      </c>
      <c r="C254" s="94" t="e">
        <f>VLOOKUP($B248,利用者一覧!$C$4:$AU$53,39,FALSE)</f>
        <v>#N/A</v>
      </c>
      <c r="D254" s="104" t="s">
        <v>56</v>
      </c>
      <c r="E254" s="61" t="s">
        <v>149</v>
      </c>
      <c r="F254" s="71"/>
      <c r="G254" s="72"/>
      <c r="H254" s="73"/>
      <c r="I254" s="72"/>
      <c r="J254" s="73"/>
      <c r="K254" s="72"/>
      <c r="L254" s="73"/>
      <c r="M254" s="74"/>
      <c r="N254" s="62"/>
      <c r="O254" s="63"/>
      <c r="P254" s="317" t="e">
        <f>VLOOKUP($B248,利用者一覧!$C$4:$AU$53,42,FALSE)</f>
        <v>#N/A</v>
      </c>
      <c r="Q254" s="318"/>
      <c r="R254" s="318"/>
      <c r="S254" s="318"/>
      <c r="T254" s="319"/>
      <c r="U254" s="116" t="s">
        <v>148</v>
      </c>
      <c r="V254" s="320" t="e">
        <f>VLOOKUP($B248,利用者一覧!$C$4:$AU$53,44,FALSE)</f>
        <v>#N/A</v>
      </c>
      <c r="W254" s="179"/>
      <c r="X254" s="179"/>
      <c r="Y254" s="179"/>
      <c r="Z254" s="179"/>
      <c r="AA254" s="179"/>
      <c r="AB254" s="179"/>
      <c r="AC254" s="179"/>
      <c r="AD254" s="179"/>
      <c r="AE254" s="179"/>
      <c r="AF254" s="180"/>
    </row>
    <row r="255" spans="1:65" ht="21.6" customHeight="1" thickBot="1">
      <c r="A255" s="302"/>
      <c r="B255" s="293" t="s">
        <v>182</v>
      </c>
      <c r="C255" s="294"/>
      <c r="D255" s="294"/>
      <c r="E255" s="295"/>
      <c r="F255" s="109"/>
      <c r="G255" s="110"/>
      <c r="H255" s="111"/>
      <c r="I255" s="110"/>
      <c r="J255" s="111"/>
      <c r="K255" s="110"/>
      <c r="L255" s="111"/>
      <c r="M255" s="112"/>
      <c r="N255" s="113"/>
      <c r="O255" s="114"/>
      <c r="P255" s="198" t="s">
        <v>178</v>
      </c>
      <c r="Q255" s="199"/>
      <c r="R255" s="324"/>
      <c r="S255" s="206" t="e">
        <f>VLOOKUP($B248,利用者一覧!$C$4:$AU$53,43,FALSE)</f>
        <v>#N/A</v>
      </c>
      <c r="T255" s="206"/>
      <c r="U255" s="207"/>
      <c r="V255" s="321"/>
      <c r="W255" s="322"/>
      <c r="X255" s="322"/>
      <c r="Y255" s="322"/>
      <c r="Z255" s="322"/>
      <c r="AA255" s="322"/>
      <c r="AB255" s="322"/>
      <c r="AC255" s="322"/>
      <c r="AD255" s="322"/>
      <c r="AE255" s="322"/>
      <c r="AF255" s="323"/>
      <c r="AK255" s="76"/>
      <c r="AL255" s="76"/>
      <c r="AM255" s="76"/>
      <c r="AN255" s="76"/>
      <c r="AO255" s="76"/>
      <c r="AP255" s="77"/>
      <c r="AQ255" s="77"/>
      <c r="AR255" s="75"/>
      <c r="AS255" s="77"/>
      <c r="AT255" s="77"/>
      <c r="AU255" s="75"/>
      <c r="AV255" s="77"/>
      <c r="AW255" s="77"/>
      <c r="AX255" s="75"/>
      <c r="AY255" s="77"/>
      <c r="AZ255" s="77"/>
      <c r="BA255" s="75"/>
      <c r="BB255" s="77"/>
      <c r="BC255" s="77"/>
      <c r="BD255" s="75"/>
      <c r="BE255" s="77"/>
      <c r="BF255" s="77"/>
      <c r="BG255" s="75"/>
      <c r="BH255" s="77"/>
      <c r="BI255" s="77"/>
      <c r="BJ255" s="75"/>
      <c r="BK255" s="77"/>
      <c r="BL255" s="77"/>
      <c r="BM255" s="75"/>
    </row>
    <row r="256" spans="1:65" ht="27.6" customHeight="1" thickTop="1" thickBot="1">
      <c r="A256" s="303"/>
      <c r="B256" s="313"/>
      <c r="C256" s="314"/>
      <c r="D256" s="314"/>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314"/>
      <c r="AC256" s="314"/>
      <c r="AD256" s="314"/>
      <c r="AE256" s="314"/>
      <c r="AF256" s="315"/>
    </row>
    <row r="257" spans="1:65" ht="16.95" customHeight="1" thickBot="1">
      <c r="A257" s="302">
        <v>26</v>
      </c>
      <c r="B257" s="149" t="s">
        <v>9</v>
      </c>
      <c r="C257" s="150"/>
      <c r="D257" s="150"/>
      <c r="E257" s="151"/>
      <c r="F257" s="304" t="s">
        <v>158</v>
      </c>
      <c r="G257" s="305"/>
      <c r="H257" s="305"/>
      <c r="I257" s="305"/>
      <c r="J257" s="305"/>
      <c r="K257" s="305"/>
      <c r="L257" s="305"/>
      <c r="M257" s="305"/>
      <c r="N257" s="305"/>
      <c r="O257" s="306"/>
      <c r="P257" s="282" t="s">
        <v>48</v>
      </c>
      <c r="Q257" s="283"/>
      <c r="R257" s="283"/>
      <c r="S257" s="283"/>
      <c r="T257" s="283"/>
      <c r="U257" s="284"/>
      <c r="V257" s="285" t="e">
        <f>VLOOKUP($B258,利用者一覧!$C$4:$AU$53,36,FALSE)</f>
        <v>#N/A</v>
      </c>
      <c r="W257" s="286"/>
      <c r="X257" s="286"/>
      <c r="Y257" s="282" t="s">
        <v>49</v>
      </c>
      <c r="Z257" s="283"/>
      <c r="AA257" s="283"/>
      <c r="AB257" s="283"/>
      <c r="AC257" s="284"/>
      <c r="AD257" s="285" t="e">
        <f>VLOOKUP($B258,利用者一覧!$C$4:$AU$53,37,FALSE)</f>
        <v>#N/A</v>
      </c>
      <c r="AE257" s="286"/>
      <c r="AF257" s="287"/>
    </row>
    <row r="258" spans="1:65" ht="27" customHeight="1" thickTop="1" thickBot="1">
      <c r="A258" s="302"/>
      <c r="B258" s="208"/>
      <c r="C258" s="208"/>
      <c r="D258" s="208"/>
      <c r="E258" s="259"/>
      <c r="F258" s="271" t="s">
        <v>26</v>
      </c>
      <c r="G258" s="272"/>
      <c r="H258" s="171" t="s">
        <v>27</v>
      </c>
      <c r="I258" s="272"/>
      <c r="J258" s="171" t="s">
        <v>28</v>
      </c>
      <c r="K258" s="272"/>
      <c r="L258" s="171" t="s">
        <v>29</v>
      </c>
      <c r="M258" s="272"/>
      <c r="N258" s="171" t="s">
        <v>30</v>
      </c>
      <c r="O258" s="275"/>
      <c r="P258" s="106" t="s">
        <v>52</v>
      </c>
      <c r="Q258" s="288" t="s">
        <v>53</v>
      </c>
      <c r="R258" s="289"/>
      <c r="S258" s="104" t="s">
        <v>57</v>
      </c>
      <c r="T258" s="290"/>
      <c r="U258" s="291"/>
      <c r="V258" s="105" t="s">
        <v>60</v>
      </c>
      <c r="W258" s="288" t="s">
        <v>61</v>
      </c>
      <c r="X258" s="292"/>
      <c r="Y258" s="107" t="s">
        <v>54</v>
      </c>
      <c r="Z258" s="115" t="s">
        <v>148</v>
      </c>
      <c r="AA258" s="108" t="s">
        <v>58</v>
      </c>
      <c r="AB258" s="115" t="s">
        <v>148</v>
      </c>
      <c r="AC258" s="108" t="s">
        <v>62</v>
      </c>
      <c r="AD258" s="115" t="s">
        <v>148</v>
      </c>
      <c r="AE258" s="104" t="s">
        <v>55</v>
      </c>
      <c r="AF258" s="61" t="s">
        <v>148</v>
      </c>
    </row>
    <row r="259" spans="1:65" ht="21.6" customHeight="1" thickBot="1">
      <c r="A259" s="302"/>
      <c r="B259" s="209"/>
      <c r="C259" s="209"/>
      <c r="D259" s="209"/>
      <c r="E259" s="261"/>
      <c r="F259" s="97" t="s">
        <v>36</v>
      </c>
      <c r="G259" s="98" t="s">
        <v>37</v>
      </c>
      <c r="H259" s="99" t="s">
        <v>36</v>
      </c>
      <c r="I259" s="98" t="s">
        <v>37</v>
      </c>
      <c r="J259" s="99" t="s">
        <v>36</v>
      </c>
      <c r="K259" s="98" t="s">
        <v>37</v>
      </c>
      <c r="L259" s="99" t="s">
        <v>36</v>
      </c>
      <c r="M259" s="98" t="s">
        <v>37</v>
      </c>
      <c r="N259" s="99" t="s">
        <v>36</v>
      </c>
      <c r="O259" s="100" t="s">
        <v>37</v>
      </c>
      <c r="P259" s="293" t="s">
        <v>177</v>
      </c>
      <c r="Q259" s="294"/>
      <c r="R259" s="294"/>
      <c r="S259" s="294"/>
      <c r="T259" s="294"/>
      <c r="U259" s="295"/>
      <c r="V259" s="293" t="s">
        <v>176</v>
      </c>
      <c r="W259" s="294"/>
      <c r="X259" s="294"/>
      <c r="Y259" s="294"/>
      <c r="Z259" s="294"/>
      <c r="AA259" s="296"/>
      <c r="AB259" s="297" t="e">
        <f>VLOOKUP($B258,利用者一覧!$C$4:$AU$53,45,FALSE)</f>
        <v>#N/A</v>
      </c>
      <c r="AC259" s="297"/>
      <c r="AD259" s="297"/>
      <c r="AE259" s="297"/>
      <c r="AF259" s="298"/>
    </row>
    <row r="260" spans="1:65" ht="27" customHeight="1" thickTop="1" thickBot="1">
      <c r="A260" s="302"/>
      <c r="B260" s="209"/>
      <c r="C260" s="209"/>
      <c r="D260" s="209"/>
      <c r="E260" s="261"/>
      <c r="F260" s="71"/>
      <c r="G260" s="72"/>
      <c r="H260" s="73"/>
      <c r="I260" s="72"/>
      <c r="J260" s="73"/>
      <c r="K260" s="72"/>
      <c r="L260" s="73"/>
      <c r="M260" s="72"/>
      <c r="N260" s="73"/>
      <c r="O260" s="83"/>
      <c r="P260" s="107" t="s">
        <v>157</v>
      </c>
      <c r="Q260" s="115" t="s">
        <v>148</v>
      </c>
      <c r="R260" s="108" t="s">
        <v>63</v>
      </c>
      <c r="S260" s="61" t="s">
        <v>148</v>
      </c>
      <c r="T260" s="107" t="s">
        <v>59</v>
      </c>
      <c r="U260" s="61" t="s">
        <v>148</v>
      </c>
      <c r="V260" s="299" t="s">
        <v>135</v>
      </c>
      <c r="W260" s="300"/>
      <c r="X260" s="95" t="e">
        <f>VLOOKUP($B258,利用者一覧!$C$4:$AU$53,14,FALSE)</f>
        <v>#N/A</v>
      </c>
      <c r="Y260" s="301" t="s">
        <v>139</v>
      </c>
      <c r="Z260" s="300"/>
      <c r="AA260" s="95" t="e">
        <f>VLOOKUP($B258,利用者一覧!$C$4:$AU$53,22,FALSE)</f>
        <v>#N/A</v>
      </c>
      <c r="AB260" s="225"/>
      <c r="AC260" s="225"/>
      <c r="AD260" s="225"/>
      <c r="AE260" s="225"/>
      <c r="AF260" s="226"/>
    </row>
    <row r="261" spans="1:65" ht="21.6" customHeight="1" thickBot="1">
      <c r="A261" s="302"/>
      <c r="B261" s="283" t="s">
        <v>46</v>
      </c>
      <c r="C261" s="283"/>
      <c r="D261" s="283"/>
      <c r="E261" s="307"/>
      <c r="F261" s="84"/>
      <c r="G261" s="85"/>
      <c r="H261" s="86"/>
      <c r="I261" s="85"/>
      <c r="J261" s="86"/>
      <c r="K261" s="85"/>
      <c r="L261" s="86"/>
      <c r="M261" s="85"/>
      <c r="N261" s="86"/>
      <c r="O261" s="87"/>
      <c r="P261" s="293" t="s">
        <v>156</v>
      </c>
      <c r="Q261" s="294"/>
      <c r="R261" s="294"/>
      <c r="S261" s="294"/>
      <c r="T261" s="294"/>
      <c r="U261" s="295"/>
      <c r="V261" s="279" t="s">
        <v>143</v>
      </c>
      <c r="W261" s="280"/>
      <c r="X261" s="96" t="e">
        <f>VLOOKUP($B258,利用者一覧!$C$4:$AU$53,16,FALSE)</f>
        <v>#N/A</v>
      </c>
      <c r="Y261" s="281" t="s">
        <v>140</v>
      </c>
      <c r="Z261" s="280"/>
      <c r="AA261" s="96" t="e">
        <f>VLOOKUP($B258,利用者一覧!$C$4:$AU$53,24,FALSE)</f>
        <v>#N/A</v>
      </c>
      <c r="AB261" s="225"/>
      <c r="AC261" s="225"/>
      <c r="AD261" s="225"/>
      <c r="AE261" s="225"/>
      <c r="AF261" s="226"/>
    </row>
    <row r="262" spans="1:65" ht="21.6" customHeight="1" thickTop="1" thickBot="1">
      <c r="A262" s="302"/>
      <c r="B262" s="103" t="s">
        <v>51</v>
      </c>
      <c r="C262" s="94" t="e">
        <f>VLOOKUP($B258,利用者一覧!$C$4:$AU$53,38,FALSE)</f>
        <v>#N/A</v>
      </c>
      <c r="D262" s="104" t="s">
        <v>56</v>
      </c>
      <c r="E262" s="61" t="s">
        <v>149</v>
      </c>
      <c r="F262" s="271" t="s">
        <v>31</v>
      </c>
      <c r="G262" s="272"/>
      <c r="H262" s="171" t="s">
        <v>32</v>
      </c>
      <c r="I262" s="272"/>
      <c r="J262" s="171" t="s">
        <v>33</v>
      </c>
      <c r="K262" s="272"/>
      <c r="L262" s="171" t="s">
        <v>34</v>
      </c>
      <c r="M262" s="273"/>
      <c r="N262" s="274" t="s">
        <v>35</v>
      </c>
      <c r="O262" s="275"/>
      <c r="P262" s="276" t="e">
        <f>VLOOKUP($B258,利用者一覧!$C$4:$AU$53,40,FALSE)</f>
        <v>#N/A</v>
      </c>
      <c r="Q262" s="277"/>
      <c r="R262" s="277"/>
      <c r="S262" s="277"/>
      <c r="T262" s="278"/>
      <c r="U262" s="70" t="s">
        <v>148</v>
      </c>
      <c r="V262" s="279" t="s">
        <v>144</v>
      </c>
      <c r="W262" s="280"/>
      <c r="X262" s="96" t="e">
        <f>VLOOKUP($B258,利用者一覧!$C$4:$AU$53,18,FALSE)</f>
        <v>#N/A</v>
      </c>
      <c r="Y262" s="281" t="s">
        <v>141</v>
      </c>
      <c r="Z262" s="280"/>
      <c r="AA262" s="96" t="e">
        <f>VLOOKUP($B258,利用者一覧!$C$4:$AU$53,26,FALSE)</f>
        <v>#N/A</v>
      </c>
      <c r="AB262" s="225"/>
      <c r="AC262" s="225"/>
      <c r="AD262" s="225"/>
      <c r="AE262" s="225"/>
      <c r="AF262" s="226"/>
    </row>
    <row r="263" spans="1:65" ht="21.6" customHeight="1" thickBot="1">
      <c r="A263" s="302"/>
      <c r="B263" s="308" t="s">
        <v>47</v>
      </c>
      <c r="C263" s="308"/>
      <c r="D263" s="308"/>
      <c r="E263" s="309"/>
      <c r="F263" s="97" t="s">
        <v>36</v>
      </c>
      <c r="G263" s="98" t="s">
        <v>37</v>
      </c>
      <c r="H263" s="99" t="s">
        <v>36</v>
      </c>
      <c r="I263" s="98" t="s">
        <v>37</v>
      </c>
      <c r="J263" s="99" t="s">
        <v>36</v>
      </c>
      <c r="K263" s="98" t="s">
        <v>37</v>
      </c>
      <c r="L263" s="99" t="s">
        <v>36</v>
      </c>
      <c r="M263" s="101" t="s">
        <v>37</v>
      </c>
      <c r="N263" s="102" t="s">
        <v>36</v>
      </c>
      <c r="O263" s="100" t="s">
        <v>37</v>
      </c>
      <c r="P263" s="310" t="e">
        <f>VLOOKUP($B258,利用者一覧!$C$4:$AU$53,41,FALSE)</f>
        <v>#N/A</v>
      </c>
      <c r="Q263" s="311"/>
      <c r="R263" s="311"/>
      <c r="S263" s="311"/>
      <c r="T263" s="312"/>
      <c r="U263" s="64" t="s">
        <v>148</v>
      </c>
      <c r="V263" s="279" t="s">
        <v>138</v>
      </c>
      <c r="W263" s="280"/>
      <c r="X263" s="96" t="e">
        <f>VLOOKUP($B258,利用者一覧!$C$4:$AU$53,20,FALSE)</f>
        <v>#N/A</v>
      </c>
      <c r="Y263" s="281" t="s">
        <v>142</v>
      </c>
      <c r="Z263" s="280"/>
      <c r="AA263" s="96" t="e">
        <f>VLOOKUP($B258,利用者一覧!$C$4:$AU$53,28,FALSE)</f>
        <v>#N/A</v>
      </c>
      <c r="AB263" s="225"/>
      <c r="AC263" s="225"/>
      <c r="AD263" s="225"/>
      <c r="AE263" s="225"/>
      <c r="AF263" s="226"/>
      <c r="AK263" s="316"/>
      <c r="AL263" s="316"/>
      <c r="AM263" s="67"/>
      <c r="AN263" s="67"/>
      <c r="AO263" s="67"/>
    </row>
    <row r="264" spans="1:65" ht="21.6" customHeight="1" thickTop="1" thickBot="1">
      <c r="A264" s="302"/>
      <c r="B264" s="106" t="s">
        <v>51</v>
      </c>
      <c r="C264" s="94" t="e">
        <f>VLOOKUP($B258,利用者一覧!$C$4:$AU$53,39,FALSE)</f>
        <v>#N/A</v>
      </c>
      <c r="D264" s="104" t="s">
        <v>56</v>
      </c>
      <c r="E264" s="61" t="s">
        <v>149</v>
      </c>
      <c r="F264" s="71"/>
      <c r="G264" s="72"/>
      <c r="H264" s="73"/>
      <c r="I264" s="72"/>
      <c r="J264" s="73"/>
      <c r="K264" s="72"/>
      <c r="L264" s="73"/>
      <c r="M264" s="74"/>
      <c r="N264" s="62"/>
      <c r="O264" s="63"/>
      <c r="P264" s="317" t="e">
        <f>VLOOKUP($B258,利用者一覧!$C$4:$AU$53,42,FALSE)</f>
        <v>#N/A</v>
      </c>
      <c r="Q264" s="318"/>
      <c r="R264" s="318"/>
      <c r="S264" s="318"/>
      <c r="T264" s="319"/>
      <c r="U264" s="116" t="s">
        <v>148</v>
      </c>
      <c r="V264" s="320" t="e">
        <f>VLOOKUP($B258,利用者一覧!$C$4:$AU$53,44,FALSE)</f>
        <v>#N/A</v>
      </c>
      <c r="W264" s="179"/>
      <c r="X264" s="179"/>
      <c r="Y264" s="179"/>
      <c r="Z264" s="179"/>
      <c r="AA264" s="179"/>
      <c r="AB264" s="179"/>
      <c r="AC264" s="179"/>
      <c r="AD264" s="179"/>
      <c r="AE264" s="179"/>
      <c r="AF264" s="180"/>
    </row>
    <row r="265" spans="1:65" ht="21.6" customHeight="1" thickBot="1">
      <c r="A265" s="302"/>
      <c r="B265" s="293" t="s">
        <v>182</v>
      </c>
      <c r="C265" s="294"/>
      <c r="D265" s="294"/>
      <c r="E265" s="295"/>
      <c r="F265" s="109"/>
      <c r="G265" s="110"/>
      <c r="H265" s="111"/>
      <c r="I265" s="110"/>
      <c r="J265" s="111"/>
      <c r="K265" s="110"/>
      <c r="L265" s="111"/>
      <c r="M265" s="112"/>
      <c r="N265" s="113"/>
      <c r="O265" s="114"/>
      <c r="P265" s="198" t="s">
        <v>178</v>
      </c>
      <c r="Q265" s="199"/>
      <c r="R265" s="324"/>
      <c r="S265" s="206" t="e">
        <f>VLOOKUP($B258,利用者一覧!$C$4:$AU$53,43,FALSE)</f>
        <v>#N/A</v>
      </c>
      <c r="T265" s="206"/>
      <c r="U265" s="207"/>
      <c r="V265" s="321"/>
      <c r="W265" s="322"/>
      <c r="X265" s="322"/>
      <c r="Y265" s="322"/>
      <c r="Z265" s="322"/>
      <c r="AA265" s="322"/>
      <c r="AB265" s="322"/>
      <c r="AC265" s="322"/>
      <c r="AD265" s="322"/>
      <c r="AE265" s="322"/>
      <c r="AF265" s="323"/>
      <c r="AK265" s="76"/>
      <c r="AL265" s="76"/>
      <c r="AM265" s="76"/>
      <c r="AN265" s="76"/>
      <c r="AO265" s="76"/>
      <c r="AP265" s="77"/>
      <c r="AQ265" s="77"/>
      <c r="AR265" s="75"/>
      <c r="AS265" s="77"/>
      <c r="AT265" s="77"/>
      <c r="AU265" s="75"/>
      <c r="AV265" s="77"/>
      <c r="AW265" s="77"/>
      <c r="AX265" s="75"/>
      <c r="AY265" s="77"/>
      <c r="AZ265" s="77"/>
      <c r="BA265" s="75"/>
      <c r="BB265" s="77"/>
      <c r="BC265" s="77"/>
      <c r="BD265" s="75"/>
      <c r="BE265" s="77"/>
      <c r="BF265" s="77"/>
      <c r="BG265" s="75"/>
      <c r="BH265" s="77"/>
      <c r="BI265" s="77"/>
      <c r="BJ265" s="75"/>
      <c r="BK265" s="77"/>
      <c r="BL265" s="77"/>
      <c r="BM265" s="75"/>
    </row>
    <row r="266" spans="1:65" ht="27.6" customHeight="1" thickTop="1" thickBot="1">
      <c r="A266" s="303"/>
      <c r="B266" s="313"/>
      <c r="C266" s="314"/>
      <c r="D266" s="314"/>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c r="AA266" s="314"/>
      <c r="AB266" s="314"/>
      <c r="AC266" s="314"/>
      <c r="AD266" s="314"/>
      <c r="AE266" s="314"/>
      <c r="AF266" s="315"/>
    </row>
    <row r="267" spans="1:65" ht="16.95" customHeight="1" thickBot="1">
      <c r="A267" s="302">
        <v>27</v>
      </c>
      <c r="B267" s="149" t="s">
        <v>9</v>
      </c>
      <c r="C267" s="150"/>
      <c r="D267" s="150"/>
      <c r="E267" s="151"/>
      <c r="F267" s="304" t="s">
        <v>158</v>
      </c>
      <c r="G267" s="305"/>
      <c r="H267" s="305"/>
      <c r="I267" s="305"/>
      <c r="J267" s="305"/>
      <c r="K267" s="305"/>
      <c r="L267" s="305"/>
      <c r="M267" s="305"/>
      <c r="N267" s="305"/>
      <c r="O267" s="306"/>
      <c r="P267" s="282" t="s">
        <v>48</v>
      </c>
      <c r="Q267" s="283"/>
      <c r="R267" s="283"/>
      <c r="S267" s="283"/>
      <c r="T267" s="283"/>
      <c r="U267" s="284"/>
      <c r="V267" s="285" t="e">
        <f>VLOOKUP($B268,利用者一覧!$C$4:$AU$53,36,FALSE)</f>
        <v>#N/A</v>
      </c>
      <c r="W267" s="286"/>
      <c r="X267" s="286"/>
      <c r="Y267" s="282" t="s">
        <v>49</v>
      </c>
      <c r="Z267" s="283"/>
      <c r="AA267" s="283"/>
      <c r="AB267" s="283"/>
      <c r="AC267" s="284"/>
      <c r="AD267" s="285" t="e">
        <f>VLOOKUP($B268,利用者一覧!$C$4:$AU$53,37,FALSE)</f>
        <v>#N/A</v>
      </c>
      <c r="AE267" s="286"/>
      <c r="AF267" s="287"/>
    </row>
    <row r="268" spans="1:65" ht="27" customHeight="1" thickTop="1" thickBot="1">
      <c r="A268" s="302"/>
      <c r="B268" s="208"/>
      <c r="C268" s="208"/>
      <c r="D268" s="208"/>
      <c r="E268" s="259"/>
      <c r="F268" s="271" t="s">
        <v>26</v>
      </c>
      <c r="G268" s="272"/>
      <c r="H268" s="171" t="s">
        <v>27</v>
      </c>
      <c r="I268" s="272"/>
      <c r="J268" s="171" t="s">
        <v>28</v>
      </c>
      <c r="K268" s="272"/>
      <c r="L268" s="171" t="s">
        <v>29</v>
      </c>
      <c r="M268" s="272"/>
      <c r="N268" s="171" t="s">
        <v>30</v>
      </c>
      <c r="O268" s="275"/>
      <c r="P268" s="106" t="s">
        <v>52</v>
      </c>
      <c r="Q268" s="288" t="s">
        <v>53</v>
      </c>
      <c r="R268" s="289"/>
      <c r="S268" s="104" t="s">
        <v>57</v>
      </c>
      <c r="T268" s="290"/>
      <c r="U268" s="291"/>
      <c r="V268" s="105" t="s">
        <v>60</v>
      </c>
      <c r="W268" s="288" t="s">
        <v>61</v>
      </c>
      <c r="X268" s="292"/>
      <c r="Y268" s="107" t="s">
        <v>54</v>
      </c>
      <c r="Z268" s="115" t="s">
        <v>148</v>
      </c>
      <c r="AA268" s="108" t="s">
        <v>58</v>
      </c>
      <c r="AB268" s="115" t="s">
        <v>148</v>
      </c>
      <c r="AC268" s="108" t="s">
        <v>62</v>
      </c>
      <c r="AD268" s="115" t="s">
        <v>148</v>
      </c>
      <c r="AE268" s="104" t="s">
        <v>55</v>
      </c>
      <c r="AF268" s="61" t="s">
        <v>148</v>
      </c>
    </row>
    <row r="269" spans="1:65" ht="21.6" customHeight="1" thickBot="1">
      <c r="A269" s="302"/>
      <c r="B269" s="209"/>
      <c r="C269" s="209"/>
      <c r="D269" s="209"/>
      <c r="E269" s="261"/>
      <c r="F269" s="97" t="s">
        <v>36</v>
      </c>
      <c r="G269" s="98" t="s">
        <v>37</v>
      </c>
      <c r="H269" s="99" t="s">
        <v>36</v>
      </c>
      <c r="I269" s="98" t="s">
        <v>37</v>
      </c>
      <c r="J269" s="99" t="s">
        <v>36</v>
      </c>
      <c r="K269" s="98" t="s">
        <v>37</v>
      </c>
      <c r="L269" s="99" t="s">
        <v>36</v>
      </c>
      <c r="M269" s="98" t="s">
        <v>37</v>
      </c>
      <c r="N269" s="99" t="s">
        <v>36</v>
      </c>
      <c r="O269" s="100" t="s">
        <v>37</v>
      </c>
      <c r="P269" s="293" t="s">
        <v>177</v>
      </c>
      <c r="Q269" s="294"/>
      <c r="R269" s="294"/>
      <c r="S269" s="294"/>
      <c r="T269" s="294"/>
      <c r="U269" s="295"/>
      <c r="V269" s="293" t="s">
        <v>176</v>
      </c>
      <c r="W269" s="294"/>
      <c r="X269" s="294"/>
      <c r="Y269" s="294"/>
      <c r="Z269" s="294"/>
      <c r="AA269" s="296"/>
      <c r="AB269" s="297" t="e">
        <f>VLOOKUP($B268,利用者一覧!$C$4:$AU$53,45,FALSE)</f>
        <v>#N/A</v>
      </c>
      <c r="AC269" s="297"/>
      <c r="AD269" s="297"/>
      <c r="AE269" s="297"/>
      <c r="AF269" s="298"/>
    </row>
    <row r="270" spans="1:65" ht="27" customHeight="1" thickTop="1" thickBot="1">
      <c r="A270" s="302"/>
      <c r="B270" s="209"/>
      <c r="C270" s="209"/>
      <c r="D270" s="209"/>
      <c r="E270" s="261"/>
      <c r="F270" s="71"/>
      <c r="G270" s="72"/>
      <c r="H270" s="73"/>
      <c r="I270" s="72"/>
      <c r="J270" s="73"/>
      <c r="K270" s="72"/>
      <c r="L270" s="73"/>
      <c r="M270" s="72"/>
      <c r="N270" s="73"/>
      <c r="O270" s="83"/>
      <c r="P270" s="107" t="s">
        <v>157</v>
      </c>
      <c r="Q270" s="115" t="s">
        <v>148</v>
      </c>
      <c r="R270" s="108" t="s">
        <v>63</v>
      </c>
      <c r="S270" s="61" t="s">
        <v>148</v>
      </c>
      <c r="T270" s="107" t="s">
        <v>59</v>
      </c>
      <c r="U270" s="61" t="s">
        <v>148</v>
      </c>
      <c r="V270" s="299" t="s">
        <v>135</v>
      </c>
      <c r="W270" s="300"/>
      <c r="X270" s="95" t="e">
        <f>VLOOKUP($B268,利用者一覧!$C$4:$AU$53,14,FALSE)</f>
        <v>#N/A</v>
      </c>
      <c r="Y270" s="301" t="s">
        <v>139</v>
      </c>
      <c r="Z270" s="300"/>
      <c r="AA270" s="95" t="e">
        <f>VLOOKUP($B268,利用者一覧!$C$4:$AU$53,22,FALSE)</f>
        <v>#N/A</v>
      </c>
      <c r="AB270" s="225"/>
      <c r="AC270" s="225"/>
      <c r="AD270" s="225"/>
      <c r="AE270" s="225"/>
      <c r="AF270" s="226"/>
    </row>
    <row r="271" spans="1:65" ht="21.6" customHeight="1" thickBot="1">
      <c r="A271" s="302"/>
      <c r="B271" s="283" t="s">
        <v>46</v>
      </c>
      <c r="C271" s="283"/>
      <c r="D271" s="283"/>
      <c r="E271" s="307"/>
      <c r="F271" s="84"/>
      <c r="G271" s="85"/>
      <c r="H271" s="86"/>
      <c r="I271" s="85"/>
      <c r="J271" s="86"/>
      <c r="K271" s="85"/>
      <c r="L271" s="86"/>
      <c r="M271" s="85"/>
      <c r="N271" s="86"/>
      <c r="O271" s="87"/>
      <c r="P271" s="293" t="s">
        <v>156</v>
      </c>
      <c r="Q271" s="294"/>
      <c r="R271" s="294"/>
      <c r="S271" s="294"/>
      <c r="T271" s="294"/>
      <c r="U271" s="295"/>
      <c r="V271" s="279" t="s">
        <v>143</v>
      </c>
      <c r="W271" s="280"/>
      <c r="X271" s="96" t="e">
        <f>VLOOKUP($B268,利用者一覧!$C$4:$AU$53,16,FALSE)</f>
        <v>#N/A</v>
      </c>
      <c r="Y271" s="281" t="s">
        <v>140</v>
      </c>
      <c r="Z271" s="280"/>
      <c r="AA271" s="96" t="e">
        <f>VLOOKUP($B268,利用者一覧!$C$4:$AU$53,24,FALSE)</f>
        <v>#N/A</v>
      </c>
      <c r="AB271" s="225"/>
      <c r="AC271" s="225"/>
      <c r="AD271" s="225"/>
      <c r="AE271" s="225"/>
      <c r="AF271" s="226"/>
    </row>
    <row r="272" spans="1:65" ht="21.6" customHeight="1" thickTop="1" thickBot="1">
      <c r="A272" s="302"/>
      <c r="B272" s="103" t="s">
        <v>51</v>
      </c>
      <c r="C272" s="94" t="e">
        <f>VLOOKUP($B268,利用者一覧!$C$4:$AU$53,38,FALSE)</f>
        <v>#N/A</v>
      </c>
      <c r="D272" s="104" t="s">
        <v>56</v>
      </c>
      <c r="E272" s="61" t="s">
        <v>149</v>
      </c>
      <c r="F272" s="271" t="s">
        <v>31</v>
      </c>
      <c r="G272" s="272"/>
      <c r="H272" s="171" t="s">
        <v>32</v>
      </c>
      <c r="I272" s="272"/>
      <c r="J272" s="171" t="s">
        <v>33</v>
      </c>
      <c r="K272" s="272"/>
      <c r="L272" s="171" t="s">
        <v>34</v>
      </c>
      <c r="M272" s="273"/>
      <c r="N272" s="274" t="s">
        <v>35</v>
      </c>
      <c r="O272" s="275"/>
      <c r="P272" s="276" t="e">
        <f>VLOOKUP($B268,利用者一覧!$C$4:$AU$53,40,FALSE)</f>
        <v>#N/A</v>
      </c>
      <c r="Q272" s="277"/>
      <c r="R272" s="277"/>
      <c r="S272" s="277"/>
      <c r="T272" s="278"/>
      <c r="U272" s="70" t="s">
        <v>148</v>
      </c>
      <c r="V272" s="279" t="s">
        <v>144</v>
      </c>
      <c r="W272" s="280"/>
      <c r="X272" s="96" t="e">
        <f>VLOOKUP($B268,利用者一覧!$C$4:$AU$53,18,FALSE)</f>
        <v>#N/A</v>
      </c>
      <c r="Y272" s="281" t="s">
        <v>141</v>
      </c>
      <c r="Z272" s="280"/>
      <c r="AA272" s="96" t="e">
        <f>VLOOKUP($B268,利用者一覧!$C$4:$AU$53,26,FALSE)</f>
        <v>#N/A</v>
      </c>
      <c r="AB272" s="225"/>
      <c r="AC272" s="225"/>
      <c r="AD272" s="225"/>
      <c r="AE272" s="225"/>
      <c r="AF272" s="226"/>
    </row>
    <row r="273" spans="1:65" ht="21.6" customHeight="1" thickBot="1">
      <c r="A273" s="302"/>
      <c r="B273" s="308" t="s">
        <v>47</v>
      </c>
      <c r="C273" s="308"/>
      <c r="D273" s="308"/>
      <c r="E273" s="309"/>
      <c r="F273" s="97" t="s">
        <v>36</v>
      </c>
      <c r="G273" s="98" t="s">
        <v>37</v>
      </c>
      <c r="H273" s="99" t="s">
        <v>36</v>
      </c>
      <c r="I273" s="98" t="s">
        <v>37</v>
      </c>
      <c r="J273" s="99" t="s">
        <v>36</v>
      </c>
      <c r="K273" s="98" t="s">
        <v>37</v>
      </c>
      <c r="L273" s="99" t="s">
        <v>36</v>
      </c>
      <c r="M273" s="101" t="s">
        <v>37</v>
      </c>
      <c r="N273" s="102" t="s">
        <v>36</v>
      </c>
      <c r="O273" s="100" t="s">
        <v>37</v>
      </c>
      <c r="P273" s="310" t="e">
        <f>VLOOKUP($B268,利用者一覧!$C$4:$AU$53,41,FALSE)</f>
        <v>#N/A</v>
      </c>
      <c r="Q273" s="311"/>
      <c r="R273" s="311"/>
      <c r="S273" s="311"/>
      <c r="T273" s="312"/>
      <c r="U273" s="64" t="s">
        <v>148</v>
      </c>
      <c r="V273" s="279" t="s">
        <v>138</v>
      </c>
      <c r="W273" s="280"/>
      <c r="X273" s="96" t="e">
        <f>VLOOKUP($B268,利用者一覧!$C$4:$AU$53,20,FALSE)</f>
        <v>#N/A</v>
      </c>
      <c r="Y273" s="281" t="s">
        <v>142</v>
      </c>
      <c r="Z273" s="280"/>
      <c r="AA273" s="96" t="e">
        <f>VLOOKUP($B268,利用者一覧!$C$4:$AU$53,28,FALSE)</f>
        <v>#N/A</v>
      </c>
      <c r="AB273" s="225"/>
      <c r="AC273" s="225"/>
      <c r="AD273" s="225"/>
      <c r="AE273" s="225"/>
      <c r="AF273" s="226"/>
      <c r="AK273" s="316"/>
      <c r="AL273" s="316"/>
      <c r="AM273" s="67"/>
      <c r="AN273" s="67"/>
      <c r="AO273" s="67"/>
    </row>
    <row r="274" spans="1:65" ht="21.6" customHeight="1" thickTop="1" thickBot="1">
      <c r="A274" s="302"/>
      <c r="B274" s="106" t="s">
        <v>51</v>
      </c>
      <c r="C274" s="94" t="e">
        <f>VLOOKUP($B268,利用者一覧!$C$4:$AU$53,39,FALSE)</f>
        <v>#N/A</v>
      </c>
      <c r="D274" s="104" t="s">
        <v>56</v>
      </c>
      <c r="E274" s="61" t="s">
        <v>149</v>
      </c>
      <c r="F274" s="71"/>
      <c r="G274" s="72"/>
      <c r="H274" s="73"/>
      <c r="I274" s="72"/>
      <c r="J274" s="73"/>
      <c r="K274" s="72"/>
      <c r="L274" s="73"/>
      <c r="M274" s="74"/>
      <c r="N274" s="62"/>
      <c r="O274" s="63"/>
      <c r="P274" s="317" t="e">
        <f>VLOOKUP($B268,利用者一覧!$C$4:$AU$53,42,FALSE)</f>
        <v>#N/A</v>
      </c>
      <c r="Q274" s="318"/>
      <c r="R274" s="318"/>
      <c r="S274" s="318"/>
      <c r="T274" s="319"/>
      <c r="U274" s="116" t="s">
        <v>148</v>
      </c>
      <c r="V274" s="320" t="e">
        <f>VLOOKUP($B268,利用者一覧!$C$4:$AU$53,44,FALSE)</f>
        <v>#N/A</v>
      </c>
      <c r="W274" s="179"/>
      <c r="X274" s="179"/>
      <c r="Y274" s="179"/>
      <c r="Z274" s="179"/>
      <c r="AA274" s="179"/>
      <c r="AB274" s="179"/>
      <c r="AC274" s="179"/>
      <c r="AD274" s="179"/>
      <c r="AE274" s="179"/>
      <c r="AF274" s="180"/>
    </row>
    <row r="275" spans="1:65" ht="21.6" customHeight="1" thickBot="1">
      <c r="A275" s="302"/>
      <c r="B275" s="293" t="s">
        <v>182</v>
      </c>
      <c r="C275" s="294"/>
      <c r="D275" s="294"/>
      <c r="E275" s="295"/>
      <c r="F275" s="109"/>
      <c r="G275" s="110"/>
      <c r="H275" s="111"/>
      <c r="I275" s="110"/>
      <c r="J275" s="111"/>
      <c r="K275" s="110"/>
      <c r="L275" s="111"/>
      <c r="M275" s="112"/>
      <c r="N275" s="113"/>
      <c r="O275" s="114"/>
      <c r="P275" s="198" t="s">
        <v>178</v>
      </c>
      <c r="Q275" s="199"/>
      <c r="R275" s="324"/>
      <c r="S275" s="206" t="e">
        <f>VLOOKUP($B268,利用者一覧!$C$4:$AU$53,43,FALSE)</f>
        <v>#N/A</v>
      </c>
      <c r="T275" s="206"/>
      <c r="U275" s="207"/>
      <c r="V275" s="321"/>
      <c r="W275" s="322"/>
      <c r="X275" s="322"/>
      <c r="Y275" s="322"/>
      <c r="Z275" s="322"/>
      <c r="AA275" s="322"/>
      <c r="AB275" s="322"/>
      <c r="AC275" s="322"/>
      <c r="AD275" s="322"/>
      <c r="AE275" s="322"/>
      <c r="AF275" s="323"/>
      <c r="AK275" s="76"/>
      <c r="AL275" s="76"/>
      <c r="AM275" s="76"/>
      <c r="AN275" s="76"/>
      <c r="AO275" s="76"/>
      <c r="AP275" s="77"/>
      <c r="AQ275" s="77"/>
      <c r="AR275" s="75"/>
      <c r="AS275" s="77"/>
      <c r="AT275" s="77"/>
      <c r="AU275" s="75"/>
      <c r="AV275" s="77"/>
      <c r="AW275" s="77"/>
      <c r="AX275" s="75"/>
      <c r="AY275" s="77"/>
      <c r="AZ275" s="77"/>
      <c r="BA275" s="75"/>
      <c r="BB275" s="77"/>
      <c r="BC275" s="77"/>
      <c r="BD275" s="75"/>
      <c r="BE275" s="77"/>
      <c r="BF275" s="77"/>
      <c r="BG275" s="75"/>
      <c r="BH275" s="77"/>
      <c r="BI275" s="77"/>
      <c r="BJ275" s="75"/>
      <c r="BK275" s="77"/>
      <c r="BL275" s="77"/>
      <c r="BM275" s="75"/>
    </row>
    <row r="276" spans="1:65" ht="27.6" customHeight="1" thickTop="1" thickBot="1">
      <c r="A276" s="303"/>
      <c r="B276" s="313"/>
      <c r="C276" s="314"/>
      <c r="D276" s="314"/>
      <c r="E276" s="314"/>
      <c r="F276" s="314"/>
      <c r="G276" s="314"/>
      <c r="H276" s="314"/>
      <c r="I276" s="314"/>
      <c r="J276" s="314"/>
      <c r="K276" s="314"/>
      <c r="L276" s="314"/>
      <c r="M276" s="314"/>
      <c r="N276" s="314"/>
      <c r="O276" s="314"/>
      <c r="P276" s="314"/>
      <c r="Q276" s="314"/>
      <c r="R276" s="314"/>
      <c r="S276" s="314"/>
      <c r="T276" s="314"/>
      <c r="U276" s="314"/>
      <c r="V276" s="314"/>
      <c r="W276" s="314"/>
      <c r="X276" s="314"/>
      <c r="Y276" s="314"/>
      <c r="Z276" s="314"/>
      <c r="AA276" s="314"/>
      <c r="AB276" s="314"/>
      <c r="AC276" s="314"/>
      <c r="AD276" s="314"/>
      <c r="AE276" s="314"/>
      <c r="AF276" s="315"/>
    </row>
    <row r="277" spans="1:65" ht="16.95" customHeight="1" thickBot="1">
      <c r="A277" s="302">
        <v>28</v>
      </c>
      <c r="B277" s="149" t="s">
        <v>9</v>
      </c>
      <c r="C277" s="150"/>
      <c r="D277" s="150"/>
      <c r="E277" s="151"/>
      <c r="F277" s="304" t="s">
        <v>158</v>
      </c>
      <c r="G277" s="305"/>
      <c r="H277" s="305"/>
      <c r="I277" s="305"/>
      <c r="J277" s="305"/>
      <c r="K277" s="305"/>
      <c r="L277" s="305"/>
      <c r="M277" s="305"/>
      <c r="N277" s="305"/>
      <c r="O277" s="306"/>
      <c r="P277" s="282" t="s">
        <v>48</v>
      </c>
      <c r="Q277" s="283"/>
      <c r="R277" s="283"/>
      <c r="S277" s="283"/>
      <c r="T277" s="283"/>
      <c r="U277" s="284"/>
      <c r="V277" s="285" t="e">
        <f>VLOOKUP($B278,利用者一覧!$C$4:$AU$53,36,FALSE)</f>
        <v>#N/A</v>
      </c>
      <c r="W277" s="286"/>
      <c r="X277" s="286"/>
      <c r="Y277" s="282" t="s">
        <v>49</v>
      </c>
      <c r="Z277" s="283"/>
      <c r="AA277" s="283"/>
      <c r="AB277" s="283"/>
      <c r="AC277" s="284"/>
      <c r="AD277" s="285" t="e">
        <f>VLOOKUP($B278,利用者一覧!$C$4:$AU$53,37,FALSE)</f>
        <v>#N/A</v>
      </c>
      <c r="AE277" s="286"/>
      <c r="AF277" s="287"/>
    </row>
    <row r="278" spans="1:65" ht="27" customHeight="1" thickTop="1" thickBot="1">
      <c r="A278" s="302"/>
      <c r="B278" s="208"/>
      <c r="C278" s="208"/>
      <c r="D278" s="208"/>
      <c r="E278" s="259"/>
      <c r="F278" s="271" t="s">
        <v>26</v>
      </c>
      <c r="G278" s="272"/>
      <c r="H278" s="171" t="s">
        <v>27</v>
      </c>
      <c r="I278" s="272"/>
      <c r="J278" s="171" t="s">
        <v>28</v>
      </c>
      <c r="K278" s="272"/>
      <c r="L278" s="171" t="s">
        <v>29</v>
      </c>
      <c r="M278" s="272"/>
      <c r="N278" s="171" t="s">
        <v>30</v>
      </c>
      <c r="O278" s="275"/>
      <c r="P278" s="106" t="s">
        <v>52</v>
      </c>
      <c r="Q278" s="288" t="s">
        <v>53</v>
      </c>
      <c r="R278" s="289"/>
      <c r="S278" s="104" t="s">
        <v>57</v>
      </c>
      <c r="T278" s="290"/>
      <c r="U278" s="291"/>
      <c r="V278" s="105" t="s">
        <v>60</v>
      </c>
      <c r="W278" s="288" t="s">
        <v>61</v>
      </c>
      <c r="X278" s="292"/>
      <c r="Y278" s="107" t="s">
        <v>54</v>
      </c>
      <c r="Z278" s="115" t="s">
        <v>148</v>
      </c>
      <c r="AA278" s="108" t="s">
        <v>58</v>
      </c>
      <c r="AB278" s="115" t="s">
        <v>148</v>
      </c>
      <c r="AC278" s="108" t="s">
        <v>62</v>
      </c>
      <c r="AD278" s="115" t="s">
        <v>148</v>
      </c>
      <c r="AE278" s="104" t="s">
        <v>55</v>
      </c>
      <c r="AF278" s="61" t="s">
        <v>148</v>
      </c>
    </row>
    <row r="279" spans="1:65" ht="21.6" customHeight="1" thickBot="1">
      <c r="A279" s="302"/>
      <c r="B279" s="209"/>
      <c r="C279" s="209"/>
      <c r="D279" s="209"/>
      <c r="E279" s="261"/>
      <c r="F279" s="97" t="s">
        <v>36</v>
      </c>
      <c r="G279" s="98" t="s">
        <v>37</v>
      </c>
      <c r="H279" s="99" t="s">
        <v>36</v>
      </c>
      <c r="I279" s="98" t="s">
        <v>37</v>
      </c>
      <c r="J279" s="99" t="s">
        <v>36</v>
      </c>
      <c r="K279" s="98" t="s">
        <v>37</v>
      </c>
      <c r="L279" s="99" t="s">
        <v>36</v>
      </c>
      <c r="M279" s="98" t="s">
        <v>37</v>
      </c>
      <c r="N279" s="99" t="s">
        <v>36</v>
      </c>
      <c r="O279" s="100" t="s">
        <v>37</v>
      </c>
      <c r="P279" s="293" t="s">
        <v>177</v>
      </c>
      <c r="Q279" s="294"/>
      <c r="R279" s="294"/>
      <c r="S279" s="294"/>
      <c r="T279" s="294"/>
      <c r="U279" s="295"/>
      <c r="V279" s="293" t="s">
        <v>176</v>
      </c>
      <c r="W279" s="294"/>
      <c r="X279" s="294"/>
      <c r="Y279" s="294"/>
      <c r="Z279" s="294"/>
      <c r="AA279" s="296"/>
      <c r="AB279" s="297" t="e">
        <f>VLOOKUP($B278,利用者一覧!$C$4:$AU$53,45,FALSE)</f>
        <v>#N/A</v>
      </c>
      <c r="AC279" s="297"/>
      <c r="AD279" s="297"/>
      <c r="AE279" s="297"/>
      <c r="AF279" s="298"/>
    </row>
    <row r="280" spans="1:65" ht="27" customHeight="1" thickTop="1" thickBot="1">
      <c r="A280" s="302"/>
      <c r="B280" s="209"/>
      <c r="C280" s="209"/>
      <c r="D280" s="209"/>
      <c r="E280" s="261"/>
      <c r="F280" s="71"/>
      <c r="G280" s="72"/>
      <c r="H280" s="73"/>
      <c r="I280" s="72"/>
      <c r="J280" s="73"/>
      <c r="K280" s="72"/>
      <c r="L280" s="73"/>
      <c r="M280" s="72"/>
      <c r="N280" s="73"/>
      <c r="O280" s="83"/>
      <c r="P280" s="107" t="s">
        <v>157</v>
      </c>
      <c r="Q280" s="115" t="s">
        <v>148</v>
      </c>
      <c r="R280" s="108" t="s">
        <v>63</v>
      </c>
      <c r="S280" s="61" t="s">
        <v>148</v>
      </c>
      <c r="T280" s="107" t="s">
        <v>59</v>
      </c>
      <c r="U280" s="61" t="s">
        <v>148</v>
      </c>
      <c r="V280" s="299" t="s">
        <v>135</v>
      </c>
      <c r="W280" s="300"/>
      <c r="X280" s="95" t="e">
        <f>VLOOKUP($B278,利用者一覧!$C$4:$AU$53,14,FALSE)</f>
        <v>#N/A</v>
      </c>
      <c r="Y280" s="301" t="s">
        <v>139</v>
      </c>
      <c r="Z280" s="300"/>
      <c r="AA280" s="95" t="e">
        <f>VLOOKUP($B278,利用者一覧!$C$4:$AU$53,22,FALSE)</f>
        <v>#N/A</v>
      </c>
      <c r="AB280" s="225"/>
      <c r="AC280" s="225"/>
      <c r="AD280" s="225"/>
      <c r="AE280" s="225"/>
      <c r="AF280" s="226"/>
    </row>
    <row r="281" spans="1:65" ht="21.6" customHeight="1" thickBot="1">
      <c r="A281" s="302"/>
      <c r="B281" s="283" t="s">
        <v>46</v>
      </c>
      <c r="C281" s="283"/>
      <c r="D281" s="283"/>
      <c r="E281" s="307"/>
      <c r="F281" s="84"/>
      <c r="G281" s="85"/>
      <c r="H281" s="86"/>
      <c r="I281" s="85"/>
      <c r="J281" s="86"/>
      <c r="K281" s="85"/>
      <c r="L281" s="86"/>
      <c r="M281" s="85"/>
      <c r="N281" s="86"/>
      <c r="O281" s="87"/>
      <c r="P281" s="293" t="s">
        <v>156</v>
      </c>
      <c r="Q281" s="294"/>
      <c r="R281" s="294"/>
      <c r="S281" s="294"/>
      <c r="T281" s="294"/>
      <c r="U281" s="295"/>
      <c r="V281" s="279" t="s">
        <v>143</v>
      </c>
      <c r="W281" s="280"/>
      <c r="X281" s="96" t="e">
        <f>VLOOKUP($B278,利用者一覧!$C$4:$AU$53,16,FALSE)</f>
        <v>#N/A</v>
      </c>
      <c r="Y281" s="281" t="s">
        <v>140</v>
      </c>
      <c r="Z281" s="280"/>
      <c r="AA281" s="96" t="e">
        <f>VLOOKUP($B278,利用者一覧!$C$4:$AU$53,24,FALSE)</f>
        <v>#N/A</v>
      </c>
      <c r="AB281" s="225"/>
      <c r="AC281" s="225"/>
      <c r="AD281" s="225"/>
      <c r="AE281" s="225"/>
      <c r="AF281" s="226"/>
    </row>
    <row r="282" spans="1:65" ht="21.6" customHeight="1" thickTop="1" thickBot="1">
      <c r="A282" s="302"/>
      <c r="B282" s="103" t="s">
        <v>51</v>
      </c>
      <c r="C282" s="94" t="e">
        <f>VLOOKUP($B278,利用者一覧!$C$4:$AU$53,38,FALSE)</f>
        <v>#N/A</v>
      </c>
      <c r="D282" s="104" t="s">
        <v>56</v>
      </c>
      <c r="E282" s="61" t="s">
        <v>149</v>
      </c>
      <c r="F282" s="271" t="s">
        <v>31</v>
      </c>
      <c r="G282" s="272"/>
      <c r="H282" s="171" t="s">
        <v>32</v>
      </c>
      <c r="I282" s="272"/>
      <c r="J282" s="171" t="s">
        <v>33</v>
      </c>
      <c r="K282" s="272"/>
      <c r="L282" s="171" t="s">
        <v>34</v>
      </c>
      <c r="M282" s="273"/>
      <c r="N282" s="274" t="s">
        <v>35</v>
      </c>
      <c r="O282" s="275"/>
      <c r="P282" s="276" t="e">
        <f>VLOOKUP($B278,利用者一覧!$C$4:$AU$53,40,FALSE)</f>
        <v>#N/A</v>
      </c>
      <c r="Q282" s="277"/>
      <c r="R282" s="277"/>
      <c r="S282" s="277"/>
      <c r="T282" s="278"/>
      <c r="U282" s="70" t="s">
        <v>148</v>
      </c>
      <c r="V282" s="279" t="s">
        <v>144</v>
      </c>
      <c r="W282" s="280"/>
      <c r="X282" s="96" t="e">
        <f>VLOOKUP($B278,利用者一覧!$C$4:$AU$53,18,FALSE)</f>
        <v>#N/A</v>
      </c>
      <c r="Y282" s="281" t="s">
        <v>141</v>
      </c>
      <c r="Z282" s="280"/>
      <c r="AA282" s="96" t="e">
        <f>VLOOKUP($B278,利用者一覧!$C$4:$AU$53,26,FALSE)</f>
        <v>#N/A</v>
      </c>
      <c r="AB282" s="225"/>
      <c r="AC282" s="225"/>
      <c r="AD282" s="225"/>
      <c r="AE282" s="225"/>
      <c r="AF282" s="226"/>
    </row>
    <row r="283" spans="1:65" ht="21.6" customHeight="1" thickBot="1">
      <c r="A283" s="302"/>
      <c r="B283" s="308" t="s">
        <v>47</v>
      </c>
      <c r="C283" s="308"/>
      <c r="D283" s="308"/>
      <c r="E283" s="309"/>
      <c r="F283" s="97" t="s">
        <v>36</v>
      </c>
      <c r="G283" s="98" t="s">
        <v>37</v>
      </c>
      <c r="H283" s="99" t="s">
        <v>36</v>
      </c>
      <c r="I283" s="98" t="s">
        <v>37</v>
      </c>
      <c r="J283" s="99" t="s">
        <v>36</v>
      </c>
      <c r="K283" s="98" t="s">
        <v>37</v>
      </c>
      <c r="L283" s="99" t="s">
        <v>36</v>
      </c>
      <c r="M283" s="101" t="s">
        <v>37</v>
      </c>
      <c r="N283" s="102" t="s">
        <v>36</v>
      </c>
      <c r="O283" s="100" t="s">
        <v>37</v>
      </c>
      <c r="P283" s="310" t="e">
        <f>VLOOKUP($B278,利用者一覧!$C$4:$AU$53,41,FALSE)</f>
        <v>#N/A</v>
      </c>
      <c r="Q283" s="311"/>
      <c r="R283" s="311"/>
      <c r="S283" s="311"/>
      <c r="T283" s="312"/>
      <c r="U283" s="64" t="s">
        <v>148</v>
      </c>
      <c r="V283" s="279" t="s">
        <v>138</v>
      </c>
      <c r="W283" s="280"/>
      <c r="X283" s="96" t="e">
        <f>VLOOKUP($B278,利用者一覧!$C$4:$AU$53,20,FALSE)</f>
        <v>#N/A</v>
      </c>
      <c r="Y283" s="281" t="s">
        <v>142</v>
      </c>
      <c r="Z283" s="280"/>
      <c r="AA283" s="96" t="e">
        <f>VLOOKUP($B278,利用者一覧!$C$4:$AU$53,28,FALSE)</f>
        <v>#N/A</v>
      </c>
      <c r="AB283" s="225"/>
      <c r="AC283" s="225"/>
      <c r="AD283" s="225"/>
      <c r="AE283" s="225"/>
      <c r="AF283" s="226"/>
      <c r="AK283" s="316"/>
      <c r="AL283" s="316"/>
      <c r="AM283" s="67"/>
      <c r="AN283" s="67"/>
      <c r="AO283" s="67"/>
    </row>
    <row r="284" spans="1:65" ht="21.6" customHeight="1" thickTop="1" thickBot="1">
      <c r="A284" s="302"/>
      <c r="B284" s="106" t="s">
        <v>51</v>
      </c>
      <c r="C284" s="94" t="e">
        <f>VLOOKUP($B278,利用者一覧!$C$4:$AU$53,39,FALSE)</f>
        <v>#N/A</v>
      </c>
      <c r="D284" s="104" t="s">
        <v>56</v>
      </c>
      <c r="E284" s="61" t="s">
        <v>149</v>
      </c>
      <c r="F284" s="71"/>
      <c r="G284" s="72"/>
      <c r="H284" s="73"/>
      <c r="I284" s="72"/>
      <c r="J284" s="73"/>
      <c r="K284" s="72"/>
      <c r="L284" s="73"/>
      <c r="M284" s="74"/>
      <c r="N284" s="62"/>
      <c r="O284" s="63"/>
      <c r="P284" s="317" t="e">
        <f>VLOOKUP($B278,利用者一覧!$C$4:$AU$53,42,FALSE)</f>
        <v>#N/A</v>
      </c>
      <c r="Q284" s="318"/>
      <c r="R284" s="318"/>
      <c r="S284" s="318"/>
      <c r="T284" s="319"/>
      <c r="U284" s="116" t="s">
        <v>148</v>
      </c>
      <c r="V284" s="320" t="e">
        <f>VLOOKUP($B278,利用者一覧!$C$4:$AU$53,44,FALSE)</f>
        <v>#N/A</v>
      </c>
      <c r="W284" s="179"/>
      <c r="X284" s="179"/>
      <c r="Y284" s="179"/>
      <c r="Z284" s="179"/>
      <c r="AA284" s="179"/>
      <c r="AB284" s="179"/>
      <c r="AC284" s="179"/>
      <c r="AD284" s="179"/>
      <c r="AE284" s="179"/>
      <c r="AF284" s="180"/>
    </row>
    <row r="285" spans="1:65" ht="21.6" customHeight="1" thickBot="1">
      <c r="A285" s="302"/>
      <c r="B285" s="293" t="s">
        <v>182</v>
      </c>
      <c r="C285" s="294"/>
      <c r="D285" s="294"/>
      <c r="E285" s="295"/>
      <c r="F285" s="109"/>
      <c r="G285" s="110"/>
      <c r="H285" s="111"/>
      <c r="I285" s="110"/>
      <c r="J285" s="111"/>
      <c r="K285" s="110"/>
      <c r="L285" s="111"/>
      <c r="M285" s="112"/>
      <c r="N285" s="113"/>
      <c r="O285" s="114"/>
      <c r="P285" s="198" t="s">
        <v>178</v>
      </c>
      <c r="Q285" s="199"/>
      <c r="R285" s="324"/>
      <c r="S285" s="206" t="e">
        <f>VLOOKUP($B278,利用者一覧!$C$4:$AU$53,43,FALSE)</f>
        <v>#N/A</v>
      </c>
      <c r="T285" s="206"/>
      <c r="U285" s="207"/>
      <c r="V285" s="321"/>
      <c r="W285" s="322"/>
      <c r="X285" s="322"/>
      <c r="Y285" s="322"/>
      <c r="Z285" s="322"/>
      <c r="AA285" s="322"/>
      <c r="AB285" s="322"/>
      <c r="AC285" s="322"/>
      <c r="AD285" s="322"/>
      <c r="AE285" s="322"/>
      <c r="AF285" s="323"/>
      <c r="AK285" s="76"/>
      <c r="AL285" s="76"/>
      <c r="AM285" s="76"/>
      <c r="AN285" s="76"/>
      <c r="AO285" s="76"/>
      <c r="AP285" s="77"/>
      <c r="AQ285" s="77"/>
      <c r="AR285" s="75"/>
      <c r="AS285" s="77"/>
      <c r="AT285" s="77"/>
      <c r="AU285" s="75"/>
      <c r="AV285" s="77"/>
      <c r="AW285" s="77"/>
      <c r="AX285" s="75"/>
      <c r="AY285" s="77"/>
      <c r="AZ285" s="77"/>
      <c r="BA285" s="75"/>
      <c r="BB285" s="77"/>
      <c r="BC285" s="77"/>
      <c r="BD285" s="75"/>
      <c r="BE285" s="77"/>
      <c r="BF285" s="77"/>
      <c r="BG285" s="75"/>
      <c r="BH285" s="77"/>
      <c r="BI285" s="77"/>
      <c r="BJ285" s="75"/>
      <c r="BK285" s="77"/>
      <c r="BL285" s="77"/>
      <c r="BM285" s="75"/>
    </row>
    <row r="286" spans="1:65" ht="27.6" customHeight="1" thickTop="1" thickBot="1">
      <c r="A286" s="303"/>
      <c r="B286" s="313"/>
      <c r="C286" s="314"/>
      <c r="D286" s="314"/>
      <c r="E286" s="314"/>
      <c r="F286" s="314"/>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314"/>
      <c r="AC286" s="314"/>
      <c r="AD286" s="314"/>
      <c r="AE286" s="314"/>
      <c r="AF286" s="315"/>
    </row>
    <row r="287" spans="1:65" ht="16.95" customHeight="1" thickBot="1">
      <c r="A287" s="302">
        <v>29</v>
      </c>
      <c r="B287" s="149" t="s">
        <v>9</v>
      </c>
      <c r="C287" s="150"/>
      <c r="D287" s="150"/>
      <c r="E287" s="151"/>
      <c r="F287" s="304" t="s">
        <v>158</v>
      </c>
      <c r="G287" s="305"/>
      <c r="H287" s="305"/>
      <c r="I287" s="305"/>
      <c r="J287" s="305"/>
      <c r="K287" s="305"/>
      <c r="L287" s="305"/>
      <c r="M287" s="305"/>
      <c r="N287" s="305"/>
      <c r="O287" s="306"/>
      <c r="P287" s="282" t="s">
        <v>48</v>
      </c>
      <c r="Q287" s="283"/>
      <c r="R287" s="283"/>
      <c r="S287" s="283"/>
      <c r="T287" s="283"/>
      <c r="U287" s="284"/>
      <c r="V287" s="285" t="e">
        <f>VLOOKUP($B288,利用者一覧!$C$4:$AU$53,36,FALSE)</f>
        <v>#N/A</v>
      </c>
      <c r="W287" s="286"/>
      <c r="X287" s="286"/>
      <c r="Y287" s="282" t="s">
        <v>49</v>
      </c>
      <c r="Z287" s="283"/>
      <c r="AA287" s="283"/>
      <c r="AB287" s="283"/>
      <c r="AC287" s="284"/>
      <c r="AD287" s="285" t="e">
        <f>VLOOKUP($B288,利用者一覧!$C$4:$AU$53,37,FALSE)</f>
        <v>#N/A</v>
      </c>
      <c r="AE287" s="286"/>
      <c r="AF287" s="287"/>
    </row>
    <row r="288" spans="1:65" ht="27" customHeight="1" thickTop="1" thickBot="1">
      <c r="A288" s="302"/>
      <c r="B288" s="208"/>
      <c r="C288" s="208"/>
      <c r="D288" s="208"/>
      <c r="E288" s="259"/>
      <c r="F288" s="271" t="s">
        <v>26</v>
      </c>
      <c r="G288" s="272"/>
      <c r="H288" s="171" t="s">
        <v>27</v>
      </c>
      <c r="I288" s="272"/>
      <c r="J288" s="171" t="s">
        <v>28</v>
      </c>
      <c r="K288" s="272"/>
      <c r="L288" s="171" t="s">
        <v>29</v>
      </c>
      <c r="M288" s="272"/>
      <c r="N288" s="171" t="s">
        <v>30</v>
      </c>
      <c r="O288" s="275"/>
      <c r="P288" s="106" t="s">
        <v>52</v>
      </c>
      <c r="Q288" s="288" t="s">
        <v>53</v>
      </c>
      <c r="R288" s="289"/>
      <c r="S288" s="104" t="s">
        <v>57</v>
      </c>
      <c r="T288" s="290"/>
      <c r="U288" s="291"/>
      <c r="V288" s="105" t="s">
        <v>60</v>
      </c>
      <c r="W288" s="288" t="s">
        <v>61</v>
      </c>
      <c r="X288" s="292"/>
      <c r="Y288" s="107" t="s">
        <v>54</v>
      </c>
      <c r="Z288" s="115" t="s">
        <v>148</v>
      </c>
      <c r="AA288" s="108" t="s">
        <v>58</v>
      </c>
      <c r="AB288" s="115" t="s">
        <v>148</v>
      </c>
      <c r="AC288" s="108" t="s">
        <v>62</v>
      </c>
      <c r="AD288" s="115" t="s">
        <v>148</v>
      </c>
      <c r="AE288" s="104" t="s">
        <v>55</v>
      </c>
      <c r="AF288" s="61" t="s">
        <v>148</v>
      </c>
    </row>
    <row r="289" spans="1:65" ht="21.6" customHeight="1" thickBot="1">
      <c r="A289" s="302"/>
      <c r="B289" s="209"/>
      <c r="C289" s="209"/>
      <c r="D289" s="209"/>
      <c r="E289" s="261"/>
      <c r="F289" s="97" t="s">
        <v>36</v>
      </c>
      <c r="G289" s="98" t="s">
        <v>37</v>
      </c>
      <c r="H289" s="99" t="s">
        <v>36</v>
      </c>
      <c r="I289" s="98" t="s">
        <v>37</v>
      </c>
      <c r="J289" s="99" t="s">
        <v>36</v>
      </c>
      <c r="K289" s="98" t="s">
        <v>37</v>
      </c>
      <c r="L289" s="99" t="s">
        <v>36</v>
      </c>
      <c r="M289" s="98" t="s">
        <v>37</v>
      </c>
      <c r="N289" s="99" t="s">
        <v>36</v>
      </c>
      <c r="O289" s="100" t="s">
        <v>37</v>
      </c>
      <c r="P289" s="293" t="s">
        <v>177</v>
      </c>
      <c r="Q289" s="294"/>
      <c r="R289" s="294"/>
      <c r="S289" s="294"/>
      <c r="T289" s="294"/>
      <c r="U289" s="295"/>
      <c r="V289" s="293" t="s">
        <v>176</v>
      </c>
      <c r="W289" s="294"/>
      <c r="X289" s="294"/>
      <c r="Y289" s="294"/>
      <c r="Z289" s="294"/>
      <c r="AA289" s="296"/>
      <c r="AB289" s="297" t="e">
        <f>VLOOKUP($B288,利用者一覧!$C$4:$AU$53,45,FALSE)</f>
        <v>#N/A</v>
      </c>
      <c r="AC289" s="297"/>
      <c r="AD289" s="297"/>
      <c r="AE289" s="297"/>
      <c r="AF289" s="298"/>
    </row>
    <row r="290" spans="1:65" ht="27" customHeight="1" thickTop="1" thickBot="1">
      <c r="A290" s="302"/>
      <c r="B290" s="209"/>
      <c r="C290" s="209"/>
      <c r="D290" s="209"/>
      <c r="E290" s="261"/>
      <c r="F290" s="71"/>
      <c r="G290" s="72"/>
      <c r="H290" s="73"/>
      <c r="I290" s="72"/>
      <c r="J290" s="73"/>
      <c r="K290" s="72"/>
      <c r="L290" s="73"/>
      <c r="M290" s="72"/>
      <c r="N290" s="73"/>
      <c r="O290" s="83"/>
      <c r="P290" s="107" t="s">
        <v>157</v>
      </c>
      <c r="Q290" s="115" t="s">
        <v>148</v>
      </c>
      <c r="R290" s="108" t="s">
        <v>63</v>
      </c>
      <c r="S290" s="61" t="s">
        <v>148</v>
      </c>
      <c r="T290" s="107" t="s">
        <v>59</v>
      </c>
      <c r="U290" s="61" t="s">
        <v>148</v>
      </c>
      <c r="V290" s="299" t="s">
        <v>135</v>
      </c>
      <c r="W290" s="300"/>
      <c r="X290" s="95" t="e">
        <f>VLOOKUP($B288,利用者一覧!$C$4:$AU$53,14,FALSE)</f>
        <v>#N/A</v>
      </c>
      <c r="Y290" s="301" t="s">
        <v>139</v>
      </c>
      <c r="Z290" s="300"/>
      <c r="AA290" s="95" t="e">
        <f>VLOOKUP($B288,利用者一覧!$C$4:$AU$53,22,FALSE)</f>
        <v>#N/A</v>
      </c>
      <c r="AB290" s="225"/>
      <c r="AC290" s="225"/>
      <c r="AD290" s="225"/>
      <c r="AE290" s="225"/>
      <c r="AF290" s="226"/>
    </row>
    <row r="291" spans="1:65" ht="21.6" customHeight="1" thickBot="1">
      <c r="A291" s="302"/>
      <c r="B291" s="283" t="s">
        <v>46</v>
      </c>
      <c r="C291" s="283"/>
      <c r="D291" s="283"/>
      <c r="E291" s="307"/>
      <c r="F291" s="84"/>
      <c r="G291" s="85"/>
      <c r="H291" s="86"/>
      <c r="I291" s="85"/>
      <c r="J291" s="86"/>
      <c r="K291" s="85"/>
      <c r="L291" s="86"/>
      <c r="M291" s="85"/>
      <c r="N291" s="86"/>
      <c r="O291" s="87"/>
      <c r="P291" s="293" t="s">
        <v>156</v>
      </c>
      <c r="Q291" s="294"/>
      <c r="R291" s="294"/>
      <c r="S291" s="294"/>
      <c r="T291" s="294"/>
      <c r="U291" s="295"/>
      <c r="V291" s="279" t="s">
        <v>143</v>
      </c>
      <c r="W291" s="280"/>
      <c r="X291" s="96" t="e">
        <f>VLOOKUP($B288,利用者一覧!$C$4:$AU$53,16,FALSE)</f>
        <v>#N/A</v>
      </c>
      <c r="Y291" s="281" t="s">
        <v>140</v>
      </c>
      <c r="Z291" s="280"/>
      <c r="AA291" s="96" t="e">
        <f>VLOOKUP($B288,利用者一覧!$C$4:$AU$53,24,FALSE)</f>
        <v>#N/A</v>
      </c>
      <c r="AB291" s="225"/>
      <c r="AC291" s="225"/>
      <c r="AD291" s="225"/>
      <c r="AE291" s="225"/>
      <c r="AF291" s="226"/>
    </row>
    <row r="292" spans="1:65" ht="21.6" customHeight="1" thickTop="1" thickBot="1">
      <c r="A292" s="302"/>
      <c r="B292" s="103" t="s">
        <v>51</v>
      </c>
      <c r="C292" s="94" t="e">
        <f>VLOOKUP($B288,利用者一覧!$C$4:$AU$53,38,FALSE)</f>
        <v>#N/A</v>
      </c>
      <c r="D292" s="104" t="s">
        <v>56</v>
      </c>
      <c r="E292" s="61" t="s">
        <v>149</v>
      </c>
      <c r="F292" s="271" t="s">
        <v>31</v>
      </c>
      <c r="G292" s="272"/>
      <c r="H292" s="171" t="s">
        <v>32</v>
      </c>
      <c r="I292" s="272"/>
      <c r="J292" s="171" t="s">
        <v>33</v>
      </c>
      <c r="K292" s="272"/>
      <c r="L292" s="171" t="s">
        <v>34</v>
      </c>
      <c r="M292" s="273"/>
      <c r="N292" s="274" t="s">
        <v>35</v>
      </c>
      <c r="O292" s="275"/>
      <c r="P292" s="276" t="e">
        <f>VLOOKUP($B288,利用者一覧!$C$4:$AU$53,40,FALSE)</f>
        <v>#N/A</v>
      </c>
      <c r="Q292" s="277"/>
      <c r="R292" s="277"/>
      <c r="S292" s="277"/>
      <c r="T292" s="278"/>
      <c r="U292" s="70" t="s">
        <v>148</v>
      </c>
      <c r="V292" s="279" t="s">
        <v>144</v>
      </c>
      <c r="W292" s="280"/>
      <c r="X292" s="96" t="e">
        <f>VLOOKUP($B288,利用者一覧!$C$4:$AU$53,18,FALSE)</f>
        <v>#N/A</v>
      </c>
      <c r="Y292" s="281" t="s">
        <v>141</v>
      </c>
      <c r="Z292" s="280"/>
      <c r="AA292" s="96" t="e">
        <f>VLOOKUP($B288,利用者一覧!$C$4:$AU$53,26,FALSE)</f>
        <v>#N/A</v>
      </c>
      <c r="AB292" s="225"/>
      <c r="AC292" s="225"/>
      <c r="AD292" s="225"/>
      <c r="AE292" s="225"/>
      <c r="AF292" s="226"/>
    </row>
    <row r="293" spans="1:65" ht="21.6" customHeight="1" thickBot="1">
      <c r="A293" s="302"/>
      <c r="B293" s="308" t="s">
        <v>47</v>
      </c>
      <c r="C293" s="308"/>
      <c r="D293" s="308"/>
      <c r="E293" s="309"/>
      <c r="F293" s="97" t="s">
        <v>36</v>
      </c>
      <c r="G293" s="98" t="s">
        <v>37</v>
      </c>
      <c r="H293" s="99" t="s">
        <v>36</v>
      </c>
      <c r="I293" s="98" t="s">
        <v>37</v>
      </c>
      <c r="J293" s="99" t="s">
        <v>36</v>
      </c>
      <c r="K293" s="98" t="s">
        <v>37</v>
      </c>
      <c r="L293" s="99" t="s">
        <v>36</v>
      </c>
      <c r="M293" s="101" t="s">
        <v>37</v>
      </c>
      <c r="N293" s="102" t="s">
        <v>36</v>
      </c>
      <c r="O293" s="100" t="s">
        <v>37</v>
      </c>
      <c r="P293" s="310" t="e">
        <f>VLOOKUP($B288,利用者一覧!$C$4:$AU$53,41,FALSE)</f>
        <v>#N/A</v>
      </c>
      <c r="Q293" s="311"/>
      <c r="R293" s="311"/>
      <c r="S293" s="311"/>
      <c r="T293" s="312"/>
      <c r="U293" s="64" t="s">
        <v>148</v>
      </c>
      <c r="V293" s="279" t="s">
        <v>138</v>
      </c>
      <c r="W293" s="280"/>
      <c r="X293" s="96" t="e">
        <f>VLOOKUP($B288,利用者一覧!$C$4:$AU$53,20,FALSE)</f>
        <v>#N/A</v>
      </c>
      <c r="Y293" s="281" t="s">
        <v>142</v>
      </c>
      <c r="Z293" s="280"/>
      <c r="AA293" s="96" t="e">
        <f>VLOOKUP($B288,利用者一覧!$C$4:$AU$53,28,FALSE)</f>
        <v>#N/A</v>
      </c>
      <c r="AB293" s="225"/>
      <c r="AC293" s="225"/>
      <c r="AD293" s="225"/>
      <c r="AE293" s="225"/>
      <c r="AF293" s="226"/>
      <c r="AK293" s="316"/>
      <c r="AL293" s="316"/>
      <c r="AM293" s="67"/>
      <c r="AN293" s="67"/>
      <c r="AO293" s="67"/>
    </row>
    <row r="294" spans="1:65" ht="21.6" customHeight="1" thickTop="1" thickBot="1">
      <c r="A294" s="302"/>
      <c r="B294" s="106" t="s">
        <v>51</v>
      </c>
      <c r="C294" s="94" t="e">
        <f>VLOOKUP($B288,利用者一覧!$C$4:$AU$53,39,FALSE)</f>
        <v>#N/A</v>
      </c>
      <c r="D294" s="104" t="s">
        <v>56</v>
      </c>
      <c r="E294" s="61" t="s">
        <v>149</v>
      </c>
      <c r="F294" s="71"/>
      <c r="G294" s="72"/>
      <c r="H294" s="73"/>
      <c r="I294" s="72"/>
      <c r="J294" s="73"/>
      <c r="K294" s="72"/>
      <c r="L294" s="73"/>
      <c r="M294" s="74"/>
      <c r="N294" s="62"/>
      <c r="O294" s="63"/>
      <c r="P294" s="317" t="e">
        <f>VLOOKUP($B288,利用者一覧!$C$4:$AU$53,42,FALSE)</f>
        <v>#N/A</v>
      </c>
      <c r="Q294" s="318"/>
      <c r="R294" s="318"/>
      <c r="S294" s="318"/>
      <c r="T294" s="319"/>
      <c r="U294" s="116" t="s">
        <v>148</v>
      </c>
      <c r="V294" s="320" t="e">
        <f>VLOOKUP($B288,利用者一覧!$C$4:$AU$53,44,FALSE)</f>
        <v>#N/A</v>
      </c>
      <c r="W294" s="179"/>
      <c r="X294" s="179"/>
      <c r="Y294" s="179"/>
      <c r="Z294" s="179"/>
      <c r="AA294" s="179"/>
      <c r="AB294" s="179"/>
      <c r="AC294" s="179"/>
      <c r="AD294" s="179"/>
      <c r="AE294" s="179"/>
      <c r="AF294" s="180"/>
    </row>
    <row r="295" spans="1:65" ht="21.6" customHeight="1" thickBot="1">
      <c r="A295" s="302"/>
      <c r="B295" s="293" t="s">
        <v>182</v>
      </c>
      <c r="C295" s="294"/>
      <c r="D295" s="294"/>
      <c r="E295" s="295"/>
      <c r="F295" s="109"/>
      <c r="G295" s="110"/>
      <c r="H295" s="111"/>
      <c r="I295" s="110"/>
      <c r="J295" s="111"/>
      <c r="K295" s="110"/>
      <c r="L295" s="111"/>
      <c r="M295" s="112"/>
      <c r="N295" s="113"/>
      <c r="O295" s="114"/>
      <c r="P295" s="198" t="s">
        <v>178</v>
      </c>
      <c r="Q295" s="199"/>
      <c r="R295" s="324"/>
      <c r="S295" s="206" t="e">
        <f>VLOOKUP($B288,利用者一覧!$C$4:$AU$53,43,FALSE)</f>
        <v>#N/A</v>
      </c>
      <c r="T295" s="206"/>
      <c r="U295" s="207"/>
      <c r="V295" s="321"/>
      <c r="W295" s="322"/>
      <c r="X295" s="322"/>
      <c r="Y295" s="322"/>
      <c r="Z295" s="322"/>
      <c r="AA295" s="322"/>
      <c r="AB295" s="322"/>
      <c r="AC295" s="322"/>
      <c r="AD295" s="322"/>
      <c r="AE295" s="322"/>
      <c r="AF295" s="323"/>
      <c r="AK295" s="76"/>
      <c r="AL295" s="76"/>
      <c r="AM295" s="76"/>
      <c r="AN295" s="76"/>
      <c r="AO295" s="76"/>
      <c r="AP295" s="77"/>
      <c r="AQ295" s="77"/>
      <c r="AR295" s="75"/>
      <c r="AS295" s="77"/>
      <c r="AT295" s="77"/>
      <c r="AU295" s="75"/>
      <c r="AV295" s="77"/>
      <c r="AW295" s="77"/>
      <c r="AX295" s="75"/>
      <c r="AY295" s="77"/>
      <c r="AZ295" s="77"/>
      <c r="BA295" s="75"/>
      <c r="BB295" s="77"/>
      <c r="BC295" s="77"/>
      <c r="BD295" s="75"/>
      <c r="BE295" s="77"/>
      <c r="BF295" s="77"/>
      <c r="BG295" s="75"/>
      <c r="BH295" s="77"/>
      <c r="BI295" s="77"/>
      <c r="BJ295" s="75"/>
      <c r="BK295" s="77"/>
      <c r="BL295" s="77"/>
      <c r="BM295" s="75"/>
    </row>
    <row r="296" spans="1:65" ht="27.6" customHeight="1" thickTop="1" thickBot="1">
      <c r="A296" s="303"/>
      <c r="B296" s="313"/>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314"/>
      <c r="AF296" s="315"/>
    </row>
    <row r="297" spans="1:65" ht="16.95" customHeight="1" thickBot="1">
      <c r="A297" s="302">
        <v>30</v>
      </c>
      <c r="B297" s="149" t="s">
        <v>9</v>
      </c>
      <c r="C297" s="150"/>
      <c r="D297" s="150"/>
      <c r="E297" s="151"/>
      <c r="F297" s="304" t="s">
        <v>158</v>
      </c>
      <c r="G297" s="305"/>
      <c r="H297" s="305"/>
      <c r="I297" s="305"/>
      <c r="J297" s="305"/>
      <c r="K297" s="305"/>
      <c r="L297" s="305"/>
      <c r="M297" s="305"/>
      <c r="N297" s="305"/>
      <c r="O297" s="306"/>
      <c r="P297" s="282" t="s">
        <v>48</v>
      </c>
      <c r="Q297" s="283"/>
      <c r="R297" s="283"/>
      <c r="S297" s="283"/>
      <c r="T297" s="283"/>
      <c r="U297" s="284"/>
      <c r="V297" s="285" t="e">
        <f>VLOOKUP($B298,利用者一覧!$C$4:$AU$53,36,FALSE)</f>
        <v>#N/A</v>
      </c>
      <c r="W297" s="286"/>
      <c r="X297" s="286"/>
      <c r="Y297" s="282" t="s">
        <v>49</v>
      </c>
      <c r="Z297" s="283"/>
      <c r="AA297" s="283"/>
      <c r="AB297" s="283"/>
      <c r="AC297" s="284"/>
      <c r="AD297" s="285" t="e">
        <f>VLOOKUP($B298,利用者一覧!$C$4:$AU$53,37,FALSE)</f>
        <v>#N/A</v>
      </c>
      <c r="AE297" s="286"/>
      <c r="AF297" s="287"/>
    </row>
    <row r="298" spans="1:65" ht="27" customHeight="1" thickTop="1" thickBot="1">
      <c r="A298" s="302"/>
      <c r="B298" s="208"/>
      <c r="C298" s="208"/>
      <c r="D298" s="208"/>
      <c r="E298" s="259"/>
      <c r="F298" s="271" t="s">
        <v>26</v>
      </c>
      <c r="G298" s="272"/>
      <c r="H298" s="171" t="s">
        <v>27</v>
      </c>
      <c r="I298" s="272"/>
      <c r="J298" s="171" t="s">
        <v>28</v>
      </c>
      <c r="K298" s="272"/>
      <c r="L298" s="171" t="s">
        <v>29</v>
      </c>
      <c r="M298" s="272"/>
      <c r="N298" s="171" t="s">
        <v>30</v>
      </c>
      <c r="O298" s="275"/>
      <c r="P298" s="106" t="s">
        <v>52</v>
      </c>
      <c r="Q298" s="288" t="s">
        <v>53</v>
      </c>
      <c r="R298" s="289"/>
      <c r="S298" s="104" t="s">
        <v>57</v>
      </c>
      <c r="T298" s="290"/>
      <c r="U298" s="291"/>
      <c r="V298" s="105" t="s">
        <v>60</v>
      </c>
      <c r="W298" s="288" t="s">
        <v>61</v>
      </c>
      <c r="X298" s="292"/>
      <c r="Y298" s="107" t="s">
        <v>54</v>
      </c>
      <c r="Z298" s="115" t="s">
        <v>148</v>
      </c>
      <c r="AA298" s="108" t="s">
        <v>58</v>
      </c>
      <c r="AB298" s="115" t="s">
        <v>148</v>
      </c>
      <c r="AC298" s="108" t="s">
        <v>62</v>
      </c>
      <c r="AD298" s="115" t="s">
        <v>148</v>
      </c>
      <c r="AE298" s="104" t="s">
        <v>55</v>
      </c>
      <c r="AF298" s="61" t="s">
        <v>148</v>
      </c>
    </row>
    <row r="299" spans="1:65" ht="21.6" customHeight="1" thickBot="1">
      <c r="A299" s="302"/>
      <c r="B299" s="209"/>
      <c r="C299" s="209"/>
      <c r="D299" s="209"/>
      <c r="E299" s="261"/>
      <c r="F299" s="97" t="s">
        <v>36</v>
      </c>
      <c r="G299" s="98" t="s">
        <v>37</v>
      </c>
      <c r="H299" s="99" t="s">
        <v>36</v>
      </c>
      <c r="I299" s="98" t="s">
        <v>37</v>
      </c>
      <c r="J299" s="99" t="s">
        <v>36</v>
      </c>
      <c r="K299" s="98" t="s">
        <v>37</v>
      </c>
      <c r="L299" s="99" t="s">
        <v>36</v>
      </c>
      <c r="M299" s="98" t="s">
        <v>37</v>
      </c>
      <c r="N299" s="99" t="s">
        <v>36</v>
      </c>
      <c r="O299" s="100" t="s">
        <v>37</v>
      </c>
      <c r="P299" s="293" t="s">
        <v>177</v>
      </c>
      <c r="Q299" s="294"/>
      <c r="R299" s="294"/>
      <c r="S299" s="294"/>
      <c r="T299" s="294"/>
      <c r="U299" s="295"/>
      <c r="V299" s="293" t="s">
        <v>176</v>
      </c>
      <c r="W299" s="294"/>
      <c r="X299" s="294"/>
      <c r="Y299" s="294"/>
      <c r="Z299" s="294"/>
      <c r="AA299" s="296"/>
      <c r="AB299" s="297" t="e">
        <f>VLOOKUP($B298,利用者一覧!$C$4:$AU$53,45,FALSE)</f>
        <v>#N/A</v>
      </c>
      <c r="AC299" s="297"/>
      <c r="AD299" s="297"/>
      <c r="AE299" s="297"/>
      <c r="AF299" s="298"/>
    </row>
    <row r="300" spans="1:65" ht="27" customHeight="1" thickTop="1" thickBot="1">
      <c r="A300" s="302"/>
      <c r="B300" s="209"/>
      <c r="C300" s="209"/>
      <c r="D300" s="209"/>
      <c r="E300" s="261"/>
      <c r="F300" s="71"/>
      <c r="G300" s="72"/>
      <c r="H300" s="73"/>
      <c r="I300" s="72"/>
      <c r="J300" s="73"/>
      <c r="K300" s="72"/>
      <c r="L300" s="73"/>
      <c r="M300" s="72"/>
      <c r="N300" s="73"/>
      <c r="O300" s="83"/>
      <c r="P300" s="107" t="s">
        <v>157</v>
      </c>
      <c r="Q300" s="115" t="s">
        <v>148</v>
      </c>
      <c r="R300" s="108" t="s">
        <v>63</v>
      </c>
      <c r="S300" s="61" t="s">
        <v>148</v>
      </c>
      <c r="T300" s="107" t="s">
        <v>59</v>
      </c>
      <c r="U300" s="61" t="s">
        <v>148</v>
      </c>
      <c r="V300" s="299" t="s">
        <v>135</v>
      </c>
      <c r="W300" s="300"/>
      <c r="X300" s="95" t="e">
        <f>VLOOKUP($B298,利用者一覧!$C$4:$AU$53,14,FALSE)</f>
        <v>#N/A</v>
      </c>
      <c r="Y300" s="301" t="s">
        <v>139</v>
      </c>
      <c r="Z300" s="300"/>
      <c r="AA300" s="95" t="e">
        <f>VLOOKUP($B298,利用者一覧!$C$4:$AU$53,22,FALSE)</f>
        <v>#N/A</v>
      </c>
      <c r="AB300" s="225"/>
      <c r="AC300" s="225"/>
      <c r="AD300" s="225"/>
      <c r="AE300" s="225"/>
      <c r="AF300" s="226"/>
    </row>
    <row r="301" spans="1:65" ht="21.6" customHeight="1" thickBot="1">
      <c r="A301" s="302"/>
      <c r="B301" s="283" t="s">
        <v>46</v>
      </c>
      <c r="C301" s="283"/>
      <c r="D301" s="283"/>
      <c r="E301" s="307"/>
      <c r="F301" s="84"/>
      <c r="G301" s="85"/>
      <c r="H301" s="86"/>
      <c r="I301" s="85"/>
      <c r="J301" s="86"/>
      <c r="K301" s="85"/>
      <c r="L301" s="86"/>
      <c r="M301" s="85"/>
      <c r="N301" s="86"/>
      <c r="O301" s="87"/>
      <c r="P301" s="293" t="s">
        <v>156</v>
      </c>
      <c r="Q301" s="294"/>
      <c r="R301" s="294"/>
      <c r="S301" s="294"/>
      <c r="T301" s="294"/>
      <c r="U301" s="295"/>
      <c r="V301" s="279" t="s">
        <v>143</v>
      </c>
      <c r="W301" s="280"/>
      <c r="X301" s="96" t="e">
        <f>VLOOKUP($B298,利用者一覧!$C$4:$AU$53,16,FALSE)</f>
        <v>#N/A</v>
      </c>
      <c r="Y301" s="281" t="s">
        <v>140</v>
      </c>
      <c r="Z301" s="280"/>
      <c r="AA301" s="96" t="e">
        <f>VLOOKUP($B298,利用者一覧!$C$4:$AU$53,24,FALSE)</f>
        <v>#N/A</v>
      </c>
      <c r="AB301" s="225"/>
      <c r="AC301" s="225"/>
      <c r="AD301" s="225"/>
      <c r="AE301" s="225"/>
      <c r="AF301" s="226"/>
    </row>
    <row r="302" spans="1:65" ht="21.6" customHeight="1" thickTop="1" thickBot="1">
      <c r="A302" s="302"/>
      <c r="B302" s="103" t="s">
        <v>51</v>
      </c>
      <c r="C302" s="94" t="e">
        <f>VLOOKUP($B298,利用者一覧!$C$4:$AU$53,38,FALSE)</f>
        <v>#N/A</v>
      </c>
      <c r="D302" s="104" t="s">
        <v>56</v>
      </c>
      <c r="E302" s="61" t="s">
        <v>149</v>
      </c>
      <c r="F302" s="271" t="s">
        <v>31</v>
      </c>
      <c r="G302" s="272"/>
      <c r="H302" s="171" t="s">
        <v>32</v>
      </c>
      <c r="I302" s="272"/>
      <c r="J302" s="171" t="s">
        <v>33</v>
      </c>
      <c r="K302" s="272"/>
      <c r="L302" s="171" t="s">
        <v>34</v>
      </c>
      <c r="M302" s="273"/>
      <c r="N302" s="274" t="s">
        <v>35</v>
      </c>
      <c r="O302" s="275"/>
      <c r="P302" s="276" t="e">
        <f>VLOOKUP($B298,利用者一覧!$C$4:$AU$53,40,FALSE)</f>
        <v>#N/A</v>
      </c>
      <c r="Q302" s="277"/>
      <c r="R302" s="277"/>
      <c r="S302" s="277"/>
      <c r="T302" s="278"/>
      <c r="U302" s="70" t="s">
        <v>148</v>
      </c>
      <c r="V302" s="279" t="s">
        <v>144</v>
      </c>
      <c r="W302" s="280"/>
      <c r="X302" s="96" t="e">
        <f>VLOOKUP($B298,利用者一覧!$C$4:$AU$53,18,FALSE)</f>
        <v>#N/A</v>
      </c>
      <c r="Y302" s="281" t="s">
        <v>141</v>
      </c>
      <c r="Z302" s="280"/>
      <c r="AA302" s="96" t="e">
        <f>VLOOKUP($B298,利用者一覧!$C$4:$AU$53,26,FALSE)</f>
        <v>#N/A</v>
      </c>
      <c r="AB302" s="225"/>
      <c r="AC302" s="225"/>
      <c r="AD302" s="225"/>
      <c r="AE302" s="225"/>
      <c r="AF302" s="226"/>
    </row>
    <row r="303" spans="1:65" ht="21.6" customHeight="1" thickBot="1">
      <c r="A303" s="302"/>
      <c r="B303" s="308" t="s">
        <v>47</v>
      </c>
      <c r="C303" s="308"/>
      <c r="D303" s="308"/>
      <c r="E303" s="309"/>
      <c r="F303" s="97" t="s">
        <v>36</v>
      </c>
      <c r="G303" s="98" t="s">
        <v>37</v>
      </c>
      <c r="H303" s="99" t="s">
        <v>36</v>
      </c>
      <c r="I303" s="98" t="s">
        <v>37</v>
      </c>
      <c r="J303" s="99" t="s">
        <v>36</v>
      </c>
      <c r="K303" s="98" t="s">
        <v>37</v>
      </c>
      <c r="L303" s="99" t="s">
        <v>36</v>
      </c>
      <c r="M303" s="101" t="s">
        <v>37</v>
      </c>
      <c r="N303" s="102" t="s">
        <v>36</v>
      </c>
      <c r="O303" s="100" t="s">
        <v>37</v>
      </c>
      <c r="P303" s="310" t="e">
        <f>VLOOKUP($B298,利用者一覧!$C$4:$AU$53,41,FALSE)</f>
        <v>#N/A</v>
      </c>
      <c r="Q303" s="311"/>
      <c r="R303" s="311"/>
      <c r="S303" s="311"/>
      <c r="T303" s="312"/>
      <c r="U303" s="64" t="s">
        <v>148</v>
      </c>
      <c r="V303" s="279" t="s">
        <v>138</v>
      </c>
      <c r="W303" s="280"/>
      <c r="X303" s="96" t="e">
        <f>VLOOKUP($B298,利用者一覧!$C$4:$AU$53,20,FALSE)</f>
        <v>#N/A</v>
      </c>
      <c r="Y303" s="281" t="s">
        <v>142</v>
      </c>
      <c r="Z303" s="280"/>
      <c r="AA303" s="96" t="e">
        <f>VLOOKUP($B298,利用者一覧!$C$4:$AU$53,28,FALSE)</f>
        <v>#N/A</v>
      </c>
      <c r="AB303" s="225"/>
      <c r="AC303" s="225"/>
      <c r="AD303" s="225"/>
      <c r="AE303" s="225"/>
      <c r="AF303" s="226"/>
      <c r="AK303" s="316"/>
      <c r="AL303" s="316"/>
      <c r="AM303" s="67"/>
      <c r="AN303" s="67"/>
      <c r="AO303" s="67"/>
    </row>
    <row r="304" spans="1:65" ht="21.6" customHeight="1" thickTop="1" thickBot="1">
      <c r="A304" s="302"/>
      <c r="B304" s="106" t="s">
        <v>51</v>
      </c>
      <c r="C304" s="94" t="e">
        <f>VLOOKUP($B298,利用者一覧!$C$4:$AU$53,39,FALSE)</f>
        <v>#N/A</v>
      </c>
      <c r="D304" s="104" t="s">
        <v>56</v>
      </c>
      <c r="E304" s="61" t="s">
        <v>149</v>
      </c>
      <c r="F304" s="71"/>
      <c r="G304" s="72"/>
      <c r="H304" s="73"/>
      <c r="I304" s="72"/>
      <c r="J304" s="73"/>
      <c r="K304" s="72"/>
      <c r="L304" s="73"/>
      <c r="M304" s="74"/>
      <c r="N304" s="62"/>
      <c r="O304" s="63"/>
      <c r="P304" s="317" t="e">
        <f>VLOOKUP($B298,利用者一覧!$C$4:$AU$53,42,FALSE)</f>
        <v>#N/A</v>
      </c>
      <c r="Q304" s="318"/>
      <c r="R304" s="318"/>
      <c r="S304" s="318"/>
      <c r="T304" s="319"/>
      <c r="U304" s="116" t="s">
        <v>148</v>
      </c>
      <c r="V304" s="320" t="e">
        <f>VLOOKUP($B298,利用者一覧!$C$4:$AU$53,44,FALSE)</f>
        <v>#N/A</v>
      </c>
      <c r="W304" s="179"/>
      <c r="X304" s="179"/>
      <c r="Y304" s="179"/>
      <c r="Z304" s="179"/>
      <c r="AA304" s="179"/>
      <c r="AB304" s="179"/>
      <c r="AC304" s="179"/>
      <c r="AD304" s="179"/>
      <c r="AE304" s="179"/>
      <c r="AF304" s="180"/>
    </row>
    <row r="305" spans="1:65" ht="21.6" customHeight="1" thickBot="1">
      <c r="A305" s="302"/>
      <c r="B305" s="293" t="s">
        <v>182</v>
      </c>
      <c r="C305" s="294"/>
      <c r="D305" s="294"/>
      <c r="E305" s="295"/>
      <c r="F305" s="109"/>
      <c r="G305" s="110"/>
      <c r="H305" s="111"/>
      <c r="I305" s="110"/>
      <c r="J305" s="111"/>
      <c r="K305" s="110"/>
      <c r="L305" s="111"/>
      <c r="M305" s="112"/>
      <c r="N305" s="113"/>
      <c r="O305" s="114"/>
      <c r="P305" s="198" t="s">
        <v>178</v>
      </c>
      <c r="Q305" s="199"/>
      <c r="R305" s="324"/>
      <c r="S305" s="206" t="e">
        <f>VLOOKUP($B298,利用者一覧!$C$4:$AU$53,43,FALSE)</f>
        <v>#N/A</v>
      </c>
      <c r="T305" s="206"/>
      <c r="U305" s="207"/>
      <c r="V305" s="321"/>
      <c r="W305" s="322"/>
      <c r="X305" s="322"/>
      <c r="Y305" s="322"/>
      <c r="Z305" s="322"/>
      <c r="AA305" s="322"/>
      <c r="AB305" s="322"/>
      <c r="AC305" s="322"/>
      <c r="AD305" s="322"/>
      <c r="AE305" s="322"/>
      <c r="AF305" s="323"/>
      <c r="AK305" s="76"/>
      <c r="AL305" s="76"/>
      <c r="AM305" s="76"/>
      <c r="AN305" s="76"/>
      <c r="AO305" s="76"/>
      <c r="AP305" s="77"/>
      <c r="AQ305" s="77"/>
      <c r="AR305" s="75"/>
      <c r="AS305" s="77"/>
      <c r="AT305" s="77"/>
      <c r="AU305" s="75"/>
      <c r="AV305" s="77"/>
      <c r="AW305" s="77"/>
      <c r="AX305" s="75"/>
      <c r="AY305" s="77"/>
      <c r="AZ305" s="77"/>
      <c r="BA305" s="75"/>
      <c r="BB305" s="77"/>
      <c r="BC305" s="77"/>
      <c r="BD305" s="75"/>
      <c r="BE305" s="77"/>
      <c r="BF305" s="77"/>
      <c r="BG305" s="75"/>
      <c r="BH305" s="77"/>
      <c r="BI305" s="77"/>
      <c r="BJ305" s="75"/>
      <c r="BK305" s="77"/>
      <c r="BL305" s="77"/>
      <c r="BM305" s="75"/>
    </row>
    <row r="306" spans="1:65" ht="27.6" customHeight="1" thickTop="1" thickBot="1">
      <c r="A306" s="303"/>
      <c r="B306" s="313"/>
      <c r="C306" s="314"/>
      <c r="D306" s="314"/>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c r="AC306" s="314"/>
      <c r="AD306" s="314"/>
      <c r="AE306" s="314"/>
      <c r="AF306" s="315"/>
    </row>
  </sheetData>
  <mergeCells count="1332">
    <mergeCell ref="Y7:AC7"/>
    <mergeCell ref="AD7:AF7"/>
    <mergeCell ref="B7:E7"/>
    <mergeCell ref="V11:W11"/>
    <mergeCell ref="Y11:Z11"/>
    <mergeCell ref="F12:G12"/>
    <mergeCell ref="H12:I12"/>
    <mergeCell ref="J12:K12"/>
    <mergeCell ref="L12:M12"/>
    <mergeCell ref="A1:D1"/>
    <mergeCell ref="E1:AD1"/>
    <mergeCell ref="A3:D4"/>
    <mergeCell ref="E3:P4"/>
    <mergeCell ref="Q3:Q4"/>
    <mergeCell ref="R3:S3"/>
    <mergeCell ref="T3:U3"/>
    <mergeCell ref="V3:AD3"/>
    <mergeCell ref="R4:S4"/>
    <mergeCell ref="T4:U4"/>
    <mergeCell ref="N8:O8"/>
    <mergeCell ref="Q8:R8"/>
    <mergeCell ref="T8:U8"/>
    <mergeCell ref="W8:X8"/>
    <mergeCell ref="P9:U9"/>
    <mergeCell ref="V9:AA9"/>
    <mergeCell ref="B8:E10"/>
    <mergeCell ref="F8:G8"/>
    <mergeCell ref="H8:I8"/>
    <mergeCell ref="J8:K8"/>
    <mergeCell ref="L8:M8"/>
    <mergeCell ref="V4:AD4"/>
    <mergeCell ref="A6:AF6"/>
    <mergeCell ref="F7:O7"/>
    <mergeCell ref="P7:U7"/>
    <mergeCell ref="V7:X7"/>
    <mergeCell ref="AK13:AL13"/>
    <mergeCell ref="P14:T14"/>
    <mergeCell ref="V14:AF15"/>
    <mergeCell ref="B15:E15"/>
    <mergeCell ref="P15:R15"/>
    <mergeCell ref="S15:U15"/>
    <mergeCell ref="B16:AF16"/>
    <mergeCell ref="A7:A16"/>
    <mergeCell ref="AK23:AL23"/>
    <mergeCell ref="P24:T24"/>
    <mergeCell ref="V24:AF25"/>
    <mergeCell ref="B25:E25"/>
    <mergeCell ref="P25:R25"/>
    <mergeCell ref="S25:U25"/>
    <mergeCell ref="P22:T22"/>
    <mergeCell ref="V22:W22"/>
    <mergeCell ref="Y22:Z22"/>
    <mergeCell ref="B23:E23"/>
    <mergeCell ref="P23:T23"/>
    <mergeCell ref="N12:O12"/>
    <mergeCell ref="P12:T12"/>
    <mergeCell ref="V12:W12"/>
    <mergeCell ref="Y12:Z12"/>
    <mergeCell ref="B13:E13"/>
    <mergeCell ref="P13:T13"/>
    <mergeCell ref="V13:W13"/>
    <mergeCell ref="Y13:Z13"/>
    <mergeCell ref="AB9:AF13"/>
    <mergeCell ref="V10:W10"/>
    <mergeCell ref="Y10:Z10"/>
    <mergeCell ref="B11:E11"/>
    <mergeCell ref="P11:U11"/>
    <mergeCell ref="V23:W23"/>
    <mergeCell ref="Y23:Z23"/>
    <mergeCell ref="Y20:Z20"/>
    <mergeCell ref="B21:E21"/>
    <mergeCell ref="P21:U21"/>
    <mergeCell ref="V21:W21"/>
    <mergeCell ref="Y21:Z21"/>
    <mergeCell ref="F22:G22"/>
    <mergeCell ref="H22:I22"/>
    <mergeCell ref="J22:K22"/>
    <mergeCell ref="L22:M22"/>
    <mergeCell ref="N22:O22"/>
    <mergeCell ref="AD17:AF17"/>
    <mergeCell ref="B18:E20"/>
    <mergeCell ref="F18:G18"/>
    <mergeCell ref="H18:I18"/>
    <mergeCell ref="J18:K18"/>
    <mergeCell ref="L18:M18"/>
    <mergeCell ref="N18:O18"/>
    <mergeCell ref="Q18:R18"/>
    <mergeCell ref="T18:U18"/>
    <mergeCell ref="W18:X18"/>
    <mergeCell ref="B17:E17"/>
    <mergeCell ref="F17:O17"/>
    <mergeCell ref="P17:U17"/>
    <mergeCell ref="V17:X17"/>
    <mergeCell ref="Y17:AC17"/>
    <mergeCell ref="P19:U19"/>
    <mergeCell ref="V19:AA19"/>
    <mergeCell ref="AB19:AF23"/>
    <mergeCell ref="V20:W20"/>
    <mergeCell ref="W28:X28"/>
    <mergeCell ref="P29:U29"/>
    <mergeCell ref="V29:AA29"/>
    <mergeCell ref="AB29:AF33"/>
    <mergeCell ref="V30:W30"/>
    <mergeCell ref="Y30:Z30"/>
    <mergeCell ref="V32:W32"/>
    <mergeCell ref="Y32:Z32"/>
    <mergeCell ref="H28:I28"/>
    <mergeCell ref="J28:K28"/>
    <mergeCell ref="L28:M28"/>
    <mergeCell ref="N28:O28"/>
    <mergeCell ref="Q28:R28"/>
    <mergeCell ref="T28:U28"/>
    <mergeCell ref="B26:AF26"/>
    <mergeCell ref="A27:A36"/>
    <mergeCell ref="B27:E27"/>
    <mergeCell ref="F27:O27"/>
    <mergeCell ref="P27:U27"/>
    <mergeCell ref="V27:X27"/>
    <mergeCell ref="Y27:AC27"/>
    <mergeCell ref="AD27:AF27"/>
    <mergeCell ref="B28:E30"/>
    <mergeCell ref="F28:G28"/>
    <mergeCell ref="B33:E33"/>
    <mergeCell ref="P33:T33"/>
    <mergeCell ref="V33:W33"/>
    <mergeCell ref="Y33:Z33"/>
    <mergeCell ref="A17:A26"/>
    <mergeCell ref="AK33:AL33"/>
    <mergeCell ref="P34:T34"/>
    <mergeCell ref="V34:AF35"/>
    <mergeCell ref="B35:E35"/>
    <mergeCell ref="P35:R35"/>
    <mergeCell ref="S35:U35"/>
    <mergeCell ref="B31:E31"/>
    <mergeCell ref="P31:U31"/>
    <mergeCell ref="V31:W31"/>
    <mergeCell ref="Y31:Z31"/>
    <mergeCell ref="F32:G32"/>
    <mergeCell ref="H32:I32"/>
    <mergeCell ref="J32:K32"/>
    <mergeCell ref="L32:M32"/>
    <mergeCell ref="N32:O32"/>
    <mergeCell ref="P32:T32"/>
    <mergeCell ref="W38:X38"/>
    <mergeCell ref="P39:U39"/>
    <mergeCell ref="V39:AA39"/>
    <mergeCell ref="AB39:AF43"/>
    <mergeCell ref="V40:W40"/>
    <mergeCell ref="Y40:Z40"/>
    <mergeCell ref="V42:W42"/>
    <mergeCell ref="Y42:Z42"/>
    <mergeCell ref="H38:I38"/>
    <mergeCell ref="J38:K38"/>
    <mergeCell ref="L38:M38"/>
    <mergeCell ref="N38:O38"/>
    <mergeCell ref="Q38:R38"/>
    <mergeCell ref="T38:U38"/>
    <mergeCell ref="B36:AF36"/>
    <mergeCell ref="A37:A46"/>
    <mergeCell ref="B37:E37"/>
    <mergeCell ref="F37:O37"/>
    <mergeCell ref="P37:U37"/>
    <mergeCell ref="V37:X37"/>
    <mergeCell ref="Y37:AC37"/>
    <mergeCell ref="AD37:AF37"/>
    <mergeCell ref="B38:E40"/>
    <mergeCell ref="F38:G38"/>
    <mergeCell ref="B43:E43"/>
    <mergeCell ref="P43:T43"/>
    <mergeCell ref="V43:W43"/>
    <mergeCell ref="Y43:Z43"/>
    <mergeCell ref="AK43:AL43"/>
    <mergeCell ref="P44:T44"/>
    <mergeCell ref="V44:AF45"/>
    <mergeCell ref="B45:E45"/>
    <mergeCell ref="P45:R45"/>
    <mergeCell ref="S45:U45"/>
    <mergeCell ref="B41:E41"/>
    <mergeCell ref="P41:U41"/>
    <mergeCell ref="V41:W41"/>
    <mergeCell ref="Y41:Z41"/>
    <mergeCell ref="F42:G42"/>
    <mergeCell ref="H42:I42"/>
    <mergeCell ref="J42:K42"/>
    <mergeCell ref="L42:M42"/>
    <mergeCell ref="N42:O42"/>
    <mergeCell ref="P42:T42"/>
    <mergeCell ref="W48:X48"/>
    <mergeCell ref="P49:U49"/>
    <mergeCell ref="V49:AA49"/>
    <mergeCell ref="AB49:AF53"/>
    <mergeCell ref="V50:W50"/>
    <mergeCell ref="Y50:Z50"/>
    <mergeCell ref="V52:W52"/>
    <mergeCell ref="Y52:Z52"/>
    <mergeCell ref="H48:I48"/>
    <mergeCell ref="J48:K48"/>
    <mergeCell ref="L48:M48"/>
    <mergeCell ref="N48:O48"/>
    <mergeCell ref="Q48:R48"/>
    <mergeCell ref="T48:U48"/>
    <mergeCell ref="B46:AF46"/>
    <mergeCell ref="A47:A56"/>
    <mergeCell ref="B47:E47"/>
    <mergeCell ref="F47:O47"/>
    <mergeCell ref="P47:U47"/>
    <mergeCell ref="V47:X47"/>
    <mergeCell ref="Y47:AC47"/>
    <mergeCell ref="AD47:AF47"/>
    <mergeCell ref="B48:E50"/>
    <mergeCell ref="F48:G48"/>
    <mergeCell ref="B53:E53"/>
    <mergeCell ref="P53:T53"/>
    <mergeCell ref="V53:W53"/>
    <mergeCell ref="Y53:Z53"/>
    <mergeCell ref="AK53:AL53"/>
    <mergeCell ref="P54:T54"/>
    <mergeCell ref="V54:AF55"/>
    <mergeCell ref="B55:E55"/>
    <mergeCell ref="P55:R55"/>
    <mergeCell ref="S55:U55"/>
    <mergeCell ref="B51:E51"/>
    <mergeCell ref="P51:U51"/>
    <mergeCell ref="V51:W51"/>
    <mergeCell ref="Y51:Z51"/>
    <mergeCell ref="F52:G52"/>
    <mergeCell ref="H52:I52"/>
    <mergeCell ref="J52:K52"/>
    <mergeCell ref="L52:M52"/>
    <mergeCell ref="N52:O52"/>
    <mergeCell ref="P52:T52"/>
    <mergeCell ref="W58:X58"/>
    <mergeCell ref="P59:U59"/>
    <mergeCell ref="V59:AA59"/>
    <mergeCell ref="AB59:AF63"/>
    <mergeCell ref="V60:W60"/>
    <mergeCell ref="Y60:Z60"/>
    <mergeCell ref="V62:W62"/>
    <mergeCell ref="Y62:Z62"/>
    <mergeCell ref="H58:I58"/>
    <mergeCell ref="J58:K58"/>
    <mergeCell ref="L58:M58"/>
    <mergeCell ref="N58:O58"/>
    <mergeCell ref="Q58:R58"/>
    <mergeCell ref="T58:U58"/>
    <mergeCell ref="B56:AF56"/>
    <mergeCell ref="A57:A66"/>
    <mergeCell ref="B57:E57"/>
    <mergeCell ref="F57:O57"/>
    <mergeCell ref="P57:U57"/>
    <mergeCell ref="V57:X57"/>
    <mergeCell ref="Y57:AC57"/>
    <mergeCell ref="AD57:AF57"/>
    <mergeCell ref="B58:E60"/>
    <mergeCell ref="F58:G58"/>
    <mergeCell ref="B63:E63"/>
    <mergeCell ref="P63:T63"/>
    <mergeCell ref="V63:W63"/>
    <mergeCell ref="Y63:Z63"/>
    <mergeCell ref="AK63:AL63"/>
    <mergeCell ref="P64:T64"/>
    <mergeCell ref="V64:AF65"/>
    <mergeCell ref="B65:E65"/>
    <mergeCell ref="P65:R65"/>
    <mergeCell ref="S65:U65"/>
    <mergeCell ref="B61:E61"/>
    <mergeCell ref="P61:U61"/>
    <mergeCell ref="V61:W61"/>
    <mergeCell ref="Y61:Z61"/>
    <mergeCell ref="F62:G62"/>
    <mergeCell ref="H62:I62"/>
    <mergeCell ref="J62:K62"/>
    <mergeCell ref="L62:M62"/>
    <mergeCell ref="N62:O62"/>
    <mergeCell ref="P62:T62"/>
    <mergeCell ref="W68:X68"/>
    <mergeCell ref="P69:U69"/>
    <mergeCell ref="V69:AA69"/>
    <mergeCell ref="AB69:AF73"/>
    <mergeCell ref="V70:W70"/>
    <mergeCell ref="Y70:Z70"/>
    <mergeCell ref="V72:W72"/>
    <mergeCell ref="Y72:Z72"/>
    <mergeCell ref="H68:I68"/>
    <mergeCell ref="J68:K68"/>
    <mergeCell ref="L68:M68"/>
    <mergeCell ref="N68:O68"/>
    <mergeCell ref="Q68:R68"/>
    <mergeCell ref="T68:U68"/>
    <mergeCell ref="B66:AF66"/>
    <mergeCell ref="A67:A76"/>
    <mergeCell ref="B67:E67"/>
    <mergeCell ref="F67:O67"/>
    <mergeCell ref="P67:U67"/>
    <mergeCell ref="V67:X67"/>
    <mergeCell ref="Y67:AC67"/>
    <mergeCell ref="AD67:AF67"/>
    <mergeCell ref="B68:E70"/>
    <mergeCell ref="F68:G68"/>
    <mergeCell ref="B73:E73"/>
    <mergeCell ref="P73:T73"/>
    <mergeCell ref="V73:W73"/>
    <mergeCell ref="Y73:Z73"/>
    <mergeCell ref="AK73:AL73"/>
    <mergeCell ref="P74:T74"/>
    <mergeCell ref="V74:AF75"/>
    <mergeCell ref="B75:E75"/>
    <mergeCell ref="P75:R75"/>
    <mergeCell ref="S75:U75"/>
    <mergeCell ref="B71:E71"/>
    <mergeCell ref="P71:U71"/>
    <mergeCell ref="V71:W71"/>
    <mergeCell ref="Y71:Z71"/>
    <mergeCell ref="F72:G72"/>
    <mergeCell ref="H72:I72"/>
    <mergeCell ref="J72:K72"/>
    <mergeCell ref="L72:M72"/>
    <mergeCell ref="N72:O72"/>
    <mergeCell ref="P72:T72"/>
    <mergeCell ref="W78:X78"/>
    <mergeCell ref="P79:U79"/>
    <mergeCell ref="V79:AA79"/>
    <mergeCell ref="AB79:AF83"/>
    <mergeCell ref="V80:W80"/>
    <mergeCell ref="Y80:Z80"/>
    <mergeCell ref="V82:W82"/>
    <mergeCell ref="Y82:Z82"/>
    <mergeCell ref="H78:I78"/>
    <mergeCell ref="J78:K78"/>
    <mergeCell ref="L78:M78"/>
    <mergeCell ref="N78:O78"/>
    <mergeCell ref="Q78:R78"/>
    <mergeCell ref="T78:U78"/>
    <mergeCell ref="B76:AF76"/>
    <mergeCell ref="A77:A86"/>
    <mergeCell ref="B77:E77"/>
    <mergeCell ref="F77:O77"/>
    <mergeCell ref="P77:U77"/>
    <mergeCell ref="V77:X77"/>
    <mergeCell ref="Y77:AC77"/>
    <mergeCell ref="AD77:AF77"/>
    <mergeCell ref="B78:E80"/>
    <mergeCell ref="F78:G78"/>
    <mergeCell ref="B83:E83"/>
    <mergeCell ref="P83:T83"/>
    <mergeCell ref="V83:W83"/>
    <mergeCell ref="Y83:Z83"/>
    <mergeCell ref="AK83:AL83"/>
    <mergeCell ref="P84:T84"/>
    <mergeCell ref="V84:AF85"/>
    <mergeCell ref="B85:E85"/>
    <mergeCell ref="P85:R85"/>
    <mergeCell ref="S85:U85"/>
    <mergeCell ref="B81:E81"/>
    <mergeCell ref="P81:U81"/>
    <mergeCell ref="V81:W81"/>
    <mergeCell ref="Y81:Z81"/>
    <mergeCell ref="F82:G82"/>
    <mergeCell ref="H82:I82"/>
    <mergeCell ref="J82:K82"/>
    <mergeCell ref="L82:M82"/>
    <mergeCell ref="N82:O82"/>
    <mergeCell ref="P82:T82"/>
    <mergeCell ref="W88:X88"/>
    <mergeCell ref="P89:U89"/>
    <mergeCell ref="V89:AA89"/>
    <mergeCell ref="AB89:AF93"/>
    <mergeCell ref="V90:W90"/>
    <mergeCell ref="Y90:Z90"/>
    <mergeCell ref="V92:W92"/>
    <mergeCell ref="Y92:Z92"/>
    <mergeCell ref="H88:I88"/>
    <mergeCell ref="J88:K88"/>
    <mergeCell ref="L88:M88"/>
    <mergeCell ref="N88:O88"/>
    <mergeCell ref="Q88:R88"/>
    <mergeCell ref="T88:U88"/>
    <mergeCell ref="B86:AF86"/>
    <mergeCell ref="A87:A96"/>
    <mergeCell ref="B87:E87"/>
    <mergeCell ref="F87:O87"/>
    <mergeCell ref="P87:U87"/>
    <mergeCell ref="V87:X87"/>
    <mergeCell ref="Y87:AC87"/>
    <mergeCell ref="AD87:AF87"/>
    <mergeCell ref="B88:E90"/>
    <mergeCell ref="F88:G88"/>
    <mergeCell ref="B93:E93"/>
    <mergeCell ref="P93:T93"/>
    <mergeCell ref="V93:W93"/>
    <mergeCell ref="Y93:Z93"/>
    <mergeCell ref="AK93:AL93"/>
    <mergeCell ref="P94:T94"/>
    <mergeCell ref="V94:AF95"/>
    <mergeCell ref="B95:E95"/>
    <mergeCell ref="P95:R95"/>
    <mergeCell ref="S95:U95"/>
    <mergeCell ref="B91:E91"/>
    <mergeCell ref="P91:U91"/>
    <mergeCell ref="V91:W91"/>
    <mergeCell ref="Y91:Z91"/>
    <mergeCell ref="F92:G92"/>
    <mergeCell ref="H92:I92"/>
    <mergeCell ref="J92:K92"/>
    <mergeCell ref="L92:M92"/>
    <mergeCell ref="N92:O92"/>
    <mergeCell ref="P92:T92"/>
    <mergeCell ref="W98:X98"/>
    <mergeCell ref="P99:U99"/>
    <mergeCell ref="V99:AA99"/>
    <mergeCell ref="AB99:AF103"/>
    <mergeCell ref="V100:W100"/>
    <mergeCell ref="Y100:Z100"/>
    <mergeCell ref="V102:W102"/>
    <mergeCell ref="Y102:Z102"/>
    <mergeCell ref="H98:I98"/>
    <mergeCell ref="J98:K98"/>
    <mergeCell ref="L98:M98"/>
    <mergeCell ref="N98:O98"/>
    <mergeCell ref="Q98:R98"/>
    <mergeCell ref="T98:U98"/>
    <mergeCell ref="B96:AF96"/>
    <mergeCell ref="A97:A106"/>
    <mergeCell ref="B97:E97"/>
    <mergeCell ref="F97:O97"/>
    <mergeCell ref="P97:U97"/>
    <mergeCell ref="V97:X97"/>
    <mergeCell ref="Y97:AC97"/>
    <mergeCell ref="AD97:AF97"/>
    <mergeCell ref="B98:E100"/>
    <mergeCell ref="F98:G98"/>
    <mergeCell ref="B103:E103"/>
    <mergeCell ref="P103:T103"/>
    <mergeCell ref="V103:W103"/>
    <mergeCell ref="Y103:Z103"/>
    <mergeCell ref="AK103:AL103"/>
    <mergeCell ref="P104:T104"/>
    <mergeCell ref="V104:AF105"/>
    <mergeCell ref="B105:E105"/>
    <mergeCell ref="P105:R105"/>
    <mergeCell ref="S105:U105"/>
    <mergeCell ref="B101:E101"/>
    <mergeCell ref="P101:U101"/>
    <mergeCell ref="V101:W101"/>
    <mergeCell ref="Y101:Z101"/>
    <mergeCell ref="F102:G102"/>
    <mergeCell ref="H102:I102"/>
    <mergeCell ref="J102:K102"/>
    <mergeCell ref="L102:M102"/>
    <mergeCell ref="N102:O102"/>
    <mergeCell ref="P102:T102"/>
    <mergeCell ref="W108:X108"/>
    <mergeCell ref="P109:U109"/>
    <mergeCell ref="V109:AA109"/>
    <mergeCell ref="AB109:AF113"/>
    <mergeCell ref="V110:W110"/>
    <mergeCell ref="Y110:Z110"/>
    <mergeCell ref="V112:W112"/>
    <mergeCell ref="Y112:Z112"/>
    <mergeCell ref="H108:I108"/>
    <mergeCell ref="J108:K108"/>
    <mergeCell ref="L108:M108"/>
    <mergeCell ref="N108:O108"/>
    <mergeCell ref="Q108:R108"/>
    <mergeCell ref="T108:U108"/>
    <mergeCell ref="B106:AF106"/>
    <mergeCell ref="A107:A116"/>
    <mergeCell ref="B107:E107"/>
    <mergeCell ref="F107:O107"/>
    <mergeCell ref="P107:U107"/>
    <mergeCell ref="V107:X107"/>
    <mergeCell ref="Y107:AC107"/>
    <mergeCell ref="AD107:AF107"/>
    <mergeCell ref="B108:E110"/>
    <mergeCell ref="F108:G108"/>
    <mergeCell ref="B113:E113"/>
    <mergeCell ref="P113:T113"/>
    <mergeCell ref="V113:W113"/>
    <mergeCell ref="Y113:Z113"/>
    <mergeCell ref="AK113:AL113"/>
    <mergeCell ref="P114:T114"/>
    <mergeCell ref="V114:AF115"/>
    <mergeCell ref="B115:E115"/>
    <mergeCell ref="P115:R115"/>
    <mergeCell ref="S115:U115"/>
    <mergeCell ref="B111:E111"/>
    <mergeCell ref="P111:U111"/>
    <mergeCell ref="V111:W111"/>
    <mergeCell ref="Y111:Z111"/>
    <mergeCell ref="F112:G112"/>
    <mergeCell ref="H112:I112"/>
    <mergeCell ref="J112:K112"/>
    <mergeCell ref="L112:M112"/>
    <mergeCell ref="N112:O112"/>
    <mergeCell ref="P112:T112"/>
    <mergeCell ref="W118:X118"/>
    <mergeCell ref="P119:U119"/>
    <mergeCell ref="V119:AA119"/>
    <mergeCell ref="AB119:AF123"/>
    <mergeCell ref="V120:W120"/>
    <mergeCell ref="Y120:Z120"/>
    <mergeCell ref="V122:W122"/>
    <mergeCell ref="Y122:Z122"/>
    <mergeCell ref="H118:I118"/>
    <mergeCell ref="J118:K118"/>
    <mergeCell ref="L118:M118"/>
    <mergeCell ref="N118:O118"/>
    <mergeCell ref="Q118:R118"/>
    <mergeCell ref="T118:U118"/>
    <mergeCell ref="B116:AF116"/>
    <mergeCell ref="A117:A126"/>
    <mergeCell ref="B117:E117"/>
    <mergeCell ref="F117:O117"/>
    <mergeCell ref="P117:U117"/>
    <mergeCell ref="V117:X117"/>
    <mergeCell ref="Y117:AC117"/>
    <mergeCell ref="AD117:AF117"/>
    <mergeCell ref="B118:E120"/>
    <mergeCell ref="F118:G118"/>
    <mergeCell ref="B123:E123"/>
    <mergeCell ref="P123:T123"/>
    <mergeCell ref="V123:W123"/>
    <mergeCell ref="Y123:Z123"/>
    <mergeCell ref="AK123:AL123"/>
    <mergeCell ref="P124:T124"/>
    <mergeCell ref="V124:AF125"/>
    <mergeCell ref="B125:E125"/>
    <mergeCell ref="P125:R125"/>
    <mergeCell ref="S125:U125"/>
    <mergeCell ref="B121:E121"/>
    <mergeCell ref="P121:U121"/>
    <mergeCell ref="V121:W121"/>
    <mergeCell ref="Y121:Z121"/>
    <mergeCell ref="F122:G122"/>
    <mergeCell ref="H122:I122"/>
    <mergeCell ref="J122:K122"/>
    <mergeCell ref="L122:M122"/>
    <mergeCell ref="N122:O122"/>
    <mergeCell ref="P122:T122"/>
    <mergeCell ref="W128:X128"/>
    <mergeCell ref="P129:U129"/>
    <mergeCell ref="V129:AA129"/>
    <mergeCell ref="AB129:AF133"/>
    <mergeCell ref="V130:W130"/>
    <mergeCell ref="Y130:Z130"/>
    <mergeCell ref="V132:W132"/>
    <mergeCell ref="Y132:Z132"/>
    <mergeCell ref="H128:I128"/>
    <mergeCell ref="J128:K128"/>
    <mergeCell ref="L128:M128"/>
    <mergeCell ref="N128:O128"/>
    <mergeCell ref="Q128:R128"/>
    <mergeCell ref="T128:U128"/>
    <mergeCell ref="B126:AF126"/>
    <mergeCell ref="A127:A136"/>
    <mergeCell ref="B127:E127"/>
    <mergeCell ref="F127:O127"/>
    <mergeCell ref="P127:U127"/>
    <mergeCell ref="V127:X127"/>
    <mergeCell ref="Y127:AC127"/>
    <mergeCell ref="AD127:AF127"/>
    <mergeCell ref="B128:E130"/>
    <mergeCell ref="F128:G128"/>
    <mergeCell ref="B133:E133"/>
    <mergeCell ref="P133:T133"/>
    <mergeCell ref="V133:W133"/>
    <mergeCell ref="Y133:Z133"/>
    <mergeCell ref="AK133:AL133"/>
    <mergeCell ref="P134:T134"/>
    <mergeCell ref="V134:AF135"/>
    <mergeCell ref="B135:E135"/>
    <mergeCell ref="P135:R135"/>
    <mergeCell ref="S135:U135"/>
    <mergeCell ref="B131:E131"/>
    <mergeCell ref="P131:U131"/>
    <mergeCell ref="V131:W131"/>
    <mergeCell ref="Y131:Z131"/>
    <mergeCell ref="F132:G132"/>
    <mergeCell ref="H132:I132"/>
    <mergeCell ref="J132:K132"/>
    <mergeCell ref="L132:M132"/>
    <mergeCell ref="N132:O132"/>
    <mergeCell ref="P132:T132"/>
    <mergeCell ref="W138:X138"/>
    <mergeCell ref="P139:U139"/>
    <mergeCell ref="V139:AA139"/>
    <mergeCell ref="AB139:AF143"/>
    <mergeCell ref="V140:W140"/>
    <mergeCell ref="Y140:Z140"/>
    <mergeCell ref="V142:W142"/>
    <mergeCell ref="Y142:Z142"/>
    <mergeCell ref="H138:I138"/>
    <mergeCell ref="J138:K138"/>
    <mergeCell ref="L138:M138"/>
    <mergeCell ref="N138:O138"/>
    <mergeCell ref="Q138:R138"/>
    <mergeCell ref="T138:U138"/>
    <mergeCell ref="B136:AF136"/>
    <mergeCell ref="A137:A146"/>
    <mergeCell ref="B137:E137"/>
    <mergeCell ref="F137:O137"/>
    <mergeCell ref="P137:U137"/>
    <mergeCell ref="V137:X137"/>
    <mergeCell ref="Y137:AC137"/>
    <mergeCell ref="AD137:AF137"/>
    <mergeCell ref="B138:E140"/>
    <mergeCell ref="F138:G138"/>
    <mergeCell ref="B143:E143"/>
    <mergeCell ref="P143:T143"/>
    <mergeCell ref="V143:W143"/>
    <mergeCell ref="Y143:Z143"/>
    <mergeCell ref="AK143:AL143"/>
    <mergeCell ref="P144:T144"/>
    <mergeCell ref="V144:AF145"/>
    <mergeCell ref="B145:E145"/>
    <mergeCell ref="P145:R145"/>
    <mergeCell ref="S145:U145"/>
    <mergeCell ref="B141:E141"/>
    <mergeCell ref="P141:U141"/>
    <mergeCell ref="V141:W141"/>
    <mergeCell ref="Y141:Z141"/>
    <mergeCell ref="F142:G142"/>
    <mergeCell ref="H142:I142"/>
    <mergeCell ref="J142:K142"/>
    <mergeCell ref="L142:M142"/>
    <mergeCell ref="N142:O142"/>
    <mergeCell ref="P142:T142"/>
    <mergeCell ref="W148:X148"/>
    <mergeCell ref="P149:U149"/>
    <mergeCell ref="V149:AA149"/>
    <mergeCell ref="AB149:AF153"/>
    <mergeCell ref="V150:W150"/>
    <mergeCell ref="Y150:Z150"/>
    <mergeCell ref="V152:W152"/>
    <mergeCell ref="Y152:Z152"/>
    <mergeCell ref="H148:I148"/>
    <mergeCell ref="J148:K148"/>
    <mergeCell ref="L148:M148"/>
    <mergeCell ref="N148:O148"/>
    <mergeCell ref="Q148:R148"/>
    <mergeCell ref="T148:U148"/>
    <mergeCell ref="B146:AF146"/>
    <mergeCell ref="A147:A156"/>
    <mergeCell ref="B147:E147"/>
    <mergeCell ref="F147:O147"/>
    <mergeCell ref="P147:U147"/>
    <mergeCell ref="V147:X147"/>
    <mergeCell ref="Y147:AC147"/>
    <mergeCell ref="AD147:AF147"/>
    <mergeCell ref="B148:E150"/>
    <mergeCell ref="F148:G148"/>
    <mergeCell ref="B153:E153"/>
    <mergeCell ref="P153:T153"/>
    <mergeCell ref="V153:W153"/>
    <mergeCell ref="Y153:Z153"/>
    <mergeCell ref="AK153:AL153"/>
    <mergeCell ref="P154:T154"/>
    <mergeCell ref="V154:AF155"/>
    <mergeCell ref="B155:E155"/>
    <mergeCell ref="P155:R155"/>
    <mergeCell ref="S155:U155"/>
    <mergeCell ref="B151:E151"/>
    <mergeCell ref="P151:U151"/>
    <mergeCell ref="V151:W151"/>
    <mergeCell ref="Y151:Z151"/>
    <mergeCell ref="F152:G152"/>
    <mergeCell ref="H152:I152"/>
    <mergeCell ref="J152:K152"/>
    <mergeCell ref="L152:M152"/>
    <mergeCell ref="N152:O152"/>
    <mergeCell ref="P152:T152"/>
    <mergeCell ref="W158:X158"/>
    <mergeCell ref="P159:U159"/>
    <mergeCell ref="V159:AA159"/>
    <mergeCell ref="AB159:AF163"/>
    <mergeCell ref="V160:W160"/>
    <mergeCell ref="Y160:Z160"/>
    <mergeCell ref="V162:W162"/>
    <mergeCell ref="Y162:Z162"/>
    <mergeCell ref="H158:I158"/>
    <mergeCell ref="J158:K158"/>
    <mergeCell ref="L158:M158"/>
    <mergeCell ref="N158:O158"/>
    <mergeCell ref="Q158:R158"/>
    <mergeCell ref="T158:U158"/>
    <mergeCell ref="B156:AF156"/>
    <mergeCell ref="A157:A166"/>
    <mergeCell ref="B157:E157"/>
    <mergeCell ref="F157:O157"/>
    <mergeCell ref="P157:U157"/>
    <mergeCell ref="V157:X157"/>
    <mergeCell ref="Y157:AC157"/>
    <mergeCell ref="AD157:AF157"/>
    <mergeCell ref="B158:E160"/>
    <mergeCell ref="F158:G158"/>
    <mergeCell ref="B163:E163"/>
    <mergeCell ref="P163:T163"/>
    <mergeCell ref="V163:W163"/>
    <mergeCell ref="Y163:Z163"/>
    <mergeCell ref="AK163:AL163"/>
    <mergeCell ref="P164:T164"/>
    <mergeCell ref="V164:AF165"/>
    <mergeCell ref="B165:E165"/>
    <mergeCell ref="P165:R165"/>
    <mergeCell ref="S165:U165"/>
    <mergeCell ref="B161:E161"/>
    <mergeCell ref="P161:U161"/>
    <mergeCell ref="V161:W161"/>
    <mergeCell ref="Y161:Z161"/>
    <mergeCell ref="F162:G162"/>
    <mergeCell ref="H162:I162"/>
    <mergeCell ref="J162:K162"/>
    <mergeCell ref="L162:M162"/>
    <mergeCell ref="N162:O162"/>
    <mergeCell ref="P162:T162"/>
    <mergeCell ref="W168:X168"/>
    <mergeCell ref="P169:U169"/>
    <mergeCell ref="V169:AA169"/>
    <mergeCell ref="AB169:AF173"/>
    <mergeCell ref="V170:W170"/>
    <mergeCell ref="Y170:Z170"/>
    <mergeCell ref="V172:W172"/>
    <mergeCell ref="Y172:Z172"/>
    <mergeCell ref="H168:I168"/>
    <mergeCell ref="J168:K168"/>
    <mergeCell ref="L168:M168"/>
    <mergeCell ref="N168:O168"/>
    <mergeCell ref="Q168:R168"/>
    <mergeCell ref="T168:U168"/>
    <mergeCell ref="B166:AF166"/>
    <mergeCell ref="A167:A176"/>
    <mergeCell ref="B167:E167"/>
    <mergeCell ref="F167:O167"/>
    <mergeCell ref="P167:U167"/>
    <mergeCell ref="V167:X167"/>
    <mergeCell ref="Y167:AC167"/>
    <mergeCell ref="AD167:AF167"/>
    <mergeCell ref="B168:E170"/>
    <mergeCell ref="F168:G168"/>
    <mergeCell ref="B173:E173"/>
    <mergeCell ref="P173:T173"/>
    <mergeCell ref="V173:W173"/>
    <mergeCell ref="Y173:Z173"/>
    <mergeCell ref="AK173:AL173"/>
    <mergeCell ref="P174:T174"/>
    <mergeCell ref="V174:AF175"/>
    <mergeCell ref="B175:E175"/>
    <mergeCell ref="P175:R175"/>
    <mergeCell ref="S175:U175"/>
    <mergeCell ref="B171:E171"/>
    <mergeCell ref="P171:U171"/>
    <mergeCell ref="V171:W171"/>
    <mergeCell ref="Y171:Z171"/>
    <mergeCell ref="F172:G172"/>
    <mergeCell ref="H172:I172"/>
    <mergeCell ref="J172:K172"/>
    <mergeCell ref="L172:M172"/>
    <mergeCell ref="N172:O172"/>
    <mergeCell ref="P172:T172"/>
    <mergeCell ref="W178:X178"/>
    <mergeCell ref="P179:U179"/>
    <mergeCell ref="V179:AA179"/>
    <mergeCell ref="AB179:AF183"/>
    <mergeCell ref="V180:W180"/>
    <mergeCell ref="Y180:Z180"/>
    <mergeCell ref="V182:W182"/>
    <mergeCell ref="Y182:Z182"/>
    <mergeCell ref="H178:I178"/>
    <mergeCell ref="J178:K178"/>
    <mergeCell ref="L178:M178"/>
    <mergeCell ref="N178:O178"/>
    <mergeCell ref="Q178:R178"/>
    <mergeCell ref="T178:U178"/>
    <mergeCell ref="B176:AF176"/>
    <mergeCell ref="A177:A186"/>
    <mergeCell ref="B177:E177"/>
    <mergeCell ref="F177:O177"/>
    <mergeCell ref="P177:U177"/>
    <mergeCell ref="V177:X177"/>
    <mergeCell ref="Y177:AC177"/>
    <mergeCell ref="AD177:AF177"/>
    <mergeCell ref="B178:E180"/>
    <mergeCell ref="F178:G178"/>
    <mergeCell ref="B183:E183"/>
    <mergeCell ref="P183:T183"/>
    <mergeCell ref="V183:W183"/>
    <mergeCell ref="Y183:Z183"/>
    <mergeCell ref="AK183:AL183"/>
    <mergeCell ref="P184:T184"/>
    <mergeCell ref="V184:AF185"/>
    <mergeCell ref="B185:E185"/>
    <mergeCell ref="P185:R185"/>
    <mergeCell ref="S185:U185"/>
    <mergeCell ref="B181:E181"/>
    <mergeCell ref="P181:U181"/>
    <mergeCell ref="V181:W181"/>
    <mergeCell ref="Y181:Z181"/>
    <mergeCell ref="F182:G182"/>
    <mergeCell ref="H182:I182"/>
    <mergeCell ref="J182:K182"/>
    <mergeCell ref="L182:M182"/>
    <mergeCell ref="N182:O182"/>
    <mergeCell ref="P182:T182"/>
    <mergeCell ref="W188:X188"/>
    <mergeCell ref="P189:U189"/>
    <mergeCell ref="V189:AA189"/>
    <mergeCell ref="AB189:AF193"/>
    <mergeCell ref="V190:W190"/>
    <mergeCell ref="Y190:Z190"/>
    <mergeCell ref="V192:W192"/>
    <mergeCell ref="Y192:Z192"/>
    <mergeCell ref="H188:I188"/>
    <mergeCell ref="J188:K188"/>
    <mergeCell ref="L188:M188"/>
    <mergeCell ref="N188:O188"/>
    <mergeCell ref="Q188:R188"/>
    <mergeCell ref="T188:U188"/>
    <mergeCell ref="B186:AF186"/>
    <mergeCell ref="A187:A196"/>
    <mergeCell ref="B187:E187"/>
    <mergeCell ref="F187:O187"/>
    <mergeCell ref="P187:U187"/>
    <mergeCell ref="V187:X187"/>
    <mergeCell ref="Y187:AC187"/>
    <mergeCell ref="AD187:AF187"/>
    <mergeCell ref="B188:E190"/>
    <mergeCell ref="F188:G188"/>
    <mergeCell ref="B193:E193"/>
    <mergeCell ref="P193:T193"/>
    <mergeCell ref="V193:W193"/>
    <mergeCell ref="Y193:Z193"/>
    <mergeCell ref="AK193:AL193"/>
    <mergeCell ref="P194:T194"/>
    <mergeCell ref="V194:AF195"/>
    <mergeCell ref="B195:E195"/>
    <mergeCell ref="P195:R195"/>
    <mergeCell ref="S195:U195"/>
    <mergeCell ref="B191:E191"/>
    <mergeCell ref="P191:U191"/>
    <mergeCell ref="V191:W191"/>
    <mergeCell ref="Y191:Z191"/>
    <mergeCell ref="F192:G192"/>
    <mergeCell ref="H192:I192"/>
    <mergeCell ref="J192:K192"/>
    <mergeCell ref="L192:M192"/>
    <mergeCell ref="N192:O192"/>
    <mergeCell ref="P192:T192"/>
    <mergeCell ref="W198:X198"/>
    <mergeCell ref="P199:U199"/>
    <mergeCell ref="V199:AA199"/>
    <mergeCell ref="AB199:AF203"/>
    <mergeCell ref="V200:W200"/>
    <mergeCell ref="Y200:Z200"/>
    <mergeCell ref="V202:W202"/>
    <mergeCell ref="Y202:Z202"/>
    <mergeCell ref="H198:I198"/>
    <mergeCell ref="J198:K198"/>
    <mergeCell ref="L198:M198"/>
    <mergeCell ref="N198:O198"/>
    <mergeCell ref="Q198:R198"/>
    <mergeCell ref="T198:U198"/>
    <mergeCell ref="B196:AF196"/>
    <mergeCell ref="A197:A206"/>
    <mergeCell ref="B197:E197"/>
    <mergeCell ref="F197:O197"/>
    <mergeCell ref="P197:U197"/>
    <mergeCell ref="V197:X197"/>
    <mergeCell ref="Y197:AC197"/>
    <mergeCell ref="AD197:AF197"/>
    <mergeCell ref="B198:E200"/>
    <mergeCell ref="F198:G198"/>
    <mergeCell ref="B203:E203"/>
    <mergeCell ref="P203:T203"/>
    <mergeCell ref="V203:W203"/>
    <mergeCell ref="Y203:Z203"/>
    <mergeCell ref="AK203:AL203"/>
    <mergeCell ref="P204:T204"/>
    <mergeCell ref="V204:AF205"/>
    <mergeCell ref="B205:E205"/>
    <mergeCell ref="P205:R205"/>
    <mergeCell ref="S205:U205"/>
    <mergeCell ref="B201:E201"/>
    <mergeCell ref="P201:U201"/>
    <mergeCell ref="V201:W201"/>
    <mergeCell ref="Y201:Z201"/>
    <mergeCell ref="F202:G202"/>
    <mergeCell ref="H202:I202"/>
    <mergeCell ref="J202:K202"/>
    <mergeCell ref="L202:M202"/>
    <mergeCell ref="N202:O202"/>
    <mergeCell ref="P202:T202"/>
    <mergeCell ref="W208:X208"/>
    <mergeCell ref="P209:U209"/>
    <mergeCell ref="V209:AA209"/>
    <mergeCell ref="AB209:AF213"/>
    <mergeCell ref="V210:W210"/>
    <mergeCell ref="Y210:Z210"/>
    <mergeCell ref="V212:W212"/>
    <mergeCell ref="Y212:Z212"/>
    <mergeCell ref="H208:I208"/>
    <mergeCell ref="J208:K208"/>
    <mergeCell ref="L208:M208"/>
    <mergeCell ref="N208:O208"/>
    <mergeCell ref="Q208:R208"/>
    <mergeCell ref="T208:U208"/>
    <mergeCell ref="B206:AF206"/>
    <mergeCell ref="A207:A216"/>
    <mergeCell ref="B207:E207"/>
    <mergeCell ref="F207:O207"/>
    <mergeCell ref="P207:U207"/>
    <mergeCell ref="V207:X207"/>
    <mergeCell ref="Y207:AC207"/>
    <mergeCell ref="AD207:AF207"/>
    <mergeCell ref="B208:E210"/>
    <mergeCell ref="F208:G208"/>
    <mergeCell ref="B213:E213"/>
    <mergeCell ref="P213:T213"/>
    <mergeCell ref="V213:W213"/>
    <mergeCell ref="Y213:Z213"/>
    <mergeCell ref="AK213:AL213"/>
    <mergeCell ref="P214:T214"/>
    <mergeCell ref="V214:AF215"/>
    <mergeCell ref="B215:E215"/>
    <mergeCell ref="P215:R215"/>
    <mergeCell ref="S215:U215"/>
    <mergeCell ref="B211:E211"/>
    <mergeCell ref="P211:U211"/>
    <mergeCell ref="V211:W211"/>
    <mergeCell ref="Y211:Z211"/>
    <mergeCell ref="F212:G212"/>
    <mergeCell ref="H212:I212"/>
    <mergeCell ref="J212:K212"/>
    <mergeCell ref="L212:M212"/>
    <mergeCell ref="N212:O212"/>
    <mergeCell ref="P212:T212"/>
    <mergeCell ref="W218:X218"/>
    <mergeCell ref="P219:U219"/>
    <mergeCell ref="V219:AA219"/>
    <mergeCell ref="AB219:AF223"/>
    <mergeCell ref="V220:W220"/>
    <mergeCell ref="Y220:Z220"/>
    <mergeCell ref="V222:W222"/>
    <mergeCell ref="Y222:Z222"/>
    <mergeCell ref="H218:I218"/>
    <mergeCell ref="J218:K218"/>
    <mergeCell ref="L218:M218"/>
    <mergeCell ref="N218:O218"/>
    <mergeCell ref="Q218:R218"/>
    <mergeCell ref="T218:U218"/>
    <mergeCell ref="B216:AF216"/>
    <mergeCell ref="A217:A226"/>
    <mergeCell ref="B217:E217"/>
    <mergeCell ref="F217:O217"/>
    <mergeCell ref="P217:U217"/>
    <mergeCell ref="V217:X217"/>
    <mergeCell ref="Y217:AC217"/>
    <mergeCell ref="AD217:AF217"/>
    <mergeCell ref="B218:E220"/>
    <mergeCell ref="F218:G218"/>
    <mergeCell ref="B223:E223"/>
    <mergeCell ref="P223:T223"/>
    <mergeCell ref="V223:W223"/>
    <mergeCell ref="Y223:Z223"/>
    <mergeCell ref="AK223:AL223"/>
    <mergeCell ref="P224:T224"/>
    <mergeCell ref="V224:AF225"/>
    <mergeCell ref="B225:E225"/>
    <mergeCell ref="P225:R225"/>
    <mergeCell ref="S225:U225"/>
    <mergeCell ref="B221:E221"/>
    <mergeCell ref="P221:U221"/>
    <mergeCell ref="V221:W221"/>
    <mergeCell ref="Y221:Z221"/>
    <mergeCell ref="F222:G222"/>
    <mergeCell ref="H222:I222"/>
    <mergeCell ref="J222:K222"/>
    <mergeCell ref="L222:M222"/>
    <mergeCell ref="N222:O222"/>
    <mergeCell ref="P222:T222"/>
    <mergeCell ref="W228:X228"/>
    <mergeCell ref="P229:U229"/>
    <mergeCell ref="V229:AA229"/>
    <mergeCell ref="AB229:AF233"/>
    <mergeCell ref="V230:W230"/>
    <mergeCell ref="Y230:Z230"/>
    <mergeCell ref="V232:W232"/>
    <mergeCell ref="Y232:Z232"/>
    <mergeCell ref="H228:I228"/>
    <mergeCell ref="J228:K228"/>
    <mergeCell ref="L228:M228"/>
    <mergeCell ref="N228:O228"/>
    <mergeCell ref="Q228:R228"/>
    <mergeCell ref="T228:U228"/>
    <mergeCell ref="B226:AF226"/>
    <mergeCell ref="A227:A236"/>
    <mergeCell ref="B227:E227"/>
    <mergeCell ref="F227:O227"/>
    <mergeCell ref="P227:U227"/>
    <mergeCell ref="V227:X227"/>
    <mergeCell ref="Y227:AC227"/>
    <mergeCell ref="AD227:AF227"/>
    <mergeCell ref="B228:E230"/>
    <mergeCell ref="F228:G228"/>
    <mergeCell ref="B233:E233"/>
    <mergeCell ref="P233:T233"/>
    <mergeCell ref="V233:W233"/>
    <mergeCell ref="Y233:Z233"/>
    <mergeCell ref="AK233:AL233"/>
    <mergeCell ref="P234:T234"/>
    <mergeCell ref="V234:AF235"/>
    <mergeCell ref="B235:E235"/>
    <mergeCell ref="P235:R235"/>
    <mergeCell ref="S235:U235"/>
    <mergeCell ref="B231:E231"/>
    <mergeCell ref="P231:U231"/>
    <mergeCell ref="V231:W231"/>
    <mergeCell ref="Y231:Z231"/>
    <mergeCell ref="F232:G232"/>
    <mergeCell ref="H232:I232"/>
    <mergeCell ref="J232:K232"/>
    <mergeCell ref="L232:M232"/>
    <mergeCell ref="N232:O232"/>
    <mergeCell ref="P232:T232"/>
    <mergeCell ref="W238:X238"/>
    <mergeCell ref="P239:U239"/>
    <mergeCell ref="V239:AA239"/>
    <mergeCell ref="AB239:AF243"/>
    <mergeCell ref="V240:W240"/>
    <mergeCell ref="Y240:Z240"/>
    <mergeCell ref="V242:W242"/>
    <mergeCell ref="Y242:Z242"/>
    <mergeCell ref="H238:I238"/>
    <mergeCell ref="J238:K238"/>
    <mergeCell ref="L238:M238"/>
    <mergeCell ref="N238:O238"/>
    <mergeCell ref="Q238:R238"/>
    <mergeCell ref="T238:U238"/>
    <mergeCell ref="B236:AF236"/>
    <mergeCell ref="A237:A246"/>
    <mergeCell ref="B237:E237"/>
    <mergeCell ref="F237:O237"/>
    <mergeCell ref="P237:U237"/>
    <mergeCell ref="V237:X237"/>
    <mergeCell ref="Y237:AC237"/>
    <mergeCell ref="AD237:AF237"/>
    <mergeCell ref="B238:E240"/>
    <mergeCell ref="F238:G238"/>
    <mergeCell ref="B243:E243"/>
    <mergeCell ref="P243:T243"/>
    <mergeCell ref="V243:W243"/>
    <mergeCell ref="Y243:Z243"/>
    <mergeCell ref="AK243:AL243"/>
    <mergeCell ref="P244:T244"/>
    <mergeCell ref="V244:AF245"/>
    <mergeCell ref="B245:E245"/>
    <mergeCell ref="P245:R245"/>
    <mergeCell ref="S245:U245"/>
    <mergeCell ref="B241:E241"/>
    <mergeCell ref="P241:U241"/>
    <mergeCell ref="V241:W241"/>
    <mergeCell ref="Y241:Z241"/>
    <mergeCell ref="F242:G242"/>
    <mergeCell ref="H242:I242"/>
    <mergeCell ref="J242:K242"/>
    <mergeCell ref="L242:M242"/>
    <mergeCell ref="N242:O242"/>
    <mergeCell ref="P242:T242"/>
    <mergeCell ref="W248:X248"/>
    <mergeCell ref="P249:U249"/>
    <mergeCell ref="V249:AA249"/>
    <mergeCell ref="AB249:AF253"/>
    <mergeCell ref="V250:W250"/>
    <mergeCell ref="Y250:Z250"/>
    <mergeCell ref="V252:W252"/>
    <mergeCell ref="Y252:Z252"/>
    <mergeCell ref="H248:I248"/>
    <mergeCell ref="J248:K248"/>
    <mergeCell ref="L248:M248"/>
    <mergeCell ref="N248:O248"/>
    <mergeCell ref="Q248:R248"/>
    <mergeCell ref="T248:U248"/>
    <mergeCell ref="B246:AF246"/>
    <mergeCell ref="A247:A256"/>
    <mergeCell ref="B247:E247"/>
    <mergeCell ref="F247:O247"/>
    <mergeCell ref="P247:U247"/>
    <mergeCell ref="V247:X247"/>
    <mergeCell ref="Y247:AC247"/>
    <mergeCell ref="AD247:AF247"/>
    <mergeCell ref="B248:E250"/>
    <mergeCell ref="F248:G248"/>
    <mergeCell ref="B253:E253"/>
    <mergeCell ref="P253:T253"/>
    <mergeCell ref="V253:W253"/>
    <mergeCell ref="Y253:Z253"/>
    <mergeCell ref="AK253:AL253"/>
    <mergeCell ref="P254:T254"/>
    <mergeCell ref="V254:AF255"/>
    <mergeCell ref="B255:E255"/>
    <mergeCell ref="P255:R255"/>
    <mergeCell ref="S255:U255"/>
    <mergeCell ref="B251:E251"/>
    <mergeCell ref="P251:U251"/>
    <mergeCell ref="V251:W251"/>
    <mergeCell ref="Y251:Z251"/>
    <mergeCell ref="F252:G252"/>
    <mergeCell ref="H252:I252"/>
    <mergeCell ref="J252:K252"/>
    <mergeCell ref="L252:M252"/>
    <mergeCell ref="N252:O252"/>
    <mergeCell ref="P252:T252"/>
    <mergeCell ref="W258:X258"/>
    <mergeCell ref="P259:U259"/>
    <mergeCell ref="V259:AA259"/>
    <mergeCell ref="AB259:AF263"/>
    <mergeCell ref="V260:W260"/>
    <mergeCell ref="Y260:Z260"/>
    <mergeCell ref="V262:W262"/>
    <mergeCell ref="Y262:Z262"/>
    <mergeCell ref="H258:I258"/>
    <mergeCell ref="J258:K258"/>
    <mergeCell ref="L258:M258"/>
    <mergeCell ref="N258:O258"/>
    <mergeCell ref="Q258:R258"/>
    <mergeCell ref="T258:U258"/>
    <mergeCell ref="B256:AF256"/>
    <mergeCell ref="A257:A266"/>
    <mergeCell ref="B257:E257"/>
    <mergeCell ref="F257:O257"/>
    <mergeCell ref="P257:U257"/>
    <mergeCell ref="V257:X257"/>
    <mergeCell ref="Y257:AC257"/>
    <mergeCell ref="AD257:AF257"/>
    <mergeCell ref="B258:E260"/>
    <mergeCell ref="F258:G258"/>
    <mergeCell ref="B263:E263"/>
    <mergeCell ref="P263:T263"/>
    <mergeCell ref="V263:W263"/>
    <mergeCell ref="Y263:Z263"/>
    <mergeCell ref="AK263:AL263"/>
    <mergeCell ref="P264:T264"/>
    <mergeCell ref="V264:AF265"/>
    <mergeCell ref="B265:E265"/>
    <mergeCell ref="P265:R265"/>
    <mergeCell ref="S265:U265"/>
    <mergeCell ref="B261:E261"/>
    <mergeCell ref="P261:U261"/>
    <mergeCell ref="V261:W261"/>
    <mergeCell ref="Y261:Z261"/>
    <mergeCell ref="F262:G262"/>
    <mergeCell ref="H262:I262"/>
    <mergeCell ref="J262:K262"/>
    <mergeCell ref="L262:M262"/>
    <mergeCell ref="N262:O262"/>
    <mergeCell ref="P262:T262"/>
    <mergeCell ref="W268:X268"/>
    <mergeCell ref="P269:U269"/>
    <mergeCell ref="V269:AA269"/>
    <mergeCell ref="AB269:AF273"/>
    <mergeCell ref="V270:W270"/>
    <mergeCell ref="Y270:Z270"/>
    <mergeCell ref="V272:W272"/>
    <mergeCell ref="Y272:Z272"/>
    <mergeCell ref="H268:I268"/>
    <mergeCell ref="J268:K268"/>
    <mergeCell ref="L268:M268"/>
    <mergeCell ref="N268:O268"/>
    <mergeCell ref="Q268:R268"/>
    <mergeCell ref="T268:U268"/>
    <mergeCell ref="B266:AF266"/>
    <mergeCell ref="A267:A276"/>
    <mergeCell ref="B267:E267"/>
    <mergeCell ref="F267:O267"/>
    <mergeCell ref="P267:U267"/>
    <mergeCell ref="V267:X267"/>
    <mergeCell ref="Y267:AC267"/>
    <mergeCell ref="AD267:AF267"/>
    <mergeCell ref="B268:E270"/>
    <mergeCell ref="F268:G268"/>
    <mergeCell ref="B273:E273"/>
    <mergeCell ref="P273:T273"/>
    <mergeCell ref="V273:W273"/>
    <mergeCell ref="Y273:Z273"/>
    <mergeCell ref="AK273:AL273"/>
    <mergeCell ref="P274:T274"/>
    <mergeCell ref="V274:AF275"/>
    <mergeCell ref="B275:E275"/>
    <mergeCell ref="P275:R275"/>
    <mergeCell ref="S275:U275"/>
    <mergeCell ref="B271:E271"/>
    <mergeCell ref="P271:U271"/>
    <mergeCell ref="V271:W271"/>
    <mergeCell ref="Y271:Z271"/>
    <mergeCell ref="F272:G272"/>
    <mergeCell ref="H272:I272"/>
    <mergeCell ref="J272:K272"/>
    <mergeCell ref="L272:M272"/>
    <mergeCell ref="N272:O272"/>
    <mergeCell ref="P272:T272"/>
    <mergeCell ref="W278:X278"/>
    <mergeCell ref="P279:U279"/>
    <mergeCell ref="V279:AA279"/>
    <mergeCell ref="AB279:AF283"/>
    <mergeCell ref="V280:W280"/>
    <mergeCell ref="Y280:Z280"/>
    <mergeCell ref="V282:W282"/>
    <mergeCell ref="Y282:Z282"/>
    <mergeCell ref="H278:I278"/>
    <mergeCell ref="J278:K278"/>
    <mergeCell ref="L278:M278"/>
    <mergeCell ref="N278:O278"/>
    <mergeCell ref="Q278:R278"/>
    <mergeCell ref="T278:U278"/>
    <mergeCell ref="B276:AF276"/>
    <mergeCell ref="A277:A286"/>
    <mergeCell ref="B277:E277"/>
    <mergeCell ref="F277:O277"/>
    <mergeCell ref="P277:U277"/>
    <mergeCell ref="V277:X277"/>
    <mergeCell ref="Y277:AC277"/>
    <mergeCell ref="AD277:AF277"/>
    <mergeCell ref="B278:E280"/>
    <mergeCell ref="F278:G278"/>
    <mergeCell ref="B283:E283"/>
    <mergeCell ref="P283:T283"/>
    <mergeCell ref="V283:W283"/>
    <mergeCell ref="Y283:Z283"/>
    <mergeCell ref="AK283:AL283"/>
    <mergeCell ref="P284:T284"/>
    <mergeCell ref="V284:AF285"/>
    <mergeCell ref="B285:E285"/>
    <mergeCell ref="P285:R285"/>
    <mergeCell ref="S285:U285"/>
    <mergeCell ref="B281:E281"/>
    <mergeCell ref="P281:U281"/>
    <mergeCell ref="V281:W281"/>
    <mergeCell ref="Y281:Z281"/>
    <mergeCell ref="F282:G282"/>
    <mergeCell ref="H282:I282"/>
    <mergeCell ref="J282:K282"/>
    <mergeCell ref="L282:M282"/>
    <mergeCell ref="N282:O282"/>
    <mergeCell ref="P282:T282"/>
    <mergeCell ref="W288:X288"/>
    <mergeCell ref="P289:U289"/>
    <mergeCell ref="V289:AA289"/>
    <mergeCell ref="AB289:AF293"/>
    <mergeCell ref="V290:W290"/>
    <mergeCell ref="Y290:Z290"/>
    <mergeCell ref="V292:W292"/>
    <mergeCell ref="Y292:Z292"/>
    <mergeCell ref="H288:I288"/>
    <mergeCell ref="J288:K288"/>
    <mergeCell ref="L288:M288"/>
    <mergeCell ref="N288:O288"/>
    <mergeCell ref="Q288:R288"/>
    <mergeCell ref="T288:U288"/>
    <mergeCell ref="B286:AF286"/>
    <mergeCell ref="A287:A296"/>
    <mergeCell ref="B287:E287"/>
    <mergeCell ref="F287:O287"/>
    <mergeCell ref="P287:U287"/>
    <mergeCell ref="V287:X287"/>
    <mergeCell ref="Y287:AC287"/>
    <mergeCell ref="AD287:AF287"/>
    <mergeCell ref="B288:E290"/>
    <mergeCell ref="F288:G288"/>
    <mergeCell ref="B293:E293"/>
    <mergeCell ref="P293:T293"/>
    <mergeCell ref="V293:W293"/>
    <mergeCell ref="Y293:Z293"/>
    <mergeCell ref="AB299:AF303"/>
    <mergeCell ref="V300:W300"/>
    <mergeCell ref="Y300:Z300"/>
    <mergeCell ref="V302:W302"/>
    <mergeCell ref="Y302:Z302"/>
    <mergeCell ref="AK293:AL293"/>
    <mergeCell ref="P294:T294"/>
    <mergeCell ref="V294:AF295"/>
    <mergeCell ref="B295:E295"/>
    <mergeCell ref="P295:R295"/>
    <mergeCell ref="S295:U295"/>
    <mergeCell ref="B291:E291"/>
    <mergeCell ref="P291:U291"/>
    <mergeCell ref="V291:W291"/>
    <mergeCell ref="Y291:Z291"/>
    <mergeCell ref="F292:G292"/>
    <mergeCell ref="H292:I292"/>
    <mergeCell ref="J292:K292"/>
    <mergeCell ref="L292:M292"/>
    <mergeCell ref="N292:O292"/>
    <mergeCell ref="P292:T292"/>
    <mergeCell ref="W298:X298"/>
    <mergeCell ref="H298:I298"/>
    <mergeCell ref="J298:K298"/>
    <mergeCell ref="L298:M298"/>
    <mergeCell ref="N298:O298"/>
    <mergeCell ref="Q298:R298"/>
    <mergeCell ref="T298:U298"/>
    <mergeCell ref="B296:AF296"/>
    <mergeCell ref="A297:A306"/>
    <mergeCell ref="B297:E297"/>
    <mergeCell ref="F297:O297"/>
    <mergeCell ref="P297:U297"/>
    <mergeCell ref="V297:X297"/>
    <mergeCell ref="Y297:AC297"/>
    <mergeCell ref="AD297:AF297"/>
    <mergeCell ref="B298:E300"/>
    <mergeCell ref="F298:G298"/>
    <mergeCell ref="B306:AF306"/>
    <mergeCell ref="B303:E303"/>
    <mergeCell ref="P303:T303"/>
    <mergeCell ref="V303:W303"/>
    <mergeCell ref="Y303:Z303"/>
    <mergeCell ref="AK303:AL303"/>
    <mergeCell ref="P304:T304"/>
    <mergeCell ref="V304:AF305"/>
    <mergeCell ref="B305:E305"/>
    <mergeCell ref="P305:R305"/>
    <mergeCell ref="S305:U305"/>
    <mergeCell ref="B301:E301"/>
    <mergeCell ref="P301:U301"/>
    <mergeCell ref="V301:W301"/>
    <mergeCell ref="Y301:Z301"/>
    <mergeCell ref="F302:G302"/>
    <mergeCell ref="H302:I302"/>
    <mergeCell ref="J302:K302"/>
    <mergeCell ref="L302:M302"/>
    <mergeCell ref="N302:O302"/>
    <mergeCell ref="P302:T302"/>
    <mergeCell ref="P299:U299"/>
    <mergeCell ref="V299:AA299"/>
  </mergeCells>
  <phoneticPr fontId="1"/>
  <pageMargins left="0.27" right="0.17" top="0.56000000000000005" bottom="0.21" header="0.3" footer="0.17"/>
  <pageSetup paperSize="9" scale="84" orientation="landscape" r:id="rId1"/>
  <rowBreaks count="1" manualBreakCount="1">
    <brk id="26" max="31"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利用者曜日別抽出!$AA$5:$AA$104</xm:f>
          </x14:formula1>
          <xm:sqref>B8:E10 B18:E20 B28:E30 B38:E40 B48:E50 B58:E60 B68:E70 B78:E80 B88:E90 B98:E100 B108:E110 B118:E120 B128:E130 B138:E140 B148:E150 B158:E160 B168:E170 B178:E180 B188:E190 B198:E200 B208:E210 B218:E220 B228:E230 B238:E240 B248:E250 B258:E260 B268:E270 B278:E280 B288:E290 B298:E300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4"/>
  <sheetViews>
    <sheetView workbookViewId="0">
      <selection activeCell="B20" sqref="B20"/>
    </sheetView>
  </sheetViews>
  <sheetFormatPr defaultRowHeight="13.2"/>
  <cols>
    <col min="1" max="1" width="31.88671875" customWidth="1"/>
  </cols>
  <sheetData>
    <row r="1" spans="1:7" ht="13.5" customHeight="1">
      <c r="A1" s="1" t="s">
        <v>71</v>
      </c>
      <c r="C1" s="120" t="s">
        <v>89</v>
      </c>
      <c r="D1" s="121"/>
      <c r="E1" s="121"/>
      <c r="F1" s="121"/>
      <c r="G1" s="122"/>
    </row>
    <row r="2" spans="1:7">
      <c r="A2" s="2" t="s">
        <v>72</v>
      </c>
      <c r="C2" s="123"/>
      <c r="D2" s="124"/>
      <c r="E2" s="124"/>
      <c r="F2" s="124"/>
      <c r="G2" s="125"/>
    </row>
    <row r="3" spans="1:7">
      <c r="A3" s="2" t="s">
        <v>73</v>
      </c>
      <c r="C3" s="123"/>
      <c r="D3" s="124"/>
      <c r="E3" s="124"/>
      <c r="F3" s="124"/>
      <c r="G3" s="125"/>
    </row>
    <row r="4" spans="1:7">
      <c r="A4" s="2" t="s">
        <v>74</v>
      </c>
      <c r="C4" s="123"/>
      <c r="D4" s="124"/>
      <c r="E4" s="124"/>
      <c r="F4" s="124"/>
      <c r="G4" s="125"/>
    </row>
    <row r="5" spans="1:7">
      <c r="A5" s="2" t="s">
        <v>75</v>
      </c>
      <c r="C5" s="123"/>
      <c r="D5" s="124"/>
      <c r="E5" s="124"/>
      <c r="F5" s="124"/>
      <c r="G5" s="125"/>
    </row>
    <row r="6" spans="1:7">
      <c r="A6" s="2" t="s">
        <v>76</v>
      </c>
      <c r="C6" s="123"/>
      <c r="D6" s="124"/>
      <c r="E6" s="124"/>
      <c r="F6" s="124"/>
      <c r="G6" s="125"/>
    </row>
    <row r="7" spans="1:7" ht="13.8" thickBot="1">
      <c r="A7" s="2" t="s">
        <v>77</v>
      </c>
      <c r="C7" s="126"/>
      <c r="D7" s="127"/>
      <c r="E7" s="127"/>
      <c r="F7" s="127"/>
      <c r="G7" s="128"/>
    </row>
    <row r="8" spans="1:7">
      <c r="A8" s="2" t="s">
        <v>253</v>
      </c>
    </row>
    <row r="9" spans="1:7">
      <c r="A9" s="2" t="s">
        <v>254</v>
      </c>
    </row>
    <row r="10" spans="1:7" ht="16.5" customHeight="1">
      <c r="A10" s="2" t="s">
        <v>255</v>
      </c>
    </row>
    <row r="11" spans="1:7">
      <c r="A11" s="2" t="s">
        <v>256</v>
      </c>
    </row>
    <row r="12" spans="1:7">
      <c r="A12" s="2"/>
    </row>
    <row r="13" spans="1:7">
      <c r="A13" s="2"/>
    </row>
    <row r="14" spans="1:7">
      <c r="A14" s="25"/>
    </row>
  </sheetData>
  <mergeCells count="1">
    <mergeCell ref="C1:G7"/>
  </mergeCells>
  <phoneticPr fontId="1"/>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U53"/>
  <sheetViews>
    <sheetView view="pageBreakPreview" zoomScale="85" zoomScaleNormal="40" zoomScaleSheetLayoutView="85" workbookViewId="0">
      <pane xSplit="4" ySplit="3" topLeftCell="E4" activePane="bottomRight" state="frozen"/>
      <selection pane="topRight" activeCell="D1" sqref="D1"/>
      <selection pane="bottomLeft" activeCell="A3" sqref="A3"/>
      <selection pane="bottomRight" activeCell="I7" sqref="I7"/>
    </sheetView>
  </sheetViews>
  <sheetFormatPr defaultColWidth="9" defaultRowHeight="13.2"/>
  <cols>
    <col min="1" max="1" width="5.44140625" style="3" bestFit="1" customWidth="1"/>
    <col min="2" max="2" width="16.44140625" style="3" bestFit="1" customWidth="1"/>
    <col min="3" max="3" width="12.6640625" style="3" customWidth="1"/>
    <col min="4" max="4" width="12.109375" style="3" customWidth="1"/>
    <col min="5" max="5" width="11.21875" style="3" bestFit="1" customWidth="1"/>
    <col min="6" max="6" width="6.44140625" style="3" bestFit="1" customWidth="1"/>
    <col min="7" max="7" width="11.21875" style="3" bestFit="1" customWidth="1"/>
    <col min="8" max="8" width="14.88671875" style="3" customWidth="1"/>
    <col min="9" max="9" width="14.33203125" style="3" customWidth="1"/>
    <col min="10" max="15" width="8.44140625" style="3" customWidth="1"/>
    <col min="16" max="16" width="9.6640625" style="3" customWidth="1"/>
    <col min="17" max="17" width="16.33203125" style="3" customWidth="1"/>
    <col min="18" max="18" width="9.6640625" style="3" customWidth="1"/>
    <col min="19" max="19" width="16.33203125" style="3" customWidth="1"/>
    <col min="20" max="20" width="9.6640625" style="3" customWidth="1"/>
    <col min="21" max="21" width="16.33203125" style="3" customWidth="1"/>
    <col min="22" max="22" width="9.6640625" style="3" customWidth="1"/>
    <col min="23" max="23" width="16.33203125" style="3" customWidth="1"/>
    <col min="24" max="24" width="9.6640625" style="3" customWidth="1"/>
    <col min="25" max="25" width="16.33203125" style="3" customWidth="1"/>
    <col min="26" max="26" width="9.6640625" style="3" customWidth="1"/>
    <col min="27" max="27" width="16.33203125" style="3" customWidth="1"/>
    <col min="28" max="28" width="9.6640625" style="3" customWidth="1"/>
    <col min="29" max="29" width="16.33203125" style="3" customWidth="1"/>
    <col min="30" max="30" width="9.6640625" style="3" customWidth="1"/>
    <col min="31" max="31" width="16.33203125" style="3" customWidth="1"/>
    <col min="32" max="33" width="10.21875" style="3" customWidth="1"/>
    <col min="34" max="34" width="12.6640625" style="3" bestFit="1" customWidth="1"/>
    <col min="35" max="35" width="10.21875" style="3" customWidth="1"/>
    <col min="36" max="37" width="6.44140625" style="3" bestFit="1" customWidth="1"/>
    <col min="38" max="39" width="9.44140625" style="3" customWidth="1"/>
    <col min="40" max="40" width="11.21875" style="3" customWidth="1"/>
    <col min="41" max="44" width="13.88671875" style="3" bestFit="1" customWidth="1"/>
    <col min="45" max="45" width="28.44140625" style="3" customWidth="1"/>
    <col min="46" max="46" width="26.33203125" style="3" customWidth="1"/>
    <col min="47" max="47" width="28.44140625" style="3" hidden="1" customWidth="1"/>
    <col min="48" max="16384" width="9" style="3"/>
  </cols>
  <sheetData>
    <row r="1" spans="1:47" ht="21" customHeight="1">
      <c r="A1" s="129" t="s">
        <v>0</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row>
    <row r="2" spans="1:47" ht="30.6" customHeight="1" thickBot="1">
      <c r="A2" s="130" t="s">
        <v>118</v>
      </c>
      <c r="B2" s="131"/>
      <c r="C2" s="131"/>
      <c r="D2" s="131"/>
      <c r="E2" s="131"/>
      <c r="F2" s="131"/>
      <c r="G2" s="131"/>
      <c r="H2" s="131"/>
      <c r="I2" s="131"/>
      <c r="J2" s="131"/>
      <c r="K2" s="131"/>
      <c r="L2" s="131"/>
      <c r="M2" s="131"/>
      <c r="N2" s="131"/>
      <c r="O2" s="131"/>
      <c r="P2" s="137" t="s">
        <v>167</v>
      </c>
      <c r="Q2" s="138"/>
      <c r="R2" s="138"/>
      <c r="S2" s="138"/>
      <c r="T2" s="138"/>
      <c r="U2" s="138"/>
      <c r="V2" s="138"/>
      <c r="W2" s="138"/>
      <c r="X2" s="138"/>
      <c r="Y2" s="138"/>
      <c r="Z2" s="138"/>
      <c r="AA2" s="138"/>
      <c r="AB2" s="138"/>
      <c r="AC2" s="138"/>
      <c r="AD2" s="138"/>
      <c r="AE2" s="139"/>
      <c r="AF2" s="132" t="s">
        <v>122</v>
      </c>
      <c r="AG2" s="133"/>
      <c r="AH2" s="133"/>
      <c r="AI2" s="133"/>
      <c r="AJ2" s="133"/>
      <c r="AK2" s="133"/>
      <c r="AL2" s="133"/>
      <c r="AM2" s="133"/>
      <c r="AN2" s="133"/>
      <c r="AO2" s="134"/>
      <c r="AP2" s="135" t="s">
        <v>123</v>
      </c>
      <c r="AQ2" s="136"/>
      <c r="AR2" s="136"/>
      <c r="AS2" s="82" t="s">
        <v>169</v>
      </c>
      <c r="AT2" s="68" t="s">
        <v>124</v>
      </c>
      <c r="AU2" s="58" t="s">
        <v>146</v>
      </c>
    </row>
    <row r="3" spans="1:47" ht="17.25" customHeight="1" thickTop="1" thickBot="1">
      <c r="A3" s="69" t="s">
        <v>78</v>
      </c>
      <c r="B3" s="18" t="s">
        <v>119</v>
      </c>
      <c r="C3" s="19" t="s">
        <v>1</v>
      </c>
      <c r="D3" s="19" t="s">
        <v>7</v>
      </c>
      <c r="E3" s="19" t="s">
        <v>3</v>
      </c>
      <c r="F3" s="19" t="s">
        <v>2</v>
      </c>
      <c r="G3" s="19" t="s">
        <v>4</v>
      </c>
      <c r="H3" s="19" t="s">
        <v>5</v>
      </c>
      <c r="I3" s="20" t="s">
        <v>6</v>
      </c>
      <c r="J3" s="21" t="s">
        <v>83</v>
      </c>
      <c r="K3" s="19" t="s">
        <v>84</v>
      </c>
      <c r="L3" s="19" t="s">
        <v>85</v>
      </c>
      <c r="M3" s="19" t="s">
        <v>86</v>
      </c>
      <c r="N3" s="19" t="s">
        <v>87</v>
      </c>
      <c r="O3" s="22" t="s">
        <v>88</v>
      </c>
      <c r="P3" s="42" t="s">
        <v>135</v>
      </c>
      <c r="Q3" s="40" t="s">
        <v>159</v>
      </c>
      <c r="R3" s="39" t="s">
        <v>136</v>
      </c>
      <c r="S3" s="40" t="s">
        <v>160</v>
      </c>
      <c r="T3" s="39" t="s">
        <v>137</v>
      </c>
      <c r="U3" s="40" t="s">
        <v>161</v>
      </c>
      <c r="V3" s="39" t="s">
        <v>138</v>
      </c>
      <c r="W3" s="40" t="s">
        <v>162</v>
      </c>
      <c r="X3" s="39" t="s">
        <v>139</v>
      </c>
      <c r="Y3" s="40" t="s">
        <v>163</v>
      </c>
      <c r="Z3" s="39" t="s">
        <v>140</v>
      </c>
      <c r="AA3" s="40" t="s">
        <v>164</v>
      </c>
      <c r="AB3" s="39" t="s">
        <v>141</v>
      </c>
      <c r="AC3" s="40" t="s">
        <v>165</v>
      </c>
      <c r="AD3" s="39" t="s">
        <v>142</v>
      </c>
      <c r="AE3" s="41" t="s">
        <v>166</v>
      </c>
      <c r="AF3" s="21" t="s">
        <v>64</v>
      </c>
      <c r="AG3" s="19" t="s">
        <v>65</v>
      </c>
      <c r="AH3" s="19" t="s">
        <v>66</v>
      </c>
      <c r="AI3" s="19" t="s">
        <v>67</v>
      </c>
      <c r="AJ3" s="19" t="s">
        <v>17</v>
      </c>
      <c r="AK3" s="19" t="s">
        <v>18</v>
      </c>
      <c r="AL3" s="19" t="s">
        <v>120</v>
      </c>
      <c r="AM3" s="19" t="s">
        <v>151</v>
      </c>
      <c r="AN3" s="19" t="s">
        <v>68</v>
      </c>
      <c r="AO3" s="22" t="s">
        <v>69</v>
      </c>
      <c r="AP3" s="23" t="s">
        <v>70</v>
      </c>
      <c r="AQ3" s="23" t="s">
        <v>179</v>
      </c>
      <c r="AR3" s="23" t="s">
        <v>180</v>
      </c>
      <c r="AS3" s="78" t="s">
        <v>168</v>
      </c>
      <c r="AT3" s="23" t="s">
        <v>50</v>
      </c>
      <c r="AU3" s="59" t="s">
        <v>145</v>
      </c>
    </row>
    <row r="4" spans="1:47" ht="20.25" customHeight="1" thickTop="1">
      <c r="A4" s="4">
        <v>1</v>
      </c>
      <c r="B4" s="8">
        <v>1111111111</v>
      </c>
      <c r="C4" s="4" t="s">
        <v>185</v>
      </c>
      <c r="D4" s="4" t="str">
        <f>PHONETIC(利用者一覧[[#This Row],[氏名]])</f>
        <v>ツウショ　タロウ</v>
      </c>
      <c r="E4" s="36">
        <v>12055</v>
      </c>
      <c r="F4" s="4">
        <f ca="1">DATEDIF(E4,NOW(),"y")</f>
        <v>88</v>
      </c>
      <c r="G4" s="4" t="s">
        <v>204</v>
      </c>
      <c r="H4" s="4"/>
      <c r="I4" s="6"/>
      <c r="J4" s="12" t="s">
        <v>125</v>
      </c>
      <c r="K4" s="13" t="s">
        <v>126</v>
      </c>
      <c r="L4" s="13"/>
      <c r="M4" s="13"/>
      <c r="N4" s="13"/>
      <c r="O4" s="14"/>
      <c r="P4" s="43" t="s">
        <v>148</v>
      </c>
      <c r="Q4" s="44"/>
      <c r="R4" s="45" t="s">
        <v>121</v>
      </c>
      <c r="S4" s="44" t="s">
        <v>226</v>
      </c>
      <c r="T4" s="45" t="s">
        <v>148</v>
      </c>
      <c r="U4" s="44"/>
      <c r="V4" s="45" t="s">
        <v>148</v>
      </c>
      <c r="W4" s="44"/>
      <c r="X4" s="45" t="s">
        <v>121</v>
      </c>
      <c r="Y4" s="44" t="s">
        <v>239</v>
      </c>
      <c r="Z4" s="45" t="s">
        <v>148</v>
      </c>
      <c r="AA4" s="44"/>
      <c r="AB4" s="45" t="s">
        <v>148</v>
      </c>
      <c r="AC4" s="46"/>
      <c r="AD4" s="45" t="s">
        <v>148</v>
      </c>
      <c r="AE4" s="47"/>
      <c r="AF4" s="12" t="s">
        <v>121</v>
      </c>
      <c r="AG4" s="13" t="s">
        <v>148</v>
      </c>
      <c r="AH4" s="13" t="s">
        <v>148</v>
      </c>
      <c r="AI4" s="13" t="s">
        <v>148</v>
      </c>
      <c r="AJ4" s="13" t="s">
        <v>148</v>
      </c>
      <c r="AK4" s="13" t="s">
        <v>148</v>
      </c>
      <c r="AL4" s="13" t="s">
        <v>150</v>
      </c>
      <c r="AM4" s="13" t="s">
        <v>152</v>
      </c>
      <c r="AN4" s="38" t="s">
        <v>148</v>
      </c>
      <c r="AO4" s="14" t="s">
        <v>148</v>
      </c>
      <c r="AP4" s="8" t="s">
        <v>77</v>
      </c>
      <c r="AQ4" s="4" t="s">
        <v>254</v>
      </c>
      <c r="AR4" s="10"/>
      <c r="AS4" s="79" t="s">
        <v>170</v>
      </c>
      <c r="AT4" s="8" t="s">
        <v>258</v>
      </c>
      <c r="AU4"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②レクの実施⑤たんぱく質摂取の確認</v>
      </c>
    </row>
    <row r="5" spans="1:47" ht="20.25" customHeight="1">
      <c r="A5" s="5">
        <v>2</v>
      </c>
      <c r="B5" s="9">
        <v>1111111112</v>
      </c>
      <c r="C5" s="5" t="s">
        <v>187</v>
      </c>
      <c r="D5" s="5" t="str">
        <f>PHONETIC(利用者一覧[[#This Row],[氏名]])</f>
        <v>ツウショ　ジロウ</v>
      </c>
      <c r="E5" s="118">
        <v>12420</v>
      </c>
      <c r="F5" s="5">
        <f t="shared" ref="F5:F53" ca="1" si="0">DATEDIF(E5,NOW(),"y")</f>
        <v>87</v>
      </c>
      <c r="G5" s="5" t="s">
        <v>205</v>
      </c>
      <c r="H5" s="5"/>
      <c r="I5" s="7"/>
      <c r="J5" s="15" t="s">
        <v>125</v>
      </c>
      <c r="K5" s="16"/>
      <c r="L5" s="16" t="s">
        <v>127</v>
      </c>
      <c r="M5" s="16"/>
      <c r="N5" s="16"/>
      <c r="O5" s="17"/>
      <c r="P5" s="48" t="s">
        <v>121</v>
      </c>
      <c r="Q5" s="49" t="s">
        <v>221</v>
      </c>
      <c r="R5" s="50" t="s">
        <v>148</v>
      </c>
      <c r="S5" s="49"/>
      <c r="T5" s="50" t="s">
        <v>121</v>
      </c>
      <c r="U5" s="49" t="s">
        <v>230</v>
      </c>
      <c r="V5" s="50" t="s">
        <v>121</v>
      </c>
      <c r="W5" s="49" t="s">
        <v>232</v>
      </c>
      <c r="X5" s="50" t="s">
        <v>148</v>
      </c>
      <c r="Y5" s="49"/>
      <c r="Z5" s="50" t="s">
        <v>148</v>
      </c>
      <c r="AA5" s="49"/>
      <c r="AB5" s="50" t="s">
        <v>148</v>
      </c>
      <c r="AC5" s="51"/>
      <c r="AD5" s="50" t="s">
        <v>121</v>
      </c>
      <c r="AE5" s="47" t="s">
        <v>249</v>
      </c>
      <c r="AF5" s="12" t="s">
        <v>148</v>
      </c>
      <c r="AG5" s="13" t="s">
        <v>148</v>
      </c>
      <c r="AH5" s="13" t="s">
        <v>148</v>
      </c>
      <c r="AI5" s="13" t="s">
        <v>148</v>
      </c>
      <c r="AJ5" s="13" t="s">
        <v>121</v>
      </c>
      <c r="AK5" s="13" t="s">
        <v>148</v>
      </c>
      <c r="AL5" s="13" t="s">
        <v>150</v>
      </c>
      <c r="AM5" s="13" t="s">
        <v>153</v>
      </c>
      <c r="AN5" s="13" t="s">
        <v>148</v>
      </c>
      <c r="AO5" s="14" t="s">
        <v>148</v>
      </c>
      <c r="AP5" s="8" t="s">
        <v>76</v>
      </c>
      <c r="AQ5" s="5" t="s">
        <v>256</v>
      </c>
      <c r="AR5" s="11" t="s">
        <v>73</v>
      </c>
      <c r="AS5" s="80" t="s">
        <v>171</v>
      </c>
      <c r="AT5" s="9" t="s">
        <v>259</v>
      </c>
      <c r="AU5"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①買い物に行けるよう歩行訓練③他者とのコミュをサポート④立ち座りの声かけ⑧機能訓練欄要確認</v>
      </c>
    </row>
    <row r="6" spans="1:47" ht="20.25" customHeight="1">
      <c r="A6" s="5">
        <v>3</v>
      </c>
      <c r="B6" s="9">
        <v>1111111113</v>
      </c>
      <c r="C6" s="5" t="s">
        <v>193</v>
      </c>
      <c r="D6" s="5" t="str">
        <f>PHONETIC(利用者一覧[[#This Row],[氏名]])</f>
        <v>ツウショ　サブロウ</v>
      </c>
      <c r="E6" s="118">
        <v>12785</v>
      </c>
      <c r="F6" s="5">
        <f t="shared" ca="1" si="0"/>
        <v>86</v>
      </c>
      <c r="G6" s="5" t="s">
        <v>206</v>
      </c>
      <c r="H6" s="5"/>
      <c r="I6" s="7"/>
      <c r="J6" s="15"/>
      <c r="K6" s="16" t="s">
        <v>126</v>
      </c>
      <c r="L6" s="16" t="s">
        <v>127</v>
      </c>
      <c r="M6" s="16"/>
      <c r="N6" s="16"/>
      <c r="O6" s="17"/>
      <c r="P6" s="48" t="s">
        <v>148</v>
      </c>
      <c r="Q6" s="49"/>
      <c r="R6" s="50" t="s">
        <v>121</v>
      </c>
      <c r="S6" s="49" t="s">
        <v>227</v>
      </c>
      <c r="T6" s="50" t="s">
        <v>148</v>
      </c>
      <c r="U6" s="49"/>
      <c r="V6" s="50" t="s">
        <v>121</v>
      </c>
      <c r="W6" s="49" t="s">
        <v>233</v>
      </c>
      <c r="X6" s="50" t="s">
        <v>121</v>
      </c>
      <c r="Y6" s="49" t="s">
        <v>240</v>
      </c>
      <c r="Z6" s="50" t="s">
        <v>121</v>
      </c>
      <c r="AA6" s="49" t="s">
        <v>243</v>
      </c>
      <c r="AB6" s="50" t="s">
        <v>121</v>
      </c>
      <c r="AC6" s="51" t="s">
        <v>246</v>
      </c>
      <c r="AD6" s="50" t="s">
        <v>121</v>
      </c>
      <c r="AE6" s="47" t="s">
        <v>250</v>
      </c>
      <c r="AF6" s="12" t="s">
        <v>121</v>
      </c>
      <c r="AG6" s="13" t="s">
        <v>148</v>
      </c>
      <c r="AH6" s="13" t="s">
        <v>148</v>
      </c>
      <c r="AI6" s="13" t="s">
        <v>148</v>
      </c>
      <c r="AJ6" s="13" t="s">
        <v>148</v>
      </c>
      <c r="AK6" s="13" t="s">
        <v>121</v>
      </c>
      <c r="AL6" s="13" t="s">
        <v>150</v>
      </c>
      <c r="AM6" s="13" t="s">
        <v>154</v>
      </c>
      <c r="AN6" s="13" t="s">
        <v>121</v>
      </c>
      <c r="AO6" s="14" t="s">
        <v>148</v>
      </c>
      <c r="AP6" s="8" t="s">
        <v>77</v>
      </c>
      <c r="AQ6" s="5" t="s">
        <v>256</v>
      </c>
      <c r="AR6" s="11"/>
      <c r="AS6" s="80" t="s">
        <v>172</v>
      </c>
      <c r="AT6" s="9" t="s">
        <v>260</v>
      </c>
      <c r="AU6"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②他者とのコミュをサポート④トイレのついてに歩行訓練⑤米の摂取量の確認⑥1日1回またぎ動作訓練⑦見守り⑧機能訓練欄要確認</v>
      </c>
    </row>
    <row r="7" spans="1:47" ht="20.25" customHeight="1">
      <c r="A7" s="5">
        <v>4</v>
      </c>
      <c r="B7" s="9">
        <v>1111111114</v>
      </c>
      <c r="C7" s="5" t="s">
        <v>189</v>
      </c>
      <c r="D7" s="5" t="str">
        <f>PHONETIC(利用者一覧[[#This Row],[氏名]])</f>
        <v>ツウショ　シロウ</v>
      </c>
      <c r="E7" s="118">
        <v>13150</v>
      </c>
      <c r="F7" s="5">
        <f t="shared" ca="1" si="0"/>
        <v>85</v>
      </c>
      <c r="G7" s="5" t="s">
        <v>207</v>
      </c>
      <c r="H7" s="5"/>
      <c r="I7" s="7"/>
      <c r="J7" s="15"/>
      <c r="K7" s="16" t="s">
        <v>126</v>
      </c>
      <c r="L7" s="16"/>
      <c r="M7" s="16" t="s">
        <v>128</v>
      </c>
      <c r="N7" s="16"/>
      <c r="O7" s="17"/>
      <c r="P7" s="48" t="s">
        <v>121</v>
      </c>
      <c r="Q7" s="49" t="s">
        <v>222</v>
      </c>
      <c r="R7" s="50" t="s">
        <v>148</v>
      </c>
      <c r="S7" s="49"/>
      <c r="T7" s="50" t="s">
        <v>148</v>
      </c>
      <c r="U7" s="49"/>
      <c r="V7" s="50" t="s">
        <v>121</v>
      </c>
      <c r="W7" s="49" t="s">
        <v>234</v>
      </c>
      <c r="X7" s="50" t="s">
        <v>148</v>
      </c>
      <c r="Y7" s="49"/>
      <c r="Z7" s="50" t="s">
        <v>148</v>
      </c>
      <c r="AA7" s="49"/>
      <c r="AB7" s="50" t="s">
        <v>148</v>
      </c>
      <c r="AC7" s="51"/>
      <c r="AD7" s="50" t="s">
        <v>121</v>
      </c>
      <c r="AE7" s="47" t="s">
        <v>251</v>
      </c>
      <c r="AF7" s="12" t="s">
        <v>148</v>
      </c>
      <c r="AG7" s="13" t="s">
        <v>121</v>
      </c>
      <c r="AH7" s="13" t="s">
        <v>148</v>
      </c>
      <c r="AI7" s="13" t="s">
        <v>148</v>
      </c>
      <c r="AJ7" s="13" t="s">
        <v>148</v>
      </c>
      <c r="AK7" s="13" t="s">
        <v>148</v>
      </c>
      <c r="AL7" s="13" t="s">
        <v>150</v>
      </c>
      <c r="AM7" s="13" t="s">
        <v>155</v>
      </c>
      <c r="AN7" s="13" t="s">
        <v>148</v>
      </c>
      <c r="AO7" s="14" t="s">
        <v>121</v>
      </c>
      <c r="AP7" s="8" t="s">
        <v>77</v>
      </c>
      <c r="AQ7" s="5" t="s">
        <v>256</v>
      </c>
      <c r="AR7" s="11"/>
      <c r="AS7" s="80" t="s">
        <v>173</v>
      </c>
      <c r="AT7" s="9" t="s">
        <v>261</v>
      </c>
      <c r="AU7"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①他者とのコミュをサポート④トイレのついてに歩行訓練⑧機能訓練欄要確認</v>
      </c>
    </row>
    <row r="8" spans="1:47" ht="20.25" customHeight="1">
      <c r="A8" s="5">
        <v>5</v>
      </c>
      <c r="B8" s="9">
        <v>1111111115</v>
      </c>
      <c r="C8" s="5" t="s">
        <v>191</v>
      </c>
      <c r="D8" s="5" t="str">
        <f>PHONETIC(利用者一覧[[#This Row],[氏名]])</f>
        <v>ツウショ　ゴロウ</v>
      </c>
      <c r="E8" s="118">
        <v>13516</v>
      </c>
      <c r="F8" s="5">
        <f t="shared" ca="1" si="0"/>
        <v>84</v>
      </c>
      <c r="G8" s="5" t="s">
        <v>208</v>
      </c>
      <c r="H8" s="5"/>
      <c r="I8" s="7"/>
      <c r="J8" s="15" t="s">
        <v>125</v>
      </c>
      <c r="K8" s="16"/>
      <c r="L8" s="16"/>
      <c r="M8" s="16" t="s">
        <v>128</v>
      </c>
      <c r="N8" s="16" t="s">
        <v>129</v>
      </c>
      <c r="O8" s="17"/>
      <c r="P8" s="48" t="s">
        <v>148</v>
      </c>
      <c r="Q8" s="49"/>
      <c r="R8" s="50" t="s">
        <v>121</v>
      </c>
      <c r="S8" s="49" t="s">
        <v>228</v>
      </c>
      <c r="T8" s="50" t="s">
        <v>121</v>
      </c>
      <c r="U8" s="49" t="s">
        <v>231</v>
      </c>
      <c r="V8" s="50" t="s">
        <v>121</v>
      </c>
      <c r="W8" s="49" t="s">
        <v>235</v>
      </c>
      <c r="X8" s="50" t="s">
        <v>148</v>
      </c>
      <c r="Y8" s="49"/>
      <c r="Z8" s="50" t="s">
        <v>121</v>
      </c>
      <c r="AA8" s="49" t="s">
        <v>244</v>
      </c>
      <c r="AB8" s="50" t="s">
        <v>121</v>
      </c>
      <c r="AC8" s="51" t="s">
        <v>247</v>
      </c>
      <c r="AD8" s="50" t="s">
        <v>121</v>
      </c>
      <c r="AE8" s="47" t="s">
        <v>252</v>
      </c>
      <c r="AF8" s="12" t="s">
        <v>148</v>
      </c>
      <c r="AG8" s="13" t="s">
        <v>148</v>
      </c>
      <c r="AH8" s="13" t="s">
        <v>148</v>
      </c>
      <c r="AI8" s="13" t="s">
        <v>148</v>
      </c>
      <c r="AJ8" s="13" t="s">
        <v>148</v>
      </c>
      <c r="AK8" s="13" t="s">
        <v>148</v>
      </c>
      <c r="AL8" s="13" t="s">
        <v>150</v>
      </c>
      <c r="AM8" s="13" t="s">
        <v>155</v>
      </c>
      <c r="AN8" s="13" t="s">
        <v>121</v>
      </c>
      <c r="AO8" s="14" t="s">
        <v>148</v>
      </c>
      <c r="AP8" s="8" t="s">
        <v>75</v>
      </c>
      <c r="AQ8" s="5" t="s">
        <v>76</v>
      </c>
      <c r="AR8" s="11" t="s">
        <v>257</v>
      </c>
      <c r="AS8" s="80" t="s">
        <v>174</v>
      </c>
      <c r="AT8" s="9" t="s">
        <v>263</v>
      </c>
      <c r="AU8"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②他者とのコミュをサポート③他者とのコミュをサポート④食事前に集団トレ⑥見守りで入浴⑦立ち座りの一部解除⑧常々姿勢を正す声かけ</v>
      </c>
    </row>
    <row r="9" spans="1:47" ht="20.25" customHeight="1">
      <c r="A9" s="5">
        <v>6</v>
      </c>
      <c r="B9" s="9">
        <v>1111111116</v>
      </c>
      <c r="C9" s="5" t="s">
        <v>195</v>
      </c>
      <c r="D9" s="5" t="str">
        <f>PHONETIC(利用者一覧[[#This Row],[氏名]])</f>
        <v>ツウショ　ハナコ</v>
      </c>
      <c r="E9" s="118">
        <v>13881</v>
      </c>
      <c r="F9" s="5">
        <f t="shared" ca="1" si="0"/>
        <v>83</v>
      </c>
      <c r="G9" s="5" t="s">
        <v>209</v>
      </c>
      <c r="H9" s="5"/>
      <c r="I9" s="7"/>
      <c r="J9" s="15"/>
      <c r="K9" s="16" t="s">
        <v>126</v>
      </c>
      <c r="L9" s="16"/>
      <c r="M9" s="16" t="s">
        <v>128</v>
      </c>
      <c r="N9" s="16"/>
      <c r="O9" s="17"/>
      <c r="P9" s="48" t="s">
        <v>121</v>
      </c>
      <c r="Q9" s="49" t="s">
        <v>223</v>
      </c>
      <c r="R9" s="50" t="s">
        <v>121</v>
      </c>
      <c r="S9" s="49" t="s">
        <v>229</v>
      </c>
      <c r="T9" s="50" t="s">
        <v>148</v>
      </c>
      <c r="U9" s="49"/>
      <c r="V9" s="50" t="s">
        <v>121</v>
      </c>
      <c r="W9" s="49" t="s">
        <v>236</v>
      </c>
      <c r="X9" s="50" t="s">
        <v>121</v>
      </c>
      <c r="Y9" s="49" t="s">
        <v>241</v>
      </c>
      <c r="Z9" s="50" t="s">
        <v>148</v>
      </c>
      <c r="AA9" s="49"/>
      <c r="AB9" s="50" t="s">
        <v>148</v>
      </c>
      <c r="AC9" s="51"/>
      <c r="AD9" s="50" t="s">
        <v>148</v>
      </c>
      <c r="AE9" s="47"/>
      <c r="AF9" s="12" t="s">
        <v>121</v>
      </c>
      <c r="AG9" s="13" t="s">
        <v>148</v>
      </c>
      <c r="AH9" s="13" t="s">
        <v>148</v>
      </c>
      <c r="AI9" s="13" t="s">
        <v>148</v>
      </c>
      <c r="AJ9" s="13" t="s">
        <v>121</v>
      </c>
      <c r="AK9" s="13" t="s">
        <v>148</v>
      </c>
      <c r="AL9" s="13" t="s">
        <v>150</v>
      </c>
      <c r="AM9" s="13" t="s">
        <v>155</v>
      </c>
      <c r="AN9" s="13" t="s">
        <v>148</v>
      </c>
      <c r="AO9" s="14" t="s">
        <v>148</v>
      </c>
      <c r="AP9" s="8" t="s">
        <v>75</v>
      </c>
      <c r="AQ9" s="5" t="s">
        <v>253</v>
      </c>
      <c r="AR9" s="11" t="s">
        <v>131</v>
      </c>
      <c r="AS9" s="79" t="s">
        <v>170</v>
      </c>
      <c r="AT9" s="9" t="s">
        <v>264</v>
      </c>
      <c r="AU9"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①調理訓練②レクの実施④食事前に下肢引き上げ⑤入れ歯の使用の確認</v>
      </c>
    </row>
    <row r="10" spans="1:47" ht="20.25" customHeight="1">
      <c r="A10" s="5">
        <v>7</v>
      </c>
      <c r="B10" s="9">
        <v>1111111117</v>
      </c>
      <c r="C10" s="5" t="s">
        <v>197</v>
      </c>
      <c r="D10" s="5" t="str">
        <f>PHONETIC(利用者一覧[[#This Row],[氏名]])</f>
        <v>ツウショ　ツキコ</v>
      </c>
      <c r="E10" s="118">
        <v>14246</v>
      </c>
      <c r="F10" s="5">
        <f t="shared" ca="1" si="0"/>
        <v>82</v>
      </c>
      <c r="G10" s="5" t="s">
        <v>210</v>
      </c>
      <c r="H10" s="5"/>
      <c r="I10" s="7"/>
      <c r="J10" s="15"/>
      <c r="K10" s="16"/>
      <c r="L10" s="16"/>
      <c r="M10" s="16"/>
      <c r="N10" s="16" t="s">
        <v>129</v>
      </c>
      <c r="O10" s="17" t="s">
        <v>130</v>
      </c>
      <c r="P10" s="48" t="s">
        <v>148</v>
      </c>
      <c r="Q10" s="49"/>
      <c r="R10" s="50" t="s">
        <v>148</v>
      </c>
      <c r="S10" s="49"/>
      <c r="T10" s="50" t="s">
        <v>148</v>
      </c>
      <c r="U10" s="49"/>
      <c r="V10" s="50" t="s">
        <v>148</v>
      </c>
      <c r="W10" s="49"/>
      <c r="X10" s="50" t="s">
        <v>148</v>
      </c>
      <c r="Y10" s="49"/>
      <c r="Z10" s="50" t="s">
        <v>148</v>
      </c>
      <c r="AA10" s="49"/>
      <c r="AB10" s="50" t="s">
        <v>148</v>
      </c>
      <c r="AC10" s="51"/>
      <c r="AD10" s="50" t="s">
        <v>121</v>
      </c>
      <c r="AE10" s="47" t="s">
        <v>251</v>
      </c>
      <c r="AF10" s="12" t="s">
        <v>148</v>
      </c>
      <c r="AG10" s="13" t="s">
        <v>148</v>
      </c>
      <c r="AH10" s="13" t="s">
        <v>148</v>
      </c>
      <c r="AI10" s="13" t="s">
        <v>148</v>
      </c>
      <c r="AJ10" s="13" t="s">
        <v>148</v>
      </c>
      <c r="AK10" s="13" t="s">
        <v>121</v>
      </c>
      <c r="AL10" s="13" t="s">
        <v>150</v>
      </c>
      <c r="AM10" s="13" t="s">
        <v>155</v>
      </c>
      <c r="AN10" s="13" t="s">
        <v>148</v>
      </c>
      <c r="AO10" s="14" t="s">
        <v>148</v>
      </c>
      <c r="AP10" s="8" t="s">
        <v>77</v>
      </c>
      <c r="AQ10" s="5" t="s">
        <v>253</v>
      </c>
      <c r="AR10" s="11"/>
      <c r="AS10" s="80" t="s">
        <v>171</v>
      </c>
      <c r="AT10" s="9" t="s">
        <v>265</v>
      </c>
      <c r="AU10"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⑧機能訓練欄要確認</v>
      </c>
    </row>
    <row r="11" spans="1:47" ht="20.25" customHeight="1">
      <c r="A11" s="5">
        <v>8</v>
      </c>
      <c r="B11" s="9">
        <v>1111111118</v>
      </c>
      <c r="C11" s="5" t="s">
        <v>199</v>
      </c>
      <c r="D11" s="5" t="str">
        <f>PHONETIC(利用者一覧[[#This Row],[氏名]])</f>
        <v>ツウショ　ソラコ</v>
      </c>
      <c r="E11" s="118">
        <v>14611</v>
      </c>
      <c r="F11" s="5">
        <f t="shared" ca="1" si="0"/>
        <v>81</v>
      </c>
      <c r="G11" s="5" t="s">
        <v>204</v>
      </c>
      <c r="H11" s="5"/>
      <c r="I11" s="7"/>
      <c r="J11" s="15" t="s">
        <v>125</v>
      </c>
      <c r="K11" s="16"/>
      <c r="L11" s="16"/>
      <c r="M11" s="16"/>
      <c r="N11" s="16" t="s">
        <v>129</v>
      </c>
      <c r="O11" s="17"/>
      <c r="P11" s="48" t="s">
        <v>121</v>
      </c>
      <c r="Q11" s="49" t="s">
        <v>224</v>
      </c>
      <c r="R11" s="50" t="s">
        <v>121</v>
      </c>
      <c r="S11" s="49" t="s">
        <v>229</v>
      </c>
      <c r="T11" s="50" t="s">
        <v>148</v>
      </c>
      <c r="U11" s="49"/>
      <c r="V11" s="50" t="s">
        <v>121</v>
      </c>
      <c r="W11" s="49" t="s">
        <v>237</v>
      </c>
      <c r="X11" s="50" t="s">
        <v>148</v>
      </c>
      <c r="Y11" s="49"/>
      <c r="Z11" s="50" t="s">
        <v>121</v>
      </c>
      <c r="AA11" s="49" t="s">
        <v>245</v>
      </c>
      <c r="AB11" s="50" t="s">
        <v>121</v>
      </c>
      <c r="AC11" s="51" t="s">
        <v>248</v>
      </c>
      <c r="AD11" s="50" t="s">
        <v>121</v>
      </c>
      <c r="AE11" s="47" t="s">
        <v>238</v>
      </c>
      <c r="AF11" s="12" t="s">
        <v>148</v>
      </c>
      <c r="AG11" s="13" t="s">
        <v>121</v>
      </c>
      <c r="AH11" s="13" t="s">
        <v>148</v>
      </c>
      <c r="AI11" s="13" t="s">
        <v>148</v>
      </c>
      <c r="AJ11" s="13" t="s">
        <v>148</v>
      </c>
      <c r="AK11" s="13" t="s">
        <v>148</v>
      </c>
      <c r="AL11" s="13" t="s">
        <v>150</v>
      </c>
      <c r="AM11" s="13" t="s">
        <v>155</v>
      </c>
      <c r="AN11" s="13" t="s">
        <v>121</v>
      </c>
      <c r="AO11" s="14" t="s">
        <v>148</v>
      </c>
      <c r="AP11" s="8" t="s">
        <v>75</v>
      </c>
      <c r="AQ11" s="5" t="s">
        <v>255</v>
      </c>
      <c r="AR11" s="11" t="s">
        <v>72</v>
      </c>
      <c r="AS11" s="80" t="s">
        <v>172</v>
      </c>
      <c r="AT11" s="9" t="s">
        <v>262</v>
      </c>
      <c r="AU11"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①洗濯干：肩を1時間に1回まわす②レクの実施④立ち座りの声かけ⑥洗身で清潔の保持⑦見守り⑧食事前に肩のストレッチ</v>
      </c>
    </row>
    <row r="12" spans="1:47" ht="20.25" customHeight="1">
      <c r="A12" s="5">
        <v>9</v>
      </c>
      <c r="B12" s="9">
        <v>1111111119</v>
      </c>
      <c r="C12" s="5" t="s">
        <v>201</v>
      </c>
      <c r="D12" s="5" t="str">
        <f>PHONETIC(利用者一覧[[#This Row],[氏名]])</f>
        <v>デイ　タロウ</v>
      </c>
      <c r="E12" s="118">
        <v>14977</v>
      </c>
      <c r="F12" s="5">
        <f t="shared" ca="1" si="0"/>
        <v>80</v>
      </c>
      <c r="G12" s="5" t="s">
        <v>205</v>
      </c>
      <c r="H12" s="5"/>
      <c r="I12" s="7"/>
      <c r="J12" s="15"/>
      <c r="K12" s="16"/>
      <c r="L12" s="16"/>
      <c r="M12" s="16"/>
      <c r="N12" s="16"/>
      <c r="O12" s="17" t="s">
        <v>130</v>
      </c>
      <c r="P12" s="48" t="s">
        <v>148</v>
      </c>
      <c r="Q12" s="49"/>
      <c r="R12" s="50" t="s">
        <v>148</v>
      </c>
      <c r="S12" s="49"/>
      <c r="T12" s="50" t="s">
        <v>121</v>
      </c>
      <c r="U12" s="49" t="s">
        <v>231</v>
      </c>
      <c r="V12" s="50" t="s">
        <v>121</v>
      </c>
      <c r="W12" s="49" t="s">
        <v>234</v>
      </c>
      <c r="X12" s="50" t="s">
        <v>121</v>
      </c>
      <c r="Y12" s="49" t="s">
        <v>242</v>
      </c>
      <c r="Z12" s="50" t="s">
        <v>148</v>
      </c>
      <c r="AA12" s="49"/>
      <c r="AB12" s="50" t="s">
        <v>148</v>
      </c>
      <c r="AC12" s="51"/>
      <c r="AD12" s="50" t="s">
        <v>148</v>
      </c>
      <c r="AE12" s="47"/>
      <c r="AF12" s="15" t="s">
        <v>121</v>
      </c>
      <c r="AG12" s="16" t="s">
        <v>148</v>
      </c>
      <c r="AH12" s="16" t="s">
        <v>148</v>
      </c>
      <c r="AI12" s="16" t="s">
        <v>148</v>
      </c>
      <c r="AJ12" s="16" t="s">
        <v>121</v>
      </c>
      <c r="AK12" s="16" t="s">
        <v>148</v>
      </c>
      <c r="AL12" s="13" t="s">
        <v>150</v>
      </c>
      <c r="AM12" s="13" t="s">
        <v>155</v>
      </c>
      <c r="AN12" s="16" t="s">
        <v>148</v>
      </c>
      <c r="AO12" s="17" t="s">
        <v>148</v>
      </c>
      <c r="AP12" s="8" t="s">
        <v>77</v>
      </c>
      <c r="AQ12" s="5" t="s">
        <v>75</v>
      </c>
      <c r="AR12" s="11"/>
      <c r="AS12" s="80" t="s">
        <v>173</v>
      </c>
      <c r="AT12" s="9" t="s">
        <v>266</v>
      </c>
      <c r="AU12"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③他者とのコミュをサポート④トイレのついてに歩行訓練⑤全量摂取の声かけ</v>
      </c>
    </row>
    <row r="13" spans="1:47" ht="20.25" customHeight="1">
      <c r="A13" s="5">
        <v>10</v>
      </c>
      <c r="B13" s="9">
        <v>1111111120</v>
      </c>
      <c r="C13" s="5" t="s">
        <v>203</v>
      </c>
      <c r="D13" s="5" t="str">
        <f>PHONETIC(利用者一覧[[#This Row],[氏名]])</f>
        <v>デイ　ジロウ</v>
      </c>
      <c r="E13" s="118">
        <v>15342</v>
      </c>
      <c r="F13" s="5">
        <f t="shared" ca="1" si="0"/>
        <v>79</v>
      </c>
      <c r="G13" s="5" t="s">
        <v>204</v>
      </c>
      <c r="H13" s="5"/>
      <c r="I13" s="7"/>
      <c r="J13" s="15"/>
      <c r="K13" s="16"/>
      <c r="L13" s="16"/>
      <c r="M13" s="16"/>
      <c r="N13" s="16"/>
      <c r="O13" s="17" t="s">
        <v>130</v>
      </c>
      <c r="P13" s="48" t="s">
        <v>121</v>
      </c>
      <c r="Q13" s="49" t="s">
        <v>225</v>
      </c>
      <c r="R13" s="50" t="s">
        <v>121</v>
      </c>
      <c r="S13" s="49" t="s">
        <v>229</v>
      </c>
      <c r="T13" s="50" t="s">
        <v>148</v>
      </c>
      <c r="U13" s="49"/>
      <c r="V13" s="50" t="s">
        <v>121</v>
      </c>
      <c r="W13" s="49" t="s">
        <v>234</v>
      </c>
      <c r="X13" s="50" t="s">
        <v>148</v>
      </c>
      <c r="Y13" s="49"/>
      <c r="Z13" s="50" t="s">
        <v>148</v>
      </c>
      <c r="AA13" s="49"/>
      <c r="AB13" s="50" t="s">
        <v>148</v>
      </c>
      <c r="AC13" s="51"/>
      <c r="AD13" s="50" t="s">
        <v>121</v>
      </c>
      <c r="AE13" s="47" t="s">
        <v>251</v>
      </c>
      <c r="AF13" s="15" t="s">
        <v>148</v>
      </c>
      <c r="AG13" s="16" t="s">
        <v>148</v>
      </c>
      <c r="AH13" s="16" t="s">
        <v>148</v>
      </c>
      <c r="AI13" s="16" t="s">
        <v>148</v>
      </c>
      <c r="AJ13" s="16" t="s">
        <v>148</v>
      </c>
      <c r="AK13" s="16" t="s">
        <v>148</v>
      </c>
      <c r="AL13" s="13" t="s">
        <v>150</v>
      </c>
      <c r="AM13" s="13" t="s">
        <v>155</v>
      </c>
      <c r="AN13" s="16" t="s">
        <v>148</v>
      </c>
      <c r="AO13" s="17" t="s">
        <v>148</v>
      </c>
      <c r="AP13" s="8" t="s">
        <v>77</v>
      </c>
      <c r="AQ13" s="5" t="s">
        <v>75</v>
      </c>
      <c r="AR13" s="11"/>
      <c r="AS13" s="80" t="s">
        <v>174</v>
      </c>
      <c r="AT13" s="9" t="s">
        <v>267</v>
      </c>
      <c r="AU13"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①1時間1回歩行②レクの実施④トイレのついてに歩行訓練⑧機能訓練欄要確認</v>
      </c>
    </row>
    <row r="14" spans="1:47" ht="20.25" customHeight="1">
      <c r="A14" s="5">
        <v>11</v>
      </c>
      <c r="B14" s="9"/>
      <c r="C14" s="5"/>
      <c r="D14" s="5" t="str">
        <f>PHONETIC(利用者一覧[[#This Row],[氏名]])</f>
        <v/>
      </c>
      <c r="E14" s="5"/>
      <c r="F14" s="5">
        <f t="shared" ca="1" si="0"/>
        <v>121</v>
      </c>
      <c r="G14" s="5"/>
      <c r="H14" s="5"/>
      <c r="I14" s="7"/>
      <c r="J14" s="15"/>
      <c r="K14" s="16"/>
      <c r="L14" s="16"/>
      <c r="M14" s="16"/>
      <c r="N14" s="16"/>
      <c r="O14" s="17"/>
      <c r="P14" s="48"/>
      <c r="Q14" s="49"/>
      <c r="R14" s="50"/>
      <c r="S14" s="49"/>
      <c r="T14" s="50"/>
      <c r="U14" s="49"/>
      <c r="V14" s="50"/>
      <c r="W14" s="49"/>
      <c r="X14" s="50"/>
      <c r="Y14" s="49"/>
      <c r="Z14" s="50"/>
      <c r="AA14" s="49"/>
      <c r="AB14" s="50"/>
      <c r="AC14" s="51"/>
      <c r="AD14" s="50"/>
      <c r="AE14" s="52"/>
      <c r="AF14" s="15"/>
      <c r="AG14" s="16"/>
      <c r="AH14" s="16"/>
      <c r="AI14" s="16"/>
      <c r="AJ14" s="16"/>
      <c r="AK14" s="16"/>
      <c r="AL14" s="16"/>
      <c r="AM14" s="16"/>
      <c r="AN14" s="16"/>
      <c r="AO14" s="17"/>
      <c r="AP14" s="9"/>
      <c r="AQ14" s="5"/>
      <c r="AR14" s="11"/>
      <c r="AS14" s="80"/>
      <c r="AT14" s="9"/>
      <c r="AU14"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15" spans="1:47" ht="20.25" customHeight="1">
      <c r="A15" s="5">
        <v>12</v>
      </c>
      <c r="B15" s="9"/>
      <c r="C15" s="5"/>
      <c r="D15" s="5" t="str">
        <f>PHONETIC(利用者一覧[[#This Row],[氏名]])</f>
        <v/>
      </c>
      <c r="E15" s="5"/>
      <c r="F15" s="5">
        <f t="shared" ca="1" si="0"/>
        <v>121</v>
      </c>
      <c r="G15" s="5"/>
      <c r="H15" s="5"/>
      <c r="I15" s="7"/>
      <c r="J15" s="15"/>
      <c r="K15" s="16"/>
      <c r="L15" s="16"/>
      <c r="M15" s="16"/>
      <c r="N15" s="16"/>
      <c r="O15" s="17"/>
      <c r="P15" s="48"/>
      <c r="Q15" s="49"/>
      <c r="R15" s="50"/>
      <c r="S15" s="49"/>
      <c r="T15" s="50"/>
      <c r="U15" s="49"/>
      <c r="V15" s="50"/>
      <c r="W15" s="49"/>
      <c r="X15" s="50"/>
      <c r="Y15" s="49"/>
      <c r="Z15" s="50"/>
      <c r="AA15" s="49"/>
      <c r="AB15" s="50"/>
      <c r="AC15" s="51"/>
      <c r="AD15" s="50"/>
      <c r="AE15" s="52"/>
      <c r="AF15" s="15"/>
      <c r="AG15" s="16"/>
      <c r="AH15" s="16"/>
      <c r="AI15" s="16"/>
      <c r="AJ15" s="16"/>
      <c r="AK15" s="16"/>
      <c r="AL15" s="16"/>
      <c r="AM15" s="16"/>
      <c r="AN15" s="16"/>
      <c r="AO15" s="17"/>
      <c r="AP15" s="9"/>
      <c r="AQ15" s="5"/>
      <c r="AR15" s="11"/>
      <c r="AS15" s="80"/>
      <c r="AT15" s="9"/>
      <c r="AU15"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16" spans="1:47" ht="20.25" customHeight="1">
      <c r="A16" s="5">
        <v>13</v>
      </c>
      <c r="B16" s="9"/>
      <c r="C16" s="5"/>
      <c r="D16" s="5" t="str">
        <f>PHONETIC(利用者一覧[[#This Row],[氏名]])</f>
        <v/>
      </c>
      <c r="E16" s="5"/>
      <c r="F16" s="5">
        <f t="shared" ca="1" si="0"/>
        <v>121</v>
      </c>
      <c r="G16" s="5"/>
      <c r="H16" s="5"/>
      <c r="I16" s="7"/>
      <c r="J16" s="15"/>
      <c r="K16" s="16"/>
      <c r="L16" s="16"/>
      <c r="M16" s="16"/>
      <c r="N16" s="16"/>
      <c r="O16" s="17"/>
      <c r="P16" s="48"/>
      <c r="Q16" s="49"/>
      <c r="R16" s="50"/>
      <c r="S16" s="49"/>
      <c r="T16" s="50"/>
      <c r="U16" s="49"/>
      <c r="V16" s="50"/>
      <c r="W16" s="49"/>
      <c r="X16" s="50"/>
      <c r="Y16" s="49"/>
      <c r="Z16" s="50"/>
      <c r="AA16" s="49"/>
      <c r="AB16" s="50"/>
      <c r="AC16" s="51"/>
      <c r="AD16" s="50"/>
      <c r="AE16" s="52"/>
      <c r="AF16" s="15"/>
      <c r="AG16" s="16"/>
      <c r="AH16" s="16"/>
      <c r="AI16" s="16"/>
      <c r="AJ16" s="16"/>
      <c r="AK16" s="16"/>
      <c r="AL16" s="16"/>
      <c r="AM16" s="16"/>
      <c r="AN16" s="16"/>
      <c r="AO16" s="17"/>
      <c r="AP16" s="9"/>
      <c r="AQ16" s="5"/>
      <c r="AR16" s="11"/>
      <c r="AS16" s="80"/>
      <c r="AT16" s="9"/>
      <c r="AU16"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17" spans="1:47" ht="20.25" customHeight="1">
      <c r="A17" s="5">
        <v>14</v>
      </c>
      <c r="B17" s="9"/>
      <c r="C17" s="5"/>
      <c r="D17" s="5" t="str">
        <f>PHONETIC(利用者一覧[[#This Row],[氏名]])</f>
        <v/>
      </c>
      <c r="E17" s="5"/>
      <c r="F17" s="5">
        <f t="shared" ca="1" si="0"/>
        <v>121</v>
      </c>
      <c r="G17" s="5"/>
      <c r="H17" s="5"/>
      <c r="I17" s="7"/>
      <c r="J17" s="15"/>
      <c r="K17" s="16"/>
      <c r="L17" s="16"/>
      <c r="M17" s="16"/>
      <c r="N17" s="16"/>
      <c r="O17" s="17"/>
      <c r="P17" s="48"/>
      <c r="Q17" s="49"/>
      <c r="R17" s="50"/>
      <c r="S17" s="49"/>
      <c r="T17" s="50"/>
      <c r="U17" s="49"/>
      <c r="V17" s="50"/>
      <c r="W17" s="49"/>
      <c r="X17" s="50"/>
      <c r="Y17" s="49"/>
      <c r="Z17" s="50"/>
      <c r="AA17" s="49"/>
      <c r="AB17" s="50"/>
      <c r="AC17" s="51"/>
      <c r="AD17" s="50"/>
      <c r="AE17" s="52"/>
      <c r="AF17" s="15"/>
      <c r="AG17" s="16"/>
      <c r="AH17" s="16"/>
      <c r="AI17" s="16"/>
      <c r="AJ17" s="16"/>
      <c r="AK17" s="16"/>
      <c r="AL17" s="16"/>
      <c r="AM17" s="16"/>
      <c r="AN17" s="16"/>
      <c r="AO17" s="17"/>
      <c r="AP17" s="9"/>
      <c r="AQ17" s="5"/>
      <c r="AR17" s="11"/>
      <c r="AS17" s="80"/>
      <c r="AT17" s="9"/>
      <c r="AU17"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18" spans="1:47" ht="20.25" customHeight="1">
      <c r="A18" s="5">
        <v>15</v>
      </c>
      <c r="B18" s="9"/>
      <c r="C18" s="5"/>
      <c r="D18" s="5" t="str">
        <f>PHONETIC(利用者一覧[[#This Row],[氏名]])</f>
        <v/>
      </c>
      <c r="E18" s="5"/>
      <c r="F18" s="5">
        <f t="shared" ca="1" si="0"/>
        <v>121</v>
      </c>
      <c r="G18" s="5"/>
      <c r="H18" s="5"/>
      <c r="I18" s="7"/>
      <c r="J18" s="15"/>
      <c r="K18" s="16"/>
      <c r="L18" s="16"/>
      <c r="M18" s="16"/>
      <c r="N18" s="16"/>
      <c r="O18" s="17"/>
      <c r="P18" s="48"/>
      <c r="Q18" s="49"/>
      <c r="R18" s="50"/>
      <c r="S18" s="49"/>
      <c r="T18" s="50"/>
      <c r="U18" s="49"/>
      <c r="V18" s="50"/>
      <c r="W18" s="49"/>
      <c r="X18" s="50"/>
      <c r="Y18" s="49"/>
      <c r="Z18" s="50"/>
      <c r="AA18" s="49"/>
      <c r="AB18" s="50"/>
      <c r="AC18" s="51"/>
      <c r="AD18" s="50"/>
      <c r="AE18" s="52"/>
      <c r="AF18" s="15"/>
      <c r="AG18" s="16"/>
      <c r="AH18" s="16"/>
      <c r="AI18" s="16"/>
      <c r="AJ18" s="16"/>
      <c r="AK18" s="16"/>
      <c r="AL18" s="16"/>
      <c r="AM18" s="16"/>
      <c r="AN18" s="16"/>
      <c r="AO18" s="17"/>
      <c r="AP18" s="9"/>
      <c r="AQ18" s="5"/>
      <c r="AR18" s="11"/>
      <c r="AS18" s="80"/>
      <c r="AT18" s="9"/>
      <c r="AU18"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19" spans="1:47" ht="20.25" customHeight="1">
      <c r="A19" s="5">
        <v>16</v>
      </c>
      <c r="B19" s="9"/>
      <c r="C19" s="5"/>
      <c r="D19" s="5" t="str">
        <f>PHONETIC(利用者一覧[[#This Row],[氏名]])</f>
        <v/>
      </c>
      <c r="E19" s="5"/>
      <c r="F19" s="5">
        <f t="shared" ca="1" si="0"/>
        <v>121</v>
      </c>
      <c r="G19" s="5"/>
      <c r="H19" s="5"/>
      <c r="I19" s="7"/>
      <c r="J19" s="15"/>
      <c r="K19" s="16"/>
      <c r="L19" s="16"/>
      <c r="M19" s="16"/>
      <c r="N19" s="16"/>
      <c r="O19" s="17"/>
      <c r="P19" s="48"/>
      <c r="Q19" s="49"/>
      <c r="R19" s="50"/>
      <c r="S19" s="49"/>
      <c r="T19" s="50"/>
      <c r="U19" s="49"/>
      <c r="V19" s="50"/>
      <c r="W19" s="49"/>
      <c r="X19" s="50"/>
      <c r="Y19" s="49"/>
      <c r="Z19" s="50"/>
      <c r="AA19" s="49"/>
      <c r="AB19" s="50"/>
      <c r="AC19" s="51"/>
      <c r="AD19" s="50"/>
      <c r="AE19" s="52"/>
      <c r="AF19" s="15"/>
      <c r="AG19" s="16"/>
      <c r="AH19" s="16"/>
      <c r="AI19" s="16"/>
      <c r="AJ19" s="16"/>
      <c r="AK19" s="16"/>
      <c r="AL19" s="16"/>
      <c r="AM19" s="16"/>
      <c r="AN19" s="16"/>
      <c r="AO19" s="17"/>
      <c r="AP19" s="9"/>
      <c r="AQ19" s="5"/>
      <c r="AR19" s="11"/>
      <c r="AS19" s="80"/>
      <c r="AT19" s="9"/>
      <c r="AU19"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20" spans="1:47" ht="20.25" customHeight="1">
      <c r="A20" s="5">
        <v>17</v>
      </c>
      <c r="B20" s="9"/>
      <c r="C20" s="5"/>
      <c r="D20" s="5" t="str">
        <f>PHONETIC(利用者一覧[[#This Row],[氏名]])</f>
        <v/>
      </c>
      <c r="E20" s="5"/>
      <c r="F20" s="5">
        <f t="shared" ca="1" si="0"/>
        <v>121</v>
      </c>
      <c r="G20" s="5"/>
      <c r="H20" s="5"/>
      <c r="I20" s="7"/>
      <c r="J20" s="15"/>
      <c r="K20" s="16"/>
      <c r="L20" s="16"/>
      <c r="M20" s="16"/>
      <c r="N20" s="16"/>
      <c r="O20" s="17"/>
      <c r="P20" s="48"/>
      <c r="Q20" s="49"/>
      <c r="R20" s="50"/>
      <c r="S20" s="49"/>
      <c r="T20" s="50"/>
      <c r="U20" s="49"/>
      <c r="V20" s="50"/>
      <c r="W20" s="49"/>
      <c r="X20" s="50"/>
      <c r="Y20" s="49"/>
      <c r="Z20" s="50"/>
      <c r="AA20" s="49"/>
      <c r="AB20" s="50"/>
      <c r="AC20" s="51"/>
      <c r="AD20" s="50"/>
      <c r="AE20" s="52"/>
      <c r="AF20" s="15"/>
      <c r="AG20" s="16"/>
      <c r="AH20" s="16"/>
      <c r="AI20" s="16"/>
      <c r="AJ20" s="16"/>
      <c r="AK20" s="16"/>
      <c r="AL20" s="16"/>
      <c r="AM20" s="16"/>
      <c r="AN20" s="16"/>
      <c r="AO20" s="17"/>
      <c r="AP20" s="9"/>
      <c r="AQ20" s="5"/>
      <c r="AR20" s="11"/>
      <c r="AS20" s="80"/>
      <c r="AT20" s="9"/>
      <c r="AU20"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21" spans="1:47" ht="20.25" customHeight="1">
      <c r="A21" s="5">
        <v>18</v>
      </c>
      <c r="B21" s="9"/>
      <c r="C21" s="5"/>
      <c r="D21" s="5" t="str">
        <f>PHONETIC(利用者一覧[[#This Row],[氏名]])</f>
        <v/>
      </c>
      <c r="E21" s="5"/>
      <c r="F21" s="5">
        <f t="shared" ca="1" si="0"/>
        <v>121</v>
      </c>
      <c r="G21" s="5"/>
      <c r="H21" s="5"/>
      <c r="I21" s="7"/>
      <c r="J21" s="15"/>
      <c r="K21" s="16"/>
      <c r="L21" s="16"/>
      <c r="M21" s="16"/>
      <c r="N21" s="16"/>
      <c r="O21" s="17"/>
      <c r="P21" s="48"/>
      <c r="Q21" s="49"/>
      <c r="R21" s="50"/>
      <c r="S21" s="49"/>
      <c r="T21" s="50"/>
      <c r="U21" s="49"/>
      <c r="V21" s="50"/>
      <c r="W21" s="49"/>
      <c r="X21" s="50"/>
      <c r="Y21" s="49"/>
      <c r="Z21" s="50"/>
      <c r="AA21" s="49"/>
      <c r="AB21" s="50"/>
      <c r="AC21" s="51"/>
      <c r="AD21" s="50"/>
      <c r="AE21" s="52"/>
      <c r="AF21" s="15"/>
      <c r="AG21" s="16"/>
      <c r="AH21" s="16"/>
      <c r="AI21" s="16"/>
      <c r="AJ21" s="16"/>
      <c r="AK21" s="16"/>
      <c r="AL21" s="16"/>
      <c r="AM21" s="16"/>
      <c r="AN21" s="16"/>
      <c r="AO21" s="17"/>
      <c r="AP21" s="9"/>
      <c r="AQ21" s="5"/>
      <c r="AR21" s="11"/>
      <c r="AS21" s="80"/>
      <c r="AT21" s="9"/>
      <c r="AU21"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22" spans="1:47" ht="20.25" customHeight="1">
      <c r="A22" s="5">
        <v>19</v>
      </c>
      <c r="B22" s="9"/>
      <c r="C22" s="5"/>
      <c r="D22" s="5" t="str">
        <f>PHONETIC(利用者一覧[[#This Row],[氏名]])</f>
        <v/>
      </c>
      <c r="E22" s="5"/>
      <c r="F22" s="5">
        <f t="shared" ca="1" si="0"/>
        <v>121</v>
      </c>
      <c r="G22" s="5"/>
      <c r="H22" s="5"/>
      <c r="I22" s="7"/>
      <c r="J22" s="15"/>
      <c r="K22" s="16"/>
      <c r="L22" s="16"/>
      <c r="M22" s="16"/>
      <c r="N22" s="16"/>
      <c r="O22" s="17"/>
      <c r="P22" s="48"/>
      <c r="Q22" s="49"/>
      <c r="R22" s="50"/>
      <c r="S22" s="49"/>
      <c r="T22" s="50"/>
      <c r="U22" s="49"/>
      <c r="V22" s="50"/>
      <c r="W22" s="49"/>
      <c r="X22" s="50"/>
      <c r="Y22" s="49"/>
      <c r="Z22" s="50"/>
      <c r="AA22" s="49"/>
      <c r="AB22" s="50"/>
      <c r="AC22" s="51"/>
      <c r="AD22" s="50"/>
      <c r="AE22" s="52"/>
      <c r="AF22" s="15"/>
      <c r="AG22" s="16"/>
      <c r="AH22" s="16"/>
      <c r="AI22" s="16"/>
      <c r="AJ22" s="16"/>
      <c r="AK22" s="16"/>
      <c r="AL22" s="16"/>
      <c r="AM22" s="16"/>
      <c r="AN22" s="16"/>
      <c r="AO22" s="17"/>
      <c r="AP22" s="9"/>
      <c r="AQ22" s="5"/>
      <c r="AR22" s="11"/>
      <c r="AS22" s="80"/>
      <c r="AT22" s="9"/>
      <c r="AU22"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23" spans="1:47" ht="20.25" customHeight="1">
      <c r="A23" s="5">
        <v>20</v>
      </c>
      <c r="B23" s="9"/>
      <c r="C23" s="5"/>
      <c r="D23" s="5" t="str">
        <f>PHONETIC(利用者一覧[[#This Row],[氏名]])</f>
        <v/>
      </c>
      <c r="E23" s="5"/>
      <c r="F23" s="5">
        <f t="shared" ca="1" si="0"/>
        <v>121</v>
      </c>
      <c r="G23" s="5"/>
      <c r="H23" s="5"/>
      <c r="I23" s="7"/>
      <c r="J23" s="15"/>
      <c r="K23" s="16"/>
      <c r="L23" s="16"/>
      <c r="M23" s="16"/>
      <c r="N23" s="16"/>
      <c r="O23" s="17"/>
      <c r="P23" s="48"/>
      <c r="Q23" s="49"/>
      <c r="R23" s="50"/>
      <c r="S23" s="49"/>
      <c r="T23" s="50"/>
      <c r="U23" s="49"/>
      <c r="V23" s="50"/>
      <c r="W23" s="49"/>
      <c r="X23" s="50"/>
      <c r="Y23" s="49"/>
      <c r="Z23" s="50"/>
      <c r="AA23" s="49"/>
      <c r="AB23" s="50"/>
      <c r="AC23" s="51"/>
      <c r="AD23" s="50"/>
      <c r="AE23" s="52"/>
      <c r="AF23" s="15"/>
      <c r="AG23" s="16"/>
      <c r="AH23" s="16"/>
      <c r="AI23" s="16"/>
      <c r="AJ23" s="16"/>
      <c r="AK23" s="16"/>
      <c r="AL23" s="16"/>
      <c r="AM23" s="16"/>
      <c r="AN23" s="16"/>
      <c r="AO23" s="17"/>
      <c r="AP23" s="9"/>
      <c r="AQ23" s="5"/>
      <c r="AR23" s="11"/>
      <c r="AS23" s="80"/>
      <c r="AT23" s="9"/>
      <c r="AU23"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24" spans="1:47" ht="20.25" customHeight="1">
      <c r="A24" s="5">
        <v>21</v>
      </c>
      <c r="B24" s="9"/>
      <c r="C24" s="5"/>
      <c r="D24" s="5" t="str">
        <f>PHONETIC(利用者一覧[[#This Row],[氏名]])</f>
        <v/>
      </c>
      <c r="E24" s="5"/>
      <c r="F24" s="5">
        <f t="shared" ca="1" si="0"/>
        <v>121</v>
      </c>
      <c r="G24" s="5"/>
      <c r="H24" s="5"/>
      <c r="I24" s="7"/>
      <c r="J24" s="15"/>
      <c r="K24" s="16"/>
      <c r="L24" s="16"/>
      <c r="M24" s="16"/>
      <c r="N24" s="16"/>
      <c r="O24" s="17"/>
      <c r="P24" s="48"/>
      <c r="Q24" s="49"/>
      <c r="R24" s="50"/>
      <c r="S24" s="49"/>
      <c r="T24" s="50"/>
      <c r="U24" s="49"/>
      <c r="V24" s="50"/>
      <c r="W24" s="49"/>
      <c r="X24" s="50"/>
      <c r="Y24" s="49"/>
      <c r="Z24" s="50"/>
      <c r="AA24" s="49"/>
      <c r="AB24" s="50"/>
      <c r="AC24" s="51"/>
      <c r="AD24" s="50"/>
      <c r="AE24" s="52"/>
      <c r="AF24" s="15"/>
      <c r="AG24" s="16"/>
      <c r="AH24" s="16"/>
      <c r="AI24" s="16"/>
      <c r="AJ24" s="16"/>
      <c r="AK24" s="16"/>
      <c r="AL24" s="16"/>
      <c r="AM24" s="16"/>
      <c r="AN24" s="16"/>
      <c r="AO24" s="17"/>
      <c r="AP24" s="9"/>
      <c r="AQ24" s="5"/>
      <c r="AR24" s="11"/>
      <c r="AS24" s="80"/>
      <c r="AT24" s="9"/>
      <c r="AU24"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25" spans="1:47" ht="20.25" customHeight="1">
      <c r="A25" s="5">
        <v>22</v>
      </c>
      <c r="B25" s="9"/>
      <c r="C25" s="5"/>
      <c r="D25" s="5" t="str">
        <f>PHONETIC(利用者一覧[[#This Row],[氏名]])</f>
        <v/>
      </c>
      <c r="E25" s="5"/>
      <c r="F25" s="5">
        <f t="shared" ca="1" si="0"/>
        <v>121</v>
      </c>
      <c r="G25" s="5"/>
      <c r="H25" s="5"/>
      <c r="I25" s="7"/>
      <c r="J25" s="15"/>
      <c r="K25" s="16"/>
      <c r="L25" s="16"/>
      <c r="M25" s="16"/>
      <c r="N25" s="16"/>
      <c r="O25" s="17"/>
      <c r="P25" s="48"/>
      <c r="Q25" s="49"/>
      <c r="R25" s="50"/>
      <c r="S25" s="49"/>
      <c r="T25" s="50"/>
      <c r="U25" s="49"/>
      <c r="V25" s="50"/>
      <c r="W25" s="49"/>
      <c r="X25" s="50"/>
      <c r="Y25" s="49"/>
      <c r="Z25" s="50"/>
      <c r="AA25" s="49"/>
      <c r="AB25" s="50"/>
      <c r="AC25" s="51"/>
      <c r="AD25" s="50"/>
      <c r="AE25" s="52"/>
      <c r="AF25" s="15"/>
      <c r="AG25" s="16"/>
      <c r="AH25" s="16"/>
      <c r="AI25" s="16"/>
      <c r="AJ25" s="16"/>
      <c r="AK25" s="16"/>
      <c r="AL25" s="16"/>
      <c r="AM25" s="16"/>
      <c r="AN25" s="16"/>
      <c r="AO25" s="17"/>
      <c r="AP25" s="9"/>
      <c r="AQ25" s="5"/>
      <c r="AR25" s="11"/>
      <c r="AS25" s="80"/>
      <c r="AT25" s="9"/>
      <c r="AU25"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26" spans="1:47" ht="20.25" customHeight="1">
      <c r="A26" s="5">
        <v>23</v>
      </c>
      <c r="B26" s="9"/>
      <c r="C26" s="5"/>
      <c r="D26" s="5" t="str">
        <f>PHONETIC(利用者一覧[[#This Row],[氏名]])</f>
        <v/>
      </c>
      <c r="E26" s="5"/>
      <c r="F26" s="5">
        <f t="shared" ca="1" si="0"/>
        <v>121</v>
      </c>
      <c r="G26" s="5"/>
      <c r="H26" s="5"/>
      <c r="I26" s="7"/>
      <c r="J26" s="15"/>
      <c r="K26" s="16"/>
      <c r="L26" s="16"/>
      <c r="M26" s="16"/>
      <c r="N26" s="16"/>
      <c r="O26" s="17"/>
      <c r="P26" s="48"/>
      <c r="Q26" s="49"/>
      <c r="R26" s="50"/>
      <c r="S26" s="49"/>
      <c r="T26" s="50"/>
      <c r="U26" s="49"/>
      <c r="V26" s="50"/>
      <c r="W26" s="49"/>
      <c r="X26" s="50"/>
      <c r="Y26" s="49"/>
      <c r="Z26" s="50"/>
      <c r="AA26" s="49"/>
      <c r="AB26" s="50"/>
      <c r="AC26" s="51"/>
      <c r="AD26" s="50"/>
      <c r="AE26" s="52"/>
      <c r="AF26" s="15"/>
      <c r="AG26" s="16"/>
      <c r="AH26" s="16"/>
      <c r="AI26" s="16"/>
      <c r="AJ26" s="16"/>
      <c r="AK26" s="16"/>
      <c r="AL26" s="16"/>
      <c r="AM26" s="16"/>
      <c r="AN26" s="16"/>
      <c r="AO26" s="17"/>
      <c r="AP26" s="9"/>
      <c r="AQ26" s="5"/>
      <c r="AR26" s="11"/>
      <c r="AS26" s="80"/>
      <c r="AT26" s="9"/>
      <c r="AU26"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27" spans="1:47" ht="20.25" customHeight="1">
      <c r="A27" s="5">
        <v>24</v>
      </c>
      <c r="B27" s="9"/>
      <c r="C27" s="5"/>
      <c r="D27" s="5" t="str">
        <f>PHONETIC(利用者一覧[[#This Row],[氏名]])</f>
        <v/>
      </c>
      <c r="E27" s="5"/>
      <c r="F27" s="5">
        <f t="shared" ca="1" si="0"/>
        <v>121</v>
      </c>
      <c r="G27" s="5"/>
      <c r="H27" s="5"/>
      <c r="I27" s="7"/>
      <c r="J27" s="15"/>
      <c r="K27" s="16"/>
      <c r="L27" s="16"/>
      <c r="M27" s="16"/>
      <c r="N27" s="16"/>
      <c r="O27" s="17"/>
      <c r="P27" s="48"/>
      <c r="Q27" s="49"/>
      <c r="R27" s="50"/>
      <c r="S27" s="49"/>
      <c r="T27" s="50"/>
      <c r="U27" s="49"/>
      <c r="V27" s="50"/>
      <c r="W27" s="49"/>
      <c r="X27" s="50"/>
      <c r="Y27" s="49"/>
      <c r="Z27" s="50"/>
      <c r="AA27" s="49"/>
      <c r="AB27" s="50"/>
      <c r="AC27" s="51"/>
      <c r="AD27" s="50"/>
      <c r="AE27" s="52"/>
      <c r="AF27" s="15"/>
      <c r="AG27" s="16"/>
      <c r="AH27" s="16"/>
      <c r="AI27" s="16"/>
      <c r="AJ27" s="16"/>
      <c r="AK27" s="16"/>
      <c r="AL27" s="16"/>
      <c r="AM27" s="16"/>
      <c r="AN27" s="16"/>
      <c r="AO27" s="17"/>
      <c r="AP27" s="9"/>
      <c r="AQ27" s="5"/>
      <c r="AR27" s="11"/>
      <c r="AS27" s="80"/>
      <c r="AT27" s="9"/>
      <c r="AU27"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28" spans="1:47" ht="20.25" customHeight="1">
      <c r="A28" s="5">
        <v>25</v>
      </c>
      <c r="B28" s="9"/>
      <c r="C28" s="5"/>
      <c r="D28" s="5" t="str">
        <f>PHONETIC(利用者一覧[[#This Row],[氏名]])</f>
        <v/>
      </c>
      <c r="E28" s="30"/>
      <c r="F28" s="30">
        <f t="shared" ref="F28:F51" ca="1" si="1">DATEDIF(E28,NOW(),"y")</f>
        <v>121</v>
      </c>
      <c r="G28" s="30"/>
      <c r="H28" s="30"/>
      <c r="I28" s="31"/>
      <c r="J28" s="32"/>
      <c r="K28" s="33"/>
      <c r="L28" s="33"/>
      <c r="M28" s="33"/>
      <c r="N28" s="33"/>
      <c r="O28" s="34"/>
      <c r="P28" s="53"/>
      <c r="Q28" s="54"/>
      <c r="R28" s="55"/>
      <c r="S28" s="54"/>
      <c r="T28" s="55"/>
      <c r="U28" s="54"/>
      <c r="V28" s="55"/>
      <c r="W28" s="54"/>
      <c r="X28" s="55"/>
      <c r="Y28" s="54"/>
      <c r="Z28" s="55"/>
      <c r="AA28" s="54"/>
      <c r="AB28" s="55"/>
      <c r="AC28" s="56"/>
      <c r="AD28" s="55"/>
      <c r="AE28" s="57"/>
      <c r="AF28" s="32"/>
      <c r="AG28" s="33"/>
      <c r="AH28" s="33"/>
      <c r="AI28" s="33"/>
      <c r="AJ28" s="33"/>
      <c r="AK28" s="33"/>
      <c r="AL28" s="33"/>
      <c r="AM28" s="33"/>
      <c r="AN28" s="33"/>
      <c r="AO28" s="34"/>
      <c r="AP28" s="29"/>
      <c r="AQ28" s="30"/>
      <c r="AR28" s="35"/>
      <c r="AS28" s="81"/>
      <c r="AT28" s="9"/>
      <c r="AU28"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29" spans="1:47" ht="20.25" customHeight="1">
      <c r="A29" s="5">
        <v>26</v>
      </c>
      <c r="B29" s="9"/>
      <c r="C29" s="5"/>
      <c r="D29" s="5" t="str">
        <f>PHONETIC(利用者一覧[[#This Row],[氏名]])</f>
        <v/>
      </c>
      <c r="E29" s="30"/>
      <c r="F29" s="30">
        <f t="shared" ca="1" si="1"/>
        <v>121</v>
      </c>
      <c r="G29" s="30"/>
      <c r="H29" s="30"/>
      <c r="I29" s="31"/>
      <c r="J29" s="32"/>
      <c r="K29" s="33"/>
      <c r="L29" s="33"/>
      <c r="M29" s="33"/>
      <c r="N29" s="33"/>
      <c r="O29" s="34"/>
      <c r="P29" s="53"/>
      <c r="Q29" s="54"/>
      <c r="R29" s="55"/>
      <c r="S29" s="54"/>
      <c r="T29" s="55"/>
      <c r="U29" s="54"/>
      <c r="V29" s="55"/>
      <c r="W29" s="54"/>
      <c r="X29" s="55"/>
      <c r="Y29" s="54"/>
      <c r="Z29" s="55"/>
      <c r="AA29" s="54"/>
      <c r="AB29" s="55"/>
      <c r="AC29" s="56"/>
      <c r="AD29" s="55"/>
      <c r="AE29" s="57"/>
      <c r="AF29" s="32"/>
      <c r="AG29" s="33"/>
      <c r="AH29" s="33"/>
      <c r="AI29" s="33"/>
      <c r="AJ29" s="33"/>
      <c r="AK29" s="33"/>
      <c r="AL29" s="33"/>
      <c r="AM29" s="33"/>
      <c r="AN29" s="33"/>
      <c r="AO29" s="34"/>
      <c r="AP29" s="29"/>
      <c r="AQ29" s="30"/>
      <c r="AR29" s="35"/>
      <c r="AS29" s="81"/>
      <c r="AT29" s="9"/>
      <c r="AU29"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30" spans="1:47" ht="20.25" customHeight="1">
      <c r="A30" s="5">
        <v>27</v>
      </c>
      <c r="B30" s="9"/>
      <c r="C30" s="5"/>
      <c r="D30" s="5" t="str">
        <f>PHONETIC(利用者一覧[[#This Row],[氏名]])</f>
        <v/>
      </c>
      <c r="E30" s="30"/>
      <c r="F30" s="30">
        <f t="shared" ca="1" si="1"/>
        <v>121</v>
      </c>
      <c r="G30" s="30"/>
      <c r="H30" s="30"/>
      <c r="I30" s="31"/>
      <c r="J30" s="32"/>
      <c r="K30" s="33"/>
      <c r="L30" s="33"/>
      <c r="M30" s="33"/>
      <c r="N30" s="33"/>
      <c r="O30" s="34"/>
      <c r="P30" s="53"/>
      <c r="Q30" s="54"/>
      <c r="R30" s="55"/>
      <c r="S30" s="54"/>
      <c r="T30" s="55"/>
      <c r="U30" s="54"/>
      <c r="V30" s="55"/>
      <c r="W30" s="54"/>
      <c r="X30" s="55"/>
      <c r="Y30" s="54"/>
      <c r="Z30" s="55"/>
      <c r="AA30" s="54"/>
      <c r="AB30" s="55"/>
      <c r="AC30" s="56"/>
      <c r="AD30" s="55"/>
      <c r="AE30" s="57"/>
      <c r="AF30" s="32"/>
      <c r="AG30" s="33"/>
      <c r="AH30" s="33"/>
      <c r="AI30" s="33"/>
      <c r="AJ30" s="33"/>
      <c r="AK30" s="33"/>
      <c r="AL30" s="33"/>
      <c r="AM30" s="33"/>
      <c r="AN30" s="33"/>
      <c r="AO30" s="34"/>
      <c r="AP30" s="29"/>
      <c r="AQ30" s="30"/>
      <c r="AR30" s="35"/>
      <c r="AS30" s="81"/>
      <c r="AT30" s="9"/>
      <c r="AU30"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31" spans="1:47" ht="20.25" customHeight="1">
      <c r="A31" s="5">
        <v>28</v>
      </c>
      <c r="B31" s="9"/>
      <c r="C31" s="5"/>
      <c r="D31" s="5" t="str">
        <f>PHONETIC(利用者一覧[[#This Row],[氏名]])</f>
        <v/>
      </c>
      <c r="E31" s="30"/>
      <c r="F31" s="30">
        <f t="shared" ca="1" si="1"/>
        <v>121</v>
      </c>
      <c r="G31" s="30"/>
      <c r="H31" s="30"/>
      <c r="I31" s="31"/>
      <c r="J31" s="32"/>
      <c r="K31" s="33"/>
      <c r="L31" s="33"/>
      <c r="M31" s="33"/>
      <c r="N31" s="33"/>
      <c r="O31" s="34"/>
      <c r="P31" s="53"/>
      <c r="Q31" s="54"/>
      <c r="R31" s="55"/>
      <c r="S31" s="54"/>
      <c r="T31" s="55"/>
      <c r="U31" s="54"/>
      <c r="V31" s="55"/>
      <c r="W31" s="54"/>
      <c r="X31" s="55"/>
      <c r="Y31" s="54"/>
      <c r="Z31" s="55"/>
      <c r="AA31" s="54"/>
      <c r="AB31" s="55"/>
      <c r="AC31" s="56"/>
      <c r="AD31" s="55"/>
      <c r="AE31" s="57"/>
      <c r="AF31" s="32"/>
      <c r="AG31" s="33"/>
      <c r="AH31" s="33"/>
      <c r="AI31" s="33"/>
      <c r="AJ31" s="33"/>
      <c r="AK31" s="33"/>
      <c r="AL31" s="33"/>
      <c r="AM31" s="33"/>
      <c r="AN31" s="33"/>
      <c r="AO31" s="34"/>
      <c r="AP31" s="29"/>
      <c r="AQ31" s="30"/>
      <c r="AR31" s="35"/>
      <c r="AS31" s="81"/>
      <c r="AT31" s="9"/>
      <c r="AU31"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32" spans="1:47" ht="20.25" customHeight="1">
      <c r="A32" s="5">
        <v>29</v>
      </c>
      <c r="B32" s="9"/>
      <c r="C32" s="5"/>
      <c r="D32" s="5" t="str">
        <f>PHONETIC(利用者一覧[[#This Row],[氏名]])</f>
        <v/>
      </c>
      <c r="E32" s="30"/>
      <c r="F32" s="30">
        <f t="shared" ca="1" si="1"/>
        <v>121</v>
      </c>
      <c r="G32" s="30"/>
      <c r="H32" s="30"/>
      <c r="I32" s="31"/>
      <c r="J32" s="32"/>
      <c r="K32" s="33"/>
      <c r="L32" s="33"/>
      <c r="M32" s="33"/>
      <c r="N32" s="33"/>
      <c r="O32" s="34"/>
      <c r="P32" s="53"/>
      <c r="Q32" s="54"/>
      <c r="R32" s="55"/>
      <c r="S32" s="54"/>
      <c r="T32" s="55"/>
      <c r="U32" s="54"/>
      <c r="V32" s="55"/>
      <c r="W32" s="54"/>
      <c r="X32" s="55"/>
      <c r="Y32" s="54"/>
      <c r="Z32" s="55"/>
      <c r="AA32" s="54"/>
      <c r="AB32" s="55"/>
      <c r="AC32" s="56"/>
      <c r="AD32" s="55"/>
      <c r="AE32" s="57"/>
      <c r="AF32" s="32"/>
      <c r="AG32" s="33"/>
      <c r="AH32" s="33"/>
      <c r="AI32" s="33"/>
      <c r="AJ32" s="33"/>
      <c r="AK32" s="33"/>
      <c r="AL32" s="33"/>
      <c r="AM32" s="33"/>
      <c r="AN32" s="33"/>
      <c r="AO32" s="34"/>
      <c r="AP32" s="29"/>
      <c r="AQ32" s="30"/>
      <c r="AR32" s="35"/>
      <c r="AS32" s="81"/>
      <c r="AT32" s="9"/>
      <c r="AU32"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33" spans="1:47" ht="20.25" customHeight="1">
      <c r="A33" s="5">
        <v>30</v>
      </c>
      <c r="B33" s="9"/>
      <c r="C33" s="5"/>
      <c r="D33" s="5" t="str">
        <f>PHONETIC(利用者一覧[[#This Row],[氏名]])</f>
        <v/>
      </c>
      <c r="E33" s="30"/>
      <c r="F33" s="30">
        <f t="shared" ca="1" si="1"/>
        <v>121</v>
      </c>
      <c r="G33" s="30"/>
      <c r="H33" s="30"/>
      <c r="I33" s="31"/>
      <c r="J33" s="32"/>
      <c r="K33" s="33"/>
      <c r="L33" s="33"/>
      <c r="M33" s="33"/>
      <c r="N33" s="33"/>
      <c r="O33" s="34"/>
      <c r="P33" s="53"/>
      <c r="Q33" s="54"/>
      <c r="R33" s="55"/>
      <c r="S33" s="54"/>
      <c r="T33" s="55"/>
      <c r="U33" s="54"/>
      <c r="V33" s="55"/>
      <c r="W33" s="54"/>
      <c r="X33" s="55"/>
      <c r="Y33" s="54"/>
      <c r="Z33" s="55"/>
      <c r="AA33" s="54"/>
      <c r="AB33" s="55"/>
      <c r="AC33" s="56"/>
      <c r="AD33" s="55"/>
      <c r="AE33" s="57"/>
      <c r="AF33" s="32"/>
      <c r="AG33" s="33"/>
      <c r="AH33" s="33"/>
      <c r="AI33" s="33"/>
      <c r="AJ33" s="33"/>
      <c r="AK33" s="33"/>
      <c r="AL33" s="33"/>
      <c r="AM33" s="33"/>
      <c r="AN33" s="33"/>
      <c r="AO33" s="34"/>
      <c r="AP33" s="29"/>
      <c r="AQ33" s="30"/>
      <c r="AR33" s="35"/>
      <c r="AS33" s="81"/>
      <c r="AT33" s="9"/>
      <c r="AU33"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34" spans="1:47" ht="20.25" customHeight="1">
      <c r="A34" s="5">
        <v>31</v>
      </c>
      <c r="B34" s="9"/>
      <c r="C34" s="5"/>
      <c r="D34" s="5" t="str">
        <f>PHONETIC(利用者一覧[[#This Row],[氏名]])</f>
        <v/>
      </c>
      <c r="E34" s="30"/>
      <c r="F34" s="30">
        <f t="shared" ca="1" si="1"/>
        <v>121</v>
      </c>
      <c r="G34" s="30"/>
      <c r="H34" s="30"/>
      <c r="I34" s="31"/>
      <c r="J34" s="32"/>
      <c r="K34" s="33"/>
      <c r="L34" s="33"/>
      <c r="M34" s="33"/>
      <c r="N34" s="33"/>
      <c r="O34" s="34"/>
      <c r="P34" s="53"/>
      <c r="Q34" s="54"/>
      <c r="R34" s="55"/>
      <c r="S34" s="54"/>
      <c r="T34" s="55"/>
      <c r="U34" s="54"/>
      <c r="V34" s="55"/>
      <c r="W34" s="54"/>
      <c r="X34" s="55"/>
      <c r="Y34" s="54"/>
      <c r="Z34" s="55"/>
      <c r="AA34" s="54"/>
      <c r="AB34" s="55"/>
      <c r="AC34" s="56"/>
      <c r="AD34" s="55"/>
      <c r="AE34" s="57"/>
      <c r="AF34" s="32"/>
      <c r="AG34" s="33"/>
      <c r="AH34" s="33"/>
      <c r="AI34" s="33"/>
      <c r="AJ34" s="33"/>
      <c r="AK34" s="33"/>
      <c r="AL34" s="33"/>
      <c r="AM34" s="33"/>
      <c r="AN34" s="33"/>
      <c r="AO34" s="34"/>
      <c r="AP34" s="29"/>
      <c r="AQ34" s="30"/>
      <c r="AR34" s="35"/>
      <c r="AS34" s="81"/>
      <c r="AT34" s="9"/>
      <c r="AU34"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35" spans="1:47" ht="20.25" customHeight="1">
      <c r="A35" s="5">
        <v>32</v>
      </c>
      <c r="B35" s="9"/>
      <c r="C35" s="5"/>
      <c r="D35" s="5" t="str">
        <f>PHONETIC(利用者一覧[[#This Row],[氏名]])</f>
        <v/>
      </c>
      <c r="E35" s="30"/>
      <c r="F35" s="30">
        <f t="shared" ca="1" si="1"/>
        <v>121</v>
      </c>
      <c r="G35" s="30"/>
      <c r="H35" s="30"/>
      <c r="I35" s="31"/>
      <c r="J35" s="32"/>
      <c r="K35" s="33"/>
      <c r="L35" s="33"/>
      <c r="M35" s="33"/>
      <c r="N35" s="33"/>
      <c r="O35" s="34"/>
      <c r="P35" s="53"/>
      <c r="Q35" s="54"/>
      <c r="R35" s="55"/>
      <c r="S35" s="54"/>
      <c r="T35" s="55"/>
      <c r="U35" s="54"/>
      <c r="V35" s="55"/>
      <c r="W35" s="54"/>
      <c r="X35" s="55"/>
      <c r="Y35" s="54"/>
      <c r="Z35" s="55"/>
      <c r="AA35" s="54"/>
      <c r="AB35" s="55"/>
      <c r="AC35" s="56"/>
      <c r="AD35" s="55"/>
      <c r="AE35" s="57"/>
      <c r="AF35" s="32"/>
      <c r="AG35" s="33"/>
      <c r="AH35" s="33"/>
      <c r="AI35" s="33"/>
      <c r="AJ35" s="33"/>
      <c r="AK35" s="33"/>
      <c r="AL35" s="33"/>
      <c r="AM35" s="33"/>
      <c r="AN35" s="33"/>
      <c r="AO35" s="34"/>
      <c r="AP35" s="29"/>
      <c r="AQ35" s="30"/>
      <c r="AR35" s="35"/>
      <c r="AS35" s="81"/>
      <c r="AT35" s="9"/>
      <c r="AU35"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36" spans="1:47" ht="20.25" customHeight="1">
      <c r="A36" s="5">
        <v>33</v>
      </c>
      <c r="B36" s="9"/>
      <c r="C36" s="5"/>
      <c r="D36" s="5" t="str">
        <f>PHONETIC(利用者一覧[[#This Row],[氏名]])</f>
        <v/>
      </c>
      <c r="E36" s="30"/>
      <c r="F36" s="30">
        <f t="shared" ca="1" si="1"/>
        <v>121</v>
      </c>
      <c r="G36" s="30"/>
      <c r="H36" s="30"/>
      <c r="I36" s="31"/>
      <c r="J36" s="32"/>
      <c r="K36" s="33"/>
      <c r="L36" s="33"/>
      <c r="M36" s="33"/>
      <c r="N36" s="33"/>
      <c r="O36" s="34"/>
      <c r="P36" s="53"/>
      <c r="Q36" s="54"/>
      <c r="R36" s="55"/>
      <c r="S36" s="54"/>
      <c r="T36" s="55"/>
      <c r="U36" s="54"/>
      <c r="V36" s="55"/>
      <c r="W36" s="54"/>
      <c r="X36" s="55"/>
      <c r="Y36" s="54"/>
      <c r="Z36" s="55"/>
      <c r="AA36" s="54"/>
      <c r="AB36" s="55"/>
      <c r="AC36" s="56"/>
      <c r="AD36" s="55"/>
      <c r="AE36" s="57"/>
      <c r="AF36" s="32"/>
      <c r="AG36" s="33"/>
      <c r="AH36" s="33"/>
      <c r="AI36" s="33"/>
      <c r="AJ36" s="33"/>
      <c r="AK36" s="33"/>
      <c r="AL36" s="33"/>
      <c r="AM36" s="33"/>
      <c r="AN36" s="33"/>
      <c r="AO36" s="34"/>
      <c r="AP36" s="29"/>
      <c r="AQ36" s="30"/>
      <c r="AR36" s="35"/>
      <c r="AS36" s="81"/>
      <c r="AT36" s="9"/>
      <c r="AU36"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37" spans="1:47" ht="20.25" customHeight="1">
      <c r="A37" s="5">
        <v>34</v>
      </c>
      <c r="B37" s="9"/>
      <c r="C37" s="5"/>
      <c r="D37" s="5" t="str">
        <f>PHONETIC(利用者一覧[[#This Row],[氏名]])</f>
        <v/>
      </c>
      <c r="E37" s="30"/>
      <c r="F37" s="30">
        <f t="shared" ca="1" si="1"/>
        <v>121</v>
      </c>
      <c r="G37" s="30"/>
      <c r="H37" s="30"/>
      <c r="I37" s="31"/>
      <c r="J37" s="32"/>
      <c r="K37" s="33"/>
      <c r="L37" s="33"/>
      <c r="M37" s="33"/>
      <c r="N37" s="33"/>
      <c r="O37" s="34"/>
      <c r="P37" s="53"/>
      <c r="Q37" s="54"/>
      <c r="R37" s="55"/>
      <c r="S37" s="54"/>
      <c r="T37" s="55"/>
      <c r="U37" s="54"/>
      <c r="V37" s="55"/>
      <c r="W37" s="54"/>
      <c r="X37" s="55"/>
      <c r="Y37" s="54"/>
      <c r="Z37" s="55"/>
      <c r="AA37" s="54"/>
      <c r="AB37" s="55"/>
      <c r="AC37" s="56"/>
      <c r="AD37" s="55"/>
      <c r="AE37" s="57"/>
      <c r="AF37" s="32"/>
      <c r="AG37" s="33"/>
      <c r="AH37" s="33"/>
      <c r="AI37" s="33"/>
      <c r="AJ37" s="33"/>
      <c r="AK37" s="33"/>
      <c r="AL37" s="33"/>
      <c r="AM37" s="33"/>
      <c r="AN37" s="33"/>
      <c r="AO37" s="34"/>
      <c r="AP37" s="29"/>
      <c r="AQ37" s="30"/>
      <c r="AR37" s="35"/>
      <c r="AS37" s="81"/>
      <c r="AT37" s="9"/>
      <c r="AU37"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38" spans="1:47" ht="20.25" customHeight="1">
      <c r="A38" s="5">
        <v>35</v>
      </c>
      <c r="B38" s="9"/>
      <c r="C38" s="5"/>
      <c r="D38" s="5" t="str">
        <f>PHONETIC(利用者一覧[[#This Row],[氏名]])</f>
        <v/>
      </c>
      <c r="E38" s="30"/>
      <c r="F38" s="30">
        <f t="shared" ca="1" si="1"/>
        <v>121</v>
      </c>
      <c r="G38" s="30"/>
      <c r="H38" s="30"/>
      <c r="I38" s="31"/>
      <c r="J38" s="32"/>
      <c r="K38" s="33"/>
      <c r="L38" s="33"/>
      <c r="M38" s="33"/>
      <c r="N38" s="33"/>
      <c r="O38" s="34"/>
      <c r="P38" s="53"/>
      <c r="Q38" s="54"/>
      <c r="R38" s="55"/>
      <c r="S38" s="54"/>
      <c r="T38" s="55"/>
      <c r="U38" s="54"/>
      <c r="V38" s="55"/>
      <c r="W38" s="54"/>
      <c r="X38" s="55"/>
      <c r="Y38" s="54"/>
      <c r="Z38" s="55"/>
      <c r="AA38" s="54"/>
      <c r="AB38" s="55"/>
      <c r="AC38" s="56"/>
      <c r="AD38" s="55"/>
      <c r="AE38" s="57"/>
      <c r="AF38" s="32"/>
      <c r="AG38" s="33"/>
      <c r="AH38" s="33"/>
      <c r="AI38" s="33"/>
      <c r="AJ38" s="33"/>
      <c r="AK38" s="33"/>
      <c r="AL38" s="33"/>
      <c r="AM38" s="33"/>
      <c r="AN38" s="33"/>
      <c r="AO38" s="34"/>
      <c r="AP38" s="29"/>
      <c r="AQ38" s="30"/>
      <c r="AR38" s="35"/>
      <c r="AS38" s="81"/>
      <c r="AT38" s="9"/>
      <c r="AU38"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39" spans="1:47" ht="20.25" customHeight="1">
      <c r="A39" s="5">
        <v>36</v>
      </c>
      <c r="B39" s="9"/>
      <c r="C39" s="5"/>
      <c r="D39" s="5" t="str">
        <f>PHONETIC(利用者一覧[[#This Row],[氏名]])</f>
        <v/>
      </c>
      <c r="E39" s="30"/>
      <c r="F39" s="30">
        <f t="shared" ca="1" si="1"/>
        <v>121</v>
      </c>
      <c r="G39" s="30"/>
      <c r="H39" s="30"/>
      <c r="I39" s="31"/>
      <c r="J39" s="32"/>
      <c r="K39" s="33"/>
      <c r="L39" s="33"/>
      <c r="M39" s="33"/>
      <c r="N39" s="33"/>
      <c r="O39" s="34"/>
      <c r="P39" s="53"/>
      <c r="Q39" s="54"/>
      <c r="R39" s="55"/>
      <c r="S39" s="54"/>
      <c r="T39" s="55"/>
      <c r="U39" s="54"/>
      <c r="V39" s="55"/>
      <c r="W39" s="54"/>
      <c r="X39" s="55"/>
      <c r="Y39" s="54"/>
      <c r="Z39" s="55"/>
      <c r="AA39" s="54"/>
      <c r="AB39" s="55"/>
      <c r="AC39" s="56"/>
      <c r="AD39" s="55"/>
      <c r="AE39" s="57"/>
      <c r="AF39" s="32"/>
      <c r="AG39" s="33"/>
      <c r="AH39" s="33"/>
      <c r="AI39" s="33"/>
      <c r="AJ39" s="33"/>
      <c r="AK39" s="33"/>
      <c r="AL39" s="33"/>
      <c r="AM39" s="33"/>
      <c r="AN39" s="33"/>
      <c r="AO39" s="34"/>
      <c r="AP39" s="29"/>
      <c r="AQ39" s="30"/>
      <c r="AR39" s="35"/>
      <c r="AS39" s="81"/>
      <c r="AT39" s="9"/>
      <c r="AU39"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40" spans="1:47" ht="20.25" customHeight="1">
      <c r="A40" s="5">
        <v>37</v>
      </c>
      <c r="B40" s="9"/>
      <c r="C40" s="5"/>
      <c r="D40" s="5" t="str">
        <f>PHONETIC(利用者一覧[[#This Row],[氏名]])</f>
        <v/>
      </c>
      <c r="E40" s="30"/>
      <c r="F40" s="30">
        <f t="shared" ca="1" si="1"/>
        <v>121</v>
      </c>
      <c r="G40" s="30"/>
      <c r="H40" s="30"/>
      <c r="I40" s="31"/>
      <c r="J40" s="32"/>
      <c r="K40" s="33"/>
      <c r="L40" s="33"/>
      <c r="M40" s="33"/>
      <c r="N40" s="33"/>
      <c r="O40" s="34"/>
      <c r="P40" s="53"/>
      <c r="Q40" s="54"/>
      <c r="R40" s="55"/>
      <c r="S40" s="54"/>
      <c r="T40" s="55"/>
      <c r="U40" s="54"/>
      <c r="V40" s="55"/>
      <c r="W40" s="54"/>
      <c r="X40" s="55"/>
      <c r="Y40" s="54"/>
      <c r="Z40" s="55"/>
      <c r="AA40" s="54"/>
      <c r="AB40" s="55"/>
      <c r="AC40" s="56"/>
      <c r="AD40" s="55"/>
      <c r="AE40" s="57"/>
      <c r="AF40" s="32"/>
      <c r="AG40" s="33"/>
      <c r="AH40" s="33"/>
      <c r="AI40" s="33"/>
      <c r="AJ40" s="33"/>
      <c r="AK40" s="33"/>
      <c r="AL40" s="33"/>
      <c r="AM40" s="33"/>
      <c r="AN40" s="33"/>
      <c r="AO40" s="34"/>
      <c r="AP40" s="29"/>
      <c r="AQ40" s="30"/>
      <c r="AR40" s="35"/>
      <c r="AS40" s="81"/>
      <c r="AT40" s="9"/>
      <c r="AU40"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41" spans="1:47" ht="20.25" customHeight="1">
      <c r="A41" s="5">
        <v>38</v>
      </c>
      <c r="B41" s="9"/>
      <c r="C41" s="5"/>
      <c r="D41" s="5" t="str">
        <f>PHONETIC(利用者一覧[[#This Row],[氏名]])</f>
        <v/>
      </c>
      <c r="E41" s="30"/>
      <c r="F41" s="30">
        <f t="shared" ca="1" si="1"/>
        <v>121</v>
      </c>
      <c r="G41" s="30"/>
      <c r="H41" s="30"/>
      <c r="I41" s="31"/>
      <c r="J41" s="32"/>
      <c r="K41" s="33"/>
      <c r="L41" s="33"/>
      <c r="M41" s="33"/>
      <c r="N41" s="33"/>
      <c r="O41" s="34"/>
      <c r="P41" s="53"/>
      <c r="Q41" s="54"/>
      <c r="R41" s="55"/>
      <c r="S41" s="54"/>
      <c r="T41" s="55"/>
      <c r="U41" s="54"/>
      <c r="V41" s="55"/>
      <c r="W41" s="54"/>
      <c r="X41" s="55"/>
      <c r="Y41" s="54"/>
      <c r="Z41" s="55"/>
      <c r="AA41" s="54"/>
      <c r="AB41" s="55"/>
      <c r="AC41" s="56"/>
      <c r="AD41" s="55"/>
      <c r="AE41" s="57"/>
      <c r="AF41" s="32"/>
      <c r="AG41" s="33"/>
      <c r="AH41" s="33"/>
      <c r="AI41" s="33"/>
      <c r="AJ41" s="33"/>
      <c r="AK41" s="33"/>
      <c r="AL41" s="33"/>
      <c r="AM41" s="33"/>
      <c r="AN41" s="33"/>
      <c r="AO41" s="34"/>
      <c r="AP41" s="29"/>
      <c r="AQ41" s="30"/>
      <c r="AR41" s="35"/>
      <c r="AS41" s="81"/>
      <c r="AT41" s="9"/>
      <c r="AU41"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42" spans="1:47" ht="20.25" customHeight="1">
      <c r="A42" s="5">
        <v>39</v>
      </c>
      <c r="B42" s="9"/>
      <c r="C42" s="5"/>
      <c r="D42" s="5" t="str">
        <f>PHONETIC(利用者一覧[[#This Row],[氏名]])</f>
        <v/>
      </c>
      <c r="E42" s="30"/>
      <c r="F42" s="30">
        <f t="shared" ca="1" si="1"/>
        <v>121</v>
      </c>
      <c r="G42" s="30"/>
      <c r="H42" s="30"/>
      <c r="I42" s="31"/>
      <c r="J42" s="32"/>
      <c r="K42" s="33"/>
      <c r="L42" s="33"/>
      <c r="M42" s="33"/>
      <c r="N42" s="33"/>
      <c r="O42" s="34"/>
      <c r="P42" s="53"/>
      <c r="Q42" s="54"/>
      <c r="R42" s="55"/>
      <c r="S42" s="54"/>
      <c r="T42" s="55"/>
      <c r="U42" s="54"/>
      <c r="V42" s="55"/>
      <c r="W42" s="54"/>
      <c r="X42" s="55"/>
      <c r="Y42" s="54"/>
      <c r="Z42" s="55"/>
      <c r="AA42" s="54"/>
      <c r="AB42" s="55"/>
      <c r="AC42" s="56"/>
      <c r="AD42" s="55"/>
      <c r="AE42" s="57"/>
      <c r="AF42" s="32"/>
      <c r="AG42" s="33"/>
      <c r="AH42" s="33"/>
      <c r="AI42" s="33"/>
      <c r="AJ42" s="33"/>
      <c r="AK42" s="33"/>
      <c r="AL42" s="33"/>
      <c r="AM42" s="33"/>
      <c r="AN42" s="33"/>
      <c r="AO42" s="34"/>
      <c r="AP42" s="29"/>
      <c r="AQ42" s="30"/>
      <c r="AR42" s="35"/>
      <c r="AS42" s="81"/>
      <c r="AT42" s="9"/>
      <c r="AU42"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43" spans="1:47" ht="20.25" customHeight="1">
      <c r="A43" s="5">
        <v>40</v>
      </c>
      <c r="B43" s="9"/>
      <c r="C43" s="5"/>
      <c r="D43" s="5" t="str">
        <f>PHONETIC(利用者一覧[[#This Row],[氏名]])</f>
        <v/>
      </c>
      <c r="E43" s="30"/>
      <c r="F43" s="30">
        <f t="shared" ca="1" si="1"/>
        <v>121</v>
      </c>
      <c r="G43" s="30"/>
      <c r="H43" s="30"/>
      <c r="I43" s="31"/>
      <c r="J43" s="32"/>
      <c r="K43" s="33"/>
      <c r="L43" s="33"/>
      <c r="M43" s="33"/>
      <c r="N43" s="33"/>
      <c r="O43" s="34"/>
      <c r="P43" s="53"/>
      <c r="Q43" s="54"/>
      <c r="R43" s="55"/>
      <c r="S43" s="54"/>
      <c r="T43" s="55"/>
      <c r="U43" s="54"/>
      <c r="V43" s="55"/>
      <c r="W43" s="54"/>
      <c r="X43" s="55"/>
      <c r="Y43" s="54"/>
      <c r="Z43" s="55"/>
      <c r="AA43" s="54"/>
      <c r="AB43" s="55"/>
      <c r="AC43" s="56"/>
      <c r="AD43" s="55"/>
      <c r="AE43" s="57"/>
      <c r="AF43" s="32"/>
      <c r="AG43" s="33"/>
      <c r="AH43" s="33"/>
      <c r="AI43" s="33"/>
      <c r="AJ43" s="33"/>
      <c r="AK43" s="33"/>
      <c r="AL43" s="33"/>
      <c r="AM43" s="33"/>
      <c r="AN43" s="33"/>
      <c r="AO43" s="34"/>
      <c r="AP43" s="29"/>
      <c r="AQ43" s="30"/>
      <c r="AR43" s="35"/>
      <c r="AS43" s="81"/>
      <c r="AT43" s="9"/>
      <c r="AU43"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44" spans="1:47" ht="20.25" customHeight="1">
      <c r="A44" s="5">
        <v>41</v>
      </c>
      <c r="B44" s="9"/>
      <c r="C44" s="5"/>
      <c r="D44" s="5" t="str">
        <f>PHONETIC(利用者一覧[[#This Row],[氏名]])</f>
        <v/>
      </c>
      <c r="E44" s="30"/>
      <c r="F44" s="30">
        <f t="shared" ca="1" si="1"/>
        <v>121</v>
      </c>
      <c r="G44" s="30"/>
      <c r="H44" s="30"/>
      <c r="I44" s="31"/>
      <c r="J44" s="32"/>
      <c r="K44" s="33"/>
      <c r="L44" s="33"/>
      <c r="M44" s="33"/>
      <c r="N44" s="33"/>
      <c r="O44" s="34"/>
      <c r="P44" s="53"/>
      <c r="Q44" s="54"/>
      <c r="R44" s="55"/>
      <c r="S44" s="54"/>
      <c r="T44" s="55"/>
      <c r="U44" s="54"/>
      <c r="V44" s="55"/>
      <c r="W44" s="54"/>
      <c r="X44" s="55"/>
      <c r="Y44" s="54"/>
      <c r="Z44" s="55"/>
      <c r="AA44" s="54"/>
      <c r="AB44" s="55"/>
      <c r="AC44" s="56"/>
      <c r="AD44" s="55"/>
      <c r="AE44" s="57"/>
      <c r="AF44" s="32"/>
      <c r="AG44" s="33"/>
      <c r="AH44" s="33"/>
      <c r="AI44" s="33"/>
      <c r="AJ44" s="33"/>
      <c r="AK44" s="33"/>
      <c r="AL44" s="33"/>
      <c r="AM44" s="33"/>
      <c r="AN44" s="33"/>
      <c r="AO44" s="34"/>
      <c r="AP44" s="29"/>
      <c r="AQ44" s="30"/>
      <c r="AR44" s="35"/>
      <c r="AS44" s="81"/>
      <c r="AT44" s="9"/>
      <c r="AU44"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45" spans="1:47" ht="20.25" customHeight="1">
      <c r="A45" s="5">
        <v>42</v>
      </c>
      <c r="B45" s="9"/>
      <c r="C45" s="5"/>
      <c r="D45" s="5" t="str">
        <f>PHONETIC(利用者一覧[[#This Row],[氏名]])</f>
        <v/>
      </c>
      <c r="E45" s="30"/>
      <c r="F45" s="30">
        <f t="shared" ca="1" si="1"/>
        <v>121</v>
      </c>
      <c r="G45" s="30"/>
      <c r="H45" s="30"/>
      <c r="I45" s="31"/>
      <c r="J45" s="32"/>
      <c r="K45" s="33"/>
      <c r="L45" s="33"/>
      <c r="M45" s="33"/>
      <c r="N45" s="33"/>
      <c r="O45" s="34"/>
      <c r="P45" s="53"/>
      <c r="Q45" s="54"/>
      <c r="R45" s="55"/>
      <c r="S45" s="54"/>
      <c r="T45" s="55"/>
      <c r="U45" s="54"/>
      <c r="V45" s="55"/>
      <c r="W45" s="54"/>
      <c r="X45" s="55"/>
      <c r="Y45" s="54"/>
      <c r="Z45" s="55"/>
      <c r="AA45" s="54"/>
      <c r="AB45" s="55"/>
      <c r="AC45" s="56"/>
      <c r="AD45" s="55"/>
      <c r="AE45" s="57"/>
      <c r="AF45" s="32"/>
      <c r="AG45" s="33"/>
      <c r="AH45" s="33"/>
      <c r="AI45" s="33"/>
      <c r="AJ45" s="33"/>
      <c r="AK45" s="33"/>
      <c r="AL45" s="33"/>
      <c r="AM45" s="33"/>
      <c r="AN45" s="33"/>
      <c r="AO45" s="34"/>
      <c r="AP45" s="29"/>
      <c r="AQ45" s="30"/>
      <c r="AR45" s="35"/>
      <c r="AS45" s="81"/>
      <c r="AT45" s="9"/>
      <c r="AU45"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46" spans="1:47" ht="20.25" customHeight="1">
      <c r="A46" s="5">
        <v>43</v>
      </c>
      <c r="B46" s="9"/>
      <c r="C46" s="5"/>
      <c r="D46" s="5" t="str">
        <f>PHONETIC(利用者一覧[[#This Row],[氏名]])</f>
        <v/>
      </c>
      <c r="E46" s="30"/>
      <c r="F46" s="30">
        <f t="shared" ca="1" si="1"/>
        <v>121</v>
      </c>
      <c r="G46" s="30"/>
      <c r="H46" s="30"/>
      <c r="I46" s="31"/>
      <c r="J46" s="32"/>
      <c r="K46" s="33"/>
      <c r="L46" s="33"/>
      <c r="M46" s="33"/>
      <c r="N46" s="33"/>
      <c r="O46" s="34"/>
      <c r="P46" s="53"/>
      <c r="Q46" s="54"/>
      <c r="R46" s="55"/>
      <c r="S46" s="54"/>
      <c r="T46" s="55"/>
      <c r="U46" s="54"/>
      <c r="V46" s="55"/>
      <c r="W46" s="54"/>
      <c r="X46" s="55"/>
      <c r="Y46" s="54"/>
      <c r="Z46" s="55"/>
      <c r="AA46" s="54"/>
      <c r="AB46" s="55"/>
      <c r="AC46" s="56"/>
      <c r="AD46" s="55"/>
      <c r="AE46" s="57"/>
      <c r="AF46" s="32"/>
      <c r="AG46" s="33"/>
      <c r="AH46" s="33"/>
      <c r="AI46" s="33"/>
      <c r="AJ46" s="33"/>
      <c r="AK46" s="33"/>
      <c r="AL46" s="33"/>
      <c r="AM46" s="33"/>
      <c r="AN46" s="33"/>
      <c r="AO46" s="34"/>
      <c r="AP46" s="29"/>
      <c r="AQ46" s="30"/>
      <c r="AR46" s="35"/>
      <c r="AS46" s="81"/>
      <c r="AT46" s="9"/>
      <c r="AU46"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47" spans="1:47" ht="20.25" customHeight="1">
      <c r="A47" s="5">
        <v>44</v>
      </c>
      <c r="B47" s="9"/>
      <c r="C47" s="5"/>
      <c r="D47" s="5" t="str">
        <f>PHONETIC(利用者一覧[[#This Row],[氏名]])</f>
        <v/>
      </c>
      <c r="E47" s="30"/>
      <c r="F47" s="30">
        <f t="shared" ca="1" si="1"/>
        <v>121</v>
      </c>
      <c r="G47" s="30"/>
      <c r="H47" s="30"/>
      <c r="I47" s="31"/>
      <c r="J47" s="32"/>
      <c r="K47" s="33"/>
      <c r="L47" s="33"/>
      <c r="M47" s="33"/>
      <c r="N47" s="33"/>
      <c r="O47" s="34"/>
      <c r="P47" s="53"/>
      <c r="Q47" s="54"/>
      <c r="R47" s="55"/>
      <c r="S47" s="54"/>
      <c r="T47" s="55"/>
      <c r="U47" s="54"/>
      <c r="V47" s="55"/>
      <c r="W47" s="54"/>
      <c r="X47" s="55"/>
      <c r="Y47" s="54"/>
      <c r="Z47" s="55"/>
      <c r="AA47" s="54"/>
      <c r="AB47" s="55"/>
      <c r="AC47" s="56"/>
      <c r="AD47" s="55"/>
      <c r="AE47" s="57"/>
      <c r="AF47" s="32"/>
      <c r="AG47" s="33"/>
      <c r="AH47" s="33"/>
      <c r="AI47" s="33"/>
      <c r="AJ47" s="33"/>
      <c r="AK47" s="33"/>
      <c r="AL47" s="33"/>
      <c r="AM47" s="33"/>
      <c r="AN47" s="33"/>
      <c r="AO47" s="34"/>
      <c r="AP47" s="29"/>
      <c r="AQ47" s="30"/>
      <c r="AR47" s="35"/>
      <c r="AS47" s="81"/>
      <c r="AT47" s="9"/>
      <c r="AU47"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48" spans="1:47" ht="20.25" customHeight="1">
      <c r="A48" s="5">
        <v>45</v>
      </c>
      <c r="B48" s="9"/>
      <c r="C48" s="5"/>
      <c r="D48" s="5" t="str">
        <f>PHONETIC(利用者一覧[[#This Row],[氏名]])</f>
        <v/>
      </c>
      <c r="E48" s="30"/>
      <c r="F48" s="30">
        <f t="shared" ca="1" si="1"/>
        <v>121</v>
      </c>
      <c r="G48" s="30"/>
      <c r="H48" s="30"/>
      <c r="I48" s="31"/>
      <c r="J48" s="32"/>
      <c r="K48" s="33"/>
      <c r="L48" s="33"/>
      <c r="M48" s="33"/>
      <c r="N48" s="33"/>
      <c r="O48" s="34"/>
      <c r="P48" s="53"/>
      <c r="Q48" s="54"/>
      <c r="R48" s="55"/>
      <c r="S48" s="54"/>
      <c r="T48" s="55"/>
      <c r="U48" s="54"/>
      <c r="V48" s="55"/>
      <c r="W48" s="54"/>
      <c r="X48" s="55"/>
      <c r="Y48" s="54"/>
      <c r="Z48" s="55"/>
      <c r="AA48" s="54"/>
      <c r="AB48" s="55"/>
      <c r="AC48" s="56"/>
      <c r="AD48" s="55"/>
      <c r="AE48" s="57"/>
      <c r="AF48" s="32"/>
      <c r="AG48" s="33"/>
      <c r="AH48" s="33"/>
      <c r="AI48" s="33"/>
      <c r="AJ48" s="33"/>
      <c r="AK48" s="33"/>
      <c r="AL48" s="33"/>
      <c r="AM48" s="33"/>
      <c r="AN48" s="33"/>
      <c r="AO48" s="34"/>
      <c r="AP48" s="29"/>
      <c r="AQ48" s="30"/>
      <c r="AR48" s="35"/>
      <c r="AS48" s="81"/>
      <c r="AT48" s="9"/>
      <c r="AU48"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49" spans="1:47" ht="20.25" customHeight="1">
      <c r="A49" s="5">
        <v>46</v>
      </c>
      <c r="B49" s="9"/>
      <c r="C49" s="5"/>
      <c r="D49" s="5" t="str">
        <f>PHONETIC(利用者一覧[[#This Row],[氏名]])</f>
        <v/>
      </c>
      <c r="E49" s="30"/>
      <c r="F49" s="30">
        <f t="shared" ca="1" si="1"/>
        <v>121</v>
      </c>
      <c r="G49" s="30"/>
      <c r="H49" s="30"/>
      <c r="I49" s="31"/>
      <c r="J49" s="32"/>
      <c r="K49" s="33"/>
      <c r="L49" s="33"/>
      <c r="M49" s="33"/>
      <c r="N49" s="33"/>
      <c r="O49" s="34"/>
      <c r="P49" s="53"/>
      <c r="Q49" s="54"/>
      <c r="R49" s="55"/>
      <c r="S49" s="54"/>
      <c r="T49" s="55"/>
      <c r="U49" s="54"/>
      <c r="V49" s="55"/>
      <c r="W49" s="54"/>
      <c r="X49" s="55"/>
      <c r="Y49" s="54"/>
      <c r="Z49" s="55"/>
      <c r="AA49" s="54"/>
      <c r="AB49" s="55"/>
      <c r="AC49" s="56"/>
      <c r="AD49" s="55"/>
      <c r="AE49" s="57"/>
      <c r="AF49" s="32"/>
      <c r="AG49" s="33"/>
      <c r="AH49" s="33"/>
      <c r="AI49" s="33"/>
      <c r="AJ49" s="33"/>
      <c r="AK49" s="33"/>
      <c r="AL49" s="33"/>
      <c r="AM49" s="33"/>
      <c r="AN49" s="33"/>
      <c r="AO49" s="34"/>
      <c r="AP49" s="29"/>
      <c r="AQ49" s="30"/>
      <c r="AR49" s="35"/>
      <c r="AS49" s="81"/>
      <c r="AT49" s="9"/>
      <c r="AU49"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50" spans="1:47" ht="20.25" customHeight="1">
      <c r="A50" s="5">
        <v>47</v>
      </c>
      <c r="B50" s="9"/>
      <c r="C50" s="5"/>
      <c r="D50" s="5" t="str">
        <f>PHONETIC(利用者一覧[[#This Row],[氏名]])</f>
        <v/>
      </c>
      <c r="E50" s="30"/>
      <c r="F50" s="30">
        <f t="shared" ca="1" si="1"/>
        <v>121</v>
      </c>
      <c r="G50" s="30"/>
      <c r="H50" s="30"/>
      <c r="I50" s="31"/>
      <c r="J50" s="32"/>
      <c r="K50" s="33"/>
      <c r="L50" s="33"/>
      <c r="M50" s="33"/>
      <c r="N50" s="33"/>
      <c r="O50" s="34"/>
      <c r="P50" s="53"/>
      <c r="Q50" s="54"/>
      <c r="R50" s="55"/>
      <c r="S50" s="54"/>
      <c r="T50" s="55"/>
      <c r="U50" s="54"/>
      <c r="V50" s="55"/>
      <c r="W50" s="54"/>
      <c r="X50" s="55"/>
      <c r="Y50" s="54"/>
      <c r="Z50" s="55"/>
      <c r="AA50" s="54"/>
      <c r="AB50" s="55"/>
      <c r="AC50" s="56"/>
      <c r="AD50" s="55"/>
      <c r="AE50" s="57"/>
      <c r="AF50" s="32"/>
      <c r="AG50" s="33"/>
      <c r="AH50" s="33"/>
      <c r="AI50" s="33"/>
      <c r="AJ50" s="33"/>
      <c r="AK50" s="33"/>
      <c r="AL50" s="33"/>
      <c r="AM50" s="33"/>
      <c r="AN50" s="33"/>
      <c r="AO50" s="34"/>
      <c r="AP50" s="29"/>
      <c r="AQ50" s="30"/>
      <c r="AR50" s="35"/>
      <c r="AS50" s="81"/>
      <c r="AT50" s="9"/>
      <c r="AU50"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51" spans="1:47" ht="20.25" customHeight="1">
      <c r="A51" s="5">
        <v>48</v>
      </c>
      <c r="B51" s="9"/>
      <c r="C51" s="5"/>
      <c r="D51" s="5" t="str">
        <f>PHONETIC(利用者一覧[[#This Row],[氏名]])</f>
        <v/>
      </c>
      <c r="E51" s="30"/>
      <c r="F51" s="30">
        <f t="shared" ca="1" si="1"/>
        <v>121</v>
      </c>
      <c r="G51" s="30"/>
      <c r="H51" s="30"/>
      <c r="I51" s="31"/>
      <c r="J51" s="32"/>
      <c r="K51" s="33"/>
      <c r="L51" s="33"/>
      <c r="M51" s="33"/>
      <c r="N51" s="33"/>
      <c r="O51" s="34"/>
      <c r="P51" s="53"/>
      <c r="Q51" s="54"/>
      <c r="R51" s="55"/>
      <c r="S51" s="54"/>
      <c r="T51" s="55"/>
      <c r="U51" s="54"/>
      <c r="V51" s="55"/>
      <c r="W51" s="54"/>
      <c r="X51" s="55"/>
      <c r="Y51" s="54"/>
      <c r="Z51" s="55"/>
      <c r="AA51" s="54"/>
      <c r="AB51" s="55"/>
      <c r="AC51" s="56"/>
      <c r="AD51" s="55"/>
      <c r="AE51" s="57"/>
      <c r="AF51" s="32"/>
      <c r="AG51" s="33"/>
      <c r="AH51" s="33"/>
      <c r="AI51" s="33"/>
      <c r="AJ51" s="33"/>
      <c r="AK51" s="33"/>
      <c r="AL51" s="33"/>
      <c r="AM51" s="33"/>
      <c r="AN51" s="33"/>
      <c r="AO51" s="34"/>
      <c r="AP51" s="29"/>
      <c r="AQ51" s="30"/>
      <c r="AR51" s="35"/>
      <c r="AS51" s="81"/>
      <c r="AT51" s="9"/>
      <c r="AU51"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52" spans="1:47" ht="20.25" customHeight="1">
      <c r="A52" s="5">
        <v>49</v>
      </c>
      <c r="B52" s="9"/>
      <c r="C52" s="5"/>
      <c r="D52" s="5" t="str">
        <f>PHONETIC(利用者一覧[[#This Row],[氏名]])</f>
        <v/>
      </c>
      <c r="E52" s="30"/>
      <c r="F52" s="30">
        <f ca="1">DATEDIF(E52,NOW(),"y")</f>
        <v>121</v>
      </c>
      <c r="G52" s="30"/>
      <c r="H52" s="30"/>
      <c r="I52" s="31"/>
      <c r="J52" s="32"/>
      <c r="K52" s="33"/>
      <c r="L52" s="33"/>
      <c r="M52" s="33"/>
      <c r="N52" s="33"/>
      <c r="O52" s="34"/>
      <c r="P52" s="53"/>
      <c r="Q52" s="54"/>
      <c r="R52" s="55"/>
      <c r="S52" s="54"/>
      <c r="T52" s="55"/>
      <c r="U52" s="54"/>
      <c r="V52" s="55"/>
      <c r="W52" s="54"/>
      <c r="X52" s="55"/>
      <c r="Y52" s="54"/>
      <c r="Z52" s="55"/>
      <c r="AA52" s="54"/>
      <c r="AB52" s="55"/>
      <c r="AC52" s="56"/>
      <c r="AD52" s="55"/>
      <c r="AE52" s="57"/>
      <c r="AF52" s="32"/>
      <c r="AG52" s="33"/>
      <c r="AH52" s="33"/>
      <c r="AI52" s="33"/>
      <c r="AJ52" s="33"/>
      <c r="AK52" s="33"/>
      <c r="AL52" s="33"/>
      <c r="AM52" s="33"/>
      <c r="AN52" s="33"/>
      <c r="AO52" s="34"/>
      <c r="AP52" s="29"/>
      <c r="AQ52" s="30"/>
      <c r="AR52" s="35"/>
      <c r="AS52" s="81"/>
      <c r="AT52" s="9"/>
      <c r="AU52"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row r="53" spans="1:47" ht="20.25" customHeight="1">
      <c r="A53" s="5">
        <v>50</v>
      </c>
      <c r="B53" s="9"/>
      <c r="C53" s="5"/>
      <c r="D53" s="5" t="str">
        <f>PHONETIC(利用者一覧[[#This Row],[氏名]])</f>
        <v/>
      </c>
      <c r="E53" s="5"/>
      <c r="F53" s="5">
        <f t="shared" ca="1" si="0"/>
        <v>121</v>
      </c>
      <c r="G53" s="5"/>
      <c r="H53" s="5"/>
      <c r="I53" s="7"/>
      <c r="J53" s="15"/>
      <c r="K53" s="16"/>
      <c r="L53" s="16"/>
      <c r="M53" s="16"/>
      <c r="N53" s="16"/>
      <c r="O53" s="17"/>
      <c r="P53" s="48"/>
      <c r="Q53" s="49"/>
      <c r="R53" s="50"/>
      <c r="S53" s="49"/>
      <c r="T53" s="50"/>
      <c r="U53" s="49"/>
      <c r="V53" s="50"/>
      <c r="W53" s="49"/>
      <c r="X53" s="50"/>
      <c r="Y53" s="49"/>
      <c r="Z53" s="50"/>
      <c r="AA53" s="49"/>
      <c r="AB53" s="50"/>
      <c r="AC53" s="51"/>
      <c r="AD53" s="50"/>
      <c r="AE53" s="52"/>
      <c r="AF53" s="15"/>
      <c r="AG53" s="16"/>
      <c r="AH53" s="16"/>
      <c r="AI53" s="16"/>
      <c r="AJ53" s="16"/>
      <c r="AK53" s="16"/>
      <c r="AL53" s="16"/>
      <c r="AM53" s="16"/>
      <c r="AN53" s="16"/>
      <c r="AO53" s="17"/>
      <c r="AP53" s="9"/>
      <c r="AQ53" s="5"/>
      <c r="AR53" s="11"/>
      <c r="AS53" s="80"/>
      <c r="AT53" s="9"/>
      <c r="AU53" s="30" t="str">
        <f>CONCATENATE(利用者一覧[[#This Row],[IADL目標]],利用者一覧[[#This Row],[精神・認知目標]],利用者一覧[[#This Row],[社会・コミュ目標]],利用者一覧[[#This Row],[移動目標]],利用者一覧[[#This Row],[食事目標]],利用者一覧[[#This Row],[入浴目標]],利用者一覧[[#This Row],[排泄目標]],利用者一覧[[#This Row],[身体機能目標]])</f>
        <v/>
      </c>
    </row>
  </sheetData>
  <mergeCells count="5">
    <mergeCell ref="A1:AT1"/>
    <mergeCell ref="A2:O2"/>
    <mergeCell ref="AF2:AO2"/>
    <mergeCell ref="AP2:AR2"/>
    <mergeCell ref="P2:AE2"/>
  </mergeCells>
  <phoneticPr fontId="1"/>
  <dataValidations count="11">
    <dataValidation type="list" allowBlank="1" showInputMessage="1" showErrorMessage="1" sqref="G4:G53">
      <formula1>"事業対象者,要支援1,要支援2,要介護1,要介護2,要介護3,要介護4,要介護5"</formula1>
    </dataValidation>
    <dataValidation type="list" allowBlank="1" showInputMessage="1" showErrorMessage="1" sqref="J4:J53">
      <formula1>"月曜"</formula1>
    </dataValidation>
    <dataValidation type="list" allowBlank="1" showInputMessage="1" showErrorMessage="1" sqref="K4:K53">
      <formula1>"火曜"</formula1>
    </dataValidation>
    <dataValidation type="list" allowBlank="1" showInputMessage="1" showErrorMessage="1" sqref="L4:L53">
      <formula1>"水曜"</formula1>
    </dataValidation>
    <dataValidation type="list" allowBlank="1" showInputMessage="1" showErrorMessage="1" sqref="M4:M53">
      <formula1>"木曜"</formula1>
    </dataValidation>
    <dataValidation type="list" allowBlank="1" showInputMessage="1" showErrorMessage="1" sqref="N4:N53">
      <formula1>"金曜"</formula1>
    </dataValidation>
    <dataValidation type="list" allowBlank="1" showInputMessage="1" showErrorMessage="1" sqref="O4:O53">
      <formula1>"土曜"</formula1>
    </dataValidation>
    <dataValidation type="list" allowBlank="1" showInputMessage="1" showErrorMessage="1" sqref="P4:P53 R4:R53 T4:T53 V4:V53 X4:X53 Z4:Z53 AB4:AB53 AD4:AD53 AF4:AK53 AN4:AO53">
      <formula1>"□,☑"</formula1>
    </dataValidation>
    <dataValidation type="list" allowBlank="1" showInputMessage="1" showErrorMessage="1" sqref="AL4:AL53">
      <formula1>"【通常食】,【きざみ】,【流動】"</formula1>
    </dataValidation>
    <dataValidation type="list" allowBlank="1" showInputMessage="1" showErrorMessage="1" sqref="AM4:AM53">
      <formula1>"【自歯】,【部分義歯】,【総義歯】,【総欠損】"</formula1>
    </dataValidation>
    <dataValidation type="list" allowBlank="1" showInputMessage="1" showErrorMessage="1" sqref="AS4:AS53">
      <formula1>"運動,栄養,口腔,レクリエーション,外出の機会"</formula1>
    </dataValidation>
  </dataValidations>
  <pageMargins left="0.19" right="0.17" top="0.75" bottom="0.75" header="0.3" footer="0.3"/>
  <pageSetup paperSize="8" scale="37" orientation="landscape"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機能訓練コンボリスト!$A$2:$A$14</xm:f>
          </x14:formula1>
          <xm:sqref>AP4:AR53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
  <sheetViews>
    <sheetView zoomScaleNormal="100" workbookViewId="0">
      <selection activeCell="G18" sqref="G18"/>
    </sheetView>
  </sheetViews>
  <sheetFormatPr defaultRowHeight="13.2"/>
  <cols>
    <col min="1" max="5" width="9.44140625" customWidth="1"/>
    <col min="6" max="6" width="1.6640625" customWidth="1"/>
    <col min="7" max="7" width="18.33203125" customWidth="1"/>
    <col min="8" max="8" width="11.77734375" customWidth="1"/>
    <col min="9" max="9" width="7.88671875" customWidth="1"/>
    <col min="10" max="10" width="1" customWidth="1"/>
    <col min="11" max="11" width="20.6640625" customWidth="1"/>
    <col min="12" max="12" width="11.77734375" customWidth="1"/>
    <col min="13" max="13" width="7.88671875" customWidth="1"/>
    <col min="14" max="14" width="1.44140625" customWidth="1"/>
    <col min="15" max="15" width="20.6640625" customWidth="1"/>
    <col min="16" max="16" width="11.77734375" customWidth="1"/>
    <col min="17" max="17" width="7.88671875" customWidth="1"/>
    <col min="18" max="18" width="1.33203125" customWidth="1"/>
    <col min="19" max="19" width="18.33203125" customWidth="1"/>
    <col min="20" max="20" width="11.77734375" customWidth="1"/>
    <col min="21" max="21" width="7.88671875" customWidth="1"/>
    <col min="22" max="22" width="1.109375" customWidth="1"/>
    <col min="23" max="23" width="18.33203125" customWidth="1"/>
    <col min="24" max="24" width="11.77734375" customWidth="1"/>
    <col min="25" max="25" width="7.88671875" customWidth="1"/>
    <col min="26" max="26" width="1" customWidth="1"/>
    <col min="27" max="27" width="18.109375" customWidth="1"/>
    <col min="28" max="28" width="11.77734375" customWidth="1"/>
    <col min="29" max="29" width="7.88671875" customWidth="1"/>
    <col min="30" max="30" width="5.77734375" customWidth="1"/>
  </cols>
  <sheetData>
    <row r="1" spans="1:28" ht="13.8" thickBot="1">
      <c r="A1" s="140" t="s">
        <v>81</v>
      </c>
      <c r="B1" s="141"/>
      <c r="C1" s="141"/>
      <c r="D1" s="141"/>
      <c r="E1" s="142"/>
    </row>
    <row r="2" spans="1:28" ht="9" customHeight="1"/>
    <row r="3" spans="1:28">
      <c r="H3" s="24" t="s">
        <v>80</v>
      </c>
      <c r="L3" s="24" t="s">
        <v>80</v>
      </c>
      <c r="P3" s="24" t="s">
        <v>80</v>
      </c>
      <c r="T3" s="24" t="s">
        <v>80</v>
      </c>
      <c r="X3" s="24" t="s">
        <v>80</v>
      </c>
      <c r="AB3" s="24" t="s">
        <v>80</v>
      </c>
    </row>
    <row r="4" spans="1:28">
      <c r="G4" s="24" t="s">
        <v>79</v>
      </c>
      <c r="H4" t="s">
        <v>125</v>
      </c>
      <c r="K4" s="24" t="s">
        <v>79</v>
      </c>
      <c r="L4" t="s">
        <v>126</v>
      </c>
      <c r="O4" s="24" t="s">
        <v>79</v>
      </c>
      <c r="P4" t="s">
        <v>127</v>
      </c>
      <c r="S4" s="24" t="s">
        <v>79</v>
      </c>
      <c r="T4" t="s">
        <v>128</v>
      </c>
      <c r="W4" s="24" t="s">
        <v>79</v>
      </c>
      <c r="X4" t="s">
        <v>129</v>
      </c>
      <c r="AA4" s="24" t="s">
        <v>79</v>
      </c>
      <c r="AB4" t="s">
        <v>130</v>
      </c>
    </row>
    <row r="5" spans="1:28">
      <c r="G5" s="37" t="s">
        <v>211</v>
      </c>
      <c r="K5" s="37" t="s">
        <v>216</v>
      </c>
      <c r="O5" s="37" t="s">
        <v>216</v>
      </c>
      <c r="S5" s="37" t="s">
        <v>211</v>
      </c>
      <c r="W5" s="37" t="s">
        <v>211</v>
      </c>
      <c r="AA5" s="37" t="s">
        <v>213</v>
      </c>
    </row>
    <row r="6" spans="1:28">
      <c r="G6" s="117" t="s">
        <v>190</v>
      </c>
      <c r="K6" s="117" t="s">
        <v>192</v>
      </c>
      <c r="O6" s="117" t="s">
        <v>192</v>
      </c>
      <c r="S6" s="117" t="s">
        <v>190</v>
      </c>
      <c r="W6" s="117" t="s">
        <v>190</v>
      </c>
      <c r="AA6" s="117" t="s">
        <v>196</v>
      </c>
    </row>
    <row r="7" spans="1:28">
      <c r="G7" s="37" t="s">
        <v>217</v>
      </c>
      <c r="K7" s="37" t="s">
        <v>214</v>
      </c>
      <c r="O7" s="37" t="s">
        <v>217</v>
      </c>
      <c r="S7" s="37" t="s">
        <v>214</v>
      </c>
      <c r="W7" s="37" t="s">
        <v>212</v>
      </c>
      <c r="AA7" s="37" t="s">
        <v>219</v>
      </c>
    </row>
    <row r="8" spans="1:28">
      <c r="G8" s="117" t="s">
        <v>186</v>
      </c>
      <c r="K8" s="117" t="s">
        <v>188</v>
      </c>
      <c r="O8" s="117" t="s">
        <v>186</v>
      </c>
      <c r="S8" s="117" t="s">
        <v>188</v>
      </c>
      <c r="W8" s="117" t="s">
        <v>198</v>
      </c>
      <c r="AA8" s="117" t="s">
        <v>202</v>
      </c>
    </row>
    <row r="9" spans="1:28">
      <c r="G9" s="37" t="s">
        <v>212</v>
      </c>
      <c r="K9" s="37" t="s">
        <v>218</v>
      </c>
      <c r="S9" s="37" t="s">
        <v>215</v>
      </c>
      <c r="W9" s="37" t="s">
        <v>213</v>
      </c>
      <c r="AA9" s="37" t="s">
        <v>220</v>
      </c>
    </row>
    <row r="10" spans="1:28">
      <c r="G10" s="117" t="s">
        <v>198</v>
      </c>
      <c r="K10" s="117" t="s">
        <v>184</v>
      </c>
      <c r="S10" s="117" t="s">
        <v>194</v>
      </c>
      <c r="W10" s="117" t="s">
        <v>196</v>
      </c>
      <c r="AA10" s="117" t="s">
        <v>200</v>
      </c>
    </row>
    <row r="11" spans="1:28">
      <c r="G11" s="37" t="s">
        <v>218</v>
      </c>
      <c r="K11" s="37" t="s">
        <v>215</v>
      </c>
    </row>
    <row r="12" spans="1:28">
      <c r="G12" s="117" t="s">
        <v>184</v>
      </c>
      <c r="K12" s="117" t="s">
        <v>194</v>
      </c>
    </row>
    <row r="15" spans="1:28" ht="13.8" thickBot="1"/>
    <row r="16" spans="1:28" ht="13.8" thickBot="1">
      <c r="A16" s="143" t="s">
        <v>82</v>
      </c>
      <c r="B16" s="144"/>
      <c r="C16" s="144"/>
      <c r="D16" s="144"/>
      <c r="E16" s="145"/>
    </row>
  </sheetData>
  <mergeCells count="2">
    <mergeCell ref="A1:E1"/>
    <mergeCell ref="A16:E16"/>
  </mergeCells>
  <phoneticPr fontId="1"/>
  <pageMargins left="0.7" right="0.7" top="0.75" bottom="0.75" header="0.3" footer="0.3"/>
  <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273"/>
  <sheetViews>
    <sheetView showZeros="0" view="pageBreakPreview" topLeftCell="A9" zoomScaleNormal="85" zoomScaleSheetLayoutView="100" workbookViewId="0">
      <selection activeCell="B14" sqref="B14:D16"/>
    </sheetView>
  </sheetViews>
  <sheetFormatPr defaultColWidth="3.44140625" defaultRowHeight="13.2"/>
  <cols>
    <col min="1" max="30" width="4.6640625" style="60" customWidth="1"/>
    <col min="31" max="16384" width="3.44140625" style="60"/>
  </cols>
  <sheetData>
    <row r="1" spans="1:30" ht="25.5" customHeight="1" thickBot="1">
      <c r="A1" s="227" t="s">
        <v>8</v>
      </c>
      <c r="B1" s="228"/>
      <c r="C1" s="228"/>
      <c r="D1" s="176" t="s">
        <v>133</v>
      </c>
      <c r="E1" s="177"/>
      <c r="F1" s="177"/>
      <c r="G1" s="177"/>
      <c r="H1" s="177"/>
      <c r="I1" s="177"/>
      <c r="J1" s="177"/>
      <c r="K1" s="177"/>
      <c r="L1" s="177"/>
      <c r="M1" s="177"/>
      <c r="N1" s="177"/>
      <c r="O1" s="177"/>
      <c r="P1" s="177"/>
      <c r="Q1" s="177"/>
      <c r="R1" s="177"/>
      <c r="S1" s="232"/>
      <c r="T1" s="233" t="s">
        <v>181</v>
      </c>
      <c r="U1" s="234"/>
      <c r="V1" s="235"/>
      <c r="W1" s="236"/>
      <c r="X1" s="236"/>
      <c r="Y1" s="236"/>
      <c r="Z1" s="236"/>
      <c r="AA1" s="236"/>
      <c r="AB1" s="236"/>
      <c r="AC1" s="236"/>
      <c r="AD1" s="237"/>
    </row>
    <row r="2" spans="1:30" ht="5.25" customHeight="1" thickBot="1"/>
    <row r="3" spans="1:30" ht="15" thickBot="1">
      <c r="A3" s="229" t="s">
        <v>134</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1"/>
    </row>
    <row r="4" spans="1:30" ht="21" customHeight="1" thickBot="1">
      <c r="A4" s="146">
        <v>1</v>
      </c>
      <c r="B4" s="149" t="s">
        <v>9</v>
      </c>
      <c r="C4" s="150"/>
      <c r="D4" s="151"/>
      <c r="E4" s="149" t="s">
        <v>10</v>
      </c>
      <c r="F4" s="150"/>
      <c r="G4" s="150"/>
      <c r="H4" s="150"/>
      <c r="I4" s="196" t="s">
        <v>11</v>
      </c>
      <c r="J4" s="150"/>
      <c r="K4" s="197"/>
      <c r="L4" s="150" t="s">
        <v>12</v>
      </c>
      <c r="M4" s="150"/>
      <c r="N4" s="150"/>
      <c r="O4" s="198" t="s">
        <v>175</v>
      </c>
      <c r="P4" s="199"/>
      <c r="Q4" s="199"/>
      <c r="R4" s="199"/>
      <c r="S4" s="199"/>
      <c r="T4" s="199"/>
      <c r="U4" s="199"/>
      <c r="V4" s="199"/>
      <c r="W4" s="203" t="s">
        <v>169</v>
      </c>
      <c r="X4" s="204"/>
      <c r="Y4" s="204"/>
      <c r="Z4" s="205"/>
      <c r="AA4" s="206" t="str">
        <f>VLOOKUP($B5,利用者一覧!$C$4:$AU$53,43,FALSE)</f>
        <v>外出の機会</v>
      </c>
      <c r="AB4" s="206"/>
      <c r="AC4" s="206"/>
      <c r="AD4" s="207"/>
    </row>
    <row r="5" spans="1:30" ht="21" customHeight="1" thickTop="1">
      <c r="A5" s="147"/>
      <c r="B5" s="208" t="s">
        <v>190</v>
      </c>
      <c r="C5" s="208"/>
      <c r="D5" s="208"/>
      <c r="E5" s="211" t="s">
        <v>19</v>
      </c>
      <c r="F5" s="212"/>
      <c r="G5" s="212"/>
      <c r="H5" s="212"/>
      <c r="I5" s="213" t="s">
        <v>20</v>
      </c>
      <c r="J5" s="214"/>
      <c r="K5" s="215"/>
      <c r="L5" s="214" t="s">
        <v>21</v>
      </c>
      <c r="M5" s="214"/>
      <c r="N5" s="214"/>
      <c r="O5" s="216" t="s">
        <v>147</v>
      </c>
      <c r="P5" s="218" t="str">
        <f>VLOOKUP($B5,利用者一覧!$C$4:$AU$53,40,FALSE)</f>
        <v>立ち座り運動</v>
      </c>
      <c r="Q5" s="219"/>
      <c r="R5" s="219"/>
      <c r="S5" s="219"/>
      <c r="T5" s="219"/>
      <c r="U5" s="220"/>
      <c r="V5" s="88" t="s">
        <v>148</v>
      </c>
      <c r="W5" s="221" t="str">
        <f>VLOOKUP($B5,利用者一覧!$C$4:$AU$53,45,FALSE)</f>
        <v>②他者とのコミュをサポート③他者とのコミュをサポート④食事前に集団トレ⑥見守りで入浴⑦立ち座りの一部解除⑧常々姿勢を正す声かけ</v>
      </c>
      <c r="X5" s="222"/>
      <c r="Y5" s="222"/>
      <c r="Z5" s="222"/>
      <c r="AA5" s="222"/>
      <c r="AB5" s="222"/>
      <c r="AC5" s="222"/>
      <c r="AD5" s="223"/>
    </row>
    <row r="6" spans="1:30" ht="21" customHeight="1">
      <c r="A6" s="147"/>
      <c r="B6" s="209"/>
      <c r="C6" s="209"/>
      <c r="D6" s="209"/>
      <c r="E6" s="183" t="s">
        <v>24</v>
      </c>
      <c r="F6" s="184"/>
      <c r="G6" s="184"/>
      <c r="H6" s="184"/>
      <c r="I6" s="185" t="s">
        <v>20</v>
      </c>
      <c r="J6" s="186"/>
      <c r="K6" s="187"/>
      <c r="L6" s="186" t="s">
        <v>21</v>
      </c>
      <c r="M6" s="186"/>
      <c r="N6" s="186"/>
      <c r="O6" s="217"/>
      <c r="P6" s="188" t="str">
        <f>VLOOKUP($B5,利用者一覧!$C$4:$AU$53,41,FALSE)</f>
        <v>歩行運動</v>
      </c>
      <c r="Q6" s="189"/>
      <c r="R6" s="189"/>
      <c r="S6" s="189"/>
      <c r="T6" s="189"/>
      <c r="U6" s="190"/>
      <c r="V6" s="89" t="s">
        <v>148</v>
      </c>
      <c r="W6" s="224"/>
      <c r="X6" s="225"/>
      <c r="Y6" s="225"/>
      <c r="Z6" s="225"/>
      <c r="AA6" s="225"/>
      <c r="AB6" s="225"/>
      <c r="AC6" s="225"/>
      <c r="AD6" s="226"/>
    </row>
    <row r="7" spans="1:30" ht="21" customHeight="1" thickBot="1">
      <c r="A7" s="147"/>
      <c r="B7" s="210"/>
      <c r="C7" s="210"/>
      <c r="D7" s="210"/>
      <c r="E7" s="191" t="s">
        <v>25</v>
      </c>
      <c r="F7" s="192"/>
      <c r="G7" s="192"/>
      <c r="H7" s="192"/>
      <c r="I7" s="193" t="s">
        <v>20</v>
      </c>
      <c r="J7" s="194"/>
      <c r="K7" s="195"/>
      <c r="L7" s="194" t="s">
        <v>21</v>
      </c>
      <c r="M7" s="194"/>
      <c r="N7" s="194"/>
      <c r="O7" s="217"/>
      <c r="P7" s="188" t="str">
        <f>VLOOKUP($B5,利用者一覧!$C$4:$AU$53,42,FALSE)</f>
        <v>スクワット</v>
      </c>
      <c r="Q7" s="189"/>
      <c r="R7" s="189"/>
      <c r="S7" s="189"/>
      <c r="T7" s="189"/>
      <c r="U7" s="190"/>
      <c r="V7" s="89" t="s">
        <v>148</v>
      </c>
      <c r="W7" s="224"/>
      <c r="X7" s="225"/>
      <c r="Y7" s="225"/>
      <c r="Z7" s="225"/>
      <c r="AA7" s="225"/>
      <c r="AB7" s="225"/>
      <c r="AC7" s="225"/>
      <c r="AD7" s="226"/>
    </row>
    <row r="8" spans="1:30" ht="21" customHeight="1" thickBot="1">
      <c r="A8" s="147"/>
      <c r="B8" s="162" t="s">
        <v>132</v>
      </c>
      <c r="C8" s="165" t="s">
        <v>13</v>
      </c>
      <c r="D8" s="166"/>
      <c r="E8" s="167" t="s">
        <v>14</v>
      </c>
      <c r="F8" s="166"/>
      <c r="G8" s="167" t="s">
        <v>15</v>
      </c>
      <c r="H8" s="166"/>
      <c r="I8" s="167" t="s">
        <v>16</v>
      </c>
      <c r="J8" s="166"/>
      <c r="K8" s="167" t="s">
        <v>17</v>
      </c>
      <c r="L8" s="166"/>
      <c r="M8" s="167" t="s">
        <v>18</v>
      </c>
      <c r="N8" s="168"/>
      <c r="O8" s="169" t="s">
        <v>135</v>
      </c>
      <c r="P8" s="170"/>
      <c r="Q8" s="170" t="s">
        <v>143</v>
      </c>
      <c r="R8" s="170"/>
      <c r="S8" s="170" t="s">
        <v>144</v>
      </c>
      <c r="T8" s="170"/>
      <c r="U8" s="170" t="s">
        <v>138</v>
      </c>
      <c r="V8" s="171"/>
      <c r="W8" s="224"/>
      <c r="X8" s="225"/>
      <c r="Y8" s="225"/>
      <c r="Z8" s="225"/>
      <c r="AA8" s="225"/>
      <c r="AB8" s="225"/>
      <c r="AC8" s="225"/>
      <c r="AD8" s="226"/>
    </row>
    <row r="9" spans="1:30" ht="21" customHeight="1" thickTop="1">
      <c r="A9" s="147"/>
      <c r="B9" s="163"/>
      <c r="C9" s="90" t="s">
        <v>22</v>
      </c>
      <c r="D9" s="91" t="s">
        <v>23</v>
      </c>
      <c r="E9" s="92" t="s">
        <v>22</v>
      </c>
      <c r="F9" s="91" t="s">
        <v>23</v>
      </c>
      <c r="G9" s="92" t="s">
        <v>22</v>
      </c>
      <c r="H9" s="91" t="s">
        <v>23</v>
      </c>
      <c r="I9" s="92" t="s">
        <v>22</v>
      </c>
      <c r="J9" s="91" t="s">
        <v>23</v>
      </c>
      <c r="K9" s="92" t="s">
        <v>22</v>
      </c>
      <c r="L9" s="91" t="s">
        <v>23</v>
      </c>
      <c r="M9" s="92" t="s">
        <v>22</v>
      </c>
      <c r="N9" s="93" t="s">
        <v>23</v>
      </c>
      <c r="O9" s="172" t="str">
        <f>VLOOKUP($B5,利用者一覧!$C$4:$AU$53,14,FALSE)</f>
        <v>□</v>
      </c>
      <c r="P9" s="155"/>
      <c r="Q9" s="173" t="str">
        <f>VLOOKUP($B5,利用者一覧!$C$4:$AU$53,16,FALSE)</f>
        <v>☑</v>
      </c>
      <c r="R9" s="155"/>
      <c r="S9" s="155" t="str">
        <f>VLOOKUP($B5,利用者一覧!$C$4:$AU$53,18,FALSE)</f>
        <v>☑</v>
      </c>
      <c r="T9" s="155"/>
      <c r="U9" s="155" t="str">
        <f>VLOOKUP($B5,利用者一覧!$C$4:$AU$53,20,FALSE)</f>
        <v>☑</v>
      </c>
      <c r="V9" s="155"/>
      <c r="W9" s="179" t="str">
        <f>VLOOKUP($B5,利用者一覧!$C$4:$AU$53,44,FALSE)</f>
        <v>目標：近所の友達の家へ行ける</v>
      </c>
      <c r="X9" s="179"/>
      <c r="Y9" s="179"/>
      <c r="Z9" s="179"/>
      <c r="AA9" s="179"/>
      <c r="AB9" s="179"/>
      <c r="AC9" s="179"/>
      <c r="AD9" s="180"/>
    </row>
    <row r="10" spans="1:30" ht="21" customHeight="1">
      <c r="A10" s="147"/>
      <c r="B10" s="163"/>
      <c r="C10" s="156" t="str">
        <f>VLOOKUP($B5,利用者一覧!$C$4:$AU$53,30,FALSE)</f>
        <v>□</v>
      </c>
      <c r="D10" s="158" t="s">
        <v>148</v>
      </c>
      <c r="E10" s="160" t="str">
        <f>VLOOKUP($B5,利用者一覧!$C$4:$AU$53,31,FALSE)</f>
        <v>□</v>
      </c>
      <c r="F10" s="158" t="s">
        <v>148</v>
      </c>
      <c r="G10" s="160" t="str">
        <f>VLOOKUP($B5,利用者一覧!$C$4:$AU$53,32,FALSE)</f>
        <v>□</v>
      </c>
      <c r="H10" s="158" t="s">
        <v>148</v>
      </c>
      <c r="I10" s="160" t="str">
        <f>VLOOKUP($B5,利用者一覧!$C$4:$AU$53,33,FALSE)</f>
        <v>□</v>
      </c>
      <c r="J10" s="158" t="s">
        <v>148</v>
      </c>
      <c r="K10" s="160" t="str">
        <f>VLOOKUP($B5,利用者一覧!$C$4:$AU$53,34,FALSE)</f>
        <v>□</v>
      </c>
      <c r="L10" s="158" t="s">
        <v>148</v>
      </c>
      <c r="M10" s="160" t="str">
        <f>VLOOKUP($B5,利用者一覧!$C$4:$AU$53,35,FALSE)</f>
        <v>□</v>
      </c>
      <c r="N10" s="200" t="s">
        <v>148</v>
      </c>
      <c r="O10" s="202" t="s">
        <v>139</v>
      </c>
      <c r="P10" s="152"/>
      <c r="Q10" s="152" t="s">
        <v>140</v>
      </c>
      <c r="R10" s="152"/>
      <c r="S10" s="152" t="s">
        <v>141</v>
      </c>
      <c r="T10" s="152"/>
      <c r="U10" s="152" t="s">
        <v>142</v>
      </c>
      <c r="V10" s="152"/>
      <c r="W10" s="179"/>
      <c r="X10" s="179"/>
      <c r="Y10" s="179"/>
      <c r="Z10" s="179"/>
      <c r="AA10" s="179"/>
      <c r="AB10" s="179"/>
      <c r="AC10" s="179"/>
      <c r="AD10" s="180"/>
    </row>
    <row r="11" spans="1:30" ht="21" customHeight="1" thickBot="1">
      <c r="A11" s="147"/>
      <c r="B11" s="164"/>
      <c r="C11" s="157"/>
      <c r="D11" s="159"/>
      <c r="E11" s="161"/>
      <c r="F11" s="159"/>
      <c r="G11" s="161"/>
      <c r="H11" s="159"/>
      <c r="I11" s="161"/>
      <c r="J11" s="159"/>
      <c r="K11" s="161"/>
      <c r="L11" s="159"/>
      <c r="M11" s="161"/>
      <c r="N11" s="201"/>
      <c r="O11" s="153" t="str">
        <f>VLOOKUP($B5,利用者一覧!$C$4:$AU$53,22,FALSE)</f>
        <v>□</v>
      </c>
      <c r="P11" s="154"/>
      <c r="Q11" s="154" t="str">
        <f>VLOOKUP($B5,利用者一覧!$C$4:$AU$53,24,FALSE)</f>
        <v>☑</v>
      </c>
      <c r="R11" s="154"/>
      <c r="S11" s="154" t="str">
        <f>VLOOKUP($B5,利用者一覧!$C$4:$AU$53,26,FALSE)</f>
        <v>☑</v>
      </c>
      <c r="T11" s="154"/>
      <c r="U11" s="154" t="str">
        <f>VLOOKUP($B5,利用者一覧!$C$4:$AU$53,28,FALSE)</f>
        <v>☑</v>
      </c>
      <c r="V11" s="154"/>
      <c r="W11" s="181"/>
      <c r="X11" s="181"/>
      <c r="Y11" s="181"/>
      <c r="Z11" s="181"/>
      <c r="AA11" s="181"/>
      <c r="AB11" s="181"/>
      <c r="AC11" s="181"/>
      <c r="AD11" s="182"/>
    </row>
    <row r="12" spans="1:30" ht="26.4" customHeight="1" thickBot="1">
      <c r="A12" s="148"/>
      <c r="B12" s="174" t="s">
        <v>182</v>
      </c>
      <c r="C12" s="175"/>
      <c r="D12" s="176"/>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8"/>
    </row>
    <row r="13" spans="1:30" ht="21" customHeight="1" thickBot="1">
      <c r="A13" s="146">
        <v>2</v>
      </c>
      <c r="B13" s="149" t="s">
        <v>9</v>
      </c>
      <c r="C13" s="150"/>
      <c r="D13" s="151"/>
      <c r="E13" s="149" t="s">
        <v>10</v>
      </c>
      <c r="F13" s="150"/>
      <c r="G13" s="150"/>
      <c r="H13" s="150"/>
      <c r="I13" s="196" t="s">
        <v>11</v>
      </c>
      <c r="J13" s="150"/>
      <c r="K13" s="197"/>
      <c r="L13" s="150" t="s">
        <v>12</v>
      </c>
      <c r="M13" s="150"/>
      <c r="N13" s="150"/>
      <c r="O13" s="198" t="s">
        <v>175</v>
      </c>
      <c r="P13" s="199"/>
      <c r="Q13" s="199"/>
      <c r="R13" s="199"/>
      <c r="S13" s="199"/>
      <c r="T13" s="199"/>
      <c r="U13" s="199"/>
      <c r="V13" s="199"/>
      <c r="W13" s="203" t="s">
        <v>169</v>
      </c>
      <c r="X13" s="204"/>
      <c r="Y13" s="204"/>
      <c r="Z13" s="205"/>
      <c r="AA13" s="206" t="str">
        <f>VLOOKUP($B14,利用者一覧!$C$4:$AU$53,43,FALSE)</f>
        <v>栄養</v>
      </c>
      <c r="AB13" s="206"/>
      <c r="AC13" s="206"/>
      <c r="AD13" s="207"/>
    </row>
    <row r="14" spans="1:30" ht="21" customHeight="1" thickTop="1">
      <c r="A14" s="147"/>
      <c r="B14" s="208" t="s">
        <v>186</v>
      </c>
      <c r="C14" s="208"/>
      <c r="D14" s="208"/>
      <c r="E14" s="211" t="s">
        <v>19</v>
      </c>
      <c r="F14" s="212"/>
      <c r="G14" s="212"/>
      <c r="H14" s="212"/>
      <c r="I14" s="213" t="s">
        <v>20</v>
      </c>
      <c r="J14" s="214"/>
      <c r="K14" s="215"/>
      <c r="L14" s="214" t="s">
        <v>21</v>
      </c>
      <c r="M14" s="214"/>
      <c r="N14" s="214"/>
      <c r="O14" s="216" t="s">
        <v>147</v>
      </c>
      <c r="P14" s="218" t="str">
        <f>VLOOKUP($B14,利用者一覧!$C$4:$AU$53,40,FALSE)</f>
        <v>歩行運動</v>
      </c>
      <c r="Q14" s="219"/>
      <c r="R14" s="219"/>
      <c r="S14" s="219"/>
      <c r="T14" s="219"/>
      <c r="U14" s="220"/>
      <c r="V14" s="88" t="s">
        <v>148</v>
      </c>
      <c r="W14" s="221" t="str">
        <f>VLOOKUP($B14,利用者一覧!$C$4:$AU$53,45,FALSE)</f>
        <v>①買い物に行けるよう歩行訓練③他者とのコミュをサポート④立ち座りの声かけ⑧機能訓練欄要確認</v>
      </c>
      <c r="X14" s="222"/>
      <c r="Y14" s="222"/>
      <c r="Z14" s="222"/>
      <c r="AA14" s="222"/>
      <c r="AB14" s="222"/>
      <c r="AC14" s="222"/>
      <c r="AD14" s="223"/>
    </row>
    <row r="15" spans="1:30" ht="21" customHeight="1">
      <c r="A15" s="147"/>
      <c r="B15" s="209"/>
      <c r="C15" s="209"/>
      <c r="D15" s="209"/>
      <c r="E15" s="183" t="s">
        <v>24</v>
      </c>
      <c r="F15" s="184"/>
      <c r="G15" s="184"/>
      <c r="H15" s="184"/>
      <c r="I15" s="185" t="s">
        <v>20</v>
      </c>
      <c r="J15" s="186"/>
      <c r="K15" s="187"/>
      <c r="L15" s="186" t="s">
        <v>21</v>
      </c>
      <c r="M15" s="186"/>
      <c r="N15" s="186"/>
      <c r="O15" s="217"/>
      <c r="P15" s="188" t="str">
        <f>VLOOKUP($B14,利用者一覧!$C$4:$AU$53,41,FALSE)</f>
        <v>下肢マシントレ</v>
      </c>
      <c r="Q15" s="189"/>
      <c r="R15" s="189"/>
      <c r="S15" s="189"/>
      <c r="T15" s="189"/>
      <c r="U15" s="190"/>
      <c r="V15" s="89" t="s">
        <v>148</v>
      </c>
      <c r="W15" s="224"/>
      <c r="X15" s="225"/>
      <c r="Y15" s="225"/>
      <c r="Z15" s="225"/>
      <c r="AA15" s="225"/>
      <c r="AB15" s="225"/>
      <c r="AC15" s="225"/>
      <c r="AD15" s="226"/>
    </row>
    <row r="16" spans="1:30" ht="21" customHeight="1" thickBot="1">
      <c r="A16" s="147"/>
      <c r="B16" s="210"/>
      <c r="C16" s="210"/>
      <c r="D16" s="210"/>
      <c r="E16" s="191" t="s">
        <v>25</v>
      </c>
      <c r="F16" s="192"/>
      <c r="G16" s="192"/>
      <c r="H16" s="192"/>
      <c r="I16" s="193" t="s">
        <v>20</v>
      </c>
      <c r="J16" s="194"/>
      <c r="K16" s="195"/>
      <c r="L16" s="194" t="s">
        <v>21</v>
      </c>
      <c r="M16" s="194"/>
      <c r="N16" s="194"/>
      <c r="O16" s="217"/>
      <c r="P16" s="188" t="str">
        <f>VLOOKUP($B14,利用者一覧!$C$4:$AU$53,42,FALSE)</f>
        <v>握力アップの運動</v>
      </c>
      <c r="Q16" s="189"/>
      <c r="R16" s="189"/>
      <c r="S16" s="189"/>
      <c r="T16" s="189"/>
      <c r="U16" s="190"/>
      <c r="V16" s="89" t="s">
        <v>148</v>
      </c>
      <c r="W16" s="224"/>
      <c r="X16" s="225"/>
      <c r="Y16" s="225"/>
      <c r="Z16" s="225"/>
      <c r="AA16" s="225"/>
      <c r="AB16" s="225"/>
      <c r="AC16" s="225"/>
      <c r="AD16" s="226"/>
    </row>
    <row r="17" spans="1:30" ht="21" customHeight="1" thickBot="1">
      <c r="A17" s="147"/>
      <c r="B17" s="162" t="s">
        <v>132</v>
      </c>
      <c r="C17" s="165" t="s">
        <v>13</v>
      </c>
      <c r="D17" s="166"/>
      <c r="E17" s="167" t="s">
        <v>14</v>
      </c>
      <c r="F17" s="166"/>
      <c r="G17" s="167" t="s">
        <v>15</v>
      </c>
      <c r="H17" s="166"/>
      <c r="I17" s="167" t="s">
        <v>16</v>
      </c>
      <c r="J17" s="166"/>
      <c r="K17" s="167" t="s">
        <v>17</v>
      </c>
      <c r="L17" s="166"/>
      <c r="M17" s="167" t="s">
        <v>18</v>
      </c>
      <c r="N17" s="168"/>
      <c r="O17" s="169" t="s">
        <v>135</v>
      </c>
      <c r="P17" s="170"/>
      <c r="Q17" s="170" t="s">
        <v>143</v>
      </c>
      <c r="R17" s="170"/>
      <c r="S17" s="170" t="s">
        <v>144</v>
      </c>
      <c r="T17" s="170"/>
      <c r="U17" s="170" t="s">
        <v>138</v>
      </c>
      <c r="V17" s="171"/>
      <c r="W17" s="224"/>
      <c r="X17" s="225"/>
      <c r="Y17" s="225"/>
      <c r="Z17" s="225"/>
      <c r="AA17" s="225"/>
      <c r="AB17" s="225"/>
      <c r="AC17" s="225"/>
      <c r="AD17" s="226"/>
    </row>
    <row r="18" spans="1:30" ht="21" customHeight="1" thickTop="1">
      <c r="A18" s="147"/>
      <c r="B18" s="163"/>
      <c r="C18" s="90" t="s">
        <v>22</v>
      </c>
      <c r="D18" s="91" t="s">
        <v>23</v>
      </c>
      <c r="E18" s="92" t="s">
        <v>22</v>
      </c>
      <c r="F18" s="91" t="s">
        <v>23</v>
      </c>
      <c r="G18" s="92" t="s">
        <v>22</v>
      </c>
      <c r="H18" s="91" t="s">
        <v>23</v>
      </c>
      <c r="I18" s="92" t="s">
        <v>22</v>
      </c>
      <c r="J18" s="91" t="s">
        <v>23</v>
      </c>
      <c r="K18" s="92" t="s">
        <v>22</v>
      </c>
      <c r="L18" s="91" t="s">
        <v>23</v>
      </c>
      <c r="M18" s="92" t="s">
        <v>22</v>
      </c>
      <c r="N18" s="93" t="s">
        <v>23</v>
      </c>
      <c r="O18" s="172" t="str">
        <f>VLOOKUP($B14,利用者一覧!$C$4:$AU$53,14,FALSE)</f>
        <v>☑</v>
      </c>
      <c r="P18" s="155"/>
      <c r="Q18" s="173" t="str">
        <f>VLOOKUP($B14,利用者一覧!$C$4:$AU$53,16,FALSE)</f>
        <v>□</v>
      </c>
      <c r="R18" s="155"/>
      <c r="S18" s="155" t="str">
        <f>VLOOKUP($B14,利用者一覧!$C$4:$AU$53,18,FALSE)</f>
        <v>☑</v>
      </c>
      <c r="T18" s="155"/>
      <c r="U18" s="155" t="str">
        <f>VLOOKUP($B14,利用者一覧!$C$4:$AU$53,20,FALSE)</f>
        <v>☑</v>
      </c>
      <c r="V18" s="155"/>
      <c r="W18" s="179" t="str">
        <f>VLOOKUP($B14,利用者一覧!$C$4:$AU$53,44,FALSE)</f>
        <v>目標：筋肉量の増加　注意：食事量の確認食べるよう声かけ</v>
      </c>
      <c r="X18" s="179"/>
      <c r="Y18" s="179"/>
      <c r="Z18" s="179"/>
      <c r="AA18" s="179"/>
      <c r="AB18" s="179"/>
      <c r="AC18" s="179"/>
      <c r="AD18" s="180"/>
    </row>
    <row r="19" spans="1:30" ht="21" customHeight="1">
      <c r="A19" s="147"/>
      <c r="B19" s="163"/>
      <c r="C19" s="156" t="str">
        <f>VLOOKUP($B14,利用者一覧!$C$4:$AU$53,30,FALSE)</f>
        <v>□</v>
      </c>
      <c r="D19" s="158" t="s">
        <v>148</v>
      </c>
      <c r="E19" s="160" t="str">
        <f>VLOOKUP($B14,利用者一覧!$C$4:$AU$53,31,FALSE)</f>
        <v>□</v>
      </c>
      <c r="F19" s="158" t="s">
        <v>148</v>
      </c>
      <c r="G19" s="160" t="str">
        <f>VLOOKUP($B14,利用者一覧!$C$4:$AU$53,32,FALSE)</f>
        <v>□</v>
      </c>
      <c r="H19" s="158" t="s">
        <v>148</v>
      </c>
      <c r="I19" s="160" t="str">
        <f>VLOOKUP($B14,利用者一覧!$C$4:$AU$53,33,FALSE)</f>
        <v>□</v>
      </c>
      <c r="J19" s="158" t="s">
        <v>148</v>
      </c>
      <c r="K19" s="160" t="str">
        <f>VLOOKUP($B14,利用者一覧!$C$4:$AU$53,34,FALSE)</f>
        <v>☑</v>
      </c>
      <c r="L19" s="158" t="s">
        <v>148</v>
      </c>
      <c r="M19" s="160" t="str">
        <f>VLOOKUP($B14,利用者一覧!$C$4:$AU$53,35,FALSE)</f>
        <v>□</v>
      </c>
      <c r="N19" s="200" t="s">
        <v>148</v>
      </c>
      <c r="O19" s="202" t="s">
        <v>139</v>
      </c>
      <c r="P19" s="152"/>
      <c r="Q19" s="152" t="s">
        <v>140</v>
      </c>
      <c r="R19" s="152"/>
      <c r="S19" s="152" t="s">
        <v>141</v>
      </c>
      <c r="T19" s="152"/>
      <c r="U19" s="152" t="s">
        <v>142</v>
      </c>
      <c r="V19" s="152"/>
      <c r="W19" s="179"/>
      <c r="X19" s="179"/>
      <c r="Y19" s="179"/>
      <c r="Z19" s="179"/>
      <c r="AA19" s="179"/>
      <c r="AB19" s="179"/>
      <c r="AC19" s="179"/>
      <c r="AD19" s="180"/>
    </row>
    <row r="20" spans="1:30" ht="21" customHeight="1" thickBot="1">
      <c r="A20" s="147"/>
      <c r="B20" s="164"/>
      <c r="C20" s="157"/>
      <c r="D20" s="159"/>
      <c r="E20" s="161"/>
      <c r="F20" s="159"/>
      <c r="G20" s="161"/>
      <c r="H20" s="159"/>
      <c r="I20" s="161"/>
      <c r="J20" s="159"/>
      <c r="K20" s="161"/>
      <c r="L20" s="159"/>
      <c r="M20" s="161"/>
      <c r="N20" s="201"/>
      <c r="O20" s="153" t="str">
        <f>VLOOKUP($B14,利用者一覧!$C$4:$AU$53,22,FALSE)</f>
        <v>□</v>
      </c>
      <c r="P20" s="154"/>
      <c r="Q20" s="154" t="str">
        <f>VLOOKUP($B14,利用者一覧!$C$4:$AU$53,24,FALSE)</f>
        <v>□</v>
      </c>
      <c r="R20" s="154"/>
      <c r="S20" s="154" t="str">
        <f>VLOOKUP($B14,利用者一覧!$C$4:$AU$53,26,FALSE)</f>
        <v>□</v>
      </c>
      <c r="T20" s="154"/>
      <c r="U20" s="154" t="str">
        <f>VLOOKUP($B14,利用者一覧!$C$4:$AU$53,28,FALSE)</f>
        <v>☑</v>
      </c>
      <c r="V20" s="154"/>
      <c r="W20" s="181"/>
      <c r="X20" s="181"/>
      <c r="Y20" s="181"/>
      <c r="Z20" s="181"/>
      <c r="AA20" s="181"/>
      <c r="AB20" s="181"/>
      <c r="AC20" s="181"/>
      <c r="AD20" s="182"/>
    </row>
    <row r="21" spans="1:30" ht="26.4" customHeight="1" thickBot="1">
      <c r="A21" s="148"/>
      <c r="B21" s="174" t="s">
        <v>182</v>
      </c>
      <c r="C21" s="175"/>
      <c r="D21" s="176"/>
      <c r="E21" s="177"/>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8"/>
    </row>
    <row r="22" spans="1:30" ht="21" customHeight="1" thickBot="1">
      <c r="A22" s="146">
        <v>3</v>
      </c>
      <c r="B22" s="149" t="s">
        <v>9</v>
      </c>
      <c r="C22" s="150"/>
      <c r="D22" s="151"/>
      <c r="E22" s="149" t="s">
        <v>10</v>
      </c>
      <c r="F22" s="150"/>
      <c r="G22" s="150"/>
      <c r="H22" s="150"/>
      <c r="I22" s="196" t="s">
        <v>11</v>
      </c>
      <c r="J22" s="150"/>
      <c r="K22" s="197"/>
      <c r="L22" s="150" t="s">
        <v>12</v>
      </c>
      <c r="M22" s="150"/>
      <c r="N22" s="150"/>
      <c r="O22" s="198" t="s">
        <v>175</v>
      </c>
      <c r="P22" s="199"/>
      <c r="Q22" s="199"/>
      <c r="R22" s="199"/>
      <c r="S22" s="199"/>
      <c r="T22" s="199"/>
      <c r="U22" s="199"/>
      <c r="V22" s="199"/>
      <c r="W22" s="203" t="s">
        <v>169</v>
      </c>
      <c r="X22" s="204"/>
      <c r="Y22" s="204"/>
      <c r="Z22" s="205"/>
      <c r="AA22" s="206" t="str">
        <f>VLOOKUP($B23,利用者一覧!$C$4:$AU$53,43,FALSE)</f>
        <v>運動</v>
      </c>
      <c r="AB22" s="206"/>
      <c r="AC22" s="206"/>
      <c r="AD22" s="207"/>
    </row>
    <row r="23" spans="1:30" ht="21" customHeight="1" thickTop="1">
      <c r="A23" s="147"/>
      <c r="B23" s="208" t="s">
        <v>184</v>
      </c>
      <c r="C23" s="208"/>
      <c r="D23" s="208"/>
      <c r="E23" s="211" t="s">
        <v>19</v>
      </c>
      <c r="F23" s="212"/>
      <c r="G23" s="212"/>
      <c r="H23" s="212"/>
      <c r="I23" s="213" t="s">
        <v>20</v>
      </c>
      <c r="J23" s="214"/>
      <c r="K23" s="215"/>
      <c r="L23" s="214" t="s">
        <v>21</v>
      </c>
      <c r="M23" s="214"/>
      <c r="N23" s="214"/>
      <c r="O23" s="216" t="s">
        <v>147</v>
      </c>
      <c r="P23" s="218" t="str">
        <f>VLOOKUP($B23,利用者一覧!$C$4:$AU$53,40,FALSE)</f>
        <v>てくてく体操</v>
      </c>
      <c r="Q23" s="219"/>
      <c r="R23" s="219"/>
      <c r="S23" s="219"/>
      <c r="T23" s="219"/>
      <c r="U23" s="220"/>
      <c r="V23" s="88" t="s">
        <v>148</v>
      </c>
      <c r="W23" s="221" t="str">
        <f>VLOOKUP($B23,利用者一覧!$C$4:$AU$53,45,FALSE)</f>
        <v>②レクの実施⑤たんぱく質摂取の確認</v>
      </c>
      <c r="X23" s="222"/>
      <c r="Y23" s="222"/>
      <c r="Z23" s="222"/>
      <c r="AA23" s="222"/>
      <c r="AB23" s="222"/>
      <c r="AC23" s="222"/>
      <c r="AD23" s="223"/>
    </row>
    <row r="24" spans="1:30" ht="21" customHeight="1">
      <c r="A24" s="147"/>
      <c r="B24" s="209"/>
      <c r="C24" s="209"/>
      <c r="D24" s="209"/>
      <c r="E24" s="183" t="s">
        <v>24</v>
      </c>
      <c r="F24" s="184"/>
      <c r="G24" s="184"/>
      <c r="H24" s="184"/>
      <c r="I24" s="185" t="s">
        <v>20</v>
      </c>
      <c r="J24" s="186"/>
      <c r="K24" s="187"/>
      <c r="L24" s="186" t="s">
        <v>21</v>
      </c>
      <c r="M24" s="186"/>
      <c r="N24" s="186"/>
      <c r="O24" s="217"/>
      <c r="P24" s="188" t="str">
        <f>VLOOKUP($B23,利用者一覧!$C$4:$AU$53,41,FALSE)</f>
        <v>体幹マシントレ</v>
      </c>
      <c r="Q24" s="189"/>
      <c r="R24" s="189"/>
      <c r="S24" s="189"/>
      <c r="T24" s="189"/>
      <c r="U24" s="190"/>
      <c r="V24" s="89" t="s">
        <v>148</v>
      </c>
      <c r="W24" s="224"/>
      <c r="X24" s="225"/>
      <c r="Y24" s="225"/>
      <c r="Z24" s="225"/>
      <c r="AA24" s="225"/>
      <c r="AB24" s="225"/>
      <c r="AC24" s="225"/>
      <c r="AD24" s="226"/>
    </row>
    <row r="25" spans="1:30" ht="21" customHeight="1" thickBot="1">
      <c r="A25" s="147"/>
      <c r="B25" s="210"/>
      <c r="C25" s="210"/>
      <c r="D25" s="210"/>
      <c r="E25" s="191" t="s">
        <v>25</v>
      </c>
      <c r="F25" s="192"/>
      <c r="G25" s="192"/>
      <c r="H25" s="192"/>
      <c r="I25" s="193" t="s">
        <v>20</v>
      </c>
      <c r="J25" s="194"/>
      <c r="K25" s="195"/>
      <c r="L25" s="194" t="s">
        <v>21</v>
      </c>
      <c r="M25" s="194"/>
      <c r="N25" s="194"/>
      <c r="O25" s="217"/>
      <c r="P25" s="188">
        <f>VLOOKUP($B23,利用者一覧!$C$4:$AU$53,42,FALSE)</f>
        <v>0</v>
      </c>
      <c r="Q25" s="189"/>
      <c r="R25" s="189"/>
      <c r="S25" s="189"/>
      <c r="T25" s="189"/>
      <c r="U25" s="190"/>
      <c r="V25" s="89" t="s">
        <v>148</v>
      </c>
      <c r="W25" s="224"/>
      <c r="X25" s="225"/>
      <c r="Y25" s="225"/>
      <c r="Z25" s="225"/>
      <c r="AA25" s="225"/>
      <c r="AB25" s="225"/>
      <c r="AC25" s="225"/>
      <c r="AD25" s="226"/>
    </row>
    <row r="26" spans="1:30" ht="21" customHeight="1" thickBot="1">
      <c r="A26" s="147"/>
      <c r="B26" s="162" t="s">
        <v>132</v>
      </c>
      <c r="C26" s="165" t="s">
        <v>13</v>
      </c>
      <c r="D26" s="166"/>
      <c r="E26" s="167" t="s">
        <v>14</v>
      </c>
      <c r="F26" s="166"/>
      <c r="G26" s="167" t="s">
        <v>15</v>
      </c>
      <c r="H26" s="166"/>
      <c r="I26" s="167" t="s">
        <v>16</v>
      </c>
      <c r="J26" s="166"/>
      <c r="K26" s="167" t="s">
        <v>17</v>
      </c>
      <c r="L26" s="166"/>
      <c r="M26" s="167" t="s">
        <v>18</v>
      </c>
      <c r="N26" s="168"/>
      <c r="O26" s="169" t="s">
        <v>135</v>
      </c>
      <c r="P26" s="170"/>
      <c r="Q26" s="170" t="s">
        <v>143</v>
      </c>
      <c r="R26" s="170"/>
      <c r="S26" s="170" t="s">
        <v>144</v>
      </c>
      <c r="T26" s="170"/>
      <c r="U26" s="170" t="s">
        <v>138</v>
      </c>
      <c r="V26" s="171"/>
      <c r="W26" s="224"/>
      <c r="X26" s="225"/>
      <c r="Y26" s="225"/>
      <c r="Z26" s="225"/>
      <c r="AA26" s="225"/>
      <c r="AB26" s="225"/>
      <c r="AC26" s="225"/>
      <c r="AD26" s="226"/>
    </row>
    <row r="27" spans="1:30" ht="21" customHeight="1" thickTop="1">
      <c r="A27" s="147"/>
      <c r="B27" s="163"/>
      <c r="C27" s="90" t="s">
        <v>22</v>
      </c>
      <c r="D27" s="91" t="s">
        <v>23</v>
      </c>
      <c r="E27" s="92" t="s">
        <v>22</v>
      </c>
      <c r="F27" s="91" t="s">
        <v>23</v>
      </c>
      <c r="G27" s="92" t="s">
        <v>22</v>
      </c>
      <c r="H27" s="91" t="s">
        <v>23</v>
      </c>
      <c r="I27" s="92" t="s">
        <v>22</v>
      </c>
      <c r="J27" s="91" t="s">
        <v>23</v>
      </c>
      <c r="K27" s="92" t="s">
        <v>22</v>
      </c>
      <c r="L27" s="91" t="s">
        <v>23</v>
      </c>
      <c r="M27" s="92" t="s">
        <v>22</v>
      </c>
      <c r="N27" s="93" t="s">
        <v>23</v>
      </c>
      <c r="O27" s="172" t="str">
        <f>VLOOKUP($B23,利用者一覧!$C$4:$AU$53,14,FALSE)</f>
        <v>□</v>
      </c>
      <c r="P27" s="155"/>
      <c r="Q27" s="173" t="str">
        <f>VLOOKUP($B23,利用者一覧!$C$4:$AU$53,16,FALSE)</f>
        <v>☑</v>
      </c>
      <c r="R27" s="155"/>
      <c r="S27" s="155" t="str">
        <f>VLOOKUP($B23,利用者一覧!$C$4:$AU$53,18,FALSE)</f>
        <v>□</v>
      </c>
      <c r="T27" s="155"/>
      <c r="U27" s="155" t="str">
        <f>VLOOKUP($B23,利用者一覧!$C$4:$AU$53,20,FALSE)</f>
        <v>□</v>
      </c>
      <c r="V27" s="155"/>
      <c r="W27" s="179" t="str">
        <f>VLOOKUP($B23,利用者一覧!$C$4:$AU$53,44,FALSE)</f>
        <v>目標：近所へ買い物をできるようになる　注意：運動意欲が低い、常々声かけ</v>
      </c>
      <c r="X27" s="179"/>
      <c r="Y27" s="179"/>
      <c r="Z27" s="179"/>
      <c r="AA27" s="179"/>
      <c r="AB27" s="179"/>
      <c r="AC27" s="179"/>
      <c r="AD27" s="180"/>
    </row>
    <row r="28" spans="1:30" ht="21" customHeight="1">
      <c r="A28" s="147"/>
      <c r="B28" s="163"/>
      <c r="C28" s="156" t="str">
        <f>VLOOKUP($B23,利用者一覧!$C$4:$AU$53,30,FALSE)</f>
        <v>☑</v>
      </c>
      <c r="D28" s="158" t="s">
        <v>148</v>
      </c>
      <c r="E28" s="160" t="str">
        <f>VLOOKUP($B23,利用者一覧!$C$4:$AU$53,31,FALSE)</f>
        <v>□</v>
      </c>
      <c r="F28" s="158" t="s">
        <v>148</v>
      </c>
      <c r="G28" s="160" t="str">
        <f>VLOOKUP($B23,利用者一覧!$C$4:$AU$53,32,FALSE)</f>
        <v>□</v>
      </c>
      <c r="H28" s="158" t="s">
        <v>148</v>
      </c>
      <c r="I28" s="160" t="str">
        <f>VLOOKUP($B23,利用者一覧!$C$4:$AU$53,33,FALSE)</f>
        <v>□</v>
      </c>
      <c r="J28" s="158" t="s">
        <v>148</v>
      </c>
      <c r="K28" s="160" t="str">
        <f>VLOOKUP($B23,利用者一覧!$C$4:$AU$53,34,FALSE)</f>
        <v>□</v>
      </c>
      <c r="L28" s="158" t="s">
        <v>148</v>
      </c>
      <c r="M28" s="160" t="str">
        <f>VLOOKUP($B23,利用者一覧!$C$4:$AU$53,35,FALSE)</f>
        <v>□</v>
      </c>
      <c r="N28" s="200" t="s">
        <v>148</v>
      </c>
      <c r="O28" s="202" t="s">
        <v>139</v>
      </c>
      <c r="P28" s="152"/>
      <c r="Q28" s="152" t="s">
        <v>140</v>
      </c>
      <c r="R28" s="152"/>
      <c r="S28" s="152" t="s">
        <v>141</v>
      </c>
      <c r="T28" s="152"/>
      <c r="U28" s="152" t="s">
        <v>142</v>
      </c>
      <c r="V28" s="152"/>
      <c r="W28" s="179"/>
      <c r="X28" s="179"/>
      <c r="Y28" s="179"/>
      <c r="Z28" s="179"/>
      <c r="AA28" s="179"/>
      <c r="AB28" s="179"/>
      <c r="AC28" s="179"/>
      <c r="AD28" s="180"/>
    </row>
    <row r="29" spans="1:30" ht="21" customHeight="1" thickBot="1">
      <c r="A29" s="147"/>
      <c r="B29" s="164"/>
      <c r="C29" s="157"/>
      <c r="D29" s="159"/>
      <c r="E29" s="161"/>
      <c r="F29" s="159"/>
      <c r="G29" s="161"/>
      <c r="H29" s="159"/>
      <c r="I29" s="161"/>
      <c r="J29" s="159"/>
      <c r="K29" s="161"/>
      <c r="L29" s="159"/>
      <c r="M29" s="161"/>
      <c r="N29" s="201"/>
      <c r="O29" s="153" t="str">
        <f>VLOOKUP($B23,利用者一覧!$C$4:$AU$53,22,FALSE)</f>
        <v>☑</v>
      </c>
      <c r="P29" s="154"/>
      <c r="Q29" s="154" t="str">
        <f>VLOOKUP($B23,利用者一覧!$C$4:$AU$53,24,FALSE)</f>
        <v>□</v>
      </c>
      <c r="R29" s="154"/>
      <c r="S29" s="154" t="str">
        <f>VLOOKUP($B23,利用者一覧!$C$4:$AU$53,26,FALSE)</f>
        <v>□</v>
      </c>
      <c r="T29" s="154"/>
      <c r="U29" s="154" t="str">
        <f>VLOOKUP($B23,利用者一覧!$C$4:$AU$53,28,FALSE)</f>
        <v>□</v>
      </c>
      <c r="V29" s="154"/>
      <c r="W29" s="181"/>
      <c r="X29" s="181"/>
      <c r="Y29" s="181"/>
      <c r="Z29" s="181"/>
      <c r="AA29" s="181"/>
      <c r="AB29" s="181"/>
      <c r="AC29" s="181"/>
      <c r="AD29" s="182"/>
    </row>
    <row r="30" spans="1:30" ht="26.4" customHeight="1" thickBot="1">
      <c r="A30" s="148"/>
      <c r="B30" s="174" t="s">
        <v>182</v>
      </c>
      <c r="C30" s="175"/>
      <c r="D30" s="176"/>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8"/>
    </row>
    <row r="31" spans="1:30" ht="21" customHeight="1" thickBot="1">
      <c r="A31" s="146">
        <v>4</v>
      </c>
      <c r="B31" s="149" t="s">
        <v>9</v>
      </c>
      <c r="C31" s="150"/>
      <c r="D31" s="151"/>
      <c r="E31" s="149" t="s">
        <v>10</v>
      </c>
      <c r="F31" s="150"/>
      <c r="G31" s="150"/>
      <c r="H31" s="150"/>
      <c r="I31" s="196" t="s">
        <v>11</v>
      </c>
      <c r="J31" s="150"/>
      <c r="K31" s="197"/>
      <c r="L31" s="150" t="s">
        <v>12</v>
      </c>
      <c r="M31" s="150"/>
      <c r="N31" s="150"/>
      <c r="O31" s="198" t="s">
        <v>175</v>
      </c>
      <c r="P31" s="199"/>
      <c r="Q31" s="199"/>
      <c r="R31" s="199"/>
      <c r="S31" s="199"/>
      <c r="T31" s="199"/>
      <c r="U31" s="199"/>
      <c r="V31" s="199"/>
      <c r="W31" s="203" t="s">
        <v>169</v>
      </c>
      <c r="X31" s="204"/>
      <c r="Y31" s="204"/>
      <c r="Z31" s="205"/>
      <c r="AA31" s="206" t="str">
        <f>VLOOKUP($B32,利用者一覧!$C$4:$AU$53,43,FALSE)</f>
        <v>口腔</v>
      </c>
      <c r="AB31" s="206"/>
      <c r="AC31" s="206"/>
      <c r="AD31" s="207"/>
    </row>
    <row r="32" spans="1:30" ht="21" customHeight="1" thickTop="1">
      <c r="A32" s="147"/>
      <c r="B32" s="208" t="s">
        <v>198</v>
      </c>
      <c r="C32" s="208"/>
      <c r="D32" s="208"/>
      <c r="E32" s="211" t="s">
        <v>19</v>
      </c>
      <c r="F32" s="212"/>
      <c r="G32" s="212"/>
      <c r="H32" s="212"/>
      <c r="I32" s="213" t="s">
        <v>20</v>
      </c>
      <c r="J32" s="214"/>
      <c r="K32" s="215"/>
      <c r="L32" s="214" t="s">
        <v>21</v>
      </c>
      <c r="M32" s="214"/>
      <c r="N32" s="214"/>
      <c r="O32" s="216" t="s">
        <v>147</v>
      </c>
      <c r="P32" s="218" t="str">
        <f>VLOOKUP($B32,利用者一覧!$C$4:$AU$53,40,FALSE)</f>
        <v>立ち座り運動</v>
      </c>
      <c r="Q32" s="219"/>
      <c r="R32" s="219"/>
      <c r="S32" s="219"/>
      <c r="T32" s="219"/>
      <c r="U32" s="220"/>
      <c r="V32" s="88" t="s">
        <v>148</v>
      </c>
      <c r="W32" s="221" t="str">
        <f>VLOOKUP($B32,利用者一覧!$C$4:$AU$53,45,FALSE)</f>
        <v>①洗濯干：肩を1時間に1回まわす②レクの実施④立ち座りの声かけ⑥洗身で清潔の保持⑦見守り⑧食事前に肩のストレッチ</v>
      </c>
      <c r="X32" s="222"/>
      <c r="Y32" s="222"/>
      <c r="Z32" s="222"/>
      <c r="AA32" s="222"/>
      <c r="AB32" s="222"/>
      <c r="AC32" s="222"/>
      <c r="AD32" s="223"/>
    </row>
    <row r="33" spans="1:30" ht="21" customHeight="1">
      <c r="A33" s="147"/>
      <c r="B33" s="209"/>
      <c r="C33" s="209"/>
      <c r="D33" s="209"/>
      <c r="E33" s="183" t="s">
        <v>24</v>
      </c>
      <c r="F33" s="184"/>
      <c r="G33" s="184"/>
      <c r="H33" s="184"/>
      <c r="I33" s="185" t="s">
        <v>20</v>
      </c>
      <c r="J33" s="186"/>
      <c r="K33" s="187"/>
      <c r="L33" s="186" t="s">
        <v>21</v>
      </c>
      <c r="M33" s="186"/>
      <c r="N33" s="186"/>
      <c r="O33" s="217"/>
      <c r="P33" s="188" t="str">
        <f>VLOOKUP($B32,利用者一覧!$C$4:$AU$53,41,FALSE)</f>
        <v>上肢マシントレ</v>
      </c>
      <c r="Q33" s="189"/>
      <c r="R33" s="189"/>
      <c r="S33" s="189"/>
      <c r="T33" s="189"/>
      <c r="U33" s="190"/>
      <c r="V33" s="89" t="s">
        <v>148</v>
      </c>
      <c r="W33" s="224"/>
      <c r="X33" s="225"/>
      <c r="Y33" s="225"/>
      <c r="Z33" s="225"/>
      <c r="AA33" s="225"/>
      <c r="AB33" s="225"/>
      <c r="AC33" s="225"/>
      <c r="AD33" s="226"/>
    </row>
    <row r="34" spans="1:30" ht="21" customHeight="1" thickBot="1">
      <c r="A34" s="147"/>
      <c r="B34" s="210"/>
      <c r="C34" s="210"/>
      <c r="D34" s="210"/>
      <c r="E34" s="191" t="s">
        <v>25</v>
      </c>
      <c r="F34" s="192"/>
      <c r="G34" s="192"/>
      <c r="H34" s="192"/>
      <c r="I34" s="193" t="s">
        <v>20</v>
      </c>
      <c r="J34" s="194"/>
      <c r="K34" s="195"/>
      <c r="L34" s="194" t="s">
        <v>21</v>
      </c>
      <c r="M34" s="194"/>
      <c r="N34" s="194"/>
      <c r="O34" s="217"/>
      <c r="P34" s="188" t="str">
        <f>VLOOKUP($B32,利用者一覧!$C$4:$AU$53,42,FALSE)</f>
        <v>太もも裏のストレッチ</v>
      </c>
      <c r="Q34" s="189"/>
      <c r="R34" s="189"/>
      <c r="S34" s="189"/>
      <c r="T34" s="189"/>
      <c r="U34" s="190"/>
      <c r="V34" s="89" t="s">
        <v>148</v>
      </c>
      <c r="W34" s="224"/>
      <c r="X34" s="225"/>
      <c r="Y34" s="225"/>
      <c r="Z34" s="225"/>
      <c r="AA34" s="225"/>
      <c r="AB34" s="225"/>
      <c r="AC34" s="225"/>
      <c r="AD34" s="226"/>
    </row>
    <row r="35" spans="1:30" ht="21" customHeight="1" thickBot="1">
      <c r="A35" s="147"/>
      <c r="B35" s="162" t="s">
        <v>132</v>
      </c>
      <c r="C35" s="165" t="s">
        <v>13</v>
      </c>
      <c r="D35" s="166"/>
      <c r="E35" s="167" t="s">
        <v>14</v>
      </c>
      <c r="F35" s="166"/>
      <c r="G35" s="167" t="s">
        <v>15</v>
      </c>
      <c r="H35" s="166"/>
      <c r="I35" s="167" t="s">
        <v>16</v>
      </c>
      <c r="J35" s="166"/>
      <c r="K35" s="167" t="s">
        <v>17</v>
      </c>
      <c r="L35" s="166"/>
      <c r="M35" s="167" t="s">
        <v>18</v>
      </c>
      <c r="N35" s="168"/>
      <c r="O35" s="169" t="s">
        <v>135</v>
      </c>
      <c r="P35" s="170"/>
      <c r="Q35" s="170" t="s">
        <v>143</v>
      </c>
      <c r="R35" s="170"/>
      <c r="S35" s="170" t="s">
        <v>144</v>
      </c>
      <c r="T35" s="170"/>
      <c r="U35" s="170" t="s">
        <v>138</v>
      </c>
      <c r="V35" s="171"/>
      <c r="W35" s="224"/>
      <c r="X35" s="225"/>
      <c r="Y35" s="225"/>
      <c r="Z35" s="225"/>
      <c r="AA35" s="225"/>
      <c r="AB35" s="225"/>
      <c r="AC35" s="225"/>
      <c r="AD35" s="226"/>
    </row>
    <row r="36" spans="1:30" ht="21" customHeight="1" thickTop="1">
      <c r="A36" s="147"/>
      <c r="B36" s="163"/>
      <c r="C36" s="90" t="s">
        <v>22</v>
      </c>
      <c r="D36" s="91" t="s">
        <v>23</v>
      </c>
      <c r="E36" s="92" t="s">
        <v>22</v>
      </c>
      <c r="F36" s="91" t="s">
        <v>23</v>
      </c>
      <c r="G36" s="92" t="s">
        <v>22</v>
      </c>
      <c r="H36" s="91" t="s">
        <v>23</v>
      </c>
      <c r="I36" s="92" t="s">
        <v>22</v>
      </c>
      <c r="J36" s="91" t="s">
        <v>23</v>
      </c>
      <c r="K36" s="92" t="s">
        <v>22</v>
      </c>
      <c r="L36" s="91" t="s">
        <v>23</v>
      </c>
      <c r="M36" s="92" t="s">
        <v>22</v>
      </c>
      <c r="N36" s="93" t="s">
        <v>23</v>
      </c>
      <c r="O36" s="172" t="str">
        <f>VLOOKUP($B32,利用者一覧!$C$4:$AU$53,14,FALSE)</f>
        <v>☑</v>
      </c>
      <c r="P36" s="155"/>
      <c r="Q36" s="173" t="str">
        <f>VLOOKUP($B32,利用者一覧!$C$4:$AU$53,16,FALSE)</f>
        <v>☑</v>
      </c>
      <c r="R36" s="155"/>
      <c r="S36" s="155" t="str">
        <f>VLOOKUP($B32,利用者一覧!$C$4:$AU$53,18,FALSE)</f>
        <v>□</v>
      </c>
      <c r="T36" s="155"/>
      <c r="U36" s="155" t="str">
        <f>VLOOKUP($B32,利用者一覧!$C$4:$AU$53,20,FALSE)</f>
        <v>☑</v>
      </c>
      <c r="V36" s="155"/>
      <c r="W36" s="179" t="str">
        <f>VLOOKUP($B32,利用者一覧!$C$4:$AU$53,44,FALSE)</f>
        <v>目標：自分で洗濯物干し</v>
      </c>
      <c r="X36" s="179"/>
      <c r="Y36" s="179"/>
      <c r="Z36" s="179"/>
      <c r="AA36" s="179"/>
      <c r="AB36" s="179"/>
      <c r="AC36" s="179"/>
      <c r="AD36" s="180"/>
    </row>
    <row r="37" spans="1:30" ht="21" customHeight="1">
      <c r="A37" s="147"/>
      <c r="B37" s="163"/>
      <c r="C37" s="156" t="str">
        <f>VLOOKUP($B32,利用者一覧!$C$4:$AU$53,30,FALSE)</f>
        <v>□</v>
      </c>
      <c r="D37" s="158" t="s">
        <v>148</v>
      </c>
      <c r="E37" s="160" t="str">
        <f>VLOOKUP($B32,利用者一覧!$C$4:$AU$53,31,FALSE)</f>
        <v>☑</v>
      </c>
      <c r="F37" s="158" t="s">
        <v>148</v>
      </c>
      <c r="G37" s="160" t="str">
        <f>VLOOKUP($B32,利用者一覧!$C$4:$AU$53,32,FALSE)</f>
        <v>□</v>
      </c>
      <c r="H37" s="158" t="s">
        <v>148</v>
      </c>
      <c r="I37" s="160" t="str">
        <f>VLOOKUP($B32,利用者一覧!$C$4:$AU$53,33,FALSE)</f>
        <v>□</v>
      </c>
      <c r="J37" s="158" t="s">
        <v>148</v>
      </c>
      <c r="K37" s="160" t="str">
        <f>VLOOKUP($B32,利用者一覧!$C$4:$AU$53,34,FALSE)</f>
        <v>□</v>
      </c>
      <c r="L37" s="158" t="s">
        <v>148</v>
      </c>
      <c r="M37" s="160" t="str">
        <f>VLOOKUP($B32,利用者一覧!$C$4:$AU$53,35,FALSE)</f>
        <v>□</v>
      </c>
      <c r="N37" s="200" t="s">
        <v>148</v>
      </c>
      <c r="O37" s="202" t="s">
        <v>139</v>
      </c>
      <c r="P37" s="152"/>
      <c r="Q37" s="152" t="s">
        <v>140</v>
      </c>
      <c r="R37" s="152"/>
      <c r="S37" s="152" t="s">
        <v>141</v>
      </c>
      <c r="T37" s="152"/>
      <c r="U37" s="152" t="s">
        <v>142</v>
      </c>
      <c r="V37" s="152"/>
      <c r="W37" s="179"/>
      <c r="X37" s="179"/>
      <c r="Y37" s="179"/>
      <c r="Z37" s="179"/>
      <c r="AA37" s="179"/>
      <c r="AB37" s="179"/>
      <c r="AC37" s="179"/>
      <c r="AD37" s="180"/>
    </row>
    <row r="38" spans="1:30" ht="21" customHeight="1" thickBot="1">
      <c r="A38" s="147"/>
      <c r="B38" s="164"/>
      <c r="C38" s="157"/>
      <c r="D38" s="159"/>
      <c r="E38" s="161"/>
      <c r="F38" s="159"/>
      <c r="G38" s="161"/>
      <c r="H38" s="159"/>
      <c r="I38" s="161"/>
      <c r="J38" s="159"/>
      <c r="K38" s="161"/>
      <c r="L38" s="159"/>
      <c r="M38" s="161"/>
      <c r="N38" s="201"/>
      <c r="O38" s="153" t="str">
        <f>VLOOKUP($B32,利用者一覧!$C$4:$AU$53,22,FALSE)</f>
        <v>□</v>
      </c>
      <c r="P38" s="154"/>
      <c r="Q38" s="154" t="str">
        <f>VLOOKUP($B32,利用者一覧!$C$4:$AU$53,24,FALSE)</f>
        <v>☑</v>
      </c>
      <c r="R38" s="154"/>
      <c r="S38" s="154" t="str">
        <f>VLOOKUP($B32,利用者一覧!$C$4:$AU$53,26,FALSE)</f>
        <v>☑</v>
      </c>
      <c r="T38" s="154"/>
      <c r="U38" s="154" t="str">
        <f>VLOOKUP($B32,利用者一覧!$C$4:$AU$53,28,FALSE)</f>
        <v>☑</v>
      </c>
      <c r="V38" s="154"/>
      <c r="W38" s="181"/>
      <c r="X38" s="181"/>
      <c r="Y38" s="181"/>
      <c r="Z38" s="181"/>
      <c r="AA38" s="181"/>
      <c r="AB38" s="181"/>
      <c r="AC38" s="181"/>
      <c r="AD38" s="182"/>
    </row>
    <row r="39" spans="1:30" ht="26.4" customHeight="1" thickBot="1">
      <c r="A39" s="148"/>
      <c r="B39" s="174" t="s">
        <v>182</v>
      </c>
      <c r="C39" s="175"/>
      <c r="D39" s="176"/>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8"/>
    </row>
    <row r="40" spans="1:30" ht="21" customHeight="1" thickBot="1">
      <c r="A40" s="146">
        <v>5</v>
      </c>
      <c r="B40" s="149" t="s">
        <v>9</v>
      </c>
      <c r="C40" s="150"/>
      <c r="D40" s="151"/>
      <c r="E40" s="149" t="s">
        <v>10</v>
      </c>
      <c r="F40" s="150"/>
      <c r="G40" s="150"/>
      <c r="H40" s="150"/>
      <c r="I40" s="196" t="s">
        <v>11</v>
      </c>
      <c r="J40" s="150"/>
      <c r="K40" s="197"/>
      <c r="L40" s="150" t="s">
        <v>12</v>
      </c>
      <c r="M40" s="150"/>
      <c r="N40" s="150"/>
      <c r="O40" s="198" t="s">
        <v>175</v>
      </c>
      <c r="P40" s="199"/>
      <c r="Q40" s="199"/>
      <c r="R40" s="199"/>
      <c r="S40" s="199"/>
      <c r="T40" s="199"/>
      <c r="U40" s="199"/>
      <c r="V40" s="199"/>
      <c r="W40" s="203" t="s">
        <v>169</v>
      </c>
      <c r="X40" s="204"/>
      <c r="Y40" s="204"/>
      <c r="Z40" s="205"/>
      <c r="AA40" s="206" t="e">
        <f>VLOOKUP($B41,利用者一覧!$C$4:$AU$53,43,FALSE)</f>
        <v>#N/A</v>
      </c>
      <c r="AB40" s="206"/>
      <c r="AC40" s="206"/>
      <c r="AD40" s="207"/>
    </row>
    <row r="41" spans="1:30" ht="21" customHeight="1" thickTop="1">
      <c r="A41" s="147"/>
      <c r="B41" s="208"/>
      <c r="C41" s="208"/>
      <c r="D41" s="208"/>
      <c r="E41" s="211" t="s">
        <v>19</v>
      </c>
      <c r="F41" s="212"/>
      <c r="G41" s="212"/>
      <c r="H41" s="212"/>
      <c r="I41" s="213" t="s">
        <v>20</v>
      </c>
      <c r="J41" s="214"/>
      <c r="K41" s="215"/>
      <c r="L41" s="214" t="s">
        <v>21</v>
      </c>
      <c r="M41" s="214"/>
      <c r="N41" s="214"/>
      <c r="O41" s="216" t="s">
        <v>147</v>
      </c>
      <c r="P41" s="218" t="e">
        <f>VLOOKUP($B41,利用者一覧!$C$4:$AU$53,40,FALSE)</f>
        <v>#N/A</v>
      </c>
      <c r="Q41" s="219"/>
      <c r="R41" s="219"/>
      <c r="S41" s="219"/>
      <c r="T41" s="219"/>
      <c r="U41" s="220"/>
      <c r="V41" s="88" t="s">
        <v>148</v>
      </c>
      <c r="W41" s="221" t="e">
        <f>VLOOKUP($B41,利用者一覧!$C$4:$AU$53,45,FALSE)</f>
        <v>#N/A</v>
      </c>
      <c r="X41" s="222"/>
      <c r="Y41" s="222"/>
      <c r="Z41" s="222"/>
      <c r="AA41" s="222"/>
      <c r="AB41" s="222"/>
      <c r="AC41" s="222"/>
      <c r="AD41" s="223"/>
    </row>
    <row r="42" spans="1:30" ht="21" customHeight="1">
      <c r="A42" s="147"/>
      <c r="B42" s="209"/>
      <c r="C42" s="209"/>
      <c r="D42" s="209"/>
      <c r="E42" s="183" t="s">
        <v>24</v>
      </c>
      <c r="F42" s="184"/>
      <c r="G42" s="184"/>
      <c r="H42" s="184"/>
      <c r="I42" s="185" t="s">
        <v>20</v>
      </c>
      <c r="J42" s="186"/>
      <c r="K42" s="187"/>
      <c r="L42" s="186" t="s">
        <v>21</v>
      </c>
      <c r="M42" s="186"/>
      <c r="N42" s="186"/>
      <c r="O42" s="217"/>
      <c r="P42" s="188" t="e">
        <f>VLOOKUP($B41,利用者一覧!$C$4:$AU$53,41,FALSE)</f>
        <v>#N/A</v>
      </c>
      <c r="Q42" s="189"/>
      <c r="R42" s="189"/>
      <c r="S42" s="189"/>
      <c r="T42" s="189"/>
      <c r="U42" s="190"/>
      <c r="V42" s="89" t="s">
        <v>148</v>
      </c>
      <c r="W42" s="224"/>
      <c r="X42" s="225"/>
      <c r="Y42" s="225"/>
      <c r="Z42" s="225"/>
      <c r="AA42" s="225"/>
      <c r="AB42" s="225"/>
      <c r="AC42" s="225"/>
      <c r="AD42" s="226"/>
    </row>
    <row r="43" spans="1:30" ht="21" customHeight="1" thickBot="1">
      <c r="A43" s="147"/>
      <c r="B43" s="210"/>
      <c r="C43" s="210"/>
      <c r="D43" s="210"/>
      <c r="E43" s="191" t="s">
        <v>25</v>
      </c>
      <c r="F43" s="192"/>
      <c r="G43" s="192"/>
      <c r="H43" s="192"/>
      <c r="I43" s="193" t="s">
        <v>20</v>
      </c>
      <c r="J43" s="194"/>
      <c r="K43" s="195"/>
      <c r="L43" s="194" t="s">
        <v>21</v>
      </c>
      <c r="M43" s="194"/>
      <c r="N43" s="194"/>
      <c r="O43" s="217"/>
      <c r="P43" s="188" t="e">
        <f>VLOOKUP($B41,利用者一覧!$C$4:$AU$53,42,FALSE)</f>
        <v>#N/A</v>
      </c>
      <c r="Q43" s="189"/>
      <c r="R43" s="189"/>
      <c r="S43" s="189"/>
      <c r="T43" s="189"/>
      <c r="U43" s="190"/>
      <c r="V43" s="89" t="s">
        <v>148</v>
      </c>
      <c r="W43" s="224"/>
      <c r="X43" s="225"/>
      <c r="Y43" s="225"/>
      <c r="Z43" s="225"/>
      <c r="AA43" s="225"/>
      <c r="AB43" s="225"/>
      <c r="AC43" s="225"/>
      <c r="AD43" s="226"/>
    </row>
    <row r="44" spans="1:30" ht="21" customHeight="1" thickBot="1">
      <c r="A44" s="147"/>
      <c r="B44" s="162" t="s">
        <v>132</v>
      </c>
      <c r="C44" s="165" t="s">
        <v>13</v>
      </c>
      <c r="D44" s="166"/>
      <c r="E44" s="167" t="s">
        <v>14</v>
      </c>
      <c r="F44" s="166"/>
      <c r="G44" s="167" t="s">
        <v>15</v>
      </c>
      <c r="H44" s="166"/>
      <c r="I44" s="167" t="s">
        <v>16</v>
      </c>
      <c r="J44" s="166"/>
      <c r="K44" s="167" t="s">
        <v>17</v>
      </c>
      <c r="L44" s="166"/>
      <c r="M44" s="167" t="s">
        <v>18</v>
      </c>
      <c r="N44" s="168"/>
      <c r="O44" s="169" t="s">
        <v>135</v>
      </c>
      <c r="P44" s="170"/>
      <c r="Q44" s="170" t="s">
        <v>143</v>
      </c>
      <c r="R44" s="170"/>
      <c r="S44" s="170" t="s">
        <v>144</v>
      </c>
      <c r="T44" s="170"/>
      <c r="U44" s="170" t="s">
        <v>138</v>
      </c>
      <c r="V44" s="171"/>
      <c r="W44" s="224"/>
      <c r="X44" s="225"/>
      <c r="Y44" s="225"/>
      <c r="Z44" s="225"/>
      <c r="AA44" s="225"/>
      <c r="AB44" s="225"/>
      <c r="AC44" s="225"/>
      <c r="AD44" s="226"/>
    </row>
    <row r="45" spans="1:30" ht="21" customHeight="1" thickTop="1">
      <c r="A45" s="147"/>
      <c r="B45" s="163"/>
      <c r="C45" s="90" t="s">
        <v>22</v>
      </c>
      <c r="D45" s="91" t="s">
        <v>23</v>
      </c>
      <c r="E45" s="92" t="s">
        <v>22</v>
      </c>
      <c r="F45" s="91" t="s">
        <v>23</v>
      </c>
      <c r="G45" s="92" t="s">
        <v>22</v>
      </c>
      <c r="H45" s="91" t="s">
        <v>23</v>
      </c>
      <c r="I45" s="92" t="s">
        <v>22</v>
      </c>
      <c r="J45" s="91" t="s">
        <v>23</v>
      </c>
      <c r="K45" s="92" t="s">
        <v>22</v>
      </c>
      <c r="L45" s="91" t="s">
        <v>23</v>
      </c>
      <c r="M45" s="92" t="s">
        <v>22</v>
      </c>
      <c r="N45" s="93" t="s">
        <v>23</v>
      </c>
      <c r="O45" s="172" t="e">
        <f>VLOOKUP($B41,利用者一覧!$C$4:$AU$53,14,FALSE)</f>
        <v>#N/A</v>
      </c>
      <c r="P45" s="155"/>
      <c r="Q45" s="173" t="e">
        <f>VLOOKUP($B41,利用者一覧!$C$4:$AU$53,16,FALSE)</f>
        <v>#N/A</v>
      </c>
      <c r="R45" s="155"/>
      <c r="S45" s="155" t="e">
        <f>VLOOKUP($B41,利用者一覧!$C$4:$AU$53,18,FALSE)</f>
        <v>#N/A</v>
      </c>
      <c r="T45" s="155"/>
      <c r="U45" s="155" t="e">
        <f>VLOOKUP($B41,利用者一覧!$C$4:$AU$53,20,FALSE)</f>
        <v>#N/A</v>
      </c>
      <c r="V45" s="155"/>
      <c r="W45" s="179" t="e">
        <f>VLOOKUP($B41,利用者一覧!$C$4:$AU$53,44,FALSE)</f>
        <v>#N/A</v>
      </c>
      <c r="X45" s="179"/>
      <c r="Y45" s="179"/>
      <c r="Z45" s="179"/>
      <c r="AA45" s="179"/>
      <c r="AB45" s="179"/>
      <c r="AC45" s="179"/>
      <c r="AD45" s="180"/>
    </row>
    <row r="46" spans="1:30" ht="21" customHeight="1">
      <c r="A46" s="147"/>
      <c r="B46" s="163"/>
      <c r="C46" s="156" t="e">
        <f>VLOOKUP($B41,利用者一覧!$C$4:$AU$53,30,FALSE)</f>
        <v>#N/A</v>
      </c>
      <c r="D46" s="158" t="s">
        <v>148</v>
      </c>
      <c r="E46" s="160" t="e">
        <f>VLOOKUP($B41,利用者一覧!$C$4:$AU$53,31,FALSE)</f>
        <v>#N/A</v>
      </c>
      <c r="F46" s="158" t="s">
        <v>148</v>
      </c>
      <c r="G46" s="160" t="e">
        <f>VLOOKUP($B41,利用者一覧!$C$4:$AU$53,32,FALSE)</f>
        <v>#N/A</v>
      </c>
      <c r="H46" s="158" t="s">
        <v>148</v>
      </c>
      <c r="I46" s="160" t="e">
        <f>VLOOKUP($B41,利用者一覧!$C$4:$AU$53,33,FALSE)</f>
        <v>#N/A</v>
      </c>
      <c r="J46" s="158" t="s">
        <v>148</v>
      </c>
      <c r="K46" s="160" t="e">
        <f>VLOOKUP($B41,利用者一覧!$C$4:$AU$53,34,FALSE)</f>
        <v>#N/A</v>
      </c>
      <c r="L46" s="158" t="s">
        <v>148</v>
      </c>
      <c r="M46" s="160" t="e">
        <f>VLOOKUP($B41,利用者一覧!$C$4:$AU$53,35,FALSE)</f>
        <v>#N/A</v>
      </c>
      <c r="N46" s="200" t="s">
        <v>148</v>
      </c>
      <c r="O46" s="202" t="s">
        <v>139</v>
      </c>
      <c r="P46" s="152"/>
      <c r="Q46" s="152" t="s">
        <v>140</v>
      </c>
      <c r="R46" s="152"/>
      <c r="S46" s="152" t="s">
        <v>141</v>
      </c>
      <c r="T46" s="152"/>
      <c r="U46" s="152" t="s">
        <v>142</v>
      </c>
      <c r="V46" s="152"/>
      <c r="W46" s="179"/>
      <c r="X46" s="179"/>
      <c r="Y46" s="179"/>
      <c r="Z46" s="179"/>
      <c r="AA46" s="179"/>
      <c r="AB46" s="179"/>
      <c r="AC46" s="179"/>
      <c r="AD46" s="180"/>
    </row>
    <row r="47" spans="1:30" ht="21" customHeight="1" thickBot="1">
      <c r="A47" s="147"/>
      <c r="B47" s="164"/>
      <c r="C47" s="157"/>
      <c r="D47" s="159"/>
      <c r="E47" s="161"/>
      <c r="F47" s="159"/>
      <c r="G47" s="161"/>
      <c r="H47" s="159"/>
      <c r="I47" s="161"/>
      <c r="J47" s="159"/>
      <c r="K47" s="161"/>
      <c r="L47" s="159"/>
      <c r="M47" s="161"/>
      <c r="N47" s="201"/>
      <c r="O47" s="153" t="e">
        <f>VLOOKUP($B41,利用者一覧!$C$4:$AU$53,22,FALSE)</f>
        <v>#N/A</v>
      </c>
      <c r="P47" s="154"/>
      <c r="Q47" s="154" t="e">
        <f>VLOOKUP($B41,利用者一覧!$C$4:$AU$53,24,FALSE)</f>
        <v>#N/A</v>
      </c>
      <c r="R47" s="154"/>
      <c r="S47" s="154" t="e">
        <f>VLOOKUP($B41,利用者一覧!$C$4:$AU$53,26,FALSE)</f>
        <v>#N/A</v>
      </c>
      <c r="T47" s="154"/>
      <c r="U47" s="154" t="e">
        <f>VLOOKUP($B41,利用者一覧!$C$4:$AU$53,28,FALSE)</f>
        <v>#N/A</v>
      </c>
      <c r="V47" s="154"/>
      <c r="W47" s="181"/>
      <c r="X47" s="181"/>
      <c r="Y47" s="181"/>
      <c r="Z47" s="181"/>
      <c r="AA47" s="181"/>
      <c r="AB47" s="181"/>
      <c r="AC47" s="181"/>
      <c r="AD47" s="182"/>
    </row>
    <row r="48" spans="1:30" ht="26.4" customHeight="1" thickBot="1">
      <c r="A48" s="148"/>
      <c r="B48" s="174" t="s">
        <v>182</v>
      </c>
      <c r="C48" s="175"/>
      <c r="D48" s="176"/>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8"/>
    </row>
    <row r="49" spans="1:30" ht="21" customHeight="1" thickBot="1">
      <c r="A49" s="146">
        <v>6</v>
      </c>
      <c r="B49" s="149" t="s">
        <v>9</v>
      </c>
      <c r="C49" s="150"/>
      <c r="D49" s="151"/>
      <c r="E49" s="149" t="s">
        <v>10</v>
      </c>
      <c r="F49" s="150"/>
      <c r="G49" s="150"/>
      <c r="H49" s="150"/>
      <c r="I49" s="196" t="s">
        <v>11</v>
      </c>
      <c r="J49" s="150"/>
      <c r="K49" s="197"/>
      <c r="L49" s="150" t="s">
        <v>12</v>
      </c>
      <c r="M49" s="150"/>
      <c r="N49" s="150"/>
      <c r="O49" s="198" t="s">
        <v>175</v>
      </c>
      <c r="P49" s="199"/>
      <c r="Q49" s="199"/>
      <c r="R49" s="199"/>
      <c r="S49" s="199"/>
      <c r="T49" s="199"/>
      <c r="U49" s="199"/>
      <c r="V49" s="199"/>
      <c r="W49" s="203" t="s">
        <v>169</v>
      </c>
      <c r="X49" s="204"/>
      <c r="Y49" s="204"/>
      <c r="Z49" s="205"/>
      <c r="AA49" s="206" t="e">
        <f>VLOOKUP($B50,利用者一覧!$C$4:$AU$53,43,FALSE)</f>
        <v>#N/A</v>
      </c>
      <c r="AB49" s="206"/>
      <c r="AC49" s="206"/>
      <c r="AD49" s="207"/>
    </row>
    <row r="50" spans="1:30" ht="21" customHeight="1" thickTop="1">
      <c r="A50" s="147"/>
      <c r="B50" s="208"/>
      <c r="C50" s="208"/>
      <c r="D50" s="208"/>
      <c r="E50" s="211" t="s">
        <v>19</v>
      </c>
      <c r="F50" s="212"/>
      <c r="G50" s="212"/>
      <c r="H50" s="212"/>
      <c r="I50" s="213" t="s">
        <v>20</v>
      </c>
      <c r="J50" s="214"/>
      <c r="K50" s="215"/>
      <c r="L50" s="214" t="s">
        <v>21</v>
      </c>
      <c r="M50" s="214"/>
      <c r="N50" s="214"/>
      <c r="O50" s="216" t="s">
        <v>147</v>
      </c>
      <c r="P50" s="218" t="e">
        <f>VLOOKUP($B50,利用者一覧!$C$4:$AU$53,40,FALSE)</f>
        <v>#N/A</v>
      </c>
      <c r="Q50" s="219"/>
      <c r="R50" s="219"/>
      <c r="S50" s="219"/>
      <c r="T50" s="219"/>
      <c r="U50" s="220"/>
      <c r="V50" s="88" t="s">
        <v>148</v>
      </c>
      <c r="W50" s="221" t="e">
        <f>VLOOKUP($B50,利用者一覧!$C$4:$AU$53,45,FALSE)</f>
        <v>#N/A</v>
      </c>
      <c r="X50" s="222"/>
      <c r="Y50" s="222"/>
      <c r="Z50" s="222"/>
      <c r="AA50" s="222"/>
      <c r="AB50" s="222"/>
      <c r="AC50" s="222"/>
      <c r="AD50" s="223"/>
    </row>
    <row r="51" spans="1:30" ht="21" customHeight="1">
      <c r="A51" s="147"/>
      <c r="B51" s="209"/>
      <c r="C51" s="209"/>
      <c r="D51" s="209"/>
      <c r="E51" s="183" t="s">
        <v>24</v>
      </c>
      <c r="F51" s="184"/>
      <c r="G51" s="184"/>
      <c r="H51" s="184"/>
      <c r="I51" s="185" t="s">
        <v>20</v>
      </c>
      <c r="J51" s="186"/>
      <c r="K51" s="187"/>
      <c r="L51" s="186" t="s">
        <v>21</v>
      </c>
      <c r="M51" s="186"/>
      <c r="N51" s="186"/>
      <c r="O51" s="217"/>
      <c r="P51" s="188" t="e">
        <f>VLOOKUP($B50,利用者一覧!$C$4:$AU$53,41,FALSE)</f>
        <v>#N/A</v>
      </c>
      <c r="Q51" s="189"/>
      <c r="R51" s="189"/>
      <c r="S51" s="189"/>
      <c r="T51" s="189"/>
      <c r="U51" s="190"/>
      <c r="V51" s="89" t="s">
        <v>148</v>
      </c>
      <c r="W51" s="224"/>
      <c r="X51" s="225"/>
      <c r="Y51" s="225"/>
      <c r="Z51" s="225"/>
      <c r="AA51" s="225"/>
      <c r="AB51" s="225"/>
      <c r="AC51" s="225"/>
      <c r="AD51" s="226"/>
    </row>
    <row r="52" spans="1:30" ht="21" customHeight="1" thickBot="1">
      <c r="A52" s="147"/>
      <c r="B52" s="210"/>
      <c r="C52" s="210"/>
      <c r="D52" s="210"/>
      <c r="E52" s="191" t="s">
        <v>25</v>
      </c>
      <c r="F52" s="192"/>
      <c r="G52" s="192"/>
      <c r="H52" s="192"/>
      <c r="I52" s="193" t="s">
        <v>20</v>
      </c>
      <c r="J52" s="194"/>
      <c r="K52" s="195"/>
      <c r="L52" s="194" t="s">
        <v>21</v>
      </c>
      <c r="M52" s="194"/>
      <c r="N52" s="194"/>
      <c r="O52" s="217"/>
      <c r="P52" s="188" t="e">
        <f>VLOOKUP($B50,利用者一覧!$C$4:$AU$53,42,FALSE)</f>
        <v>#N/A</v>
      </c>
      <c r="Q52" s="189"/>
      <c r="R52" s="189"/>
      <c r="S52" s="189"/>
      <c r="T52" s="189"/>
      <c r="U52" s="190"/>
      <c r="V52" s="89" t="s">
        <v>148</v>
      </c>
      <c r="W52" s="224"/>
      <c r="X52" s="225"/>
      <c r="Y52" s="225"/>
      <c r="Z52" s="225"/>
      <c r="AA52" s="225"/>
      <c r="AB52" s="225"/>
      <c r="AC52" s="225"/>
      <c r="AD52" s="226"/>
    </row>
    <row r="53" spans="1:30" ht="21" customHeight="1" thickBot="1">
      <c r="A53" s="147"/>
      <c r="B53" s="162" t="s">
        <v>132</v>
      </c>
      <c r="C53" s="165" t="s">
        <v>13</v>
      </c>
      <c r="D53" s="166"/>
      <c r="E53" s="167" t="s">
        <v>14</v>
      </c>
      <c r="F53" s="166"/>
      <c r="G53" s="167" t="s">
        <v>15</v>
      </c>
      <c r="H53" s="166"/>
      <c r="I53" s="167" t="s">
        <v>16</v>
      </c>
      <c r="J53" s="166"/>
      <c r="K53" s="167" t="s">
        <v>17</v>
      </c>
      <c r="L53" s="166"/>
      <c r="M53" s="167" t="s">
        <v>18</v>
      </c>
      <c r="N53" s="168"/>
      <c r="O53" s="169" t="s">
        <v>135</v>
      </c>
      <c r="P53" s="170"/>
      <c r="Q53" s="170" t="s">
        <v>143</v>
      </c>
      <c r="R53" s="170"/>
      <c r="S53" s="170" t="s">
        <v>144</v>
      </c>
      <c r="T53" s="170"/>
      <c r="U53" s="170" t="s">
        <v>138</v>
      </c>
      <c r="V53" s="171"/>
      <c r="W53" s="224"/>
      <c r="X53" s="225"/>
      <c r="Y53" s="225"/>
      <c r="Z53" s="225"/>
      <c r="AA53" s="225"/>
      <c r="AB53" s="225"/>
      <c r="AC53" s="225"/>
      <c r="AD53" s="226"/>
    </row>
    <row r="54" spans="1:30" ht="21" customHeight="1" thickTop="1">
      <c r="A54" s="147"/>
      <c r="B54" s="163"/>
      <c r="C54" s="90" t="s">
        <v>22</v>
      </c>
      <c r="D54" s="91" t="s">
        <v>23</v>
      </c>
      <c r="E54" s="92" t="s">
        <v>22</v>
      </c>
      <c r="F54" s="91" t="s">
        <v>23</v>
      </c>
      <c r="G54" s="92" t="s">
        <v>22</v>
      </c>
      <c r="H54" s="91" t="s">
        <v>23</v>
      </c>
      <c r="I54" s="92" t="s">
        <v>22</v>
      </c>
      <c r="J54" s="91" t="s">
        <v>23</v>
      </c>
      <c r="K54" s="92" t="s">
        <v>22</v>
      </c>
      <c r="L54" s="91" t="s">
        <v>23</v>
      </c>
      <c r="M54" s="92" t="s">
        <v>22</v>
      </c>
      <c r="N54" s="93" t="s">
        <v>23</v>
      </c>
      <c r="O54" s="172" t="e">
        <f>VLOOKUP($B50,利用者一覧!$C$4:$AU$53,14,FALSE)</f>
        <v>#N/A</v>
      </c>
      <c r="P54" s="155"/>
      <c r="Q54" s="173" t="e">
        <f>VLOOKUP($B50,利用者一覧!$C$4:$AU$53,16,FALSE)</f>
        <v>#N/A</v>
      </c>
      <c r="R54" s="155"/>
      <c r="S54" s="155" t="e">
        <f>VLOOKUP($B50,利用者一覧!$C$4:$AU$53,18,FALSE)</f>
        <v>#N/A</v>
      </c>
      <c r="T54" s="155"/>
      <c r="U54" s="155" t="e">
        <f>VLOOKUP($B50,利用者一覧!$C$4:$AU$53,20,FALSE)</f>
        <v>#N/A</v>
      </c>
      <c r="V54" s="155"/>
      <c r="W54" s="179" t="e">
        <f>VLOOKUP($B50,利用者一覧!$C$4:$AU$53,44,FALSE)</f>
        <v>#N/A</v>
      </c>
      <c r="X54" s="179"/>
      <c r="Y54" s="179"/>
      <c r="Z54" s="179"/>
      <c r="AA54" s="179"/>
      <c r="AB54" s="179"/>
      <c r="AC54" s="179"/>
      <c r="AD54" s="180"/>
    </row>
    <row r="55" spans="1:30" ht="21" customHeight="1">
      <c r="A55" s="147"/>
      <c r="B55" s="163"/>
      <c r="C55" s="156" t="e">
        <f>VLOOKUP($B50,利用者一覧!$C$4:$AU$53,30,FALSE)</f>
        <v>#N/A</v>
      </c>
      <c r="D55" s="158" t="s">
        <v>148</v>
      </c>
      <c r="E55" s="160" t="e">
        <f>VLOOKUP($B50,利用者一覧!$C$4:$AU$53,31,FALSE)</f>
        <v>#N/A</v>
      </c>
      <c r="F55" s="158" t="s">
        <v>148</v>
      </c>
      <c r="G55" s="160" t="e">
        <f>VLOOKUP($B50,利用者一覧!$C$4:$AU$53,32,FALSE)</f>
        <v>#N/A</v>
      </c>
      <c r="H55" s="158" t="s">
        <v>148</v>
      </c>
      <c r="I55" s="160" t="e">
        <f>VLOOKUP($B50,利用者一覧!$C$4:$AU$53,33,FALSE)</f>
        <v>#N/A</v>
      </c>
      <c r="J55" s="158" t="s">
        <v>148</v>
      </c>
      <c r="K55" s="160" t="e">
        <f>VLOOKUP($B50,利用者一覧!$C$4:$AU$53,34,FALSE)</f>
        <v>#N/A</v>
      </c>
      <c r="L55" s="158" t="s">
        <v>148</v>
      </c>
      <c r="M55" s="160" t="e">
        <f>VLOOKUP($B50,利用者一覧!$C$4:$AU$53,35,FALSE)</f>
        <v>#N/A</v>
      </c>
      <c r="N55" s="200" t="s">
        <v>148</v>
      </c>
      <c r="O55" s="202" t="s">
        <v>139</v>
      </c>
      <c r="P55" s="152"/>
      <c r="Q55" s="152" t="s">
        <v>140</v>
      </c>
      <c r="R55" s="152"/>
      <c r="S55" s="152" t="s">
        <v>141</v>
      </c>
      <c r="T55" s="152"/>
      <c r="U55" s="152" t="s">
        <v>142</v>
      </c>
      <c r="V55" s="152"/>
      <c r="W55" s="179"/>
      <c r="X55" s="179"/>
      <c r="Y55" s="179"/>
      <c r="Z55" s="179"/>
      <c r="AA55" s="179"/>
      <c r="AB55" s="179"/>
      <c r="AC55" s="179"/>
      <c r="AD55" s="180"/>
    </row>
    <row r="56" spans="1:30" ht="21" customHeight="1" thickBot="1">
      <c r="A56" s="147"/>
      <c r="B56" s="164"/>
      <c r="C56" s="157"/>
      <c r="D56" s="159"/>
      <c r="E56" s="161"/>
      <c r="F56" s="159"/>
      <c r="G56" s="161"/>
      <c r="H56" s="159"/>
      <c r="I56" s="161"/>
      <c r="J56" s="159"/>
      <c r="K56" s="161"/>
      <c r="L56" s="159"/>
      <c r="M56" s="161"/>
      <c r="N56" s="201"/>
      <c r="O56" s="153" t="e">
        <f>VLOOKUP($B50,利用者一覧!$C$4:$AU$53,22,FALSE)</f>
        <v>#N/A</v>
      </c>
      <c r="P56" s="154"/>
      <c r="Q56" s="154" t="e">
        <f>VLOOKUP($B50,利用者一覧!$C$4:$AU$53,24,FALSE)</f>
        <v>#N/A</v>
      </c>
      <c r="R56" s="154"/>
      <c r="S56" s="154" t="e">
        <f>VLOOKUP($B50,利用者一覧!$C$4:$AU$53,26,FALSE)</f>
        <v>#N/A</v>
      </c>
      <c r="T56" s="154"/>
      <c r="U56" s="154" t="e">
        <f>VLOOKUP($B50,利用者一覧!$C$4:$AU$53,28,FALSE)</f>
        <v>#N/A</v>
      </c>
      <c r="V56" s="154"/>
      <c r="W56" s="181"/>
      <c r="X56" s="181"/>
      <c r="Y56" s="181"/>
      <c r="Z56" s="181"/>
      <c r="AA56" s="181"/>
      <c r="AB56" s="181"/>
      <c r="AC56" s="181"/>
      <c r="AD56" s="182"/>
    </row>
    <row r="57" spans="1:30" ht="26.4" customHeight="1" thickBot="1">
      <c r="A57" s="148"/>
      <c r="B57" s="174" t="s">
        <v>182</v>
      </c>
      <c r="C57" s="175"/>
      <c r="D57" s="176"/>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8"/>
    </row>
    <row r="58" spans="1:30" ht="21" customHeight="1" thickBot="1">
      <c r="A58" s="146">
        <v>7</v>
      </c>
      <c r="B58" s="149" t="s">
        <v>9</v>
      </c>
      <c r="C58" s="150"/>
      <c r="D58" s="151"/>
      <c r="E58" s="149" t="s">
        <v>10</v>
      </c>
      <c r="F58" s="150"/>
      <c r="G58" s="150"/>
      <c r="H58" s="150"/>
      <c r="I58" s="196" t="s">
        <v>11</v>
      </c>
      <c r="J58" s="150"/>
      <c r="K58" s="197"/>
      <c r="L58" s="150" t="s">
        <v>12</v>
      </c>
      <c r="M58" s="150"/>
      <c r="N58" s="150"/>
      <c r="O58" s="198" t="s">
        <v>175</v>
      </c>
      <c r="P58" s="199"/>
      <c r="Q58" s="199"/>
      <c r="R58" s="199"/>
      <c r="S58" s="199"/>
      <c r="T58" s="199"/>
      <c r="U58" s="199"/>
      <c r="V58" s="199"/>
      <c r="W58" s="203" t="s">
        <v>169</v>
      </c>
      <c r="X58" s="204"/>
      <c r="Y58" s="204"/>
      <c r="Z58" s="205"/>
      <c r="AA58" s="206" t="e">
        <f>VLOOKUP($B59,利用者一覧!$C$4:$AU$53,43,FALSE)</f>
        <v>#N/A</v>
      </c>
      <c r="AB58" s="206"/>
      <c r="AC58" s="206"/>
      <c r="AD58" s="207"/>
    </row>
    <row r="59" spans="1:30" ht="21" customHeight="1" thickTop="1">
      <c r="A59" s="147"/>
      <c r="B59" s="208"/>
      <c r="C59" s="208"/>
      <c r="D59" s="208"/>
      <c r="E59" s="211" t="s">
        <v>19</v>
      </c>
      <c r="F59" s="212"/>
      <c r="G59" s="212"/>
      <c r="H59" s="212"/>
      <c r="I59" s="213" t="s">
        <v>20</v>
      </c>
      <c r="J59" s="214"/>
      <c r="K59" s="215"/>
      <c r="L59" s="214" t="s">
        <v>21</v>
      </c>
      <c r="M59" s="214"/>
      <c r="N59" s="214"/>
      <c r="O59" s="216" t="s">
        <v>147</v>
      </c>
      <c r="P59" s="218" t="e">
        <f>VLOOKUP($B59,利用者一覧!$C$4:$AU$53,40,FALSE)</f>
        <v>#N/A</v>
      </c>
      <c r="Q59" s="219"/>
      <c r="R59" s="219"/>
      <c r="S59" s="219"/>
      <c r="T59" s="219"/>
      <c r="U59" s="220"/>
      <c r="V59" s="88" t="s">
        <v>148</v>
      </c>
      <c r="W59" s="221" t="e">
        <f>VLOOKUP($B59,利用者一覧!$C$4:$AU$53,45,FALSE)</f>
        <v>#N/A</v>
      </c>
      <c r="X59" s="222"/>
      <c r="Y59" s="222"/>
      <c r="Z59" s="222"/>
      <c r="AA59" s="222"/>
      <c r="AB59" s="222"/>
      <c r="AC59" s="222"/>
      <c r="AD59" s="223"/>
    </row>
    <row r="60" spans="1:30" ht="21" customHeight="1">
      <c r="A60" s="147"/>
      <c r="B60" s="209"/>
      <c r="C60" s="209"/>
      <c r="D60" s="209"/>
      <c r="E60" s="183" t="s">
        <v>24</v>
      </c>
      <c r="F60" s="184"/>
      <c r="G60" s="184"/>
      <c r="H60" s="184"/>
      <c r="I60" s="185" t="s">
        <v>20</v>
      </c>
      <c r="J60" s="186"/>
      <c r="K60" s="187"/>
      <c r="L60" s="186" t="s">
        <v>21</v>
      </c>
      <c r="M60" s="186"/>
      <c r="N60" s="186"/>
      <c r="O60" s="217"/>
      <c r="P60" s="188" t="e">
        <f>VLOOKUP($B59,利用者一覧!$C$4:$AU$53,41,FALSE)</f>
        <v>#N/A</v>
      </c>
      <c r="Q60" s="189"/>
      <c r="R60" s="189"/>
      <c r="S60" s="189"/>
      <c r="T60" s="189"/>
      <c r="U60" s="190"/>
      <c r="V60" s="89" t="s">
        <v>148</v>
      </c>
      <c r="W60" s="224"/>
      <c r="X60" s="225"/>
      <c r="Y60" s="225"/>
      <c r="Z60" s="225"/>
      <c r="AA60" s="225"/>
      <c r="AB60" s="225"/>
      <c r="AC60" s="225"/>
      <c r="AD60" s="226"/>
    </row>
    <row r="61" spans="1:30" ht="21" customHeight="1" thickBot="1">
      <c r="A61" s="147"/>
      <c r="B61" s="210"/>
      <c r="C61" s="210"/>
      <c r="D61" s="210"/>
      <c r="E61" s="191" t="s">
        <v>25</v>
      </c>
      <c r="F61" s="192"/>
      <c r="G61" s="192"/>
      <c r="H61" s="192"/>
      <c r="I61" s="193" t="s">
        <v>20</v>
      </c>
      <c r="J61" s="194"/>
      <c r="K61" s="195"/>
      <c r="L61" s="194" t="s">
        <v>21</v>
      </c>
      <c r="M61" s="194"/>
      <c r="N61" s="194"/>
      <c r="O61" s="217"/>
      <c r="P61" s="188" t="e">
        <f>VLOOKUP($B59,利用者一覧!$C$4:$AU$53,42,FALSE)</f>
        <v>#N/A</v>
      </c>
      <c r="Q61" s="189"/>
      <c r="R61" s="189"/>
      <c r="S61" s="189"/>
      <c r="T61" s="189"/>
      <c r="U61" s="190"/>
      <c r="V61" s="89" t="s">
        <v>148</v>
      </c>
      <c r="W61" s="224"/>
      <c r="X61" s="225"/>
      <c r="Y61" s="225"/>
      <c r="Z61" s="225"/>
      <c r="AA61" s="225"/>
      <c r="AB61" s="225"/>
      <c r="AC61" s="225"/>
      <c r="AD61" s="226"/>
    </row>
    <row r="62" spans="1:30" ht="21" customHeight="1" thickBot="1">
      <c r="A62" s="147"/>
      <c r="B62" s="162" t="s">
        <v>132</v>
      </c>
      <c r="C62" s="165" t="s">
        <v>13</v>
      </c>
      <c r="D62" s="166"/>
      <c r="E62" s="167" t="s">
        <v>14</v>
      </c>
      <c r="F62" s="166"/>
      <c r="G62" s="167" t="s">
        <v>15</v>
      </c>
      <c r="H62" s="166"/>
      <c r="I62" s="167" t="s">
        <v>16</v>
      </c>
      <c r="J62" s="166"/>
      <c r="K62" s="167" t="s">
        <v>17</v>
      </c>
      <c r="L62" s="166"/>
      <c r="M62" s="167" t="s">
        <v>18</v>
      </c>
      <c r="N62" s="168"/>
      <c r="O62" s="169" t="s">
        <v>135</v>
      </c>
      <c r="P62" s="170"/>
      <c r="Q62" s="170" t="s">
        <v>143</v>
      </c>
      <c r="R62" s="170"/>
      <c r="S62" s="170" t="s">
        <v>144</v>
      </c>
      <c r="T62" s="170"/>
      <c r="U62" s="170" t="s">
        <v>138</v>
      </c>
      <c r="V62" s="171"/>
      <c r="W62" s="224"/>
      <c r="X62" s="225"/>
      <c r="Y62" s="225"/>
      <c r="Z62" s="225"/>
      <c r="AA62" s="225"/>
      <c r="AB62" s="225"/>
      <c r="AC62" s="225"/>
      <c r="AD62" s="226"/>
    </row>
    <row r="63" spans="1:30" ht="21" customHeight="1" thickTop="1">
      <c r="A63" s="147"/>
      <c r="B63" s="163"/>
      <c r="C63" s="90" t="s">
        <v>22</v>
      </c>
      <c r="D63" s="91" t="s">
        <v>23</v>
      </c>
      <c r="E63" s="92" t="s">
        <v>22</v>
      </c>
      <c r="F63" s="91" t="s">
        <v>23</v>
      </c>
      <c r="G63" s="92" t="s">
        <v>22</v>
      </c>
      <c r="H63" s="91" t="s">
        <v>23</v>
      </c>
      <c r="I63" s="92" t="s">
        <v>22</v>
      </c>
      <c r="J63" s="91" t="s">
        <v>23</v>
      </c>
      <c r="K63" s="92" t="s">
        <v>22</v>
      </c>
      <c r="L63" s="91" t="s">
        <v>23</v>
      </c>
      <c r="M63" s="92" t="s">
        <v>22</v>
      </c>
      <c r="N63" s="93" t="s">
        <v>23</v>
      </c>
      <c r="O63" s="172" t="e">
        <f>VLOOKUP($B59,利用者一覧!$C$4:$AU$53,14,FALSE)</f>
        <v>#N/A</v>
      </c>
      <c r="P63" s="155"/>
      <c r="Q63" s="173" t="e">
        <f>VLOOKUP($B59,利用者一覧!$C$4:$AU$53,16,FALSE)</f>
        <v>#N/A</v>
      </c>
      <c r="R63" s="155"/>
      <c r="S63" s="155" t="e">
        <f>VLOOKUP($B59,利用者一覧!$C$4:$AU$53,18,FALSE)</f>
        <v>#N/A</v>
      </c>
      <c r="T63" s="155"/>
      <c r="U63" s="155" t="e">
        <f>VLOOKUP($B59,利用者一覧!$C$4:$AU$53,20,FALSE)</f>
        <v>#N/A</v>
      </c>
      <c r="V63" s="155"/>
      <c r="W63" s="179" t="e">
        <f>VLOOKUP($B59,利用者一覧!$C$4:$AU$53,44,FALSE)</f>
        <v>#N/A</v>
      </c>
      <c r="X63" s="179"/>
      <c r="Y63" s="179"/>
      <c r="Z63" s="179"/>
      <c r="AA63" s="179"/>
      <c r="AB63" s="179"/>
      <c r="AC63" s="179"/>
      <c r="AD63" s="180"/>
    </row>
    <row r="64" spans="1:30" ht="21" customHeight="1">
      <c r="A64" s="147"/>
      <c r="B64" s="163"/>
      <c r="C64" s="156" t="e">
        <f>VLOOKUP($B59,利用者一覧!$C$4:$AU$53,30,FALSE)</f>
        <v>#N/A</v>
      </c>
      <c r="D64" s="158" t="s">
        <v>148</v>
      </c>
      <c r="E64" s="160" t="e">
        <f>VLOOKUP($B59,利用者一覧!$C$4:$AU$53,31,FALSE)</f>
        <v>#N/A</v>
      </c>
      <c r="F64" s="158" t="s">
        <v>148</v>
      </c>
      <c r="G64" s="160" t="e">
        <f>VLOOKUP($B59,利用者一覧!$C$4:$AU$53,32,FALSE)</f>
        <v>#N/A</v>
      </c>
      <c r="H64" s="158" t="s">
        <v>148</v>
      </c>
      <c r="I64" s="160" t="e">
        <f>VLOOKUP($B59,利用者一覧!$C$4:$AU$53,33,FALSE)</f>
        <v>#N/A</v>
      </c>
      <c r="J64" s="158" t="s">
        <v>148</v>
      </c>
      <c r="K64" s="160" t="e">
        <f>VLOOKUP($B59,利用者一覧!$C$4:$AU$53,34,FALSE)</f>
        <v>#N/A</v>
      </c>
      <c r="L64" s="158" t="s">
        <v>148</v>
      </c>
      <c r="M64" s="160" t="e">
        <f>VLOOKUP($B59,利用者一覧!$C$4:$AU$53,35,FALSE)</f>
        <v>#N/A</v>
      </c>
      <c r="N64" s="200" t="s">
        <v>148</v>
      </c>
      <c r="O64" s="202" t="s">
        <v>139</v>
      </c>
      <c r="P64" s="152"/>
      <c r="Q64" s="152" t="s">
        <v>140</v>
      </c>
      <c r="R64" s="152"/>
      <c r="S64" s="152" t="s">
        <v>141</v>
      </c>
      <c r="T64" s="152"/>
      <c r="U64" s="152" t="s">
        <v>142</v>
      </c>
      <c r="V64" s="152"/>
      <c r="W64" s="179"/>
      <c r="X64" s="179"/>
      <c r="Y64" s="179"/>
      <c r="Z64" s="179"/>
      <c r="AA64" s="179"/>
      <c r="AB64" s="179"/>
      <c r="AC64" s="179"/>
      <c r="AD64" s="180"/>
    </row>
    <row r="65" spans="1:30" ht="21" customHeight="1" thickBot="1">
      <c r="A65" s="147"/>
      <c r="B65" s="164"/>
      <c r="C65" s="157"/>
      <c r="D65" s="159"/>
      <c r="E65" s="161"/>
      <c r="F65" s="159"/>
      <c r="G65" s="161"/>
      <c r="H65" s="159"/>
      <c r="I65" s="161"/>
      <c r="J65" s="159"/>
      <c r="K65" s="161"/>
      <c r="L65" s="159"/>
      <c r="M65" s="161"/>
      <c r="N65" s="201"/>
      <c r="O65" s="153" t="e">
        <f>VLOOKUP($B59,利用者一覧!$C$4:$AU$53,22,FALSE)</f>
        <v>#N/A</v>
      </c>
      <c r="P65" s="154"/>
      <c r="Q65" s="154" t="e">
        <f>VLOOKUP($B59,利用者一覧!$C$4:$AU$53,24,FALSE)</f>
        <v>#N/A</v>
      </c>
      <c r="R65" s="154"/>
      <c r="S65" s="154" t="e">
        <f>VLOOKUP($B59,利用者一覧!$C$4:$AU$53,26,FALSE)</f>
        <v>#N/A</v>
      </c>
      <c r="T65" s="154"/>
      <c r="U65" s="154" t="e">
        <f>VLOOKUP($B59,利用者一覧!$C$4:$AU$53,28,FALSE)</f>
        <v>#N/A</v>
      </c>
      <c r="V65" s="154"/>
      <c r="W65" s="181"/>
      <c r="X65" s="181"/>
      <c r="Y65" s="181"/>
      <c r="Z65" s="181"/>
      <c r="AA65" s="181"/>
      <c r="AB65" s="181"/>
      <c r="AC65" s="181"/>
      <c r="AD65" s="182"/>
    </row>
    <row r="66" spans="1:30" ht="26.4" customHeight="1" thickBot="1">
      <c r="A66" s="148"/>
      <c r="B66" s="174" t="s">
        <v>182</v>
      </c>
      <c r="C66" s="175"/>
      <c r="D66" s="176"/>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8"/>
    </row>
    <row r="67" spans="1:30" ht="21" customHeight="1" thickBot="1">
      <c r="A67" s="146">
        <v>8</v>
      </c>
      <c r="B67" s="149" t="s">
        <v>9</v>
      </c>
      <c r="C67" s="150"/>
      <c r="D67" s="151"/>
      <c r="E67" s="149" t="s">
        <v>10</v>
      </c>
      <c r="F67" s="150"/>
      <c r="G67" s="150"/>
      <c r="H67" s="150"/>
      <c r="I67" s="196" t="s">
        <v>11</v>
      </c>
      <c r="J67" s="150"/>
      <c r="K67" s="197"/>
      <c r="L67" s="150" t="s">
        <v>12</v>
      </c>
      <c r="M67" s="150"/>
      <c r="N67" s="150"/>
      <c r="O67" s="198" t="s">
        <v>175</v>
      </c>
      <c r="P67" s="199"/>
      <c r="Q67" s="199"/>
      <c r="R67" s="199"/>
      <c r="S67" s="199"/>
      <c r="T67" s="199"/>
      <c r="U67" s="199"/>
      <c r="V67" s="199"/>
      <c r="W67" s="203" t="s">
        <v>169</v>
      </c>
      <c r="X67" s="204"/>
      <c r="Y67" s="204"/>
      <c r="Z67" s="205"/>
      <c r="AA67" s="206" t="e">
        <f>VLOOKUP($B68,利用者一覧!$C$4:$AU$53,43,FALSE)</f>
        <v>#N/A</v>
      </c>
      <c r="AB67" s="206"/>
      <c r="AC67" s="206"/>
      <c r="AD67" s="207"/>
    </row>
    <row r="68" spans="1:30" ht="21" customHeight="1" thickTop="1">
      <c r="A68" s="147"/>
      <c r="B68" s="208"/>
      <c r="C68" s="208"/>
      <c r="D68" s="208"/>
      <c r="E68" s="211" t="s">
        <v>19</v>
      </c>
      <c r="F68" s="212"/>
      <c r="G68" s="212"/>
      <c r="H68" s="212"/>
      <c r="I68" s="213" t="s">
        <v>20</v>
      </c>
      <c r="J68" s="214"/>
      <c r="K68" s="215"/>
      <c r="L68" s="214" t="s">
        <v>21</v>
      </c>
      <c r="M68" s="214"/>
      <c r="N68" s="214"/>
      <c r="O68" s="216" t="s">
        <v>147</v>
      </c>
      <c r="P68" s="218" t="e">
        <f>VLOOKUP($B68,利用者一覧!$C$4:$AU$53,40,FALSE)</f>
        <v>#N/A</v>
      </c>
      <c r="Q68" s="219"/>
      <c r="R68" s="219"/>
      <c r="S68" s="219"/>
      <c r="T68" s="219"/>
      <c r="U68" s="220"/>
      <c r="V68" s="88" t="s">
        <v>148</v>
      </c>
      <c r="W68" s="221" t="e">
        <f>VLOOKUP($B68,利用者一覧!$C$4:$AU$53,45,FALSE)</f>
        <v>#N/A</v>
      </c>
      <c r="X68" s="222"/>
      <c r="Y68" s="222"/>
      <c r="Z68" s="222"/>
      <c r="AA68" s="222"/>
      <c r="AB68" s="222"/>
      <c r="AC68" s="222"/>
      <c r="AD68" s="223"/>
    </row>
    <row r="69" spans="1:30" ht="21" customHeight="1">
      <c r="A69" s="147"/>
      <c r="B69" s="209"/>
      <c r="C69" s="209"/>
      <c r="D69" s="209"/>
      <c r="E69" s="183" t="s">
        <v>24</v>
      </c>
      <c r="F69" s="184"/>
      <c r="G69" s="184"/>
      <c r="H69" s="184"/>
      <c r="I69" s="185" t="s">
        <v>20</v>
      </c>
      <c r="J69" s="186"/>
      <c r="K69" s="187"/>
      <c r="L69" s="186" t="s">
        <v>21</v>
      </c>
      <c r="M69" s="186"/>
      <c r="N69" s="186"/>
      <c r="O69" s="217"/>
      <c r="P69" s="188" t="e">
        <f>VLOOKUP($B68,利用者一覧!$C$4:$AU$53,41,FALSE)</f>
        <v>#N/A</v>
      </c>
      <c r="Q69" s="189"/>
      <c r="R69" s="189"/>
      <c r="S69" s="189"/>
      <c r="T69" s="189"/>
      <c r="U69" s="190"/>
      <c r="V69" s="89" t="s">
        <v>148</v>
      </c>
      <c r="W69" s="224"/>
      <c r="X69" s="225"/>
      <c r="Y69" s="225"/>
      <c r="Z69" s="225"/>
      <c r="AA69" s="225"/>
      <c r="AB69" s="225"/>
      <c r="AC69" s="225"/>
      <c r="AD69" s="226"/>
    </row>
    <row r="70" spans="1:30" ht="21" customHeight="1" thickBot="1">
      <c r="A70" s="147"/>
      <c r="B70" s="210"/>
      <c r="C70" s="210"/>
      <c r="D70" s="210"/>
      <c r="E70" s="191" t="s">
        <v>25</v>
      </c>
      <c r="F70" s="192"/>
      <c r="G70" s="192"/>
      <c r="H70" s="192"/>
      <c r="I70" s="193" t="s">
        <v>20</v>
      </c>
      <c r="J70" s="194"/>
      <c r="K70" s="195"/>
      <c r="L70" s="194" t="s">
        <v>21</v>
      </c>
      <c r="M70" s="194"/>
      <c r="N70" s="194"/>
      <c r="O70" s="217"/>
      <c r="P70" s="188" t="e">
        <f>VLOOKUP($B68,利用者一覧!$C$4:$AU$53,42,FALSE)</f>
        <v>#N/A</v>
      </c>
      <c r="Q70" s="189"/>
      <c r="R70" s="189"/>
      <c r="S70" s="189"/>
      <c r="T70" s="189"/>
      <c r="U70" s="190"/>
      <c r="V70" s="89" t="s">
        <v>148</v>
      </c>
      <c r="W70" s="224"/>
      <c r="X70" s="225"/>
      <c r="Y70" s="225"/>
      <c r="Z70" s="225"/>
      <c r="AA70" s="225"/>
      <c r="AB70" s="225"/>
      <c r="AC70" s="225"/>
      <c r="AD70" s="226"/>
    </row>
    <row r="71" spans="1:30" ht="21" customHeight="1" thickBot="1">
      <c r="A71" s="147"/>
      <c r="B71" s="162" t="s">
        <v>132</v>
      </c>
      <c r="C71" s="165" t="s">
        <v>13</v>
      </c>
      <c r="D71" s="166"/>
      <c r="E71" s="167" t="s">
        <v>14</v>
      </c>
      <c r="F71" s="166"/>
      <c r="G71" s="167" t="s">
        <v>15</v>
      </c>
      <c r="H71" s="166"/>
      <c r="I71" s="167" t="s">
        <v>16</v>
      </c>
      <c r="J71" s="166"/>
      <c r="K71" s="167" t="s">
        <v>17</v>
      </c>
      <c r="L71" s="166"/>
      <c r="M71" s="167" t="s">
        <v>18</v>
      </c>
      <c r="N71" s="168"/>
      <c r="O71" s="169" t="s">
        <v>135</v>
      </c>
      <c r="P71" s="170"/>
      <c r="Q71" s="170" t="s">
        <v>143</v>
      </c>
      <c r="R71" s="170"/>
      <c r="S71" s="170" t="s">
        <v>144</v>
      </c>
      <c r="T71" s="170"/>
      <c r="U71" s="170" t="s">
        <v>138</v>
      </c>
      <c r="V71" s="171"/>
      <c r="W71" s="224"/>
      <c r="X71" s="225"/>
      <c r="Y71" s="225"/>
      <c r="Z71" s="225"/>
      <c r="AA71" s="225"/>
      <c r="AB71" s="225"/>
      <c r="AC71" s="225"/>
      <c r="AD71" s="226"/>
    </row>
    <row r="72" spans="1:30" ht="21" customHeight="1" thickTop="1">
      <c r="A72" s="147"/>
      <c r="B72" s="163"/>
      <c r="C72" s="90" t="s">
        <v>22</v>
      </c>
      <c r="D72" s="91" t="s">
        <v>23</v>
      </c>
      <c r="E72" s="92" t="s">
        <v>22</v>
      </c>
      <c r="F72" s="91" t="s">
        <v>23</v>
      </c>
      <c r="G72" s="92" t="s">
        <v>22</v>
      </c>
      <c r="H72" s="91" t="s">
        <v>23</v>
      </c>
      <c r="I72" s="92" t="s">
        <v>22</v>
      </c>
      <c r="J72" s="91" t="s">
        <v>23</v>
      </c>
      <c r="K72" s="92" t="s">
        <v>22</v>
      </c>
      <c r="L72" s="91" t="s">
        <v>23</v>
      </c>
      <c r="M72" s="92" t="s">
        <v>22</v>
      </c>
      <c r="N72" s="93" t="s">
        <v>23</v>
      </c>
      <c r="O72" s="172" t="e">
        <f>VLOOKUP($B68,利用者一覧!$C$4:$AU$53,14,FALSE)</f>
        <v>#N/A</v>
      </c>
      <c r="P72" s="155"/>
      <c r="Q72" s="173" t="e">
        <f>VLOOKUP($B68,利用者一覧!$C$4:$AU$53,16,FALSE)</f>
        <v>#N/A</v>
      </c>
      <c r="R72" s="155"/>
      <c r="S72" s="155" t="e">
        <f>VLOOKUP($B68,利用者一覧!$C$4:$AU$53,18,FALSE)</f>
        <v>#N/A</v>
      </c>
      <c r="T72" s="155"/>
      <c r="U72" s="155" t="e">
        <f>VLOOKUP($B68,利用者一覧!$C$4:$AU$53,20,FALSE)</f>
        <v>#N/A</v>
      </c>
      <c r="V72" s="155"/>
      <c r="W72" s="179" t="e">
        <f>VLOOKUP($B68,利用者一覧!$C$4:$AU$53,44,FALSE)</f>
        <v>#N/A</v>
      </c>
      <c r="X72" s="179"/>
      <c r="Y72" s="179"/>
      <c r="Z72" s="179"/>
      <c r="AA72" s="179"/>
      <c r="AB72" s="179"/>
      <c r="AC72" s="179"/>
      <c r="AD72" s="180"/>
    </row>
    <row r="73" spans="1:30" ht="21" customHeight="1">
      <c r="A73" s="147"/>
      <c r="B73" s="163"/>
      <c r="C73" s="156" t="e">
        <f>VLOOKUP($B68,利用者一覧!$C$4:$AU$53,30,FALSE)</f>
        <v>#N/A</v>
      </c>
      <c r="D73" s="158" t="s">
        <v>148</v>
      </c>
      <c r="E73" s="160" t="e">
        <f>VLOOKUP($B68,利用者一覧!$C$4:$AU$53,31,FALSE)</f>
        <v>#N/A</v>
      </c>
      <c r="F73" s="158" t="s">
        <v>148</v>
      </c>
      <c r="G73" s="160" t="e">
        <f>VLOOKUP($B68,利用者一覧!$C$4:$AU$53,32,FALSE)</f>
        <v>#N/A</v>
      </c>
      <c r="H73" s="158" t="s">
        <v>148</v>
      </c>
      <c r="I73" s="160" t="e">
        <f>VLOOKUP($B68,利用者一覧!$C$4:$AU$53,33,FALSE)</f>
        <v>#N/A</v>
      </c>
      <c r="J73" s="158" t="s">
        <v>148</v>
      </c>
      <c r="K73" s="160" t="e">
        <f>VLOOKUP($B68,利用者一覧!$C$4:$AU$53,34,FALSE)</f>
        <v>#N/A</v>
      </c>
      <c r="L73" s="158" t="s">
        <v>148</v>
      </c>
      <c r="M73" s="160" t="e">
        <f>VLOOKUP($B68,利用者一覧!$C$4:$AU$53,35,FALSE)</f>
        <v>#N/A</v>
      </c>
      <c r="N73" s="200" t="s">
        <v>148</v>
      </c>
      <c r="O73" s="202" t="s">
        <v>139</v>
      </c>
      <c r="P73" s="152"/>
      <c r="Q73" s="152" t="s">
        <v>140</v>
      </c>
      <c r="R73" s="152"/>
      <c r="S73" s="152" t="s">
        <v>141</v>
      </c>
      <c r="T73" s="152"/>
      <c r="U73" s="152" t="s">
        <v>142</v>
      </c>
      <c r="V73" s="152"/>
      <c r="W73" s="179"/>
      <c r="X73" s="179"/>
      <c r="Y73" s="179"/>
      <c r="Z73" s="179"/>
      <c r="AA73" s="179"/>
      <c r="AB73" s="179"/>
      <c r="AC73" s="179"/>
      <c r="AD73" s="180"/>
    </row>
    <row r="74" spans="1:30" ht="21" customHeight="1" thickBot="1">
      <c r="A74" s="147"/>
      <c r="B74" s="164"/>
      <c r="C74" s="157"/>
      <c r="D74" s="159"/>
      <c r="E74" s="161"/>
      <c r="F74" s="159"/>
      <c r="G74" s="161"/>
      <c r="H74" s="159"/>
      <c r="I74" s="161"/>
      <c r="J74" s="159"/>
      <c r="K74" s="161"/>
      <c r="L74" s="159"/>
      <c r="M74" s="161"/>
      <c r="N74" s="201"/>
      <c r="O74" s="153" t="e">
        <f>VLOOKUP($B68,利用者一覧!$C$4:$AU$53,22,FALSE)</f>
        <v>#N/A</v>
      </c>
      <c r="P74" s="154"/>
      <c r="Q74" s="154" t="e">
        <f>VLOOKUP($B68,利用者一覧!$C$4:$AU$53,24,FALSE)</f>
        <v>#N/A</v>
      </c>
      <c r="R74" s="154"/>
      <c r="S74" s="154" t="e">
        <f>VLOOKUP($B68,利用者一覧!$C$4:$AU$53,26,FALSE)</f>
        <v>#N/A</v>
      </c>
      <c r="T74" s="154"/>
      <c r="U74" s="154" t="e">
        <f>VLOOKUP($B68,利用者一覧!$C$4:$AU$53,28,FALSE)</f>
        <v>#N/A</v>
      </c>
      <c r="V74" s="154"/>
      <c r="W74" s="181"/>
      <c r="X74" s="181"/>
      <c r="Y74" s="181"/>
      <c r="Z74" s="181"/>
      <c r="AA74" s="181"/>
      <c r="AB74" s="181"/>
      <c r="AC74" s="181"/>
      <c r="AD74" s="182"/>
    </row>
    <row r="75" spans="1:30" ht="26.4" customHeight="1" thickBot="1">
      <c r="A75" s="148"/>
      <c r="B75" s="174" t="s">
        <v>182</v>
      </c>
      <c r="C75" s="175"/>
      <c r="D75" s="176"/>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8"/>
    </row>
    <row r="76" spans="1:30" ht="21" customHeight="1" thickBot="1">
      <c r="A76" s="146">
        <v>9</v>
      </c>
      <c r="B76" s="149" t="s">
        <v>9</v>
      </c>
      <c r="C76" s="150"/>
      <c r="D76" s="151"/>
      <c r="E76" s="149" t="s">
        <v>10</v>
      </c>
      <c r="F76" s="150"/>
      <c r="G76" s="150"/>
      <c r="H76" s="150"/>
      <c r="I76" s="196" t="s">
        <v>11</v>
      </c>
      <c r="J76" s="150"/>
      <c r="K76" s="197"/>
      <c r="L76" s="150" t="s">
        <v>12</v>
      </c>
      <c r="M76" s="150"/>
      <c r="N76" s="150"/>
      <c r="O76" s="198" t="s">
        <v>175</v>
      </c>
      <c r="P76" s="199"/>
      <c r="Q76" s="199"/>
      <c r="R76" s="199"/>
      <c r="S76" s="199"/>
      <c r="T76" s="199"/>
      <c r="U76" s="199"/>
      <c r="V76" s="199"/>
      <c r="W76" s="203" t="s">
        <v>169</v>
      </c>
      <c r="X76" s="204"/>
      <c r="Y76" s="204"/>
      <c r="Z76" s="205"/>
      <c r="AA76" s="206" t="e">
        <f>VLOOKUP($B77,利用者一覧!$C$4:$AU$53,43,FALSE)</f>
        <v>#N/A</v>
      </c>
      <c r="AB76" s="206"/>
      <c r="AC76" s="206"/>
      <c r="AD76" s="207"/>
    </row>
    <row r="77" spans="1:30" ht="21" customHeight="1" thickTop="1">
      <c r="A77" s="147"/>
      <c r="B77" s="208"/>
      <c r="C77" s="208"/>
      <c r="D77" s="208"/>
      <c r="E77" s="211" t="s">
        <v>19</v>
      </c>
      <c r="F77" s="212"/>
      <c r="G77" s="212"/>
      <c r="H77" s="212"/>
      <c r="I77" s="213" t="s">
        <v>20</v>
      </c>
      <c r="J77" s="214"/>
      <c r="K77" s="215"/>
      <c r="L77" s="214" t="s">
        <v>21</v>
      </c>
      <c r="M77" s="214"/>
      <c r="N77" s="214"/>
      <c r="O77" s="216" t="s">
        <v>147</v>
      </c>
      <c r="P77" s="218" t="e">
        <f>VLOOKUP($B77,利用者一覧!$C$4:$AU$53,40,FALSE)</f>
        <v>#N/A</v>
      </c>
      <c r="Q77" s="219"/>
      <c r="R77" s="219"/>
      <c r="S77" s="219"/>
      <c r="T77" s="219"/>
      <c r="U77" s="220"/>
      <c r="V77" s="88" t="s">
        <v>148</v>
      </c>
      <c r="W77" s="221" t="e">
        <f>VLOOKUP($B77,利用者一覧!$C$4:$AU$53,45,FALSE)</f>
        <v>#N/A</v>
      </c>
      <c r="X77" s="222"/>
      <c r="Y77" s="222"/>
      <c r="Z77" s="222"/>
      <c r="AA77" s="222"/>
      <c r="AB77" s="222"/>
      <c r="AC77" s="222"/>
      <c r="AD77" s="223"/>
    </row>
    <row r="78" spans="1:30" ht="21" customHeight="1">
      <c r="A78" s="147"/>
      <c r="B78" s="209"/>
      <c r="C78" s="209"/>
      <c r="D78" s="209"/>
      <c r="E78" s="183" t="s">
        <v>24</v>
      </c>
      <c r="F78" s="184"/>
      <c r="G78" s="184"/>
      <c r="H78" s="184"/>
      <c r="I78" s="185" t="s">
        <v>20</v>
      </c>
      <c r="J78" s="186"/>
      <c r="K78" s="187"/>
      <c r="L78" s="186" t="s">
        <v>21</v>
      </c>
      <c r="M78" s="186"/>
      <c r="N78" s="186"/>
      <c r="O78" s="217"/>
      <c r="P78" s="188" t="e">
        <f>VLOOKUP($B77,利用者一覧!$C$4:$AU$53,41,FALSE)</f>
        <v>#N/A</v>
      </c>
      <c r="Q78" s="189"/>
      <c r="R78" s="189"/>
      <c r="S78" s="189"/>
      <c r="T78" s="189"/>
      <c r="U78" s="190"/>
      <c r="V78" s="89" t="s">
        <v>148</v>
      </c>
      <c r="W78" s="224"/>
      <c r="X78" s="225"/>
      <c r="Y78" s="225"/>
      <c r="Z78" s="225"/>
      <c r="AA78" s="225"/>
      <c r="AB78" s="225"/>
      <c r="AC78" s="225"/>
      <c r="AD78" s="226"/>
    </row>
    <row r="79" spans="1:30" ht="21" customHeight="1" thickBot="1">
      <c r="A79" s="147"/>
      <c r="B79" s="210"/>
      <c r="C79" s="210"/>
      <c r="D79" s="210"/>
      <c r="E79" s="191" t="s">
        <v>25</v>
      </c>
      <c r="F79" s="192"/>
      <c r="G79" s="192"/>
      <c r="H79" s="192"/>
      <c r="I79" s="193" t="s">
        <v>20</v>
      </c>
      <c r="J79" s="194"/>
      <c r="K79" s="195"/>
      <c r="L79" s="194" t="s">
        <v>21</v>
      </c>
      <c r="M79" s="194"/>
      <c r="N79" s="194"/>
      <c r="O79" s="217"/>
      <c r="P79" s="188" t="e">
        <f>VLOOKUP($B77,利用者一覧!$C$4:$AU$53,42,FALSE)</f>
        <v>#N/A</v>
      </c>
      <c r="Q79" s="189"/>
      <c r="R79" s="189"/>
      <c r="S79" s="189"/>
      <c r="T79" s="189"/>
      <c r="U79" s="190"/>
      <c r="V79" s="89" t="s">
        <v>148</v>
      </c>
      <c r="W79" s="224"/>
      <c r="X79" s="225"/>
      <c r="Y79" s="225"/>
      <c r="Z79" s="225"/>
      <c r="AA79" s="225"/>
      <c r="AB79" s="225"/>
      <c r="AC79" s="225"/>
      <c r="AD79" s="226"/>
    </row>
    <row r="80" spans="1:30" ht="21" customHeight="1" thickBot="1">
      <c r="A80" s="147"/>
      <c r="B80" s="162" t="s">
        <v>132</v>
      </c>
      <c r="C80" s="165" t="s">
        <v>13</v>
      </c>
      <c r="D80" s="166"/>
      <c r="E80" s="167" t="s">
        <v>14</v>
      </c>
      <c r="F80" s="166"/>
      <c r="G80" s="167" t="s">
        <v>15</v>
      </c>
      <c r="H80" s="166"/>
      <c r="I80" s="167" t="s">
        <v>16</v>
      </c>
      <c r="J80" s="166"/>
      <c r="K80" s="167" t="s">
        <v>17</v>
      </c>
      <c r="L80" s="166"/>
      <c r="M80" s="167" t="s">
        <v>18</v>
      </c>
      <c r="N80" s="168"/>
      <c r="O80" s="169" t="s">
        <v>135</v>
      </c>
      <c r="P80" s="170"/>
      <c r="Q80" s="170" t="s">
        <v>143</v>
      </c>
      <c r="R80" s="170"/>
      <c r="S80" s="170" t="s">
        <v>144</v>
      </c>
      <c r="T80" s="170"/>
      <c r="U80" s="170" t="s">
        <v>138</v>
      </c>
      <c r="V80" s="171"/>
      <c r="W80" s="224"/>
      <c r="X80" s="225"/>
      <c r="Y80" s="225"/>
      <c r="Z80" s="225"/>
      <c r="AA80" s="225"/>
      <c r="AB80" s="225"/>
      <c r="AC80" s="225"/>
      <c r="AD80" s="226"/>
    </row>
    <row r="81" spans="1:30" ht="21" customHeight="1" thickTop="1">
      <c r="A81" s="147"/>
      <c r="B81" s="163"/>
      <c r="C81" s="90" t="s">
        <v>22</v>
      </c>
      <c r="D81" s="91" t="s">
        <v>23</v>
      </c>
      <c r="E81" s="92" t="s">
        <v>22</v>
      </c>
      <c r="F81" s="91" t="s">
        <v>23</v>
      </c>
      <c r="G81" s="92" t="s">
        <v>22</v>
      </c>
      <c r="H81" s="91" t="s">
        <v>23</v>
      </c>
      <c r="I81" s="92" t="s">
        <v>22</v>
      </c>
      <c r="J81" s="91" t="s">
        <v>23</v>
      </c>
      <c r="K81" s="92" t="s">
        <v>22</v>
      </c>
      <c r="L81" s="91" t="s">
        <v>23</v>
      </c>
      <c r="M81" s="92" t="s">
        <v>22</v>
      </c>
      <c r="N81" s="93" t="s">
        <v>23</v>
      </c>
      <c r="O81" s="172" t="e">
        <f>VLOOKUP($B77,利用者一覧!$C$4:$AU$53,14,FALSE)</f>
        <v>#N/A</v>
      </c>
      <c r="P81" s="155"/>
      <c r="Q81" s="173" t="e">
        <f>VLOOKUP($B77,利用者一覧!$C$4:$AU$53,16,FALSE)</f>
        <v>#N/A</v>
      </c>
      <c r="R81" s="155"/>
      <c r="S81" s="155" t="e">
        <f>VLOOKUP($B77,利用者一覧!$C$4:$AU$53,18,FALSE)</f>
        <v>#N/A</v>
      </c>
      <c r="T81" s="155"/>
      <c r="U81" s="155" t="e">
        <f>VLOOKUP($B77,利用者一覧!$C$4:$AU$53,20,FALSE)</f>
        <v>#N/A</v>
      </c>
      <c r="V81" s="155"/>
      <c r="W81" s="179" t="e">
        <f>VLOOKUP($B77,利用者一覧!$C$4:$AU$53,44,FALSE)</f>
        <v>#N/A</v>
      </c>
      <c r="X81" s="179"/>
      <c r="Y81" s="179"/>
      <c r="Z81" s="179"/>
      <c r="AA81" s="179"/>
      <c r="AB81" s="179"/>
      <c r="AC81" s="179"/>
      <c r="AD81" s="180"/>
    </row>
    <row r="82" spans="1:30" ht="21" customHeight="1">
      <c r="A82" s="147"/>
      <c r="B82" s="163"/>
      <c r="C82" s="156" t="e">
        <f>VLOOKUP($B77,利用者一覧!$C$4:$AU$53,30,FALSE)</f>
        <v>#N/A</v>
      </c>
      <c r="D82" s="158" t="s">
        <v>148</v>
      </c>
      <c r="E82" s="160" t="e">
        <f>VLOOKUP($B77,利用者一覧!$C$4:$AU$53,31,FALSE)</f>
        <v>#N/A</v>
      </c>
      <c r="F82" s="158" t="s">
        <v>148</v>
      </c>
      <c r="G82" s="160" t="e">
        <f>VLOOKUP($B77,利用者一覧!$C$4:$AU$53,32,FALSE)</f>
        <v>#N/A</v>
      </c>
      <c r="H82" s="158" t="s">
        <v>148</v>
      </c>
      <c r="I82" s="160" t="e">
        <f>VLOOKUP($B77,利用者一覧!$C$4:$AU$53,33,FALSE)</f>
        <v>#N/A</v>
      </c>
      <c r="J82" s="158" t="s">
        <v>148</v>
      </c>
      <c r="K82" s="160" t="e">
        <f>VLOOKUP($B77,利用者一覧!$C$4:$AU$53,34,FALSE)</f>
        <v>#N/A</v>
      </c>
      <c r="L82" s="158" t="s">
        <v>148</v>
      </c>
      <c r="M82" s="160" t="e">
        <f>VLOOKUP($B77,利用者一覧!$C$4:$AU$53,35,FALSE)</f>
        <v>#N/A</v>
      </c>
      <c r="N82" s="200" t="s">
        <v>148</v>
      </c>
      <c r="O82" s="202" t="s">
        <v>139</v>
      </c>
      <c r="P82" s="152"/>
      <c r="Q82" s="152" t="s">
        <v>140</v>
      </c>
      <c r="R82" s="152"/>
      <c r="S82" s="152" t="s">
        <v>141</v>
      </c>
      <c r="T82" s="152"/>
      <c r="U82" s="152" t="s">
        <v>142</v>
      </c>
      <c r="V82" s="152"/>
      <c r="W82" s="179"/>
      <c r="X82" s="179"/>
      <c r="Y82" s="179"/>
      <c r="Z82" s="179"/>
      <c r="AA82" s="179"/>
      <c r="AB82" s="179"/>
      <c r="AC82" s="179"/>
      <c r="AD82" s="180"/>
    </row>
    <row r="83" spans="1:30" ht="21" customHeight="1" thickBot="1">
      <c r="A83" s="147"/>
      <c r="B83" s="164"/>
      <c r="C83" s="157"/>
      <c r="D83" s="159"/>
      <c r="E83" s="161"/>
      <c r="F83" s="159"/>
      <c r="G83" s="161"/>
      <c r="H83" s="159"/>
      <c r="I83" s="161"/>
      <c r="J83" s="159"/>
      <c r="K83" s="161"/>
      <c r="L83" s="159"/>
      <c r="M83" s="161"/>
      <c r="N83" s="201"/>
      <c r="O83" s="153" t="e">
        <f>VLOOKUP($B77,利用者一覧!$C$4:$AU$53,22,FALSE)</f>
        <v>#N/A</v>
      </c>
      <c r="P83" s="154"/>
      <c r="Q83" s="154" t="e">
        <f>VLOOKUP($B77,利用者一覧!$C$4:$AU$53,24,FALSE)</f>
        <v>#N/A</v>
      </c>
      <c r="R83" s="154"/>
      <c r="S83" s="154" t="e">
        <f>VLOOKUP($B77,利用者一覧!$C$4:$AU$53,26,FALSE)</f>
        <v>#N/A</v>
      </c>
      <c r="T83" s="154"/>
      <c r="U83" s="154" t="e">
        <f>VLOOKUP($B77,利用者一覧!$C$4:$AU$53,28,FALSE)</f>
        <v>#N/A</v>
      </c>
      <c r="V83" s="154"/>
      <c r="W83" s="181"/>
      <c r="X83" s="181"/>
      <c r="Y83" s="181"/>
      <c r="Z83" s="181"/>
      <c r="AA83" s="181"/>
      <c r="AB83" s="181"/>
      <c r="AC83" s="181"/>
      <c r="AD83" s="182"/>
    </row>
    <row r="84" spans="1:30" ht="26.4" customHeight="1" thickBot="1">
      <c r="A84" s="148"/>
      <c r="B84" s="174" t="s">
        <v>182</v>
      </c>
      <c r="C84" s="175"/>
      <c r="D84" s="176"/>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8"/>
    </row>
    <row r="85" spans="1:30" ht="21" customHeight="1" thickBot="1">
      <c r="A85" s="146">
        <v>10</v>
      </c>
      <c r="B85" s="149" t="s">
        <v>9</v>
      </c>
      <c r="C85" s="150"/>
      <c r="D85" s="151"/>
      <c r="E85" s="149" t="s">
        <v>10</v>
      </c>
      <c r="F85" s="150"/>
      <c r="G85" s="150"/>
      <c r="H85" s="150"/>
      <c r="I85" s="196" t="s">
        <v>11</v>
      </c>
      <c r="J85" s="150"/>
      <c r="K85" s="197"/>
      <c r="L85" s="150" t="s">
        <v>12</v>
      </c>
      <c r="M85" s="150"/>
      <c r="N85" s="150"/>
      <c r="O85" s="198" t="s">
        <v>175</v>
      </c>
      <c r="P85" s="199"/>
      <c r="Q85" s="199"/>
      <c r="R85" s="199"/>
      <c r="S85" s="199"/>
      <c r="T85" s="199"/>
      <c r="U85" s="199"/>
      <c r="V85" s="199"/>
      <c r="W85" s="203" t="s">
        <v>169</v>
      </c>
      <c r="X85" s="204"/>
      <c r="Y85" s="204"/>
      <c r="Z85" s="205"/>
      <c r="AA85" s="206" t="e">
        <f>VLOOKUP($B86,利用者一覧!$C$4:$AU$53,43,FALSE)</f>
        <v>#N/A</v>
      </c>
      <c r="AB85" s="206"/>
      <c r="AC85" s="206"/>
      <c r="AD85" s="207"/>
    </row>
    <row r="86" spans="1:30" ht="21" customHeight="1" thickTop="1">
      <c r="A86" s="147"/>
      <c r="B86" s="208"/>
      <c r="C86" s="208"/>
      <c r="D86" s="208"/>
      <c r="E86" s="211" t="s">
        <v>19</v>
      </c>
      <c r="F86" s="212"/>
      <c r="G86" s="212"/>
      <c r="H86" s="212"/>
      <c r="I86" s="213" t="s">
        <v>20</v>
      </c>
      <c r="J86" s="214"/>
      <c r="K86" s="215"/>
      <c r="L86" s="214" t="s">
        <v>21</v>
      </c>
      <c r="M86" s="214"/>
      <c r="N86" s="214"/>
      <c r="O86" s="216" t="s">
        <v>147</v>
      </c>
      <c r="P86" s="218" t="e">
        <f>VLOOKUP($B86,利用者一覧!$C$4:$AU$53,40,FALSE)</f>
        <v>#N/A</v>
      </c>
      <c r="Q86" s="219"/>
      <c r="R86" s="219"/>
      <c r="S86" s="219"/>
      <c r="T86" s="219"/>
      <c r="U86" s="220"/>
      <c r="V86" s="88" t="s">
        <v>148</v>
      </c>
      <c r="W86" s="221" t="e">
        <f>VLOOKUP($B86,利用者一覧!$C$4:$AU$53,45,FALSE)</f>
        <v>#N/A</v>
      </c>
      <c r="X86" s="222"/>
      <c r="Y86" s="222"/>
      <c r="Z86" s="222"/>
      <c r="AA86" s="222"/>
      <c r="AB86" s="222"/>
      <c r="AC86" s="222"/>
      <c r="AD86" s="223"/>
    </row>
    <row r="87" spans="1:30" ht="21" customHeight="1">
      <c r="A87" s="147"/>
      <c r="B87" s="209"/>
      <c r="C87" s="209"/>
      <c r="D87" s="209"/>
      <c r="E87" s="183" t="s">
        <v>24</v>
      </c>
      <c r="F87" s="184"/>
      <c r="G87" s="184"/>
      <c r="H87" s="184"/>
      <c r="I87" s="185" t="s">
        <v>20</v>
      </c>
      <c r="J87" s="186"/>
      <c r="K87" s="187"/>
      <c r="L87" s="186" t="s">
        <v>21</v>
      </c>
      <c r="M87" s="186"/>
      <c r="N87" s="186"/>
      <c r="O87" s="217"/>
      <c r="P87" s="188" t="e">
        <f>VLOOKUP($B86,利用者一覧!$C$4:$AU$53,41,FALSE)</f>
        <v>#N/A</v>
      </c>
      <c r="Q87" s="189"/>
      <c r="R87" s="189"/>
      <c r="S87" s="189"/>
      <c r="T87" s="189"/>
      <c r="U87" s="190"/>
      <c r="V87" s="89" t="s">
        <v>148</v>
      </c>
      <c r="W87" s="224"/>
      <c r="X87" s="225"/>
      <c r="Y87" s="225"/>
      <c r="Z87" s="225"/>
      <c r="AA87" s="225"/>
      <c r="AB87" s="225"/>
      <c r="AC87" s="225"/>
      <c r="AD87" s="226"/>
    </row>
    <row r="88" spans="1:30" ht="21" customHeight="1" thickBot="1">
      <c r="A88" s="147"/>
      <c r="B88" s="210"/>
      <c r="C88" s="210"/>
      <c r="D88" s="210"/>
      <c r="E88" s="191" t="s">
        <v>25</v>
      </c>
      <c r="F88" s="192"/>
      <c r="G88" s="192"/>
      <c r="H88" s="192"/>
      <c r="I88" s="193" t="s">
        <v>20</v>
      </c>
      <c r="J88" s="194"/>
      <c r="K88" s="195"/>
      <c r="L88" s="194" t="s">
        <v>21</v>
      </c>
      <c r="M88" s="194"/>
      <c r="N88" s="194"/>
      <c r="O88" s="217"/>
      <c r="P88" s="188" t="e">
        <f>VLOOKUP($B86,利用者一覧!$C$4:$AU$53,42,FALSE)</f>
        <v>#N/A</v>
      </c>
      <c r="Q88" s="189"/>
      <c r="R88" s="189"/>
      <c r="S88" s="189"/>
      <c r="T88" s="189"/>
      <c r="U88" s="190"/>
      <c r="V88" s="89" t="s">
        <v>148</v>
      </c>
      <c r="W88" s="224"/>
      <c r="X88" s="225"/>
      <c r="Y88" s="225"/>
      <c r="Z88" s="225"/>
      <c r="AA88" s="225"/>
      <c r="AB88" s="225"/>
      <c r="AC88" s="225"/>
      <c r="AD88" s="226"/>
    </row>
    <row r="89" spans="1:30" ht="21" customHeight="1" thickBot="1">
      <c r="A89" s="147"/>
      <c r="B89" s="162" t="s">
        <v>132</v>
      </c>
      <c r="C89" s="165" t="s">
        <v>13</v>
      </c>
      <c r="D89" s="166"/>
      <c r="E89" s="167" t="s">
        <v>14</v>
      </c>
      <c r="F89" s="166"/>
      <c r="G89" s="167" t="s">
        <v>15</v>
      </c>
      <c r="H89" s="166"/>
      <c r="I89" s="167" t="s">
        <v>16</v>
      </c>
      <c r="J89" s="166"/>
      <c r="K89" s="167" t="s">
        <v>17</v>
      </c>
      <c r="L89" s="166"/>
      <c r="M89" s="167" t="s">
        <v>18</v>
      </c>
      <c r="N89" s="168"/>
      <c r="O89" s="169" t="s">
        <v>135</v>
      </c>
      <c r="P89" s="170"/>
      <c r="Q89" s="170" t="s">
        <v>143</v>
      </c>
      <c r="R89" s="170"/>
      <c r="S89" s="170" t="s">
        <v>144</v>
      </c>
      <c r="T89" s="170"/>
      <c r="U89" s="170" t="s">
        <v>138</v>
      </c>
      <c r="V89" s="171"/>
      <c r="W89" s="224"/>
      <c r="X89" s="225"/>
      <c r="Y89" s="225"/>
      <c r="Z89" s="225"/>
      <c r="AA89" s="225"/>
      <c r="AB89" s="225"/>
      <c r="AC89" s="225"/>
      <c r="AD89" s="226"/>
    </row>
    <row r="90" spans="1:30" ht="21" customHeight="1" thickTop="1">
      <c r="A90" s="147"/>
      <c r="B90" s="163"/>
      <c r="C90" s="90" t="s">
        <v>22</v>
      </c>
      <c r="D90" s="91" t="s">
        <v>23</v>
      </c>
      <c r="E90" s="92" t="s">
        <v>22</v>
      </c>
      <c r="F90" s="91" t="s">
        <v>23</v>
      </c>
      <c r="G90" s="92" t="s">
        <v>22</v>
      </c>
      <c r="H90" s="91" t="s">
        <v>23</v>
      </c>
      <c r="I90" s="92" t="s">
        <v>22</v>
      </c>
      <c r="J90" s="91" t="s">
        <v>23</v>
      </c>
      <c r="K90" s="92" t="s">
        <v>22</v>
      </c>
      <c r="L90" s="91" t="s">
        <v>23</v>
      </c>
      <c r="M90" s="92" t="s">
        <v>22</v>
      </c>
      <c r="N90" s="93" t="s">
        <v>23</v>
      </c>
      <c r="O90" s="172" t="e">
        <f>VLOOKUP($B86,利用者一覧!$C$4:$AU$53,14,FALSE)</f>
        <v>#N/A</v>
      </c>
      <c r="P90" s="155"/>
      <c r="Q90" s="173" t="e">
        <f>VLOOKUP($B86,利用者一覧!$C$4:$AU$53,16,FALSE)</f>
        <v>#N/A</v>
      </c>
      <c r="R90" s="155"/>
      <c r="S90" s="155" t="e">
        <f>VLOOKUP($B86,利用者一覧!$C$4:$AU$53,18,FALSE)</f>
        <v>#N/A</v>
      </c>
      <c r="T90" s="155"/>
      <c r="U90" s="155" t="e">
        <f>VLOOKUP($B86,利用者一覧!$C$4:$AU$53,20,FALSE)</f>
        <v>#N/A</v>
      </c>
      <c r="V90" s="155"/>
      <c r="W90" s="179" t="e">
        <f>VLOOKUP($B86,利用者一覧!$C$4:$AU$53,44,FALSE)</f>
        <v>#N/A</v>
      </c>
      <c r="X90" s="179"/>
      <c r="Y90" s="179"/>
      <c r="Z90" s="179"/>
      <c r="AA90" s="179"/>
      <c r="AB90" s="179"/>
      <c r="AC90" s="179"/>
      <c r="AD90" s="180"/>
    </row>
    <row r="91" spans="1:30" ht="21" customHeight="1">
      <c r="A91" s="147"/>
      <c r="B91" s="163"/>
      <c r="C91" s="156" t="e">
        <f>VLOOKUP($B86,利用者一覧!$C$4:$AU$53,30,FALSE)</f>
        <v>#N/A</v>
      </c>
      <c r="D91" s="158" t="s">
        <v>148</v>
      </c>
      <c r="E91" s="160" t="e">
        <f>VLOOKUP($B86,利用者一覧!$C$4:$AU$53,31,FALSE)</f>
        <v>#N/A</v>
      </c>
      <c r="F91" s="158" t="s">
        <v>148</v>
      </c>
      <c r="G91" s="160" t="e">
        <f>VLOOKUP($B86,利用者一覧!$C$4:$AU$53,32,FALSE)</f>
        <v>#N/A</v>
      </c>
      <c r="H91" s="158" t="s">
        <v>148</v>
      </c>
      <c r="I91" s="160" t="e">
        <f>VLOOKUP($B86,利用者一覧!$C$4:$AU$53,33,FALSE)</f>
        <v>#N/A</v>
      </c>
      <c r="J91" s="158" t="s">
        <v>148</v>
      </c>
      <c r="K91" s="160" t="e">
        <f>VLOOKUP($B86,利用者一覧!$C$4:$AU$53,34,FALSE)</f>
        <v>#N/A</v>
      </c>
      <c r="L91" s="158" t="s">
        <v>148</v>
      </c>
      <c r="M91" s="160" t="e">
        <f>VLOOKUP($B86,利用者一覧!$C$4:$AU$53,35,FALSE)</f>
        <v>#N/A</v>
      </c>
      <c r="N91" s="200" t="s">
        <v>148</v>
      </c>
      <c r="O91" s="202" t="s">
        <v>139</v>
      </c>
      <c r="P91" s="152"/>
      <c r="Q91" s="152" t="s">
        <v>140</v>
      </c>
      <c r="R91" s="152"/>
      <c r="S91" s="152" t="s">
        <v>141</v>
      </c>
      <c r="T91" s="152"/>
      <c r="U91" s="152" t="s">
        <v>142</v>
      </c>
      <c r="V91" s="152"/>
      <c r="W91" s="179"/>
      <c r="X91" s="179"/>
      <c r="Y91" s="179"/>
      <c r="Z91" s="179"/>
      <c r="AA91" s="179"/>
      <c r="AB91" s="179"/>
      <c r="AC91" s="179"/>
      <c r="AD91" s="180"/>
    </row>
    <row r="92" spans="1:30" ht="21" customHeight="1" thickBot="1">
      <c r="A92" s="147"/>
      <c r="B92" s="164"/>
      <c r="C92" s="157"/>
      <c r="D92" s="159"/>
      <c r="E92" s="161"/>
      <c r="F92" s="159"/>
      <c r="G92" s="161"/>
      <c r="H92" s="159"/>
      <c r="I92" s="161"/>
      <c r="J92" s="159"/>
      <c r="K92" s="161"/>
      <c r="L92" s="159"/>
      <c r="M92" s="161"/>
      <c r="N92" s="201"/>
      <c r="O92" s="153" t="e">
        <f>VLOOKUP($B86,利用者一覧!$C$4:$AU$53,22,FALSE)</f>
        <v>#N/A</v>
      </c>
      <c r="P92" s="154"/>
      <c r="Q92" s="154" t="e">
        <f>VLOOKUP($B86,利用者一覧!$C$4:$AU$53,24,FALSE)</f>
        <v>#N/A</v>
      </c>
      <c r="R92" s="154"/>
      <c r="S92" s="154" t="e">
        <f>VLOOKUP($B86,利用者一覧!$C$4:$AU$53,26,FALSE)</f>
        <v>#N/A</v>
      </c>
      <c r="T92" s="154"/>
      <c r="U92" s="154" t="e">
        <f>VLOOKUP($B86,利用者一覧!$C$4:$AU$53,28,FALSE)</f>
        <v>#N/A</v>
      </c>
      <c r="V92" s="154"/>
      <c r="W92" s="181"/>
      <c r="X92" s="181"/>
      <c r="Y92" s="181"/>
      <c r="Z92" s="181"/>
      <c r="AA92" s="181"/>
      <c r="AB92" s="181"/>
      <c r="AC92" s="181"/>
      <c r="AD92" s="182"/>
    </row>
    <row r="93" spans="1:30" ht="26.4" customHeight="1" thickBot="1">
      <c r="A93" s="148"/>
      <c r="B93" s="174" t="s">
        <v>182</v>
      </c>
      <c r="C93" s="175"/>
      <c r="D93" s="176"/>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8"/>
    </row>
    <row r="94" spans="1:30" ht="21" customHeight="1" thickBot="1">
      <c r="A94" s="146">
        <v>11</v>
      </c>
      <c r="B94" s="149" t="s">
        <v>9</v>
      </c>
      <c r="C94" s="150"/>
      <c r="D94" s="151"/>
      <c r="E94" s="149" t="s">
        <v>10</v>
      </c>
      <c r="F94" s="150"/>
      <c r="G94" s="150"/>
      <c r="H94" s="150"/>
      <c r="I94" s="196" t="s">
        <v>11</v>
      </c>
      <c r="J94" s="150"/>
      <c r="K94" s="197"/>
      <c r="L94" s="150" t="s">
        <v>12</v>
      </c>
      <c r="M94" s="150"/>
      <c r="N94" s="150"/>
      <c r="O94" s="198" t="s">
        <v>175</v>
      </c>
      <c r="P94" s="199"/>
      <c r="Q94" s="199"/>
      <c r="R94" s="199"/>
      <c r="S94" s="199"/>
      <c r="T94" s="199"/>
      <c r="U94" s="199"/>
      <c r="V94" s="199"/>
      <c r="W94" s="203" t="s">
        <v>169</v>
      </c>
      <c r="X94" s="204"/>
      <c r="Y94" s="204"/>
      <c r="Z94" s="205"/>
      <c r="AA94" s="206" t="e">
        <f>VLOOKUP($B95,利用者一覧!$C$4:$AU$53,43,FALSE)</f>
        <v>#N/A</v>
      </c>
      <c r="AB94" s="206"/>
      <c r="AC94" s="206"/>
      <c r="AD94" s="207"/>
    </row>
    <row r="95" spans="1:30" ht="21" customHeight="1" thickTop="1">
      <c r="A95" s="147"/>
      <c r="B95" s="208"/>
      <c r="C95" s="208"/>
      <c r="D95" s="208"/>
      <c r="E95" s="211" t="s">
        <v>19</v>
      </c>
      <c r="F95" s="212"/>
      <c r="G95" s="212"/>
      <c r="H95" s="212"/>
      <c r="I95" s="213" t="s">
        <v>20</v>
      </c>
      <c r="J95" s="214"/>
      <c r="K95" s="215"/>
      <c r="L95" s="214" t="s">
        <v>21</v>
      </c>
      <c r="M95" s="214"/>
      <c r="N95" s="214"/>
      <c r="O95" s="216" t="s">
        <v>147</v>
      </c>
      <c r="P95" s="218" t="e">
        <f>VLOOKUP($B95,利用者一覧!$C$4:$AU$53,40,FALSE)</f>
        <v>#N/A</v>
      </c>
      <c r="Q95" s="219"/>
      <c r="R95" s="219"/>
      <c r="S95" s="219"/>
      <c r="T95" s="219"/>
      <c r="U95" s="220"/>
      <c r="V95" s="88" t="s">
        <v>148</v>
      </c>
      <c r="W95" s="221" t="e">
        <f>VLOOKUP($B95,利用者一覧!$C$4:$AU$53,45,FALSE)</f>
        <v>#N/A</v>
      </c>
      <c r="X95" s="222"/>
      <c r="Y95" s="222"/>
      <c r="Z95" s="222"/>
      <c r="AA95" s="222"/>
      <c r="AB95" s="222"/>
      <c r="AC95" s="222"/>
      <c r="AD95" s="223"/>
    </row>
    <row r="96" spans="1:30" ht="21" customHeight="1">
      <c r="A96" s="147"/>
      <c r="B96" s="209"/>
      <c r="C96" s="209"/>
      <c r="D96" s="209"/>
      <c r="E96" s="183" t="s">
        <v>24</v>
      </c>
      <c r="F96" s="184"/>
      <c r="G96" s="184"/>
      <c r="H96" s="184"/>
      <c r="I96" s="185" t="s">
        <v>20</v>
      </c>
      <c r="J96" s="186"/>
      <c r="K96" s="187"/>
      <c r="L96" s="186" t="s">
        <v>21</v>
      </c>
      <c r="M96" s="186"/>
      <c r="N96" s="186"/>
      <c r="O96" s="217"/>
      <c r="P96" s="188" t="e">
        <f>VLOOKUP($B95,利用者一覧!$C$4:$AU$53,41,FALSE)</f>
        <v>#N/A</v>
      </c>
      <c r="Q96" s="189"/>
      <c r="R96" s="189"/>
      <c r="S96" s="189"/>
      <c r="T96" s="189"/>
      <c r="U96" s="190"/>
      <c r="V96" s="89" t="s">
        <v>148</v>
      </c>
      <c r="W96" s="224"/>
      <c r="X96" s="225"/>
      <c r="Y96" s="225"/>
      <c r="Z96" s="225"/>
      <c r="AA96" s="225"/>
      <c r="AB96" s="225"/>
      <c r="AC96" s="225"/>
      <c r="AD96" s="226"/>
    </row>
    <row r="97" spans="1:30" ht="21" customHeight="1" thickBot="1">
      <c r="A97" s="147"/>
      <c r="B97" s="210"/>
      <c r="C97" s="210"/>
      <c r="D97" s="210"/>
      <c r="E97" s="191" t="s">
        <v>25</v>
      </c>
      <c r="F97" s="192"/>
      <c r="G97" s="192"/>
      <c r="H97" s="192"/>
      <c r="I97" s="193" t="s">
        <v>20</v>
      </c>
      <c r="J97" s="194"/>
      <c r="K97" s="195"/>
      <c r="L97" s="194" t="s">
        <v>21</v>
      </c>
      <c r="M97" s="194"/>
      <c r="N97" s="194"/>
      <c r="O97" s="217"/>
      <c r="P97" s="188" t="e">
        <f>VLOOKUP($B95,利用者一覧!$C$4:$AU$53,42,FALSE)</f>
        <v>#N/A</v>
      </c>
      <c r="Q97" s="189"/>
      <c r="R97" s="189"/>
      <c r="S97" s="189"/>
      <c r="T97" s="189"/>
      <c r="U97" s="190"/>
      <c r="V97" s="89" t="s">
        <v>148</v>
      </c>
      <c r="W97" s="224"/>
      <c r="X97" s="225"/>
      <c r="Y97" s="225"/>
      <c r="Z97" s="225"/>
      <c r="AA97" s="225"/>
      <c r="AB97" s="225"/>
      <c r="AC97" s="225"/>
      <c r="AD97" s="226"/>
    </row>
    <row r="98" spans="1:30" ht="21" customHeight="1" thickBot="1">
      <c r="A98" s="147"/>
      <c r="B98" s="162" t="s">
        <v>132</v>
      </c>
      <c r="C98" s="165" t="s">
        <v>13</v>
      </c>
      <c r="D98" s="166"/>
      <c r="E98" s="167" t="s">
        <v>14</v>
      </c>
      <c r="F98" s="166"/>
      <c r="G98" s="167" t="s">
        <v>15</v>
      </c>
      <c r="H98" s="166"/>
      <c r="I98" s="167" t="s">
        <v>16</v>
      </c>
      <c r="J98" s="166"/>
      <c r="K98" s="167" t="s">
        <v>17</v>
      </c>
      <c r="L98" s="166"/>
      <c r="M98" s="167" t="s">
        <v>18</v>
      </c>
      <c r="N98" s="168"/>
      <c r="O98" s="169" t="s">
        <v>135</v>
      </c>
      <c r="P98" s="170"/>
      <c r="Q98" s="170" t="s">
        <v>143</v>
      </c>
      <c r="R98" s="170"/>
      <c r="S98" s="170" t="s">
        <v>144</v>
      </c>
      <c r="T98" s="170"/>
      <c r="U98" s="170" t="s">
        <v>138</v>
      </c>
      <c r="V98" s="171"/>
      <c r="W98" s="224"/>
      <c r="X98" s="225"/>
      <c r="Y98" s="225"/>
      <c r="Z98" s="225"/>
      <c r="AA98" s="225"/>
      <c r="AB98" s="225"/>
      <c r="AC98" s="225"/>
      <c r="AD98" s="226"/>
    </row>
    <row r="99" spans="1:30" ht="21" customHeight="1" thickTop="1">
      <c r="A99" s="147"/>
      <c r="B99" s="163"/>
      <c r="C99" s="90" t="s">
        <v>22</v>
      </c>
      <c r="D99" s="91" t="s">
        <v>23</v>
      </c>
      <c r="E99" s="92" t="s">
        <v>22</v>
      </c>
      <c r="F99" s="91" t="s">
        <v>23</v>
      </c>
      <c r="G99" s="92" t="s">
        <v>22</v>
      </c>
      <c r="H99" s="91" t="s">
        <v>23</v>
      </c>
      <c r="I99" s="92" t="s">
        <v>22</v>
      </c>
      <c r="J99" s="91" t="s">
        <v>23</v>
      </c>
      <c r="K99" s="92" t="s">
        <v>22</v>
      </c>
      <c r="L99" s="91" t="s">
        <v>23</v>
      </c>
      <c r="M99" s="92" t="s">
        <v>22</v>
      </c>
      <c r="N99" s="93" t="s">
        <v>23</v>
      </c>
      <c r="O99" s="172" t="e">
        <f>VLOOKUP($B95,利用者一覧!$C$4:$AU$53,14,FALSE)</f>
        <v>#N/A</v>
      </c>
      <c r="P99" s="155"/>
      <c r="Q99" s="173" t="e">
        <f>VLOOKUP($B95,利用者一覧!$C$4:$AU$53,16,FALSE)</f>
        <v>#N/A</v>
      </c>
      <c r="R99" s="155"/>
      <c r="S99" s="155" t="e">
        <f>VLOOKUP($B95,利用者一覧!$C$4:$AU$53,18,FALSE)</f>
        <v>#N/A</v>
      </c>
      <c r="T99" s="155"/>
      <c r="U99" s="155" t="e">
        <f>VLOOKUP($B95,利用者一覧!$C$4:$AU$53,20,FALSE)</f>
        <v>#N/A</v>
      </c>
      <c r="V99" s="155"/>
      <c r="W99" s="179" t="e">
        <f>VLOOKUP($B95,利用者一覧!$C$4:$AU$53,44,FALSE)</f>
        <v>#N/A</v>
      </c>
      <c r="X99" s="179"/>
      <c r="Y99" s="179"/>
      <c r="Z99" s="179"/>
      <c r="AA99" s="179"/>
      <c r="AB99" s="179"/>
      <c r="AC99" s="179"/>
      <c r="AD99" s="180"/>
    </row>
    <row r="100" spans="1:30" ht="21" customHeight="1">
      <c r="A100" s="147"/>
      <c r="B100" s="163"/>
      <c r="C100" s="156" t="e">
        <f>VLOOKUP($B95,利用者一覧!$C$4:$AU$53,30,FALSE)</f>
        <v>#N/A</v>
      </c>
      <c r="D100" s="158" t="s">
        <v>148</v>
      </c>
      <c r="E100" s="160" t="e">
        <f>VLOOKUP($B95,利用者一覧!$C$4:$AU$53,31,FALSE)</f>
        <v>#N/A</v>
      </c>
      <c r="F100" s="158" t="s">
        <v>148</v>
      </c>
      <c r="G100" s="160" t="e">
        <f>VLOOKUP($B95,利用者一覧!$C$4:$AU$53,32,FALSE)</f>
        <v>#N/A</v>
      </c>
      <c r="H100" s="158" t="s">
        <v>148</v>
      </c>
      <c r="I100" s="160" t="e">
        <f>VLOOKUP($B95,利用者一覧!$C$4:$AU$53,33,FALSE)</f>
        <v>#N/A</v>
      </c>
      <c r="J100" s="158" t="s">
        <v>148</v>
      </c>
      <c r="K100" s="160" t="e">
        <f>VLOOKUP($B95,利用者一覧!$C$4:$AU$53,34,FALSE)</f>
        <v>#N/A</v>
      </c>
      <c r="L100" s="158" t="s">
        <v>148</v>
      </c>
      <c r="M100" s="160" t="e">
        <f>VLOOKUP($B95,利用者一覧!$C$4:$AU$53,35,FALSE)</f>
        <v>#N/A</v>
      </c>
      <c r="N100" s="200" t="s">
        <v>148</v>
      </c>
      <c r="O100" s="202" t="s">
        <v>139</v>
      </c>
      <c r="P100" s="152"/>
      <c r="Q100" s="152" t="s">
        <v>140</v>
      </c>
      <c r="R100" s="152"/>
      <c r="S100" s="152" t="s">
        <v>141</v>
      </c>
      <c r="T100" s="152"/>
      <c r="U100" s="152" t="s">
        <v>142</v>
      </c>
      <c r="V100" s="152"/>
      <c r="W100" s="179"/>
      <c r="X100" s="179"/>
      <c r="Y100" s="179"/>
      <c r="Z100" s="179"/>
      <c r="AA100" s="179"/>
      <c r="AB100" s="179"/>
      <c r="AC100" s="179"/>
      <c r="AD100" s="180"/>
    </row>
    <row r="101" spans="1:30" ht="21" customHeight="1" thickBot="1">
      <c r="A101" s="147"/>
      <c r="B101" s="164"/>
      <c r="C101" s="157"/>
      <c r="D101" s="159"/>
      <c r="E101" s="161"/>
      <c r="F101" s="159"/>
      <c r="G101" s="161"/>
      <c r="H101" s="159"/>
      <c r="I101" s="161"/>
      <c r="J101" s="159"/>
      <c r="K101" s="161"/>
      <c r="L101" s="159"/>
      <c r="M101" s="161"/>
      <c r="N101" s="201"/>
      <c r="O101" s="153" t="e">
        <f>VLOOKUP($B95,利用者一覧!$C$4:$AU$53,22,FALSE)</f>
        <v>#N/A</v>
      </c>
      <c r="P101" s="154"/>
      <c r="Q101" s="154" t="e">
        <f>VLOOKUP($B95,利用者一覧!$C$4:$AU$53,24,FALSE)</f>
        <v>#N/A</v>
      </c>
      <c r="R101" s="154"/>
      <c r="S101" s="154" t="e">
        <f>VLOOKUP($B95,利用者一覧!$C$4:$AU$53,26,FALSE)</f>
        <v>#N/A</v>
      </c>
      <c r="T101" s="154"/>
      <c r="U101" s="154" t="e">
        <f>VLOOKUP($B95,利用者一覧!$C$4:$AU$53,28,FALSE)</f>
        <v>#N/A</v>
      </c>
      <c r="V101" s="154"/>
      <c r="W101" s="181"/>
      <c r="X101" s="181"/>
      <c r="Y101" s="181"/>
      <c r="Z101" s="181"/>
      <c r="AA101" s="181"/>
      <c r="AB101" s="181"/>
      <c r="AC101" s="181"/>
      <c r="AD101" s="182"/>
    </row>
    <row r="102" spans="1:30" ht="26.4" customHeight="1" thickBot="1">
      <c r="A102" s="148"/>
      <c r="B102" s="174" t="s">
        <v>182</v>
      </c>
      <c r="C102" s="175"/>
      <c r="D102" s="176"/>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8"/>
    </row>
    <row r="103" spans="1:30" ht="21" customHeight="1" thickBot="1">
      <c r="A103" s="146">
        <v>12</v>
      </c>
      <c r="B103" s="149" t="s">
        <v>9</v>
      </c>
      <c r="C103" s="150"/>
      <c r="D103" s="151"/>
      <c r="E103" s="149" t="s">
        <v>10</v>
      </c>
      <c r="F103" s="150"/>
      <c r="G103" s="150"/>
      <c r="H103" s="150"/>
      <c r="I103" s="196" t="s">
        <v>11</v>
      </c>
      <c r="J103" s="150"/>
      <c r="K103" s="197"/>
      <c r="L103" s="150" t="s">
        <v>12</v>
      </c>
      <c r="M103" s="150"/>
      <c r="N103" s="150"/>
      <c r="O103" s="198" t="s">
        <v>175</v>
      </c>
      <c r="P103" s="199"/>
      <c r="Q103" s="199"/>
      <c r="R103" s="199"/>
      <c r="S103" s="199"/>
      <c r="T103" s="199"/>
      <c r="U103" s="199"/>
      <c r="V103" s="199"/>
      <c r="W103" s="203" t="s">
        <v>169</v>
      </c>
      <c r="X103" s="204"/>
      <c r="Y103" s="204"/>
      <c r="Z103" s="205"/>
      <c r="AA103" s="206" t="e">
        <f>VLOOKUP($B104,利用者一覧!$C$4:$AU$53,43,FALSE)</f>
        <v>#N/A</v>
      </c>
      <c r="AB103" s="206"/>
      <c r="AC103" s="206"/>
      <c r="AD103" s="207"/>
    </row>
    <row r="104" spans="1:30" ht="21" customHeight="1" thickTop="1">
      <c r="A104" s="147"/>
      <c r="B104" s="208"/>
      <c r="C104" s="208"/>
      <c r="D104" s="208"/>
      <c r="E104" s="211" t="s">
        <v>19</v>
      </c>
      <c r="F104" s="212"/>
      <c r="G104" s="212"/>
      <c r="H104" s="212"/>
      <c r="I104" s="213" t="s">
        <v>20</v>
      </c>
      <c r="J104" s="214"/>
      <c r="K104" s="215"/>
      <c r="L104" s="214" t="s">
        <v>21</v>
      </c>
      <c r="M104" s="214"/>
      <c r="N104" s="214"/>
      <c r="O104" s="216" t="s">
        <v>147</v>
      </c>
      <c r="P104" s="218" t="e">
        <f>VLOOKUP($B104,利用者一覧!$C$4:$AU$53,40,FALSE)</f>
        <v>#N/A</v>
      </c>
      <c r="Q104" s="219"/>
      <c r="R104" s="219"/>
      <c r="S104" s="219"/>
      <c r="T104" s="219"/>
      <c r="U104" s="220"/>
      <c r="V104" s="88" t="s">
        <v>148</v>
      </c>
      <c r="W104" s="221" t="e">
        <f>VLOOKUP($B104,利用者一覧!$C$4:$AU$53,45,FALSE)</f>
        <v>#N/A</v>
      </c>
      <c r="X104" s="222"/>
      <c r="Y104" s="222"/>
      <c r="Z104" s="222"/>
      <c r="AA104" s="222"/>
      <c r="AB104" s="222"/>
      <c r="AC104" s="222"/>
      <c r="AD104" s="223"/>
    </row>
    <row r="105" spans="1:30" ht="21" customHeight="1">
      <c r="A105" s="147"/>
      <c r="B105" s="209"/>
      <c r="C105" s="209"/>
      <c r="D105" s="209"/>
      <c r="E105" s="183" t="s">
        <v>24</v>
      </c>
      <c r="F105" s="184"/>
      <c r="G105" s="184"/>
      <c r="H105" s="184"/>
      <c r="I105" s="185" t="s">
        <v>20</v>
      </c>
      <c r="J105" s="186"/>
      <c r="K105" s="187"/>
      <c r="L105" s="186" t="s">
        <v>21</v>
      </c>
      <c r="M105" s="186"/>
      <c r="N105" s="186"/>
      <c r="O105" s="217"/>
      <c r="P105" s="188" t="e">
        <f>VLOOKUP($B104,利用者一覧!$C$4:$AU$53,41,FALSE)</f>
        <v>#N/A</v>
      </c>
      <c r="Q105" s="189"/>
      <c r="R105" s="189"/>
      <c r="S105" s="189"/>
      <c r="T105" s="189"/>
      <c r="U105" s="190"/>
      <c r="V105" s="89" t="s">
        <v>148</v>
      </c>
      <c r="W105" s="224"/>
      <c r="X105" s="225"/>
      <c r="Y105" s="225"/>
      <c r="Z105" s="225"/>
      <c r="AA105" s="225"/>
      <c r="AB105" s="225"/>
      <c r="AC105" s="225"/>
      <c r="AD105" s="226"/>
    </row>
    <row r="106" spans="1:30" ht="21" customHeight="1" thickBot="1">
      <c r="A106" s="147"/>
      <c r="B106" s="210"/>
      <c r="C106" s="210"/>
      <c r="D106" s="210"/>
      <c r="E106" s="191" t="s">
        <v>25</v>
      </c>
      <c r="F106" s="192"/>
      <c r="G106" s="192"/>
      <c r="H106" s="192"/>
      <c r="I106" s="193" t="s">
        <v>20</v>
      </c>
      <c r="J106" s="194"/>
      <c r="K106" s="195"/>
      <c r="L106" s="194" t="s">
        <v>21</v>
      </c>
      <c r="M106" s="194"/>
      <c r="N106" s="194"/>
      <c r="O106" s="217"/>
      <c r="P106" s="188" t="e">
        <f>VLOOKUP($B104,利用者一覧!$C$4:$AU$53,42,FALSE)</f>
        <v>#N/A</v>
      </c>
      <c r="Q106" s="189"/>
      <c r="R106" s="189"/>
      <c r="S106" s="189"/>
      <c r="T106" s="189"/>
      <c r="U106" s="190"/>
      <c r="V106" s="89" t="s">
        <v>148</v>
      </c>
      <c r="W106" s="224"/>
      <c r="X106" s="225"/>
      <c r="Y106" s="225"/>
      <c r="Z106" s="225"/>
      <c r="AA106" s="225"/>
      <c r="AB106" s="225"/>
      <c r="AC106" s="225"/>
      <c r="AD106" s="226"/>
    </row>
    <row r="107" spans="1:30" ht="21" customHeight="1" thickBot="1">
      <c r="A107" s="147"/>
      <c r="B107" s="162" t="s">
        <v>132</v>
      </c>
      <c r="C107" s="165" t="s">
        <v>13</v>
      </c>
      <c r="D107" s="166"/>
      <c r="E107" s="167" t="s">
        <v>14</v>
      </c>
      <c r="F107" s="166"/>
      <c r="G107" s="167" t="s">
        <v>15</v>
      </c>
      <c r="H107" s="166"/>
      <c r="I107" s="167" t="s">
        <v>16</v>
      </c>
      <c r="J107" s="166"/>
      <c r="K107" s="167" t="s">
        <v>17</v>
      </c>
      <c r="L107" s="166"/>
      <c r="M107" s="167" t="s">
        <v>18</v>
      </c>
      <c r="N107" s="168"/>
      <c r="O107" s="169" t="s">
        <v>135</v>
      </c>
      <c r="P107" s="170"/>
      <c r="Q107" s="170" t="s">
        <v>143</v>
      </c>
      <c r="R107" s="170"/>
      <c r="S107" s="170" t="s">
        <v>144</v>
      </c>
      <c r="T107" s="170"/>
      <c r="U107" s="170" t="s">
        <v>138</v>
      </c>
      <c r="V107" s="171"/>
      <c r="W107" s="224"/>
      <c r="X107" s="225"/>
      <c r="Y107" s="225"/>
      <c r="Z107" s="225"/>
      <c r="AA107" s="225"/>
      <c r="AB107" s="225"/>
      <c r="AC107" s="225"/>
      <c r="AD107" s="226"/>
    </row>
    <row r="108" spans="1:30" ht="21" customHeight="1" thickTop="1">
      <c r="A108" s="147"/>
      <c r="B108" s="163"/>
      <c r="C108" s="90" t="s">
        <v>22</v>
      </c>
      <c r="D108" s="91" t="s">
        <v>23</v>
      </c>
      <c r="E108" s="92" t="s">
        <v>22</v>
      </c>
      <c r="F108" s="91" t="s">
        <v>23</v>
      </c>
      <c r="G108" s="92" t="s">
        <v>22</v>
      </c>
      <c r="H108" s="91" t="s">
        <v>23</v>
      </c>
      <c r="I108" s="92" t="s">
        <v>22</v>
      </c>
      <c r="J108" s="91" t="s">
        <v>23</v>
      </c>
      <c r="K108" s="92" t="s">
        <v>22</v>
      </c>
      <c r="L108" s="91" t="s">
        <v>23</v>
      </c>
      <c r="M108" s="92" t="s">
        <v>22</v>
      </c>
      <c r="N108" s="93" t="s">
        <v>23</v>
      </c>
      <c r="O108" s="172" t="e">
        <f>VLOOKUP($B104,利用者一覧!$C$4:$AU$53,14,FALSE)</f>
        <v>#N/A</v>
      </c>
      <c r="P108" s="155"/>
      <c r="Q108" s="173" t="e">
        <f>VLOOKUP($B104,利用者一覧!$C$4:$AU$53,16,FALSE)</f>
        <v>#N/A</v>
      </c>
      <c r="R108" s="155"/>
      <c r="S108" s="155" t="e">
        <f>VLOOKUP($B104,利用者一覧!$C$4:$AU$53,18,FALSE)</f>
        <v>#N/A</v>
      </c>
      <c r="T108" s="155"/>
      <c r="U108" s="155" t="e">
        <f>VLOOKUP($B104,利用者一覧!$C$4:$AU$53,20,FALSE)</f>
        <v>#N/A</v>
      </c>
      <c r="V108" s="155"/>
      <c r="W108" s="179" t="e">
        <f>VLOOKUP($B104,利用者一覧!$C$4:$AU$53,44,FALSE)</f>
        <v>#N/A</v>
      </c>
      <c r="X108" s="179"/>
      <c r="Y108" s="179"/>
      <c r="Z108" s="179"/>
      <c r="AA108" s="179"/>
      <c r="AB108" s="179"/>
      <c r="AC108" s="179"/>
      <c r="AD108" s="180"/>
    </row>
    <row r="109" spans="1:30" ht="21" customHeight="1">
      <c r="A109" s="147"/>
      <c r="B109" s="163"/>
      <c r="C109" s="156" t="e">
        <f>VLOOKUP($B104,利用者一覧!$C$4:$AU$53,30,FALSE)</f>
        <v>#N/A</v>
      </c>
      <c r="D109" s="158" t="s">
        <v>148</v>
      </c>
      <c r="E109" s="160" t="e">
        <f>VLOOKUP($B104,利用者一覧!$C$4:$AU$53,31,FALSE)</f>
        <v>#N/A</v>
      </c>
      <c r="F109" s="158" t="s">
        <v>148</v>
      </c>
      <c r="G109" s="160" t="e">
        <f>VLOOKUP($B104,利用者一覧!$C$4:$AU$53,32,FALSE)</f>
        <v>#N/A</v>
      </c>
      <c r="H109" s="158" t="s">
        <v>148</v>
      </c>
      <c r="I109" s="160" t="e">
        <f>VLOOKUP($B104,利用者一覧!$C$4:$AU$53,33,FALSE)</f>
        <v>#N/A</v>
      </c>
      <c r="J109" s="158" t="s">
        <v>148</v>
      </c>
      <c r="K109" s="160" t="e">
        <f>VLOOKUP($B104,利用者一覧!$C$4:$AU$53,34,FALSE)</f>
        <v>#N/A</v>
      </c>
      <c r="L109" s="158" t="s">
        <v>148</v>
      </c>
      <c r="M109" s="160" t="e">
        <f>VLOOKUP($B104,利用者一覧!$C$4:$AU$53,35,FALSE)</f>
        <v>#N/A</v>
      </c>
      <c r="N109" s="200" t="s">
        <v>148</v>
      </c>
      <c r="O109" s="202" t="s">
        <v>139</v>
      </c>
      <c r="P109" s="152"/>
      <c r="Q109" s="152" t="s">
        <v>140</v>
      </c>
      <c r="R109" s="152"/>
      <c r="S109" s="152" t="s">
        <v>141</v>
      </c>
      <c r="T109" s="152"/>
      <c r="U109" s="152" t="s">
        <v>142</v>
      </c>
      <c r="V109" s="152"/>
      <c r="W109" s="179"/>
      <c r="X109" s="179"/>
      <c r="Y109" s="179"/>
      <c r="Z109" s="179"/>
      <c r="AA109" s="179"/>
      <c r="AB109" s="179"/>
      <c r="AC109" s="179"/>
      <c r="AD109" s="180"/>
    </row>
    <row r="110" spans="1:30" ht="21" customHeight="1" thickBot="1">
      <c r="A110" s="147"/>
      <c r="B110" s="164"/>
      <c r="C110" s="157"/>
      <c r="D110" s="159"/>
      <c r="E110" s="161"/>
      <c r="F110" s="159"/>
      <c r="G110" s="161"/>
      <c r="H110" s="159"/>
      <c r="I110" s="161"/>
      <c r="J110" s="159"/>
      <c r="K110" s="161"/>
      <c r="L110" s="159"/>
      <c r="M110" s="161"/>
      <c r="N110" s="201"/>
      <c r="O110" s="153" t="e">
        <f>VLOOKUP($B104,利用者一覧!$C$4:$AU$53,22,FALSE)</f>
        <v>#N/A</v>
      </c>
      <c r="P110" s="154"/>
      <c r="Q110" s="154" t="e">
        <f>VLOOKUP($B104,利用者一覧!$C$4:$AU$53,24,FALSE)</f>
        <v>#N/A</v>
      </c>
      <c r="R110" s="154"/>
      <c r="S110" s="154" t="e">
        <f>VLOOKUP($B104,利用者一覧!$C$4:$AU$53,26,FALSE)</f>
        <v>#N/A</v>
      </c>
      <c r="T110" s="154"/>
      <c r="U110" s="154" t="e">
        <f>VLOOKUP($B104,利用者一覧!$C$4:$AU$53,28,FALSE)</f>
        <v>#N/A</v>
      </c>
      <c r="V110" s="154"/>
      <c r="W110" s="181"/>
      <c r="X110" s="181"/>
      <c r="Y110" s="181"/>
      <c r="Z110" s="181"/>
      <c r="AA110" s="181"/>
      <c r="AB110" s="181"/>
      <c r="AC110" s="181"/>
      <c r="AD110" s="182"/>
    </row>
    <row r="111" spans="1:30" ht="26.4" customHeight="1" thickBot="1">
      <c r="A111" s="148"/>
      <c r="B111" s="174" t="s">
        <v>182</v>
      </c>
      <c r="C111" s="175"/>
      <c r="D111" s="176"/>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8"/>
    </row>
    <row r="112" spans="1:30" ht="21" customHeight="1" thickBot="1">
      <c r="A112" s="146">
        <v>13</v>
      </c>
      <c r="B112" s="149" t="s">
        <v>9</v>
      </c>
      <c r="C112" s="150"/>
      <c r="D112" s="151"/>
      <c r="E112" s="149" t="s">
        <v>10</v>
      </c>
      <c r="F112" s="150"/>
      <c r="G112" s="150"/>
      <c r="H112" s="150"/>
      <c r="I112" s="196" t="s">
        <v>11</v>
      </c>
      <c r="J112" s="150"/>
      <c r="K112" s="197"/>
      <c r="L112" s="150" t="s">
        <v>12</v>
      </c>
      <c r="M112" s="150"/>
      <c r="N112" s="150"/>
      <c r="O112" s="198" t="s">
        <v>175</v>
      </c>
      <c r="P112" s="199"/>
      <c r="Q112" s="199"/>
      <c r="R112" s="199"/>
      <c r="S112" s="199"/>
      <c r="T112" s="199"/>
      <c r="U112" s="199"/>
      <c r="V112" s="199"/>
      <c r="W112" s="203" t="s">
        <v>169</v>
      </c>
      <c r="X112" s="204"/>
      <c r="Y112" s="204"/>
      <c r="Z112" s="205"/>
      <c r="AA112" s="206" t="e">
        <f>VLOOKUP($B113,利用者一覧!$C$4:$AU$53,43,FALSE)</f>
        <v>#N/A</v>
      </c>
      <c r="AB112" s="206"/>
      <c r="AC112" s="206"/>
      <c r="AD112" s="207"/>
    </row>
    <row r="113" spans="1:30" ht="21" customHeight="1" thickTop="1">
      <c r="A113" s="147"/>
      <c r="B113" s="208"/>
      <c r="C113" s="208"/>
      <c r="D113" s="208"/>
      <c r="E113" s="211" t="s">
        <v>19</v>
      </c>
      <c r="F113" s="212"/>
      <c r="G113" s="212"/>
      <c r="H113" s="212"/>
      <c r="I113" s="213" t="s">
        <v>20</v>
      </c>
      <c r="J113" s="214"/>
      <c r="K113" s="215"/>
      <c r="L113" s="214" t="s">
        <v>21</v>
      </c>
      <c r="M113" s="214"/>
      <c r="N113" s="214"/>
      <c r="O113" s="216" t="s">
        <v>147</v>
      </c>
      <c r="P113" s="218" t="e">
        <f>VLOOKUP($B113,利用者一覧!$C$4:$AU$53,40,FALSE)</f>
        <v>#N/A</v>
      </c>
      <c r="Q113" s="219"/>
      <c r="R113" s="219"/>
      <c r="S113" s="219"/>
      <c r="T113" s="219"/>
      <c r="U113" s="220"/>
      <c r="V113" s="88" t="s">
        <v>148</v>
      </c>
      <c r="W113" s="221" t="e">
        <f>VLOOKUP($B113,利用者一覧!$C$4:$AU$53,45,FALSE)</f>
        <v>#N/A</v>
      </c>
      <c r="X113" s="222"/>
      <c r="Y113" s="222"/>
      <c r="Z113" s="222"/>
      <c r="AA113" s="222"/>
      <c r="AB113" s="222"/>
      <c r="AC113" s="222"/>
      <c r="AD113" s="223"/>
    </row>
    <row r="114" spans="1:30" ht="21" customHeight="1">
      <c r="A114" s="147"/>
      <c r="B114" s="209"/>
      <c r="C114" s="209"/>
      <c r="D114" s="209"/>
      <c r="E114" s="183" t="s">
        <v>24</v>
      </c>
      <c r="F114" s="184"/>
      <c r="G114" s="184"/>
      <c r="H114" s="184"/>
      <c r="I114" s="185" t="s">
        <v>20</v>
      </c>
      <c r="J114" s="186"/>
      <c r="K114" s="187"/>
      <c r="L114" s="186" t="s">
        <v>21</v>
      </c>
      <c r="M114" s="186"/>
      <c r="N114" s="186"/>
      <c r="O114" s="217"/>
      <c r="P114" s="188" t="e">
        <f>VLOOKUP($B113,利用者一覧!$C$4:$AU$53,41,FALSE)</f>
        <v>#N/A</v>
      </c>
      <c r="Q114" s="189"/>
      <c r="R114" s="189"/>
      <c r="S114" s="189"/>
      <c r="T114" s="189"/>
      <c r="U114" s="190"/>
      <c r="V114" s="89" t="s">
        <v>148</v>
      </c>
      <c r="W114" s="224"/>
      <c r="X114" s="225"/>
      <c r="Y114" s="225"/>
      <c r="Z114" s="225"/>
      <c r="AA114" s="225"/>
      <c r="AB114" s="225"/>
      <c r="AC114" s="225"/>
      <c r="AD114" s="226"/>
    </row>
    <row r="115" spans="1:30" ht="21" customHeight="1" thickBot="1">
      <c r="A115" s="147"/>
      <c r="B115" s="210"/>
      <c r="C115" s="210"/>
      <c r="D115" s="210"/>
      <c r="E115" s="191" t="s">
        <v>25</v>
      </c>
      <c r="F115" s="192"/>
      <c r="G115" s="192"/>
      <c r="H115" s="192"/>
      <c r="I115" s="193" t="s">
        <v>20</v>
      </c>
      <c r="J115" s="194"/>
      <c r="K115" s="195"/>
      <c r="L115" s="194" t="s">
        <v>21</v>
      </c>
      <c r="M115" s="194"/>
      <c r="N115" s="194"/>
      <c r="O115" s="217"/>
      <c r="P115" s="188" t="e">
        <f>VLOOKUP($B113,利用者一覧!$C$4:$AU$53,42,FALSE)</f>
        <v>#N/A</v>
      </c>
      <c r="Q115" s="189"/>
      <c r="R115" s="189"/>
      <c r="S115" s="189"/>
      <c r="T115" s="189"/>
      <c r="U115" s="190"/>
      <c r="V115" s="89" t="s">
        <v>148</v>
      </c>
      <c r="W115" s="224"/>
      <c r="X115" s="225"/>
      <c r="Y115" s="225"/>
      <c r="Z115" s="225"/>
      <c r="AA115" s="225"/>
      <c r="AB115" s="225"/>
      <c r="AC115" s="225"/>
      <c r="AD115" s="226"/>
    </row>
    <row r="116" spans="1:30" ht="21" customHeight="1" thickBot="1">
      <c r="A116" s="147"/>
      <c r="B116" s="162" t="s">
        <v>132</v>
      </c>
      <c r="C116" s="165" t="s">
        <v>13</v>
      </c>
      <c r="D116" s="166"/>
      <c r="E116" s="167" t="s">
        <v>14</v>
      </c>
      <c r="F116" s="166"/>
      <c r="G116" s="167" t="s">
        <v>15</v>
      </c>
      <c r="H116" s="166"/>
      <c r="I116" s="167" t="s">
        <v>16</v>
      </c>
      <c r="J116" s="166"/>
      <c r="K116" s="167" t="s">
        <v>17</v>
      </c>
      <c r="L116" s="166"/>
      <c r="M116" s="167" t="s">
        <v>18</v>
      </c>
      <c r="N116" s="168"/>
      <c r="O116" s="169" t="s">
        <v>135</v>
      </c>
      <c r="P116" s="170"/>
      <c r="Q116" s="170" t="s">
        <v>143</v>
      </c>
      <c r="R116" s="170"/>
      <c r="S116" s="170" t="s">
        <v>144</v>
      </c>
      <c r="T116" s="170"/>
      <c r="U116" s="170" t="s">
        <v>138</v>
      </c>
      <c r="V116" s="171"/>
      <c r="W116" s="224"/>
      <c r="X116" s="225"/>
      <c r="Y116" s="225"/>
      <c r="Z116" s="225"/>
      <c r="AA116" s="225"/>
      <c r="AB116" s="225"/>
      <c r="AC116" s="225"/>
      <c r="AD116" s="226"/>
    </row>
    <row r="117" spans="1:30" ht="21" customHeight="1" thickTop="1">
      <c r="A117" s="147"/>
      <c r="B117" s="163"/>
      <c r="C117" s="90" t="s">
        <v>22</v>
      </c>
      <c r="D117" s="91" t="s">
        <v>23</v>
      </c>
      <c r="E117" s="92" t="s">
        <v>22</v>
      </c>
      <c r="F117" s="91" t="s">
        <v>23</v>
      </c>
      <c r="G117" s="92" t="s">
        <v>22</v>
      </c>
      <c r="H117" s="91" t="s">
        <v>23</v>
      </c>
      <c r="I117" s="92" t="s">
        <v>22</v>
      </c>
      <c r="J117" s="91" t="s">
        <v>23</v>
      </c>
      <c r="K117" s="92" t="s">
        <v>22</v>
      </c>
      <c r="L117" s="91" t="s">
        <v>23</v>
      </c>
      <c r="M117" s="92" t="s">
        <v>22</v>
      </c>
      <c r="N117" s="93" t="s">
        <v>23</v>
      </c>
      <c r="O117" s="172" t="e">
        <f>VLOOKUP($B113,利用者一覧!$C$4:$AU$53,14,FALSE)</f>
        <v>#N/A</v>
      </c>
      <c r="P117" s="155"/>
      <c r="Q117" s="173" t="e">
        <f>VLOOKUP($B113,利用者一覧!$C$4:$AU$53,16,FALSE)</f>
        <v>#N/A</v>
      </c>
      <c r="R117" s="155"/>
      <c r="S117" s="155" t="e">
        <f>VLOOKUP($B113,利用者一覧!$C$4:$AU$53,18,FALSE)</f>
        <v>#N/A</v>
      </c>
      <c r="T117" s="155"/>
      <c r="U117" s="155" t="e">
        <f>VLOOKUP($B113,利用者一覧!$C$4:$AU$53,20,FALSE)</f>
        <v>#N/A</v>
      </c>
      <c r="V117" s="155"/>
      <c r="W117" s="179" t="e">
        <f>VLOOKUP($B113,利用者一覧!$C$4:$AU$53,44,FALSE)</f>
        <v>#N/A</v>
      </c>
      <c r="X117" s="179"/>
      <c r="Y117" s="179"/>
      <c r="Z117" s="179"/>
      <c r="AA117" s="179"/>
      <c r="AB117" s="179"/>
      <c r="AC117" s="179"/>
      <c r="AD117" s="180"/>
    </row>
    <row r="118" spans="1:30" ht="21" customHeight="1">
      <c r="A118" s="147"/>
      <c r="B118" s="163"/>
      <c r="C118" s="156" t="e">
        <f>VLOOKUP($B113,利用者一覧!$C$4:$AU$53,30,FALSE)</f>
        <v>#N/A</v>
      </c>
      <c r="D118" s="158" t="s">
        <v>148</v>
      </c>
      <c r="E118" s="160" t="e">
        <f>VLOOKUP($B113,利用者一覧!$C$4:$AU$53,31,FALSE)</f>
        <v>#N/A</v>
      </c>
      <c r="F118" s="158" t="s">
        <v>148</v>
      </c>
      <c r="G118" s="160" t="e">
        <f>VLOOKUP($B113,利用者一覧!$C$4:$AU$53,32,FALSE)</f>
        <v>#N/A</v>
      </c>
      <c r="H118" s="158" t="s">
        <v>148</v>
      </c>
      <c r="I118" s="160" t="e">
        <f>VLOOKUP($B113,利用者一覧!$C$4:$AU$53,33,FALSE)</f>
        <v>#N/A</v>
      </c>
      <c r="J118" s="158" t="s">
        <v>148</v>
      </c>
      <c r="K118" s="160" t="e">
        <f>VLOOKUP($B113,利用者一覧!$C$4:$AU$53,34,FALSE)</f>
        <v>#N/A</v>
      </c>
      <c r="L118" s="158" t="s">
        <v>148</v>
      </c>
      <c r="M118" s="160" t="e">
        <f>VLOOKUP($B113,利用者一覧!$C$4:$AU$53,35,FALSE)</f>
        <v>#N/A</v>
      </c>
      <c r="N118" s="200" t="s">
        <v>148</v>
      </c>
      <c r="O118" s="202" t="s">
        <v>139</v>
      </c>
      <c r="P118" s="152"/>
      <c r="Q118" s="152" t="s">
        <v>140</v>
      </c>
      <c r="R118" s="152"/>
      <c r="S118" s="152" t="s">
        <v>141</v>
      </c>
      <c r="T118" s="152"/>
      <c r="U118" s="152" t="s">
        <v>142</v>
      </c>
      <c r="V118" s="152"/>
      <c r="W118" s="179"/>
      <c r="X118" s="179"/>
      <c r="Y118" s="179"/>
      <c r="Z118" s="179"/>
      <c r="AA118" s="179"/>
      <c r="AB118" s="179"/>
      <c r="AC118" s="179"/>
      <c r="AD118" s="180"/>
    </row>
    <row r="119" spans="1:30" ht="21" customHeight="1" thickBot="1">
      <c r="A119" s="147"/>
      <c r="B119" s="164"/>
      <c r="C119" s="157"/>
      <c r="D119" s="159"/>
      <c r="E119" s="161"/>
      <c r="F119" s="159"/>
      <c r="G119" s="161"/>
      <c r="H119" s="159"/>
      <c r="I119" s="161"/>
      <c r="J119" s="159"/>
      <c r="K119" s="161"/>
      <c r="L119" s="159"/>
      <c r="M119" s="161"/>
      <c r="N119" s="201"/>
      <c r="O119" s="153" t="e">
        <f>VLOOKUP($B113,利用者一覧!$C$4:$AU$53,22,FALSE)</f>
        <v>#N/A</v>
      </c>
      <c r="P119" s="154"/>
      <c r="Q119" s="154" t="e">
        <f>VLOOKUP($B113,利用者一覧!$C$4:$AU$53,24,FALSE)</f>
        <v>#N/A</v>
      </c>
      <c r="R119" s="154"/>
      <c r="S119" s="154" t="e">
        <f>VLOOKUP($B113,利用者一覧!$C$4:$AU$53,26,FALSE)</f>
        <v>#N/A</v>
      </c>
      <c r="T119" s="154"/>
      <c r="U119" s="154" t="e">
        <f>VLOOKUP($B113,利用者一覧!$C$4:$AU$53,28,FALSE)</f>
        <v>#N/A</v>
      </c>
      <c r="V119" s="154"/>
      <c r="W119" s="181"/>
      <c r="X119" s="181"/>
      <c r="Y119" s="181"/>
      <c r="Z119" s="181"/>
      <c r="AA119" s="181"/>
      <c r="AB119" s="181"/>
      <c r="AC119" s="181"/>
      <c r="AD119" s="182"/>
    </row>
    <row r="120" spans="1:30" ht="26.4" customHeight="1" thickBot="1">
      <c r="A120" s="148"/>
      <c r="B120" s="174" t="s">
        <v>182</v>
      </c>
      <c r="C120" s="175"/>
      <c r="D120" s="176"/>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8"/>
    </row>
    <row r="121" spans="1:30" ht="21" customHeight="1" thickBot="1">
      <c r="A121" s="146">
        <v>14</v>
      </c>
      <c r="B121" s="149" t="s">
        <v>9</v>
      </c>
      <c r="C121" s="150"/>
      <c r="D121" s="151"/>
      <c r="E121" s="149" t="s">
        <v>10</v>
      </c>
      <c r="F121" s="150"/>
      <c r="G121" s="150"/>
      <c r="H121" s="150"/>
      <c r="I121" s="196" t="s">
        <v>11</v>
      </c>
      <c r="J121" s="150"/>
      <c r="K121" s="197"/>
      <c r="L121" s="150" t="s">
        <v>12</v>
      </c>
      <c r="M121" s="150"/>
      <c r="N121" s="150"/>
      <c r="O121" s="198" t="s">
        <v>175</v>
      </c>
      <c r="P121" s="199"/>
      <c r="Q121" s="199"/>
      <c r="R121" s="199"/>
      <c r="S121" s="199"/>
      <c r="T121" s="199"/>
      <c r="U121" s="199"/>
      <c r="V121" s="199"/>
      <c r="W121" s="203" t="s">
        <v>169</v>
      </c>
      <c r="X121" s="204"/>
      <c r="Y121" s="204"/>
      <c r="Z121" s="205"/>
      <c r="AA121" s="206" t="e">
        <f>VLOOKUP($B122,利用者一覧!$C$4:$AU$53,43,FALSE)</f>
        <v>#N/A</v>
      </c>
      <c r="AB121" s="206"/>
      <c r="AC121" s="206"/>
      <c r="AD121" s="207"/>
    </row>
    <row r="122" spans="1:30" ht="21" customHeight="1" thickTop="1">
      <c r="A122" s="147"/>
      <c r="B122" s="208"/>
      <c r="C122" s="208"/>
      <c r="D122" s="208"/>
      <c r="E122" s="211" t="s">
        <v>19</v>
      </c>
      <c r="F122" s="212"/>
      <c r="G122" s="212"/>
      <c r="H122" s="212"/>
      <c r="I122" s="213" t="s">
        <v>20</v>
      </c>
      <c r="J122" s="214"/>
      <c r="K122" s="215"/>
      <c r="L122" s="214" t="s">
        <v>21</v>
      </c>
      <c r="M122" s="214"/>
      <c r="N122" s="214"/>
      <c r="O122" s="216" t="s">
        <v>147</v>
      </c>
      <c r="P122" s="218" t="e">
        <f>VLOOKUP($B122,利用者一覧!$C$4:$AU$53,40,FALSE)</f>
        <v>#N/A</v>
      </c>
      <c r="Q122" s="219"/>
      <c r="R122" s="219"/>
      <c r="S122" s="219"/>
      <c r="T122" s="219"/>
      <c r="U122" s="220"/>
      <c r="V122" s="88" t="s">
        <v>148</v>
      </c>
      <c r="W122" s="221" t="e">
        <f>VLOOKUP($B122,利用者一覧!$C$4:$AU$53,45,FALSE)</f>
        <v>#N/A</v>
      </c>
      <c r="X122" s="222"/>
      <c r="Y122" s="222"/>
      <c r="Z122" s="222"/>
      <c r="AA122" s="222"/>
      <c r="AB122" s="222"/>
      <c r="AC122" s="222"/>
      <c r="AD122" s="223"/>
    </row>
    <row r="123" spans="1:30" ht="21" customHeight="1">
      <c r="A123" s="147"/>
      <c r="B123" s="209"/>
      <c r="C123" s="209"/>
      <c r="D123" s="209"/>
      <c r="E123" s="183" t="s">
        <v>24</v>
      </c>
      <c r="F123" s="184"/>
      <c r="G123" s="184"/>
      <c r="H123" s="184"/>
      <c r="I123" s="185" t="s">
        <v>20</v>
      </c>
      <c r="J123" s="186"/>
      <c r="K123" s="187"/>
      <c r="L123" s="186" t="s">
        <v>21</v>
      </c>
      <c r="M123" s="186"/>
      <c r="N123" s="186"/>
      <c r="O123" s="217"/>
      <c r="P123" s="188" t="e">
        <f>VLOOKUP($B122,利用者一覧!$C$4:$AU$53,41,FALSE)</f>
        <v>#N/A</v>
      </c>
      <c r="Q123" s="189"/>
      <c r="R123" s="189"/>
      <c r="S123" s="189"/>
      <c r="T123" s="189"/>
      <c r="U123" s="190"/>
      <c r="V123" s="89" t="s">
        <v>148</v>
      </c>
      <c r="W123" s="224"/>
      <c r="X123" s="225"/>
      <c r="Y123" s="225"/>
      <c r="Z123" s="225"/>
      <c r="AA123" s="225"/>
      <c r="AB123" s="225"/>
      <c r="AC123" s="225"/>
      <c r="AD123" s="226"/>
    </row>
    <row r="124" spans="1:30" ht="21" customHeight="1" thickBot="1">
      <c r="A124" s="147"/>
      <c r="B124" s="210"/>
      <c r="C124" s="210"/>
      <c r="D124" s="210"/>
      <c r="E124" s="191" t="s">
        <v>25</v>
      </c>
      <c r="F124" s="192"/>
      <c r="G124" s="192"/>
      <c r="H124" s="192"/>
      <c r="I124" s="193" t="s">
        <v>20</v>
      </c>
      <c r="J124" s="194"/>
      <c r="K124" s="195"/>
      <c r="L124" s="194" t="s">
        <v>21</v>
      </c>
      <c r="M124" s="194"/>
      <c r="N124" s="194"/>
      <c r="O124" s="217"/>
      <c r="P124" s="188" t="e">
        <f>VLOOKUP($B122,利用者一覧!$C$4:$AU$53,42,FALSE)</f>
        <v>#N/A</v>
      </c>
      <c r="Q124" s="189"/>
      <c r="R124" s="189"/>
      <c r="S124" s="189"/>
      <c r="T124" s="189"/>
      <c r="U124" s="190"/>
      <c r="V124" s="89" t="s">
        <v>148</v>
      </c>
      <c r="W124" s="224"/>
      <c r="X124" s="225"/>
      <c r="Y124" s="225"/>
      <c r="Z124" s="225"/>
      <c r="AA124" s="225"/>
      <c r="AB124" s="225"/>
      <c r="AC124" s="225"/>
      <c r="AD124" s="226"/>
    </row>
    <row r="125" spans="1:30" ht="21" customHeight="1" thickBot="1">
      <c r="A125" s="147"/>
      <c r="B125" s="162" t="s">
        <v>132</v>
      </c>
      <c r="C125" s="165" t="s">
        <v>13</v>
      </c>
      <c r="D125" s="166"/>
      <c r="E125" s="167" t="s">
        <v>14</v>
      </c>
      <c r="F125" s="166"/>
      <c r="G125" s="167" t="s">
        <v>15</v>
      </c>
      <c r="H125" s="166"/>
      <c r="I125" s="167" t="s">
        <v>16</v>
      </c>
      <c r="J125" s="166"/>
      <c r="K125" s="167" t="s">
        <v>17</v>
      </c>
      <c r="L125" s="166"/>
      <c r="M125" s="167" t="s">
        <v>18</v>
      </c>
      <c r="N125" s="168"/>
      <c r="O125" s="169" t="s">
        <v>135</v>
      </c>
      <c r="P125" s="170"/>
      <c r="Q125" s="170" t="s">
        <v>143</v>
      </c>
      <c r="R125" s="170"/>
      <c r="S125" s="170" t="s">
        <v>144</v>
      </c>
      <c r="T125" s="170"/>
      <c r="U125" s="170" t="s">
        <v>138</v>
      </c>
      <c r="V125" s="171"/>
      <c r="W125" s="224"/>
      <c r="X125" s="225"/>
      <c r="Y125" s="225"/>
      <c r="Z125" s="225"/>
      <c r="AA125" s="225"/>
      <c r="AB125" s="225"/>
      <c r="AC125" s="225"/>
      <c r="AD125" s="226"/>
    </row>
    <row r="126" spans="1:30" ht="21" customHeight="1" thickTop="1">
      <c r="A126" s="147"/>
      <c r="B126" s="163"/>
      <c r="C126" s="90" t="s">
        <v>22</v>
      </c>
      <c r="D126" s="91" t="s">
        <v>23</v>
      </c>
      <c r="E126" s="92" t="s">
        <v>22</v>
      </c>
      <c r="F126" s="91" t="s">
        <v>23</v>
      </c>
      <c r="G126" s="92" t="s">
        <v>22</v>
      </c>
      <c r="H126" s="91" t="s">
        <v>23</v>
      </c>
      <c r="I126" s="92" t="s">
        <v>22</v>
      </c>
      <c r="J126" s="91" t="s">
        <v>23</v>
      </c>
      <c r="K126" s="92" t="s">
        <v>22</v>
      </c>
      <c r="L126" s="91" t="s">
        <v>23</v>
      </c>
      <c r="M126" s="92" t="s">
        <v>22</v>
      </c>
      <c r="N126" s="93" t="s">
        <v>23</v>
      </c>
      <c r="O126" s="172" t="e">
        <f>VLOOKUP($B122,利用者一覧!$C$4:$AU$53,14,FALSE)</f>
        <v>#N/A</v>
      </c>
      <c r="P126" s="155"/>
      <c r="Q126" s="173" t="e">
        <f>VLOOKUP($B122,利用者一覧!$C$4:$AU$53,16,FALSE)</f>
        <v>#N/A</v>
      </c>
      <c r="R126" s="155"/>
      <c r="S126" s="155" t="e">
        <f>VLOOKUP($B122,利用者一覧!$C$4:$AU$53,18,FALSE)</f>
        <v>#N/A</v>
      </c>
      <c r="T126" s="155"/>
      <c r="U126" s="155" t="e">
        <f>VLOOKUP($B122,利用者一覧!$C$4:$AU$53,20,FALSE)</f>
        <v>#N/A</v>
      </c>
      <c r="V126" s="155"/>
      <c r="W126" s="179" t="e">
        <f>VLOOKUP($B122,利用者一覧!$C$4:$AU$53,44,FALSE)</f>
        <v>#N/A</v>
      </c>
      <c r="X126" s="179"/>
      <c r="Y126" s="179"/>
      <c r="Z126" s="179"/>
      <c r="AA126" s="179"/>
      <c r="AB126" s="179"/>
      <c r="AC126" s="179"/>
      <c r="AD126" s="180"/>
    </row>
    <row r="127" spans="1:30" ht="21" customHeight="1">
      <c r="A127" s="147"/>
      <c r="B127" s="163"/>
      <c r="C127" s="156" t="e">
        <f>VLOOKUP($B122,利用者一覧!$C$4:$AU$53,30,FALSE)</f>
        <v>#N/A</v>
      </c>
      <c r="D127" s="158" t="s">
        <v>148</v>
      </c>
      <c r="E127" s="160" t="e">
        <f>VLOOKUP($B122,利用者一覧!$C$4:$AU$53,31,FALSE)</f>
        <v>#N/A</v>
      </c>
      <c r="F127" s="158" t="s">
        <v>148</v>
      </c>
      <c r="G127" s="160" t="e">
        <f>VLOOKUP($B122,利用者一覧!$C$4:$AU$53,32,FALSE)</f>
        <v>#N/A</v>
      </c>
      <c r="H127" s="158" t="s">
        <v>148</v>
      </c>
      <c r="I127" s="160" t="e">
        <f>VLOOKUP($B122,利用者一覧!$C$4:$AU$53,33,FALSE)</f>
        <v>#N/A</v>
      </c>
      <c r="J127" s="158" t="s">
        <v>148</v>
      </c>
      <c r="K127" s="160" t="e">
        <f>VLOOKUP($B122,利用者一覧!$C$4:$AU$53,34,FALSE)</f>
        <v>#N/A</v>
      </c>
      <c r="L127" s="158" t="s">
        <v>148</v>
      </c>
      <c r="M127" s="160" t="e">
        <f>VLOOKUP($B122,利用者一覧!$C$4:$AU$53,35,FALSE)</f>
        <v>#N/A</v>
      </c>
      <c r="N127" s="200" t="s">
        <v>148</v>
      </c>
      <c r="O127" s="202" t="s">
        <v>139</v>
      </c>
      <c r="P127" s="152"/>
      <c r="Q127" s="152" t="s">
        <v>140</v>
      </c>
      <c r="R127" s="152"/>
      <c r="S127" s="152" t="s">
        <v>141</v>
      </c>
      <c r="T127" s="152"/>
      <c r="U127" s="152" t="s">
        <v>142</v>
      </c>
      <c r="V127" s="152"/>
      <c r="W127" s="179"/>
      <c r="X127" s="179"/>
      <c r="Y127" s="179"/>
      <c r="Z127" s="179"/>
      <c r="AA127" s="179"/>
      <c r="AB127" s="179"/>
      <c r="AC127" s="179"/>
      <c r="AD127" s="180"/>
    </row>
    <row r="128" spans="1:30" ht="21" customHeight="1" thickBot="1">
      <c r="A128" s="147"/>
      <c r="B128" s="164"/>
      <c r="C128" s="157"/>
      <c r="D128" s="159"/>
      <c r="E128" s="161"/>
      <c r="F128" s="159"/>
      <c r="G128" s="161"/>
      <c r="H128" s="159"/>
      <c r="I128" s="161"/>
      <c r="J128" s="159"/>
      <c r="K128" s="161"/>
      <c r="L128" s="159"/>
      <c r="M128" s="161"/>
      <c r="N128" s="201"/>
      <c r="O128" s="153" t="e">
        <f>VLOOKUP($B122,利用者一覧!$C$4:$AU$53,22,FALSE)</f>
        <v>#N/A</v>
      </c>
      <c r="P128" s="154"/>
      <c r="Q128" s="154" t="e">
        <f>VLOOKUP($B122,利用者一覧!$C$4:$AU$53,24,FALSE)</f>
        <v>#N/A</v>
      </c>
      <c r="R128" s="154"/>
      <c r="S128" s="154" t="e">
        <f>VLOOKUP($B122,利用者一覧!$C$4:$AU$53,26,FALSE)</f>
        <v>#N/A</v>
      </c>
      <c r="T128" s="154"/>
      <c r="U128" s="154" t="e">
        <f>VLOOKUP($B122,利用者一覧!$C$4:$AU$53,28,FALSE)</f>
        <v>#N/A</v>
      </c>
      <c r="V128" s="154"/>
      <c r="W128" s="181"/>
      <c r="X128" s="181"/>
      <c r="Y128" s="181"/>
      <c r="Z128" s="181"/>
      <c r="AA128" s="181"/>
      <c r="AB128" s="181"/>
      <c r="AC128" s="181"/>
      <c r="AD128" s="182"/>
    </row>
    <row r="129" spans="1:30" ht="26.4" customHeight="1" thickBot="1">
      <c r="A129" s="148"/>
      <c r="B129" s="174" t="s">
        <v>182</v>
      </c>
      <c r="C129" s="175"/>
      <c r="D129" s="176"/>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8"/>
    </row>
    <row r="130" spans="1:30" ht="21" customHeight="1" thickBot="1">
      <c r="A130" s="146">
        <v>15</v>
      </c>
      <c r="B130" s="149" t="s">
        <v>9</v>
      </c>
      <c r="C130" s="150"/>
      <c r="D130" s="151"/>
      <c r="E130" s="149" t="s">
        <v>10</v>
      </c>
      <c r="F130" s="150"/>
      <c r="G130" s="150"/>
      <c r="H130" s="150"/>
      <c r="I130" s="196" t="s">
        <v>11</v>
      </c>
      <c r="J130" s="150"/>
      <c r="K130" s="197"/>
      <c r="L130" s="150" t="s">
        <v>12</v>
      </c>
      <c r="M130" s="150"/>
      <c r="N130" s="150"/>
      <c r="O130" s="198" t="s">
        <v>175</v>
      </c>
      <c r="P130" s="199"/>
      <c r="Q130" s="199"/>
      <c r="R130" s="199"/>
      <c r="S130" s="199"/>
      <c r="T130" s="199"/>
      <c r="U130" s="199"/>
      <c r="V130" s="199"/>
      <c r="W130" s="203" t="s">
        <v>169</v>
      </c>
      <c r="X130" s="204"/>
      <c r="Y130" s="204"/>
      <c r="Z130" s="205"/>
      <c r="AA130" s="206" t="e">
        <f>VLOOKUP($B131,利用者一覧!$C$4:$AU$53,43,FALSE)</f>
        <v>#N/A</v>
      </c>
      <c r="AB130" s="206"/>
      <c r="AC130" s="206"/>
      <c r="AD130" s="207"/>
    </row>
    <row r="131" spans="1:30" ht="21" customHeight="1" thickTop="1">
      <c r="A131" s="147"/>
      <c r="B131" s="208"/>
      <c r="C131" s="208"/>
      <c r="D131" s="208"/>
      <c r="E131" s="211" t="s">
        <v>19</v>
      </c>
      <c r="F131" s="212"/>
      <c r="G131" s="212"/>
      <c r="H131" s="212"/>
      <c r="I131" s="213" t="s">
        <v>20</v>
      </c>
      <c r="J131" s="214"/>
      <c r="K131" s="215"/>
      <c r="L131" s="214" t="s">
        <v>21</v>
      </c>
      <c r="M131" s="214"/>
      <c r="N131" s="214"/>
      <c r="O131" s="216" t="s">
        <v>147</v>
      </c>
      <c r="P131" s="218" t="e">
        <f>VLOOKUP($B131,利用者一覧!$C$4:$AU$53,40,FALSE)</f>
        <v>#N/A</v>
      </c>
      <c r="Q131" s="219"/>
      <c r="R131" s="219"/>
      <c r="S131" s="219"/>
      <c r="T131" s="219"/>
      <c r="U131" s="220"/>
      <c r="V131" s="88" t="s">
        <v>148</v>
      </c>
      <c r="W131" s="221" t="e">
        <f>VLOOKUP($B131,利用者一覧!$C$4:$AU$53,45,FALSE)</f>
        <v>#N/A</v>
      </c>
      <c r="X131" s="222"/>
      <c r="Y131" s="222"/>
      <c r="Z131" s="222"/>
      <c r="AA131" s="222"/>
      <c r="AB131" s="222"/>
      <c r="AC131" s="222"/>
      <c r="AD131" s="223"/>
    </row>
    <row r="132" spans="1:30" ht="21" customHeight="1">
      <c r="A132" s="147"/>
      <c r="B132" s="209"/>
      <c r="C132" s="209"/>
      <c r="D132" s="209"/>
      <c r="E132" s="183" t="s">
        <v>24</v>
      </c>
      <c r="F132" s="184"/>
      <c r="G132" s="184"/>
      <c r="H132" s="184"/>
      <c r="I132" s="185" t="s">
        <v>20</v>
      </c>
      <c r="J132" s="186"/>
      <c r="K132" s="187"/>
      <c r="L132" s="186" t="s">
        <v>21</v>
      </c>
      <c r="M132" s="186"/>
      <c r="N132" s="186"/>
      <c r="O132" s="217"/>
      <c r="P132" s="188" t="e">
        <f>VLOOKUP($B131,利用者一覧!$C$4:$AU$53,41,FALSE)</f>
        <v>#N/A</v>
      </c>
      <c r="Q132" s="189"/>
      <c r="R132" s="189"/>
      <c r="S132" s="189"/>
      <c r="T132" s="189"/>
      <c r="U132" s="190"/>
      <c r="V132" s="89" t="s">
        <v>148</v>
      </c>
      <c r="W132" s="224"/>
      <c r="X132" s="225"/>
      <c r="Y132" s="225"/>
      <c r="Z132" s="225"/>
      <c r="AA132" s="225"/>
      <c r="AB132" s="225"/>
      <c r="AC132" s="225"/>
      <c r="AD132" s="226"/>
    </row>
    <row r="133" spans="1:30" ht="21" customHeight="1" thickBot="1">
      <c r="A133" s="147"/>
      <c r="B133" s="210"/>
      <c r="C133" s="210"/>
      <c r="D133" s="210"/>
      <c r="E133" s="191" t="s">
        <v>25</v>
      </c>
      <c r="F133" s="192"/>
      <c r="G133" s="192"/>
      <c r="H133" s="192"/>
      <c r="I133" s="193" t="s">
        <v>20</v>
      </c>
      <c r="J133" s="194"/>
      <c r="K133" s="195"/>
      <c r="L133" s="194" t="s">
        <v>21</v>
      </c>
      <c r="M133" s="194"/>
      <c r="N133" s="194"/>
      <c r="O133" s="217"/>
      <c r="P133" s="188" t="e">
        <f>VLOOKUP($B131,利用者一覧!$C$4:$AU$53,42,FALSE)</f>
        <v>#N/A</v>
      </c>
      <c r="Q133" s="189"/>
      <c r="R133" s="189"/>
      <c r="S133" s="189"/>
      <c r="T133" s="189"/>
      <c r="U133" s="190"/>
      <c r="V133" s="89" t="s">
        <v>148</v>
      </c>
      <c r="W133" s="224"/>
      <c r="X133" s="225"/>
      <c r="Y133" s="225"/>
      <c r="Z133" s="225"/>
      <c r="AA133" s="225"/>
      <c r="AB133" s="225"/>
      <c r="AC133" s="225"/>
      <c r="AD133" s="226"/>
    </row>
    <row r="134" spans="1:30" ht="21" customHeight="1" thickBot="1">
      <c r="A134" s="147"/>
      <c r="B134" s="162" t="s">
        <v>132</v>
      </c>
      <c r="C134" s="165" t="s">
        <v>13</v>
      </c>
      <c r="D134" s="166"/>
      <c r="E134" s="167" t="s">
        <v>14</v>
      </c>
      <c r="F134" s="166"/>
      <c r="G134" s="167" t="s">
        <v>15</v>
      </c>
      <c r="H134" s="166"/>
      <c r="I134" s="167" t="s">
        <v>16</v>
      </c>
      <c r="J134" s="166"/>
      <c r="K134" s="167" t="s">
        <v>17</v>
      </c>
      <c r="L134" s="166"/>
      <c r="M134" s="167" t="s">
        <v>18</v>
      </c>
      <c r="N134" s="168"/>
      <c r="O134" s="169" t="s">
        <v>135</v>
      </c>
      <c r="P134" s="170"/>
      <c r="Q134" s="170" t="s">
        <v>143</v>
      </c>
      <c r="R134" s="170"/>
      <c r="S134" s="170" t="s">
        <v>144</v>
      </c>
      <c r="T134" s="170"/>
      <c r="U134" s="170" t="s">
        <v>138</v>
      </c>
      <c r="V134" s="171"/>
      <c r="W134" s="224"/>
      <c r="X134" s="225"/>
      <c r="Y134" s="225"/>
      <c r="Z134" s="225"/>
      <c r="AA134" s="225"/>
      <c r="AB134" s="225"/>
      <c r="AC134" s="225"/>
      <c r="AD134" s="226"/>
    </row>
    <row r="135" spans="1:30" ht="21" customHeight="1" thickTop="1">
      <c r="A135" s="147"/>
      <c r="B135" s="163"/>
      <c r="C135" s="90" t="s">
        <v>22</v>
      </c>
      <c r="D135" s="91" t="s">
        <v>23</v>
      </c>
      <c r="E135" s="92" t="s">
        <v>22</v>
      </c>
      <c r="F135" s="91" t="s">
        <v>23</v>
      </c>
      <c r="G135" s="92" t="s">
        <v>22</v>
      </c>
      <c r="H135" s="91" t="s">
        <v>23</v>
      </c>
      <c r="I135" s="92" t="s">
        <v>22</v>
      </c>
      <c r="J135" s="91" t="s">
        <v>23</v>
      </c>
      <c r="K135" s="92" t="s">
        <v>22</v>
      </c>
      <c r="L135" s="91" t="s">
        <v>23</v>
      </c>
      <c r="M135" s="92" t="s">
        <v>22</v>
      </c>
      <c r="N135" s="93" t="s">
        <v>23</v>
      </c>
      <c r="O135" s="172" t="e">
        <f>VLOOKUP($B131,利用者一覧!$C$4:$AU$53,14,FALSE)</f>
        <v>#N/A</v>
      </c>
      <c r="P135" s="155"/>
      <c r="Q135" s="173" t="e">
        <f>VLOOKUP($B131,利用者一覧!$C$4:$AU$53,16,FALSE)</f>
        <v>#N/A</v>
      </c>
      <c r="R135" s="155"/>
      <c r="S135" s="155" t="e">
        <f>VLOOKUP($B131,利用者一覧!$C$4:$AU$53,18,FALSE)</f>
        <v>#N/A</v>
      </c>
      <c r="T135" s="155"/>
      <c r="U135" s="155" t="e">
        <f>VLOOKUP($B131,利用者一覧!$C$4:$AU$53,20,FALSE)</f>
        <v>#N/A</v>
      </c>
      <c r="V135" s="155"/>
      <c r="W135" s="179" t="e">
        <f>VLOOKUP($B131,利用者一覧!$C$4:$AU$53,44,FALSE)</f>
        <v>#N/A</v>
      </c>
      <c r="X135" s="179"/>
      <c r="Y135" s="179"/>
      <c r="Z135" s="179"/>
      <c r="AA135" s="179"/>
      <c r="AB135" s="179"/>
      <c r="AC135" s="179"/>
      <c r="AD135" s="180"/>
    </row>
    <row r="136" spans="1:30" ht="21" customHeight="1">
      <c r="A136" s="147"/>
      <c r="B136" s="163"/>
      <c r="C136" s="156" t="e">
        <f>VLOOKUP($B131,利用者一覧!$C$4:$AU$53,30,FALSE)</f>
        <v>#N/A</v>
      </c>
      <c r="D136" s="158" t="s">
        <v>148</v>
      </c>
      <c r="E136" s="160" t="e">
        <f>VLOOKUP($B131,利用者一覧!$C$4:$AU$53,31,FALSE)</f>
        <v>#N/A</v>
      </c>
      <c r="F136" s="158" t="s">
        <v>148</v>
      </c>
      <c r="G136" s="160" t="e">
        <f>VLOOKUP($B131,利用者一覧!$C$4:$AU$53,32,FALSE)</f>
        <v>#N/A</v>
      </c>
      <c r="H136" s="158" t="s">
        <v>148</v>
      </c>
      <c r="I136" s="160" t="e">
        <f>VLOOKUP($B131,利用者一覧!$C$4:$AU$53,33,FALSE)</f>
        <v>#N/A</v>
      </c>
      <c r="J136" s="158" t="s">
        <v>148</v>
      </c>
      <c r="K136" s="160" t="e">
        <f>VLOOKUP($B131,利用者一覧!$C$4:$AU$53,34,FALSE)</f>
        <v>#N/A</v>
      </c>
      <c r="L136" s="158" t="s">
        <v>148</v>
      </c>
      <c r="M136" s="160" t="e">
        <f>VLOOKUP($B131,利用者一覧!$C$4:$AU$53,35,FALSE)</f>
        <v>#N/A</v>
      </c>
      <c r="N136" s="200" t="s">
        <v>148</v>
      </c>
      <c r="O136" s="202" t="s">
        <v>139</v>
      </c>
      <c r="P136" s="152"/>
      <c r="Q136" s="152" t="s">
        <v>140</v>
      </c>
      <c r="R136" s="152"/>
      <c r="S136" s="152" t="s">
        <v>141</v>
      </c>
      <c r="T136" s="152"/>
      <c r="U136" s="152" t="s">
        <v>142</v>
      </c>
      <c r="V136" s="152"/>
      <c r="W136" s="179"/>
      <c r="X136" s="179"/>
      <c r="Y136" s="179"/>
      <c r="Z136" s="179"/>
      <c r="AA136" s="179"/>
      <c r="AB136" s="179"/>
      <c r="AC136" s="179"/>
      <c r="AD136" s="180"/>
    </row>
    <row r="137" spans="1:30" ht="21" customHeight="1" thickBot="1">
      <c r="A137" s="147"/>
      <c r="B137" s="164"/>
      <c r="C137" s="157"/>
      <c r="D137" s="159"/>
      <c r="E137" s="161"/>
      <c r="F137" s="159"/>
      <c r="G137" s="161"/>
      <c r="H137" s="159"/>
      <c r="I137" s="161"/>
      <c r="J137" s="159"/>
      <c r="K137" s="161"/>
      <c r="L137" s="159"/>
      <c r="M137" s="161"/>
      <c r="N137" s="201"/>
      <c r="O137" s="153" t="e">
        <f>VLOOKUP($B131,利用者一覧!$C$4:$AU$53,22,FALSE)</f>
        <v>#N/A</v>
      </c>
      <c r="P137" s="154"/>
      <c r="Q137" s="154" t="e">
        <f>VLOOKUP($B131,利用者一覧!$C$4:$AU$53,24,FALSE)</f>
        <v>#N/A</v>
      </c>
      <c r="R137" s="154"/>
      <c r="S137" s="154" t="e">
        <f>VLOOKUP($B131,利用者一覧!$C$4:$AU$53,26,FALSE)</f>
        <v>#N/A</v>
      </c>
      <c r="T137" s="154"/>
      <c r="U137" s="154" t="e">
        <f>VLOOKUP($B131,利用者一覧!$C$4:$AU$53,28,FALSE)</f>
        <v>#N/A</v>
      </c>
      <c r="V137" s="154"/>
      <c r="W137" s="181"/>
      <c r="X137" s="181"/>
      <c r="Y137" s="181"/>
      <c r="Z137" s="181"/>
      <c r="AA137" s="181"/>
      <c r="AB137" s="181"/>
      <c r="AC137" s="181"/>
      <c r="AD137" s="182"/>
    </row>
    <row r="138" spans="1:30" ht="26.4" customHeight="1" thickBot="1">
      <c r="A138" s="148"/>
      <c r="B138" s="174" t="s">
        <v>182</v>
      </c>
      <c r="C138" s="175"/>
      <c r="D138" s="176"/>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8"/>
    </row>
    <row r="139" spans="1:30" ht="21" customHeight="1" thickBot="1">
      <c r="A139" s="146">
        <v>16</v>
      </c>
      <c r="B139" s="149" t="s">
        <v>9</v>
      </c>
      <c r="C139" s="150"/>
      <c r="D139" s="151"/>
      <c r="E139" s="149" t="s">
        <v>10</v>
      </c>
      <c r="F139" s="150"/>
      <c r="G139" s="150"/>
      <c r="H139" s="150"/>
      <c r="I139" s="196" t="s">
        <v>11</v>
      </c>
      <c r="J139" s="150"/>
      <c r="K139" s="197"/>
      <c r="L139" s="150" t="s">
        <v>12</v>
      </c>
      <c r="M139" s="150"/>
      <c r="N139" s="150"/>
      <c r="O139" s="198" t="s">
        <v>175</v>
      </c>
      <c r="P139" s="199"/>
      <c r="Q139" s="199"/>
      <c r="R139" s="199"/>
      <c r="S139" s="199"/>
      <c r="T139" s="199"/>
      <c r="U139" s="199"/>
      <c r="V139" s="199"/>
      <c r="W139" s="203" t="s">
        <v>169</v>
      </c>
      <c r="X139" s="204"/>
      <c r="Y139" s="204"/>
      <c r="Z139" s="205"/>
      <c r="AA139" s="206" t="e">
        <f>VLOOKUP($B140,利用者一覧!$C$4:$AU$53,43,FALSE)</f>
        <v>#N/A</v>
      </c>
      <c r="AB139" s="206"/>
      <c r="AC139" s="206"/>
      <c r="AD139" s="207"/>
    </row>
    <row r="140" spans="1:30" ht="21" customHeight="1" thickTop="1">
      <c r="A140" s="147"/>
      <c r="B140" s="208"/>
      <c r="C140" s="208"/>
      <c r="D140" s="208"/>
      <c r="E140" s="211" t="s">
        <v>19</v>
      </c>
      <c r="F140" s="212"/>
      <c r="G140" s="212"/>
      <c r="H140" s="212"/>
      <c r="I140" s="213" t="s">
        <v>20</v>
      </c>
      <c r="J140" s="214"/>
      <c r="K140" s="215"/>
      <c r="L140" s="214" t="s">
        <v>21</v>
      </c>
      <c r="M140" s="214"/>
      <c r="N140" s="214"/>
      <c r="O140" s="216" t="s">
        <v>147</v>
      </c>
      <c r="P140" s="218" t="e">
        <f>VLOOKUP($B140,利用者一覧!$C$4:$AU$53,40,FALSE)</f>
        <v>#N/A</v>
      </c>
      <c r="Q140" s="219"/>
      <c r="R140" s="219"/>
      <c r="S140" s="219"/>
      <c r="T140" s="219"/>
      <c r="U140" s="220"/>
      <c r="V140" s="88" t="s">
        <v>148</v>
      </c>
      <c r="W140" s="221" t="e">
        <f>VLOOKUP($B140,利用者一覧!$C$4:$AU$53,45,FALSE)</f>
        <v>#N/A</v>
      </c>
      <c r="X140" s="222"/>
      <c r="Y140" s="222"/>
      <c r="Z140" s="222"/>
      <c r="AA140" s="222"/>
      <c r="AB140" s="222"/>
      <c r="AC140" s="222"/>
      <c r="AD140" s="223"/>
    </row>
    <row r="141" spans="1:30" ht="21" customHeight="1">
      <c r="A141" s="147"/>
      <c r="B141" s="209"/>
      <c r="C141" s="209"/>
      <c r="D141" s="209"/>
      <c r="E141" s="183" t="s">
        <v>24</v>
      </c>
      <c r="F141" s="184"/>
      <c r="G141" s="184"/>
      <c r="H141" s="184"/>
      <c r="I141" s="185" t="s">
        <v>20</v>
      </c>
      <c r="J141" s="186"/>
      <c r="K141" s="187"/>
      <c r="L141" s="186" t="s">
        <v>21</v>
      </c>
      <c r="M141" s="186"/>
      <c r="N141" s="186"/>
      <c r="O141" s="217"/>
      <c r="P141" s="188" t="e">
        <f>VLOOKUP($B140,利用者一覧!$C$4:$AU$53,41,FALSE)</f>
        <v>#N/A</v>
      </c>
      <c r="Q141" s="189"/>
      <c r="R141" s="189"/>
      <c r="S141" s="189"/>
      <c r="T141" s="189"/>
      <c r="U141" s="190"/>
      <c r="V141" s="89" t="s">
        <v>148</v>
      </c>
      <c r="W141" s="224"/>
      <c r="X141" s="225"/>
      <c r="Y141" s="225"/>
      <c r="Z141" s="225"/>
      <c r="AA141" s="225"/>
      <c r="AB141" s="225"/>
      <c r="AC141" s="225"/>
      <c r="AD141" s="226"/>
    </row>
    <row r="142" spans="1:30" ht="21" customHeight="1" thickBot="1">
      <c r="A142" s="147"/>
      <c r="B142" s="210"/>
      <c r="C142" s="210"/>
      <c r="D142" s="210"/>
      <c r="E142" s="191" t="s">
        <v>25</v>
      </c>
      <c r="F142" s="192"/>
      <c r="G142" s="192"/>
      <c r="H142" s="192"/>
      <c r="I142" s="193" t="s">
        <v>20</v>
      </c>
      <c r="J142" s="194"/>
      <c r="K142" s="195"/>
      <c r="L142" s="194" t="s">
        <v>21</v>
      </c>
      <c r="M142" s="194"/>
      <c r="N142" s="194"/>
      <c r="O142" s="217"/>
      <c r="P142" s="188" t="e">
        <f>VLOOKUP($B140,利用者一覧!$C$4:$AU$53,42,FALSE)</f>
        <v>#N/A</v>
      </c>
      <c r="Q142" s="189"/>
      <c r="R142" s="189"/>
      <c r="S142" s="189"/>
      <c r="T142" s="189"/>
      <c r="U142" s="190"/>
      <c r="V142" s="89" t="s">
        <v>148</v>
      </c>
      <c r="W142" s="224"/>
      <c r="X142" s="225"/>
      <c r="Y142" s="225"/>
      <c r="Z142" s="225"/>
      <c r="AA142" s="225"/>
      <c r="AB142" s="225"/>
      <c r="AC142" s="225"/>
      <c r="AD142" s="226"/>
    </row>
    <row r="143" spans="1:30" ht="21" customHeight="1" thickBot="1">
      <c r="A143" s="147"/>
      <c r="B143" s="162" t="s">
        <v>132</v>
      </c>
      <c r="C143" s="165" t="s">
        <v>13</v>
      </c>
      <c r="D143" s="166"/>
      <c r="E143" s="167" t="s">
        <v>14</v>
      </c>
      <c r="F143" s="166"/>
      <c r="G143" s="167" t="s">
        <v>15</v>
      </c>
      <c r="H143" s="166"/>
      <c r="I143" s="167" t="s">
        <v>16</v>
      </c>
      <c r="J143" s="166"/>
      <c r="K143" s="167" t="s">
        <v>17</v>
      </c>
      <c r="L143" s="166"/>
      <c r="M143" s="167" t="s">
        <v>18</v>
      </c>
      <c r="N143" s="168"/>
      <c r="O143" s="169" t="s">
        <v>135</v>
      </c>
      <c r="P143" s="170"/>
      <c r="Q143" s="170" t="s">
        <v>143</v>
      </c>
      <c r="R143" s="170"/>
      <c r="S143" s="170" t="s">
        <v>144</v>
      </c>
      <c r="T143" s="170"/>
      <c r="U143" s="170" t="s">
        <v>138</v>
      </c>
      <c r="V143" s="171"/>
      <c r="W143" s="224"/>
      <c r="X143" s="225"/>
      <c r="Y143" s="225"/>
      <c r="Z143" s="225"/>
      <c r="AA143" s="225"/>
      <c r="AB143" s="225"/>
      <c r="AC143" s="225"/>
      <c r="AD143" s="226"/>
    </row>
    <row r="144" spans="1:30" ht="21" customHeight="1" thickTop="1">
      <c r="A144" s="147"/>
      <c r="B144" s="163"/>
      <c r="C144" s="90" t="s">
        <v>22</v>
      </c>
      <c r="D144" s="91" t="s">
        <v>23</v>
      </c>
      <c r="E144" s="92" t="s">
        <v>22</v>
      </c>
      <c r="F144" s="91" t="s">
        <v>23</v>
      </c>
      <c r="G144" s="92" t="s">
        <v>22</v>
      </c>
      <c r="H144" s="91" t="s">
        <v>23</v>
      </c>
      <c r="I144" s="92" t="s">
        <v>22</v>
      </c>
      <c r="J144" s="91" t="s">
        <v>23</v>
      </c>
      <c r="K144" s="92" t="s">
        <v>22</v>
      </c>
      <c r="L144" s="91" t="s">
        <v>23</v>
      </c>
      <c r="M144" s="92" t="s">
        <v>22</v>
      </c>
      <c r="N144" s="93" t="s">
        <v>23</v>
      </c>
      <c r="O144" s="172" t="e">
        <f>VLOOKUP($B140,利用者一覧!$C$4:$AU$53,14,FALSE)</f>
        <v>#N/A</v>
      </c>
      <c r="P144" s="155"/>
      <c r="Q144" s="173" t="e">
        <f>VLOOKUP($B140,利用者一覧!$C$4:$AU$53,16,FALSE)</f>
        <v>#N/A</v>
      </c>
      <c r="R144" s="155"/>
      <c r="S144" s="155" t="e">
        <f>VLOOKUP($B140,利用者一覧!$C$4:$AU$53,18,FALSE)</f>
        <v>#N/A</v>
      </c>
      <c r="T144" s="155"/>
      <c r="U144" s="155" t="e">
        <f>VLOOKUP($B140,利用者一覧!$C$4:$AU$53,20,FALSE)</f>
        <v>#N/A</v>
      </c>
      <c r="V144" s="155"/>
      <c r="W144" s="179" t="e">
        <f>VLOOKUP($B140,利用者一覧!$C$4:$AU$53,44,FALSE)</f>
        <v>#N/A</v>
      </c>
      <c r="X144" s="179"/>
      <c r="Y144" s="179"/>
      <c r="Z144" s="179"/>
      <c r="AA144" s="179"/>
      <c r="AB144" s="179"/>
      <c r="AC144" s="179"/>
      <c r="AD144" s="180"/>
    </row>
    <row r="145" spans="1:30" ht="21" customHeight="1">
      <c r="A145" s="147"/>
      <c r="B145" s="163"/>
      <c r="C145" s="156" t="e">
        <f>VLOOKUP($B140,利用者一覧!$C$4:$AU$53,30,FALSE)</f>
        <v>#N/A</v>
      </c>
      <c r="D145" s="158" t="s">
        <v>148</v>
      </c>
      <c r="E145" s="160" t="e">
        <f>VLOOKUP($B140,利用者一覧!$C$4:$AU$53,31,FALSE)</f>
        <v>#N/A</v>
      </c>
      <c r="F145" s="158" t="s">
        <v>148</v>
      </c>
      <c r="G145" s="160" t="e">
        <f>VLOOKUP($B140,利用者一覧!$C$4:$AU$53,32,FALSE)</f>
        <v>#N/A</v>
      </c>
      <c r="H145" s="158" t="s">
        <v>148</v>
      </c>
      <c r="I145" s="160" t="e">
        <f>VLOOKUP($B140,利用者一覧!$C$4:$AU$53,33,FALSE)</f>
        <v>#N/A</v>
      </c>
      <c r="J145" s="158" t="s">
        <v>148</v>
      </c>
      <c r="K145" s="160" t="e">
        <f>VLOOKUP($B140,利用者一覧!$C$4:$AU$53,34,FALSE)</f>
        <v>#N/A</v>
      </c>
      <c r="L145" s="158" t="s">
        <v>148</v>
      </c>
      <c r="M145" s="160" t="e">
        <f>VLOOKUP($B140,利用者一覧!$C$4:$AU$53,35,FALSE)</f>
        <v>#N/A</v>
      </c>
      <c r="N145" s="200" t="s">
        <v>148</v>
      </c>
      <c r="O145" s="202" t="s">
        <v>139</v>
      </c>
      <c r="P145" s="152"/>
      <c r="Q145" s="152" t="s">
        <v>140</v>
      </c>
      <c r="R145" s="152"/>
      <c r="S145" s="152" t="s">
        <v>141</v>
      </c>
      <c r="T145" s="152"/>
      <c r="U145" s="152" t="s">
        <v>142</v>
      </c>
      <c r="V145" s="152"/>
      <c r="W145" s="179"/>
      <c r="X145" s="179"/>
      <c r="Y145" s="179"/>
      <c r="Z145" s="179"/>
      <c r="AA145" s="179"/>
      <c r="AB145" s="179"/>
      <c r="AC145" s="179"/>
      <c r="AD145" s="180"/>
    </row>
    <row r="146" spans="1:30" ht="21" customHeight="1" thickBot="1">
      <c r="A146" s="147"/>
      <c r="B146" s="164"/>
      <c r="C146" s="157"/>
      <c r="D146" s="159"/>
      <c r="E146" s="161"/>
      <c r="F146" s="159"/>
      <c r="G146" s="161"/>
      <c r="H146" s="159"/>
      <c r="I146" s="161"/>
      <c r="J146" s="159"/>
      <c r="K146" s="161"/>
      <c r="L146" s="159"/>
      <c r="M146" s="161"/>
      <c r="N146" s="201"/>
      <c r="O146" s="153" t="e">
        <f>VLOOKUP($B140,利用者一覧!$C$4:$AU$53,22,FALSE)</f>
        <v>#N/A</v>
      </c>
      <c r="P146" s="154"/>
      <c r="Q146" s="154" t="e">
        <f>VLOOKUP($B140,利用者一覧!$C$4:$AU$53,24,FALSE)</f>
        <v>#N/A</v>
      </c>
      <c r="R146" s="154"/>
      <c r="S146" s="154" t="e">
        <f>VLOOKUP($B140,利用者一覧!$C$4:$AU$53,26,FALSE)</f>
        <v>#N/A</v>
      </c>
      <c r="T146" s="154"/>
      <c r="U146" s="154" t="e">
        <f>VLOOKUP($B140,利用者一覧!$C$4:$AU$53,28,FALSE)</f>
        <v>#N/A</v>
      </c>
      <c r="V146" s="154"/>
      <c r="W146" s="181"/>
      <c r="X146" s="181"/>
      <c r="Y146" s="181"/>
      <c r="Z146" s="181"/>
      <c r="AA146" s="181"/>
      <c r="AB146" s="181"/>
      <c r="AC146" s="181"/>
      <c r="AD146" s="182"/>
    </row>
    <row r="147" spans="1:30" ht="26.4" customHeight="1" thickBot="1">
      <c r="A147" s="148"/>
      <c r="B147" s="174" t="s">
        <v>182</v>
      </c>
      <c r="C147" s="175"/>
      <c r="D147" s="176"/>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8"/>
    </row>
    <row r="148" spans="1:30" ht="21" customHeight="1" thickBot="1">
      <c r="A148" s="146">
        <v>17</v>
      </c>
      <c r="B148" s="149" t="s">
        <v>9</v>
      </c>
      <c r="C148" s="150"/>
      <c r="D148" s="151"/>
      <c r="E148" s="149" t="s">
        <v>10</v>
      </c>
      <c r="F148" s="150"/>
      <c r="G148" s="150"/>
      <c r="H148" s="150"/>
      <c r="I148" s="196" t="s">
        <v>11</v>
      </c>
      <c r="J148" s="150"/>
      <c r="K148" s="197"/>
      <c r="L148" s="150" t="s">
        <v>12</v>
      </c>
      <c r="M148" s="150"/>
      <c r="N148" s="150"/>
      <c r="O148" s="198" t="s">
        <v>175</v>
      </c>
      <c r="P148" s="199"/>
      <c r="Q148" s="199"/>
      <c r="R148" s="199"/>
      <c r="S148" s="199"/>
      <c r="T148" s="199"/>
      <c r="U148" s="199"/>
      <c r="V148" s="199"/>
      <c r="W148" s="203" t="s">
        <v>169</v>
      </c>
      <c r="X148" s="204"/>
      <c r="Y148" s="204"/>
      <c r="Z148" s="205"/>
      <c r="AA148" s="206" t="e">
        <f>VLOOKUP($B149,利用者一覧!$C$4:$AU$53,43,FALSE)</f>
        <v>#N/A</v>
      </c>
      <c r="AB148" s="206"/>
      <c r="AC148" s="206"/>
      <c r="AD148" s="207"/>
    </row>
    <row r="149" spans="1:30" ht="21" customHeight="1" thickTop="1">
      <c r="A149" s="147"/>
      <c r="B149" s="208"/>
      <c r="C149" s="208"/>
      <c r="D149" s="208"/>
      <c r="E149" s="211" t="s">
        <v>19</v>
      </c>
      <c r="F149" s="212"/>
      <c r="G149" s="212"/>
      <c r="H149" s="212"/>
      <c r="I149" s="213" t="s">
        <v>20</v>
      </c>
      <c r="J149" s="214"/>
      <c r="K149" s="215"/>
      <c r="L149" s="214" t="s">
        <v>21</v>
      </c>
      <c r="M149" s="214"/>
      <c r="N149" s="214"/>
      <c r="O149" s="216" t="s">
        <v>147</v>
      </c>
      <c r="P149" s="218" t="e">
        <f>VLOOKUP($B149,利用者一覧!$C$4:$AU$53,40,FALSE)</f>
        <v>#N/A</v>
      </c>
      <c r="Q149" s="219"/>
      <c r="R149" s="219"/>
      <c r="S149" s="219"/>
      <c r="T149" s="219"/>
      <c r="U149" s="220"/>
      <c r="V149" s="88" t="s">
        <v>148</v>
      </c>
      <c r="W149" s="221" t="e">
        <f>VLOOKUP($B149,利用者一覧!$C$4:$AU$53,45,FALSE)</f>
        <v>#N/A</v>
      </c>
      <c r="X149" s="222"/>
      <c r="Y149" s="222"/>
      <c r="Z149" s="222"/>
      <c r="AA149" s="222"/>
      <c r="AB149" s="222"/>
      <c r="AC149" s="222"/>
      <c r="AD149" s="223"/>
    </row>
    <row r="150" spans="1:30" ht="21" customHeight="1">
      <c r="A150" s="147"/>
      <c r="B150" s="209"/>
      <c r="C150" s="209"/>
      <c r="D150" s="209"/>
      <c r="E150" s="183" t="s">
        <v>24</v>
      </c>
      <c r="F150" s="184"/>
      <c r="G150" s="184"/>
      <c r="H150" s="184"/>
      <c r="I150" s="185" t="s">
        <v>20</v>
      </c>
      <c r="J150" s="186"/>
      <c r="K150" s="187"/>
      <c r="L150" s="186" t="s">
        <v>21</v>
      </c>
      <c r="M150" s="186"/>
      <c r="N150" s="186"/>
      <c r="O150" s="217"/>
      <c r="P150" s="188" t="e">
        <f>VLOOKUP($B149,利用者一覧!$C$4:$AU$53,41,FALSE)</f>
        <v>#N/A</v>
      </c>
      <c r="Q150" s="189"/>
      <c r="R150" s="189"/>
      <c r="S150" s="189"/>
      <c r="T150" s="189"/>
      <c r="U150" s="190"/>
      <c r="V150" s="89" t="s">
        <v>148</v>
      </c>
      <c r="W150" s="224"/>
      <c r="X150" s="225"/>
      <c r="Y150" s="225"/>
      <c r="Z150" s="225"/>
      <c r="AA150" s="225"/>
      <c r="AB150" s="225"/>
      <c r="AC150" s="225"/>
      <c r="AD150" s="226"/>
    </row>
    <row r="151" spans="1:30" ht="21" customHeight="1" thickBot="1">
      <c r="A151" s="147"/>
      <c r="B151" s="210"/>
      <c r="C151" s="210"/>
      <c r="D151" s="210"/>
      <c r="E151" s="191" t="s">
        <v>25</v>
      </c>
      <c r="F151" s="192"/>
      <c r="G151" s="192"/>
      <c r="H151" s="192"/>
      <c r="I151" s="193" t="s">
        <v>20</v>
      </c>
      <c r="J151" s="194"/>
      <c r="K151" s="195"/>
      <c r="L151" s="194" t="s">
        <v>21</v>
      </c>
      <c r="M151" s="194"/>
      <c r="N151" s="194"/>
      <c r="O151" s="217"/>
      <c r="P151" s="188" t="e">
        <f>VLOOKUP($B149,利用者一覧!$C$4:$AU$53,42,FALSE)</f>
        <v>#N/A</v>
      </c>
      <c r="Q151" s="189"/>
      <c r="R151" s="189"/>
      <c r="S151" s="189"/>
      <c r="T151" s="189"/>
      <c r="U151" s="190"/>
      <c r="V151" s="89" t="s">
        <v>148</v>
      </c>
      <c r="W151" s="224"/>
      <c r="X151" s="225"/>
      <c r="Y151" s="225"/>
      <c r="Z151" s="225"/>
      <c r="AA151" s="225"/>
      <c r="AB151" s="225"/>
      <c r="AC151" s="225"/>
      <c r="AD151" s="226"/>
    </row>
    <row r="152" spans="1:30" ht="21" customHeight="1" thickBot="1">
      <c r="A152" s="147"/>
      <c r="B152" s="162" t="s">
        <v>132</v>
      </c>
      <c r="C152" s="165" t="s">
        <v>13</v>
      </c>
      <c r="D152" s="166"/>
      <c r="E152" s="167" t="s">
        <v>14</v>
      </c>
      <c r="F152" s="166"/>
      <c r="G152" s="167" t="s">
        <v>15</v>
      </c>
      <c r="H152" s="166"/>
      <c r="I152" s="167" t="s">
        <v>16</v>
      </c>
      <c r="J152" s="166"/>
      <c r="K152" s="167" t="s">
        <v>17</v>
      </c>
      <c r="L152" s="166"/>
      <c r="M152" s="167" t="s">
        <v>18</v>
      </c>
      <c r="N152" s="168"/>
      <c r="O152" s="169" t="s">
        <v>135</v>
      </c>
      <c r="P152" s="170"/>
      <c r="Q152" s="170" t="s">
        <v>143</v>
      </c>
      <c r="R152" s="170"/>
      <c r="S152" s="170" t="s">
        <v>144</v>
      </c>
      <c r="T152" s="170"/>
      <c r="U152" s="170" t="s">
        <v>138</v>
      </c>
      <c r="V152" s="171"/>
      <c r="W152" s="224"/>
      <c r="X152" s="225"/>
      <c r="Y152" s="225"/>
      <c r="Z152" s="225"/>
      <c r="AA152" s="225"/>
      <c r="AB152" s="225"/>
      <c r="AC152" s="225"/>
      <c r="AD152" s="226"/>
    </row>
    <row r="153" spans="1:30" ht="21" customHeight="1" thickTop="1">
      <c r="A153" s="147"/>
      <c r="B153" s="163"/>
      <c r="C153" s="90" t="s">
        <v>22</v>
      </c>
      <c r="D153" s="91" t="s">
        <v>23</v>
      </c>
      <c r="E153" s="92" t="s">
        <v>22</v>
      </c>
      <c r="F153" s="91" t="s">
        <v>23</v>
      </c>
      <c r="G153" s="92" t="s">
        <v>22</v>
      </c>
      <c r="H153" s="91" t="s">
        <v>23</v>
      </c>
      <c r="I153" s="92" t="s">
        <v>22</v>
      </c>
      <c r="J153" s="91" t="s">
        <v>23</v>
      </c>
      <c r="K153" s="92" t="s">
        <v>22</v>
      </c>
      <c r="L153" s="91" t="s">
        <v>23</v>
      </c>
      <c r="M153" s="92" t="s">
        <v>22</v>
      </c>
      <c r="N153" s="93" t="s">
        <v>23</v>
      </c>
      <c r="O153" s="172" t="e">
        <f>VLOOKUP($B149,利用者一覧!$C$4:$AU$53,14,FALSE)</f>
        <v>#N/A</v>
      </c>
      <c r="P153" s="155"/>
      <c r="Q153" s="173" t="e">
        <f>VLOOKUP($B149,利用者一覧!$C$4:$AU$53,16,FALSE)</f>
        <v>#N/A</v>
      </c>
      <c r="R153" s="155"/>
      <c r="S153" s="155" t="e">
        <f>VLOOKUP($B149,利用者一覧!$C$4:$AU$53,18,FALSE)</f>
        <v>#N/A</v>
      </c>
      <c r="T153" s="155"/>
      <c r="U153" s="155" t="e">
        <f>VLOOKUP($B149,利用者一覧!$C$4:$AU$53,20,FALSE)</f>
        <v>#N/A</v>
      </c>
      <c r="V153" s="155"/>
      <c r="W153" s="179" t="e">
        <f>VLOOKUP($B149,利用者一覧!$C$4:$AU$53,44,FALSE)</f>
        <v>#N/A</v>
      </c>
      <c r="X153" s="179"/>
      <c r="Y153" s="179"/>
      <c r="Z153" s="179"/>
      <c r="AA153" s="179"/>
      <c r="AB153" s="179"/>
      <c r="AC153" s="179"/>
      <c r="AD153" s="180"/>
    </row>
    <row r="154" spans="1:30" ht="21" customHeight="1">
      <c r="A154" s="147"/>
      <c r="B154" s="163"/>
      <c r="C154" s="156" t="e">
        <f>VLOOKUP($B149,利用者一覧!$C$4:$AU$53,30,FALSE)</f>
        <v>#N/A</v>
      </c>
      <c r="D154" s="158" t="s">
        <v>148</v>
      </c>
      <c r="E154" s="160" t="e">
        <f>VLOOKUP($B149,利用者一覧!$C$4:$AU$53,31,FALSE)</f>
        <v>#N/A</v>
      </c>
      <c r="F154" s="158" t="s">
        <v>148</v>
      </c>
      <c r="G154" s="160" t="e">
        <f>VLOOKUP($B149,利用者一覧!$C$4:$AU$53,32,FALSE)</f>
        <v>#N/A</v>
      </c>
      <c r="H154" s="158" t="s">
        <v>148</v>
      </c>
      <c r="I154" s="160" t="e">
        <f>VLOOKUP($B149,利用者一覧!$C$4:$AU$53,33,FALSE)</f>
        <v>#N/A</v>
      </c>
      <c r="J154" s="158" t="s">
        <v>148</v>
      </c>
      <c r="K154" s="160" t="e">
        <f>VLOOKUP($B149,利用者一覧!$C$4:$AU$53,34,FALSE)</f>
        <v>#N/A</v>
      </c>
      <c r="L154" s="158" t="s">
        <v>148</v>
      </c>
      <c r="M154" s="160" t="e">
        <f>VLOOKUP($B149,利用者一覧!$C$4:$AU$53,35,FALSE)</f>
        <v>#N/A</v>
      </c>
      <c r="N154" s="200" t="s">
        <v>148</v>
      </c>
      <c r="O154" s="202" t="s">
        <v>139</v>
      </c>
      <c r="P154" s="152"/>
      <c r="Q154" s="152" t="s">
        <v>140</v>
      </c>
      <c r="R154" s="152"/>
      <c r="S154" s="152" t="s">
        <v>141</v>
      </c>
      <c r="T154" s="152"/>
      <c r="U154" s="152" t="s">
        <v>142</v>
      </c>
      <c r="V154" s="152"/>
      <c r="W154" s="179"/>
      <c r="X154" s="179"/>
      <c r="Y154" s="179"/>
      <c r="Z154" s="179"/>
      <c r="AA154" s="179"/>
      <c r="AB154" s="179"/>
      <c r="AC154" s="179"/>
      <c r="AD154" s="180"/>
    </row>
    <row r="155" spans="1:30" ht="21" customHeight="1" thickBot="1">
      <c r="A155" s="147"/>
      <c r="B155" s="164"/>
      <c r="C155" s="157"/>
      <c r="D155" s="159"/>
      <c r="E155" s="161"/>
      <c r="F155" s="159"/>
      <c r="G155" s="161"/>
      <c r="H155" s="159"/>
      <c r="I155" s="161"/>
      <c r="J155" s="159"/>
      <c r="K155" s="161"/>
      <c r="L155" s="159"/>
      <c r="M155" s="161"/>
      <c r="N155" s="201"/>
      <c r="O155" s="153" t="e">
        <f>VLOOKUP($B149,利用者一覧!$C$4:$AU$53,22,FALSE)</f>
        <v>#N/A</v>
      </c>
      <c r="P155" s="154"/>
      <c r="Q155" s="154" t="e">
        <f>VLOOKUP($B149,利用者一覧!$C$4:$AU$53,24,FALSE)</f>
        <v>#N/A</v>
      </c>
      <c r="R155" s="154"/>
      <c r="S155" s="154" t="e">
        <f>VLOOKUP($B149,利用者一覧!$C$4:$AU$53,26,FALSE)</f>
        <v>#N/A</v>
      </c>
      <c r="T155" s="154"/>
      <c r="U155" s="154" t="e">
        <f>VLOOKUP($B149,利用者一覧!$C$4:$AU$53,28,FALSE)</f>
        <v>#N/A</v>
      </c>
      <c r="V155" s="154"/>
      <c r="W155" s="181"/>
      <c r="X155" s="181"/>
      <c r="Y155" s="181"/>
      <c r="Z155" s="181"/>
      <c r="AA155" s="181"/>
      <c r="AB155" s="181"/>
      <c r="AC155" s="181"/>
      <c r="AD155" s="182"/>
    </row>
    <row r="156" spans="1:30" ht="26.4" customHeight="1" thickBot="1">
      <c r="A156" s="148"/>
      <c r="B156" s="174" t="s">
        <v>182</v>
      </c>
      <c r="C156" s="175"/>
      <c r="D156" s="176"/>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8"/>
    </row>
    <row r="157" spans="1:30" ht="21" customHeight="1" thickBot="1">
      <c r="A157" s="146">
        <v>18</v>
      </c>
      <c r="B157" s="149" t="s">
        <v>9</v>
      </c>
      <c r="C157" s="150"/>
      <c r="D157" s="151"/>
      <c r="E157" s="149" t="s">
        <v>10</v>
      </c>
      <c r="F157" s="150"/>
      <c r="G157" s="150"/>
      <c r="H157" s="150"/>
      <c r="I157" s="196" t="s">
        <v>11</v>
      </c>
      <c r="J157" s="150"/>
      <c r="K157" s="197"/>
      <c r="L157" s="150" t="s">
        <v>12</v>
      </c>
      <c r="M157" s="150"/>
      <c r="N157" s="150"/>
      <c r="O157" s="198" t="s">
        <v>175</v>
      </c>
      <c r="P157" s="199"/>
      <c r="Q157" s="199"/>
      <c r="R157" s="199"/>
      <c r="S157" s="199"/>
      <c r="T157" s="199"/>
      <c r="U157" s="199"/>
      <c r="V157" s="199"/>
      <c r="W157" s="203" t="s">
        <v>169</v>
      </c>
      <c r="X157" s="204"/>
      <c r="Y157" s="204"/>
      <c r="Z157" s="205"/>
      <c r="AA157" s="206" t="e">
        <f>VLOOKUP($B158,利用者一覧!$C$4:$AU$53,43,FALSE)</f>
        <v>#N/A</v>
      </c>
      <c r="AB157" s="206"/>
      <c r="AC157" s="206"/>
      <c r="AD157" s="207"/>
    </row>
    <row r="158" spans="1:30" ht="21" customHeight="1" thickTop="1">
      <c r="A158" s="147"/>
      <c r="B158" s="208"/>
      <c r="C158" s="208"/>
      <c r="D158" s="208"/>
      <c r="E158" s="211" t="s">
        <v>19</v>
      </c>
      <c r="F158" s="212"/>
      <c r="G158" s="212"/>
      <c r="H158" s="212"/>
      <c r="I158" s="213" t="s">
        <v>20</v>
      </c>
      <c r="J158" s="214"/>
      <c r="K158" s="215"/>
      <c r="L158" s="214" t="s">
        <v>21</v>
      </c>
      <c r="M158" s="214"/>
      <c r="N158" s="214"/>
      <c r="O158" s="216" t="s">
        <v>147</v>
      </c>
      <c r="P158" s="218" t="e">
        <f>VLOOKUP($B158,利用者一覧!$C$4:$AU$53,40,FALSE)</f>
        <v>#N/A</v>
      </c>
      <c r="Q158" s="219"/>
      <c r="R158" s="219"/>
      <c r="S158" s="219"/>
      <c r="T158" s="219"/>
      <c r="U158" s="220"/>
      <c r="V158" s="88" t="s">
        <v>148</v>
      </c>
      <c r="W158" s="221" t="e">
        <f>VLOOKUP($B158,利用者一覧!$C$4:$AU$53,45,FALSE)</f>
        <v>#N/A</v>
      </c>
      <c r="X158" s="222"/>
      <c r="Y158" s="222"/>
      <c r="Z158" s="222"/>
      <c r="AA158" s="222"/>
      <c r="AB158" s="222"/>
      <c r="AC158" s="222"/>
      <c r="AD158" s="223"/>
    </row>
    <row r="159" spans="1:30" ht="21" customHeight="1">
      <c r="A159" s="147"/>
      <c r="B159" s="209"/>
      <c r="C159" s="209"/>
      <c r="D159" s="209"/>
      <c r="E159" s="183" t="s">
        <v>24</v>
      </c>
      <c r="F159" s="184"/>
      <c r="G159" s="184"/>
      <c r="H159" s="184"/>
      <c r="I159" s="185" t="s">
        <v>20</v>
      </c>
      <c r="J159" s="186"/>
      <c r="K159" s="187"/>
      <c r="L159" s="186" t="s">
        <v>21</v>
      </c>
      <c r="M159" s="186"/>
      <c r="N159" s="186"/>
      <c r="O159" s="217"/>
      <c r="P159" s="188" t="e">
        <f>VLOOKUP($B158,利用者一覧!$C$4:$AU$53,41,FALSE)</f>
        <v>#N/A</v>
      </c>
      <c r="Q159" s="189"/>
      <c r="R159" s="189"/>
      <c r="S159" s="189"/>
      <c r="T159" s="189"/>
      <c r="U159" s="190"/>
      <c r="V159" s="89" t="s">
        <v>148</v>
      </c>
      <c r="W159" s="224"/>
      <c r="X159" s="225"/>
      <c r="Y159" s="225"/>
      <c r="Z159" s="225"/>
      <c r="AA159" s="225"/>
      <c r="AB159" s="225"/>
      <c r="AC159" s="225"/>
      <c r="AD159" s="226"/>
    </row>
    <row r="160" spans="1:30" ht="21" customHeight="1" thickBot="1">
      <c r="A160" s="147"/>
      <c r="B160" s="210"/>
      <c r="C160" s="210"/>
      <c r="D160" s="210"/>
      <c r="E160" s="191" t="s">
        <v>25</v>
      </c>
      <c r="F160" s="192"/>
      <c r="G160" s="192"/>
      <c r="H160" s="192"/>
      <c r="I160" s="193" t="s">
        <v>20</v>
      </c>
      <c r="J160" s="194"/>
      <c r="K160" s="195"/>
      <c r="L160" s="194" t="s">
        <v>21</v>
      </c>
      <c r="M160" s="194"/>
      <c r="N160" s="194"/>
      <c r="O160" s="217"/>
      <c r="P160" s="188" t="e">
        <f>VLOOKUP($B158,利用者一覧!$C$4:$AU$53,42,FALSE)</f>
        <v>#N/A</v>
      </c>
      <c r="Q160" s="189"/>
      <c r="R160" s="189"/>
      <c r="S160" s="189"/>
      <c r="T160" s="189"/>
      <c r="U160" s="190"/>
      <c r="V160" s="89" t="s">
        <v>148</v>
      </c>
      <c r="W160" s="224"/>
      <c r="X160" s="225"/>
      <c r="Y160" s="225"/>
      <c r="Z160" s="225"/>
      <c r="AA160" s="225"/>
      <c r="AB160" s="225"/>
      <c r="AC160" s="225"/>
      <c r="AD160" s="226"/>
    </row>
    <row r="161" spans="1:30" ht="21" customHeight="1" thickBot="1">
      <c r="A161" s="147"/>
      <c r="B161" s="162" t="s">
        <v>132</v>
      </c>
      <c r="C161" s="165" t="s">
        <v>13</v>
      </c>
      <c r="D161" s="166"/>
      <c r="E161" s="167" t="s">
        <v>14</v>
      </c>
      <c r="F161" s="166"/>
      <c r="G161" s="167" t="s">
        <v>15</v>
      </c>
      <c r="H161" s="166"/>
      <c r="I161" s="167" t="s">
        <v>16</v>
      </c>
      <c r="J161" s="166"/>
      <c r="K161" s="167" t="s">
        <v>17</v>
      </c>
      <c r="L161" s="166"/>
      <c r="M161" s="167" t="s">
        <v>18</v>
      </c>
      <c r="N161" s="168"/>
      <c r="O161" s="169" t="s">
        <v>135</v>
      </c>
      <c r="P161" s="170"/>
      <c r="Q161" s="170" t="s">
        <v>143</v>
      </c>
      <c r="R161" s="170"/>
      <c r="S161" s="170" t="s">
        <v>144</v>
      </c>
      <c r="T161" s="170"/>
      <c r="U161" s="170" t="s">
        <v>138</v>
      </c>
      <c r="V161" s="171"/>
      <c r="W161" s="224"/>
      <c r="X161" s="225"/>
      <c r="Y161" s="225"/>
      <c r="Z161" s="225"/>
      <c r="AA161" s="225"/>
      <c r="AB161" s="225"/>
      <c r="AC161" s="225"/>
      <c r="AD161" s="226"/>
    </row>
    <row r="162" spans="1:30" ht="21" customHeight="1" thickTop="1">
      <c r="A162" s="147"/>
      <c r="B162" s="163"/>
      <c r="C162" s="90" t="s">
        <v>22</v>
      </c>
      <c r="D162" s="91" t="s">
        <v>23</v>
      </c>
      <c r="E162" s="92" t="s">
        <v>22</v>
      </c>
      <c r="F162" s="91" t="s">
        <v>23</v>
      </c>
      <c r="G162" s="92" t="s">
        <v>22</v>
      </c>
      <c r="H162" s="91" t="s">
        <v>23</v>
      </c>
      <c r="I162" s="92" t="s">
        <v>22</v>
      </c>
      <c r="J162" s="91" t="s">
        <v>23</v>
      </c>
      <c r="K162" s="92" t="s">
        <v>22</v>
      </c>
      <c r="L162" s="91" t="s">
        <v>23</v>
      </c>
      <c r="M162" s="92" t="s">
        <v>22</v>
      </c>
      <c r="N162" s="93" t="s">
        <v>23</v>
      </c>
      <c r="O162" s="172" t="e">
        <f>VLOOKUP($B158,利用者一覧!$C$4:$AU$53,14,FALSE)</f>
        <v>#N/A</v>
      </c>
      <c r="P162" s="155"/>
      <c r="Q162" s="173" t="e">
        <f>VLOOKUP($B158,利用者一覧!$C$4:$AU$53,16,FALSE)</f>
        <v>#N/A</v>
      </c>
      <c r="R162" s="155"/>
      <c r="S162" s="155" t="e">
        <f>VLOOKUP($B158,利用者一覧!$C$4:$AU$53,18,FALSE)</f>
        <v>#N/A</v>
      </c>
      <c r="T162" s="155"/>
      <c r="U162" s="155" t="e">
        <f>VLOOKUP($B158,利用者一覧!$C$4:$AU$53,20,FALSE)</f>
        <v>#N/A</v>
      </c>
      <c r="V162" s="155"/>
      <c r="W162" s="179" t="e">
        <f>VLOOKUP($B158,利用者一覧!$C$4:$AU$53,44,FALSE)</f>
        <v>#N/A</v>
      </c>
      <c r="X162" s="179"/>
      <c r="Y162" s="179"/>
      <c r="Z162" s="179"/>
      <c r="AA162" s="179"/>
      <c r="AB162" s="179"/>
      <c r="AC162" s="179"/>
      <c r="AD162" s="180"/>
    </row>
    <row r="163" spans="1:30" ht="21" customHeight="1">
      <c r="A163" s="147"/>
      <c r="B163" s="163"/>
      <c r="C163" s="156" t="e">
        <f>VLOOKUP($B158,利用者一覧!$C$4:$AU$53,30,FALSE)</f>
        <v>#N/A</v>
      </c>
      <c r="D163" s="158" t="s">
        <v>148</v>
      </c>
      <c r="E163" s="160" t="e">
        <f>VLOOKUP($B158,利用者一覧!$C$4:$AU$53,31,FALSE)</f>
        <v>#N/A</v>
      </c>
      <c r="F163" s="158" t="s">
        <v>148</v>
      </c>
      <c r="G163" s="160" t="e">
        <f>VLOOKUP($B158,利用者一覧!$C$4:$AU$53,32,FALSE)</f>
        <v>#N/A</v>
      </c>
      <c r="H163" s="158" t="s">
        <v>148</v>
      </c>
      <c r="I163" s="160" t="e">
        <f>VLOOKUP($B158,利用者一覧!$C$4:$AU$53,33,FALSE)</f>
        <v>#N/A</v>
      </c>
      <c r="J163" s="158" t="s">
        <v>148</v>
      </c>
      <c r="K163" s="160" t="e">
        <f>VLOOKUP($B158,利用者一覧!$C$4:$AU$53,34,FALSE)</f>
        <v>#N/A</v>
      </c>
      <c r="L163" s="158" t="s">
        <v>148</v>
      </c>
      <c r="M163" s="160" t="e">
        <f>VLOOKUP($B158,利用者一覧!$C$4:$AU$53,35,FALSE)</f>
        <v>#N/A</v>
      </c>
      <c r="N163" s="200" t="s">
        <v>148</v>
      </c>
      <c r="O163" s="202" t="s">
        <v>139</v>
      </c>
      <c r="P163" s="152"/>
      <c r="Q163" s="152" t="s">
        <v>140</v>
      </c>
      <c r="R163" s="152"/>
      <c r="S163" s="152" t="s">
        <v>141</v>
      </c>
      <c r="T163" s="152"/>
      <c r="U163" s="152" t="s">
        <v>142</v>
      </c>
      <c r="V163" s="152"/>
      <c r="W163" s="179"/>
      <c r="X163" s="179"/>
      <c r="Y163" s="179"/>
      <c r="Z163" s="179"/>
      <c r="AA163" s="179"/>
      <c r="AB163" s="179"/>
      <c r="AC163" s="179"/>
      <c r="AD163" s="180"/>
    </row>
    <row r="164" spans="1:30" ht="21" customHeight="1" thickBot="1">
      <c r="A164" s="147"/>
      <c r="B164" s="164"/>
      <c r="C164" s="157"/>
      <c r="D164" s="159"/>
      <c r="E164" s="161"/>
      <c r="F164" s="159"/>
      <c r="G164" s="161"/>
      <c r="H164" s="159"/>
      <c r="I164" s="161"/>
      <c r="J164" s="159"/>
      <c r="K164" s="161"/>
      <c r="L164" s="159"/>
      <c r="M164" s="161"/>
      <c r="N164" s="201"/>
      <c r="O164" s="153" t="e">
        <f>VLOOKUP($B158,利用者一覧!$C$4:$AU$53,22,FALSE)</f>
        <v>#N/A</v>
      </c>
      <c r="P164" s="154"/>
      <c r="Q164" s="154" t="e">
        <f>VLOOKUP($B158,利用者一覧!$C$4:$AU$53,24,FALSE)</f>
        <v>#N/A</v>
      </c>
      <c r="R164" s="154"/>
      <c r="S164" s="154" t="e">
        <f>VLOOKUP($B158,利用者一覧!$C$4:$AU$53,26,FALSE)</f>
        <v>#N/A</v>
      </c>
      <c r="T164" s="154"/>
      <c r="U164" s="154" t="e">
        <f>VLOOKUP($B158,利用者一覧!$C$4:$AU$53,28,FALSE)</f>
        <v>#N/A</v>
      </c>
      <c r="V164" s="154"/>
      <c r="W164" s="181"/>
      <c r="X164" s="181"/>
      <c r="Y164" s="181"/>
      <c r="Z164" s="181"/>
      <c r="AA164" s="181"/>
      <c r="AB164" s="181"/>
      <c r="AC164" s="181"/>
      <c r="AD164" s="182"/>
    </row>
    <row r="165" spans="1:30" ht="26.4" customHeight="1" thickBot="1">
      <c r="A165" s="148"/>
      <c r="B165" s="174" t="s">
        <v>182</v>
      </c>
      <c r="C165" s="175"/>
      <c r="D165" s="176"/>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8"/>
    </row>
    <row r="166" spans="1:30" ht="21" customHeight="1" thickBot="1">
      <c r="A166" s="146">
        <v>19</v>
      </c>
      <c r="B166" s="149" t="s">
        <v>9</v>
      </c>
      <c r="C166" s="150"/>
      <c r="D166" s="151"/>
      <c r="E166" s="149" t="s">
        <v>10</v>
      </c>
      <c r="F166" s="150"/>
      <c r="G166" s="150"/>
      <c r="H166" s="150"/>
      <c r="I166" s="196" t="s">
        <v>11</v>
      </c>
      <c r="J166" s="150"/>
      <c r="K166" s="197"/>
      <c r="L166" s="150" t="s">
        <v>12</v>
      </c>
      <c r="M166" s="150"/>
      <c r="N166" s="150"/>
      <c r="O166" s="198" t="s">
        <v>175</v>
      </c>
      <c r="P166" s="199"/>
      <c r="Q166" s="199"/>
      <c r="R166" s="199"/>
      <c r="S166" s="199"/>
      <c r="T166" s="199"/>
      <c r="U166" s="199"/>
      <c r="V166" s="199"/>
      <c r="W166" s="203" t="s">
        <v>169</v>
      </c>
      <c r="X166" s="204"/>
      <c r="Y166" s="204"/>
      <c r="Z166" s="205"/>
      <c r="AA166" s="206" t="e">
        <f>VLOOKUP($B167,利用者一覧!$C$4:$AU$53,43,FALSE)</f>
        <v>#N/A</v>
      </c>
      <c r="AB166" s="206"/>
      <c r="AC166" s="206"/>
      <c r="AD166" s="207"/>
    </row>
    <row r="167" spans="1:30" ht="21" customHeight="1" thickTop="1">
      <c r="A167" s="147"/>
      <c r="B167" s="208"/>
      <c r="C167" s="208"/>
      <c r="D167" s="208"/>
      <c r="E167" s="211" t="s">
        <v>19</v>
      </c>
      <c r="F167" s="212"/>
      <c r="G167" s="212"/>
      <c r="H167" s="212"/>
      <c r="I167" s="213" t="s">
        <v>20</v>
      </c>
      <c r="J167" s="214"/>
      <c r="K167" s="215"/>
      <c r="L167" s="214" t="s">
        <v>21</v>
      </c>
      <c r="M167" s="214"/>
      <c r="N167" s="214"/>
      <c r="O167" s="216" t="s">
        <v>147</v>
      </c>
      <c r="P167" s="218" t="e">
        <f>VLOOKUP($B167,利用者一覧!$C$4:$AU$53,40,FALSE)</f>
        <v>#N/A</v>
      </c>
      <c r="Q167" s="219"/>
      <c r="R167" s="219"/>
      <c r="S167" s="219"/>
      <c r="T167" s="219"/>
      <c r="U167" s="220"/>
      <c r="V167" s="88" t="s">
        <v>148</v>
      </c>
      <c r="W167" s="221" t="e">
        <f>VLOOKUP($B167,利用者一覧!$C$4:$AU$53,45,FALSE)</f>
        <v>#N/A</v>
      </c>
      <c r="X167" s="222"/>
      <c r="Y167" s="222"/>
      <c r="Z167" s="222"/>
      <c r="AA167" s="222"/>
      <c r="AB167" s="222"/>
      <c r="AC167" s="222"/>
      <c r="AD167" s="223"/>
    </row>
    <row r="168" spans="1:30" ht="21" customHeight="1">
      <c r="A168" s="147"/>
      <c r="B168" s="209"/>
      <c r="C168" s="209"/>
      <c r="D168" s="209"/>
      <c r="E168" s="183" t="s">
        <v>24</v>
      </c>
      <c r="F168" s="184"/>
      <c r="G168" s="184"/>
      <c r="H168" s="184"/>
      <c r="I168" s="185" t="s">
        <v>20</v>
      </c>
      <c r="J168" s="186"/>
      <c r="K168" s="187"/>
      <c r="L168" s="186" t="s">
        <v>21</v>
      </c>
      <c r="M168" s="186"/>
      <c r="N168" s="186"/>
      <c r="O168" s="217"/>
      <c r="P168" s="188" t="e">
        <f>VLOOKUP($B167,利用者一覧!$C$4:$AU$53,41,FALSE)</f>
        <v>#N/A</v>
      </c>
      <c r="Q168" s="189"/>
      <c r="R168" s="189"/>
      <c r="S168" s="189"/>
      <c r="T168" s="189"/>
      <c r="U168" s="190"/>
      <c r="V168" s="89" t="s">
        <v>148</v>
      </c>
      <c r="W168" s="224"/>
      <c r="X168" s="225"/>
      <c r="Y168" s="225"/>
      <c r="Z168" s="225"/>
      <c r="AA168" s="225"/>
      <c r="AB168" s="225"/>
      <c r="AC168" s="225"/>
      <c r="AD168" s="226"/>
    </row>
    <row r="169" spans="1:30" ht="21" customHeight="1" thickBot="1">
      <c r="A169" s="147"/>
      <c r="B169" s="210"/>
      <c r="C169" s="210"/>
      <c r="D169" s="210"/>
      <c r="E169" s="191" t="s">
        <v>25</v>
      </c>
      <c r="F169" s="192"/>
      <c r="G169" s="192"/>
      <c r="H169" s="192"/>
      <c r="I169" s="193" t="s">
        <v>20</v>
      </c>
      <c r="J169" s="194"/>
      <c r="K169" s="195"/>
      <c r="L169" s="194" t="s">
        <v>21</v>
      </c>
      <c r="M169" s="194"/>
      <c r="N169" s="194"/>
      <c r="O169" s="217"/>
      <c r="P169" s="188" t="e">
        <f>VLOOKUP($B167,利用者一覧!$C$4:$AU$53,42,FALSE)</f>
        <v>#N/A</v>
      </c>
      <c r="Q169" s="189"/>
      <c r="R169" s="189"/>
      <c r="S169" s="189"/>
      <c r="T169" s="189"/>
      <c r="U169" s="190"/>
      <c r="V169" s="89" t="s">
        <v>148</v>
      </c>
      <c r="W169" s="224"/>
      <c r="X169" s="225"/>
      <c r="Y169" s="225"/>
      <c r="Z169" s="225"/>
      <c r="AA169" s="225"/>
      <c r="AB169" s="225"/>
      <c r="AC169" s="225"/>
      <c r="AD169" s="226"/>
    </row>
    <row r="170" spans="1:30" ht="21" customHeight="1" thickBot="1">
      <c r="A170" s="147"/>
      <c r="B170" s="162" t="s">
        <v>132</v>
      </c>
      <c r="C170" s="165" t="s">
        <v>13</v>
      </c>
      <c r="D170" s="166"/>
      <c r="E170" s="167" t="s">
        <v>14</v>
      </c>
      <c r="F170" s="166"/>
      <c r="G170" s="167" t="s">
        <v>15</v>
      </c>
      <c r="H170" s="166"/>
      <c r="I170" s="167" t="s">
        <v>16</v>
      </c>
      <c r="J170" s="166"/>
      <c r="K170" s="167" t="s">
        <v>17</v>
      </c>
      <c r="L170" s="166"/>
      <c r="M170" s="167" t="s">
        <v>18</v>
      </c>
      <c r="N170" s="168"/>
      <c r="O170" s="169" t="s">
        <v>135</v>
      </c>
      <c r="P170" s="170"/>
      <c r="Q170" s="170" t="s">
        <v>143</v>
      </c>
      <c r="R170" s="170"/>
      <c r="S170" s="170" t="s">
        <v>144</v>
      </c>
      <c r="T170" s="170"/>
      <c r="U170" s="170" t="s">
        <v>138</v>
      </c>
      <c r="V170" s="171"/>
      <c r="W170" s="224"/>
      <c r="X170" s="225"/>
      <c r="Y170" s="225"/>
      <c r="Z170" s="225"/>
      <c r="AA170" s="225"/>
      <c r="AB170" s="225"/>
      <c r="AC170" s="225"/>
      <c r="AD170" s="226"/>
    </row>
    <row r="171" spans="1:30" ht="21" customHeight="1" thickTop="1">
      <c r="A171" s="147"/>
      <c r="B171" s="163"/>
      <c r="C171" s="90" t="s">
        <v>22</v>
      </c>
      <c r="D171" s="91" t="s">
        <v>23</v>
      </c>
      <c r="E171" s="92" t="s">
        <v>22</v>
      </c>
      <c r="F171" s="91" t="s">
        <v>23</v>
      </c>
      <c r="G171" s="92" t="s">
        <v>22</v>
      </c>
      <c r="H171" s="91" t="s">
        <v>23</v>
      </c>
      <c r="I171" s="92" t="s">
        <v>22</v>
      </c>
      <c r="J171" s="91" t="s">
        <v>23</v>
      </c>
      <c r="K171" s="92" t="s">
        <v>22</v>
      </c>
      <c r="L171" s="91" t="s">
        <v>23</v>
      </c>
      <c r="M171" s="92" t="s">
        <v>22</v>
      </c>
      <c r="N171" s="93" t="s">
        <v>23</v>
      </c>
      <c r="O171" s="172" t="e">
        <f>VLOOKUP($B167,利用者一覧!$C$4:$AU$53,14,FALSE)</f>
        <v>#N/A</v>
      </c>
      <c r="P171" s="155"/>
      <c r="Q171" s="173" t="e">
        <f>VLOOKUP($B167,利用者一覧!$C$4:$AU$53,16,FALSE)</f>
        <v>#N/A</v>
      </c>
      <c r="R171" s="155"/>
      <c r="S171" s="155" t="e">
        <f>VLOOKUP($B167,利用者一覧!$C$4:$AU$53,18,FALSE)</f>
        <v>#N/A</v>
      </c>
      <c r="T171" s="155"/>
      <c r="U171" s="155" t="e">
        <f>VLOOKUP($B167,利用者一覧!$C$4:$AU$53,20,FALSE)</f>
        <v>#N/A</v>
      </c>
      <c r="V171" s="155"/>
      <c r="W171" s="179" t="e">
        <f>VLOOKUP($B167,利用者一覧!$C$4:$AU$53,44,FALSE)</f>
        <v>#N/A</v>
      </c>
      <c r="X171" s="179"/>
      <c r="Y171" s="179"/>
      <c r="Z171" s="179"/>
      <c r="AA171" s="179"/>
      <c r="AB171" s="179"/>
      <c r="AC171" s="179"/>
      <c r="AD171" s="180"/>
    </row>
    <row r="172" spans="1:30" ht="21" customHeight="1">
      <c r="A172" s="147"/>
      <c r="B172" s="163"/>
      <c r="C172" s="156" t="e">
        <f>VLOOKUP($B167,利用者一覧!$C$4:$AU$53,30,FALSE)</f>
        <v>#N/A</v>
      </c>
      <c r="D172" s="158" t="s">
        <v>148</v>
      </c>
      <c r="E172" s="160" t="e">
        <f>VLOOKUP($B167,利用者一覧!$C$4:$AU$53,31,FALSE)</f>
        <v>#N/A</v>
      </c>
      <c r="F172" s="158" t="s">
        <v>148</v>
      </c>
      <c r="G172" s="160" t="e">
        <f>VLOOKUP($B167,利用者一覧!$C$4:$AU$53,32,FALSE)</f>
        <v>#N/A</v>
      </c>
      <c r="H172" s="158" t="s">
        <v>148</v>
      </c>
      <c r="I172" s="160" t="e">
        <f>VLOOKUP($B167,利用者一覧!$C$4:$AU$53,33,FALSE)</f>
        <v>#N/A</v>
      </c>
      <c r="J172" s="158" t="s">
        <v>148</v>
      </c>
      <c r="K172" s="160" t="e">
        <f>VLOOKUP($B167,利用者一覧!$C$4:$AU$53,34,FALSE)</f>
        <v>#N/A</v>
      </c>
      <c r="L172" s="158" t="s">
        <v>148</v>
      </c>
      <c r="M172" s="160" t="e">
        <f>VLOOKUP($B167,利用者一覧!$C$4:$AU$53,35,FALSE)</f>
        <v>#N/A</v>
      </c>
      <c r="N172" s="200" t="s">
        <v>148</v>
      </c>
      <c r="O172" s="202" t="s">
        <v>139</v>
      </c>
      <c r="P172" s="152"/>
      <c r="Q172" s="152" t="s">
        <v>140</v>
      </c>
      <c r="R172" s="152"/>
      <c r="S172" s="152" t="s">
        <v>141</v>
      </c>
      <c r="T172" s="152"/>
      <c r="U172" s="152" t="s">
        <v>142</v>
      </c>
      <c r="V172" s="152"/>
      <c r="W172" s="179"/>
      <c r="X172" s="179"/>
      <c r="Y172" s="179"/>
      <c r="Z172" s="179"/>
      <c r="AA172" s="179"/>
      <c r="AB172" s="179"/>
      <c r="AC172" s="179"/>
      <c r="AD172" s="180"/>
    </row>
    <row r="173" spans="1:30" ht="21" customHeight="1" thickBot="1">
      <c r="A173" s="147"/>
      <c r="B173" s="164"/>
      <c r="C173" s="157"/>
      <c r="D173" s="159"/>
      <c r="E173" s="161"/>
      <c r="F173" s="159"/>
      <c r="G173" s="161"/>
      <c r="H173" s="159"/>
      <c r="I173" s="161"/>
      <c r="J173" s="159"/>
      <c r="K173" s="161"/>
      <c r="L173" s="159"/>
      <c r="M173" s="161"/>
      <c r="N173" s="201"/>
      <c r="O173" s="153" t="e">
        <f>VLOOKUP($B167,利用者一覧!$C$4:$AU$53,22,FALSE)</f>
        <v>#N/A</v>
      </c>
      <c r="P173" s="154"/>
      <c r="Q173" s="154" t="e">
        <f>VLOOKUP($B167,利用者一覧!$C$4:$AU$53,24,FALSE)</f>
        <v>#N/A</v>
      </c>
      <c r="R173" s="154"/>
      <c r="S173" s="154" t="e">
        <f>VLOOKUP($B167,利用者一覧!$C$4:$AU$53,26,FALSE)</f>
        <v>#N/A</v>
      </c>
      <c r="T173" s="154"/>
      <c r="U173" s="154" t="e">
        <f>VLOOKUP($B167,利用者一覧!$C$4:$AU$53,28,FALSE)</f>
        <v>#N/A</v>
      </c>
      <c r="V173" s="154"/>
      <c r="W173" s="181"/>
      <c r="X173" s="181"/>
      <c r="Y173" s="181"/>
      <c r="Z173" s="181"/>
      <c r="AA173" s="181"/>
      <c r="AB173" s="181"/>
      <c r="AC173" s="181"/>
      <c r="AD173" s="182"/>
    </row>
    <row r="174" spans="1:30" ht="26.4" customHeight="1" thickBot="1">
      <c r="A174" s="148"/>
      <c r="B174" s="174" t="s">
        <v>182</v>
      </c>
      <c r="C174" s="175"/>
      <c r="D174" s="176"/>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8"/>
    </row>
    <row r="175" spans="1:30" ht="21" customHeight="1" thickBot="1">
      <c r="A175" s="146">
        <v>20</v>
      </c>
      <c r="B175" s="149" t="s">
        <v>9</v>
      </c>
      <c r="C175" s="150"/>
      <c r="D175" s="151"/>
      <c r="E175" s="149" t="s">
        <v>10</v>
      </c>
      <c r="F175" s="150"/>
      <c r="G175" s="150"/>
      <c r="H175" s="150"/>
      <c r="I175" s="196" t="s">
        <v>11</v>
      </c>
      <c r="J175" s="150"/>
      <c r="K175" s="197"/>
      <c r="L175" s="150" t="s">
        <v>12</v>
      </c>
      <c r="M175" s="150"/>
      <c r="N175" s="150"/>
      <c r="O175" s="198" t="s">
        <v>175</v>
      </c>
      <c r="P175" s="199"/>
      <c r="Q175" s="199"/>
      <c r="R175" s="199"/>
      <c r="S175" s="199"/>
      <c r="T175" s="199"/>
      <c r="U175" s="199"/>
      <c r="V175" s="199"/>
      <c r="W175" s="203" t="s">
        <v>169</v>
      </c>
      <c r="X175" s="204"/>
      <c r="Y175" s="204"/>
      <c r="Z175" s="205"/>
      <c r="AA175" s="206" t="e">
        <f>VLOOKUP($B176,利用者一覧!$C$4:$AU$53,43,FALSE)</f>
        <v>#N/A</v>
      </c>
      <c r="AB175" s="206"/>
      <c r="AC175" s="206"/>
      <c r="AD175" s="207"/>
    </row>
    <row r="176" spans="1:30" ht="21" customHeight="1" thickTop="1">
      <c r="A176" s="147"/>
      <c r="B176" s="208"/>
      <c r="C176" s="208"/>
      <c r="D176" s="208"/>
      <c r="E176" s="211" t="s">
        <v>19</v>
      </c>
      <c r="F176" s="212"/>
      <c r="G176" s="212"/>
      <c r="H176" s="212"/>
      <c r="I176" s="213" t="s">
        <v>20</v>
      </c>
      <c r="J176" s="214"/>
      <c r="K176" s="215"/>
      <c r="L176" s="214" t="s">
        <v>21</v>
      </c>
      <c r="M176" s="214"/>
      <c r="N176" s="214"/>
      <c r="O176" s="216" t="s">
        <v>147</v>
      </c>
      <c r="P176" s="218" t="e">
        <f>VLOOKUP($B176,利用者一覧!$C$4:$AU$53,40,FALSE)</f>
        <v>#N/A</v>
      </c>
      <c r="Q176" s="219"/>
      <c r="R176" s="219"/>
      <c r="S176" s="219"/>
      <c r="T176" s="219"/>
      <c r="U176" s="220"/>
      <c r="V176" s="88" t="s">
        <v>148</v>
      </c>
      <c r="W176" s="221" t="e">
        <f>VLOOKUP($B176,利用者一覧!$C$4:$AU$53,45,FALSE)</f>
        <v>#N/A</v>
      </c>
      <c r="X176" s="222"/>
      <c r="Y176" s="222"/>
      <c r="Z176" s="222"/>
      <c r="AA176" s="222"/>
      <c r="AB176" s="222"/>
      <c r="AC176" s="222"/>
      <c r="AD176" s="223"/>
    </row>
    <row r="177" spans="1:30" ht="21" customHeight="1">
      <c r="A177" s="147"/>
      <c r="B177" s="209"/>
      <c r="C177" s="209"/>
      <c r="D177" s="209"/>
      <c r="E177" s="183" t="s">
        <v>24</v>
      </c>
      <c r="F177" s="184"/>
      <c r="G177" s="184"/>
      <c r="H177" s="184"/>
      <c r="I177" s="185" t="s">
        <v>20</v>
      </c>
      <c r="J177" s="186"/>
      <c r="K177" s="187"/>
      <c r="L177" s="186" t="s">
        <v>21</v>
      </c>
      <c r="M177" s="186"/>
      <c r="N177" s="186"/>
      <c r="O177" s="217"/>
      <c r="P177" s="188" t="e">
        <f>VLOOKUP($B176,利用者一覧!$C$4:$AU$53,41,FALSE)</f>
        <v>#N/A</v>
      </c>
      <c r="Q177" s="189"/>
      <c r="R177" s="189"/>
      <c r="S177" s="189"/>
      <c r="T177" s="189"/>
      <c r="U177" s="190"/>
      <c r="V177" s="89" t="s">
        <v>148</v>
      </c>
      <c r="W177" s="224"/>
      <c r="X177" s="225"/>
      <c r="Y177" s="225"/>
      <c r="Z177" s="225"/>
      <c r="AA177" s="225"/>
      <c r="AB177" s="225"/>
      <c r="AC177" s="225"/>
      <c r="AD177" s="226"/>
    </row>
    <row r="178" spans="1:30" ht="21" customHeight="1" thickBot="1">
      <c r="A178" s="147"/>
      <c r="B178" s="210"/>
      <c r="C178" s="210"/>
      <c r="D178" s="210"/>
      <c r="E178" s="191" t="s">
        <v>25</v>
      </c>
      <c r="F178" s="192"/>
      <c r="G178" s="192"/>
      <c r="H178" s="192"/>
      <c r="I178" s="193" t="s">
        <v>20</v>
      </c>
      <c r="J178" s="194"/>
      <c r="K178" s="195"/>
      <c r="L178" s="194" t="s">
        <v>21</v>
      </c>
      <c r="M178" s="194"/>
      <c r="N178" s="194"/>
      <c r="O178" s="217"/>
      <c r="P178" s="188" t="e">
        <f>VLOOKUP($B176,利用者一覧!$C$4:$AU$53,42,FALSE)</f>
        <v>#N/A</v>
      </c>
      <c r="Q178" s="189"/>
      <c r="R178" s="189"/>
      <c r="S178" s="189"/>
      <c r="T178" s="189"/>
      <c r="U178" s="190"/>
      <c r="V178" s="89" t="s">
        <v>148</v>
      </c>
      <c r="W178" s="224"/>
      <c r="X178" s="225"/>
      <c r="Y178" s="225"/>
      <c r="Z178" s="225"/>
      <c r="AA178" s="225"/>
      <c r="AB178" s="225"/>
      <c r="AC178" s="225"/>
      <c r="AD178" s="226"/>
    </row>
    <row r="179" spans="1:30" ht="21" customHeight="1" thickBot="1">
      <c r="A179" s="147"/>
      <c r="B179" s="162" t="s">
        <v>132</v>
      </c>
      <c r="C179" s="165" t="s">
        <v>13</v>
      </c>
      <c r="D179" s="166"/>
      <c r="E179" s="167" t="s">
        <v>14</v>
      </c>
      <c r="F179" s="166"/>
      <c r="G179" s="167" t="s">
        <v>15</v>
      </c>
      <c r="H179" s="166"/>
      <c r="I179" s="167" t="s">
        <v>16</v>
      </c>
      <c r="J179" s="166"/>
      <c r="K179" s="167" t="s">
        <v>17</v>
      </c>
      <c r="L179" s="166"/>
      <c r="M179" s="167" t="s">
        <v>18</v>
      </c>
      <c r="N179" s="168"/>
      <c r="O179" s="169" t="s">
        <v>135</v>
      </c>
      <c r="P179" s="170"/>
      <c r="Q179" s="170" t="s">
        <v>143</v>
      </c>
      <c r="R179" s="170"/>
      <c r="S179" s="170" t="s">
        <v>144</v>
      </c>
      <c r="T179" s="170"/>
      <c r="U179" s="170" t="s">
        <v>138</v>
      </c>
      <c r="V179" s="171"/>
      <c r="W179" s="224"/>
      <c r="X179" s="225"/>
      <c r="Y179" s="225"/>
      <c r="Z179" s="225"/>
      <c r="AA179" s="225"/>
      <c r="AB179" s="225"/>
      <c r="AC179" s="225"/>
      <c r="AD179" s="226"/>
    </row>
    <row r="180" spans="1:30" ht="21" customHeight="1" thickTop="1">
      <c r="A180" s="147"/>
      <c r="B180" s="163"/>
      <c r="C180" s="90" t="s">
        <v>22</v>
      </c>
      <c r="D180" s="91" t="s">
        <v>23</v>
      </c>
      <c r="E180" s="92" t="s">
        <v>22</v>
      </c>
      <c r="F180" s="91" t="s">
        <v>23</v>
      </c>
      <c r="G180" s="92" t="s">
        <v>22</v>
      </c>
      <c r="H180" s="91" t="s">
        <v>23</v>
      </c>
      <c r="I180" s="92" t="s">
        <v>22</v>
      </c>
      <c r="J180" s="91" t="s">
        <v>23</v>
      </c>
      <c r="K180" s="92" t="s">
        <v>22</v>
      </c>
      <c r="L180" s="91" t="s">
        <v>23</v>
      </c>
      <c r="M180" s="92" t="s">
        <v>22</v>
      </c>
      <c r="N180" s="93" t="s">
        <v>23</v>
      </c>
      <c r="O180" s="172" t="e">
        <f>VLOOKUP($B176,利用者一覧!$C$4:$AU$53,14,FALSE)</f>
        <v>#N/A</v>
      </c>
      <c r="P180" s="155"/>
      <c r="Q180" s="173" t="e">
        <f>VLOOKUP($B176,利用者一覧!$C$4:$AU$53,16,FALSE)</f>
        <v>#N/A</v>
      </c>
      <c r="R180" s="155"/>
      <c r="S180" s="155" t="e">
        <f>VLOOKUP($B176,利用者一覧!$C$4:$AU$53,18,FALSE)</f>
        <v>#N/A</v>
      </c>
      <c r="T180" s="155"/>
      <c r="U180" s="155" t="e">
        <f>VLOOKUP($B176,利用者一覧!$C$4:$AU$53,20,FALSE)</f>
        <v>#N/A</v>
      </c>
      <c r="V180" s="155"/>
      <c r="W180" s="179" t="e">
        <f>VLOOKUP($B176,利用者一覧!$C$4:$AU$53,44,FALSE)</f>
        <v>#N/A</v>
      </c>
      <c r="X180" s="179"/>
      <c r="Y180" s="179"/>
      <c r="Z180" s="179"/>
      <c r="AA180" s="179"/>
      <c r="AB180" s="179"/>
      <c r="AC180" s="179"/>
      <c r="AD180" s="180"/>
    </row>
    <row r="181" spans="1:30" ht="21" customHeight="1">
      <c r="A181" s="147"/>
      <c r="B181" s="163"/>
      <c r="C181" s="156" t="e">
        <f>VLOOKUP($B176,利用者一覧!$C$4:$AU$53,30,FALSE)</f>
        <v>#N/A</v>
      </c>
      <c r="D181" s="158" t="s">
        <v>148</v>
      </c>
      <c r="E181" s="160" t="e">
        <f>VLOOKUP($B176,利用者一覧!$C$4:$AU$53,31,FALSE)</f>
        <v>#N/A</v>
      </c>
      <c r="F181" s="158" t="s">
        <v>148</v>
      </c>
      <c r="G181" s="160" t="e">
        <f>VLOOKUP($B176,利用者一覧!$C$4:$AU$53,32,FALSE)</f>
        <v>#N/A</v>
      </c>
      <c r="H181" s="158" t="s">
        <v>148</v>
      </c>
      <c r="I181" s="160" t="e">
        <f>VLOOKUP($B176,利用者一覧!$C$4:$AU$53,33,FALSE)</f>
        <v>#N/A</v>
      </c>
      <c r="J181" s="158" t="s">
        <v>148</v>
      </c>
      <c r="K181" s="160" t="e">
        <f>VLOOKUP($B176,利用者一覧!$C$4:$AU$53,34,FALSE)</f>
        <v>#N/A</v>
      </c>
      <c r="L181" s="158" t="s">
        <v>148</v>
      </c>
      <c r="M181" s="160" t="e">
        <f>VLOOKUP($B176,利用者一覧!$C$4:$AU$53,35,FALSE)</f>
        <v>#N/A</v>
      </c>
      <c r="N181" s="200" t="s">
        <v>148</v>
      </c>
      <c r="O181" s="202" t="s">
        <v>139</v>
      </c>
      <c r="P181" s="152"/>
      <c r="Q181" s="152" t="s">
        <v>140</v>
      </c>
      <c r="R181" s="152"/>
      <c r="S181" s="152" t="s">
        <v>141</v>
      </c>
      <c r="T181" s="152"/>
      <c r="U181" s="152" t="s">
        <v>142</v>
      </c>
      <c r="V181" s="152"/>
      <c r="W181" s="179"/>
      <c r="X181" s="179"/>
      <c r="Y181" s="179"/>
      <c r="Z181" s="179"/>
      <c r="AA181" s="179"/>
      <c r="AB181" s="179"/>
      <c r="AC181" s="179"/>
      <c r="AD181" s="180"/>
    </row>
    <row r="182" spans="1:30" ht="21" customHeight="1" thickBot="1">
      <c r="A182" s="147"/>
      <c r="B182" s="164"/>
      <c r="C182" s="157"/>
      <c r="D182" s="159"/>
      <c r="E182" s="161"/>
      <c r="F182" s="159"/>
      <c r="G182" s="161"/>
      <c r="H182" s="159"/>
      <c r="I182" s="161"/>
      <c r="J182" s="159"/>
      <c r="K182" s="161"/>
      <c r="L182" s="159"/>
      <c r="M182" s="161"/>
      <c r="N182" s="201"/>
      <c r="O182" s="153" t="e">
        <f>VLOOKUP($B176,利用者一覧!$C$4:$AU$53,22,FALSE)</f>
        <v>#N/A</v>
      </c>
      <c r="P182" s="154"/>
      <c r="Q182" s="154" t="e">
        <f>VLOOKUP($B176,利用者一覧!$C$4:$AU$53,24,FALSE)</f>
        <v>#N/A</v>
      </c>
      <c r="R182" s="154"/>
      <c r="S182" s="154" t="e">
        <f>VLOOKUP($B176,利用者一覧!$C$4:$AU$53,26,FALSE)</f>
        <v>#N/A</v>
      </c>
      <c r="T182" s="154"/>
      <c r="U182" s="154" t="e">
        <f>VLOOKUP($B176,利用者一覧!$C$4:$AU$53,28,FALSE)</f>
        <v>#N/A</v>
      </c>
      <c r="V182" s="154"/>
      <c r="W182" s="181"/>
      <c r="X182" s="181"/>
      <c r="Y182" s="181"/>
      <c r="Z182" s="181"/>
      <c r="AA182" s="181"/>
      <c r="AB182" s="181"/>
      <c r="AC182" s="181"/>
      <c r="AD182" s="182"/>
    </row>
    <row r="183" spans="1:30" ht="26.4" customHeight="1" thickBot="1">
      <c r="A183" s="148"/>
      <c r="B183" s="174" t="s">
        <v>182</v>
      </c>
      <c r="C183" s="175"/>
      <c r="D183" s="176"/>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8"/>
    </row>
    <row r="184" spans="1:30" ht="21" customHeight="1" thickBot="1">
      <c r="A184" s="146">
        <v>21</v>
      </c>
      <c r="B184" s="149" t="s">
        <v>9</v>
      </c>
      <c r="C184" s="150"/>
      <c r="D184" s="151"/>
      <c r="E184" s="149" t="s">
        <v>10</v>
      </c>
      <c r="F184" s="150"/>
      <c r="G184" s="150"/>
      <c r="H184" s="150"/>
      <c r="I184" s="196" t="s">
        <v>11</v>
      </c>
      <c r="J184" s="150"/>
      <c r="K184" s="197"/>
      <c r="L184" s="150" t="s">
        <v>12</v>
      </c>
      <c r="M184" s="150"/>
      <c r="N184" s="150"/>
      <c r="O184" s="198" t="s">
        <v>175</v>
      </c>
      <c r="P184" s="199"/>
      <c r="Q184" s="199"/>
      <c r="R184" s="199"/>
      <c r="S184" s="199"/>
      <c r="T184" s="199"/>
      <c r="U184" s="199"/>
      <c r="V184" s="199"/>
      <c r="W184" s="203" t="s">
        <v>169</v>
      </c>
      <c r="X184" s="204"/>
      <c r="Y184" s="204"/>
      <c r="Z184" s="205"/>
      <c r="AA184" s="206" t="e">
        <f>VLOOKUP($B185,利用者一覧!$C$4:$AU$53,43,FALSE)</f>
        <v>#N/A</v>
      </c>
      <c r="AB184" s="206"/>
      <c r="AC184" s="206"/>
      <c r="AD184" s="207"/>
    </row>
    <row r="185" spans="1:30" ht="21" customHeight="1" thickTop="1">
      <c r="A185" s="147"/>
      <c r="B185" s="208"/>
      <c r="C185" s="208"/>
      <c r="D185" s="208"/>
      <c r="E185" s="211" t="s">
        <v>19</v>
      </c>
      <c r="F185" s="212"/>
      <c r="G185" s="212"/>
      <c r="H185" s="212"/>
      <c r="I185" s="213" t="s">
        <v>20</v>
      </c>
      <c r="J185" s="214"/>
      <c r="K185" s="215"/>
      <c r="L185" s="214" t="s">
        <v>21</v>
      </c>
      <c r="M185" s="214"/>
      <c r="N185" s="214"/>
      <c r="O185" s="216" t="s">
        <v>147</v>
      </c>
      <c r="P185" s="218" t="e">
        <f>VLOOKUP($B185,利用者一覧!$C$4:$AU$53,40,FALSE)</f>
        <v>#N/A</v>
      </c>
      <c r="Q185" s="219"/>
      <c r="R185" s="219"/>
      <c r="S185" s="219"/>
      <c r="T185" s="219"/>
      <c r="U185" s="220"/>
      <c r="V185" s="88" t="s">
        <v>148</v>
      </c>
      <c r="W185" s="221" t="e">
        <f>VLOOKUP($B185,利用者一覧!$C$4:$AU$53,45,FALSE)</f>
        <v>#N/A</v>
      </c>
      <c r="X185" s="222"/>
      <c r="Y185" s="222"/>
      <c r="Z185" s="222"/>
      <c r="AA185" s="222"/>
      <c r="AB185" s="222"/>
      <c r="AC185" s="222"/>
      <c r="AD185" s="223"/>
    </row>
    <row r="186" spans="1:30" ht="21" customHeight="1">
      <c r="A186" s="147"/>
      <c r="B186" s="209"/>
      <c r="C186" s="209"/>
      <c r="D186" s="209"/>
      <c r="E186" s="183" t="s">
        <v>24</v>
      </c>
      <c r="F186" s="184"/>
      <c r="G186" s="184"/>
      <c r="H186" s="184"/>
      <c r="I186" s="185" t="s">
        <v>20</v>
      </c>
      <c r="J186" s="186"/>
      <c r="K186" s="187"/>
      <c r="L186" s="186" t="s">
        <v>21</v>
      </c>
      <c r="M186" s="186"/>
      <c r="N186" s="186"/>
      <c r="O186" s="217"/>
      <c r="P186" s="188" t="e">
        <f>VLOOKUP($B185,利用者一覧!$C$4:$AU$53,41,FALSE)</f>
        <v>#N/A</v>
      </c>
      <c r="Q186" s="189"/>
      <c r="R186" s="189"/>
      <c r="S186" s="189"/>
      <c r="T186" s="189"/>
      <c r="U186" s="190"/>
      <c r="V186" s="89" t="s">
        <v>148</v>
      </c>
      <c r="W186" s="224"/>
      <c r="X186" s="225"/>
      <c r="Y186" s="225"/>
      <c r="Z186" s="225"/>
      <c r="AA186" s="225"/>
      <c r="AB186" s="225"/>
      <c r="AC186" s="225"/>
      <c r="AD186" s="226"/>
    </row>
    <row r="187" spans="1:30" ht="21" customHeight="1" thickBot="1">
      <c r="A187" s="147"/>
      <c r="B187" s="210"/>
      <c r="C187" s="210"/>
      <c r="D187" s="210"/>
      <c r="E187" s="191" t="s">
        <v>25</v>
      </c>
      <c r="F187" s="192"/>
      <c r="G187" s="192"/>
      <c r="H187" s="192"/>
      <c r="I187" s="193" t="s">
        <v>20</v>
      </c>
      <c r="J187" s="194"/>
      <c r="K187" s="195"/>
      <c r="L187" s="194" t="s">
        <v>21</v>
      </c>
      <c r="M187" s="194"/>
      <c r="N187" s="194"/>
      <c r="O187" s="217"/>
      <c r="P187" s="188" t="e">
        <f>VLOOKUP($B185,利用者一覧!$C$4:$AU$53,42,FALSE)</f>
        <v>#N/A</v>
      </c>
      <c r="Q187" s="189"/>
      <c r="R187" s="189"/>
      <c r="S187" s="189"/>
      <c r="T187" s="189"/>
      <c r="U187" s="190"/>
      <c r="V187" s="89" t="s">
        <v>148</v>
      </c>
      <c r="W187" s="224"/>
      <c r="X187" s="225"/>
      <c r="Y187" s="225"/>
      <c r="Z187" s="225"/>
      <c r="AA187" s="225"/>
      <c r="AB187" s="225"/>
      <c r="AC187" s="225"/>
      <c r="AD187" s="226"/>
    </row>
    <row r="188" spans="1:30" ht="21" customHeight="1" thickBot="1">
      <c r="A188" s="147"/>
      <c r="B188" s="162" t="s">
        <v>132</v>
      </c>
      <c r="C188" s="165" t="s">
        <v>13</v>
      </c>
      <c r="D188" s="166"/>
      <c r="E188" s="167" t="s">
        <v>14</v>
      </c>
      <c r="F188" s="166"/>
      <c r="G188" s="167" t="s">
        <v>15</v>
      </c>
      <c r="H188" s="166"/>
      <c r="I188" s="167" t="s">
        <v>16</v>
      </c>
      <c r="J188" s="166"/>
      <c r="K188" s="167" t="s">
        <v>17</v>
      </c>
      <c r="L188" s="166"/>
      <c r="M188" s="167" t="s">
        <v>18</v>
      </c>
      <c r="N188" s="168"/>
      <c r="O188" s="169" t="s">
        <v>135</v>
      </c>
      <c r="P188" s="170"/>
      <c r="Q188" s="170" t="s">
        <v>143</v>
      </c>
      <c r="R188" s="170"/>
      <c r="S188" s="170" t="s">
        <v>144</v>
      </c>
      <c r="T188" s="170"/>
      <c r="U188" s="170" t="s">
        <v>138</v>
      </c>
      <c r="V188" s="171"/>
      <c r="W188" s="224"/>
      <c r="X188" s="225"/>
      <c r="Y188" s="225"/>
      <c r="Z188" s="225"/>
      <c r="AA188" s="225"/>
      <c r="AB188" s="225"/>
      <c r="AC188" s="225"/>
      <c r="AD188" s="226"/>
    </row>
    <row r="189" spans="1:30" ht="21" customHeight="1" thickTop="1">
      <c r="A189" s="147"/>
      <c r="B189" s="163"/>
      <c r="C189" s="90" t="s">
        <v>22</v>
      </c>
      <c r="D189" s="91" t="s">
        <v>23</v>
      </c>
      <c r="E189" s="92" t="s">
        <v>22</v>
      </c>
      <c r="F189" s="91" t="s">
        <v>23</v>
      </c>
      <c r="G189" s="92" t="s">
        <v>22</v>
      </c>
      <c r="H189" s="91" t="s">
        <v>23</v>
      </c>
      <c r="I189" s="92" t="s">
        <v>22</v>
      </c>
      <c r="J189" s="91" t="s">
        <v>23</v>
      </c>
      <c r="K189" s="92" t="s">
        <v>22</v>
      </c>
      <c r="L189" s="91" t="s">
        <v>23</v>
      </c>
      <c r="M189" s="92" t="s">
        <v>22</v>
      </c>
      <c r="N189" s="93" t="s">
        <v>23</v>
      </c>
      <c r="O189" s="172" t="e">
        <f>VLOOKUP($B185,利用者一覧!$C$4:$AU$53,14,FALSE)</f>
        <v>#N/A</v>
      </c>
      <c r="P189" s="155"/>
      <c r="Q189" s="173" t="e">
        <f>VLOOKUP($B185,利用者一覧!$C$4:$AU$53,16,FALSE)</f>
        <v>#N/A</v>
      </c>
      <c r="R189" s="155"/>
      <c r="S189" s="155" t="e">
        <f>VLOOKUP($B185,利用者一覧!$C$4:$AU$53,18,FALSE)</f>
        <v>#N/A</v>
      </c>
      <c r="T189" s="155"/>
      <c r="U189" s="155" t="e">
        <f>VLOOKUP($B185,利用者一覧!$C$4:$AU$53,20,FALSE)</f>
        <v>#N/A</v>
      </c>
      <c r="V189" s="155"/>
      <c r="W189" s="179" t="e">
        <f>VLOOKUP($B185,利用者一覧!$C$4:$AU$53,44,FALSE)</f>
        <v>#N/A</v>
      </c>
      <c r="X189" s="179"/>
      <c r="Y189" s="179"/>
      <c r="Z189" s="179"/>
      <c r="AA189" s="179"/>
      <c r="AB189" s="179"/>
      <c r="AC189" s="179"/>
      <c r="AD189" s="180"/>
    </row>
    <row r="190" spans="1:30" ht="21" customHeight="1">
      <c r="A190" s="147"/>
      <c r="B190" s="163"/>
      <c r="C190" s="156" t="e">
        <f>VLOOKUP($B185,利用者一覧!$C$4:$AU$53,30,FALSE)</f>
        <v>#N/A</v>
      </c>
      <c r="D190" s="158" t="s">
        <v>148</v>
      </c>
      <c r="E190" s="160" t="e">
        <f>VLOOKUP($B185,利用者一覧!$C$4:$AU$53,31,FALSE)</f>
        <v>#N/A</v>
      </c>
      <c r="F190" s="158" t="s">
        <v>148</v>
      </c>
      <c r="G190" s="160" t="e">
        <f>VLOOKUP($B185,利用者一覧!$C$4:$AU$53,32,FALSE)</f>
        <v>#N/A</v>
      </c>
      <c r="H190" s="158" t="s">
        <v>148</v>
      </c>
      <c r="I190" s="160" t="e">
        <f>VLOOKUP($B185,利用者一覧!$C$4:$AU$53,33,FALSE)</f>
        <v>#N/A</v>
      </c>
      <c r="J190" s="158" t="s">
        <v>148</v>
      </c>
      <c r="K190" s="160" t="e">
        <f>VLOOKUP($B185,利用者一覧!$C$4:$AU$53,34,FALSE)</f>
        <v>#N/A</v>
      </c>
      <c r="L190" s="158" t="s">
        <v>148</v>
      </c>
      <c r="M190" s="160" t="e">
        <f>VLOOKUP($B185,利用者一覧!$C$4:$AU$53,35,FALSE)</f>
        <v>#N/A</v>
      </c>
      <c r="N190" s="200" t="s">
        <v>148</v>
      </c>
      <c r="O190" s="202" t="s">
        <v>139</v>
      </c>
      <c r="P190" s="152"/>
      <c r="Q190" s="152" t="s">
        <v>140</v>
      </c>
      <c r="R190" s="152"/>
      <c r="S190" s="152" t="s">
        <v>141</v>
      </c>
      <c r="T190" s="152"/>
      <c r="U190" s="152" t="s">
        <v>142</v>
      </c>
      <c r="V190" s="152"/>
      <c r="W190" s="179"/>
      <c r="X190" s="179"/>
      <c r="Y190" s="179"/>
      <c r="Z190" s="179"/>
      <c r="AA190" s="179"/>
      <c r="AB190" s="179"/>
      <c r="AC190" s="179"/>
      <c r="AD190" s="180"/>
    </row>
    <row r="191" spans="1:30" ht="21" customHeight="1" thickBot="1">
      <c r="A191" s="147"/>
      <c r="B191" s="164"/>
      <c r="C191" s="157"/>
      <c r="D191" s="159"/>
      <c r="E191" s="161"/>
      <c r="F191" s="159"/>
      <c r="G191" s="161"/>
      <c r="H191" s="159"/>
      <c r="I191" s="161"/>
      <c r="J191" s="159"/>
      <c r="K191" s="161"/>
      <c r="L191" s="159"/>
      <c r="M191" s="161"/>
      <c r="N191" s="201"/>
      <c r="O191" s="153" t="e">
        <f>VLOOKUP($B185,利用者一覧!$C$4:$AU$53,22,FALSE)</f>
        <v>#N/A</v>
      </c>
      <c r="P191" s="154"/>
      <c r="Q191" s="154" t="e">
        <f>VLOOKUP($B185,利用者一覧!$C$4:$AU$53,24,FALSE)</f>
        <v>#N/A</v>
      </c>
      <c r="R191" s="154"/>
      <c r="S191" s="154" t="e">
        <f>VLOOKUP($B185,利用者一覧!$C$4:$AU$53,26,FALSE)</f>
        <v>#N/A</v>
      </c>
      <c r="T191" s="154"/>
      <c r="U191" s="154" t="e">
        <f>VLOOKUP($B185,利用者一覧!$C$4:$AU$53,28,FALSE)</f>
        <v>#N/A</v>
      </c>
      <c r="V191" s="154"/>
      <c r="W191" s="181"/>
      <c r="X191" s="181"/>
      <c r="Y191" s="181"/>
      <c r="Z191" s="181"/>
      <c r="AA191" s="181"/>
      <c r="AB191" s="181"/>
      <c r="AC191" s="181"/>
      <c r="AD191" s="182"/>
    </row>
    <row r="192" spans="1:30" ht="26.4" customHeight="1" thickBot="1">
      <c r="A192" s="148"/>
      <c r="B192" s="174" t="s">
        <v>182</v>
      </c>
      <c r="C192" s="175"/>
      <c r="D192" s="176"/>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8"/>
    </row>
    <row r="193" spans="1:30" ht="21" customHeight="1" thickBot="1">
      <c r="A193" s="146">
        <v>22</v>
      </c>
      <c r="B193" s="149" t="s">
        <v>9</v>
      </c>
      <c r="C193" s="150"/>
      <c r="D193" s="151"/>
      <c r="E193" s="149" t="s">
        <v>10</v>
      </c>
      <c r="F193" s="150"/>
      <c r="G193" s="150"/>
      <c r="H193" s="150"/>
      <c r="I193" s="196" t="s">
        <v>11</v>
      </c>
      <c r="J193" s="150"/>
      <c r="K193" s="197"/>
      <c r="L193" s="150" t="s">
        <v>12</v>
      </c>
      <c r="M193" s="150"/>
      <c r="N193" s="150"/>
      <c r="O193" s="198" t="s">
        <v>175</v>
      </c>
      <c r="P193" s="199"/>
      <c r="Q193" s="199"/>
      <c r="R193" s="199"/>
      <c r="S193" s="199"/>
      <c r="T193" s="199"/>
      <c r="U193" s="199"/>
      <c r="V193" s="199"/>
      <c r="W193" s="203" t="s">
        <v>169</v>
      </c>
      <c r="X193" s="204"/>
      <c r="Y193" s="204"/>
      <c r="Z193" s="205"/>
      <c r="AA193" s="206" t="e">
        <f>VLOOKUP($B194,利用者一覧!$C$4:$AU$53,43,FALSE)</f>
        <v>#N/A</v>
      </c>
      <c r="AB193" s="206"/>
      <c r="AC193" s="206"/>
      <c r="AD193" s="207"/>
    </row>
    <row r="194" spans="1:30" ht="21" customHeight="1" thickTop="1">
      <c r="A194" s="147"/>
      <c r="B194" s="208"/>
      <c r="C194" s="208"/>
      <c r="D194" s="208"/>
      <c r="E194" s="211" t="s">
        <v>19</v>
      </c>
      <c r="F194" s="212"/>
      <c r="G194" s="212"/>
      <c r="H194" s="212"/>
      <c r="I194" s="213" t="s">
        <v>20</v>
      </c>
      <c r="J194" s="214"/>
      <c r="K194" s="215"/>
      <c r="L194" s="214" t="s">
        <v>21</v>
      </c>
      <c r="M194" s="214"/>
      <c r="N194" s="214"/>
      <c r="O194" s="216" t="s">
        <v>147</v>
      </c>
      <c r="P194" s="218" t="e">
        <f>VLOOKUP($B194,利用者一覧!$C$4:$AU$53,40,FALSE)</f>
        <v>#N/A</v>
      </c>
      <c r="Q194" s="219"/>
      <c r="R194" s="219"/>
      <c r="S194" s="219"/>
      <c r="T194" s="219"/>
      <c r="U194" s="220"/>
      <c r="V194" s="88" t="s">
        <v>148</v>
      </c>
      <c r="W194" s="221" t="e">
        <f>VLOOKUP($B194,利用者一覧!$C$4:$AU$53,45,FALSE)</f>
        <v>#N/A</v>
      </c>
      <c r="X194" s="222"/>
      <c r="Y194" s="222"/>
      <c r="Z194" s="222"/>
      <c r="AA194" s="222"/>
      <c r="AB194" s="222"/>
      <c r="AC194" s="222"/>
      <c r="AD194" s="223"/>
    </row>
    <row r="195" spans="1:30" ht="21" customHeight="1">
      <c r="A195" s="147"/>
      <c r="B195" s="209"/>
      <c r="C195" s="209"/>
      <c r="D195" s="209"/>
      <c r="E195" s="183" t="s">
        <v>24</v>
      </c>
      <c r="F195" s="184"/>
      <c r="G195" s="184"/>
      <c r="H195" s="184"/>
      <c r="I195" s="185" t="s">
        <v>20</v>
      </c>
      <c r="J195" s="186"/>
      <c r="K195" s="187"/>
      <c r="L195" s="186" t="s">
        <v>21</v>
      </c>
      <c r="M195" s="186"/>
      <c r="N195" s="186"/>
      <c r="O195" s="217"/>
      <c r="P195" s="188" t="e">
        <f>VLOOKUP($B194,利用者一覧!$C$4:$AU$53,41,FALSE)</f>
        <v>#N/A</v>
      </c>
      <c r="Q195" s="189"/>
      <c r="R195" s="189"/>
      <c r="S195" s="189"/>
      <c r="T195" s="189"/>
      <c r="U195" s="190"/>
      <c r="V195" s="89" t="s">
        <v>148</v>
      </c>
      <c r="W195" s="224"/>
      <c r="X195" s="225"/>
      <c r="Y195" s="225"/>
      <c r="Z195" s="225"/>
      <c r="AA195" s="225"/>
      <c r="AB195" s="225"/>
      <c r="AC195" s="225"/>
      <c r="AD195" s="226"/>
    </row>
    <row r="196" spans="1:30" ht="21" customHeight="1" thickBot="1">
      <c r="A196" s="147"/>
      <c r="B196" s="210"/>
      <c r="C196" s="210"/>
      <c r="D196" s="210"/>
      <c r="E196" s="191" t="s">
        <v>25</v>
      </c>
      <c r="F196" s="192"/>
      <c r="G196" s="192"/>
      <c r="H196" s="192"/>
      <c r="I196" s="193" t="s">
        <v>20</v>
      </c>
      <c r="J196" s="194"/>
      <c r="K196" s="195"/>
      <c r="L196" s="194" t="s">
        <v>21</v>
      </c>
      <c r="M196" s="194"/>
      <c r="N196" s="194"/>
      <c r="O196" s="217"/>
      <c r="P196" s="188" t="e">
        <f>VLOOKUP($B194,利用者一覧!$C$4:$AU$53,42,FALSE)</f>
        <v>#N/A</v>
      </c>
      <c r="Q196" s="189"/>
      <c r="R196" s="189"/>
      <c r="S196" s="189"/>
      <c r="T196" s="189"/>
      <c r="U196" s="190"/>
      <c r="V196" s="89" t="s">
        <v>148</v>
      </c>
      <c r="W196" s="224"/>
      <c r="X196" s="225"/>
      <c r="Y196" s="225"/>
      <c r="Z196" s="225"/>
      <c r="AA196" s="225"/>
      <c r="AB196" s="225"/>
      <c r="AC196" s="225"/>
      <c r="AD196" s="226"/>
    </row>
    <row r="197" spans="1:30" ht="21" customHeight="1" thickBot="1">
      <c r="A197" s="147"/>
      <c r="B197" s="162" t="s">
        <v>132</v>
      </c>
      <c r="C197" s="165" t="s">
        <v>13</v>
      </c>
      <c r="D197" s="166"/>
      <c r="E197" s="167" t="s">
        <v>14</v>
      </c>
      <c r="F197" s="166"/>
      <c r="G197" s="167" t="s">
        <v>15</v>
      </c>
      <c r="H197" s="166"/>
      <c r="I197" s="167" t="s">
        <v>16</v>
      </c>
      <c r="J197" s="166"/>
      <c r="K197" s="167" t="s">
        <v>17</v>
      </c>
      <c r="L197" s="166"/>
      <c r="M197" s="167" t="s">
        <v>18</v>
      </c>
      <c r="N197" s="168"/>
      <c r="O197" s="169" t="s">
        <v>135</v>
      </c>
      <c r="P197" s="170"/>
      <c r="Q197" s="170" t="s">
        <v>143</v>
      </c>
      <c r="R197" s="170"/>
      <c r="S197" s="170" t="s">
        <v>144</v>
      </c>
      <c r="T197" s="170"/>
      <c r="U197" s="170" t="s">
        <v>138</v>
      </c>
      <c r="V197" s="171"/>
      <c r="W197" s="224"/>
      <c r="X197" s="225"/>
      <c r="Y197" s="225"/>
      <c r="Z197" s="225"/>
      <c r="AA197" s="225"/>
      <c r="AB197" s="225"/>
      <c r="AC197" s="225"/>
      <c r="AD197" s="226"/>
    </row>
    <row r="198" spans="1:30" ht="21" customHeight="1" thickTop="1">
      <c r="A198" s="147"/>
      <c r="B198" s="163"/>
      <c r="C198" s="90" t="s">
        <v>22</v>
      </c>
      <c r="D198" s="91" t="s">
        <v>23</v>
      </c>
      <c r="E198" s="92" t="s">
        <v>22</v>
      </c>
      <c r="F198" s="91" t="s">
        <v>23</v>
      </c>
      <c r="G198" s="92" t="s">
        <v>22</v>
      </c>
      <c r="H198" s="91" t="s">
        <v>23</v>
      </c>
      <c r="I198" s="92" t="s">
        <v>22</v>
      </c>
      <c r="J198" s="91" t="s">
        <v>23</v>
      </c>
      <c r="K198" s="92" t="s">
        <v>22</v>
      </c>
      <c r="L198" s="91" t="s">
        <v>23</v>
      </c>
      <c r="M198" s="92" t="s">
        <v>22</v>
      </c>
      <c r="N198" s="93" t="s">
        <v>23</v>
      </c>
      <c r="O198" s="172" t="e">
        <f>VLOOKUP($B194,利用者一覧!$C$4:$AU$53,14,FALSE)</f>
        <v>#N/A</v>
      </c>
      <c r="P198" s="155"/>
      <c r="Q198" s="173" t="e">
        <f>VLOOKUP($B194,利用者一覧!$C$4:$AU$53,16,FALSE)</f>
        <v>#N/A</v>
      </c>
      <c r="R198" s="155"/>
      <c r="S198" s="155" t="e">
        <f>VLOOKUP($B194,利用者一覧!$C$4:$AU$53,18,FALSE)</f>
        <v>#N/A</v>
      </c>
      <c r="T198" s="155"/>
      <c r="U198" s="155" t="e">
        <f>VLOOKUP($B194,利用者一覧!$C$4:$AU$53,20,FALSE)</f>
        <v>#N/A</v>
      </c>
      <c r="V198" s="155"/>
      <c r="W198" s="179" t="e">
        <f>VLOOKUP($B194,利用者一覧!$C$4:$AU$53,44,FALSE)</f>
        <v>#N/A</v>
      </c>
      <c r="X198" s="179"/>
      <c r="Y198" s="179"/>
      <c r="Z198" s="179"/>
      <c r="AA198" s="179"/>
      <c r="AB198" s="179"/>
      <c r="AC198" s="179"/>
      <c r="AD198" s="180"/>
    </row>
    <row r="199" spans="1:30" ht="21" customHeight="1">
      <c r="A199" s="147"/>
      <c r="B199" s="163"/>
      <c r="C199" s="156" t="e">
        <f>VLOOKUP($B194,利用者一覧!$C$4:$AU$53,30,FALSE)</f>
        <v>#N/A</v>
      </c>
      <c r="D199" s="158" t="s">
        <v>148</v>
      </c>
      <c r="E199" s="160" t="e">
        <f>VLOOKUP($B194,利用者一覧!$C$4:$AU$53,31,FALSE)</f>
        <v>#N/A</v>
      </c>
      <c r="F199" s="158" t="s">
        <v>148</v>
      </c>
      <c r="G199" s="160" t="e">
        <f>VLOOKUP($B194,利用者一覧!$C$4:$AU$53,32,FALSE)</f>
        <v>#N/A</v>
      </c>
      <c r="H199" s="158" t="s">
        <v>148</v>
      </c>
      <c r="I199" s="160" t="e">
        <f>VLOOKUP($B194,利用者一覧!$C$4:$AU$53,33,FALSE)</f>
        <v>#N/A</v>
      </c>
      <c r="J199" s="158" t="s">
        <v>148</v>
      </c>
      <c r="K199" s="160" t="e">
        <f>VLOOKUP($B194,利用者一覧!$C$4:$AU$53,34,FALSE)</f>
        <v>#N/A</v>
      </c>
      <c r="L199" s="158" t="s">
        <v>148</v>
      </c>
      <c r="M199" s="160" t="e">
        <f>VLOOKUP($B194,利用者一覧!$C$4:$AU$53,35,FALSE)</f>
        <v>#N/A</v>
      </c>
      <c r="N199" s="200" t="s">
        <v>148</v>
      </c>
      <c r="O199" s="202" t="s">
        <v>139</v>
      </c>
      <c r="P199" s="152"/>
      <c r="Q199" s="152" t="s">
        <v>140</v>
      </c>
      <c r="R199" s="152"/>
      <c r="S199" s="152" t="s">
        <v>141</v>
      </c>
      <c r="T199" s="152"/>
      <c r="U199" s="152" t="s">
        <v>142</v>
      </c>
      <c r="V199" s="152"/>
      <c r="W199" s="179"/>
      <c r="X199" s="179"/>
      <c r="Y199" s="179"/>
      <c r="Z199" s="179"/>
      <c r="AA199" s="179"/>
      <c r="AB199" s="179"/>
      <c r="AC199" s="179"/>
      <c r="AD199" s="180"/>
    </row>
    <row r="200" spans="1:30" ht="21" customHeight="1" thickBot="1">
      <c r="A200" s="147"/>
      <c r="B200" s="164"/>
      <c r="C200" s="157"/>
      <c r="D200" s="159"/>
      <c r="E200" s="161"/>
      <c r="F200" s="159"/>
      <c r="G200" s="161"/>
      <c r="H200" s="159"/>
      <c r="I200" s="161"/>
      <c r="J200" s="159"/>
      <c r="K200" s="161"/>
      <c r="L200" s="159"/>
      <c r="M200" s="161"/>
      <c r="N200" s="201"/>
      <c r="O200" s="153" t="e">
        <f>VLOOKUP($B194,利用者一覧!$C$4:$AU$53,22,FALSE)</f>
        <v>#N/A</v>
      </c>
      <c r="P200" s="154"/>
      <c r="Q200" s="154" t="e">
        <f>VLOOKUP($B194,利用者一覧!$C$4:$AU$53,24,FALSE)</f>
        <v>#N/A</v>
      </c>
      <c r="R200" s="154"/>
      <c r="S200" s="154" t="e">
        <f>VLOOKUP($B194,利用者一覧!$C$4:$AU$53,26,FALSE)</f>
        <v>#N/A</v>
      </c>
      <c r="T200" s="154"/>
      <c r="U200" s="154" t="e">
        <f>VLOOKUP($B194,利用者一覧!$C$4:$AU$53,28,FALSE)</f>
        <v>#N/A</v>
      </c>
      <c r="V200" s="154"/>
      <c r="W200" s="181"/>
      <c r="X200" s="181"/>
      <c r="Y200" s="181"/>
      <c r="Z200" s="181"/>
      <c r="AA200" s="181"/>
      <c r="AB200" s="181"/>
      <c r="AC200" s="181"/>
      <c r="AD200" s="182"/>
    </row>
    <row r="201" spans="1:30" ht="26.4" customHeight="1" thickBot="1">
      <c r="A201" s="148"/>
      <c r="B201" s="174" t="s">
        <v>182</v>
      </c>
      <c r="C201" s="175"/>
      <c r="D201" s="176"/>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8"/>
    </row>
    <row r="202" spans="1:30" ht="21" customHeight="1" thickBot="1">
      <c r="A202" s="146">
        <v>23</v>
      </c>
      <c r="B202" s="149" t="s">
        <v>9</v>
      </c>
      <c r="C202" s="150"/>
      <c r="D202" s="151"/>
      <c r="E202" s="149" t="s">
        <v>10</v>
      </c>
      <c r="F202" s="150"/>
      <c r="G202" s="150"/>
      <c r="H202" s="150"/>
      <c r="I202" s="196" t="s">
        <v>11</v>
      </c>
      <c r="J202" s="150"/>
      <c r="K202" s="197"/>
      <c r="L202" s="150" t="s">
        <v>12</v>
      </c>
      <c r="M202" s="150"/>
      <c r="N202" s="150"/>
      <c r="O202" s="198" t="s">
        <v>175</v>
      </c>
      <c r="P202" s="199"/>
      <c r="Q202" s="199"/>
      <c r="R202" s="199"/>
      <c r="S202" s="199"/>
      <c r="T202" s="199"/>
      <c r="U202" s="199"/>
      <c r="V202" s="199"/>
      <c r="W202" s="203" t="s">
        <v>169</v>
      </c>
      <c r="X202" s="204"/>
      <c r="Y202" s="204"/>
      <c r="Z202" s="205"/>
      <c r="AA202" s="206" t="e">
        <f>VLOOKUP($B203,利用者一覧!$C$4:$AU$53,43,FALSE)</f>
        <v>#N/A</v>
      </c>
      <c r="AB202" s="206"/>
      <c r="AC202" s="206"/>
      <c r="AD202" s="207"/>
    </row>
    <row r="203" spans="1:30" ht="21" customHeight="1" thickTop="1">
      <c r="A203" s="147"/>
      <c r="B203" s="208"/>
      <c r="C203" s="208"/>
      <c r="D203" s="208"/>
      <c r="E203" s="211" t="s">
        <v>19</v>
      </c>
      <c r="F203" s="212"/>
      <c r="G203" s="212"/>
      <c r="H203" s="212"/>
      <c r="I203" s="213" t="s">
        <v>20</v>
      </c>
      <c r="J203" s="214"/>
      <c r="K203" s="215"/>
      <c r="L203" s="214" t="s">
        <v>21</v>
      </c>
      <c r="M203" s="214"/>
      <c r="N203" s="214"/>
      <c r="O203" s="216" t="s">
        <v>147</v>
      </c>
      <c r="P203" s="218" t="e">
        <f>VLOOKUP($B203,利用者一覧!$C$4:$AU$53,40,FALSE)</f>
        <v>#N/A</v>
      </c>
      <c r="Q203" s="219"/>
      <c r="R203" s="219"/>
      <c r="S203" s="219"/>
      <c r="T203" s="219"/>
      <c r="U203" s="220"/>
      <c r="V203" s="88" t="s">
        <v>148</v>
      </c>
      <c r="W203" s="221" t="e">
        <f>VLOOKUP($B203,利用者一覧!$C$4:$AU$53,45,FALSE)</f>
        <v>#N/A</v>
      </c>
      <c r="X203" s="222"/>
      <c r="Y203" s="222"/>
      <c r="Z203" s="222"/>
      <c r="AA203" s="222"/>
      <c r="AB203" s="222"/>
      <c r="AC203" s="222"/>
      <c r="AD203" s="223"/>
    </row>
    <row r="204" spans="1:30" ht="21" customHeight="1">
      <c r="A204" s="147"/>
      <c r="B204" s="209"/>
      <c r="C204" s="209"/>
      <c r="D204" s="209"/>
      <c r="E204" s="183" t="s">
        <v>24</v>
      </c>
      <c r="F204" s="184"/>
      <c r="G204" s="184"/>
      <c r="H204" s="184"/>
      <c r="I204" s="185" t="s">
        <v>20</v>
      </c>
      <c r="J204" s="186"/>
      <c r="K204" s="187"/>
      <c r="L204" s="186" t="s">
        <v>21</v>
      </c>
      <c r="M204" s="186"/>
      <c r="N204" s="186"/>
      <c r="O204" s="217"/>
      <c r="P204" s="188" t="e">
        <f>VLOOKUP($B203,利用者一覧!$C$4:$AU$53,41,FALSE)</f>
        <v>#N/A</v>
      </c>
      <c r="Q204" s="189"/>
      <c r="R204" s="189"/>
      <c r="S204" s="189"/>
      <c r="T204" s="189"/>
      <c r="U204" s="190"/>
      <c r="V204" s="89" t="s">
        <v>148</v>
      </c>
      <c r="W204" s="224"/>
      <c r="X204" s="225"/>
      <c r="Y204" s="225"/>
      <c r="Z204" s="225"/>
      <c r="AA204" s="225"/>
      <c r="AB204" s="225"/>
      <c r="AC204" s="225"/>
      <c r="AD204" s="226"/>
    </row>
    <row r="205" spans="1:30" ht="21" customHeight="1" thickBot="1">
      <c r="A205" s="147"/>
      <c r="B205" s="210"/>
      <c r="C205" s="210"/>
      <c r="D205" s="210"/>
      <c r="E205" s="191" t="s">
        <v>25</v>
      </c>
      <c r="F205" s="192"/>
      <c r="G205" s="192"/>
      <c r="H205" s="192"/>
      <c r="I205" s="193" t="s">
        <v>20</v>
      </c>
      <c r="J205" s="194"/>
      <c r="K205" s="195"/>
      <c r="L205" s="194" t="s">
        <v>21</v>
      </c>
      <c r="M205" s="194"/>
      <c r="N205" s="194"/>
      <c r="O205" s="217"/>
      <c r="P205" s="188" t="e">
        <f>VLOOKUP($B203,利用者一覧!$C$4:$AU$53,42,FALSE)</f>
        <v>#N/A</v>
      </c>
      <c r="Q205" s="189"/>
      <c r="R205" s="189"/>
      <c r="S205" s="189"/>
      <c r="T205" s="189"/>
      <c r="U205" s="190"/>
      <c r="V205" s="89" t="s">
        <v>148</v>
      </c>
      <c r="W205" s="224"/>
      <c r="X205" s="225"/>
      <c r="Y205" s="225"/>
      <c r="Z205" s="225"/>
      <c r="AA205" s="225"/>
      <c r="AB205" s="225"/>
      <c r="AC205" s="225"/>
      <c r="AD205" s="226"/>
    </row>
    <row r="206" spans="1:30" ht="21" customHeight="1" thickBot="1">
      <c r="A206" s="147"/>
      <c r="B206" s="162" t="s">
        <v>132</v>
      </c>
      <c r="C206" s="165" t="s">
        <v>13</v>
      </c>
      <c r="D206" s="166"/>
      <c r="E206" s="167" t="s">
        <v>14</v>
      </c>
      <c r="F206" s="166"/>
      <c r="G206" s="167" t="s">
        <v>15</v>
      </c>
      <c r="H206" s="166"/>
      <c r="I206" s="167" t="s">
        <v>16</v>
      </c>
      <c r="J206" s="166"/>
      <c r="K206" s="167" t="s">
        <v>17</v>
      </c>
      <c r="L206" s="166"/>
      <c r="M206" s="167" t="s">
        <v>18</v>
      </c>
      <c r="N206" s="168"/>
      <c r="O206" s="169" t="s">
        <v>135</v>
      </c>
      <c r="P206" s="170"/>
      <c r="Q206" s="170" t="s">
        <v>143</v>
      </c>
      <c r="R206" s="170"/>
      <c r="S206" s="170" t="s">
        <v>144</v>
      </c>
      <c r="T206" s="170"/>
      <c r="U206" s="170" t="s">
        <v>138</v>
      </c>
      <c r="V206" s="171"/>
      <c r="W206" s="224"/>
      <c r="X206" s="225"/>
      <c r="Y206" s="225"/>
      <c r="Z206" s="225"/>
      <c r="AA206" s="225"/>
      <c r="AB206" s="225"/>
      <c r="AC206" s="225"/>
      <c r="AD206" s="226"/>
    </row>
    <row r="207" spans="1:30" ht="21" customHeight="1" thickTop="1">
      <c r="A207" s="147"/>
      <c r="B207" s="163"/>
      <c r="C207" s="90" t="s">
        <v>22</v>
      </c>
      <c r="D207" s="91" t="s">
        <v>23</v>
      </c>
      <c r="E207" s="92" t="s">
        <v>22</v>
      </c>
      <c r="F207" s="91" t="s">
        <v>23</v>
      </c>
      <c r="G207" s="92" t="s">
        <v>22</v>
      </c>
      <c r="H207" s="91" t="s">
        <v>23</v>
      </c>
      <c r="I207" s="92" t="s">
        <v>22</v>
      </c>
      <c r="J207" s="91" t="s">
        <v>23</v>
      </c>
      <c r="K207" s="92" t="s">
        <v>22</v>
      </c>
      <c r="L207" s="91" t="s">
        <v>23</v>
      </c>
      <c r="M207" s="92" t="s">
        <v>22</v>
      </c>
      <c r="N207" s="93" t="s">
        <v>23</v>
      </c>
      <c r="O207" s="172" t="e">
        <f>VLOOKUP($B203,利用者一覧!$C$4:$AU$53,14,FALSE)</f>
        <v>#N/A</v>
      </c>
      <c r="P207" s="155"/>
      <c r="Q207" s="173" t="e">
        <f>VLOOKUP($B203,利用者一覧!$C$4:$AU$53,16,FALSE)</f>
        <v>#N/A</v>
      </c>
      <c r="R207" s="155"/>
      <c r="S207" s="155" t="e">
        <f>VLOOKUP($B203,利用者一覧!$C$4:$AU$53,18,FALSE)</f>
        <v>#N/A</v>
      </c>
      <c r="T207" s="155"/>
      <c r="U207" s="155" t="e">
        <f>VLOOKUP($B203,利用者一覧!$C$4:$AU$53,20,FALSE)</f>
        <v>#N/A</v>
      </c>
      <c r="V207" s="155"/>
      <c r="W207" s="179" t="e">
        <f>VLOOKUP($B203,利用者一覧!$C$4:$AU$53,44,FALSE)</f>
        <v>#N/A</v>
      </c>
      <c r="X207" s="179"/>
      <c r="Y207" s="179"/>
      <c r="Z207" s="179"/>
      <c r="AA207" s="179"/>
      <c r="AB207" s="179"/>
      <c r="AC207" s="179"/>
      <c r="AD207" s="180"/>
    </row>
    <row r="208" spans="1:30" ht="21" customHeight="1">
      <c r="A208" s="147"/>
      <c r="B208" s="163"/>
      <c r="C208" s="156" t="e">
        <f>VLOOKUP($B203,利用者一覧!$C$4:$AU$53,30,FALSE)</f>
        <v>#N/A</v>
      </c>
      <c r="D208" s="158" t="s">
        <v>148</v>
      </c>
      <c r="E208" s="160" t="e">
        <f>VLOOKUP($B203,利用者一覧!$C$4:$AU$53,31,FALSE)</f>
        <v>#N/A</v>
      </c>
      <c r="F208" s="158" t="s">
        <v>148</v>
      </c>
      <c r="G208" s="160" t="e">
        <f>VLOOKUP($B203,利用者一覧!$C$4:$AU$53,32,FALSE)</f>
        <v>#N/A</v>
      </c>
      <c r="H208" s="158" t="s">
        <v>148</v>
      </c>
      <c r="I208" s="160" t="e">
        <f>VLOOKUP($B203,利用者一覧!$C$4:$AU$53,33,FALSE)</f>
        <v>#N/A</v>
      </c>
      <c r="J208" s="158" t="s">
        <v>148</v>
      </c>
      <c r="K208" s="160" t="e">
        <f>VLOOKUP($B203,利用者一覧!$C$4:$AU$53,34,FALSE)</f>
        <v>#N/A</v>
      </c>
      <c r="L208" s="158" t="s">
        <v>148</v>
      </c>
      <c r="M208" s="160" t="e">
        <f>VLOOKUP($B203,利用者一覧!$C$4:$AU$53,35,FALSE)</f>
        <v>#N/A</v>
      </c>
      <c r="N208" s="200" t="s">
        <v>148</v>
      </c>
      <c r="O208" s="202" t="s">
        <v>139</v>
      </c>
      <c r="P208" s="152"/>
      <c r="Q208" s="152" t="s">
        <v>140</v>
      </c>
      <c r="R208" s="152"/>
      <c r="S208" s="152" t="s">
        <v>141</v>
      </c>
      <c r="T208" s="152"/>
      <c r="U208" s="152" t="s">
        <v>142</v>
      </c>
      <c r="V208" s="152"/>
      <c r="W208" s="179"/>
      <c r="X208" s="179"/>
      <c r="Y208" s="179"/>
      <c r="Z208" s="179"/>
      <c r="AA208" s="179"/>
      <c r="AB208" s="179"/>
      <c r="AC208" s="179"/>
      <c r="AD208" s="180"/>
    </row>
    <row r="209" spans="1:30" ht="21" customHeight="1" thickBot="1">
      <c r="A209" s="147"/>
      <c r="B209" s="164"/>
      <c r="C209" s="157"/>
      <c r="D209" s="159"/>
      <c r="E209" s="161"/>
      <c r="F209" s="159"/>
      <c r="G209" s="161"/>
      <c r="H209" s="159"/>
      <c r="I209" s="161"/>
      <c r="J209" s="159"/>
      <c r="K209" s="161"/>
      <c r="L209" s="159"/>
      <c r="M209" s="161"/>
      <c r="N209" s="201"/>
      <c r="O209" s="153" t="e">
        <f>VLOOKUP($B203,利用者一覧!$C$4:$AU$53,22,FALSE)</f>
        <v>#N/A</v>
      </c>
      <c r="P209" s="154"/>
      <c r="Q209" s="154" t="e">
        <f>VLOOKUP($B203,利用者一覧!$C$4:$AU$53,24,FALSE)</f>
        <v>#N/A</v>
      </c>
      <c r="R209" s="154"/>
      <c r="S209" s="154" t="e">
        <f>VLOOKUP($B203,利用者一覧!$C$4:$AU$53,26,FALSE)</f>
        <v>#N/A</v>
      </c>
      <c r="T209" s="154"/>
      <c r="U209" s="154" t="e">
        <f>VLOOKUP($B203,利用者一覧!$C$4:$AU$53,28,FALSE)</f>
        <v>#N/A</v>
      </c>
      <c r="V209" s="154"/>
      <c r="W209" s="181"/>
      <c r="X209" s="181"/>
      <c r="Y209" s="181"/>
      <c r="Z209" s="181"/>
      <c r="AA209" s="181"/>
      <c r="AB209" s="181"/>
      <c r="AC209" s="181"/>
      <c r="AD209" s="182"/>
    </row>
    <row r="210" spans="1:30" ht="26.4" customHeight="1" thickBot="1">
      <c r="A210" s="148"/>
      <c r="B210" s="174" t="s">
        <v>182</v>
      </c>
      <c r="C210" s="175"/>
      <c r="D210" s="176"/>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c r="AA210" s="177"/>
      <c r="AB210" s="177"/>
      <c r="AC210" s="177"/>
      <c r="AD210" s="178"/>
    </row>
    <row r="211" spans="1:30" ht="21" customHeight="1" thickBot="1">
      <c r="A211" s="146">
        <v>24</v>
      </c>
      <c r="B211" s="149" t="s">
        <v>9</v>
      </c>
      <c r="C211" s="150"/>
      <c r="D211" s="151"/>
      <c r="E211" s="149" t="s">
        <v>10</v>
      </c>
      <c r="F211" s="150"/>
      <c r="G211" s="150"/>
      <c r="H211" s="150"/>
      <c r="I211" s="196" t="s">
        <v>11</v>
      </c>
      <c r="J211" s="150"/>
      <c r="K211" s="197"/>
      <c r="L211" s="150" t="s">
        <v>12</v>
      </c>
      <c r="M211" s="150"/>
      <c r="N211" s="150"/>
      <c r="O211" s="198" t="s">
        <v>175</v>
      </c>
      <c r="P211" s="199"/>
      <c r="Q211" s="199"/>
      <c r="R211" s="199"/>
      <c r="S211" s="199"/>
      <c r="T211" s="199"/>
      <c r="U211" s="199"/>
      <c r="V211" s="199"/>
      <c r="W211" s="203" t="s">
        <v>169</v>
      </c>
      <c r="X211" s="204"/>
      <c r="Y211" s="204"/>
      <c r="Z211" s="205"/>
      <c r="AA211" s="206" t="e">
        <f>VLOOKUP($B212,利用者一覧!$C$4:$AU$53,43,FALSE)</f>
        <v>#N/A</v>
      </c>
      <c r="AB211" s="206"/>
      <c r="AC211" s="206"/>
      <c r="AD211" s="207"/>
    </row>
    <row r="212" spans="1:30" ht="21" customHeight="1" thickTop="1">
      <c r="A212" s="147"/>
      <c r="B212" s="208"/>
      <c r="C212" s="208"/>
      <c r="D212" s="208"/>
      <c r="E212" s="211" t="s">
        <v>19</v>
      </c>
      <c r="F212" s="212"/>
      <c r="G212" s="212"/>
      <c r="H212" s="212"/>
      <c r="I212" s="213" t="s">
        <v>20</v>
      </c>
      <c r="J212" s="214"/>
      <c r="K212" s="215"/>
      <c r="L212" s="214" t="s">
        <v>21</v>
      </c>
      <c r="M212" s="214"/>
      <c r="N212" s="214"/>
      <c r="O212" s="216" t="s">
        <v>147</v>
      </c>
      <c r="P212" s="218" t="e">
        <f>VLOOKUP($B212,利用者一覧!$C$4:$AU$53,40,FALSE)</f>
        <v>#N/A</v>
      </c>
      <c r="Q212" s="219"/>
      <c r="R212" s="219"/>
      <c r="S212" s="219"/>
      <c r="T212" s="219"/>
      <c r="U212" s="220"/>
      <c r="V212" s="88" t="s">
        <v>148</v>
      </c>
      <c r="W212" s="221" t="e">
        <f>VLOOKUP($B212,利用者一覧!$C$4:$AU$53,45,FALSE)</f>
        <v>#N/A</v>
      </c>
      <c r="X212" s="222"/>
      <c r="Y212" s="222"/>
      <c r="Z212" s="222"/>
      <c r="AA212" s="222"/>
      <c r="AB212" s="222"/>
      <c r="AC212" s="222"/>
      <c r="AD212" s="223"/>
    </row>
    <row r="213" spans="1:30" ht="21" customHeight="1">
      <c r="A213" s="147"/>
      <c r="B213" s="209"/>
      <c r="C213" s="209"/>
      <c r="D213" s="209"/>
      <c r="E213" s="183" t="s">
        <v>24</v>
      </c>
      <c r="F213" s="184"/>
      <c r="G213" s="184"/>
      <c r="H213" s="184"/>
      <c r="I213" s="185" t="s">
        <v>20</v>
      </c>
      <c r="J213" s="186"/>
      <c r="K213" s="187"/>
      <c r="L213" s="186" t="s">
        <v>21</v>
      </c>
      <c r="M213" s="186"/>
      <c r="N213" s="186"/>
      <c r="O213" s="217"/>
      <c r="P213" s="188" t="e">
        <f>VLOOKUP($B212,利用者一覧!$C$4:$AU$53,41,FALSE)</f>
        <v>#N/A</v>
      </c>
      <c r="Q213" s="189"/>
      <c r="R213" s="189"/>
      <c r="S213" s="189"/>
      <c r="T213" s="189"/>
      <c r="U213" s="190"/>
      <c r="V213" s="89" t="s">
        <v>148</v>
      </c>
      <c r="W213" s="224"/>
      <c r="X213" s="225"/>
      <c r="Y213" s="225"/>
      <c r="Z213" s="225"/>
      <c r="AA213" s="225"/>
      <c r="AB213" s="225"/>
      <c r="AC213" s="225"/>
      <c r="AD213" s="226"/>
    </row>
    <row r="214" spans="1:30" ht="21" customHeight="1" thickBot="1">
      <c r="A214" s="147"/>
      <c r="B214" s="210"/>
      <c r="C214" s="210"/>
      <c r="D214" s="210"/>
      <c r="E214" s="191" t="s">
        <v>25</v>
      </c>
      <c r="F214" s="192"/>
      <c r="G214" s="192"/>
      <c r="H214" s="192"/>
      <c r="I214" s="193" t="s">
        <v>20</v>
      </c>
      <c r="J214" s="194"/>
      <c r="K214" s="195"/>
      <c r="L214" s="194" t="s">
        <v>21</v>
      </c>
      <c r="M214" s="194"/>
      <c r="N214" s="194"/>
      <c r="O214" s="217"/>
      <c r="P214" s="188" t="e">
        <f>VLOOKUP($B212,利用者一覧!$C$4:$AU$53,42,FALSE)</f>
        <v>#N/A</v>
      </c>
      <c r="Q214" s="189"/>
      <c r="R214" s="189"/>
      <c r="S214" s="189"/>
      <c r="T214" s="189"/>
      <c r="U214" s="190"/>
      <c r="V214" s="89" t="s">
        <v>148</v>
      </c>
      <c r="W214" s="224"/>
      <c r="X214" s="225"/>
      <c r="Y214" s="225"/>
      <c r="Z214" s="225"/>
      <c r="AA214" s="225"/>
      <c r="AB214" s="225"/>
      <c r="AC214" s="225"/>
      <c r="AD214" s="226"/>
    </row>
    <row r="215" spans="1:30" ht="21" customHeight="1" thickBot="1">
      <c r="A215" s="147"/>
      <c r="B215" s="162" t="s">
        <v>132</v>
      </c>
      <c r="C215" s="165" t="s">
        <v>13</v>
      </c>
      <c r="D215" s="166"/>
      <c r="E215" s="167" t="s">
        <v>14</v>
      </c>
      <c r="F215" s="166"/>
      <c r="G215" s="167" t="s">
        <v>15</v>
      </c>
      <c r="H215" s="166"/>
      <c r="I215" s="167" t="s">
        <v>16</v>
      </c>
      <c r="J215" s="166"/>
      <c r="K215" s="167" t="s">
        <v>17</v>
      </c>
      <c r="L215" s="166"/>
      <c r="M215" s="167" t="s">
        <v>18</v>
      </c>
      <c r="N215" s="168"/>
      <c r="O215" s="169" t="s">
        <v>135</v>
      </c>
      <c r="P215" s="170"/>
      <c r="Q215" s="170" t="s">
        <v>143</v>
      </c>
      <c r="R215" s="170"/>
      <c r="S215" s="170" t="s">
        <v>144</v>
      </c>
      <c r="T215" s="170"/>
      <c r="U215" s="170" t="s">
        <v>138</v>
      </c>
      <c r="V215" s="171"/>
      <c r="W215" s="224"/>
      <c r="X215" s="225"/>
      <c r="Y215" s="225"/>
      <c r="Z215" s="225"/>
      <c r="AA215" s="225"/>
      <c r="AB215" s="225"/>
      <c r="AC215" s="225"/>
      <c r="AD215" s="226"/>
    </row>
    <row r="216" spans="1:30" ht="21" customHeight="1" thickTop="1">
      <c r="A216" s="147"/>
      <c r="B216" s="163"/>
      <c r="C216" s="90" t="s">
        <v>22</v>
      </c>
      <c r="D216" s="91" t="s">
        <v>23</v>
      </c>
      <c r="E216" s="92" t="s">
        <v>22</v>
      </c>
      <c r="F216" s="91" t="s">
        <v>23</v>
      </c>
      <c r="G216" s="92" t="s">
        <v>22</v>
      </c>
      <c r="H216" s="91" t="s">
        <v>23</v>
      </c>
      <c r="I216" s="92" t="s">
        <v>22</v>
      </c>
      <c r="J216" s="91" t="s">
        <v>23</v>
      </c>
      <c r="K216" s="92" t="s">
        <v>22</v>
      </c>
      <c r="L216" s="91" t="s">
        <v>23</v>
      </c>
      <c r="M216" s="92" t="s">
        <v>22</v>
      </c>
      <c r="N216" s="93" t="s">
        <v>23</v>
      </c>
      <c r="O216" s="172" t="e">
        <f>VLOOKUP($B212,利用者一覧!$C$4:$AU$53,14,FALSE)</f>
        <v>#N/A</v>
      </c>
      <c r="P216" s="155"/>
      <c r="Q216" s="173" t="e">
        <f>VLOOKUP($B212,利用者一覧!$C$4:$AU$53,16,FALSE)</f>
        <v>#N/A</v>
      </c>
      <c r="R216" s="155"/>
      <c r="S216" s="155" t="e">
        <f>VLOOKUP($B212,利用者一覧!$C$4:$AU$53,18,FALSE)</f>
        <v>#N/A</v>
      </c>
      <c r="T216" s="155"/>
      <c r="U216" s="155" t="e">
        <f>VLOOKUP($B212,利用者一覧!$C$4:$AU$53,20,FALSE)</f>
        <v>#N/A</v>
      </c>
      <c r="V216" s="155"/>
      <c r="W216" s="179" t="e">
        <f>VLOOKUP($B212,利用者一覧!$C$4:$AU$53,44,FALSE)</f>
        <v>#N/A</v>
      </c>
      <c r="X216" s="179"/>
      <c r="Y216" s="179"/>
      <c r="Z216" s="179"/>
      <c r="AA216" s="179"/>
      <c r="AB216" s="179"/>
      <c r="AC216" s="179"/>
      <c r="AD216" s="180"/>
    </row>
    <row r="217" spans="1:30" ht="21" customHeight="1">
      <c r="A217" s="147"/>
      <c r="B217" s="163"/>
      <c r="C217" s="156" t="e">
        <f>VLOOKUP($B212,利用者一覧!$C$4:$AU$53,30,FALSE)</f>
        <v>#N/A</v>
      </c>
      <c r="D217" s="158" t="s">
        <v>148</v>
      </c>
      <c r="E217" s="160" t="e">
        <f>VLOOKUP($B212,利用者一覧!$C$4:$AU$53,31,FALSE)</f>
        <v>#N/A</v>
      </c>
      <c r="F217" s="158" t="s">
        <v>148</v>
      </c>
      <c r="G217" s="160" t="e">
        <f>VLOOKUP($B212,利用者一覧!$C$4:$AU$53,32,FALSE)</f>
        <v>#N/A</v>
      </c>
      <c r="H217" s="158" t="s">
        <v>148</v>
      </c>
      <c r="I217" s="160" t="e">
        <f>VLOOKUP($B212,利用者一覧!$C$4:$AU$53,33,FALSE)</f>
        <v>#N/A</v>
      </c>
      <c r="J217" s="158" t="s">
        <v>148</v>
      </c>
      <c r="K217" s="160" t="e">
        <f>VLOOKUP($B212,利用者一覧!$C$4:$AU$53,34,FALSE)</f>
        <v>#N/A</v>
      </c>
      <c r="L217" s="158" t="s">
        <v>148</v>
      </c>
      <c r="M217" s="160" t="e">
        <f>VLOOKUP($B212,利用者一覧!$C$4:$AU$53,35,FALSE)</f>
        <v>#N/A</v>
      </c>
      <c r="N217" s="200" t="s">
        <v>148</v>
      </c>
      <c r="O217" s="202" t="s">
        <v>139</v>
      </c>
      <c r="P217" s="152"/>
      <c r="Q217" s="152" t="s">
        <v>140</v>
      </c>
      <c r="R217" s="152"/>
      <c r="S217" s="152" t="s">
        <v>141</v>
      </c>
      <c r="T217" s="152"/>
      <c r="U217" s="152" t="s">
        <v>142</v>
      </c>
      <c r="V217" s="152"/>
      <c r="W217" s="179"/>
      <c r="X217" s="179"/>
      <c r="Y217" s="179"/>
      <c r="Z217" s="179"/>
      <c r="AA217" s="179"/>
      <c r="AB217" s="179"/>
      <c r="AC217" s="179"/>
      <c r="AD217" s="180"/>
    </row>
    <row r="218" spans="1:30" ht="21" customHeight="1" thickBot="1">
      <c r="A218" s="147"/>
      <c r="B218" s="164"/>
      <c r="C218" s="157"/>
      <c r="D218" s="159"/>
      <c r="E218" s="161"/>
      <c r="F218" s="159"/>
      <c r="G218" s="161"/>
      <c r="H218" s="159"/>
      <c r="I218" s="161"/>
      <c r="J218" s="159"/>
      <c r="K218" s="161"/>
      <c r="L218" s="159"/>
      <c r="M218" s="161"/>
      <c r="N218" s="201"/>
      <c r="O218" s="153" t="e">
        <f>VLOOKUP($B212,利用者一覧!$C$4:$AU$53,22,FALSE)</f>
        <v>#N/A</v>
      </c>
      <c r="P218" s="154"/>
      <c r="Q218" s="154" t="e">
        <f>VLOOKUP($B212,利用者一覧!$C$4:$AU$53,24,FALSE)</f>
        <v>#N/A</v>
      </c>
      <c r="R218" s="154"/>
      <c r="S218" s="154" t="e">
        <f>VLOOKUP($B212,利用者一覧!$C$4:$AU$53,26,FALSE)</f>
        <v>#N/A</v>
      </c>
      <c r="T218" s="154"/>
      <c r="U218" s="154" t="e">
        <f>VLOOKUP($B212,利用者一覧!$C$4:$AU$53,28,FALSE)</f>
        <v>#N/A</v>
      </c>
      <c r="V218" s="154"/>
      <c r="W218" s="181"/>
      <c r="X218" s="181"/>
      <c r="Y218" s="181"/>
      <c r="Z218" s="181"/>
      <c r="AA218" s="181"/>
      <c r="AB218" s="181"/>
      <c r="AC218" s="181"/>
      <c r="AD218" s="182"/>
    </row>
    <row r="219" spans="1:30" ht="26.4" customHeight="1" thickBot="1">
      <c r="A219" s="148"/>
      <c r="B219" s="174" t="s">
        <v>182</v>
      </c>
      <c r="C219" s="175"/>
      <c r="D219" s="176"/>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c r="AA219" s="177"/>
      <c r="AB219" s="177"/>
      <c r="AC219" s="177"/>
      <c r="AD219" s="178"/>
    </row>
    <row r="220" spans="1:30" ht="21" customHeight="1" thickBot="1">
      <c r="A220" s="146">
        <v>25</v>
      </c>
      <c r="B220" s="149" t="s">
        <v>9</v>
      </c>
      <c r="C220" s="150"/>
      <c r="D220" s="151"/>
      <c r="E220" s="149" t="s">
        <v>10</v>
      </c>
      <c r="F220" s="150"/>
      <c r="G220" s="150"/>
      <c r="H220" s="150"/>
      <c r="I220" s="196" t="s">
        <v>11</v>
      </c>
      <c r="J220" s="150"/>
      <c r="K220" s="197"/>
      <c r="L220" s="150" t="s">
        <v>12</v>
      </c>
      <c r="M220" s="150"/>
      <c r="N220" s="150"/>
      <c r="O220" s="198" t="s">
        <v>175</v>
      </c>
      <c r="P220" s="199"/>
      <c r="Q220" s="199"/>
      <c r="R220" s="199"/>
      <c r="S220" s="199"/>
      <c r="T220" s="199"/>
      <c r="U220" s="199"/>
      <c r="V220" s="199"/>
      <c r="W220" s="203" t="s">
        <v>169</v>
      </c>
      <c r="X220" s="204"/>
      <c r="Y220" s="204"/>
      <c r="Z220" s="205"/>
      <c r="AA220" s="206" t="e">
        <f>VLOOKUP($B221,利用者一覧!$C$4:$AU$53,43,FALSE)</f>
        <v>#N/A</v>
      </c>
      <c r="AB220" s="206"/>
      <c r="AC220" s="206"/>
      <c r="AD220" s="207"/>
    </row>
    <row r="221" spans="1:30" ht="21" customHeight="1" thickTop="1">
      <c r="A221" s="147"/>
      <c r="B221" s="208"/>
      <c r="C221" s="208"/>
      <c r="D221" s="208"/>
      <c r="E221" s="211" t="s">
        <v>19</v>
      </c>
      <c r="F221" s="212"/>
      <c r="G221" s="212"/>
      <c r="H221" s="212"/>
      <c r="I221" s="213" t="s">
        <v>20</v>
      </c>
      <c r="J221" s="214"/>
      <c r="K221" s="215"/>
      <c r="L221" s="214" t="s">
        <v>21</v>
      </c>
      <c r="M221" s="214"/>
      <c r="N221" s="214"/>
      <c r="O221" s="216" t="s">
        <v>147</v>
      </c>
      <c r="P221" s="218" t="e">
        <f>VLOOKUP($B221,利用者一覧!$C$4:$AU$53,40,FALSE)</f>
        <v>#N/A</v>
      </c>
      <c r="Q221" s="219"/>
      <c r="R221" s="219"/>
      <c r="S221" s="219"/>
      <c r="T221" s="219"/>
      <c r="U221" s="220"/>
      <c r="V221" s="88" t="s">
        <v>148</v>
      </c>
      <c r="W221" s="221" t="e">
        <f>VLOOKUP($B221,利用者一覧!$C$4:$AU$53,45,FALSE)</f>
        <v>#N/A</v>
      </c>
      <c r="X221" s="222"/>
      <c r="Y221" s="222"/>
      <c r="Z221" s="222"/>
      <c r="AA221" s="222"/>
      <c r="AB221" s="222"/>
      <c r="AC221" s="222"/>
      <c r="AD221" s="223"/>
    </row>
    <row r="222" spans="1:30" ht="21" customHeight="1">
      <c r="A222" s="147"/>
      <c r="B222" s="209"/>
      <c r="C222" s="209"/>
      <c r="D222" s="209"/>
      <c r="E222" s="183" t="s">
        <v>24</v>
      </c>
      <c r="F222" s="184"/>
      <c r="G222" s="184"/>
      <c r="H222" s="184"/>
      <c r="I222" s="185" t="s">
        <v>20</v>
      </c>
      <c r="J222" s="186"/>
      <c r="K222" s="187"/>
      <c r="L222" s="186" t="s">
        <v>21</v>
      </c>
      <c r="M222" s="186"/>
      <c r="N222" s="186"/>
      <c r="O222" s="217"/>
      <c r="P222" s="188" t="e">
        <f>VLOOKUP($B221,利用者一覧!$C$4:$AU$53,41,FALSE)</f>
        <v>#N/A</v>
      </c>
      <c r="Q222" s="189"/>
      <c r="R222" s="189"/>
      <c r="S222" s="189"/>
      <c r="T222" s="189"/>
      <c r="U222" s="190"/>
      <c r="V222" s="89" t="s">
        <v>148</v>
      </c>
      <c r="W222" s="224"/>
      <c r="X222" s="225"/>
      <c r="Y222" s="225"/>
      <c r="Z222" s="225"/>
      <c r="AA222" s="225"/>
      <c r="AB222" s="225"/>
      <c r="AC222" s="225"/>
      <c r="AD222" s="226"/>
    </row>
    <row r="223" spans="1:30" ht="21" customHeight="1" thickBot="1">
      <c r="A223" s="147"/>
      <c r="B223" s="210"/>
      <c r="C223" s="210"/>
      <c r="D223" s="210"/>
      <c r="E223" s="191" t="s">
        <v>25</v>
      </c>
      <c r="F223" s="192"/>
      <c r="G223" s="192"/>
      <c r="H223" s="192"/>
      <c r="I223" s="193" t="s">
        <v>20</v>
      </c>
      <c r="J223" s="194"/>
      <c r="K223" s="195"/>
      <c r="L223" s="194" t="s">
        <v>21</v>
      </c>
      <c r="M223" s="194"/>
      <c r="N223" s="194"/>
      <c r="O223" s="217"/>
      <c r="P223" s="188" t="e">
        <f>VLOOKUP($B221,利用者一覧!$C$4:$AU$53,42,FALSE)</f>
        <v>#N/A</v>
      </c>
      <c r="Q223" s="189"/>
      <c r="R223" s="189"/>
      <c r="S223" s="189"/>
      <c r="T223" s="189"/>
      <c r="U223" s="190"/>
      <c r="V223" s="89" t="s">
        <v>148</v>
      </c>
      <c r="W223" s="224"/>
      <c r="X223" s="225"/>
      <c r="Y223" s="225"/>
      <c r="Z223" s="225"/>
      <c r="AA223" s="225"/>
      <c r="AB223" s="225"/>
      <c r="AC223" s="225"/>
      <c r="AD223" s="226"/>
    </row>
    <row r="224" spans="1:30" ht="21" customHeight="1" thickBot="1">
      <c r="A224" s="147"/>
      <c r="B224" s="162" t="s">
        <v>132</v>
      </c>
      <c r="C224" s="165" t="s">
        <v>13</v>
      </c>
      <c r="D224" s="166"/>
      <c r="E224" s="167" t="s">
        <v>14</v>
      </c>
      <c r="F224" s="166"/>
      <c r="G224" s="167" t="s">
        <v>15</v>
      </c>
      <c r="H224" s="166"/>
      <c r="I224" s="167" t="s">
        <v>16</v>
      </c>
      <c r="J224" s="166"/>
      <c r="K224" s="167" t="s">
        <v>17</v>
      </c>
      <c r="L224" s="166"/>
      <c r="M224" s="167" t="s">
        <v>18</v>
      </c>
      <c r="N224" s="168"/>
      <c r="O224" s="169" t="s">
        <v>135</v>
      </c>
      <c r="P224" s="170"/>
      <c r="Q224" s="170" t="s">
        <v>143</v>
      </c>
      <c r="R224" s="170"/>
      <c r="S224" s="170" t="s">
        <v>144</v>
      </c>
      <c r="T224" s="170"/>
      <c r="U224" s="170" t="s">
        <v>138</v>
      </c>
      <c r="V224" s="171"/>
      <c r="W224" s="224"/>
      <c r="X224" s="225"/>
      <c r="Y224" s="225"/>
      <c r="Z224" s="225"/>
      <c r="AA224" s="225"/>
      <c r="AB224" s="225"/>
      <c r="AC224" s="225"/>
      <c r="AD224" s="226"/>
    </row>
    <row r="225" spans="1:30" ht="21" customHeight="1" thickTop="1">
      <c r="A225" s="147"/>
      <c r="B225" s="163"/>
      <c r="C225" s="90" t="s">
        <v>22</v>
      </c>
      <c r="D225" s="91" t="s">
        <v>23</v>
      </c>
      <c r="E225" s="92" t="s">
        <v>22</v>
      </c>
      <c r="F225" s="91" t="s">
        <v>23</v>
      </c>
      <c r="G225" s="92" t="s">
        <v>22</v>
      </c>
      <c r="H225" s="91" t="s">
        <v>23</v>
      </c>
      <c r="I225" s="92" t="s">
        <v>22</v>
      </c>
      <c r="J225" s="91" t="s">
        <v>23</v>
      </c>
      <c r="K225" s="92" t="s">
        <v>22</v>
      </c>
      <c r="L225" s="91" t="s">
        <v>23</v>
      </c>
      <c r="M225" s="92" t="s">
        <v>22</v>
      </c>
      <c r="N225" s="93" t="s">
        <v>23</v>
      </c>
      <c r="O225" s="172" t="e">
        <f>VLOOKUP($B221,利用者一覧!$C$4:$AU$53,14,FALSE)</f>
        <v>#N/A</v>
      </c>
      <c r="P225" s="155"/>
      <c r="Q225" s="173" t="e">
        <f>VLOOKUP($B221,利用者一覧!$C$4:$AU$53,16,FALSE)</f>
        <v>#N/A</v>
      </c>
      <c r="R225" s="155"/>
      <c r="S225" s="155" t="e">
        <f>VLOOKUP($B221,利用者一覧!$C$4:$AU$53,18,FALSE)</f>
        <v>#N/A</v>
      </c>
      <c r="T225" s="155"/>
      <c r="U225" s="155" t="e">
        <f>VLOOKUP($B221,利用者一覧!$C$4:$AU$53,20,FALSE)</f>
        <v>#N/A</v>
      </c>
      <c r="V225" s="155"/>
      <c r="W225" s="179" t="e">
        <f>VLOOKUP($B221,利用者一覧!$C$4:$AU$53,44,FALSE)</f>
        <v>#N/A</v>
      </c>
      <c r="X225" s="179"/>
      <c r="Y225" s="179"/>
      <c r="Z225" s="179"/>
      <c r="AA225" s="179"/>
      <c r="AB225" s="179"/>
      <c r="AC225" s="179"/>
      <c r="AD225" s="180"/>
    </row>
    <row r="226" spans="1:30" ht="21" customHeight="1">
      <c r="A226" s="147"/>
      <c r="B226" s="163"/>
      <c r="C226" s="156" t="e">
        <f>VLOOKUP($B221,利用者一覧!$C$4:$AU$53,30,FALSE)</f>
        <v>#N/A</v>
      </c>
      <c r="D226" s="158" t="s">
        <v>148</v>
      </c>
      <c r="E226" s="160" t="e">
        <f>VLOOKUP($B221,利用者一覧!$C$4:$AU$53,31,FALSE)</f>
        <v>#N/A</v>
      </c>
      <c r="F226" s="158" t="s">
        <v>148</v>
      </c>
      <c r="G226" s="160" t="e">
        <f>VLOOKUP($B221,利用者一覧!$C$4:$AU$53,32,FALSE)</f>
        <v>#N/A</v>
      </c>
      <c r="H226" s="158" t="s">
        <v>148</v>
      </c>
      <c r="I226" s="160" t="e">
        <f>VLOOKUP($B221,利用者一覧!$C$4:$AU$53,33,FALSE)</f>
        <v>#N/A</v>
      </c>
      <c r="J226" s="158" t="s">
        <v>148</v>
      </c>
      <c r="K226" s="160" t="e">
        <f>VLOOKUP($B221,利用者一覧!$C$4:$AU$53,34,FALSE)</f>
        <v>#N/A</v>
      </c>
      <c r="L226" s="158" t="s">
        <v>148</v>
      </c>
      <c r="M226" s="160" t="e">
        <f>VLOOKUP($B221,利用者一覧!$C$4:$AU$53,35,FALSE)</f>
        <v>#N/A</v>
      </c>
      <c r="N226" s="200" t="s">
        <v>148</v>
      </c>
      <c r="O226" s="202" t="s">
        <v>139</v>
      </c>
      <c r="P226" s="152"/>
      <c r="Q226" s="152" t="s">
        <v>140</v>
      </c>
      <c r="R226" s="152"/>
      <c r="S226" s="152" t="s">
        <v>141</v>
      </c>
      <c r="T226" s="152"/>
      <c r="U226" s="152" t="s">
        <v>142</v>
      </c>
      <c r="V226" s="152"/>
      <c r="W226" s="179"/>
      <c r="X226" s="179"/>
      <c r="Y226" s="179"/>
      <c r="Z226" s="179"/>
      <c r="AA226" s="179"/>
      <c r="AB226" s="179"/>
      <c r="AC226" s="179"/>
      <c r="AD226" s="180"/>
    </row>
    <row r="227" spans="1:30" ht="21" customHeight="1" thickBot="1">
      <c r="A227" s="147"/>
      <c r="B227" s="164"/>
      <c r="C227" s="157"/>
      <c r="D227" s="159"/>
      <c r="E227" s="161"/>
      <c r="F227" s="159"/>
      <c r="G227" s="161"/>
      <c r="H227" s="159"/>
      <c r="I227" s="161"/>
      <c r="J227" s="159"/>
      <c r="K227" s="161"/>
      <c r="L227" s="159"/>
      <c r="M227" s="161"/>
      <c r="N227" s="201"/>
      <c r="O227" s="153" t="e">
        <f>VLOOKUP($B221,利用者一覧!$C$4:$AU$53,22,FALSE)</f>
        <v>#N/A</v>
      </c>
      <c r="P227" s="154"/>
      <c r="Q227" s="154" t="e">
        <f>VLOOKUP($B221,利用者一覧!$C$4:$AU$53,24,FALSE)</f>
        <v>#N/A</v>
      </c>
      <c r="R227" s="154"/>
      <c r="S227" s="154" t="e">
        <f>VLOOKUP($B221,利用者一覧!$C$4:$AU$53,26,FALSE)</f>
        <v>#N/A</v>
      </c>
      <c r="T227" s="154"/>
      <c r="U227" s="154" t="e">
        <f>VLOOKUP($B221,利用者一覧!$C$4:$AU$53,28,FALSE)</f>
        <v>#N/A</v>
      </c>
      <c r="V227" s="154"/>
      <c r="W227" s="181"/>
      <c r="X227" s="181"/>
      <c r="Y227" s="181"/>
      <c r="Z227" s="181"/>
      <c r="AA227" s="181"/>
      <c r="AB227" s="181"/>
      <c r="AC227" s="181"/>
      <c r="AD227" s="182"/>
    </row>
    <row r="228" spans="1:30" ht="26.4" customHeight="1" thickBot="1">
      <c r="A228" s="148"/>
      <c r="B228" s="174" t="s">
        <v>182</v>
      </c>
      <c r="C228" s="175"/>
      <c r="D228" s="176"/>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c r="AC228" s="177"/>
      <c r="AD228" s="178"/>
    </row>
    <row r="229" spans="1:30" ht="21" customHeight="1" thickBot="1">
      <c r="A229" s="146">
        <v>26</v>
      </c>
      <c r="B229" s="149" t="s">
        <v>9</v>
      </c>
      <c r="C229" s="150"/>
      <c r="D229" s="151"/>
      <c r="E229" s="149" t="s">
        <v>10</v>
      </c>
      <c r="F229" s="150"/>
      <c r="G229" s="150"/>
      <c r="H229" s="150"/>
      <c r="I229" s="196" t="s">
        <v>11</v>
      </c>
      <c r="J229" s="150"/>
      <c r="K229" s="197"/>
      <c r="L229" s="150" t="s">
        <v>12</v>
      </c>
      <c r="M229" s="150"/>
      <c r="N229" s="150"/>
      <c r="O229" s="198" t="s">
        <v>175</v>
      </c>
      <c r="P229" s="199"/>
      <c r="Q229" s="199"/>
      <c r="R229" s="199"/>
      <c r="S229" s="199"/>
      <c r="T229" s="199"/>
      <c r="U229" s="199"/>
      <c r="V229" s="199"/>
      <c r="W229" s="203" t="s">
        <v>169</v>
      </c>
      <c r="X229" s="204"/>
      <c r="Y229" s="204"/>
      <c r="Z229" s="205"/>
      <c r="AA229" s="206" t="e">
        <f>VLOOKUP($B230,利用者一覧!$C$4:$AU$53,43,FALSE)</f>
        <v>#N/A</v>
      </c>
      <c r="AB229" s="206"/>
      <c r="AC229" s="206"/>
      <c r="AD229" s="207"/>
    </row>
    <row r="230" spans="1:30" ht="21" customHeight="1" thickTop="1">
      <c r="A230" s="147"/>
      <c r="B230" s="208"/>
      <c r="C230" s="208"/>
      <c r="D230" s="208"/>
      <c r="E230" s="211" t="s">
        <v>19</v>
      </c>
      <c r="F230" s="212"/>
      <c r="G230" s="212"/>
      <c r="H230" s="212"/>
      <c r="I230" s="213" t="s">
        <v>20</v>
      </c>
      <c r="J230" s="214"/>
      <c r="K230" s="215"/>
      <c r="L230" s="214" t="s">
        <v>21</v>
      </c>
      <c r="M230" s="214"/>
      <c r="N230" s="214"/>
      <c r="O230" s="216" t="s">
        <v>147</v>
      </c>
      <c r="P230" s="218" t="e">
        <f>VLOOKUP($B230,利用者一覧!$C$4:$AU$53,40,FALSE)</f>
        <v>#N/A</v>
      </c>
      <c r="Q230" s="219"/>
      <c r="R230" s="219"/>
      <c r="S230" s="219"/>
      <c r="T230" s="219"/>
      <c r="U230" s="220"/>
      <c r="V230" s="88" t="s">
        <v>148</v>
      </c>
      <c r="W230" s="221" t="e">
        <f>VLOOKUP($B230,利用者一覧!$C$4:$AU$53,45,FALSE)</f>
        <v>#N/A</v>
      </c>
      <c r="X230" s="222"/>
      <c r="Y230" s="222"/>
      <c r="Z230" s="222"/>
      <c r="AA230" s="222"/>
      <c r="AB230" s="222"/>
      <c r="AC230" s="222"/>
      <c r="AD230" s="223"/>
    </row>
    <row r="231" spans="1:30" ht="21" customHeight="1">
      <c r="A231" s="147"/>
      <c r="B231" s="209"/>
      <c r="C231" s="209"/>
      <c r="D231" s="209"/>
      <c r="E231" s="183" t="s">
        <v>24</v>
      </c>
      <c r="F231" s="184"/>
      <c r="G231" s="184"/>
      <c r="H231" s="184"/>
      <c r="I231" s="185" t="s">
        <v>20</v>
      </c>
      <c r="J231" s="186"/>
      <c r="K231" s="187"/>
      <c r="L231" s="186" t="s">
        <v>21</v>
      </c>
      <c r="M231" s="186"/>
      <c r="N231" s="186"/>
      <c r="O231" s="217"/>
      <c r="P231" s="188" t="e">
        <f>VLOOKUP($B230,利用者一覧!$C$4:$AU$53,41,FALSE)</f>
        <v>#N/A</v>
      </c>
      <c r="Q231" s="189"/>
      <c r="R231" s="189"/>
      <c r="S231" s="189"/>
      <c r="T231" s="189"/>
      <c r="U231" s="190"/>
      <c r="V231" s="89" t="s">
        <v>148</v>
      </c>
      <c r="W231" s="224"/>
      <c r="X231" s="225"/>
      <c r="Y231" s="225"/>
      <c r="Z231" s="225"/>
      <c r="AA231" s="225"/>
      <c r="AB231" s="225"/>
      <c r="AC231" s="225"/>
      <c r="AD231" s="226"/>
    </row>
    <row r="232" spans="1:30" ht="21" customHeight="1" thickBot="1">
      <c r="A232" s="147"/>
      <c r="B232" s="210"/>
      <c r="C232" s="210"/>
      <c r="D232" s="210"/>
      <c r="E232" s="191" t="s">
        <v>25</v>
      </c>
      <c r="F232" s="192"/>
      <c r="G232" s="192"/>
      <c r="H232" s="192"/>
      <c r="I232" s="193" t="s">
        <v>20</v>
      </c>
      <c r="J232" s="194"/>
      <c r="K232" s="195"/>
      <c r="L232" s="194" t="s">
        <v>21</v>
      </c>
      <c r="M232" s="194"/>
      <c r="N232" s="194"/>
      <c r="O232" s="217"/>
      <c r="P232" s="188" t="e">
        <f>VLOOKUP($B230,利用者一覧!$C$4:$AU$53,42,FALSE)</f>
        <v>#N/A</v>
      </c>
      <c r="Q232" s="189"/>
      <c r="R232" s="189"/>
      <c r="S232" s="189"/>
      <c r="T232" s="189"/>
      <c r="U232" s="190"/>
      <c r="V232" s="89" t="s">
        <v>148</v>
      </c>
      <c r="W232" s="224"/>
      <c r="X232" s="225"/>
      <c r="Y232" s="225"/>
      <c r="Z232" s="225"/>
      <c r="AA232" s="225"/>
      <c r="AB232" s="225"/>
      <c r="AC232" s="225"/>
      <c r="AD232" s="226"/>
    </row>
    <row r="233" spans="1:30" ht="21" customHeight="1" thickBot="1">
      <c r="A233" s="147"/>
      <c r="B233" s="162" t="s">
        <v>132</v>
      </c>
      <c r="C233" s="165" t="s">
        <v>13</v>
      </c>
      <c r="D233" s="166"/>
      <c r="E233" s="167" t="s">
        <v>14</v>
      </c>
      <c r="F233" s="166"/>
      <c r="G233" s="167" t="s">
        <v>15</v>
      </c>
      <c r="H233" s="166"/>
      <c r="I233" s="167" t="s">
        <v>16</v>
      </c>
      <c r="J233" s="166"/>
      <c r="K233" s="167" t="s">
        <v>17</v>
      </c>
      <c r="L233" s="166"/>
      <c r="M233" s="167" t="s">
        <v>18</v>
      </c>
      <c r="N233" s="168"/>
      <c r="O233" s="169" t="s">
        <v>135</v>
      </c>
      <c r="P233" s="170"/>
      <c r="Q233" s="170" t="s">
        <v>143</v>
      </c>
      <c r="R233" s="170"/>
      <c r="S233" s="170" t="s">
        <v>144</v>
      </c>
      <c r="T233" s="170"/>
      <c r="U233" s="170" t="s">
        <v>138</v>
      </c>
      <c r="V233" s="171"/>
      <c r="W233" s="224"/>
      <c r="X233" s="225"/>
      <c r="Y233" s="225"/>
      <c r="Z233" s="225"/>
      <c r="AA233" s="225"/>
      <c r="AB233" s="225"/>
      <c r="AC233" s="225"/>
      <c r="AD233" s="226"/>
    </row>
    <row r="234" spans="1:30" ht="21" customHeight="1" thickTop="1">
      <c r="A234" s="147"/>
      <c r="B234" s="163"/>
      <c r="C234" s="90" t="s">
        <v>22</v>
      </c>
      <c r="D234" s="91" t="s">
        <v>23</v>
      </c>
      <c r="E234" s="92" t="s">
        <v>22</v>
      </c>
      <c r="F234" s="91" t="s">
        <v>23</v>
      </c>
      <c r="G234" s="92" t="s">
        <v>22</v>
      </c>
      <c r="H234" s="91" t="s">
        <v>23</v>
      </c>
      <c r="I234" s="92" t="s">
        <v>22</v>
      </c>
      <c r="J234" s="91" t="s">
        <v>23</v>
      </c>
      <c r="K234" s="92" t="s">
        <v>22</v>
      </c>
      <c r="L234" s="91" t="s">
        <v>23</v>
      </c>
      <c r="M234" s="92" t="s">
        <v>22</v>
      </c>
      <c r="N234" s="93" t="s">
        <v>23</v>
      </c>
      <c r="O234" s="172" t="e">
        <f>VLOOKUP($B230,利用者一覧!$C$4:$AU$53,14,FALSE)</f>
        <v>#N/A</v>
      </c>
      <c r="P234" s="155"/>
      <c r="Q234" s="173" t="e">
        <f>VLOOKUP($B230,利用者一覧!$C$4:$AU$53,16,FALSE)</f>
        <v>#N/A</v>
      </c>
      <c r="R234" s="155"/>
      <c r="S234" s="155" t="e">
        <f>VLOOKUP($B230,利用者一覧!$C$4:$AU$53,18,FALSE)</f>
        <v>#N/A</v>
      </c>
      <c r="T234" s="155"/>
      <c r="U234" s="155" t="e">
        <f>VLOOKUP($B230,利用者一覧!$C$4:$AU$53,20,FALSE)</f>
        <v>#N/A</v>
      </c>
      <c r="V234" s="155"/>
      <c r="W234" s="179" t="e">
        <f>VLOOKUP($B230,利用者一覧!$C$4:$AU$53,44,FALSE)</f>
        <v>#N/A</v>
      </c>
      <c r="X234" s="179"/>
      <c r="Y234" s="179"/>
      <c r="Z234" s="179"/>
      <c r="AA234" s="179"/>
      <c r="AB234" s="179"/>
      <c r="AC234" s="179"/>
      <c r="AD234" s="180"/>
    </row>
    <row r="235" spans="1:30" ht="21" customHeight="1">
      <c r="A235" s="147"/>
      <c r="B235" s="163"/>
      <c r="C235" s="156" t="e">
        <f>VLOOKUP($B230,利用者一覧!$C$4:$AU$53,30,FALSE)</f>
        <v>#N/A</v>
      </c>
      <c r="D235" s="158" t="s">
        <v>148</v>
      </c>
      <c r="E235" s="160" t="e">
        <f>VLOOKUP($B230,利用者一覧!$C$4:$AU$53,31,FALSE)</f>
        <v>#N/A</v>
      </c>
      <c r="F235" s="158" t="s">
        <v>148</v>
      </c>
      <c r="G235" s="160" t="e">
        <f>VLOOKUP($B230,利用者一覧!$C$4:$AU$53,32,FALSE)</f>
        <v>#N/A</v>
      </c>
      <c r="H235" s="158" t="s">
        <v>148</v>
      </c>
      <c r="I235" s="160" t="e">
        <f>VLOOKUP($B230,利用者一覧!$C$4:$AU$53,33,FALSE)</f>
        <v>#N/A</v>
      </c>
      <c r="J235" s="158" t="s">
        <v>148</v>
      </c>
      <c r="K235" s="160" t="e">
        <f>VLOOKUP($B230,利用者一覧!$C$4:$AU$53,34,FALSE)</f>
        <v>#N/A</v>
      </c>
      <c r="L235" s="158" t="s">
        <v>148</v>
      </c>
      <c r="M235" s="160" t="e">
        <f>VLOOKUP($B230,利用者一覧!$C$4:$AU$53,35,FALSE)</f>
        <v>#N/A</v>
      </c>
      <c r="N235" s="200" t="s">
        <v>148</v>
      </c>
      <c r="O235" s="202" t="s">
        <v>139</v>
      </c>
      <c r="P235" s="152"/>
      <c r="Q235" s="152" t="s">
        <v>140</v>
      </c>
      <c r="R235" s="152"/>
      <c r="S235" s="152" t="s">
        <v>141</v>
      </c>
      <c r="T235" s="152"/>
      <c r="U235" s="152" t="s">
        <v>142</v>
      </c>
      <c r="V235" s="152"/>
      <c r="W235" s="179"/>
      <c r="X235" s="179"/>
      <c r="Y235" s="179"/>
      <c r="Z235" s="179"/>
      <c r="AA235" s="179"/>
      <c r="AB235" s="179"/>
      <c r="AC235" s="179"/>
      <c r="AD235" s="180"/>
    </row>
    <row r="236" spans="1:30" ht="21" customHeight="1" thickBot="1">
      <c r="A236" s="147"/>
      <c r="B236" s="164"/>
      <c r="C236" s="157"/>
      <c r="D236" s="159"/>
      <c r="E236" s="161"/>
      <c r="F236" s="159"/>
      <c r="G236" s="161"/>
      <c r="H236" s="159"/>
      <c r="I236" s="161"/>
      <c r="J236" s="159"/>
      <c r="K236" s="161"/>
      <c r="L236" s="159"/>
      <c r="M236" s="161"/>
      <c r="N236" s="201"/>
      <c r="O236" s="153" t="e">
        <f>VLOOKUP($B230,利用者一覧!$C$4:$AU$53,22,FALSE)</f>
        <v>#N/A</v>
      </c>
      <c r="P236" s="154"/>
      <c r="Q236" s="154" t="e">
        <f>VLOOKUP($B230,利用者一覧!$C$4:$AU$53,24,FALSE)</f>
        <v>#N/A</v>
      </c>
      <c r="R236" s="154"/>
      <c r="S236" s="154" t="e">
        <f>VLOOKUP($B230,利用者一覧!$C$4:$AU$53,26,FALSE)</f>
        <v>#N/A</v>
      </c>
      <c r="T236" s="154"/>
      <c r="U236" s="154" t="e">
        <f>VLOOKUP($B230,利用者一覧!$C$4:$AU$53,28,FALSE)</f>
        <v>#N/A</v>
      </c>
      <c r="V236" s="154"/>
      <c r="W236" s="181"/>
      <c r="X236" s="181"/>
      <c r="Y236" s="181"/>
      <c r="Z236" s="181"/>
      <c r="AA236" s="181"/>
      <c r="AB236" s="181"/>
      <c r="AC236" s="181"/>
      <c r="AD236" s="182"/>
    </row>
    <row r="237" spans="1:30" ht="26.4" customHeight="1" thickBot="1">
      <c r="A237" s="148"/>
      <c r="B237" s="174" t="s">
        <v>182</v>
      </c>
      <c r="C237" s="175"/>
      <c r="D237" s="176"/>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c r="AD237" s="178"/>
    </row>
    <row r="238" spans="1:30" ht="21" customHeight="1" thickBot="1">
      <c r="A238" s="146">
        <v>27</v>
      </c>
      <c r="B238" s="149" t="s">
        <v>9</v>
      </c>
      <c r="C238" s="150"/>
      <c r="D238" s="151"/>
      <c r="E238" s="149" t="s">
        <v>10</v>
      </c>
      <c r="F238" s="150"/>
      <c r="G238" s="150"/>
      <c r="H238" s="150"/>
      <c r="I238" s="196" t="s">
        <v>11</v>
      </c>
      <c r="J238" s="150"/>
      <c r="K238" s="197"/>
      <c r="L238" s="150" t="s">
        <v>12</v>
      </c>
      <c r="M238" s="150"/>
      <c r="N238" s="150"/>
      <c r="O238" s="198" t="s">
        <v>175</v>
      </c>
      <c r="P238" s="199"/>
      <c r="Q238" s="199"/>
      <c r="R238" s="199"/>
      <c r="S238" s="199"/>
      <c r="T238" s="199"/>
      <c r="U238" s="199"/>
      <c r="V238" s="199"/>
      <c r="W238" s="203" t="s">
        <v>169</v>
      </c>
      <c r="X238" s="204"/>
      <c r="Y238" s="204"/>
      <c r="Z238" s="205"/>
      <c r="AA238" s="206" t="e">
        <f>VLOOKUP($B239,利用者一覧!$C$4:$AU$53,43,FALSE)</f>
        <v>#N/A</v>
      </c>
      <c r="AB238" s="206"/>
      <c r="AC238" s="206"/>
      <c r="AD238" s="207"/>
    </row>
    <row r="239" spans="1:30" ht="21" customHeight="1" thickTop="1">
      <c r="A239" s="147"/>
      <c r="B239" s="208"/>
      <c r="C239" s="208"/>
      <c r="D239" s="208"/>
      <c r="E239" s="211" t="s">
        <v>19</v>
      </c>
      <c r="F239" s="212"/>
      <c r="G239" s="212"/>
      <c r="H239" s="212"/>
      <c r="I239" s="213" t="s">
        <v>20</v>
      </c>
      <c r="J239" s="214"/>
      <c r="K239" s="215"/>
      <c r="L239" s="214" t="s">
        <v>21</v>
      </c>
      <c r="M239" s="214"/>
      <c r="N239" s="214"/>
      <c r="O239" s="216" t="s">
        <v>147</v>
      </c>
      <c r="P239" s="218" t="e">
        <f>VLOOKUP($B239,利用者一覧!$C$4:$AU$53,40,FALSE)</f>
        <v>#N/A</v>
      </c>
      <c r="Q239" s="219"/>
      <c r="R239" s="219"/>
      <c r="S239" s="219"/>
      <c r="T239" s="219"/>
      <c r="U239" s="220"/>
      <c r="V239" s="88" t="s">
        <v>148</v>
      </c>
      <c r="W239" s="221" t="e">
        <f>VLOOKUP($B239,利用者一覧!$C$4:$AU$53,45,FALSE)</f>
        <v>#N/A</v>
      </c>
      <c r="X239" s="222"/>
      <c r="Y239" s="222"/>
      <c r="Z239" s="222"/>
      <c r="AA239" s="222"/>
      <c r="AB239" s="222"/>
      <c r="AC239" s="222"/>
      <c r="AD239" s="223"/>
    </row>
    <row r="240" spans="1:30" ht="21" customHeight="1">
      <c r="A240" s="147"/>
      <c r="B240" s="209"/>
      <c r="C240" s="209"/>
      <c r="D240" s="209"/>
      <c r="E240" s="183" t="s">
        <v>24</v>
      </c>
      <c r="F240" s="184"/>
      <c r="G240" s="184"/>
      <c r="H240" s="184"/>
      <c r="I240" s="185" t="s">
        <v>20</v>
      </c>
      <c r="J240" s="186"/>
      <c r="K240" s="187"/>
      <c r="L240" s="186" t="s">
        <v>21</v>
      </c>
      <c r="M240" s="186"/>
      <c r="N240" s="186"/>
      <c r="O240" s="217"/>
      <c r="P240" s="188" t="e">
        <f>VLOOKUP($B239,利用者一覧!$C$4:$AU$53,41,FALSE)</f>
        <v>#N/A</v>
      </c>
      <c r="Q240" s="189"/>
      <c r="R240" s="189"/>
      <c r="S240" s="189"/>
      <c r="T240" s="189"/>
      <c r="U240" s="190"/>
      <c r="V240" s="89" t="s">
        <v>148</v>
      </c>
      <c r="W240" s="224"/>
      <c r="X240" s="225"/>
      <c r="Y240" s="225"/>
      <c r="Z240" s="225"/>
      <c r="AA240" s="225"/>
      <c r="AB240" s="225"/>
      <c r="AC240" s="225"/>
      <c r="AD240" s="226"/>
    </row>
    <row r="241" spans="1:30" ht="21" customHeight="1" thickBot="1">
      <c r="A241" s="147"/>
      <c r="B241" s="210"/>
      <c r="C241" s="210"/>
      <c r="D241" s="210"/>
      <c r="E241" s="191" t="s">
        <v>25</v>
      </c>
      <c r="F241" s="192"/>
      <c r="G241" s="192"/>
      <c r="H241" s="192"/>
      <c r="I241" s="193" t="s">
        <v>20</v>
      </c>
      <c r="J241" s="194"/>
      <c r="K241" s="195"/>
      <c r="L241" s="194" t="s">
        <v>21</v>
      </c>
      <c r="M241" s="194"/>
      <c r="N241" s="194"/>
      <c r="O241" s="217"/>
      <c r="P241" s="188" t="e">
        <f>VLOOKUP($B239,利用者一覧!$C$4:$AU$53,42,FALSE)</f>
        <v>#N/A</v>
      </c>
      <c r="Q241" s="189"/>
      <c r="R241" s="189"/>
      <c r="S241" s="189"/>
      <c r="T241" s="189"/>
      <c r="U241" s="190"/>
      <c r="V241" s="89" t="s">
        <v>148</v>
      </c>
      <c r="W241" s="224"/>
      <c r="X241" s="225"/>
      <c r="Y241" s="225"/>
      <c r="Z241" s="225"/>
      <c r="AA241" s="225"/>
      <c r="AB241" s="225"/>
      <c r="AC241" s="225"/>
      <c r="AD241" s="226"/>
    </row>
    <row r="242" spans="1:30" ht="21" customHeight="1" thickBot="1">
      <c r="A242" s="147"/>
      <c r="B242" s="162" t="s">
        <v>132</v>
      </c>
      <c r="C242" s="165" t="s">
        <v>13</v>
      </c>
      <c r="D242" s="166"/>
      <c r="E242" s="167" t="s">
        <v>14</v>
      </c>
      <c r="F242" s="166"/>
      <c r="G242" s="167" t="s">
        <v>15</v>
      </c>
      <c r="H242" s="166"/>
      <c r="I242" s="167" t="s">
        <v>16</v>
      </c>
      <c r="J242" s="166"/>
      <c r="K242" s="167" t="s">
        <v>17</v>
      </c>
      <c r="L242" s="166"/>
      <c r="M242" s="167" t="s">
        <v>18</v>
      </c>
      <c r="N242" s="168"/>
      <c r="O242" s="169" t="s">
        <v>135</v>
      </c>
      <c r="P242" s="170"/>
      <c r="Q242" s="170" t="s">
        <v>143</v>
      </c>
      <c r="R242" s="170"/>
      <c r="S242" s="170" t="s">
        <v>144</v>
      </c>
      <c r="T242" s="170"/>
      <c r="U242" s="170" t="s">
        <v>138</v>
      </c>
      <c r="V242" s="171"/>
      <c r="W242" s="224"/>
      <c r="X242" s="225"/>
      <c r="Y242" s="225"/>
      <c r="Z242" s="225"/>
      <c r="AA242" s="225"/>
      <c r="AB242" s="225"/>
      <c r="AC242" s="225"/>
      <c r="AD242" s="226"/>
    </row>
    <row r="243" spans="1:30" ht="21" customHeight="1" thickTop="1">
      <c r="A243" s="147"/>
      <c r="B243" s="163"/>
      <c r="C243" s="90" t="s">
        <v>22</v>
      </c>
      <c r="D243" s="91" t="s">
        <v>23</v>
      </c>
      <c r="E243" s="92" t="s">
        <v>22</v>
      </c>
      <c r="F243" s="91" t="s">
        <v>23</v>
      </c>
      <c r="G243" s="92" t="s">
        <v>22</v>
      </c>
      <c r="H243" s="91" t="s">
        <v>23</v>
      </c>
      <c r="I243" s="92" t="s">
        <v>22</v>
      </c>
      <c r="J243" s="91" t="s">
        <v>23</v>
      </c>
      <c r="K243" s="92" t="s">
        <v>22</v>
      </c>
      <c r="L243" s="91" t="s">
        <v>23</v>
      </c>
      <c r="M243" s="92" t="s">
        <v>22</v>
      </c>
      <c r="N243" s="93" t="s">
        <v>23</v>
      </c>
      <c r="O243" s="172" t="e">
        <f>VLOOKUP($B239,利用者一覧!$C$4:$AU$53,14,FALSE)</f>
        <v>#N/A</v>
      </c>
      <c r="P243" s="155"/>
      <c r="Q243" s="173" t="e">
        <f>VLOOKUP($B239,利用者一覧!$C$4:$AU$53,16,FALSE)</f>
        <v>#N/A</v>
      </c>
      <c r="R243" s="155"/>
      <c r="S243" s="155" t="e">
        <f>VLOOKUP($B239,利用者一覧!$C$4:$AU$53,18,FALSE)</f>
        <v>#N/A</v>
      </c>
      <c r="T243" s="155"/>
      <c r="U243" s="155" t="e">
        <f>VLOOKUP($B239,利用者一覧!$C$4:$AU$53,20,FALSE)</f>
        <v>#N/A</v>
      </c>
      <c r="V243" s="155"/>
      <c r="W243" s="179" t="e">
        <f>VLOOKUP($B239,利用者一覧!$C$4:$AU$53,44,FALSE)</f>
        <v>#N/A</v>
      </c>
      <c r="X243" s="179"/>
      <c r="Y243" s="179"/>
      <c r="Z243" s="179"/>
      <c r="AA243" s="179"/>
      <c r="AB243" s="179"/>
      <c r="AC243" s="179"/>
      <c r="AD243" s="180"/>
    </row>
    <row r="244" spans="1:30" ht="21" customHeight="1">
      <c r="A244" s="147"/>
      <c r="B244" s="163"/>
      <c r="C244" s="156" t="e">
        <f>VLOOKUP($B239,利用者一覧!$C$4:$AU$53,30,FALSE)</f>
        <v>#N/A</v>
      </c>
      <c r="D244" s="158" t="s">
        <v>148</v>
      </c>
      <c r="E244" s="160" t="e">
        <f>VLOOKUP($B239,利用者一覧!$C$4:$AU$53,31,FALSE)</f>
        <v>#N/A</v>
      </c>
      <c r="F244" s="158" t="s">
        <v>148</v>
      </c>
      <c r="G244" s="160" t="e">
        <f>VLOOKUP($B239,利用者一覧!$C$4:$AU$53,32,FALSE)</f>
        <v>#N/A</v>
      </c>
      <c r="H244" s="158" t="s">
        <v>148</v>
      </c>
      <c r="I244" s="160" t="e">
        <f>VLOOKUP($B239,利用者一覧!$C$4:$AU$53,33,FALSE)</f>
        <v>#N/A</v>
      </c>
      <c r="J244" s="158" t="s">
        <v>148</v>
      </c>
      <c r="K244" s="160" t="e">
        <f>VLOOKUP($B239,利用者一覧!$C$4:$AU$53,34,FALSE)</f>
        <v>#N/A</v>
      </c>
      <c r="L244" s="158" t="s">
        <v>148</v>
      </c>
      <c r="M244" s="160" t="e">
        <f>VLOOKUP($B239,利用者一覧!$C$4:$AU$53,35,FALSE)</f>
        <v>#N/A</v>
      </c>
      <c r="N244" s="200" t="s">
        <v>148</v>
      </c>
      <c r="O244" s="202" t="s">
        <v>139</v>
      </c>
      <c r="P244" s="152"/>
      <c r="Q244" s="152" t="s">
        <v>140</v>
      </c>
      <c r="R244" s="152"/>
      <c r="S244" s="152" t="s">
        <v>141</v>
      </c>
      <c r="T244" s="152"/>
      <c r="U244" s="152" t="s">
        <v>142</v>
      </c>
      <c r="V244" s="152"/>
      <c r="W244" s="179"/>
      <c r="X244" s="179"/>
      <c r="Y244" s="179"/>
      <c r="Z244" s="179"/>
      <c r="AA244" s="179"/>
      <c r="AB244" s="179"/>
      <c r="AC244" s="179"/>
      <c r="AD244" s="180"/>
    </row>
    <row r="245" spans="1:30" ht="21" customHeight="1" thickBot="1">
      <c r="A245" s="147"/>
      <c r="B245" s="164"/>
      <c r="C245" s="157"/>
      <c r="D245" s="159"/>
      <c r="E245" s="161"/>
      <c r="F245" s="159"/>
      <c r="G245" s="161"/>
      <c r="H245" s="159"/>
      <c r="I245" s="161"/>
      <c r="J245" s="159"/>
      <c r="K245" s="161"/>
      <c r="L245" s="159"/>
      <c r="M245" s="161"/>
      <c r="N245" s="201"/>
      <c r="O245" s="153" t="e">
        <f>VLOOKUP($B239,利用者一覧!$C$4:$AU$53,22,FALSE)</f>
        <v>#N/A</v>
      </c>
      <c r="P245" s="154"/>
      <c r="Q245" s="154" t="e">
        <f>VLOOKUP($B239,利用者一覧!$C$4:$AU$53,24,FALSE)</f>
        <v>#N/A</v>
      </c>
      <c r="R245" s="154"/>
      <c r="S245" s="154" t="e">
        <f>VLOOKUP($B239,利用者一覧!$C$4:$AU$53,26,FALSE)</f>
        <v>#N/A</v>
      </c>
      <c r="T245" s="154"/>
      <c r="U245" s="154" t="e">
        <f>VLOOKUP($B239,利用者一覧!$C$4:$AU$53,28,FALSE)</f>
        <v>#N/A</v>
      </c>
      <c r="V245" s="154"/>
      <c r="W245" s="181"/>
      <c r="X245" s="181"/>
      <c r="Y245" s="181"/>
      <c r="Z245" s="181"/>
      <c r="AA245" s="181"/>
      <c r="AB245" s="181"/>
      <c r="AC245" s="181"/>
      <c r="AD245" s="182"/>
    </row>
    <row r="246" spans="1:30" ht="26.4" customHeight="1" thickBot="1">
      <c r="A246" s="148"/>
      <c r="B246" s="174" t="s">
        <v>182</v>
      </c>
      <c r="C246" s="175"/>
      <c r="D246" s="176"/>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c r="AA246" s="177"/>
      <c r="AB246" s="177"/>
      <c r="AC246" s="177"/>
      <c r="AD246" s="178"/>
    </row>
    <row r="247" spans="1:30" ht="21" customHeight="1" thickBot="1">
      <c r="A247" s="146">
        <v>28</v>
      </c>
      <c r="B247" s="149" t="s">
        <v>9</v>
      </c>
      <c r="C247" s="150"/>
      <c r="D247" s="151"/>
      <c r="E247" s="149" t="s">
        <v>10</v>
      </c>
      <c r="F247" s="150"/>
      <c r="G247" s="150"/>
      <c r="H247" s="150"/>
      <c r="I247" s="196" t="s">
        <v>11</v>
      </c>
      <c r="J247" s="150"/>
      <c r="K247" s="197"/>
      <c r="L247" s="150" t="s">
        <v>12</v>
      </c>
      <c r="M247" s="150"/>
      <c r="N247" s="150"/>
      <c r="O247" s="198" t="s">
        <v>175</v>
      </c>
      <c r="P247" s="199"/>
      <c r="Q247" s="199"/>
      <c r="R247" s="199"/>
      <c r="S247" s="199"/>
      <c r="T247" s="199"/>
      <c r="U247" s="199"/>
      <c r="V247" s="199"/>
      <c r="W247" s="203" t="s">
        <v>169</v>
      </c>
      <c r="X247" s="204"/>
      <c r="Y247" s="204"/>
      <c r="Z247" s="205"/>
      <c r="AA247" s="206" t="e">
        <f>VLOOKUP($B248,利用者一覧!$C$4:$AU$53,43,FALSE)</f>
        <v>#N/A</v>
      </c>
      <c r="AB247" s="206"/>
      <c r="AC247" s="206"/>
      <c r="AD247" s="207"/>
    </row>
    <row r="248" spans="1:30" ht="21" customHeight="1" thickTop="1">
      <c r="A248" s="147"/>
      <c r="B248" s="208"/>
      <c r="C248" s="208"/>
      <c r="D248" s="208"/>
      <c r="E248" s="211" t="s">
        <v>19</v>
      </c>
      <c r="F248" s="212"/>
      <c r="G248" s="212"/>
      <c r="H248" s="212"/>
      <c r="I248" s="213" t="s">
        <v>20</v>
      </c>
      <c r="J248" s="214"/>
      <c r="K248" s="215"/>
      <c r="L248" s="214" t="s">
        <v>21</v>
      </c>
      <c r="M248" s="214"/>
      <c r="N248" s="214"/>
      <c r="O248" s="216" t="s">
        <v>147</v>
      </c>
      <c r="P248" s="218" t="e">
        <f>VLOOKUP($B248,利用者一覧!$C$4:$AU$53,40,FALSE)</f>
        <v>#N/A</v>
      </c>
      <c r="Q248" s="219"/>
      <c r="R248" s="219"/>
      <c r="S248" s="219"/>
      <c r="T248" s="219"/>
      <c r="U248" s="220"/>
      <c r="V248" s="88" t="s">
        <v>148</v>
      </c>
      <c r="W248" s="221" t="e">
        <f>VLOOKUP($B248,利用者一覧!$C$4:$AU$53,45,FALSE)</f>
        <v>#N/A</v>
      </c>
      <c r="X248" s="222"/>
      <c r="Y248" s="222"/>
      <c r="Z248" s="222"/>
      <c r="AA248" s="222"/>
      <c r="AB248" s="222"/>
      <c r="AC248" s="222"/>
      <c r="AD248" s="223"/>
    </row>
    <row r="249" spans="1:30" ht="21" customHeight="1">
      <c r="A249" s="147"/>
      <c r="B249" s="209"/>
      <c r="C249" s="209"/>
      <c r="D249" s="209"/>
      <c r="E249" s="183" t="s">
        <v>24</v>
      </c>
      <c r="F249" s="184"/>
      <c r="G249" s="184"/>
      <c r="H249" s="184"/>
      <c r="I249" s="185" t="s">
        <v>20</v>
      </c>
      <c r="J249" s="186"/>
      <c r="K249" s="187"/>
      <c r="L249" s="186" t="s">
        <v>21</v>
      </c>
      <c r="M249" s="186"/>
      <c r="N249" s="186"/>
      <c r="O249" s="217"/>
      <c r="P249" s="188" t="e">
        <f>VLOOKUP($B248,利用者一覧!$C$4:$AU$53,41,FALSE)</f>
        <v>#N/A</v>
      </c>
      <c r="Q249" s="189"/>
      <c r="R249" s="189"/>
      <c r="S249" s="189"/>
      <c r="T249" s="189"/>
      <c r="U249" s="190"/>
      <c r="V249" s="89" t="s">
        <v>148</v>
      </c>
      <c r="W249" s="224"/>
      <c r="X249" s="225"/>
      <c r="Y249" s="225"/>
      <c r="Z249" s="225"/>
      <c r="AA249" s="225"/>
      <c r="AB249" s="225"/>
      <c r="AC249" s="225"/>
      <c r="AD249" s="226"/>
    </row>
    <row r="250" spans="1:30" ht="21" customHeight="1" thickBot="1">
      <c r="A250" s="147"/>
      <c r="B250" s="210"/>
      <c r="C250" s="210"/>
      <c r="D250" s="210"/>
      <c r="E250" s="191" t="s">
        <v>25</v>
      </c>
      <c r="F250" s="192"/>
      <c r="G250" s="192"/>
      <c r="H250" s="192"/>
      <c r="I250" s="193" t="s">
        <v>20</v>
      </c>
      <c r="J250" s="194"/>
      <c r="K250" s="195"/>
      <c r="L250" s="194" t="s">
        <v>21</v>
      </c>
      <c r="M250" s="194"/>
      <c r="N250" s="194"/>
      <c r="O250" s="217"/>
      <c r="P250" s="188" t="e">
        <f>VLOOKUP($B248,利用者一覧!$C$4:$AU$53,42,FALSE)</f>
        <v>#N/A</v>
      </c>
      <c r="Q250" s="189"/>
      <c r="R250" s="189"/>
      <c r="S250" s="189"/>
      <c r="T250" s="189"/>
      <c r="U250" s="190"/>
      <c r="V250" s="89" t="s">
        <v>148</v>
      </c>
      <c r="W250" s="224"/>
      <c r="X250" s="225"/>
      <c r="Y250" s="225"/>
      <c r="Z250" s="225"/>
      <c r="AA250" s="225"/>
      <c r="AB250" s="225"/>
      <c r="AC250" s="225"/>
      <c r="AD250" s="226"/>
    </row>
    <row r="251" spans="1:30" ht="21" customHeight="1" thickBot="1">
      <c r="A251" s="147"/>
      <c r="B251" s="162" t="s">
        <v>132</v>
      </c>
      <c r="C251" s="165" t="s">
        <v>13</v>
      </c>
      <c r="D251" s="166"/>
      <c r="E251" s="167" t="s">
        <v>14</v>
      </c>
      <c r="F251" s="166"/>
      <c r="G251" s="167" t="s">
        <v>15</v>
      </c>
      <c r="H251" s="166"/>
      <c r="I251" s="167" t="s">
        <v>16</v>
      </c>
      <c r="J251" s="166"/>
      <c r="K251" s="167" t="s">
        <v>17</v>
      </c>
      <c r="L251" s="166"/>
      <c r="M251" s="167" t="s">
        <v>18</v>
      </c>
      <c r="N251" s="168"/>
      <c r="O251" s="169" t="s">
        <v>135</v>
      </c>
      <c r="P251" s="170"/>
      <c r="Q251" s="170" t="s">
        <v>143</v>
      </c>
      <c r="R251" s="170"/>
      <c r="S251" s="170" t="s">
        <v>144</v>
      </c>
      <c r="T251" s="170"/>
      <c r="U251" s="170" t="s">
        <v>138</v>
      </c>
      <c r="V251" s="171"/>
      <c r="W251" s="224"/>
      <c r="X251" s="225"/>
      <c r="Y251" s="225"/>
      <c r="Z251" s="225"/>
      <c r="AA251" s="225"/>
      <c r="AB251" s="225"/>
      <c r="AC251" s="225"/>
      <c r="AD251" s="226"/>
    </row>
    <row r="252" spans="1:30" ht="21" customHeight="1" thickTop="1">
      <c r="A252" s="147"/>
      <c r="B252" s="163"/>
      <c r="C252" s="90" t="s">
        <v>22</v>
      </c>
      <c r="D252" s="91" t="s">
        <v>23</v>
      </c>
      <c r="E252" s="92" t="s">
        <v>22</v>
      </c>
      <c r="F252" s="91" t="s">
        <v>23</v>
      </c>
      <c r="G252" s="92" t="s">
        <v>22</v>
      </c>
      <c r="H252" s="91" t="s">
        <v>23</v>
      </c>
      <c r="I252" s="92" t="s">
        <v>22</v>
      </c>
      <c r="J252" s="91" t="s">
        <v>23</v>
      </c>
      <c r="K252" s="92" t="s">
        <v>22</v>
      </c>
      <c r="L252" s="91" t="s">
        <v>23</v>
      </c>
      <c r="M252" s="92" t="s">
        <v>22</v>
      </c>
      <c r="N252" s="93" t="s">
        <v>23</v>
      </c>
      <c r="O252" s="172" t="e">
        <f>VLOOKUP($B248,利用者一覧!$C$4:$AU$53,14,FALSE)</f>
        <v>#N/A</v>
      </c>
      <c r="P252" s="155"/>
      <c r="Q252" s="173" t="e">
        <f>VLOOKUP($B248,利用者一覧!$C$4:$AU$53,16,FALSE)</f>
        <v>#N/A</v>
      </c>
      <c r="R252" s="155"/>
      <c r="S252" s="155" t="e">
        <f>VLOOKUP($B248,利用者一覧!$C$4:$AU$53,18,FALSE)</f>
        <v>#N/A</v>
      </c>
      <c r="T252" s="155"/>
      <c r="U252" s="155" t="e">
        <f>VLOOKUP($B248,利用者一覧!$C$4:$AU$53,20,FALSE)</f>
        <v>#N/A</v>
      </c>
      <c r="V252" s="155"/>
      <c r="W252" s="179" t="e">
        <f>VLOOKUP($B248,利用者一覧!$C$4:$AU$53,44,FALSE)</f>
        <v>#N/A</v>
      </c>
      <c r="X252" s="179"/>
      <c r="Y252" s="179"/>
      <c r="Z252" s="179"/>
      <c r="AA252" s="179"/>
      <c r="AB252" s="179"/>
      <c r="AC252" s="179"/>
      <c r="AD252" s="180"/>
    </row>
    <row r="253" spans="1:30" ht="21" customHeight="1">
      <c r="A253" s="147"/>
      <c r="B253" s="163"/>
      <c r="C253" s="156" t="e">
        <f>VLOOKUP($B248,利用者一覧!$C$4:$AU$53,30,FALSE)</f>
        <v>#N/A</v>
      </c>
      <c r="D253" s="158" t="s">
        <v>148</v>
      </c>
      <c r="E253" s="160" t="e">
        <f>VLOOKUP($B248,利用者一覧!$C$4:$AU$53,31,FALSE)</f>
        <v>#N/A</v>
      </c>
      <c r="F253" s="158" t="s">
        <v>148</v>
      </c>
      <c r="G253" s="160" t="e">
        <f>VLOOKUP($B248,利用者一覧!$C$4:$AU$53,32,FALSE)</f>
        <v>#N/A</v>
      </c>
      <c r="H253" s="158" t="s">
        <v>148</v>
      </c>
      <c r="I253" s="160" t="e">
        <f>VLOOKUP($B248,利用者一覧!$C$4:$AU$53,33,FALSE)</f>
        <v>#N/A</v>
      </c>
      <c r="J253" s="158" t="s">
        <v>148</v>
      </c>
      <c r="K253" s="160" t="e">
        <f>VLOOKUP($B248,利用者一覧!$C$4:$AU$53,34,FALSE)</f>
        <v>#N/A</v>
      </c>
      <c r="L253" s="158" t="s">
        <v>148</v>
      </c>
      <c r="M253" s="160" t="e">
        <f>VLOOKUP($B248,利用者一覧!$C$4:$AU$53,35,FALSE)</f>
        <v>#N/A</v>
      </c>
      <c r="N253" s="200" t="s">
        <v>148</v>
      </c>
      <c r="O253" s="202" t="s">
        <v>139</v>
      </c>
      <c r="P253" s="152"/>
      <c r="Q253" s="152" t="s">
        <v>140</v>
      </c>
      <c r="R253" s="152"/>
      <c r="S253" s="152" t="s">
        <v>141</v>
      </c>
      <c r="T253" s="152"/>
      <c r="U253" s="152" t="s">
        <v>142</v>
      </c>
      <c r="V253" s="152"/>
      <c r="W253" s="179"/>
      <c r="X253" s="179"/>
      <c r="Y253" s="179"/>
      <c r="Z253" s="179"/>
      <c r="AA253" s="179"/>
      <c r="AB253" s="179"/>
      <c r="AC253" s="179"/>
      <c r="AD253" s="180"/>
    </row>
    <row r="254" spans="1:30" ht="21" customHeight="1" thickBot="1">
      <c r="A254" s="147"/>
      <c r="B254" s="164"/>
      <c r="C254" s="157"/>
      <c r="D254" s="159"/>
      <c r="E254" s="161"/>
      <c r="F254" s="159"/>
      <c r="G254" s="161"/>
      <c r="H254" s="159"/>
      <c r="I254" s="161"/>
      <c r="J254" s="159"/>
      <c r="K254" s="161"/>
      <c r="L254" s="159"/>
      <c r="M254" s="161"/>
      <c r="N254" s="201"/>
      <c r="O254" s="153" t="e">
        <f>VLOOKUP($B248,利用者一覧!$C$4:$AU$53,22,FALSE)</f>
        <v>#N/A</v>
      </c>
      <c r="P254" s="154"/>
      <c r="Q254" s="154" t="e">
        <f>VLOOKUP($B248,利用者一覧!$C$4:$AU$53,24,FALSE)</f>
        <v>#N/A</v>
      </c>
      <c r="R254" s="154"/>
      <c r="S254" s="154" t="e">
        <f>VLOOKUP($B248,利用者一覧!$C$4:$AU$53,26,FALSE)</f>
        <v>#N/A</v>
      </c>
      <c r="T254" s="154"/>
      <c r="U254" s="154" t="e">
        <f>VLOOKUP($B248,利用者一覧!$C$4:$AU$53,28,FALSE)</f>
        <v>#N/A</v>
      </c>
      <c r="V254" s="154"/>
      <c r="W254" s="181"/>
      <c r="X254" s="181"/>
      <c r="Y254" s="181"/>
      <c r="Z254" s="181"/>
      <c r="AA254" s="181"/>
      <c r="AB254" s="181"/>
      <c r="AC254" s="181"/>
      <c r="AD254" s="182"/>
    </row>
    <row r="255" spans="1:30" ht="26.4" customHeight="1" thickBot="1">
      <c r="A255" s="148"/>
      <c r="B255" s="174" t="s">
        <v>182</v>
      </c>
      <c r="C255" s="175"/>
      <c r="D255" s="176"/>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77"/>
      <c r="AC255" s="177"/>
      <c r="AD255" s="178"/>
    </row>
    <row r="256" spans="1:30" ht="21" customHeight="1" thickBot="1">
      <c r="A256" s="146">
        <v>29</v>
      </c>
      <c r="B256" s="149" t="s">
        <v>9</v>
      </c>
      <c r="C256" s="150"/>
      <c r="D256" s="151"/>
      <c r="E256" s="149" t="s">
        <v>10</v>
      </c>
      <c r="F256" s="150"/>
      <c r="G256" s="150"/>
      <c r="H256" s="150"/>
      <c r="I256" s="196" t="s">
        <v>11</v>
      </c>
      <c r="J256" s="150"/>
      <c r="K256" s="197"/>
      <c r="L256" s="150" t="s">
        <v>12</v>
      </c>
      <c r="M256" s="150"/>
      <c r="N256" s="150"/>
      <c r="O256" s="198" t="s">
        <v>175</v>
      </c>
      <c r="P256" s="199"/>
      <c r="Q256" s="199"/>
      <c r="R256" s="199"/>
      <c r="S256" s="199"/>
      <c r="T256" s="199"/>
      <c r="U256" s="199"/>
      <c r="V256" s="199"/>
      <c r="W256" s="203" t="s">
        <v>169</v>
      </c>
      <c r="X256" s="204"/>
      <c r="Y256" s="204"/>
      <c r="Z256" s="205"/>
      <c r="AA256" s="206" t="e">
        <f>VLOOKUP($B257,利用者一覧!$C$4:$AU$53,43,FALSE)</f>
        <v>#N/A</v>
      </c>
      <c r="AB256" s="206"/>
      <c r="AC256" s="206"/>
      <c r="AD256" s="207"/>
    </row>
    <row r="257" spans="1:30" ht="21" customHeight="1" thickTop="1">
      <c r="A257" s="147"/>
      <c r="B257" s="208"/>
      <c r="C257" s="208"/>
      <c r="D257" s="208"/>
      <c r="E257" s="211" t="s">
        <v>19</v>
      </c>
      <c r="F257" s="212"/>
      <c r="G257" s="212"/>
      <c r="H257" s="212"/>
      <c r="I257" s="213" t="s">
        <v>20</v>
      </c>
      <c r="J257" s="214"/>
      <c r="K257" s="215"/>
      <c r="L257" s="214" t="s">
        <v>21</v>
      </c>
      <c r="M257" s="214"/>
      <c r="N257" s="214"/>
      <c r="O257" s="216" t="s">
        <v>147</v>
      </c>
      <c r="P257" s="218" t="e">
        <f>VLOOKUP($B257,利用者一覧!$C$4:$AU$53,40,FALSE)</f>
        <v>#N/A</v>
      </c>
      <c r="Q257" s="219"/>
      <c r="R257" s="219"/>
      <c r="S257" s="219"/>
      <c r="T257" s="219"/>
      <c r="U257" s="220"/>
      <c r="V257" s="88" t="s">
        <v>148</v>
      </c>
      <c r="W257" s="221" t="e">
        <f>VLOOKUP($B257,利用者一覧!$C$4:$AU$53,45,FALSE)</f>
        <v>#N/A</v>
      </c>
      <c r="X257" s="222"/>
      <c r="Y257" s="222"/>
      <c r="Z257" s="222"/>
      <c r="AA257" s="222"/>
      <c r="AB257" s="222"/>
      <c r="AC257" s="222"/>
      <c r="AD257" s="223"/>
    </row>
    <row r="258" spans="1:30" ht="21" customHeight="1">
      <c r="A258" s="147"/>
      <c r="B258" s="209"/>
      <c r="C258" s="209"/>
      <c r="D258" s="209"/>
      <c r="E258" s="183" t="s">
        <v>24</v>
      </c>
      <c r="F258" s="184"/>
      <c r="G258" s="184"/>
      <c r="H258" s="184"/>
      <c r="I258" s="185" t="s">
        <v>20</v>
      </c>
      <c r="J258" s="186"/>
      <c r="K258" s="187"/>
      <c r="L258" s="186" t="s">
        <v>21</v>
      </c>
      <c r="M258" s="186"/>
      <c r="N258" s="186"/>
      <c r="O258" s="217"/>
      <c r="P258" s="188" t="e">
        <f>VLOOKUP($B257,利用者一覧!$C$4:$AU$53,41,FALSE)</f>
        <v>#N/A</v>
      </c>
      <c r="Q258" s="189"/>
      <c r="R258" s="189"/>
      <c r="S258" s="189"/>
      <c r="T258" s="189"/>
      <c r="U258" s="190"/>
      <c r="V258" s="89" t="s">
        <v>148</v>
      </c>
      <c r="W258" s="224"/>
      <c r="X258" s="225"/>
      <c r="Y258" s="225"/>
      <c r="Z258" s="225"/>
      <c r="AA258" s="225"/>
      <c r="AB258" s="225"/>
      <c r="AC258" s="225"/>
      <c r="AD258" s="226"/>
    </row>
    <row r="259" spans="1:30" ht="21" customHeight="1" thickBot="1">
      <c r="A259" s="147"/>
      <c r="B259" s="210"/>
      <c r="C259" s="210"/>
      <c r="D259" s="210"/>
      <c r="E259" s="191" t="s">
        <v>25</v>
      </c>
      <c r="F259" s="192"/>
      <c r="G259" s="192"/>
      <c r="H259" s="192"/>
      <c r="I259" s="193" t="s">
        <v>20</v>
      </c>
      <c r="J259" s="194"/>
      <c r="K259" s="195"/>
      <c r="L259" s="194" t="s">
        <v>21</v>
      </c>
      <c r="M259" s="194"/>
      <c r="N259" s="194"/>
      <c r="O259" s="217"/>
      <c r="P259" s="188" t="e">
        <f>VLOOKUP($B257,利用者一覧!$C$4:$AU$53,42,FALSE)</f>
        <v>#N/A</v>
      </c>
      <c r="Q259" s="189"/>
      <c r="R259" s="189"/>
      <c r="S259" s="189"/>
      <c r="T259" s="189"/>
      <c r="U259" s="190"/>
      <c r="V259" s="89" t="s">
        <v>148</v>
      </c>
      <c r="W259" s="224"/>
      <c r="X259" s="225"/>
      <c r="Y259" s="225"/>
      <c r="Z259" s="225"/>
      <c r="AA259" s="225"/>
      <c r="AB259" s="225"/>
      <c r="AC259" s="225"/>
      <c r="AD259" s="226"/>
    </row>
    <row r="260" spans="1:30" ht="21" customHeight="1" thickBot="1">
      <c r="A260" s="147"/>
      <c r="B260" s="162" t="s">
        <v>132</v>
      </c>
      <c r="C260" s="165" t="s">
        <v>13</v>
      </c>
      <c r="D260" s="166"/>
      <c r="E260" s="167" t="s">
        <v>14</v>
      </c>
      <c r="F260" s="166"/>
      <c r="G260" s="167" t="s">
        <v>15</v>
      </c>
      <c r="H260" s="166"/>
      <c r="I260" s="167" t="s">
        <v>16</v>
      </c>
      <c r="J260" s="166"/>
      <c r="K260" s="167" t="s">
        <v>17</v>
      </c>
      <c r="L260" s="166"/>
      <c r="M260" s="167" t="s">
        <v>18</v>
      </c>
      <c r="N260" s="168"/>
      <c r="O260" s="169" t="s">
        <v>135</v>
      </c>
      <c r="P260" s="170"/>
      <c r="Q260" s="170" t="s">
        <v>143</v>
      </c>
      <c r="R260" s="170"/>
      <c r="S260" s="170" t="s">
        <v>144</v>
      </c>
      <c r="T260" s="170"/>
      <c r="U260" s="170" t="s">
        <v>138</v>
      </c>
      <c r="V260" s="171"/>
      <c r="W260" s="224"/>
      <c r="X260" s="225"/>
      <c r="Y260" s="225"/>
      <c r="Z260" s="225"/>
      <c r="AA260" s="225"/>
      <c r="AB260" s="225"/>
      <c r="AC260" s="225"/>
      <c r="AD260" s="226"/>
    </row>
    <row r="261" spans="1:30" ht="21" customHeight="1" thickTop="1">
      <c r="A261" s="147"/>
      <c r="B261" s="163"/>
      <c r="C261" s="90" t="s">
        <v>22</v>
      </c>
      <c r="D261" s="91" t="s">
        <v>23</v>
      </c>
      <c r="E261" s="92" t="s">
        <v>22</v>
      </c>
      <c r="F261" s="91" t="s">
        <v>23</v>
      </c>
      <c r="G261" s="92" t="s">
        <v>22</v>
      </c>
      <c r="H261" s="91" t="s">
        <v>23</v>
      </c>
      <c r="I261" s="92" t="s">
        <v>22</v>
      </c>
      <c r="J261" s="91" t="s">
        <v>23</v>
      </c>
      <c r="K261" s="92" t="s">
        <v>22</v>
      </c>
      <c r="L261" s="91" t="s">
        <v>23</v>
      </c>
      <c r="M261" s="92" t="s">
        <v>22</v>
      </c>
      <c r="N261" s="93" t="s">
        <v>23</v>
      </c>
      <c r="O261" s="172" t="e">
        <f>VLOOKUP($B257,利用者一覧!$C$4:$AU$53,14,FALSE)</f>
        <v>#N/A</v>
      </c>
      <c r="P261" s="155"/>
      <c r="Q261" s="173" t="e">
        <f>VLOOKUP($B257,利用者一覧!$C$4:$AU$53,16,FALSE)</f>
        <v>#N/A</v>
      </c>
      <c r="R261" s="155"/>
      <c r="S261" s="155" t="e">
        <f>VLOOKUP($B257,利用者一覧!$C$4:$AU$53,18,FALSE)</f>
        <v>#N/A</v>
      </c>
      <c r="T261" s="155"/>
      <c r="U261" s="155" t="e">
        <f>VLOOKUP($B257,利用者一覧!$C$4:$AU$53,20,FALSE)</f>
        <v>#N/A</v>
      </c>
      <c r="V261" s="155"/>
      <c r="W261" s="179" t="e">
        <f>VLOOKUP($B257,利用者一覧!$C$4:$AU$53,44,FALSE)</f>
        <v>#N/A</v>
      </c>
      <c r="X261" s="179"/>
      <c r="Y261" s="179"/>
      <c r="Z261" s="179"/>
      <c r="AA261" s="179"/>
      <c r="AB261" s="179"/>
      <c r="AC261" s="179"/>
      <c r="AD261" s="180"/>
    </row>
    <row r="262" spans="1:30" ht="21" customHeight="1">
      <c r="A262" s="147"/>
      <c r="B262" s="163"/>
      <c r="C262" s="156" t="e">
        <f>VLOOKUP($B257,利用者一覧!$C$4:$AU$53,30,FALSE)</f>
        <v>#N/A</v>
      </c>
      <c r="D262" s="158" t="s">
        <v>148</v>
      </c>
      <c r="E262" s="160" t="e">
        <f>VLOOKUP($B257,利用者一覧!$C$4:$AU$53,31,FALSE)</f>
        <v>#N/A</v>
      </c>
      <c r="F262" s="158" t="s">
        <v>148</v>
      </c>
      <c r="G262" s="160" t="e">
        <f>VLOOKUP($B257,利用者一覧!$C$4:$AU$53,32,FALSE)</f>
        <v>#N/A</v>
      </c>
      <c r="H262" s="158" t="s">
        <v>148</v>
      </c>
      <c r="I262" s="160" t="e">
        <f>VLOOKUP($B257,利用者一覧!$C$4:$AU$53,33,FALSE)</f>
        <v>#N/A</v>
      </c>
      <c r="J262" s="158" t="s">
        <v>148</v>
      </c>
      <c r="K262" s="160" t="e">
        <f>VLOOKUP($B257,利用者一覧!$C$4:$AU$53,34,FALSE)</f>
        <v>#N/A</v>
      </c>
      <c r="L262" s="158" t="s">
        <v>148</v>
      </c>
      <c r="M262" s="160" t="e">
        <f>VLOOKUP($B257,利用者一覧!$C$4:$AU$53,35,FALSE)</f>
        <v>#N/A</v>
      </c>
      <c r="N262" s="200" t="s">
        <v>148</v>
      </c>
      <c r="O262" s="202" t="s">
        <v>139</v>
      </c>
      <c r="P262" s="152"/>
      <c r="Q262" s="152" t="s">
        <v>140</v>
      </c>
      <c r="R262" s="152"/>
      <c r="S262" s="152" t="s">
        <v>141</v>
      </c>
      <c r="T262" s="152"/>
      <c r="U262" s="152" t="s">
        <v>142</v>
      </c>
      <c r="V262" s="152"/>
      <c r="W262" s="179"/>
      <c r="X262" s="179"/>
      <c r="Y262" s="179"/>
      <c r="Z262" s="179"/>
      <c r="AA262" s="179"/>
      <c r="AB262" s="179"/>
      <c r="AC262" s="179"/>
      <c r="AD262" s="180"/>
    </row>
    <row r="263" spans="1:30" ht="21" customHeight="1" thickBot="1">
      <c r="A263" s="147"/>
      <c r="B263" s="164"/>
      <c r="C263" s="157"/>
      <c r="D263" s="159"/>
      <c r="E263" s="161"/>
      <c r="F263" s="159"/>
      <c r="G263" s="161"/>
      <c r="H263" s="159"/>
      <c r="I263" s="161"/>
      <c r="J263" s="159"/>
      <c r="K263" s="161"/>
      <c r="L263" s="159"/>
      <c r="M263" s="161"/>
      <c r="N263" s="201"/>
      <c r="O263" s="153" t="e">
        <f>VLOOKUP($B257,利用者一覧!$C$4:$AU$53,22,FALSE)</f>
        <v>#N/A</v>
      </c>
      <c r="P263" s="154"/>
      <c r="Q263" s="154" t="e">
        <f>VLOOKUP($B257,利用者一覧!$C$4:$AU$53,24,FALSE)</f>
        <v>#N/A</v>
      </c>
      <c r="R263" s="154"/>
      <c r="S263" s="154" t="e">
        <f>VLOOKUP($B257,利用者一覧!$C$4:$AU$53,26,FALSE)</f>
        <v>#N/A</v>
      </c>
      <c r="T263" s="154"/>
      <c r="U263" s="154" t="e">
        <f>VLOOKUP($B257,利用者一覧!$C$4:$AU$53,28,FALSE)</f>
        <v>#N/A</v>
      </c>
      <c r="V263" s="154"/>
      <c r="W263" s="181"/>
      <c r="X263" s="181"/>
      <c r="Y263" s="181"/>
      <c r="Z263" s="181"/>
      <c r="AA263" s="181"/>
      <c r="AB263" s="181"/>
      <c r="AC263" s="181"/>
      <c r="AD263" s="182"/>
    </row>
    <row r="264" spans="1:30" ht="26.4" customHeight="1" thickBot="1">
      <c r="A264" s="148"/>
      <c r="B264" s="174" t="s">
        <v>182</v>
      </c>
      <c r="C264" s="175"/>
      <c r="D264" s="176"/>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c r="AA264" s="177"/>
      <c r="AB264" s="177"/>
      <c r="AC264" s="177"/>
      <c r="AD264" s="178"/>
    </row>
    <row r="265" spans="1:30" ht="21" customHeight="1" thickBot="1">
      <c r="A265" s="146">
        <v>30</v>
      </c>
      <c r="B265" s="149" t="s">
        <v>9</v>
      </c>
      <c r="C265" s="150"/>
      <c r="D265" s="151"/>
      <c r="E265" s="149" t="s">
        <v>10</v>
      </c>
      <c r="F265" s="150"/>
      <c r="G265" s="150"/>
      <c r="H265" s="150"/>
      <c r="I265" s="196" t="s">
        <v>11</v>
      </c>
      <c r="J265" s="150"/>
      <c r="K265" s="197"/>
      <c r="L265" s="150" t="s">
        <v>12</v>
      </c>
      <c r="M265" s="150"/>
      <c r="N265" s="150"/>
      <c r="O265" s="198" t="s">
        <v>175</v>
      </c>
      <c r="P265" s="199"/>
      <c r="Q265" s="199"/>
      <c r="R265" s="199"/>
      <c r="S265" s="199"/>
      <c r="T265" s="199"/>
      <c r="U265" s="199"/>
      <c r="V265" s="199"/>
      <c r="W265" s="203" t="s">
        <v>169</v>
      </c>
      <c r="X265" s="204"/>
      <c r="Y265" s="204"/>
      <c r="Z265" s="205"/>
      <c r="AA265" s="206" t="e">
        <f>VLOOKUP($B266,利用者一覧!$C$4:$AU$53,43,FALSE)</f>
        <v>#N/A</v>
      </c>
      <c r="AB265" s="206"/>
      <c r="AC265" s="206"/>
      <c r="AD265" s="207"/>
    </row>
    <row r="266" spans="1:30" ht="21" customHeight="1" thickTop="1">
      <c r="A266" s="147"/>
      <c r="B266" s="208"/>
      <c r="C266" s="208"/>
      <c r="D266" s="208"/>
      <c r="E266" s="211" t="s">
        <v>19</v>
      </c>
      <c r="F266" s="212"/>
      <c r="G266" s="212"/>
      <c r="H266" s="212"/>
      <c r="I266" s="213" t="s">
        <v>20</v>
      </c>
      <c r="J266" s="214"/>
      <c r="K266" s="215"/>
      <c r="L266" s="214" t="s">
        <v>21</v>
      </c>
      <c r="M266" s="214"/>
      <c r="N266" s="214"/>
      <c r="O266" s="216" t="s">
        <v>147</v>
      </c>
      <c r="P266" s="218" t="e">
        <f>VLOOKUP($B266,利用者一覧!$C$4:$AU$53,40,FALSE)</f>
        <v>#N/A</v>
      </c>
      <c r="Q266" s="219"/>
      <c r="R266" s="219"/>
      <c r="S266" s="219"/>
      <c r="T266" s="219"/>
      <c r="U266" s="220"/>
      <c r="V266" s="88" t="s">
        <v>148</v>
      </c>
      <c r="W266" s="221" t="e">
        <f>VLOOKUP($B266,利用者一覧!$C$4:$AU$53,45,FALSE)</f>
        <v>#N/A</v>
      </c>
      <c r="X266" s="222"/>
      <c r="Y266" s="222"/>
      <c r="Z266" s="222"/>
      <c r="AA266" s="222"/>
      <c r="AB266" s="222"/>
      <c r="AC266" s="222"/>
      <c r="AD266" s="223"/>
    </row>
    <row r="267" spans="1:30" ht="21" customHeight="1">
      <c r="A267" s="147"/>
      <c r="B267" s="209"/>
      <c r="C267" s="209"/>
      <c r="D267" s="209"/>
      <c r="E267" s="183" t="s">
        <v>24</v>
      </c>
      <c r="F267" s="184"/>
      <c r="G267" s="184"/>
      <c r="H267" s="184"/>
      <c r="I267" s="185" t="s">
        <v>20</v>
      </c>
      <c r="J267" s="186"/>
      <c r="K267" s="187"/>
      <c r="L267" s="186" t="s">
        <v>21</v>
      </c>
      <c r="M267" s="186"/>
      <c r="N267" s="186"/>
      <c r="O267" s="217"/>
      <c r="P267" s="188" t="e">
        <f>VLOOKUP($B266,利用者一覧!$C$4:$AU$53,41,FALSE)</f>
        <v>#N/A</v>
      </c>
      <c r="Q267" s="189"/>
      <c r="R267" s="189"/>
      <c r="S267" s="189"/>
      <c r="T267" s="189"/>
      <c r="U267" s="190"/>
      <c r="V267" s="89" t="s">
        <v>148</v>
      </c>
      <c r="W267" s="224"/>
      <c r="X267" s="225"/>
      <c r="Y267" s="225"/>
      <c r="Z267" s="225"/>
      <c r="AA267" s="225"/>
      <c r="AB267" s="225"/>
      <c r="AC267" s="225"/>
      <c r="AD267" s="226"/>
    </row>
    <row r="268" spans="1:30" ht="21" customHeight="1" thickBot="1">
      <c r="A268" s="147"/>
      <c r="B268" s="210"/>
      <c r="C268" s="210"/>
      <c r="D268" s="210"/>
      <c r="E268" s="191" t="s">
        <v>25</v>
      </c>
      <c r="F268" s="192"/>
      <c r="G268" s="192"/>
      <c r="H268" s="192"/>
      <c r="I268" s="193" t="s">
        <v>20</v>
      </c>
      <c r="J268" s="194"/>
      <c r="K268" s="195"/>
      <c r="L268" s="194" t="s">
        <v>21</v>
      </c>
      <c r="M268" s="194"/>
      <c r="N268" s="194"/>
      <c r="O268" s="217"/>
      <c r="P268" s="188" t="e">
        <f>VLOOKUP($B266,利用者一覧!$C$4:$AU$53,42,FALSE)</f>
        <v>#N/A</v>
      </c>
      <c r="Q268" s="189"/>
      <c r="R268" s="189"/>
      <c r="S268" s="189"/>
      <c r="T268" s="189"/>
      <c r="U268" s="190"/>
      <c r="V268" s="89" t="s">
        <v>148</v>
      </c>
      <c r="W268" s="224"/>
      <c r="X268" s="225"/>
      <c r="Y268" s="225"/>
      <c r="Z268" s="225"/>
      <c r="AA268" s="225"/>
      <c r="AB268" s="225"/>
      <c r="AC268" s="225"/>
      <c r="AD268" s="226"/>
    </row>
    <row r="269" spans="1:30" ht="21" customHeight="1" thickBot="1">
      <c r="A269" s="147"/>
      <c r="B269" s="162" t="s">
        <v>132</v>
      </c>
      <c r="C269" s="165" t="s">
        <v>13</v>
      </c>
      <c r="D269" s="166"/>
      <c r="E269" s="167" t="s">
        <v>14</v>
      </c>
      <c r="F269" s="166"/>
      <c r="G269" s="167" t="s">
        <v>15</v>
      </c>
      <c r="H269" s="166"/>
      <c r="I269" s="167" t="s">
        <v>16</v>
      </c>
      <c r="J269" s="166"/>
      <c r="K269" s="167" t="s">
        <v>17</v>
      </c>
      <c r="L269" s="166"/>
      <c r="M269" s="167" t="s">
        <v>18</v>
      </c>
      <c r="N269" s="168"/>
      <c r="O269" s="169" t="s">
        <v>135</v>
      </c>
      <c r="P269" s="170"/>
      <c r="Q269" s="170" t="s">
        <v>143</v>
      </c>
      <c r="R269" s="170"/>
      <c r="S269" s="170" t="s">
        <v>144</v>
      </c>
      <c r="T269" s="170"/>
      <c r="U269" s="170" t="s">
        <v>138</v>
      </c>
      <c r="V269" s="171"/>
      <c r="W269" s="224"/>
      <c r="X269" s="225"/>
      <c r="Y269" s="225"/>
      <c r="Z269" s="225"/>
      <c r="AA269" s="225"/>
      <c r="AB269" s="225"/>
      <c r="AC269" s="225"/>
      <c r="AD269" s="226"/>
    </row>
    <row r="270" spans="1:30" ht="21" customHeight="1" thickTop="1">
      <c r="A270" s="147"/>
      <c r="B270" s="163"/>
      <c r="C270" s="90" t="s">
        <v>22</v>
      </c>
      <c r="D270" s="91" t="s">
        <v>23</v>
      </c>
      <c r="E270" s="92" t="s">
        <v>22</v>
      </c>
      <c r="F270" s="91" t="s">
        <v>23</v>
      </c>
      <c r="G270" s="92" t="s">
        <v>22</v>
      </c>
      <c r="H270" s="91" t="s">
        <v>23</v>
      </c>
      <c r="I270" s="92" t="s">
        <v>22</v>
      </c>
      <c r="J270" s="91" t="s">
        <v>23</v>
      </c>
      <c r="K270" s="92" t="s">
        <v>22</v>
      </c>
      <c r="L270" s="91" t="s">
        <v>23</v>
      </c>
      <c r="M270" s="92" t="s">
        <v>22</v>
      </c>
      <c r="N270" s="93" t="s">
        <v>23</v>
      </c>
      <c r="O270" s="172" t="e">
        <f>VLOOKUP($B266,利用者一覧!$C$4:$AU$53,14,FALSE)</f>
        <v>#N/A</v>
      </c>
      <c r="P270" s="155"/>
      <c r="Q270" s="173" t="e">
        <f>VLOOKUP($B266,利用者一覧!$C$4:$AU$53,16,FALSE)</f>
        <v>#N/A</v>
      </c>
      <c r="R270" s="155"/>
      <c r="S270" s="155" t="e">
        <f>VLOOKUP($B266,利用者一覧!$C$4:$AU$53,18,FALSE)</f>
        <v>#N/A</v>
      </c>
      <c r="T270" s="155"/>
      <c r="U270" s="155" t="e">
        <f>VLOOKUP($B266,利用者一覧!$C$4:$AU$53,20,FALSE)</f>
        <v>#N/A</v>
      </c>
      <c r="V270" s="155"/>
      <c r="W270" s="179" t="e">
        <f>VLOOKUP($B266,利用者一覧!$C$4:$AU$53,44,FALSE)</f>
        <v>#N/A</v>
      </c>
      <c r="X270" s="179"/>
      <c r="Y270" s="179"/>
      <c r="Z270" s="179"/>
      <c r="AA270" s="179"/>
      <c r="AB270" s="179"/>
      <c r="AC270" s="179"/>
      <c r="AD270" s="180"/>
    </row>
    <row r="271" spans="1:30" ht="21" customHeight="1">
      <c r="A271" s="147"/>
      <c r="B271" s="163"/>
      <c r="C271" s="156" t="e">
        <f>VLOOKUP($B266,利用者一覧!$C$4:$AU$53,30,FALSE)</f>
        <v>#N/A</v>
      </c>
      <c r="D271" s="158" t="s">
        <v>148</v>
      </c>
      <c r="E271" s="160" t="e">
        <f>VLOOKUP($B266,利用者一覧!$C$4:$AU$53,31,FALSE)</f>
        <v>#N/A</v>
      </c>
      <c r="F271" s="158" t="s">
        <v>148</v>
      </c>
      <c r="G271" s="160" t="e">
        <f>VLOOKUP($B266,利用者一覧!$C$4:$AU$53,32,FALSE)</f>
        <v>#N/A</v>
      </c>
      <c r="H271" s="158" t="s">
        <v>148</v>
      </c>
      <c r="I271" s="160" t="e">
        <f>VLOOKUP($B266,利用者一覧!$C$4:$AU$53,33,FALSE)</f>
        <v>#N/A</v>
      </c>
      <c r="J271" s="158" t="s">
        <v>148</v>
      </c>
      <c r="K271" s="160" t="e">
        <f>VLOOKUP($B266,利用者一覧!$C$4:$AU$53,34,FALSE)</f>
        <v>#N/A</v>
      </c>
      <c r="L271" s="158" t="s">
        <v>148</v>
      </c>
      <c r="M271" s="160" t="e">
        <f>VLOOKUP($B266,利用者一覧!$C$4:$AU$53,35,FALSE)</f>
        <v>#N/A</v>
      </c>
      <c r="N271" s="200" t="s">
        <v>148</v>
      </c>
      <c r="O271" s="202" t="s">
        <v>139</v>
      </c>
      <c r="P271" s="152"/>
      <c r="Q271" s="152" t="s">
        <v>140</v>
      </c>
      <c r="R271" s="152"/>
      <c r="S271" s="152" t="s">
        <v>141</v>
      </c>
      <c r="T271" s="152"/>
      <c r="U271" s="152" t="s">
        <v>142</v>
      </c>
      <c r="V271" s="152"/>
      <c r="W271" s="179"/>
      <c r="X271" s="179"/>
      <c r="Y271" s="179"/>
      <c r="Z271" s="179"/>
      <c r="AA271" s="179"/>
      <c r="AB271" s="179"/>
      <c r="AC271" s="179"/>
      <c r="AD271" s="180"/>
    </row>
    <row r="272" spans="1:30" ht="21" customHeight="1" thickBot="1">
      <c r="A272" s="147"/>
      <c r="B272" s="164"/>
      <c r="C272" s="157"/>
      <c r="D272" s="159"/>
      <c r="E272" s="161"/>
      <c r="F272" s="159"/>
      <c r="G272" s="161"/>
      <c r="H272" s="159"/>
      <c r="I272" s="161"/>
      <c r="J272" s="159"/>
      <c r="K272" s="161"/>
      <c r="L272" s="159"/>
      <c r="M272" s="161"/>
      <c r="N272" s="201"/>
      <c r="O272" s="153" t="e">
        <f>VLOOKUP($B266,利用者一覧!$C$4:$AU$53,22,FALSE)</f>
        <v>#N/A</v>
      </c>
      <c r="P272" s="154"/>
      <c r="Q272" s="154" t="e">
        <f>VLOOKUP($B266,利用者一覧!$C$4:$AU$53,24,FALSE)</f>
        <v>#N/A</v>
      </c>
      <c r="R272" s="154"/>
      <c r="S272" s="154" t="e">
        <f>VLOOKUP($B266,利用者一覧!$C$4:$AU$53,26,FALSE)</f>
        <v>#N/A</v>
      </c>
      <c r="T272" s="154"/>
      <c r="U272" s="154" t="e">
        <f>VLOOKUP($B266,利用者一覧!$C$4:$AU$53,28,FALSE)</f>
        <v>#N/A</v>
      </c>
      <c r="V272" s="154"/>
      <c r="W272" s="181"/>
      <c r="X272" s="181"/>
      <c r="Y272" s="181"/>
      <c r="Z272" s="181"/>
      <c r="AA272" s="181"/>
      <c r="AB272" s="181"/>
      <c r="AC272" s="181"/>
      <c r="AD272" s="182"/>
    </row>
    <row r="273" spans="1:30" ht="26.4" customHeight="1" thickBot="1">
      <c r="A273" s="148"/>
      <c r="B273" s="174" t="s">
        <v>182</v>
      </c>
      <c r="C273" s="175"/>
      <c r="D273" s="176"/>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c r="AA273" s="177"/>
      <c r="AB273" s="177"/>
      <c r="AC273" s="177"/>
      <c r="AD273" s="178"/>
    </row>
  </sheetData>
  <mergeCells count="1835">
    <mergeCell ref="AA4:AD4"/>
    <mergeCell ref="D1:S1"/>
    <mergeCell ref="T1:U1"/>
    <mergeCell ref="V1:AD1"/>
    <mergeCell ref="B12:C12"/>
    <mergeCell ref="D12:AD12"/>
    <mergeCell ref="C10:C11"/>
    <mergeCell ref="O4:V4"/>
    <mergeCell ref="W4:Z4"/>
    <mergeCell ref="E4:H4"/>
    <mergeCell ref="I4:K4"/>
    <mergeCell ref="L4:N4"/>
    <mergeCell ref="C8:D8"/>
    <mergeCell ref="E8:F8"/>
    <mergeCell ref="G8:H8"/>
    <mergeCell ref="I10:I11"/>
    <mergeCell ref="J10:J11"/>
    <mergeCell ref="K10:K11"/>
    <mergeCell ref="L10:L11"/>
    <mergeCell ref="M10:M11"/>
    <mergeCell ref="I8:J8"/>
    <mergeCell ref="K8:L8"/>
    <mergeCell ref="M8:N8"/>
    <mergeCell ref="E5:H5"/>
    <mergeCell ref="I5:K5"/>
    <mergeCell ref="L5:N5"/>
    <mergeCell ref="E6:H6"/>
    <mergeCell ref="I6:K6"/>
    <mergeCell ref="E7:H7"/>
    <mergeCell ref="I7:K7"/>
    <mergeCell ref="L7:N7"/>
    <mergeCell ref="L6:N6"/>
    <mergeCell ref="W5:AD8"/>
    <mergeCell ref="W9:AD11"/>
    <mergeCell ref="P7:U7"/>
    <mergeCell ref="P6:U6"/>
    <mergeCell ref="P5:U5"/>
    <mergeCell ref="Q8:R8"/>
    <mergeCell ref="S8:T8"/>
    <mergeCell ref="U8:V8"/>
    <mergeCell ref="Q10:R10"/>
    <mergeCell ref="S10:T10"/>
    <mergeCell ref="U10:V10"/>
    <mergeCell ref="A1:C1"/>
    <mergeCell ref="B5:D7"/>
    <mergeCell ref="B8:B11"/>
    <mergeCell ref="O8:P8"/>
    <mergeCell ref="O10:P10"/>
    <mergeCell ref="A3:AD3"/>
    <mergeCell ref="O9:P9"/>
    <mergeCell ref="Q9:R9"/>
    <mergeCell ref="S9:T9"/>
    <mergeCell ref="U9:V9"/>
    <mergeCell ref="O11:P11"/>
    <mergeCell ref="Q11:R11"/>
    <mergeCell ref="S11:T11"/>
    <mergeCell ref="U11:V11"/>
    <mergeCell ref="O5:O7"/>
    <mergeCell ref="D10:D11"/>
    <mergeCell ref="E10:E11"/>
    <mergeCell ref="F10:F11"/>
    <mergeCell ref="G10:G11"/>
    <mergeCell ref="N10:N11"/>
    <mergeCell ref="H10:H11"/>
    <mergeCell ref="W13:Z13"/>
    <mergeCell ref="AA13:AD13"/>
    <mergeCell ref="B14:D16"/>
    <mergeCell ref="E14:H14"/>
    <mergeCell ref="I14:K14"/>
    <mergeCell ref="L14:N14"/>
    <mergeCell ref="O14:O16"/>
    <mergeCell ref="P14:U14"/>
    <mergeCell ref="W14:AD17"/>
    <mergeCell ref="E15:H15"/>
    <mergeCell ref="I15:K15"/>
    <mergeCell ref="L15:N15"/>
    <mergeCell ref="P15:U15"/>
    <mergeCell ref="E16:H16"/>
    <mergeCell ref="I16:K16"/>
    <mergeCell ref="E13:H13"/>
    <mergeCell ref="I13:K13"/>
    <mergeCell ref="L13:N13"/>
    <mergeCell ref="O13:V13"/>
    <mergeCell ref="U18:V18"/>
    <mergeCell ref="W18:AD20"/>
    <mergeCell ref="C19:C20"/>
    <mergeCell ref="D19:D20"/>
    <mergeCell ref="E19:E20"/>
    <mergeCell ref="F19:F20"/>
    <mergeCell ref="G19:G20"/>
    <mergeCell ref="H19:H20"/>
    <mergeCell ref="I19:I20"/>
    <mergeCell ref="J19:J20"/>
    <mergeCell ref="K19:K20"/>
    <mergeCell ref="L19:L20"/>
    <mergeCell ref="M19:M20"/>
    <mergeCell ref="N19:N20"/>
    <mergeCell ref="O19:P19"/>
    <mergeCell ref="Q19:R19"/>
    <mergeCell ref="L16:N16"/>
    <mergeCell ref="P16:U16"/>
    <mergeCell ref="C17:D17"/>
    <mergeCell ref="E17:F17"/>
    <mergeCell ref="G17:H17"/>
    <mergeCell ref="I17:J17"/>
    <mergeCell ref="K17:L17"/>
    <mergeCell ref="M17:N17"/>
    <mergeCell ref="O17:P17"/>
    <mergeCell ref="Q17:R17"/>
    <mergeCell ref="S17:T17"/>
    <mergeCell ref="U17:V17"/>
    <mergeCell ref="O18:P18"/>
    <mergeCell ref="Q18:R18"/>
    <mergeCell ref="S18:T18"/>
    <mergeCell ref="B23:D25"/>
    <mergeCell ref="E23:H23"/>
    <mergeCell ref="I23:K23"/>
    <mergeCell ref="L23:N23"/>
    <mergeCell ref="B26:B29"/>
    <mergeCell ref="C26:D26"/>
    <mergeCell ref="B30:C30"/>
    <mergeCell ref="D30:AD30"/>
    <mergeCell ref="B21:C21"/>
    <mergeCell ref="D21:AD21"/>
    <mergeCell ref="E22:H22"/>
    <mergeCell ref="I22:K22"/>
    <mergeCell ref="L22:N22"/>
    <mergeCell ref="O22:V22"/>
    <mergeCell ref="W22:Z22"/>
    <mergeCell ref="AA22:AD22"/>
    <mergeCell ref="S19:T19"/>
    <mergeCell ref="U19:V19"/>
    <mergeCell ref="O20:P20"/>
    <mergeCell ref="Q20:R20"/>
    <mergeCell ref="S20:T20"/>
    <mergeCell ref="U20:V20"/>
    <mergeCell ref="B17:B20"/>
    <mergeCell ref="O26:P26"/>
    <mergeCell ref="Q26:R26"/>
    <mergeCell ref="S26:T26"/>
    <mergeCell ref="U26:V26"/>
    <mergeCell ref="O27:P27"/>
    <mergeCell ref="Q27:R27"/>
    <mergeCell ref="S27:T27"/>
    <mergeCell ref="U27:V27"/>
    <mergeCell ref="O23:O25"/>
    <mergeCell ref="AA31:AD31"/>
    <mergeCell ref="P23:U23"/>
    <mergeCell ref="W23:AD26"/>
    <mergeCell ref="E24:H24"/>
    <mergeCell ref="I24:K24"/>
    <mergeCell ref="L24:N24"/>
    <mergeCell ref="P24:U24"/>
    <mergeCell ref="E25:H25"/>
    <mergeCell ref="I25:K25"/>
    <mergeCell ref="L25:N25"/>
    <mergeCell ref="P25:U25"/>
    <mergeCell ref="E26:F26"/>
    <mergeCell ref="G26:H26"/>
    <mergeCell ref="I26:J26"/>
    <mergeCell ref="K26:L26"/>
    <mergeCell ref="M26:N26"/>
    <mergeCell ref="U28:V28"/>
    <mergeCell ref="O29:P29"/>
    <mergeCell ref="Q29:R29"/>
    <mergeCell ref="S29:T29"/>
    <mergeCell ref="U29:V29"/>
    <mergeCell ref="W27:AD29"/>
    <mergeCell ref="E32:H32"/>
    <mergeCell ref="I32:K32"/>
    <mergeCell ref="L32:N32"/>
    <mergeCell ref="O32:O34"/>
    <mergeCell ref="P32:U32"/>
    <mergeCell ref="W32:AD35"/>
    <mergeCell ref="E33:H33"/>
    <mergeCell ref="I33:K33"/>
    <mergeCell ref="L33:N33"/>
    <mergeCell ref="P33:U33"/>
    <mergeCell ref="E34:H34"/>
    <mergeCell ref="I34:K34"/>
    <mergeCell ref="E31:H31"/>
    <mergeCell ref="I31:K31"/>
    <mergeCell ref="L31:N31"/>
    <mergeCell ref="O31:V31"/>
    <mergeCell ref="C28:C29"/>
    <mergeCell ref="D28:D29"/>
    <mergeCell ref="E28:E29"/>
    <mergeCell ref="F28:F29"/>
    <mergeCell ref="G28:G29"/>
    <mergeCell ref="H28:H29"/>
    <mergeCell ref="I28:I29"/>
    <mergeCell ref="J28:J29"/>
    <mergeCell ref="K28:K29"/>
    <mergeCell ref="L28:L29"/>
    <mergeCell ref="M28:M29"/>
    <mergeCell ref="N28:N29"/>
    <mergeCell ref="O28:P28"/>
    <mergeCell ref="Q28:R28"/>
    <mergeCell ref="S28:T28"/>
    <mergeCell ref="W31:Z31"/>
    <mergeCell ref="U36:V36"/>
    <mergeCell ref="W36:AD38"/>
    <mergeCell ref="C37:C38"/>
    <mergeCell ref="D37:D38"/>
    <mergeCell ref="E37:E38"/>
    <mergeCell ref="F37:F38"/>
    <mergeCell ref="G37:G38"/>
    <mergeCell ref="H37:H38"/>
    <mergeCell ref="I37:I38"/>
    <mergeCell ref="J37:J38"/>
    <mergeCell ref="K37:K38"/>
    <mergeCell ref="L37:L38"/>
    <mergeCell ref="M37:M38"/>
    <mergeCell ref="N37:N38"/>
    <mergeCell ref="O37:P37"/>
    <mergeCell ref="Q37:R37"/>
    <mergeCell ref="L34:N34"/>
    <mergeCell ref="P34:U34"/>
    <mergeCell ref="C35:D35"/>
    <mergeCell ref="E35:F35"/>
    <mergeCell ref="G35:H35"/>
    <mergeCell ref="I35:J35"/>
    <mergeCell ref="K35:L35"/>
    <mergeCell ref="M35:N35"/>
    <mergeCell ref="O35:P35"/>
    <mergeCell ref="Q35:R35"/>
    <mergeCell ref="S35:T35"/>
    <mergeCell ref="U35:V35"/>
    <mergeCell ref="O36:P36"/>
    <mergeCell ref="Q36:R36"/>
    <mergeCell ref="S36:T36"/>
    <mergeCell ref="B32:D34"/>
    <mergeCell ref="B41:D43"/>
    <mergeCell ref="E41:H41"/>
    <mergeCell ref="I41:K41"/>
    <mergeCell ref="L41:N41"/>
    <mergeCell ref="B44:B47"/>
    <mergeCell ref="C44:D44"/>
    <mergeCell ref="B48:C48"/>
    <mergeCell ref="D48:AD48"/>
    <mergeCell ref="B39:C39"/>
    <mergeCell ref="D39:AD39"/>
    <mergeCell ref="E40:H40"/>
    <mergeCell ref="I40:K40"/>
    <mergeCell ref="L40:N40"/>
    <mergeCell ref="O40:V40"/>
    <mergeCell ref="W40:Z40"/>
    <mergeCell ref="AA40:AD40"/>
    <mergeCell ref="S37:T37"/>
    <mergeCell ref="U37:V37"/>
    <mergeCell ref="O38:P38"/>
    <mergeCell ref="Q38:R38"/>
    <mergeCell ref="S38:T38"/>
    <mergeCell ref="U38:V38"/>
    <mergeCell ref="B35:B38"/>
    <mergeCell ref="O44:P44"/>
    <mergeCell ref="Q44:R44"/>
    <mergeCell ref="S44:T44"/>
    <mergeCell ref="U44:V44"/>
    <mergeCell ref="O45:P45"/>
    <mergeCell ref="Q45:R45"/>
    <mergeCell ref="S45:T45"/>
    <mergeCell ref="U45:V45"/>
    <mergeCell ref="O41:O43"/>
    <mergeCell ref="AA49:AD49"/>
    <mergeCell ref="P41:U41"/>
    <mergeCell ref="W41:AD44"/>
    <mergeCell ref="E42:H42"/>
    <mergeCell ref="I42:K42"/>
    <mergeCell ref="L42:N42"/>
    <mergeCell ref="P42:U42"/>
    <mergeCell ref="E43:H43"/>
    <mergeCell ref="I43:K43"/>
    <mergeCell ref="L43:N43"/>
    <mergeCell ref="P43:U43"/>
    <mergeCell ref="E44:F44"/>
    <mergeCell ref="G44:H44"/>
    <mergeCell ref="I44:J44"/>
    <mergeCell ref="K44:L44"/>
    <mergeCell ref="M44:N44"/>
    <mergeCell ref="U46:V46"/>
    <mergeCell ref="O47:P47"/>
    <mergeCell ref="Q47:R47"/>
    <mergeCell ref="S47:T47"/>
    <mergeCell ref="U47:V47"/>
    <mergeCell ref="W45:AD47"/>
    <mergeCell ref="E50:H50"/>
    <mergeCell ref="I50:K50"/>
    <mergeCell ref="L50:N50"/>
    <mergeCell ref="O50:O52"/>
    <mergeCell ref="P50:U50"/>
    <mergeCell ref="W50:AD53"/>
    <mergeCell ref="E51:H51"/>
    <mergeCell ref="I51:K51"/>
    <mergeCell ref="L51:N51"/>
    <mergeCell ref="P51:U51"/>
    <mergeCell ref="E52:H52"/>
    <mergeCell ref="I52:K52"/>
    <mergeCell ref="E49:H49"/>
    <mergeCell ref="I49:K49"/>
    <mergeCell ref="L49:N49"/>
    <mergeCell ref="O49:V49"/>
    <mergeCell ref="C46:C47"/>
    <mergeCell ref="D46:D47"/>
    <mergeCell ref="E46:E47"/>
    <mergeCell ref="F46:F47"/>
    <mergeCell ref="G46:G47"/>
    <mergeCell ref="H46:H47"/>
    <mergeCell ref="I46:I47"/>
    <mergeCell ref="J46:J47"/>
    <mergeCell ref="K46:K47"/>
    <mergeCell ref="L46:L47"/>
    <mergeCell ref="M46:M47"/>
    <mergeCell ref="N46:N47"/>
    <mergeCell ref="O46:P46"/>
    <mergeCell ref="Q46:R46"/>
    <mergeCell ref="S46:T46"/>
    <mergeCell ref="W49:Z49"/>
    <mergeCell ref="U54:V54"/>
    <mergeCell ref="W54:AD56"/>
    <mergeCell ref="C55:C56"/>
    <mergeCell ref="D55:D56"/>
    <mergeCell ref="E55:E56"/>
    <mergeCell ref="F55:F56"/>
    <mergeCell ref="G55:G56"/>
    <mergeCell ref="H55:H56"/>
    <mergeCell ref="I55:I56"/>
    <mergeCell ref="J55:J56"/>
    <mergeCell ref="K55:K56"/>
    <mergeCell ref="L55:L56"/>
    <mergeCell ref="M55:M56"/>
    <mergeCell ref="N55:N56"/>
    <mergeCell ref="O55:P55"/>
    <mergeCell ref="Q55:R55"/>
    <mergeCell ref="L52:N52"/>
    <mergeCell ref="P52:U52"/>
    <mergeCell ref="C53:D53"/>
    <mergeCell ref="E53:F53"/>
    <mergeCell ref="G53:H53"/>
    <mergeCell ref="I53:J53"/>
    <mergeCell ref="K53:L53"/>
    <mergeCell ref="M53:N53"/>
    <mergeCell ref="O53:P53"/>
    <mergeCell ref="Q53:R53"/>
    <mergeCell ref="S53:T53"/>
    <mergeCell ref="U53:V53"/>
    <mergeCell ref="O54:P54"/>
    <mergeCell ref="Q54:R54"/>
    <mergeCell ref="S54:T54"/>
    <mergeCell ref="B50:D52"/>
    <mergeCell ref="B59:D61"/>
    <mergeCell ref="E59:H59"/>
    <mergeCell ref="I59:K59"/>
    <mergeCell ref="L59:N59"/>
    <mergeCell ref="B62:B65"/>
    <mergeCell ref="C62:D62"/>
    <mergeCell ref="B66:C66"/>
    <mergeCell ref="D66:AD66"/>
    <mergeCell ref="B57:C57"/>
    <mergeCell ref="D57:AD57"/>
    <mergeCell ref="E58:H58"/>
    <mergeCell ref="I58:K58"/>
    <mergeCell ref="L58:N58"/>
    <mergeCell ref="O58:V58"/>
    <mergeCell ref="W58:Z58"/>
    <mergeCell ref="AA58:AD58"/>
    <mergeCell ref="S55:T55"/>
    <mergeCell ref="U55:V55"/>
    <mergeCell ref="O56:P56"/>
    <mergeCell ref="Q56:R56"/>
    <mergeCell ref="S56:T56"/>
    <mergeCell ref="U56:V56"/>
    <mergeCell ref="B53:B56"/>
    <mergeCell ref="O62:P62"/>
    <mergeCell ref="Q62:R62"/>
    <mergeCell ref="S62:T62"/>
    <mergeCell ref="U62:V62"/>
    <mergeCell ref="O63:P63"/>
    <mergeCell ref="Q63:R63"/>
    <mergeCell ref="S63:T63"/>
    <mergeCell ref="U63:V63"/>
    <mergeCell ref="O59:O61"/>
    <mergeCell ref="P59:U59"/>
    <mergeCell ref="W59:AD62"/>
    <mergeCell ref="E60:H60"/>
    <mergeCell ref="I60:K60"/>
    <mergeCell ref="L60:N60"/>
    <mergeCell ref="P60:U60"/>
    <mergeCell ref="E61:H61"/>
    <mergeCell ref="I61:K61"/>
    <mergeCell ref="L61:N61"/>
    <mergeCell ref="P61:U61"/>
    <mergeCell ref="E62:F62"/>
    <mergeCell ref="G62:H62"/>
    <mergeCell ref="I62:J62"/>
    <mergeCell ref="K62:L62"/>
    <mergeCell ref="M62:N62"/>
    <mergeCell ref="U64:V64"/>
    <mergeCell ref="O65:P65"/>
    <mergeCell ref="Q65:R65"/>
    <mergeCell ref="S65:T65"/>
    <mergeCell ref="U65:V65"/>
    <mergeCell ref="W63:AD65"/>
    <mergeCell ref="W68:AD71"/>
    <mergeCell ref="E69:H69"/>
    <mergeCell ref="I69:K69"/>
    <mergeCell ref="L69:N69"/>
    <mergeCell ref="P69:U69"/>
    <mergeCell ref="E70:H70"/>
    <mergeCell ref="I70:K70"/>
    <mergeCell ref="E67:H67"/>
    <mergeCell ref="I67:K67"/>
    <mergeCell ref="L67:N67"/>
    <mergeCell ref="O67:V67"/>
    <mergeCell ref="C64:C65"/>
    <mergeCell ref="D64:D65"/>
    <mergeCell ref="E64:E65"/>
    <mergeCell ref="F64:F65"/>
    <mergeCell ref="G64:G65"/>
    <mergeCell ref="H64:H65"/>
    <mergeCell ref="I64:I65"/>
    <mergeCell ref="J64:J65"/>
    <mergeCell ref="K64:K65"/>
    <mergeCell ref="L64:L65"/>
    <mergeCell ref="M64:M65"/>
    <mergeCell ref="N64:N65"/>
    <mergeCell ref="O64:P64"/>
    <mergeCell ref="Q64:R64"/>
    <mergeCell ref="S64:T64"/>
    <mergeCell ref="W67:Z67"/>
    <mergeCell ref="AA67:AD67"/>
    <mergeCell ref="G73:G74"/>
    <mergeCell ref="H73:H74"/>
    <mergeCell ref="I73:I74"/>
    <mergeCell ref="J73:J74"/>
    <mergeCell ref="K73:K74"/>
    <mergeCell ref="L73:L74"/>
    <mergeCell ref="M73:M74"/>
    <mergeCell ref="N73:N74"/>
    <mergeCell ref="O73:P73"/>
    <mergeCell ref="Q73:R73"/>
    <mergeCell ref="L70:N70"/>
    <mergeCell ref="P70:U70"/>
    <mergeCell ref="B71:B74"/>
    <mergeCell ref="C71:D71"/>
    <mergeCell ref="E71:F71"/>
    <mergeCell ref="G71:H71"/>
    <mergeCell ref="I71:J71"/>
    <mergeCell ref="K71:L71"/>
    <mergeCell ref="M71:N71"/>
    <mergeCell ref="O71:P71"/>
    <mergeCell ref="Q71:R71"/>
    <mergeCell ref="S71:T71"/>
    <mergeCell ref="U71:V71"/>
    <mergeCell ref="O72:P72"/>
    <mergeCell ref="Q72:R72"/>
    <mergeCell ref="S72:T72"/>
    <mergeCell ref="B68:D70"/>
    <mergeCell ref="E68:H68"/>
    <mergeCell ref="I68:K68"/>
    <mergeCell ref="L68:N68"/>
    <mergeCell ref="O68:O70"/>
    <mergeCell ref="P68:U68"/>
    <mergeCell ref="B77:D79"/>
    <mergeCell ref="E77:H77"/>
    <mergeCell ref="I77:K77"/>
    <mergeCell ref="L77:N77"/>
    <mergeCell ref="B80:B83"/>
    <mergeCell ref="C80:D80"/>
    <mergeCell ref="B84:C84"/>
    <mergeCell ref="D84:AD84"/>
    <mergeCell ref="A76:A84"/>
    <mergeCell ref="B76:D76"/>
    <mergeCell ref="B75:C75"/>
    <mergeCell ref="D75:AD75"/>
    <mergeCell ref="E76:H76"/>
    <mergeCell ref="I76:K76"/>
    <mergeCell ref="L76:N76"/>
    <mergeCell ref="O76:V76"/>
    <mergeCell ref="W76:Z76"/>
    <mergeCell ref="AA76:AD76"/>
    <mergeCell ref="A67:A75"/>
    <mergeCell ref="B67:D67"/>
    <mergeCell ref="S73:T73"/>
    <mergeCell ref="U73:V73"/>
    <mergeCell ref="O74:P74"/>
    <mergeCell ref="Q74:R74"/>
    <mergeCell ref="S74:T74"/>
    <mergeCell ref="U74:V74"/>
    <mergeCell ref="U72:V72"/>
    <mergeCell ref="W72:AD74"/>
    <mergeCell ref="C73:C74"/>
    <mergeCell ref="D73:D74"/>
    <mergeCell ref="E73:E74"/>
    <mergeCell ref="F73:F74"/>
    <mergeCell ref="O80:P80"/>
    <mergeCell ref="Q80:R80"/>
    <mergeCell ref="S80:T80"/>
    <mergeCell ref="U80:V80"/>
    <mergeCell ref="O81:P81"/>
    <mergeCell ref="Q81:R81"/>
    <mergeCell ref="S81:T81"/>
    <mergeCell ref="U81:V81"/>
    <mergeCell ref="O77:O79"/>
    <mergeCell ref="P77:U77"/>
    <mergeCell ref="W77:AD80"/>
    <mergeCell ref="E78:H78"/>
    <mergeCell ref="I78:K78"/>
    <mergeCell ref="L78:N78"/>
    <mergeCell ref="P78:U78"/>
    <mergeCell ref="E79:H79"/>
    <mergeCell ref="I79:K79"/>
    <mergeCell ref="L79:N79"/>
    <mergeCell ref="P79:U79"/>
    <mergeCell ref="E80:F80"/>
    <mergeCell ref="G80:H80"/>
    <mergeCell ref="I80:J80"/>
    <mergeCell ref="K80:L80"/>
    <mergeCell ref="M80:N80"/>
    <mergeCell ref="U82:V82"/>
    <mergeCell ref="O83:P83"/>
    <mergeCell ref="Q83:R83"/>
    <mergeCell ref="S83:T83"/>
    <mergeCell ref="U83:V83"/>
    <mergeCell ref="W81:AD83"/>
    <mergeCell ref="C82:C83"/>
    <mergeCell ref="D82:D83"/>
    <mergeCell ref="E82:E83"/>
    <mergeCell ref="F82:F83"/>
    <mergeCell ref="G82:G83"/>
    <mergeCell ref="H82:H83"/>
    <mergeCell ref="I82:I83"/>
    <mergeCell ref="J82:J83"/>
    <mergeCell ref="K82:K83"/>
    <mergeCell ref="L82:L83"/>
    <mergeCell ref="M82:M83"/>
    <mergeCell ref="N82:N83"/>
    <mergeCell ref="O82:P82"/>
    <mergeCell ref="Q82:R82"/>
    <mergeCell ref="S82:T82"/>
    <mergeCell ref="W85:Z85"/>
    <mergeCell ref="AA85:AD85"/>
    <mergeCell ref="B86:D88"/>
    <mergeCell ref="E86:H86"/>
    <mergeCell ref="I86:K86"/>
    <mergeCell ref="L86:N86"/>
    <mergeCell ref="O86:O88"/>
    <mergeCell ref="P86:U86"/>
    <mergeCell ref="W86:AD89"/>
    <mergeCell ref="E87:H87"/>
    <mergeCell ref="I87:K87"/>
    <mergeCell ref="L87:N87"/>
    <mergeCell ref="P87:U87"/>
    <mergeCell ref="E88:H88"/>
    <mergeCell ref="I88:K88"/>
    <mergeCell ref="E85:H85"/>
    <mergeCell ref="I85:K85"/>
    <mergeCell ref="L85:N85"/>
    <mergeCell ref="O85:V85"/>
    <mergeCell ref="G91:G92"/>
    <mergeCell ref="H91:H92"/>
    <mergeCell ref="I91:I92"/>
    <mergeCell ref="J91:J92"/>
    <mergeCell ref="K91:K92"/>
    <mergeCell ref="L91:L92"/>
    <mergeCell ref="M91:M92"/>
    <mergeCell ref="N91:N92"/>
    <mergeCell ref="O91:P91"/>
    <mergeCell ref="Q91:R91"/>
    <mergeCell ref="L88:N88"/>
    <mergeCell ref="P88:U88"/>
    <mergeCell ref="B89:B92"/>
    <mergeCell ref="C89:D89"/>
    <mergeCell ref="E89:F89"/>
    <mergeCell ref="G89:H89"/>
    <mergeCell ref="I89:J89"/>
    <mergeCell ref="K89:L89"/>
    <mergeCell ref="M89:N89"/>
    <mergeCell ref="O89:P89"/>
    <mergeCell ref="Q89:R89"/>
    <mergeCell ref="S89:T89"/>
    <mergeCell ref="U89:V89"/>
    <mergeCell ref="O90:P90"/>
    <mergeCell ref="Q90:R90"/>
    <mergeCell ref="S90:T90"/>
    <mergeCell ref="B95:D97"/>
    <mergeCell ref="E95:H95"/>
    <mergeCell ref="I95:K95"/>
    <mergeCell ref="L95:N95"/>
    <mergeCell ref="B98:B101"/>
    <mergeCell ref="C98:D98"/>
    <mergeCell ref="B102:C102"/>
    <mergeCell ref="D102:AD102"/>
    <mergeCell ref="A94:A102"/>
    <mergeCell ref="B94:D94"/>
    <mergeCell ref="B93:C93"/>
    <mergeCell ref="D93:AD93"/>
    <mergeCell ref="E94:H94"/>
    <mergeCell ref="I94:K94"/>
    <mergeCell ref="L94:N94"/>
    <mergeCell ref="O94:V94"/>
    <mergeCell ref="W94:Z94"/>
    <mergeCell ref="AA94:AD94"/>
    <mergeCell ref="A85:A93"/>
    <mergeCell ref="B85:D85"/>
    <mergeCell ref="S91:T91"/>
    <mergeCell ref="U91:V91"/>
    <mergeCell ref="O92:P92"/>
    <mergeCell ref="Q92:R92"/>
    <mergeCell ref="S92:T92"/>
    <mergeCell ref="U92:V92"/>
    <mergeCell ref="U90:V90"/>
    <mergeCell ref="W90:AD92"/>
    <mergeCell ref="C91:C92"/>
    <mergeCell ref="D91:D92"/>
    <mergeCell ref="E91:E92"/>
    <mergeCell ref="F91:F92"/>
    <mergeCell ref="O98:P98"/>
    <mergeCell ref="Q98:R98"/>
    <mergeCell ref="S98:T98"/>
    <mergeCell ref="U98:V98"/>
    <mergeCell ref="O99:P99"/>
    <mergeCell ref="Q99:R99"/>
    <mergeCell ref="S99:T99"/>
    <mergeCell ref="U99:V99"/>
    <mergeCell ref="O95:O97"/>
    <mergeCell ref="P95:U95"/>
    <mergeCell ref="W95:AD98"/>
    <mergeCell ref="E96:H96"/>
    <mergeCell ref="I96:K96"/>
    <mergeCell ref="L96:N96"/>
    <mergeCell ref="P96:U96"/>
    <mergeCell ref="E97:H97"/>
    <mergeCell ref="I97:K97"/>
    <mergeCell ref="L97:N97"/>
    <mergeCell ref="P97:U97"/>
    <mergeCell ref="E98:F98"/>
    <mergeCell ref="G98:H98"/>
    <mergeCell ref="I98:J98"/>
    <mergeCell ref="K98:L98"/>
    <mergeCell ref="M98:N98"/>
    <mergeCell ref="U100:V100"/>
    <mergeCell ref="O101:P101"/>
    <mergeCell ref="Q101:R101"/>
    <mergeCell ref="S101:T101"/>
    <mergeCell ref="U101:V101"/>
    <mergeCell ref="W99:AD101"/>
    <mergeCell ref="C100:C101"/>
    <mergeCell ref="D100:D101"/>
    <mergeCell ref="E100:E101"/>
    <mergeCell ref="F100:F101"/>
    <mergeCell ref="G100:G101"/>
    <mergeCell ref="H100:H101"/>
    <mergeCell ref="I100:I101"/>
    <mergeCell ref="J100:J101"/>
    <mergeCell ref="K100:K101"/>
    <mergeCell ref="L100:L101"/>
    <mergeCell ref="M100:M101"/>
    <mergeCell ref="N100:N101"/>
    <mergeCell ref="O100:P100"/>
    <mergeCell ref="Q100:R100"/>
    <mergeCell ref="S100:T100"/>
    <mergeCell ref="W103:Z103"/>
    <mergeCell ref="AA103:AD103"/>
    <mergeCell ref="B104:D106"/>
    <mergeCell ref="E104:H104"/>
    <mergeCell ref="I104:K104"/>
    <mergeCell ref="L104:N104"/>
    <mergeCell ref="O104:O106"/>
    <mergeCell ref="P104:U104"/>
    <mergeCell ref="W104:AD107"/>
    <mergeCell ref="E105:H105"/>
    <mergeCell ref="I105:K105"/>
    <mergeCell ref="L105:N105"/>
    <mergeCell ref="P105:U105"/>
    <mergeCell ref="E106:H106"/>
    <mergeCell ref="I106:K106"/>
    <mergeCell ref="E103:H103"/>
    <mergeCell ref="I103:K103"/>
    <mergeCell ref="L103:N103"/>
    <mergeCell ref="O103:V103"/>
    <mergeCell ref="G109:G110"/>
    <mergeCell ref="H109:H110"/>
    <mergeCell ref="I109:I110"/>
    <mergeCell ref="J109:J110"/>
    <mergeCell ref="K109:K110"/>
    <mergeCell ref="L109:L110"/>
    <mergeCell ref="M109:M110"/>
    <mergeCell ref="N109:N110"/>
    <mergeCell ref="O109:P109"/>
    <mergeCell ref="Q109:R109"/>
    <mergeCell ref="L106:N106"/>
    <mergeCell ref="P106:U106"/>
    <mergeCell ref="B107:B110"/>
    <mergeCell ref="C107:D107"/>
    <mergeCell ref="E107:F107"/>
    <mergeCell ref="G107:H107"/>
    <mergeCell ref="I107:J107"/>
    <mergeCell ref="K107:L107"/>
    <mergeCell ref="M107:N107"/>
    <mergeCell ref="O107:P107"/>
    <mergeCell ref="Q107:R107"/>
    <mergeCell ref="S107:T107"/>
    <mergeCell ref="U107:V107"/>
    <mergeCell ref="O108:P108"/>
    <mergeCell ref="Q108:R108"/>
    <mergeCell ref="S108:T108"/>
    <mergeCell ref="B113:D115"/>
    <mergeCell ref="E113:H113"/>
    <mergeCell ref="I113:K113"/>
    <mergeCell ref="L113:N113"/>
    <mergeCell ref="B116:B119"/>
    <mergeCell ref="C116:D116"/>
    <mergeCell ref="B120:C120"/>
    <mergeCell ref="D120:AD120"/>
    <mergeCell ref="A112:A120"/>
    <mergeCell ref="B112:D112"/>
    <mergeCell ref="B111:C111"/>
    <mergeCell ref="D111:AD111"/>
    <mergeCell ref="E112:H112"/>
    <mergeCell ref="I112:K112"/>
    <mergeCell ref="L112:N112"/>
    <mergeCell ref="O112:V112"/>
    <mergeCell ref="W112:Z112"/>
    <mergeCell ref="AA112:AD112"/>
    <mergeCell ref="A103:A111"/>
    <mergeCell ref="B103:D103"/>
    <mergeCell ref="S109:T109"/>
    <mergeCell ref="U109:V109"/>
    <mergeCell ref="O110:P110"/>
    <mergeCell ref="Q110:R110"/>
    <mergeCell ref="S110:T110"/>
    <mergeCell ref="U110:V110"/>
    <mergeCell ref="U108:V108"/>
    <mergeCell ref="W108:AD110"/>
    <mergeCell ref="C109:C110"/>
    <mergeCell ref="D109:D110"/>
    <mergeCell ref="E109:E110"/>
    <mergeCell ref="F109:F110"/>
    <mergeCell ref="O116:P116"/>
    <mergeCell ref="Q116:R116"/>
    <mergeCell ref="S116:T116"/>
    <mergeCell ref="U116:V116"/>
    <mergeCell ref="O117:P117"/>
    <mergeCell ref="Q117:R117"/>
    <mergeCell ref="S117:T117"/>
    <mergeCell ref="U117:V117"/>
    <mergeCell ref="O113:O115"/>
    <mergeCell ref="P113:U113"/>
    <mergeCell ref="W113:AD116"/>
    <mergeCell ref="E114:H114"/>
    <mergeCell ref="I114:K114"/>
    <mergeCell ref="L114:N114"/>
    <mergeCell ref="P114:U114"/>
    <mergeCell ref="E115:H115"/>
    <mergeCell ref="I115:K115"/>
    <mergeCell ref="L115:N115"/>
    <mergeCell ref="P115:U115"/>
    <mergeCell ref="E116:F116"/>
    <mergeCell ref="G116:H116"/>
    <mergeCell ref="I116:J116"/>
    <mergeCell ref="K116:L116"/>
    <mergeCell ref="M116:N116"/>
    <mergeCell ref="U118:V118"/>
    <mergeCell ref="O119:P119"/>
    <mergeCell ref="Q119:R119"/>
    <mergeCell ref="S119:T119"/>
    <mergeCell ref="U119:V119"/>
    <mergeCell ref="W117:AD119"/>
    <mergeCell ref="C118:C119"/>
    <mergeCell ref="D118:D119"/>
    <mergeCell ref="E118:E119"/>
    <mergeCell ref="F118:F119"/>
    <mergeCell ref="G118:G119"/>
    <mergeCell ref="H118:H119"/>
    <mergeCell ref="I118:I119"/>
    <mergeCell ref="J118:J119"/>
    <mergeCell ref="K118:K119"/>
    <mergeCell ref="L118:L119"/>
    <mergeCell ref="M118:M119"/>
    <mergeCell ref="N118:N119"/>
    <mergeCell ref="O118:P118"/>
    <mergeCell ref="Q118:R118"/>
    <mergeCell ref="S118:T118"/>
    <mergeCell ref="W121:Z121"/>
    <mergeCell ref="AA121:AD121"/>
    <mergeCell ref="B122:D124"/>
    <mergeCell ref="E122:H122"/>
    <mergeCell ref="I122:K122"/>
    <mergeCell ref="L122:N122"/>
    <mergeCell ref="O122:O124"/>
    <mergeCell ref="P122:U122"/>
    <mergeCell ref="W122:AD125"/>
    <mergeCell ref="E123:H123"/>
    <mergeCell ref="I123:K123"/>
    <mergeCell ref="L123:N123"/>
    <mergeCell ref="P123:U123"/>
    <mergeCell ref="E124:H124"/>
    <mergeCell ref="I124:K124"/>
    <mergeCell ref="E121:H121"/>
    <mergeCell ref="I121:K121"/>
    <mergeCell ref="L121:N121"/>
    <mergeCell ref="O121:V121"/>
    <mergeCell ref="G127:G128"/>
    <mergeCell ref="H127:H128"/>
    <mergeCell ref="I127:I128"/>
    <mergeCell ref="J127:J128"/>
    <mergeCell ref="K127:K128"/>
    <mergeCell ref="L127:L128"/>
    <mergeCell ref="M127:M128"/>
    <mergeCell ref="N127:N128"/>
    <mergeCell ref="O127:P127"/>
    <mergeCell ref="Q127:R127"/>
    <mergeCell ref="L124:N124"/>
    <mergeCell ref="P124:U124"/>
    <mergeCell ref="B125:B128"/>
    <mergeCell ref="C125:D125"/>
    <mergeCell ref="E125:F125"/>
    <mergeCell ref="G125:H125"/>
    <mergeCell ref="I125:J125"/>
    <mergeCell ref="K125:L125"/>
    <mergeCell ref="M125:N125"/>
    <mergeCell ref="O125:P125"/>
    <mergeCell ref="Q125:R125"/>
    <mergeCell ref="S125:T125"/>
    <mergeCell ref="U125:V125"/>
    <mergeCell ref="O126:P126"/>
    <mergeCell ref="Q126:R126"/>
    <mergeCell ref="S126:T126"/>
    <mergeCell ref="B131:D133"/>
    <mergeCell ref="E131:H131"/>
    <mergeCell ref="I131:K131"/>
    <mergeCell ref="L131:N131"/>
    <mergeCell ref="B134:B137"/>
    <mergeCell ref="C134:D134"/>
    <mergeCell ref="B138:C138"/>
    <mergeCell ref="D138:AD138"/>
    <mergeCell ref="A130:A138"/>
    <mergeCell ref="B130:D130"/>
    <mergeCell ref="B129:C129"/>
    <mergeCell ref="D129:AD129"/>
    <mergeCell ref="E130:H130"/>
    <mergeCell ref="I130:K130"/>
    <mergeCell ref="L130:N130"/>
    <mergeCell ref="O130:V130"/>
    <mergeCell ref="W130:Z130"/>
    <mergeCell ref="AA130:AD130"/>
    <mergeCell ref="A121:A129"/>
    <mergeCell ref="B121:D121"/>
    <mergeCell ref="S127:T127"/>
    <mergeCell ref="U127:V127"/>
    <mergeCell ref="O128:P128"/>
    <mergeCell ref="Q128:R128"/>
    <mergeCell ref="S128:T128"/>
    <mergeCell ref="U128:V128"/>
    <mergeCell ref="U126:V126"/>
    <mergeCell ref="W126:AD128"/>
    <mergeCell ref="C127:C128"/>
    <mergeCell ref="D127:D128"/>
    <mergeCell ref="E127:E128"/>
    <mergeCell ref="F127:F128"/>
    <mergeCell ref="O134:P134"/>
    <mergeCell ref="Q134:R134"/>
    <mergeCell ref="S134:T134"/>
    <mergeCell ref="U134:V134"/>
    <mergeCell ref="O135:P135"/>
    <mergeCell ref="Q135:R135"/>
    <mergeCell ref="S135:T135"/>
    <mergeCell ref="U135:V135"/>
    <mergeCell ref="O131:O133"/>
    <mergeCell ref="P131:U131"/>
    <mergeCell ref="W131:AD134"/>
    <mergeCell ref="E132:H132"/>
    <mergeCell ref="I132:K132"/>
    <mergeCell ref="L132:N132"/>
    <mergeCell ref="P132:U132"/>
    <mergeCell ref="E133:H133"/>
    <mergeCell ref="I133:K133"/>
    <mergeCell ref="L133:N133"/>
    <mergeCell ref="P133:U133"/>
    <mergeCell ref="E134:F134"/>
    <mergeCell ref="G134:H134"/>
    <mergeCell ref="I134:J134"/>
    <mergeCell ref="K134:L134"/>
    <mergeCell ref="M134:N134"/>
    <mergeCell ref="U136:V136"/>
    <mergeCell ref="O137:P137"/>
    <mergeCell ref="Q137:R137"/>
    <mergeCell ref="S137:T137"/>
    <mergeCell ref="U137:V137"/>
    <mergeCell ref="W135:AD137"/>
    <mergeCell ref="C136:C137"/>
    <mergeCell ref="D136:D137"/>
    <mergeCell ref="E136:E137"/>
    <mergeCell ref="F136:F137"/>
    <mergeCell ref="G136:G137"/>
    <mergeCell ref="H136:H137"/>
    <mergeCell ref="I136:I137"/>
    <mergeCell ref="J136:J137"/>
    <mergeCell ref="K136:K137"/>
    <mergeCell ref="L136:L137"/>
    <mergeCell ref="M136:M137"/>
    <mergeCell ref="N136:N137"/>
    <mergeCell ref="O136:P136"/>
    <mergeCell ref="Q136:R136"/>
    <mergeCell ref="S136:T136"/>
    <mergeCell ref="W139:Z139"/>
    <mergeCell ref="AA139:AD139"/>
    <mergeCell ref="B140:D142"/>
    <mergeCell ref="E140:H140"/>
    <mergeCell ref="I140:K140"/>
    <mergeCell ref="L140:N140"/>
    <mergeCell ref="O140:O142"/>
    <mergeCell ref="P140:U140"/>
    <mergeCell ref="W140:AD143"/>
    <mergeCell ref="E141:H141"/>
    <mergeCell ref="I141:K141"/>
    <mergeCell ref="L141:N141"/>
    <mergeCell ref="P141:U141"/>
    <mergeCell ref="E142:H142"/>
    <mergeCell ref="I142:K142"/>
    <mergeCell ref="E139:H139"/>
    <mergeCell ref="I139:K139"/>
    <mergeCell ref="L139:N139"/>
    <mergeCell ref="O139:V139"/>
    <mergeCell ref="G145:G146"/>
    <mergeCell ref="H145:H146"/>
    <mergeCell ref="I145:I146"/>
    <mergeCell ref="J145:J146"/>
    <mergeCell ref="K145:K146"/>
    <mergeCell ref="L145:L146"/>
    <mergeCell ref="M145:M146"/>
    <mergeCell ref="N145:N146"/>
    <mergeCell ref="O145:P145"/>
    <mergeCell ref="Q145:R145"/>
    <mergeCell ref="L142:N142"/>
    <mergeCell ref="P142:U142"/>
    <mergeCell ref="B143:B146"/>
    <mergeCell ref="C143:D143"/>
    <mergeCell ref="E143:F143"/>
    <mergeCell ref="G143:H143"/>
    <mergeCell ref="I143:J143"/>
    <mergeCell ref="K143:L143"/>
    <mergeCell ref="M143:N143"/>
    <mergeCell ref="O143:P143"/>
    <mergeCell ref="Q143:R143"/>
    <mergeCell ref="S143:T143"/>
    <mergeCell ref="U143:V143"/>
    <mergeCell ref="O144:P144"/>
    <mergeCell ref="Q144:R144"/>
    <mergeCell ref="S144:T144"/>
    <mergeCell ref="B149:D151"/>
    <mergeCell ref="E149:H149"/>
    <mergeCell ref="I149:K149"/>
    <mergeCell ref="L149:N149"/>
    <mergeCell ref="B152:B155"/>
    <mergeCell ref="C152:D152"/>
    <mergeCell ref="B156:C156"/>
    <mergeCell ref="D156:AD156"/>
    <mergeCell ref="A148:A156"/>
    <mergeCell ref="B148:D148"/>
    <mergeCell ref="B147:C147"/>
    <mergeCell ref="D147:AD147"/>
    <mergeCell ref="E148:H148"/>
    <mergeCell ref="I148:K148"/>
    <mergeCell ref="L148:N148"/>
    <mergeCell ref="O148:V148"/>
    <mergeCell ref="W148:Z148"/>
    <mergeCell ref="AA148:AD148"/>
    <mergeCell ref="A139:A147"/>
    <mergeCell ref="B139:D139"/>
    <mergeCell ref="S145:T145"/>
    <mergeCell ref="U145:V145"/>
    <mergeCell ref="O146:P146"/>
    <mergeCell ref="Q146:R146"/>
    <mergeCell ref="S146:T146"/>
    <mergeCell ref="U146:V146"/>
    <mergeCell ref="U144:V144"/>
    <mergeCell ref="W144:AD146"/>
    <mergeCell ref="C145:C146"/>
    <mergeCell ref="D145:D146"/>
    <mergeCell ref="E145:E146"/>
    <mergeCell ref="F145:F146"/>
    <mergeCell ref="O152:P152"/>
    <mergeCell ref="Q152:R152"/>
    <mergeCell ref="S152:T152"/>
    <mergeCell ref="U152:V152"/>
    <mergeCell ref="O153:P153"/>
    <mergeCell ref="Q153:R153"/>
    <mergeCell ref="S153:T153"/>
    <mergeCell ref="U153:V153"/>
    <mergeCell ref="O149:O151"/>
    <mergeCell ref="P149:U149"/>
    <mergeCell ref="W149:AD152"/>
    <mergeCell ref="E150:H150"/>
    <mergeCell ref="I150:K150"/>
    <mergeCell ref="L150:N150"/>
    <mergeCell ref="P150:U150"/>
    <mergeCell ref="E151:H151"/>
    <mergeCell ref="I151:K151"/>
    <mergeCell ref="L151:N151"/>
    <mergeCell ref="P151:U151"/>
    <mergeCell ref="E152:F152"/>
    <mergeCell ref="G152:H152"/>
    <mergeCell ref="I152:J152"/>
    <mergeCell ref="K152:L152"/>
    <mergeCell ref="M152:N152"/>
    <mergeCell ref="U154:V154"/>
    <mergeCell ref="O155:P155"/>
    <mergeCell ref="Q155:R155"/>
    <mergeCell ref="S155:T155"/>
    <mergeCell ref="U155:V155"/>
    <mergeCell ref="W153:AD155"/>
    <mergeCell ref="C154:C155"/>
    <mergeCell ref="D154:D155"/>
    <mergeCell ref="E154:E155"/>
    <mergeCell ref="F154:F155"/>
    <mergeCell ref="G154:G155"/>
    <mergeCell ref="H154:H155"/>
    <mergeCell ref="I154:I155"/>
    <mergeCell ref="J154:J155"/>
    <mergeCell ref="K154:K155"/>
    <mergeCell ref="L154:L155"/>
    <mergeCell ref="M154:M155"/>
    <mergeCell ref="N154:N155"/>
    <mergeCell ref="O154:P154"/>
    <mergeCell ref="Q154:R154"/>
    <mergeCell ref="S154:T154"/>
    <mergeCell ref="W157:Z157"/>
    <mergeCell ref="AA157:AD157"/>
    <mergeCell ref="B158:D160"/>
    <mergeCell ref="E158:H158"/>
    <mergeCell ref="I158:K158"/>
    <mergeCell ref="L158:N158"/>
    <mergeCell ref="O158:O160"/>
    <mergeCell ref="P158:U158"/>
    <mergeCell ref="W158:AD161"/>
    <mergeCell ref="E159:H159"/>
    <mergeCell ref="I159:K159"/>
    <mergeCell ref="L159:N159"/>
    <mergeCell ref="P159:U159"/>
    <mergeCell ref="E160:H160"/>
    <mergeCell ref="I160:K160"/>
    <mergeCell ref="E157:H157"/>
    <mergeCell ref="I157:K157"/>
    <mergeCell ref="L157:N157"/>
    <mergeCell ref="O157:V157"/>
    <mergeCell ref="G163:G164"/>
    <mergeCell ref="H163:H164"/>
    <mergeCell ref="I163:I164"/>
    <mergeCell ref="J163:J164"/>
    <mergeCell ref="K163:K164"/>
    <mergeCell ref="L163:L164"/>
    <mergeCell ref="M163:M164"/>
    <mergeCell ref="N163:N164"/>
    <mergeCell ref="O163:P163"/>
    <mergeCell ref="Q163:R163"/>
    <mergeCell ref="L160:N160"/>
    <mergeCell ref="P160:U160"/>
    <mergeCell ref="B161:B164"/>
    <mergeCell ref="C161:D161"/>
    <mergeCell ref="E161:F161"/>
    <mergeCell ref="G161:H161"/>
    <mergeCell ref="I161:J161"/>
    <mergeCell ref="K161:L161"/>
    <mergeCell ref="M161:N161"/>
    <mergeCell ref="O161:P161"/>
    <mergeCell ref="Q161:R161"/>
    <mergeCell ref="S161:T161"/>
    <mergeCell ref="U161:V161"/>
    <mergeCell ref="O162:P162"/>
    <mergeCell ref="Q162:R162"/>
    <mergeCell ref="S162:T162"/>
    <mergeCell ref="B167:D169"/>
    <mergeCell ref="E167:H167"/>
    <mergeCell ref="I167:K167"/>
    <mergeCell ref="L167:N167"/>
    <mergeCell ref="B170:B173"/>
    <mergeCell ref="C170:D170"/>
    <mergeCell ref="B174:C174"/>
    <mergeCell ref="D174:AD174"/>
    <mergeCell ref="A166:A174"/>
    <mergeCell ref="B166:D166"/>
    <mergeCell ref="B165:C165"/>
    <mergeCell ref="D165:AD165"/>
    <mergeCell ref="E166:H166"/>
    <mergeCell ref="I166:K166"/>
    <mergeCell ref="L166:N166"/>
    <mergeCell ref="O166:V166"/>
    <mergeCell ref="W166:Z166"/>
    <mergeCell ref="AA166:AD166"/>
    <mergeCell ref="A157:A165"/>
    <mergeCell ref="B157:D157"/>
    <mergeCell ref="S163:T163"/>
    <mergeCell ref="U163:V163"/>
    <mergeCell ref="O164:P164"/>
    <mergeCell ref="Q164:R164"/>
    <mergeCell ref="S164:T164"/>
    <mergeCell ref="U164:V164"/>
    <mergeCell ref="U162:V162"/>
    <mergeCell ref="W162:AD164"/>
    <mergeCell ref="C163:C164"/>
    <mergeCell ref="D163:D164"/>
    <mergeCell ref="E163:E164"/>
    <mergeCell ref="F163:F164"/>
    <mergeCell ref="O170:P170"/>
    <mergeCell ref="Q170:R170"/>
    <mergeCell ref="S170:T170"/>
    <mergeCell ref="U170:V170"/>
    <mergeCell ref="O171:P171"/>
    <mergeCell ref="Q171:R171"/>
    <mergeCell ref="S171:T171"/>
    <mergeCell ref="U171:V171"/>
    <mergeCell ref="O167:O169"/>
    <mergeCell ref="P167:U167"/>
    <mergeCell ref="W167:AD170"/>
    <mergeCell ref="E168:H168"/>
    <mergeCell ref="I168:K168"/>
    <mergeCell ref="L168:N168"/>
    <mergeCell ref="P168:U168"/>
    <mergeCell ref="E169:H169"/>
    <mergeCell ref="I169:K169"/>
    <mergeCell ref="L169:N169"/>
    <mergeCell ref="P169:U169"/>
    <mergeCell ref="E170:F170"/>
    <mergeCell ref="G170:H170"/>
    <mergeCell ref="I170:J170"/>
    <mergeCell ref="K170:L170"/>
    <mergeCell ref="M170:N170"/>
    <mergeCell ref="U172:V172"/>
    <mergeCell ref="O173:P173"/>
    <mergeCell ref="Q173:R173"/>
    <mergeCell ref="S173:T173"/>
    <mergeCell ref="U173:V173"/>
    <mergeCell ref="W171:AD173"/>
    <mergeCell ref="C172:C173"/>
    <mergeCell ref="D172:D173"/>
    <mergeCell ref="E172:E173"/>
    <mergeCell ref="F172:F173"/>
    <mergeCell ref="G172:G173"/>
    <mergeCell ref="H172:H173"/>
    <mergeCell ref="I172:I173"/>
    <mergeCell ref="J172:J173"/>
    <mergeCell ref="K172:K173"/>
    <mergeCell ref="L172:L173"/>
    <mergeCell ref="M172:M173"/>
    <mergeCell ref="N172:N173"/>
    <mergeCell ref="O172:P172"/>
    <mergeCell ref="Q172:R172"/>
    <mergeCell ref="S172:T172"/>
    <mergeCell ref="W175:Z175"/>
    <mergeCell ref="AA175:AD175"/>
    <mergeCell ref="B176:D178"/>
    <mergeCell ref="E176:H176"/>
    <mergeCell ref="I176:K176"/>
    <mergeCell ref="L176:N176"/>
    <mergeCell ref="O176:O178"/>
    <mergeCell ref="P176:U176"/>
    <mergeCell ref="W176:AD179"/>
    <mergeCell ref="E177:H177"/>
    <mergeCell ref="I177:K177"/>
    <mergeCell ref="L177:N177"/>
    <mergeCell ref="P177:U177"/>
    <mergeCell ref="E178:H178"/>
    <mergeCell ref="I178:K178"/>
    <mergeCell ref="E175:H175"/>
    <mergeCell ref="I175:K175"/>
    <mergeCell ref="L175:N175"/>
    <mergeCell ref="O175:V175"/>
    <mergeCell ref="G181:G182"/>
    <mergeCell ref="H181:H182"/>
    <mergeCell ref="I181:I182"/>
    <mergeCell ref="J181:J182"/>
    <mergeCell ref="K181:K182"/>
    <mergeCell ref="L181:L182"/>
    <mergeCell ref="M181:M182"/>
    <mergeCell ref="N181:N182"/>
    <mergeCell ref="O181:P181"/>
    <mergeCell ref="Q181:R181"/>
    <mergeCell ref="L178:N178"/>
    <mergeCell ref="P178:U178"/>
    <mergeCell ref="B179:B182"/>
    <mergeCell ref="C179:D179"/>
    <mergeCell ref="E179:F179"/>
    <mergeCell ref="G179:H179"/>
    <mergeCell ref="I179:J179"/>
    <mergeCell ref="K179:L179"/>
    <mergeCell ref="M179:N179"/>
    <mergeCell ref="O179:P179"/>
    <mergeCell ref="Q179:R179"/>
    <mergeCell ref="S179:T179"/>
    <mergeCell ref="U179:V179"/>
    <mergeCell ref="O180:P180"/>
    <mergeCell ref="Q180:R180"/>
    <mergeCell ref="S180:T180"/>
    <mergeCell ref="B185:D187"/>
    <mergeCell ref="E185:H185"/>
    <mergeCell ref="I185:K185"/>
    <mergeCell ref="L185:N185"/>
    <mergeCell ref="B188:B191"/>
    <mergeCell ref="C188:D188"/>
    <mergeCell ref="B192:C192"/>
    <mergeCell ref="D192:AD192"/>
    <mergeCell ref="A184:A192"/>
    <mergeCell ref="B184:D184"/>
    <mergeCell ref="B183:C183"/>
    <mergeCell ref="D183:AD183"/>
    <mergeCell ref="E184:H184"/>
    <mergeCell ref="I184:K184"/>
    <mergeCell ref="L184:N184"/>
    <mergeCell ref="O184:V184"/>
    <mergeCell ref="W184:Z184"/>
    <mergeCell ref="AA184:AD184"/>
    <mergeCell ref="A175:A183"/>
    <mergeCell ref="B175:D175"/>
    <mergeCell ref="S181:T181"/>
    <mergeCell ref="U181:V181"/>
    <mergeCell ref="O182:P182"/>
    <mergeCell ref="Q182:R182"/>
    <mergeCell ref="S182:T182"/>
    <mergeCell ref="U182:V182"/>
    <mergeCell ref="U180:V180"/>
    <mergeCell ref="W180:AD182"/>
    <mergeCell ref="C181:C182"/>
    <mergeCell ref="D181:D182"/>
    <mergeCell ref="E181:E182"/>
    <mergeCell ref="F181:F182"/>
    <mergeCell ref="O188:P188"/>
    <mergeCell ref="Q188:R188"/>
    <mergeCell ref="S188:T188"/>
    <mergeCell ref="U188:V188"/>
    <mergeCell ref="O189:P189"/>
    <mergeCell ref="Q189:R189"/>
    <mergeCell ref="S189:T189"/>
    <mergeCell ref="U189:V189"/>
    <mergeCell ref="O185:O187"/>
    <mergeCell ref="P185:U185"/>
    <mergeCell ref="W185:AD188"/>
    <mergeCell ref="E186:H186"/>
    <mergeCell ref="I186:K186"/>
    <mergeCell ref="L186:N186"/>
    <mergeCell ref="P186:U186"/>
    <mergeCell ref="E187:H187"/>
    <mergeCell ref="I187:K187"/>
    <mergeCell ref="L187:N187"/>
    <mergeCell ref="P187:U187"/>
    <mergeCell ref="E188:F188"/>
    <mergeCell ref="G188:H188"/>
    <mergeCell ref="I188:J188"/>
    <mergeCell ref="K188:L188"/>
    <mergeCell ref="M188:N188"/>
    <mergeCell ref="U190:V190"/>
    <mergeCell ref="O191:P191"/>
    <mergeCell ref="Q191:R191"/>
    <mergeCell ref="S191:T191"/>
    <mergeCell ref="U191:V191"/>
    <mergeCell ref="W189:AD191"/>
    <mergeCell ref="C190:C191"/>
    <mergeCell ref="D190:D191"/>
    <mergeCell ref="E190:E191"/>
    <mergeCell ref="F190:F191"/>
    <mergeCell ref="G190:G191"/>
    <mergeCell ref="H190:H191"/>
    <mergeCell ref="I190:I191"/>
    <mergeCell ref="J190:J191"/>
    <mergeCell ref="K190:K191"/>
    <mergeCell ref="L190:L191"/>
    <mergeCell ref="M190:M191"/>
    <mergeCell ref="N190:N191"/>
    <mergeCell ref="O190:P190"/>
    <mergeCell ref="Q190:R190"/>
    <mergeCell ref="S190:T190"/>
    <mergeCell ref="W193:Z193"/>
    <mergeCell ref="AA193:AD193"/>
    <mergeCell ref="B194:D196"/>
    <mergeCell ref="E194:H194"/>
    <mergeCell ref="I194:K194"/>
    <mergeCell ref="L194:N194"/>
    <mergeCell ref="O194:O196"/>
    <mergeCell ref="P194:U194"/>
    <mergeCell ref="W194:AD197"/>
    <mergeCell ref="E195:H195"/>
    <mergeCell ref="I195:K195"/>
    <mergeCell ref="L195:N195"/>
    <mergeCell ref="P195:U195"/>
    <mergeCell ref="E196:H196"/>
    <mergeCell ref="I196:K196"/>
    <mergeCell ref="E193:H193"/>
    <mergeCell ref="I193:K193"/>
    <mergeCell ref="L193:N193"/>
    <mergeCell ref="O193:V193"/>
    <mergeCell ref="G199:G200"/>
    <mergeCell ref="H199:H200"/>
    <mergeCell ref="I199:I200"/>
    <mergeCell ref="J199:J200"/>
    <mergeCell ref="K199:K200"/>
    <mergeCell ref="L199:L200"/>
    <mergeCell ref="M199:M200"/>
    <mergeCell ref="N199:N200"/>
    <mergeCell ref="O199:P199"/>
    <mergeCell ref="Q199:R199"/>
    <mergeCell ref="L196:N196"/>
    <mergeCell ref="P196:U196"/>
    <mergeCell ref="B197:B200"/>
    <mergeCell ref="C197:D197"/>
    <mergeCell ref="E197:F197"/>
    <mergeCell ref="G197:H197"/>
    <mergeCell ref="I197:J197"/>
    <mergeCell ref="K197:L197"/>
    <mergeCell ref="M197:N197"/>
    <mergeCell ref="O197:P197"/>
    <mergeCell ref="Q197:R197"/>
    <mergeCell ref="S197:T197"/>
    <mergeCell ref="U197:V197"/>
    <mergeCell ref="O198:P198"/>
    <mergeCell ref="Q198:R198"/>
    <mergeCell ref="S198:T198"/>
    <mergeCell ref="B203:D205"/>
    <mergeCell ref="E203:H203"/>
    <mergeCell ref="I203:K203"/>
    <mergeCell ref="L203:N203"/>
    <mergeCell ref="B206:B209"/>
    <mergeCell ref="C206:D206"/>
    <mergeCell ref="B210:C210"/>
    <mergeCell ref="D210:AD210"/>
    <mergeCell ref="A202:A210"/>
    <mergeCell ref="B202:D202"/>
    <mergeCell ref="B201:C201"/>
    <mergeCell ref="D201:AD201"/>
    <mergeCell ref="E202:H202"/>
    <mergeCell ref="I202:K202"/>
    <mergeCell ref="L202:N202"/>
    <mergeCell ref="O202:V202"/>
    <mergeCell ref="W202:Z202"/>
    <mergeCell ref="AA202:AD202"/>
    <mergeCell ref="A193:A201"/>
    <mergeCell ref="B193:D193"/>
    <mergeCell ref="S199:T199"/>
    <mergeCell ref="U199:V199"/>
    <mergeCell ref="O200:P200"/>
    <mergeCell ref="Q200:R200"/>
    <mergeCell ref="S200:T200"/>
    <mergeCell ref="U200:V200"/>
    <mergeCell ref="U198:V198"/>
    <mergeCell ref="W198:AD200"/>
    <mergeCell ref="C199:C200"/>
    <mergeCell ref="D199:D200"/>
    <mergeCell ref="E199:E200"/>
    <mergeCell ref="F199:F200"/>
    <mergeCell ref="O206:P206"/>
    <mergeCell ref="Q206:R206"/>
    <mergeCell ref="S206:T206"/>
    <mergeCell ref="U206:V206"/>
    <mergeCell ref="O207:P207"/>
    <mergeCell ref="Q207:R207"/>
    <mergeCell ref="S207:T207"/>
    <mergeCell ref="U207:V207"/>
    <mergeCell ref="O203:O205"/>
    <mergeCell ref="P203:U203"/>
    <mergeCell ref="W203:AD206"/>
    <mergeCell ref="E204:H204"/>
    <mergeCell ref="I204:K204"/>
    <mergeCell ref="L204:N204"/>
    <mergeCell ref="P204:U204"/>
    <mergeCell ref="E205:H205"/>
    <mergeCell ref="I205:K205"/>
    <mergeCell ref="L205:N205"/>
    <mergeCell ref="P205:U205"/>
    <mergeCell ref="E206:F206"/>
    <mergeCell ref="G206:H206"/>
    <mergeCell ref="I206:J206"/>
    <mergeCell ref="K206:L206"/>
    <mergeCell ref="M206:N206"/>
    <mergeCell ref="U208:V208"/>
    <mergeCell ref="O209:P209"/>
    <mergeCell ref="Q209:R209"/>
    <mergeCell ref="S209:T209"/>
    <mergeCell ref="U209:V209"/>
    <mergeCell ref="W207:AD209"/>
    <mergeCell ref="C208:C209"/>
    <mergeCell ref="D208:D209"/>
    <mergeCell ref="E208:E209"/>
    <mergeCell ref="F208:F209"/>
    <mergeCell ref="G208:G209"/>
    <mergeCell ref="H208:H209"/>
    <mergeCell ref="I208:I209"/>
    <mergeCell ref="J208:J209"/>
    <mergeCell ref="K208:K209"/>
    <mergeCell ref="L208:L209"/>
    <mergeCell ref="M208:M209"/>
    <mergeCell ref="N208:N209"/>
    <mergeCell ref="O208:P208"/>
    <mergeCell ref="Q208:R208"/>
    <mergeCell ref="S208:T208"/>
    <mergeCell ref="W211:Z211"/>
    <mergeCell ref="AA211:AD211"/>
    <mergeCell ref="B212:D214"/>
    <mergeCell ref="E212:H212"/>
    <mergeCell ref="I212:K212"/>
    <mergeCell ref="L212:N212"/>
    <mergeCell ref="O212:O214"/>
    <mergeCell ref="P212:U212"/>
    <mergeCell ref="W212:AD215"/>
    <mergeCell ref="E213:H213"/>
    <mergeCell ref="I213:K213"/>
    <mergeCell ref="L213:N213"/>
    <mergeCell ref="P213:U213"/>
    <mergeCell ref="E214:H214"/>
    <mergeCell ref="I214:K214"/>
    <mergeCell ref="E211:H211"/>
    <mergeCell ref="I211:K211"/>
    <mergeCell ref="L211:N211"/>
    <mergeCell ref="O211:V211"/>
    <mergeCell ref="G217:G218"/>
    <mergeCell ref="H217:H218"/>
    <mergeCell ref="I217:I218"/>
    <mergeCell ref="J217:J218"/>
    <mergeCell ref="K217:K218"/>
    <mergeCell ref="L217:L218"/>
    <mergeCell ref="M217:M218"/>
    <mergeCell ref="N217:N218"/>
    <mergeCell ref="O217:P217"/>
    <mergeCell ref="Q217:R217"/>
    <mergeCell ref="L214:N214"/>
    <mergeCell ref="P214:U214"/>
    <mergeCell ref="B215:B218"/>
    <mergeCell ref="C215:D215"/>
    <mergeCell ref="E215:F215"/>
    <mergeCell ref="G215:H215"/>
    <mergeCell ref="I215:J215"/>
    <mergeCell ref="K215:L215"/>
    <mergeCell ref="M215:N215"/>
    <mergeCell ref="O215:P215"/>
    <mergeCell ref="Q215:R215"/>
    <mergeCell ref="S215:T215"/>
    <mergeCell ref="U215:V215"/>
    <mergeCell ref="O216:P216"/>
    <mergeCell ref="Q216:R216"/>
    <mergeCell ref="S216:T216"/>
    <mergeCell ref="B221:D223"/>
    <mergeCell ref="E221:H221"/>
    <mergeCell ref="I221:K221"/>
    <mergeCell ref="L221:N221"/>
    <mergeCell ref="B224:B227"/>
    <mergeCell ref="C224:D224"/>
    <mergeCell ref="B228:C228"/>
    <mergeCell ref="D228:AD228"/>
    <mergeCell ref="A220:A228"/>
    <mergeCell ref="B220:D220"/>
    <mergeCell ref="B219:C219"/>
    <mergeCell ref="D219:AD219"/>
    <mergeCell ref="E220:H220"/>
    <mergeCell ref="I220:K220"/>
    <mergeCell ref="L220:N220"/>
    <mergeCell ref="O220:V220"/>
    <mergeCell ref="W220:Z220"/>
    <mergeCell ref="AA220:AD220"/>
    <mergeCell ref="A211:A219"/>
    <mergeCell ref="B211:D211"/>
    <mergeCell ref="S217:T217"/>
    <mergeCell ref="U217:V217"/>
    <mergeCell ref="O218:P218"/>
    <mergeCell ref="Q218:R218"/>
    <mergeCell ref="S218:T218"/>
    <mergeCell ref="U218:V218"/>
    <mergeCell ref="U216:V216"/>
    <mergeCell ref="W216:AD218"/>
    <mergeCell ref="C217:C218"/>
    <mergeCell ref="D217:D218"/>
    <mergeCell ref="E217:E218"/>
    <mergeCell ref="F217:F218"/>
    <mergeCell ref="O224:P224"/>
    <mergeCell ref="Q224:R224"/>
    <mergeCell ref="S224:T224"/>
    <mergeCell ref="U224:V224"/>
    <mergeCell ref="O225:P225"/>
    <mergeCell ref="Q225:R225"/>
    <mergeCell ref="S225:T225"/>
    <mergeCell ref="U225:V225"/>
    <mergeCell ref="O221:O223"/>
    <mergeCell ref="P221:U221"/>
    <mergeCell ref="W221:AD224"/>
    <mergeCell ref="E222:H222"/>
    <mergeCell ref="I222:K222"/>
    <mergeCell ref="L222:N222"/>
    <mergeCell ref="P222:U222"/>
    <mergeCell ref="E223:H223"/>
    <mergeCell ref="I223:K223"/>
    <mergeCell ref="L223:N223"/>
    <mergeCell ref="P223:U223"/>
    <mergeCell ref="E224:F224"/>
    <mergeCell ref="G224:H224"/>
    <mergeCell ref="I224:J224"/>
    <mergeCell ref="K224:L224"/>
    <mergeCell ref="M224:N224"/>
    <mergeCell ref="U226:V226"/>
    <mergeCell ref="O227:P227"/>
    <mergeCell ref="Q227:R227"/>
    <mergeCell ref="S227:T227"/>
    <mergeCell ref="U227:V227"/>
    <mergeCell ref="W225:AD227"/>
    <mergeCell ref="C226:C227"/>
    <mergeCell ref="D226:D227"/>
    <mergeCell ref="E226:E227"/>
    <mergeCell ref="F226:F227"/>
    <mergeCell ref="G226:G227"/>
    <mergeCell ref="H226:H227"/>
    <mergeCell ref="I226:I227"/>
    <mergeCell ref="J226:J227"/>
    <mergeCell ref="K226:K227"/>
    <mergeCell ref="L226:L227"/>
    <mergeCell ref="M226:M227"/>
    <mergeCell ref="N226:N227"/>
    <mergeCell ref="O226:P226"/>
    <mergeCell ref="Q226:R226"/>
    <mergeCell ref="S226:T226"/>
    <mergeCell ref="W229:Z229"/>
    <mergeCell ref="AA229:AD229"/>
    <mergeCell ref="B230:D232"/>
    <mergeCell ref="E230:H230"/>
    <mergeCell ref="I230:K230"/>
    <mergeCell ref="L230:N230"/>
    <mergeCell ref="O230:O232"/>
    <mergeCell ref="P230:U230"/>
    <mergeCell ref="W230:AD233"/>
    <mergeCell ref="E231:H231"/>
    <mergeCell ref="I231:K231"/>
    <mergeCell ref="L231:N231"/>
    <mergeCell ref="P231:U231"/>
    <mergeCell ref="E232:H232"/>
    <mergeCell ref="I232:K232"/>
    <mergeCell ref="E229:H229"/>
    <mergeCell ref="I229:K229"/>
    <mergeCell ref="L229:N229"/>
    <mergeCell ref="O229:V229"/>
    <mergeCell ref="G235:G236"/>
    <mergeCell ref="H235:H236"/>
    <mergeCell ref="I235:I236"/>
    <mergeCell ref="J235:J236"/>
    <mergeCell ref="K235:K236"/>
    <mergeCell ref="L235:L236"/>
    <mergeCell ref="M235:M236"/>
    <mergeCell ref="N235:N236"/>
    <mergeCell ref="O235:P235"/>
    <mergeCell ref="Q235:R235"/>
    <mergeCell ref="L232:N232"/>
    <mergeCell ref="P232:U232"/>
    <mergeCell ref="B233:B236"/>
    <mergeCell ref="C233:D233"/>
    <mergeCell ref="E233:F233"/>
    <mergeCell ref="G233:H233"/>
    <mergeCell ref="I233:J233"/>
    <mergeCell ref="K233:L233"/>
    <mergeCell ref="M233:N233"/>
    <mergeCell ref="O233:P233"/>
    <mergeCell ref="Q233:R233"/>
    <mergeCell ref="S233:T233"/>
    <mergeCell ref="U233:V233"/>
    <mergeCell ref="O234:P234"/>
    <mergeCell ref="Q234:R234"/>
    <mergeCell ref="S234:T234"/>
    <mergeCell ref="B239:D241"/>
    <mergeCell ref="E239:H239"/>
    <mergeCell ref="I239:K239"/>
    <mergeCell ref="L239:N239"/>
    <mergeCell ref="B242:B245"/>
    <mergeCell ref="C242:D242"/>
    <mergeCell ref="B246:C246"/>
    <mergeCell ref="D246:AD246"/>
    <mergeCell ref="A238:A246"/>
    <mergeCell ref="B238:D238"/>
    <mergeCell ref="B237:C237"/>
    <mergeCell ref="D237:AD237"/>
    <mergeCell ref="E238:H238"/>
    <mergeCell ref="I238:K238"/>
    <mergeCell ref="L238:N238"/>
    <mergeCell ref="O238:V238"/>
    <mergeCell ref="W238:Z238"/>
    <mergeCell ref="AA238:AD238"/>
    <mergeCell ref="A229:A237"/>
    <mergeCell ref="B229:D229"/>
    <mergeCell ref="S235:T235"/>
    <mergeCell ref="U235:V235"/>
    <mergeCell ref="O236:P236"/>
    <mergeCell ref="Q236:R236"/>
    <mergeCell ref="S236:T236"/>
    <mergeCell ref="U236:V236"/>
    <mergeCell ref="U234:V234"/>
    <mergeCell ref="W234:AD236"/>
    <mergeCell ref="C235:C236"/>
    <mergeCell ref="D235:D236"/>
    <mergeCell ref="E235:E236"/>
    <mergeCell ref="F235:F236"/>
    <mergeCell ref="O242:P242"/>
    <mergeCell ref="Q242:R242"/>
    <mergeCell ref="S242:T242"/>
    <mergeCell ref="U242:V242"/>
    <mergeCell ref="O243:P243"/>
    <mergeCell ref="Q243:R243"/>
    <mergeCell ref="S243:T243"/>
    <mergeCell ref="U243:V243"/>
    <mergeCell ref="O239:O241"/>
    <mergeCell ref="P239:U239"/>
    <mergeCell ref="W239:AD242"/>
    <mergeCell ref="E240:H240"/>
    <mergeCell ref="I240:K240"/>
    <mergeCell ref="L240:N240"/>
    <mergeCell ref="P240:U240"/>
    <mergeCell ref="E241:H241"/>
    <mergeCell ref="I241:K241"/>
    <mergeCell ref="L241:N241"/>
    <mergeCell ref="P241:U241"/>
    <mergeCell ref="E242:F242"/>
    <mergeCell ref="G242:H242"/>
    <mergeCell ref="I242:J242"/>
    <mergeCell ref="K242:L242"/>
    <mergeCell ref="M242:N242"/>
    <mergeCell ref="U244:V244"/>
    <mergeCell ref="O245:P245"/>
    <mergeCell ref="Q245:R245"/>
    <mergeCell ref="S245:T245"/>
    <mergeCell ref="U245:V245"/>
    <mergeCell ref="W243:AD245"/>
    <mergeCell ref="C244:C245"/>
    <mergeCell ref="D244:D245"/>
    <mergeCell ref="E244:E245"/>
    <mergeCell ref="F244:F245"/>
    <mergeCell ref="G244:G245"/>
    <mergeCell ref="H244:H245"/>
    <mergeCell ref="I244:I245"/>
    <mergeCell ref="J244:J245"/>
    <mergeCell ref="K244:K245"/>
    <mergeCell ref="L244:L245"/>
    <mergeCell ref="M244:M245"/>
    <mergeCell ref="N244:N245"/>
    <mergeCell ref="O244:P244"/>
    <mergeCell ref="Q244:R244"/>
    <mergeCell ref="S244:T244"/>
    <mergeCell ref="W247:Z247"/>
    <mergeCell ref="AA247:AD247"/>
    <mergeCell ref="B248:D250"/>
    <mergeCell ref="E248:H248"/>
    <mergeCell ref="I248:K248"/>
    <mergeCell ref="L248:N248"/>
    <mergeCell ref="O248:O250"/>
    <mergeCell ref="P248:U248"/>
    <mergeCell ref="W248:AD251"/>
    <mergeCell ref="E249:H249"/>
    <mergeCell ref="I249:K249"/>
    <mergeCell ref="L249:N249"/>
    <mergeCell ref="P249:U249"/>
    <mergeCell ref="E250:H250"/>
    <mergeCell ref="I250:K250"/>
    <mergeCell ref="E247:H247"/>
    <mergeCell ref="I247:K247"/>
    <mergeCell ref="L247:N247"/>
    <mergeCell ref="O247:V247"/>
    <mergeCell ref="G253:G254"/>
    <mergeCell ref="H253:H254"/>
    <mergeCell ref="I253:I254"/>
    <mergeCell ref="J253:J254"/>
    <mergeCell ref="K253:K254"/>
    <mergeCell ref="L253:L254"/>
    <mergeCell ref="M253:M254"/>
    <mergeCell ref="N253:N254"/>
    <mergeCell ref="O253:P253"/>
    <mergeCell ref="Q253:R253"/>
    <mergeCell ref="L250:N250"/>
    <mergeCell ref="P250:U250"/>
    <mergeCell ref="B251:B254"/>
    <mergeCell ref="C251:D251"/>
    <mergeCell ref="E251:F251"/>
    <mergeCell ref="G251:H251"/>
    <mergeCell ref="I251:J251"/>
    <mergeCell ref="K251:L251"/>
    <mergeCell ref="M251:N251"/>
    <mergeCell ref="O251:P251"/>
    <mergeCell ref="Q251:R251"/>
    <mergeCell ref="S251:T251"/>
    <mergeCell ref="U251:V251"/>
    <mergeCell ref="O252:P252"/>
    <mergeCell ref="Q252:R252"/>
    <mergeCell ref="S252:T252"/>
    <mergeCell ref="B257:D259"/>
    <mergeCell ref="E257:H257"/>
    <mergeCell ref="I257:K257"/>
    <mergeCell ref="L257:N257"/>
    <mergeCell ref="B260:B263"/>
    <mergeCell ref="C260:D260"/>
    <mergeCell ref="B264:C264"/>
    <mergeCell ref="D264:AD264"/>
    <mergeCell ref="A256:A264"/>
    <mergeCell ref="B256:D256"/>
    <mergeCell ref="B255:C255"/>
    <mergeCell ref="D255:AD255"/>
    <mergeCell ref="E256:H256"/>
    <mergeCell ref="I256:K256"/>
    <mergeCell ref="L256:N256"/>
    <mergeCell ref="O256:V256"/>
    <mergeCell ref="W256:Z256"/>
    <mergeCell ref="AA256:AD256"/>
    <mergeCell ref="A247:A255"/>
    <mergeCell ref="B247:D247"/>
    <mergeCell ref="S253:T253"/>
    <mergeCell ref="U253:V253"/>
    <mergeCell ref="O254:P254"/>
    <mergeCell ref="Q254:R254"/>
    <mergeCell ref="S254:T254"/>
    <mergeCell ref="U254:V254"/>
    <mergeCell ref="U252:V252"/>
    <mergeCell ref="W252:AD254"/>
    <mergeCell ref="C253:C254"/>
    <mergeCell ref="D253:D254"/>
    <mergeCell ref="E253:E254"/>
    <mergeCell ref="F253:F254"/>
    <mergeCell ref="O260:P260"/>
    <mergeCell ref="Q260:R260"/>
    <mergeCell ref="S260:T260"/>
    <mergeCell ref="U260:V260"/>
    <mergeCell ref="O261:P261"/>
    <mergeCell ref="Q261:R261"/>
    <mergeCell ref="S261:T261"/>
    <mergeCell ref="U261:V261"/>
    <mergeCell ref="O257:O259"/>
    <mergeCell ref="P257:U257"/>
    <mergeCell ref="W257:AD260"/>
    <mergeCell ref="E258:H258"/>
    <mergeCell ref="I258:K258"/>
    <mergeCell ref="L258:N258"/>
    <mergeCell ref="P258:U258"/>
    <mergeCell ref="E259:H259"/>
    <mergeCell ref="I259:K259"/>
    <mergeCell ref="L259:N259"/>
    <mergeCell ref="P259:U259"/>
    <mergeCell ref="E260:F260"/>
    <mergeCell ref="G260:H260"/>
    <mergeCell ref="I260:J260"/>
    <mergeCell ref="K260:L260"/>
    <mergeCell ref="M260:N260"/>
    <mergeCell ref="A265:A273"/>
    <mergeCell ref="B265:D265"/>
    <mergeCell ref="U262:V262"/>
    <mergeCell ref="O263:P263"/>
    <mergeCell ref="Q263:R263"/>
    <mergeCell ref="S263:T263"/>
    <mergeCell ref="U263:V263"/>
    <mergeCell ref="W261:AD263"/>
    <mergeCell ref="C262:C263"/>
    <mergeCell ref="D262:D263"/>
    <mergeCell ref="E262:E263"/>
    <mergeCell ref="F262:F263"/>
    <mergeCell ref="G262:G263"/>
    <mergeCell ref="H262:H263"/>
    <mergeCell ref="I262:I263"/>
    <mergeCell ref="J262:J263"/>
    <mergeCell ref="K262:K263"/>
    <mergeCell ref="L262:L263"/>
    <mergeCell ref="M262:M263"/>
    <mergeCell ref="N262:N263"/>
    <mergeCell ref="O262:P262"/>
    <mergeCell ref="Q262:R262"/>
    <mergeCell ref="S262:T262"/>
    <mergeCell ref="W265:Z265"/>
    <mergeCell ref="AA265:AD265"/>
    <mergeCell ref="B266:D268"/>
    <mergeCell ref="E266:H266"/>
    <mergeCell ref="I266:K266"/>
    <mergeCell ref="L266:N266"/>
    <mergeCell ref="O266:O268"/>
    <mergeCell ref="P266:U266"/>
    <mergeCell ref="W266:AD269"/>
    <mergeCell ref="I269:J269"/>
    <mergeCell ref="K269:L269"/>
    <mergeCell ref="M269:N269"/>
    <mergeCell ref="O269:P269"/>
    <mergeCell ref="Q269:R269"/>
    <mergeCell ref="S269:T269"/>
    <mergeCell ref="U269:V269"/>
    <mergeCell ref="O270:P270"/>
    <mergeCell ref="Q270:R270"/>
    <mergeCell ref="S270:T270"/>
    <mergeCell ref="B273:C273"/>
    <mergeCell ref="D273:AD273"/>
    <mergeCell ref="B4:D4"/>
    <mergeCell ref="W270:AD272"/>
    <mergeCell ref="E267:H267"/>
    <mergeCell ref="I267:K267"/>
    <mergeCell ref="L267:N267"/>
    <mergeCell ref="P267:U267"/>
    <mergeCell ref="E268:H268"/>
    <mergeCell ref="I268:K268"/>
    <mergeCell ref="E265:H265"/>
    <mergeCell ref="I265:K265"/>
    <mergeCell ref="L265:N265"/>
    <mergeCell ref="O265:V265"/>
    <mergeCell ref="K271:K272"/>
    <mergeCell ref="L271:L272"/>
    <mergeCell ref="M271:M272"/>
    <mergeCell ref="N271:N272"/>
    <mergeCell ref="O271:P271"/>
    <mergeCell ref="Q271:R271"/>
    <mergeCell ref="L268:N268"/>
    <mergeCell ref="P268:U268"/>
    <mergeCell ref="A4:A12"/>
    <mergeCell ref="A13:A21"/>
    <mergeCell ref="B13:D13"/>
    <mergeCell ref="A22:A30"/>
    <mergeCell ref="B22:D22"/>
    <mergeCell ref="A31:A39"/>
    <mergeCell ref="B31:D31"/>
    <mergeCell ref="A40:A48"/>
    <mergeCell ref="B40:D40"/>
    <mergeCell ref="A49:A57"/>
    <mergeCell ref="B49:D49"/>
    <mergeCell ref="A58:A66"/>
    <mergeCell ref="B58:D58"/>
    <mergeCell ref="S271:T271"/>
    <mergeCell ref="U271:V271"/>
    <mergeCell ref="O272:P272"/>
    <mergeCell ref="Q272:R272"/>
    <mergeCell ref="S272:T272"/>
    <mergeCell ref="U272:V272"/>
    <mergeCell ref="U270:V270"/>
    <mergeCell ref="C271:C272"/>
    <mergeCell ref="D271:D272"/>
    <mergeCell ref="E271:E272"/>
    <mergeCell ref="F271:F272"/>
    <mergeCell ref="G271:G272"/>
    <mergeCell ref="H271:H272"/>
    <mergeCell ref="I271:I272"/>
    <mergeCell ref="J271:J272"/>
    <mergeCell ref="B269:B272"/>
    <mergeCell ref="C269:D269"/>
    <mergeCell ref="E269:F269"/>
    <mergeCell ref="G269:H269"/>
  </mergeCells>
  <phoneticPr fontId="1"/>
  <pageMargins left="0.55118110236220474" right="0.23622047244094491" top="0.54" bottom="0.21" header="0.31496062992125984" footer="0.17"/>
  <pageSetup paperSize="9" orientation="landscape" r:id="rId1"/>
  <rowBreaks count="1" manualBreakCount="1">
    <brk id="21" max="29"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利用者曜日別抽出!$G$5:$G$104</xm:f>
          </x14:formula1>
          <xm:sqref>B5:D7 B14:D16 B23:D25 B32:D34 B41:D43 B50:D52 B59:D61 B68:D70 B77:D79 B86:D88 B95:D97 B104:D106 B113:D115 B122:D124 B131:D133 B140:D142 B149:D151 B158:D160 B167:D169 B176:D178 B185:D187 B194:D196 B203:D205 B212:D214 B221:D223 B230:D232 B239:D241 B248:D250 B257:D259 B266:D268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273"/>
  <sheetViews>
    <sheetView showZeros="0" view="pageBreakPreview" topLeftCell="A26" zoomScale="85" zoomScaleNormal="85" zoomScaleSheetLayoutView="85" workbookViewId="0">
      <selection activeCell="AP39" sqref="AP39"/>
    </sheetView>
  </sheetViews>
  <sheetFormatPr defaultColWidth="3.44140625" defaultRowHeight="13.2"/>
  <cols>
    <col min="1" max="30" width="4.6640625" style="60" customWidth="1"/>
    <col min="31" max="16384" width="3.44140625" style="60"/>
  </cols>
  <sheetData>
    <row r="1" spans="1:30" ht="25.5" customHeight="1" thickBot="1">
      <c r="A1" s="227" t="s">
        <v>8</v>
      </c>
      <c r="B1" s="228"/>
      <c r="C1" s="228"/>
      <c r="D1" s="176" t="s">
        <v>133</v>
      </c>
      <c r="E1" s="177"/>
      <c r="F1" s="177"/>
      <c r="G1" s="177"/>
      <c r="H1" s="177"/>
      <c r="I1" s="177"/>
      <c r="J1" s="177"/>
      <c r="K1" s="177"/>
      <c r="L1" s="177"/>
      <c r="M1" s="177"/>
      <c r="N1" s="177"/>
      <c r="O1" s="177"/>
      <c r="P1" s="177"/>
      <c r="Q1" s="177"/>
      <c r="R1" s="177"/>
      <c r="S1" s="232"/>
      <c r="T1" s="233" t="s">
        <v>41</v>
      </c>
      <c r="U1" s="234"/>
      <c r="V1" s="235"/>
      <c r="W1" s="236"/>
      <c r="X1" s="236"/>
      <c r="Y1" s="236"/>
      <c r="Z1" s="236"/>
      <c r="AA1" s="236"/>
      <c r="AB1" s="236"/>
      <c r="AC1" s="236"/>
      <c r="AD1" s="237"/>
    </row>
    <row r="2" spans="1:30" ht="5.25" customHeight="1" thickBot="1"/>
    <row r="3" spans="1:30" ht="15" thickBot="1">
      <c r="A3" s="229" t="s">
        <v>134</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1"/>
    </row>
    <row r="4" spans="1:30" ht="21" customHeight="1" thickBot="1">
      <c r="A4" s="146">
        <v>1</v>
      </c>
      <c r="B4" s="149" t="s">
        <v>9</v>
      </c>
      <c r="C4" s="150"/>
      <c r="D4" s="151"/>
      <c r="E4" s="149" t="s">
        <v>10</v>
      </c>
      <c r="F4" s="150"/>
      <c r="G4" s="150"/>
      <c r="H4" s="150"/>
      <c r="I4" s="196" t="s">
        <v>11</v>
      </c>
      <c r="J4" s="150"/>
      <c r="K4" s="197"/>
      <c r="L4" s="150" t="s">
        <v>12</v>
      </c>
      <c r="M4" s="150"/>
      <c r="N4" s="150"/>
      <c r="O4" s="198" t="s">
        <v>175</v>
      </c>
      <c r="P4" s="199"/>
      <c r="Q4" s="199"/>
      <c r="R4" s="199"/>
      <c r="S4" s="199"/>
      <c r="T4" s="199"/>
      <c r="U4" s="199"/>
      <c r="V4" s="199"/>
      <c r="W4" s="203" t="s">
        <v>169</v>
      </c>
      <c r="X4" s="204"/>
      <c r="Y4" s="204"/>
      <c r="Z4" s="205"/>
      <c r="AA4" s="206" t="str">
        <f>VLOOKUP($B5,利用者一覧!$C$4:$AU$53,43,FALSE)</f>
        <v>口腔</v>
      </c>
      <c r="AB4" s="206"/>
      <c r="AC4" s="206"/>
      <c r="AD4" s="207"/>
    </row>
    <row r="5" spans="1:30" ht="21" customHeight="1" thickTop="1">
      <c r="A5" s="147"/>
      <c r="B5" s="208" t="s">
        <v>192</v>
      </c>
      <c r="C5" s="208"/>
      <c r="D5" s="208"/>
      <c r="E5" s="211" t="s">
        <v>19</v>
      </c>
      <c r="F5" s="212"/>
      <c r="G5" s="212"/>
      <c r="H5" s="212"/>
      <c r="I5" s="213" t="s">
        <v>20</v>
      </c>
      <c r="J5" s="214"/>
      <c r="K5" s="215"/>
      <c r="L5" s="214" t="s">
        <v>21</v>
      </c>
      <c r="M5" s="214"/>
      <c r="N5" s="214"/>
      <c r="O5" s="216" t="s">
        <v>147</v>
      </c>
      <c r="P5" s="218" t="str">
        <f>VLOOKUP($B5,利用者一覧!$C$4:$AU$53,40,FALSE)</f>
        <v>てくてく体操</v>
      </c>
      <c r="Q5" s="219"/>
      <c r="R5" s="219"/>
      <c r="S5" s="219"/>
      <c r="T5" s="219"/>
      <c r="U5" s="220"/>
      <c r="V5" s="88" t="s">
        <v>148</v>
      </c>
      <c r="W5" s="221" t="str">
        <f>VLOOKUP($B5,利用者一覧!$C$4:$AU$53,45,FALSE)</f>
        <v>②他者とのコミュをサポート④トイレのついてに歩行訓練⑤米の摂取量の確認⑥1日1回またぎ動作訓練⑦見守り⑧機能訓練欄要確認</v>
      </c>
      <c r="X5" s="222"/>
      <c r="Y5" s="222"/>
      <c r="Z5" s="222"/>
      <c r="AA5" s="222"/>
      <c r="AB5" s="222"/>
      <c r="AC5" s="222"/>
      <c r="AD5" s="223"/>
    </row>
    <row r="6" spans="1:30" ht="21" customHeight="1">
      <c r="A6" s="147"/>
      <c r="B6" s="209"/>
      <c r="C6" s="209"/>
      <c r="D6" s="209"/>
      <c r="E6" s="183" t="s">
        <v>24</v>
      </c>
      <c r="F6" s="184"/>
      <c r="G6" s="184"/>
      <c r="H6" s="184"/>
      <c r="I6" s="185" t="s">
        <v>20</v>
      </c>
      <c r="J6" s="186"/>
      <c r="K6" s="187"/>
      <c r="L6" s="186" t="s">
        <v>21</v>
      </c>
      <c r="M6" s="186"/>
      <c r="N6" s="186"/>
      <c r="O6" s="217"/>
      <c r="P6" s="188" t="str">
        <f>VLOOKUP($B5,利用者一覧!$C$4:$AU$53,41,FALSE)</f>
        <v>下肢マシントレ</v>
      </c>
      <c r="Q6" s="189"/>
      <c r="R6" s="189"/>
      <c r="S6" s="189"/>
      <c r="T6" s="189"/>
      <c r="U6" s="190"/>
      <c r="V6" s="89" t="s">
        <v>148</v>
      </c>
      <c r="W6" s="224"/>
      <c r="X6" s="225"/>
      <c r="Y6" s="225"/>
      <c r="Z6" s="225"/>
      <c r="AA6" s="225"/>
      <c r="AB6" s="225"/>
      <c r="AC6" s="225"/>
      <c r="AD6" s="226"/>
    </row>
    <row r="7" spans="1:30" ht="21" customHeight="1" thickBot="1">
      <c r="A7" s="147"/>
      <c r="B7" s="210"/>
      <c r="C7" s="210"/>
      <c r="D7" s="210"/>
      <c r="E7" s="191" t="s">
        <v>25</v>
      </c>
      <c r="F7" s="192"/>
      <c r="G7" s="192"/>
      <c r="H7" s="192"/>
      <c r="I7" s="193" t="s">
        <v>20</v>
      </c>
      <c r="J7" s="194"/>
      <c r="K7" s="195"/>
      <c r="L7" s="194" t="s">
        <v>21</v>
      </c>
      <c r="M7" s="194"/>
      <c r="N7" s="194"/>
      <c r="O7" s="217"/>
      <c r="P7" s="188">
        <f>VLOOKUP($B5,利用者一覧!$C$4:$AU$53,42,FALSE)</f>
        <v>0</v>
      </c>
      <c r="Q7" s="189"/>
      <c r="R7" s="189"/>
      <c r="S7" s="189"/>
      <c r="T7" s="189"/>
      <c r="U7" s="190"/>
      <c r="V7" s="89" t="s">
        <v>148</v>
      </c>
      <c r="W7" s="224"/>
      <c r="X7" s="225"/>
      <c r="Y7" s="225"/>
      <c r="Z7" s="225"/>
      <c r="AA7" s="225"/>
      <c r="AB7" s="225"/>
      <c r="AC7" s="225"/>
      <c r="AD7" s="226"/>
    </row>
    <row r="8" spans="1:30" ht="21" customHeight="1" thickBot="1">
      <c r="A8" s="147"/>
      <c r="B8" s="162" t="s">
        <v>132</v>
      </c>
      <c r="C8" s="165" t="s">
        <v>13</v>
      </c>
      <c r="D8" s="166"/>
      <c r="E8" s="167" t="s">
        <v>14</v>
      </c>
      <c r="F8" s="166"/>
      <c r="G8" s="167" t="s">
        <v>15</v>
      </c>
      <c r="H8" s="166"/>
      <c r="I8" s="167" t="s">
        <v>16</v>
      </c>
      <c r="J8" s="166"/>
      <c r="K8" s="167" t="s">
        <v>17</v>
      </c>
      <c r="L8" s="166"/>
      <c r="M8" s="167" t="s">
        <v>18</v>
      </c>
      <c r="N8" s="168"/>
      <c r="O8" s="169" t="s">
        <v>135</v>
      </c>
      <c r="P8" s="170"/>
      <c r="Q8" s="170" t="s">
        <v>143</v>
      </c>
      <c r="R8" s="170"/>
      <c r="S8" s="170" t="s">
        <v>144</v>
      </c>
      <c r="T8" s="170"/>
      <c r="U8" s="170" t="s">
        <v>138</v>
      </c>
      <c r="V8" s="171"/>
      <c r="W8" s="224"/>
      <c r="X8" s="225"/>
      <c r="Y8" s="225"/>
      <c r="Z8" s="225"/>
      <c r="AA8" s="225"/>
      <c r="AB8" s="225"/>
      <c r="AC8" s="225"/>
      <c r="AD8" s="226"/>
    </row>
    <row r="9" spans="1:30" ht="21" customHeight="1" thickTop="1">
      <c r="A9" s="147"/>
      <c r="B9" s="163"/>
      <c r="C9" s="90" t="s">
        <v>22</v>
      </c>
      <c r="D9" s="91" t="s">
        <v>23</v>
      </c>
      <c r="E9" s="92" t="s">
        <v>22</v>
      </c>
      <c r="F9" s="91" t="s">
        <v>23</v>
      </c>
      <c r="G9" s="92" t="s">
        <v>22</v>
      </c>
      <c r="H9" s="91" t="s">
        <v>23</v>
      </c>
      <c r="I9" s="92" t="s">
        <v>22</v>
      </c>
      <c r="J9" s="91" t="s">
        <v>23</v>
      </c>
      <c r="K9" s="92" t="s">
        <v>22</v>
      </c>
      <c r="L9" s="91" t="s">
        <v>23</v>
      </c>
      <c r="M9" s="92" t="s">
        <v>22</v>
      </c>
      <c r="N9" s="93" t="s">
        <v>23</v>
      </c>
      <c r="O9" s="172" t="str">
        <f>VLOOKUP($B5,利用者一覧!$C$4:$AU$53,14,FALSE)</f>
        <v>□</v>
      </c>
      <c r="P9" s="155"/>
      <c r="Q9" s="173" t="str">
        <f>VLOOKUP($B5,利用者一覧!$C$4:$AU$53,16,FALSE)</f>
        <v>☑</v>
      </c>
      <c r="R9" s="155"/>
      <c r="S9" s="155" t="str">
        <f>VLOOKUP($B5,利用者一覧!$C$4:$AU$53,18,FALSE)</f>
        <v>□</v>
      </c>
      <c r="T9" s="155"/>
      <c r="U9" s="155" t="str">
        <f>VLOOKUP($B5,利用者一覧!$C$4:$AU$53,20,FALSE)</f>
        <v>☑</v>
      </c>
      <c r="V9" s="155"/>
      <c r="W9" s="179" t="str">
        <f>VLOOKUP($B5,利用者一覧!$C$4:$AU$53,44,FALSE)</f>
        <v>目標：食事業の増加　注意：口腔体操を食前に</v>
      </c>
      <c r="X9" s="179"/>
      <c r="Y9" s="179"/>
      <c r="Z9" s="179"/>
      <c r="AA9" s="179"/>
      <c r="AB9" s="179"/>
      <c r="AC9" s="179"/>
      <c r="AD9" s="180"/>
    </row>
    <row r="10" spans="1:30" ht="21" customHeight="1">
      <c r="A10" s="147"/>
      <c r="B10" s="163"/>
      <c r="C10" s="156" t="str">
        <f>VLOOKUP($B5,利用者一覧!$C$4:$AU$53,30,FALSE)</f>
        <v>☑</v>
      </c>
      <c r="D10" s="158" t="s">
        <v>148</v>
      </c>
      <c r="E10" s="160" t="str">
        <f>VLOOKUP($B5,利用者一覧!$C$4:$AU$53,31,FALSE)</f>
        <v>□</v>
      </c>
      <c r="F10" s="158" t="s">
        <v>148</v>
      </c>
      <c r="G10" s="160" t="str">
        <f>VLOOKUP($B5,利用者一覧!$C$4:$AU$53,32,FALSE)</f>
        <v>□</v>
      </c>
      <c r="H10" s="158" t="s">
        <v>148</v>
      </c>
      <c r="I10" s="160" t="str">
        <f>VLOOKUP($B5,利用者一覧!$C$4:$AU$53,33,FALSE)</f>
        <v>□</v>
      </c>
      <c r="J10" s="158" t="s">
        <v>148</v>
      </c>
      <c r="K10" s="160" t="str">
        <f>VLOOKUP($B5,利用者一覧!$C$4:$AU$53,34,FALSE)</f>
        <v>□</v>
      </c>
      <c r="L10" s="158" t="s">
        <v>148</v>
      </c>
      <c r="M10" s="160" t="str">
        <f>VLOOKUP($B5,利用者一覧!$C$4:$AU$53,35,FALSE)</f>
        <v>☑</v>
      </c>
      <c r="N10" s="200" t="s">
        <v>148</v>
      </c>
      <c r="O10" s="202" t="s">
        <v>139</v>
      </c>
      <c r="P10" s="152"/>
      <c r="Q10" s="152" t="s">
        <v>140</v>
      </c>
      <c r="R10" s="152"/>
      <c r="S10" s="152" t="s">
        <v>141</v>
      </c>
      <c r="T10" s="152"/>
      <c r="U10" s="152" t="s">
        <v>142</v>
      </c>
      <c r="V10" s="152"/>
      <c r="W10" s="179"/>
      <c r="X10" s="179"/>
      <c r="Y10" s="179"/>
      <c r="Z10" s="179"/>
      <c r="AA10" s="179"/>
      <c r="AB10" s="179"/>
      <c r="AC10" s="179"/>
      <c r="AD10" s="180"/>
    </row>
    <row r="11" spans="1:30" ht="21" customHeight="1" thickBot="1">
      <c r="A11" s="147"/>
      <c r="B11" s="164"/>
      <c r="C11" s="157"/>
      <c r="D11" s="159"/>
      <c r="E11" s="161"/>
      <c r="F11" s="159"/>
      <c r="G11" s="161"/>
      <c r="H11" s="159"/>
      <c r="I11" s="161"/>
      <c r="J11" s="159"/>
      <c r="K11" s="161"/>
      <c r="L11" s="159"/>
      <c r="M11" s="161"/>
      <c r="N11" s="201"/>
      <c r="O11" s="153" t="str">
        <f>VLOOKUP($B5,利用者一覧!$C$4:$AU$53,22,FALSE)</f>
        <v>☑</v>
      </c>
      <c r="P11" s="154"/>
      <c r="Q11" s="154" t="str">
        <f>VLOOKUP($B5,利用者一覧!$C$4:$AU$53,24,FALSE)</f>
        <v>☑</v>
      </c>
      <c r="R11" s="154"/>
      <c r="S11" s="154" t="str">
        <f>VLOOKUP($B5,利用者一覧!$C$4:$AU$53,26,FALSE)</f>
        <v>☑</v>
      </c>
      <c r="T11" s="154"/>
      <c r="U11" s="154" t="str">
        <f>VLOOKUP($B5,利用者一覧!$C$4:$AU$53,28,FALSE)</f>
        <v>☑</v>
      </c>
      <c r="V11" s="154"/>
      <c r="W11" s="181"/>
      <c r="X11" s="181"/>
      <c r="Y11" s="181"/>
      <c r="Z11" s="181"/>
      <c r="AA11" s="181"/>
      <c r="AB11" s="181"/>
      <c r="AC11" s="181"/>
      <c r="AD11" s="182"/>
    </row>
    <row r="12" spans="1:30" ht="25.8" customHeight="1" thickBot="1">
      <c r="A12" s="148"/>
      <c r="B12" s="174" t="s">
        <v>182</v>
      </c>
      <c r="C12" s="175"/>
      <c r="D12" s="176"/>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8"/>
    </row>
    <row r="13" spans="1:30" ht="21" customHeight="1" thickBot="1">
      <c r="A13" s="146">
        <v>2</v>
      </c>
      <c r="B13" s="149" t="s">
        <v>9</v>
      </c>
      <c r="C13" s="150"/>
      <c r="D13" s="151"/>
      <c r="E13" s="149" t="s">
        <v>10</v>
      </c>
      <c r="F13" s="150"/>
      <c r="G13" s="150"/>
      <c r="H13" s="150"/>
      <c r="I13" s="196" t="s">
        <v>11</v>
      </c>
      <c r="J13" s="150"/>
      <c r="K13" s="197"/>
      <c r="L13" s="150" t="s">
        <v>12</v>
      </c>
      <c r="M13" s="150"/>
      <c r="N13" s="150"/>
      <c r="O13" s="198" t="s">
        <v>175</v>
      </c>
      <c r="P13" s="199"/>
      <c r="Q13" s="199"/>
      <c r="R13" s="199"/>
      <c r="S13" s="199"/>
      <c r="T13" s="199"/>
      <c r="U13" s="199"/>
      <c r="V13" s="199"/>
      <c r="W13" s="203" t="s">
        <v>169</v>
      </c>
      <c r="X13" s="204"/>
      <c r="Y13" s="204"/>
      <c r="Z13" s="205"/>
      <c r="AA13" s="206" t="str">
        <f>VLOOKUP($B14,利用者一覧!$C$4:$AU$53,43,FALSE)</f>
        <v>レクリエーション</v>
      </c>
      <c r="AB13" s="206"/>
      <c r="AC13" s="206"/>
      <c r="AD13" s="207"/>
    </row>
    <row r="14" spans="1:30" ht="21" customHeight="1" thickTop="1">
      <c r="A14" s="147"/>
      <c r="B14" s="208" t="s">
        <v>188</v>
      </c>
      <c r="C14" s="208"/>
      <c r="D14" s="208"/>
      <c r="E14" s="211" t="s">
        <v>19</v>
      </c>
      <c r="F14" s="212"/>
      <c r="G14" s="212"/>
      <c r="H14" s="212"/>
      <c r="I14" s="213" t="s">
        <v>20</v>
      </c>
      <c r="J14" s="214"/>
      <c r="K14" s="215"/>
      <c r="L14" s="214" t="s">
        <v>21</v>
      </c>
      <c r="M14" s="214"/>
      <c r="N14" s="214"/>
      <c r="O14" s="216" t="s">
        <v>147</v>
      </c>
      <c r="P14" s="218" t="str">
        <f>VLOOKUP($B14,利用者一覧!$C$4:$AU$53,40,FALSE)</f>
        <v>てくてく体操</v>
      </c>
      <c r="Q14" s="219"/>
      <c r="R14" s="219"/>
      <c r="S14" s="219"/>
      <c r="T14" s="219"/>
      <c r="U14" s="220"/>
      <c r="V14" s="88" t="s">
        <v>148</v>
      </c>
      <c r="W14" s="221" t="str">
        <f>VLOOKUP($B14,利用者一覧!$C$4:$AU$53,45,FALSE)</f>
        <v>①他者とのコミュをサポート④トイレのついてに歩行訓練⑧機能訓練欄要確認</v>
      </c>
      <c r="X14" s="222"/>
      <c r="Y14" s="222"/>
      <c r="Z14" s="222"/>
      <c r="AA14" s="222"/>
      <c r="AB14" s="222"/>
      <c r="AC14" s="222"/>
      <c r="AD14" s="223"/>
    </row>
    <row r="15" spans="1:30" ht="21" customHeight="1">
      <c r="A15" s="147"/>
      <c r="B15" s="209"/>
      <c r="C15" s="209"/>
      <c r="D15" s="209"/>
      <c r="E15" s="183" t="s">
        <v>24</v>
      </c>
      <c r="F15" s="184"/>
      <c r="G15" s="184"/>
      <c r="H15" s="184"/>
      <c r="I15" s="185" t="s">
        <v>20</v>
      </c>
      <c r="J15" s="186"/>
      <c r="K15" s="187"/>
      <c r="L15" s="186" t="s">
        <v>21</v>
      </c>
      <c r="M15" s="186"/>
      <c r="N15" s="186"/>
      <c r="O15" s="217"/>
      <c r="P15" s="188" t="str">
        <f>VLOOKUP($B14,利用者一覧!$C$4:$AU$53,41,FALSE)</f>
        <v>下肢マシントレ</v>
      </c>
      <c r="Q15" s="189"/>
      <c r="R15" s="189"/>
      <c r="S15" s="189"/>
      <c r="T15" s="189"/>
      <c r="U15" s="190"/>
      <c r="V15" s="89" t="s">
        <v>148</v>
      </c>
      <c r="W15" s="224"/>
      <c r="X15" s="225"/>
      <c r="Y15" s="225"/>
      <c r="Z15" s="225"/>
      <c r="AA15" s="225"/>
      <c r="AB15" s="225"/>
      <c r="AC15" s="225"/>
      <c r="AD15" s="226"/>
    </row>
    <row r="16" spans="1:30" ht="21" customHeight="1" thickBot="1">
      <c r="A16" s="147"/>
      <c r="B16" s="210"/>
      <c r="C16" s="210"/>
      <c r="D16" s="210"/>
      <c r="E16" s="191" t="s">
        <v>25</v>
      </c>
      <c r="F16" s="192"/>
      <c r="G16" s="192"/>
      <c r="H16" s="192"/>
      <c r="I16" s="193" t="s">
        <v>20</v>
      </c>
      <c r="J16" s="194"/>
      <c r="K16" s="195"/>
      <c r="L16" s="194" t="s">
        <v>21</v>
      </c>
      <c r="M16" s="194"/>
      <c r="N16" s="194"/>
      <c r="O16" s="217"/>
      <c r="P16" s="188">
        <f>VLOOKUP($B14,利用者一覧!$C$4:$AU$53,42,FALSE)</f>
        <v>0</v>
      </c>
      <c r="Q16" s="189"/>
      <c r="R16" s="189"/>
      <c r="S16" s="189"/>
      <c r="T16" s="189"/>
      <c r="U16" s="190"/>
      <c r="V16" s="89" t="s">
        <v>148</v>
      </c>
      <c r="W16" s="224"/>
      <c r="X16" s="225"/>
      <c r="Y16" s="225"/>
      <c r="Z16" s="225"/>
      <c r="AA16" s="225"/>
      <c r="AB16" s="225"/>
      <c r="AC16" s="225"/>
      <c r="AD16" s="226"/>
    </row>
    <row r="17" spans="1:30" ht="21" customHeight="1" thickBot="1">
      <c r="A17" s="147"/>
      <c r="B17" s="162" t="s">
        <v>132</v>
      </c>
      <c r="C17" s="165" t="s">
        <v>13</v>
      </c>
      <c r="D17" s="166"/>
      <c r="E17" s="167" t="s">
        <v>14</v>
      </c>
      <c r="F17" s="166"/>
      <c r="G17" s="167" t="s">
        <v>15</v>
      </c>
      <c r="H17" s="166"/>
      <c r="I17" s="167" t="s">
        <v>16</v>
      </c>
      <c r="J17" s="166"/>
      <c r="K17" s="167" t="s">
        <v>17</v>
      </c>
      <c r="L17" s="166"/>
      <c r="M17" s="167" t="s">
        <v>18</v>
      </c>
      <c r="N17" s="168"/>
      <c r="O17" s="169" t="s">
        <v>135</v>
      </c>
      <c r="P17" s="170"/>
      <c r="Q17" s="170" t="s">
        <v>143</v>
      </c>
      <c r="R17" s="170"/>
      <c r="S17" s="170" t="s">
        <v>144</v>
      </c>
      <c r="T17" s="170"/>
      <c r="U17" s="170" t="s">
        <v>138</v>
      </c>
      <c r="V17" s="171"/>
      <c r="W17" s="224"/>
      <c r="X17" s="225"/>
      <c r="Y17" s="225"/>
      <c r="Z17" s="225"/>
      <c r="AA17" s="225"/>
      <c r="AB17" s="225"/>
      <c r="AC17" s="225"/>
      <c r="AD17" s="226"/>
    </row>
    <row r="18" spans="1:30" ht="21" customHeight="1" thickTop="1">
      <c r="A18" s="147"/>
      <c r="B18" s="163"/>
      <c r="C18" s="90" t="s">
        <v>22</v>
      </c>
      <c r="D18" s="91" t="s">
        <v>23</v>
      </c>
      <c r="E18" s="92" t="s">
        <v>22</v>
      </c>
      <c r="F18" s="91" t="s">
        <v>23</v>
      </c>
      <c r="G18" s="92" t="s">
        <v>22</v>
      </c>
      <c r="H18" s="91" t="s">
        <v>23</v>
      </c>
      <c r="I18" s="92" t="s">
        <v>22</v>
      </c>
      <c r="J18" s="91" t="s">
        <v>23</v>
      </c>
      <c r="K18" s="92" t="s">
        <v>22</v>
      </c>
      <c r="L18" s="91" t="s">
        <v>23</v>
      </c>
      <c r="M18" s="92" t="s">
        <v>22</v>
      </c>
      <c r="N18" s="93" t="s">
        <v>23</v>
      </c>
      <c r="O18" s="172" t="str">
        <f>VLOOKUP($B14,利用者一覧!$C$4:$AU$53,14,FALSE)</f>
        <v>☑</v>
      </c>
      <c r="P18" s="155"/>
      <c r="Q18" s="173" t="str">
        <f>VLOOKUP($B14,利用者一覧!$C$4:$AU$53,16,FALSE)</f>
        <v>□</v>
      </c>
      <c r="R18" s="155"/>
      <c r="S18" s="155" t="str">
        <f>VLOOKUP($B14,利用者一覧!$C$4:$AU$53,18,FALSE)</f>
        <v>□</v>
      </c>
      <c r="T18" s="155"/>
      <c r="U18" s="155" t="str">
        <f>VLOOKUP($B14,利用者一覧!$C$4:$AU$53,20,FALSE)</f>
        <v>☑</v>
      </c>
      <c r="V18" s="155"/>
      <c r="W18" s="179" t="str">
        <f>VLOOKUP($B14,利用者一覧!$C$4:$AU$53,44,FALSE)</f>
        <v>目標：運動の習慣化　注意：集団トレを推奨</v>
      </c>
      <c r="X18" s="179"/>
      <c r="Y18" s="179"/>
      <c r="Z18" s="179"/>
      <c r="AA18" s="179"/>
      <c r="AB18" s="179"/>
      <c r="AC18" s="179"/>
      <c r="AD18" s="180"/>
    </row>
    <row r="19" spans="1:30" ht="21" customHeight="1">
      <c r="A19" s="147"/>
      <c r="B19" s="163"/>
      <c r="C19" s="156" t="str">
        <f>VLOOKUP($B14,利用者一覧!$C$4:$AU$53,30,FALSE)</f>
        <v>□</v>
      </c>
      <c r="D19" s="158" t="s">
        <v>148</v>
      </c>
      <c r="E19" s="160" t="str">
        <f>VLOOKUP($B14,利用者一覧!$C$4:$AU$53,31,FALSE)</f>
        <v>☑</v>
      </c>
      <c r="F19" s="158" t="s">
        <v>148</v>
      </c>
      <c r="G19" s="160" t="str">
        <f>VLOOKUP($B14,利用者一覧!$C$4:$AU$53,32,FALSE)</f>
        <v>□</v>
      </c>
      <c r="H19" s="158" t="s">
        <v>148</v>
      </c>
      <c r="I19" s="160" t="str">
        <f>VLOOKUP($B14,利用者一覧!$C$4:$AU$53,33,FALSE)</f>
        <v>□</v>
      </c>
      <c r="J19" s="158" t="s">
        <v>148</v>
      </c>
      <c r="K19" s="160" t="str">
        <f>VLOOKUP($B14,利用者一覧!$C$4:$AU$53,34,FALSE)</f>
        <v>□</v>
      </c>
      <c r="L19" s="158" t="s">
        <v>148</v>
      </c>
      <c r="M19" s="160" t="str">
        <f>VLOOKUP($B14,利用者一覧!$C$4:$AU$53,35,FALSE)</f>
        <v>□</v>
      </c>
      <c r="N19" s="200" t="s">
        <v>148</v>
      </c>
      <c r="O19" s="202" t="s">
        <v>139</v>
      </c>
      <c r="P19" s="152"/>
      <c r="Q19" s="152" t="s">
        <v>140</v>
      </c>
      <c r="R19" s="152"/>
      <c r="S19" s="152" t="s">
        <v>141</v>
      </c>
      <c r="T19" s="152"/>
      <c r="U19" s="152" t="s">
        <v>142</v>
      </c>
      <c r="V19" s="152"/>
      <c r="W19" s="179"/>
      <c r="X19" s="179"/>
      <c r="Y19" s="179"/>
      <c r="Z19" s="179"/>
      <c r="AA19" s="179"/>
      <c r="AB19" s="179"/>
      <c r="AC19" s="179"/>
      <c r="AD19" s="180"/>
    </row>
    <row r="20" spans="1:30" ht="21" customHeight="1" thickBot="1">
      <c r="A20" s="147"/>
      <c r="B20" s="164"/>
      <c r="C20" s="157"/>
      <c r="D20" s="159"/>
      <c r="E20" s="161"/>
      <c r="F20" s="159"/>
      <c r="G20" s="161"/>
      <c r="H20" s="159"/>
      <c r="I20" s="161"/>
      <c r="J20" s="159"/>
      <c r="K20" s="161"/>
      <c r="L20" s="159"/>
      <c r="M20" s="161"/>
      <c r="N20" s="201"/>
      <c r="O20" s="153" t="str">
        <f>VLOOKUP($B14,利用者一覧!$C$4:$AU$53,22,FALSE)</f>
        <v>□</v>
      </c>
      <c r="P20" s="154"/>
      <c r="Q20" s="154" t="str">
        <f>VLOOKUP($B14,利用者一覧!$C$4:$AU$53,24,FALSE)</f>
        <v>□</v>
      </c>
      <c r="R20" s="154"/>
      <c r="S20" s="154" t="str">
        <f>VLOOKUP($B14,利用者一覧!$C$4:$AU$53,26,FALSE)</f>
        <v>□</v>
      </c>
      <c r="T20" s="154"/>
      <c r="U20" s="154" t="str">
        <f>VLOOKUP($B14,利用者一覧!$C$4:$AU$53,28,FALSE)</f>
        <v>☑</v>
      </c>
      <c r="V20" s="154"/>
      <c r="W20" s="181"/>
      <c r="X20" s="181"/>
      <c r="Y20" s="181"/>
      <c r="Z20" s="181"/>
      <c r="AA20" s="181"/>
      <c r="AB20" s="181"/>
      <c r="AC20" s="181"/>
      <c r="AD20" s="182"/>
    </row>
    <row r="21" spans="1:30" ht="25.8" customHeight="1" thickBot="1">
      <c r="A21" s="148"/>
      <c r="B21" s="174" t="s">
        <v>182</v>
      </c>
      <c r="C21" s="175"/>
      <c r="D21" s="176"/>
      <c r="E21" s="177"/>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8"/>
    </row>
    <row r="22" spans="1:30" ht="21" customHeight="1" thickBot="1">
      <c r="A22" s="146">
        <v>3</v>
      </c>
      <c r="B22" s="149" t="s">
        <v>9</v>
      </c>
      <c r="C22" s="150"/>
      <c r="D22" s="151"/>
      <c r="E22" s="149" t="s">
        <v>10</v>
      </c>
      <c r="F22" s="150"/>
      <c r="G22" s="150"/>
      <c r="H22" s="150"/>
      <c r="I22" s="196" t="s">
        <v>11</v>
      </c>
      <c r="J22" s="150"/>
      <c r="K22" s="197"/>
      <c r="L22" s="150" t="s">
        <v>12</v>
      </c>
      <c r="M22" s="150"/>
      <c r="N22" s="150"/>
      <c r="O22" s="198" t="s">
        <v>175</v>
      </c>
      <c r="P22" s="199"/>
      <c r="Q22" s="199"/>
      <c r="R22" s="199"/>
      <c r="S22" s="199"/>
      <c r="T22" s="199"/>
      <c r="U22" s="199"/>
      <c r="V22" s="199"/>
      <c r="W22" s="203" t="s">
        <v>169</v>
      </c>
      <c r="X22" s="204"/>
      <c r="Y22" s="204"/>
      <c r="Z22" s="205"/>
      <c r="AA22" s="206" t="str">
        <f>VLOOKUP($B23,利用者一覧!$C$4:$AU$53,43,FALSE)</f>
        <v>運動</v>
      </c>
      <c r="AB22" s="206"/>
      <c r="AC22" s="206"/>
      <c r="AD22" s="207"/>
    </row>
    <row r="23" spans="1:30" ht="21" customHeight="1" thickTop="1">
      <c r="A23" s="147"/>
      <c r="B23" s="208" t="s">
        <v>184</v>
      </c>
      <c r="C23" s="208"/>
      <c r="D23" s="208"/>
      <c r="E23" s="211" t="s">
        <v>19</v>
      </c>
      <c r="F23" s="212"/>
      <c r="G23" s="212"/>
      <c r="H23" s="212"/>
      <c r="I23" s="213" t="s">
        <v>20</v>
      </c>
      <c r="J23" s="214"/>
      <c r="K23" s="215"/>
      <c r="L23" s="214" t="s">
        <v>21</v>
      </c>
      <c r="M23" s="214"/>
      <c r="N23" s="214"/>
      <c r="O23" s="216" t="s">
        <v>147</v>
      </c>
      <c r="P23" s="218" t="str">
        <f>VLOOKUP($B23,利用者一覧!$C$4:$AU$53,40,FALSE)</f>
        <v>てくてく体操</v>
      </c>
      <c r="Q23" s="219"/>
      <c r="R23" s="219"/>
      <c r="S23" s="219"/>
      <c r="T23" s="219"/>
      <c r="U23" s="220"/>
      <c r="V23" s="88" t="s">
        <v>148</v>
      </c>
      <c r="W23" s="221" t="str">
        <f>VLOOKUP($B23,利用者一覧!$C$4:$AU$53,45,FALSE)</f>
        <v>②レクの実施⑤たんぱく質摂取の確認</v>
      </c>
      <c r="X23" s="222"/>
      <c r="Y23" s="222"/>
      <c r="Z23" s="222"/>
      <c r="AA23" s="222"/>
      <c r="AB23" s="222"/>
      <c r="AC23" s="222"/>
      <c r="AD23" s="223"/>
    </row>
    <row r="24" spans="1:30" ht="21" customHeight="1">
      <c r="A24" s="147"/>
      <c r="B24" s="209"/>
      <c r="C24" s="209"/>
      <c r="D24" s="209"/>
      <c r="E24" s="183" t="s">
        <v>24</v>
      </c>
      <c r="F24" s="184"/>
      <c r="G24" s="184"/>
      <c r="H24" s="184"/>
      <c r="I24" s="185" t="s">
        <v>20</v>
      </c>
      <c r="J24" s="186"/>
      <c r="K24" s="187"/>
      <c r="L24" s="186" t="s">
        <v>21</v>
      </c>
      <c r="M24" s="186"/>
      <c r="N24" s="186"/>
      <c r="O24" s="217"/>
      <c r="P24" s="188" t="str">
        <f>VLOOKUP($B23,利用者一覧!$C$4:$AU$53,41,FALSE)</f>
        <v>体幹マシントレ</v>
      </c>
      <c r="Q24" s="189"/>
      <c r="R24" s="189"/>
      <c r="S24" s="189"/>
      <c r="T24" s="189"/>
      <c r="U24" s="190"/>
      <c r="V24" s="89" t="s">
        <v>148</v>
      </c>
      <c r="W24" s="224"/>
      <c r="X24" s="225"/>
      <c r="Y24" s="225"/>
      <c r="Z24" s="225"/>
      <c r="AA24" s="225"/>
      <c r="AB24" s="225"/>
      <c r="AC24" s="225"/>
      <c r="AD24" s="226"/>
    </row>
    <row r="25" spans="1:30" ht="21" customHeight="1" thickBot="1">
      <c r="A25" s="147"/>
      <c r="B25" s="210"/>
      <c r="C25" s="210"/>
      <c r="D25" s="210"/>
      <c r="E25" s="191" t="s">
        <v>25</v>
      </c>
      <c r="F25" s="192"/>
      <c r="G25" s="192"/>
      <c r="H25" s="192"/>
      <c r="I25" s="193" t="s">
        <v>20</v>
      </c>
      <c r="J25" s="194"/>
      <c r="K25" s="195"/>
      <c r="L25" s="194" t="s">
        <v>21</v>
      </c>
      <c r="M25" s="194"/>
      <c r="N25" s="194"/>
      <c r="O25" s="217"/>
      <c r="P25" s="188">
        <f>VLOOKUP($B23,利用者一覧!$C$4:$AU$53,42,FALSE)</f>
        <v>0</v>
      </c>
      <c r="Q25" s="189"/>
      <c r="R25" s="189"/>
      <c r="S25" s="189"/>
      <c r="T25" s="189"/>
      <c r="U25" s="190"/>
      <c r="V25" s="89" t="s">
        <v>148</v>
      </c>
      <c r="W25" s="224"/>
      <c r="X25" s="225"/>
      <c r="Y25" s="225"/>
      <c r="Z25" s="225"/>
      <c r="AA25" s="225"/>
      <c r="AB25" s="225"/>
      <c r="AC25" s="225"/>
      <c r="AD25" s="226"/>
    </row>
    <row r="26" spans="1:30" ht="21" customHeight="1" thickBot="1">
      <c r="A26" s="147"/>
      <c r="B26" s="162" t="s">
        <v>132</v>
      </c>
      <c r="C26" s="165" t="s">
        <v>13</v>
      </c>
      <c r="D26" s="166"/>
      <c r="E26" s="167" t="s">
        <v>14</v>
      </c>
      <c r="F26" s="166"/>
      <c r="G26" s="167" t="s">
        <v>15</v>
      </c>
      <c r="H26" s="166"/>
      <c r="I26" s="167" t="s">
        <v>16</v>
      </c>
      <c r="J26" s="166"/>
      <c r="K26" s="167" t="s">
        <v>17</v>
      </c>
      <c r="L26" s="166"/>
      <c r="M26" s="167" t="s">
        <v>18</v>
      </c>
      <c r="N26" s="168"/>
      <c r="O26" s="169" t="s">
        <v>135</v>
      </c>
      <c r="P26" s="170"/>
      <c r="Q26" s="170" t="s">
        <v>143</v>
      </c>
      <c r="R26" s="170"/>
      <c r="S26" s="170" t="s">
        <v>144</v>
      </c>
      <c r="T26" s="170"/>
      <c r="U26" s="170" t="s">
        <v>138</v>
      </c>
      <c r="V26" s="171"/>
      <c r="W26" s="224"/>
      <c r="X26" s="225"/>
      <c r="Y26" s="225"/>
      <c r="Z26" s="225"/>
      <c r="AA26" s="225"/>
      <c r="AB26" s="225"/>
      <c r="AC26" s="225"/>
      <c r="AD26" s="226"/>
    </row>
    <row r="27" spans="1:30" ht="21" customHeight="1" thickTop="1">
      <c r="A27" s="147"/>
      <c r="B27" s="163"/>
      <c r="C27" s="90" t="s">
        <v>22</v>
      </c>
      <c r="D27" s="91" t="s">
        <v>23</v>
      </c>
      <c r="E27" s="92" t="s">
        <v>22</v>
      </c>
      <c r="F27" s="91" t="s">
        <v>23</v>
      </c>
      <c r="G27" s="92" t="s">
        <v>22</v>
      </c>
      <c r="H27" s="91" t="s">
        <v>23</v>
      </c>
      <c r="I27" s="92" t="s">
        <v>22</v>
      </c>
      <c r="J27" s="91" t="s">
        <v>23</v>
      </c>
      <c r="K27" s="92" t="s">
        <v>22</v>
      </c>
      <c r="L27" s="91" t="s">
        <v>23</v>
      </c>
      <c r="M27" s="92" t="s">
        <v>22</v>
      </c>
      <c r="N27" s="93" t="s">
        <v>23</v>
      </c>
      <c r="O27" s="172" t="str">
        <f>VLOOKUP($B23,利用者一覧!$C$4:$AU$53,14,FALSE)</f>
        <v>□</v>
      </c>
      <c r="P27" s="155"/>
      <c r="Q27" s="173" t="str">
        <f>VLOOKUP($B23,利用者一覧!$C$4:$AU$53,16,FALSE)</f>
        <v>☑</v>
      </c>
      <c r="R27" s="155"/>
      <c r="S27" s="155" t="str">
        <f>VLOOKUP($B23,利用者一覧!$C$4:$AU$53,18,FALSE)</f>
        <v>□</v>
      </c>
      <c r="T27" s="155"/>
      <c r="U27" s="155" t="str">
        <f>VLOOKUP($B23,利用者一覧!$C$4:$AU$53,20,FALSE)</f>
        <v>□</v>
      </c>
      <c r="V27" s="155"/>
      <c r="W27" s="179" t="str">
        <f>VLOOKUP($B23,利用者一覧!$C$4:$AU$53,44,FALSE)</f>
        <v>目標：近所へ買い物をできるようになる　注意：運動意欲が低い、常々声かけ</v>
      </c>
      <c r="X27" s="179"/>
      <c r="Y27" s="179"/>
      <c r="Z27" s="179"/>
      <c r="AA27" s="179"/>
      <c r="AB27" s="179"/>
      <c r="AC27" s="179"/>
      <c r="AD27" s="180"/>
    </row>
    <row r="28" spans="1:30" ht="21" customHeight="1">
      <c r="A28" s="147"/>
      <c r="B28" s="163"/>
      <c r="C28" s="156" t="str">
        <f>VLOOKUP($B23,利用者一覧!$C$4:$AU$53,30,FALSE)</f>
        <v>☑</v>
      </c>
      <c r="D28" s="158" t="s">
        <v>148</v>
      </c>
      <c r="E28" s="160" t="str">
        <f>VLOOKUP($B23,利用者一覧!$C$4:$AU$53,31,FALSE)</f>
        <v>□</v>
      </c>
      <c r="F28" s="158" t="s">
        <v>148</v>
      </c>
      <c r="G28" s="160" t="str">
        <f>VLOOKUP($B23,利用者一覧!$C$4:$AU$53,32,FALSE)</f>
        <v>□</v>
      </c>
      <c r="H28" s="158" t="s">
        <v>148</v>
      </c>
      <c r="I28" s="160" t="str">
        <f>VLOOKUP($B23,利用者一覧!$C$4:$AU$53,33,FALSE)</f>
        <v>□</v>
      </c>
      <c r="J28" s="158" t="s">
        <v>148</v>
      </c>
      <c r="K28" s="160" t="str">
        <f>VLOOKUP($B23,利用者一覧!$C$4:$AU$53,34,FALSE)</f>
        <v>□</v>
      </c>
      <c r="L28" s="158" t="s">
        <v>148</v>
      </c>
      <c r="M28" s="160" t="str">
        <f>VLOOKUP($B23,利用者一覧!$C$4:$AU$53,35,FALSE)</f>
        <v>□</v>
      </c>
      <c r="N28" s="200" t="s">
        <v>148</v>
      </c>
      <c r="O28" s="202" t="s">
        <v>139</v>
      </c>
      <c r="P28" s="152"/>
      <c r="Q28" s="152" t="s">
        <v>140</v>
      </c>
      <c r="R28" s="152"/>
      <c r="S28" s="152" t="s">
        <v>141</v>
      </c>
      <c r="T28" s="152"/>
      <c r="U28" s="152" t="s">
        <v>142</v>
      </c>
      <c r="V28" s="152"/>
      <c r="W28" s="179"/>
      <c r="X28" s="179"/>
      <c r="Y28" s="179"/>
      <c r="Z28" s="179"/>
      <c r="AA28" s="179"/>
      <c r="AB28" s="179"/>
      <c r="AC28" s="179"/>
      <c r="AD28" s="180"/>
    </row>
    <row r="29" spans="1:30" ht="21" customHeight="1" thickBot="1">
      <c r="A29" s="147"/>
      <c r="B29" s="164"/>
      <c r="C29" s="157"/>
      <c r="D29" s="159"/>
      <c r="E29" s="161"/>
      <c r="F29" s="159"/>
      <c r="G29" s="161"/>
      <c r="H29" s="159"/>
      <c r="I29" s="161"/>
      <c r="J29" s="159"/>
      <c r="K29" s="161"/>
      <c r="L29" s="159"/>
      <c r="M29" s="161"/>
      <c r="N29" s="201"/>
      <c r="O29" s="153" t="str">
        <f>VLOOKUP($B23,利用者一覧!$C$4:$AU$53,22,FALSE)</f>
        <v>☑</v>
      </c>
      <c r="P29" s="154"/>
      <c r="Q29" s="154" t="str">
        <f>VLOOKUP($B23,利用者一覧!$C$4:$AU$53,24,FALSE)</f>
        <v>□</v>
      </c>
      <c r="R29" s="154"/>
      <c r="S29" s="154" t="str">
        <f>VLOOKUP($B23,利用者一覧!$C$4:$AU$53,26,FALSE)</f>
        <v>□</v>
      </c>
      <c r="T29" s="154"/>
      <c r="U29" s="154" t="str">
        <f>VLOOKUP($B23,利用者一覧!$C$4:$AU$53,28,FALSE)</f>
        <v>□</v>
      </c>
      <c r="V29" s="154"/>
      <c r="W29" s="181"/>
      <c r="X29" s="181"/>
      <c r="Y29" s="181"/>
      <c r="Z29" s="181"/>
      <c r="AA29" s="181"/>
      <c r="AB29" s="181"/>
      <c r="AC29" s="181"/>
      <c r="AD29" s="182"/>
    </row>
    <row r="30" spans="1:30" ht="25.8" customHeight="1" thickBot="1">
      <c r="A30" s="148"/>
      <c r="B30" s="174" t="s">
        <v>182</v>
      </c>
      <c r="C30" s="175"/>
      <c r="D30" s="176"/>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8"/>
    </row>
    <row r="31" spans="1:30" ht="21" customHeight="1" thickBot="1">
      <c r="A31" s="146">
        <v>4</v>
      </c>
      <c r="B31" s="149" t="s">
        <v>9</v>
      </c>
      <c r="C31" s="150"/>
      <c r="D31" s="151"/>
      <c r="E31" s="149" t="s">
        <v>10</v>
      </c>
      <c r="F31" s="150"/>
      <c r="G31" s="150"/>
      <c r="H31" s="150"/>
      <c r="I31" s="196" t="s">
        <v>11</v>
      </c>
      <c r="J31" s="150"/>
      <c r="K31" s="197"/>
      <c r="L31" s="150" t="s">
        <v>12</v>
      </c>
      <c r="M31" s="150"/>
      <c r="N31" s="150"/>
      <c r="O31" s="198" t="s">
        <v>175</v>
      </c>
      <c r="P31" s="199"/>
      <c r="Q31" s="199"/>
      <c r="R31" s="199"/>
      <c r="S31" s="199"/>
      <c r="T31" s="199"/>
      <c r="U31" s="199"/>
      <c r="V31" s="199"/>
      <c r="W31" s="203" t="s">
        <v>169</v>
      </c>
      <c r="X31" s="204"/>
      <c r="Y31" s="204"/>
      <c r="Z31" s="205"/>
      <c r="AA31" s="206" t="str">
        <f>VLOOKUP($B32,利用者一覧!$C$4:$AU$53,43,FALSE)</f>
        <v>運動</v>
      </c>
      <c r="AB31" s="206"/>
      <c r="AC31" s="206"/>
      <c r="AD31" s="207"/>
    </row>
    <row r="32" spans="1:30" ht="21" customHeight="1" thickTop="1">
      <c r="A32" s="147"/>
      <c r="B32" s="208" t="s">
        <v>194</v>
      </c>
      <c r="C32" s="208"/>
      <c r="D32" s="208"/>
      <c r="E32" s="211" t="s">
        <v>19</v>
      </c>
      <c r="F32" s="212"/>
      <c r="G32" s="212"/>
      <c r="H32" s="212"/>
      <c r="I32" s="213" t="s">
        <v>20</v>
      </c>
      <c r="J32" s="214"/>
      <c r="K32" s="215"/>
      <c r="L32" s="214" t="s">
        <v>21</v>
      </c>
      <c r="M32" s="214"/>
      <c r="N32" s="214"/>
      <c r="O32" s="216" t="s">
        <v>147</v>
      </c>
      <c r="P32" s="218" t="str">
        <f>VLOOKUP($B32,利用者一覧!$C$4:$AU$53,40,FALSE)</f>
        <v>立ち座り運動</v>
      </c>
      <c r="Q32" s="219"/>
      <c r="R32" s="219"/>
      <c r="S32" s="219"/>
      <c r="T32" s="219"/>
      <c r="U32" s="220"/>
      <c r="V32" s="88" t="s">
        <v>148</v>
      </c>
      <c r="W32" s="221" t="str">
        <f>VLOOKUP($B32,利用者一覧!$C$4:$AU$53,45,FALSE)</f>
        <v>①調理訓練②レクの実施④食事前に下肢引き上げ⑤入れ歯の使用の確認</v>
      </c>
      <c r="X32" s="222"/>
      <c r="Y32" s="222"/>
      <c r="Z32" s="222"/>
      <c r="AA32" s="222"/>
      <c r="AB32" s="222"/>
      <c r="AC32" s="222"/>
      <c r="AD32" s="223"/>
    </row>
    <row r="33" spans="1:30" ht="21" customHeight="1">
      <c r="A33" s="147"/>
      <c r="B33" s="209"/>
      <c r="C33" s="209"/>
      <c r="D33" s="209"/>
      <c r="E33" s="183" t="s">
        <v>24</v>
      </c>
      <c r="F33" s="184"/>
      <c r="G33" s="184"/>
      <c r="H33" s="184"/>
      <c r="I33" s="185" t="s">
        <v>20</v>
      </c>
      <c r="J33" s="186"/>
      <c r="K33" s="187"/>
      <c r="L33" s="186" t="s">
        <v>21</v>
      </c>
      <c r="M33" s="186"/>
      <c r="N33" s="186"/>
      <c r="O33" s="217"/>
      <c r="P33" s="188" t="str">
        <f>VLOOKUP($B32,利用者一覧!$C$4:$AU$53,41,FALSE)</f>
        <v>歩行マシントレ</v>
      </c>
      <c r="Q33" s="189"/>
      <c r="R33" s="189"/>
      <c r="S33" s="189"/>
      <c r="T33" s="189"/>
      <c r="U33" s="190"/>
      <c r="V33" s="89" t="s">
        <v>148</v>
      </c>
      <c r="W33" s="224"/>
      <c r="X33" s="225"/>
      <c r="Y33" s="225"/>
      <c r="Z33" s="225"/>
      <c r="AA33" s="225"/>
      <c r="AB33" s="225"/>
      <c r="AC33" s="225"/>
      <c r="AD33" s="226"/>
    </row>
    <row r="34" spans="1:30" ht="21" customHeight="1" thickBot="1">
      <c r="A34" s="147"/>
      <c r="B34" s="210"/>
      <c r="C34" s="210"/>
      <c r="D34" s="210"/>
      <c r="E34" s="191" t="s">
        <v>25</v>
      </c>
      <c r="F34" s="192"/>
      <c r="G34" s="192"/>
      <c r="H34" s="192"/>
      <c r="I34" s="193" t="s">
        <v>20</v>
      </c>
      <c r="J34" s="194"/>
      <c r="K34" s="195"/>
      <c r="L34" s="194" t="s">
        <v>21</v>
      </c>
      <c r="M34" s="194"/>
      <c r="N34" s="194"/>
      <c r="O34" s="217"/>
      <c r="P34" s="188" t="str">
        <f>VLOOKUP($B32,利用者一覧!$C$4:$AU$53,42,FALSE)</f>
        <v>スクワット</v>
      </c>
      <c r="Q34" s="189"/>
      <c r="R34" s="189"/>
      <c r="S34" s="189"/>
      <c r="T34" s="189"/>
      <c r="U34" s="190"/>
      <c r="V34" s="89" t="s">
        <v>148</v>
      </c>
      <c r="W34" s="224"/>
      <c r="X34" s="225"/>
      <c r="Y34" s="225"/>
      <c r="Z34" s="225"/>
      <c r="AA34" s="225"/>
      <c r="AB34" s="225"/>
      <c r="AC34" s="225"/>
      <c r="AD34" s="226"/>
    </row>
    <row r="35" spans="1:30" ht="21" customHeight="1" thickBot="1">
      <c r="A35" s="147"/>
      <c r="B35" s="162" t="s">
        <v>132</v>
      </c>
      <c r="C35" s="165" t="s">
        <v>13</v>
      </c>
      <c r="D35" s="166"/>
      <c r="E35" s="167" t="s">
        <v>14</v>
      </c>
      <c r="F35" s="166"/>
      <c r="G35" s="167" t="s">
        <v>15</v>
      </c>
      <c r="H35" s="166"/>
      <c r="I35" s="167" t="s">
        <v>16</v>
      </c>
      <c r="J35" s="166"/>
      <c r="K35" s="167" t="s">
        <v>17</v>
      </c>
      <c r="L35" s="166"/>
      <c r="M35" s="167" t="s">
        <v>18</v>
      </c>
      <c r="N35" s="168"/>
      <c r="O35" s="169" t="s">
        <v>135</v>
      </c>
      <c r="P35" s="170"/>
      <c r="Q35" s="170" t="s">
        <v>143</v>
      </c>
      <c r="R35" s="170"/>
      <c r="S35" s="170" t="s">
        <v>144</v>
      </c>
      <c r="T35" s="170"/>
      <c r="U35" s="170" t="s">
        <v>138</v>
      </c>
      <c r="V35" s="171"/>
      <c r="W35" s="224"/>
      <c r="X35" s="225"/>
      <c r="Y35" s="225"/>
      <c r="Z35" s="225"/>
      <c r="AA35" s="225"/>
      <c r="AB35" s="225"/>
      <c r="AC35" s="225"/>
      <c r="AD35" s="226"/>
    </row>
    <row r="36" spans="1:30" ht="21" customHeight="1" thickTop="1">
      <c r="A36" s="147"/>
      <c r="B36" s="163"/>
      <c r="C36" s="90" t="s">
        <v>22</v>
      </c>
      <c r="D36" s="91" t="s">
        <v>23</v>
      </c>
      <c r="E36" s="92" t="s">
        <v>22</v>
      </c>
      <c r="F36" s="91" t="s">
        <v>23</v>
      </c>
      <c r="G36" s="92" t="s">
        <v>22</v>
      </c>
      <c r="H36" s="91" t="s">
        <v>23</v>
      </c>
      <c r="I36" s="92" t="s">
        <v>22</v>
      </c>
      <c r="J36" s="91" t="s">
        <v>23</v>
      </c>
      <c r="K36" s="92" t="s">
        <v>22</v>
      </c>
      <c r="L36" s="91" t="s">
        <v>23</v>
      </c>
      <c r="M36" s="92" t="s">
        <v>22</v>
      </c>
      <c r="N36" s="93" t="s">
        <v>23</v>
      </c>
      <c r="O36" s="172" t="str">
        <f>VLOOKUP($B32,利用者一覧!$C$4:$AU$53,14,FALSE)</f>
        <v>☑</v>
      </c>
      <c r="P36" s="155"/>
      <c r="Q36" s="173" t="str">
        <f>VLOOKUP($B32,利用者一覧!$C$4:$AU$53,16,FALSE)</f>
        <v>☑</v>
      </c>
      <c r="R36" s="155"/>
      <c r="S36" s="155" t="str">
        <f>VLOOKUP($B32,利用者一覧!$C$4:$AU$53,18,FALSE)</f>
        <v>□</v>
      </c>
      <c r="T36" s="155"/>
      <c r="U36" s="155" t="str">
        <f>VLOOKUP($B32,利用者一覧!$C$4:$AU$53,20,FALSE)</f>
        <v>☑</v>
      </c>
      <c r="V36" s="155"/>
      <c r="W36" s="179" t="str">
        <f>VLOOKUP($B32,利用者一覧!$C$4:$AU$53,44,FALSE)</f>
        <v>目標：運動の習慣化　注意：トレーニングカレンダーの回収</v>
      </c>
      <c r="X36" s="179"/>
      <c r="Y36" s="179"/>
      <c r="Z36" s="179"/>
      <c r="AA36" s="179"/>
      <c r="AB36" s="179"/>
      <c r="AC36" s="179"/>
      <c r="AD36" s="180"/>
    </row>
    <row r="37" spans="1:30" ht="21" customHeight="1">
      <c r="A37" s="147"/>
      <c r="B37" s="163"/>
      <c r="C37" s="156" t="str">
        <f>VLOOKUP($B32,利用者一覧!$C$4:$AU$53,30,FALSE)</f>
        <v>☑</v>
      </c>
      <c r="D37" s="158" t="s">
        <v>148</v>
      </c>
      <c r="E37" s="160" t="str">
        <f>VLOOKUP($B32,利用者一覧!$C$4:$AU$53,31,FALSE)</f>
        <v>□</v>
      </c>
      <c r="F37" s="158" t="s">
        <v>148</v>
      </c>
      <c r="G37" s="160" t="str">
        <f>VLOOKUP($B32,利用者一覧!$C$4:$AU$53,32,FALSE)</f>
        <v>□</v>
      </c>
      <c r="H37" s="158" t="s">
        <v>148</v>
      </c>
      <c r="I37" s="160" t="str">
        <f>VLOOKUP($B32,利用者一覧!$C$4:$AU$53,33,FALSE)</f>
        <v>□</v>
      </c>
      <c r="J37" s="158" t="s">
        <v>148</v>
      </c>
      <c r="K37" s="160" t="str">
        <f>VLOOKUP($B32,利用者一覧!$C$4:$AU$53,34,FALSE)</f>
        <v>☑</v>
      </c>
      <c r="L37" s="158" t="s">
        <v>148</v>
      </c>
      <c r="M37" s="160" t="str">
        <f>VLOOKUP($B32,利用者一覧!$C$4:$AU$53,35,FALSE)</f>
        <v>□</v>
      </c>
      <c r="N37" s="200" t="s">
        <v>148</v>
      </c>
      <c r="O37" s="202" t="s">
        <v>139</v>
      </c>
      <c r="P37" s="152"/>
      <c r="Q37" s="152" t="s">
        <v>140</v>
      </c>
      <c r="R37" s="152"/>
      <c r="S37" s="152" t="s">
        <v>141</v>
      </c>
      <c r="T37" s="152"/>
      <c r="U37" s="152" t="s">
        <v>142</v>
      </c>
      <c r="V37" s="152"/>
      <c r="W37" s="179"/>
      <c r="X37" s="179"/>
      <c r="Y37" s="179"/>
      <c r="Z37" s="179"/>
      <c r="AA37" s="179"/>
      <c r="AB37" s="179"/>
      <c r="AC37" s="179"/>
      <c r="AD37" s="180"/>
    </row>
    <row r="38" spans="1:30" ht="21" customHeight="1" thickBot="1">
      <c r="A38" s="147"/>
      <c r="B38" s="164"/>
      <c r="C38" s="157"/>
      <c r="D38" s="159"/>
      <c r="E38" s="161"/>
      <c r="F38" s="159"/>
      <c r="G38" s="161"/>
      <c r="H38" s="159"/>
      <c r="I38" s="161"/>
      <c r="J38" s="159"/>
      <c r="K38" s="161"/>
      <c r="L38" s="159"/>
      <c r="M38" s="161"/>
      <c r="N38" s="201"/>
      <c r="O38" s="153" t="str">
        <f>VLOOKUP($B32,利用者一覧!$C$4:$AU$53,22,FALSE)</f>
        <v>☑</v>
      </c>
      <c r="P38" s="154"/>
      <c r="Q38" s="154" t="str">
        <f>VLOOKUP($B32,利用者一覧!$C$4:$AU$53,24,FALSE)</f>
        <v>□</v>
      </c>
      <c r="R38" s="154"/>
      <c r="S38" s="154" t="str">
        <f>VLOOKUP($B32,利用者一覧!$C$4:$AU$53,26,FALSE)</f>
        <v>□</v>
      </c>
      <c r="T38" s="154"/>
      <c r="U38" s="154" t="str">
        <f>VLOOKUP($B32,利用者一覧!$C$4:$AU$53,28,FALSE)</f>
        <v>□</v>
      </c>
      <c r="V38" s="154"/>
      <c r="W38" s="181"/>
      <c r="X38" s="181"/>
      <c r="Y38" s="181"/>
      <c r="Z38" s="181"/>
      <c r="AA38" s="181"/>
      <c r="AB38" s="181"/>
      <c r="AC38" s="181"/>
      <c r="AD38" s="182"/>
    </row>
    <row r="39" spans="1:30" ht="25.8" customHeight="1" thickBot="1">
      <c r="A39" s="148"/>
      <c r="B39" s="174" t="s">
        <v>182</v>
      </c>
      <c r="C39" s="175"/>
      <c r="D39" s="176"/>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8"/>
    </row>
    <row r="40" spans="1:30" ht="21" customHeight="1" thickBot="1">
      <c r="A40" s="146">
        <v>5</v>
      </c>
      <c r="B40" s="149" t="s">
        <v>9</v>
      </c>
      <c r="C40" s="150"/>
      <c r="D40" s="151"/>
      <c r="E40" s="149" t="s">
        <v>10</v>
      </c>
      <c r="F40" s="150"/>
      <c r="G40" s="150"/>
      <c r="H40" s="150"/>
      <c r="I40" s="196" t="s">
        <v>11</v>
      </c>
      <c r="J40" s="150"/>
      <c r="K40" s="197"/>
      <c r="L40" s="150" t="s">
        <v>12</v>
      </c>
      <c r="M40" s="150"/>
      <c r="N40" s="150"/>
      <c r="O40" s="198" t="s">
        <v>175</v>
      </c>
      <c r="P40" s="199"/>
      <c r="Q40" s="199"/>
      <c r="R40" s="199"/>
      <c r="S40" s="199"/>
      <c r="T40" s="199"/>
      <c r="U40" s="199"/>
      <c r="V40" s="199"/>
      <c r="W40" s="203" t="s">
        <v>169</v>
      </c>
      <c r="X40" s="204"/>
      <c r="Y40" s="204"/>
      <c r="Z40" s="205"/>
      <c r="AA40" s="206" t="e">
        <f>VLOOKUP($B41,利用者一覧!$C$4:$AU$53,43,FALSE)</f>
        <v>#N/A</v>
      </c>
      <c r="AB40" s="206"/>
      <c r="AC40" s="206"/>
      <c r="AD40" s="207"/>
    </row>
    <row r="41" spans="1:30" ht="21" customHeight="1" thickTop="1">
      <c r="A41" s="147"/>
      <c r="B41" s="208"/>
      <c r="C41" s="208"/>
      <c r="D41" s="208"/>
      <c r="E41" s="211" t="s">
        <v>19</v>
      </c>
      <c r="F41" s="212"/>
      <c r="G41" s="212"/>
      <c r="H41" s="212"/>
      <c r="I41" s="213" t="s">
        <v>20</v>
      </c>
      <c r="J41" s="214"/>
      <c r="K41" s="215"/>
      <c r="L41" s="214" t="s">
        <v>21</v>
      </c>
      <c r="M41" s="214"/>
      <c r="N41" s="214"/>
      <c r="O41" s="216" t="s">
        <v>147</v>
      </c>
      <c r="P41" s="218" t="e">
        <f>VLOOKUP($B41,利用者一覧!$C$4:$AU$53,40,FALSE)</f>
        <v>#N/A</v>
      </c>
      <c r="Q41" s="219"/>
      <c r="R41" s="219"/>
      <c r="S41" s="219"/>
      <c r="T41" s="219"/>
      <c r="U41" s="220"/>
      <c r="V41" s="88" t="s">
        <v>148</v>
      </c>
      <c r="W41" s="221" t="e">
        <f>VLOOKUP($B41,利用者一覧!$C$4:$AU$53,45,FALSE)</f>
        <v>#N/A</v>
      </c>
      <c r="X41" s="222"/>
      <c r="Y41" s="222"/>
      <c r="Z41" s="222"/>
      <c r="AA41" s="222"/>
      <c r="AB41" s="222"/>
      <c r="AC41" s="222"/>
      <c r="AD41" s="223"/>
    </row>
    <row r="42" spans="1:30" ht="21" customHeight="1">
      <c r="A42" s="147"/>
      <c r="B42" s="209"/>
      <c r="C42" s="209"/>
      <c r="D42" s="209"/>
      <c r="E42" s="183" t="s">
        <v>24</v>
      </c>
      <c r="F42" s="184"/>
      <c r="G42" s="184"/>
      <c r="H42" s="184"/>
      <c r="I42" s="185" t="s">
        <v>20</v>
      </c>
      <c r="J42" s="186"/>
      <c r="K42" s="187"/>
      <c r="L42" s="186" t="s">
        <v>21</v>
      </c>
      <c r="M42" s="186"/>
      <c r="N42" s="186"/>
      <c r="O42" s="217"/>
      <c r="P42" s="188" t="e">
        <f>VLOOKUP($B41,利用者一覧!$C$4:$AU$53,41,FALSE)</f>
        <v>#N/A</v>
      </c>
      <c r="Q42" s="189"/>
      <c r="R42" s="189"/>
      <c r="S42" s="189"/>
      <c r="T42" s="189"/>
      <c r="U42" s="190"/>
      <c r="V42" s="89" t="s">
        <v>148</v>
      </c>
      <c r="W42" s="224"/>
      <c r="X42" s="225"/>
      <c r="Y42" s="225"/>
      <c r="Z42" s="225"/>
      <c r="AA42" s="225"/>
      <c r="AB42" s="225"/>
      <c r="AC42" s="225"/>
      <c r="AD42" s="226"/>
    </row>
    <row r="43" spans="1:30" ht="21" customHeight="1" thickBot="1">
      <c r="A43" s="147"/>
      <c r="B43" s="210"/>
      <c r="C43" s="210"/>
      <c r="D43" s="210"/>
      <c r="E43" s="191" t="s">
        <v>25</v>
      </c>
      <c r="F43" s="192"/>
      <c r="G43" s="192"/>
      <c r="H43" s="192"/>
      <c r="I43" s="193" t="s">
        <v>20</v>
      </c>
      <c r="J43" s="194"/>
      <c r="K43" s="195"/>
      <c r="L43" s="194" t="s">
        <v>21</v>
      </c>
      <c r="M43" s="194"/>
      <c r="N43" s="194"/>
      <c r="O43" s="217"/>
      <c r="P43" s="188" t="e">
        <f>VLOOKUP($B41,利用者一覧!$C$4:$AU$53,42,FALSE)</f>
        <v>#N/A</v>
      </c>
      <c r="Q43" s="189"/>
      <c r="R43" s="189"/>
      <c r="S43" s="189"/>
      <c r="T43" s="189"/>
      <c r="U43" s="190"/>
      <c r="V43" s="89" t="s">
        <v>148</v>
      </c>
      <c r="W43" s="224"/>
      <c r="X43" s="225"/>
      <c r="Y43" s="225"/>
      <c r="Z43" s="225"/>
      <c r="AA43" s="225"/>
      <c r="AB43" s="225"/>
      <c r="AC43" s="225"/>
      <c r="AD43" s="226"/>
    </row>
    <row r="44" spans="1:30" ht="21" customHeight="1" thickBot="1">
      <c r="A44" s="147"/>
      <c r="B44" s="162" t="s">
        <v>132</v>
      </c>
      <c r="C44" s="165" t="s">
        <v>13</v>
      </c>
      <c r="D44" s="166"/>
      <c r="E44" s="167" t="s">
        <v>14</v>
      </c>
      <c r="F44" s="166"/>
      <c r="G44" s="167" t="s">
        <v>15</v>
      </c>
      <c r="H44" s="166"/>
      <c r="I44" s="167" t="s">
        <v>16</v>
      </c>
      <c r="J44" s="166"/>
      <c r="K44" s="167" t="s">
        <v>17</v>
      </c>
      <c r="L44" s="166"/>
      <c r="M44" s="167" t="s">
        <v>18</v>
      </c>
      <c r="N44" s="168"/>
      <c r="O44" s="169" t="s">
        <v>135</v>
      </c>
      <c r="P44" s="170"/>
      <c r="Q44" s="170" t="s">
        <v>143</v>
      </c>
      <c r="R44" s="170"/>
      <c r="S44" s="170" t="s">
        <v>144</v>
      </c>
      <c r="T44" s="170"/>
      <c r="U44" s="170" t="s">
        <v>138</v>
      </c>
      <c r="V44" s="171"/>
      <c r="W44" s="224"/>
      <c r="X44" s="225"/>
      <c r="Y44" s="225"/>
      <c r="Z44" s="225"/>
      <c r="AA44" s="225"/>
      <c r="AB44" s="225"/>
      <c r="AC44" s="225"/>
      <c r="AD44" s="226"/>
    </row>
    <row r="45" spans="1:30" ht="21" customHeight="1" thickTop="1">
      <c r="A45" s="147"/>
      <c r="B45" s="163"/>
      <c r="C45" s="90" t="s">
        <v>22</v>
      </c>
      <c r="D45" s="91" t="s">
        <v>23</v>
      </c>
      <c r="E45" s="92" t="s">
        <v>22</v>
      </c>
      <c r="F45" s="91" t="s">
        <v>23</v>
      </c>
      <c r="G45" s="92" t="s">
        <v>22</v>
      </c>
      <c r="H45" s="91" t="s">
        <v>23</v>
      </c>
      <c r="I45" s="92" t="s">
        <v>22</v>
      </c>
      <c r="J45" s="91" t="s">
        <v>23</v>
      </c>
      <c r="K45" s="92" t="s">
        <v>22</v>
      </c>
      <c r="L45" s="91" t="s">
        <v>23</v>
      </c>
      <c r="M45" s="92" t="s">
        <v>22</v>
      </c>
      <c r="N45" s="93" t="s">
        <v>23</v>
      </c>
      <c r="O45" s="172" t="e">
        <f>VLOOKUP($B41,利用者一覧!$C$4:$AU$53,14,FALSE)</f>
        <v>#N/A</v>
      </c>
      <c r="P45" s="155"/>
      <c r="Q45" s="173" t="e">
        <f>VLOOKUP($B41,利用者一覧!$C$4:$AU$53,16,FALSE)</f>
        <v>#N/A</v>
      </c>
      <c r="R45" s="155"/>
      <c r="S45" s="155" t="e">
        <f>VLOOKUP($B41,利用者一覧!$C$4:$AU$53,18,FALSE)</f>
        <v>#N/A</v>
      </c>
      <c r="T45" s="155"/>
      <c r="U45" s="155" t="e">
        <f>VLOOKUP($B41,利用者一覧!$C$4:$AU$53,20,FALSE)</f>
        <v>#N/A</v>
      </c>
      <c r="V45" s="155"/>
      <c r="W45" s="179" t="e">
        <f>VLOOKUP($B41,利用者一覧!$C$4:$AU$53,44,FALSE)</f>
        <v>#N/A</v>
      </c>
      <c r="X45" s="179"/>
      <c r="Y45" s="179"/>
      <c r="Z45" s="179"/>
      <c r="AA45" s="179"/>
      <c r="AB45" s="179"/>
      <c r="AC45" s="179"/>
      <c r="AD45" s="180"/>
    </row>
    <row r="46" spans="1:30" ht="21" customHeight="1">
      <c r="A46" s="147"/>
      <c r="B46" s="163"/>
      <c r="C46" s="156" t="e">
        <f>VLOOKUP($B41,利用者一覧!$C$4:$AU$53,30,FALSE)</f>
        <v>#N/A</v>
      </c>
      <c r="D46" s="158" t="s">
        <v>148</v>
      </c>
      <c r="E46" s="160" t="e">
        <f>VLOOKUP($B41,利用者一覧!$C$4:$AU$53,31,FALSE)</f>
        <v>#N/A</v>
      </c>
      <c r="F46" s="158" t="s">
        <v>148</v>
      </c>
      <c r="G46" s="160" t="e">
        <f>VLOOKUP($B41,利用者一覧!$C$4:$AU$53,32,FALSE)</f>
        <v>#N/A</v>
      </c>
      <c r="H46" s="158" t="s">
        <v>148</v>
      </c>
      <c r="I46" s="160" t="e">
        <f>VLOOKUP($B41,利用者一覧!$C$4:$AU$53,33,FALSE)</f>
        <v>#N/A</v>
      </c>
      <c r="J46" s="158" t="s">
        <v>148</v>
      </c>
      <c r="K46" s="160" t="e">
        <f>VLOOKUP($B41,利用者一覧!$C$4:$AU$53,34,FALSE)</f>
        <v>#N/A</v>
      </c>
      <c r="L46" s="158" t="s">
        <v>148</v>
      </c>
      <c r="M46" s="160" t="e">
        <f>VLOOKUP($B41,利用者一覧!$C$4:$AU$53,35,FALSE)</f>
        <v>#N/A</v>
      </c>
      <c r="N46" s="200" t="s">
        <v>148</v>
      </c>
      <c r="O46" s="202" t="s">
        <v>139</v>
      </c>
      <c r="P46" s="152"/>
      <c r="Q46" s="152" t="s">
        <v>140</v>
      </c>
      <c r="R46" s="152"/>
      <c r="S46" s="152" t="s">
        <v>141</v>
      </c>
      <c r="T46" s="152"/>
      <c r="U46" s="152" t="s">
        <v>142</v>
      </c>
      <c r="V46" s="152"/>
      <c r="W46" s="179"/>
      <c r="X46" s="179"/>
      <c r="Y46" s="179"/>
      <c r="Z46" s="179"/>
      <c r="AA46" s="179"/>
      <c r="AB46" s="179"/>
      <c r="AC46" s="179"/>
      <c r="AD46" s="180"/>
    </row>
    <row r="47" spans="1:30" ht="21" customHeight="1" thickBot="1">
      <c r="A47" s="147"/>
      <c r="B47" s="164"/>
      <c r="C47" s="157"/>
      <c r="D47" s="159"/>
      <c r="E47" s="161"/>
      <c r="F47" s="159"/>
      <c r="G47" s="161"/>
      <c r="H47" s="159"/>
      <c r="I47" s="161"/>
      <c r="J47" s="159"/>
      <c r="K47" s="161"/>
      <c r="L47" s="159"/>
      <c r="M47" s="161"/>
      <c r="N47" s="201"/>
      <c r="O47" s="153" t="e">
        <f>VLOOKUP($B41,利用者一覧!$C$4:$AU$53,22,FALSE)</f>
        <v>#N/A</v>
      </c>
      <c r="P47" s="154"/>
      <c r="Q47" s="154" t="e">
        <f>VLOOKUP($B41,利用者一覧!$C$4:$AU$53,24,FALSE)</f>
        <v>#N/A</v>
      </c>
      <c r="R47" s="154"/>
      <c r="S47" s="154" t="e">
        <f>VLOOKUP($B41,利用者一覧!$C$4:$AU$53,26,FALSE)</f>
        <v>#N/A</v>
      </c>
      <c r="T47" s="154"/>
      <c r="U47" s="154" t="e">
        <f>VLOOKUP($B41,利用者一覧!$C$4:$AU$53,28,FALSE)</f>
        <v>#N/A</v>
      </c>
      <c r="V47" s="154"/>
      <c r="W47" s="181"/>
      <c r="X47" s="181"/>
      <c r="Y47" s="181"/>
      <c r="Z47" s="181"/>
      <c r="AA47" s="181"/>
      <c r="AB47" s="181"/>
      <c r="AC47" s="181"/>
      <c r="AD47" s="182"/>
    </row>
    <row r="48" spans="1:30" ht="25.8" customHeight="1" thickBot="1">
      <c r="A48" s="148"/>
      <c r="B48" s="174" t="s">
        <v>182</v>
      </c>
      <c r="C48" s="175"/>
      <c r="D48" s="176"/>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8"/>
    </row>
    <row r="49" spans="1:30" ht="21" customHeight="1" thickBot="1">
      <c r="A49" s="146">
        <v>6</v>
      </c>
      <c r="B49" s="149" t="s">
        <v>9</v>
      </c>
      <c r="C49" s="150"/>
      <c r="D49" s="151"/>
      <c r="E49" s="149" t="s">
        <v>10</v>
      </c>
      <c r="F49" s="150"/>
      <c r="G49" s="150"/>
      <c r="H49" s="150"/>
      <c r="I49" s="196" t="s">
        <v>11</v>
      </c>
      <c r="J49" s="150"/>
      <c r="K49" s="197"/>
      <c r="L49" s="150" t="s">
        <v>12</v>
      </c>
      <c r="M49" s="150"/>
      <c r="N49" s="150"/>
      <c r="O49" s="198" t="s">
        <v>175</v>
      </c>
      <c r="P49" s="199"/>
      <c r="Q49" s="199"/>
      <c r="R49" s="199"/>
      <c r="S49" s="199"/>
      <c r="T49" s="199"/>
      <c r="U49" s="199"/>
      <c r="V49" s="199"/>
      <c r="W49" s="203" t="s">
        <v>169</v>
      </c>
      <c r="X49" s="204"/>
      <c r="Y49" s="204"/>
      <c r="Z49" s="205"/>
      <c r="AA49" s="206" t="e">
        <f>VLOOKUP($B50,利用者一覧!$C$4:$AU$53,43,FALSE)</f>
        <v>#N/A</v>
      </c>
      <c r="AB49" s="206"/>
      <c r="AC49" s="206"/>
      <c r="AD49" s="207"/>
    </row>
    <row r="50" spans="1:30" ht="21" customHeight="1" thickTop="1">
      <c r="A50" s="147"/>
      <c r="B50" s="208"/>
      <c r="C50" s="208"/>
      <c r="D50" s="208"/>
      <c r="E50" s="211" t="s">
        <v>19</v>
      </c>
      <c r="F50" s="212"/>
      <c r="G50" s="212"/>
      <c r="H50" s="212"/>
      <c r="I50" s="213" t="s">
        <v>20</v>
      </c>
      <c r="J50" s="214"/>
      <c r="K50" s="215"/>
      <c r="L50" s="214" t="s">
        <v>21</v>
      </c>
      <c r="M50" s="214"/>
      <c r="N50" s="214"/>
      <c r="O50" s="216" t="s">
        <v>147</v>
      </c>
      <c r="P50" s="218" t="e">
        <f>VLOOKUP($B50,利用者一覧!$C$4:$AU$53,40,FALSE)</f>
        <v>#N/A</v>
      </c>
      <c r="Q50" s="219"/>
      <c r="R50" s="219"/>
      <c r="S50" s="219"/>
      <c r="T50" s="219"/>
      <c r="U50" s="220"/>
      <c r="V50" s="88" t="s">
        <v>148</v>
      </c>
      <c r="W50" s="221" t="e">
        <f>VLOOKUP($B50,利用者一覧!$C$4:$AU$53,45,FALSE)</f>
        <v>#N/A</v>
      </c>
      <c r="X50" s="222"/>
      <c r="Y50" s="222"/>
      <c r="Z50" s="222"/>
      <c r="AA50" s="222"/>
      <c r="AB50" s="222"/>
      <c r="AC50" s="222"/>
      <c r="AD50" s="223"/>
    </row>
    <row r="51" spans="1:30" ht="21" customHeight="1">
      <c r="A51" s="147"/>
      <c r="B51" s="209"/>
      <c r="C51" s="209"/>
      <c r="D51" s="209"/>
      <c r="E51" s="183" t="s">
        <v>24</v>
      </c>
      <c r="F51" s="184"/>
      <c r="G51" s="184"/>
      <c r="H51" s="184"/>
      <c r="I51" s="185" t="s">
        <v>20</v>
      </c>
      <c r="J51" s="186"/>
      <c r="K51" s="187"/>
      <c r="L51" s="186" t="s">
        <v>21</v>
      </c>
      <c r="M51" s="186"/>
      <c r="N51" s="186"/>
      <c r="O51" s="217"/>
      <c r="P51" s="188" t="e">
        <f>VLOOKUP($B50,利用者一覧!$C$4:$AU$53,41,FALSE)</f>
        <v>#N/A</v>
      </c>
      <c r="Q51" s="189"/>
      <c r="R51" s="189"/>
      <c r="S51" s="189"/>
      <c r="T51" s="189"/>
      <c r="U51" s="190"/>
      <c r="V51" s="89" t="s">
        <v>148</v>
      </c>
      <c r="W51" s="224"/>
      <c r="X51" s="225"/>
      <c r="Y51" s="225"/>
      <c r="Z51" s="225"/>
      <c r="AA51" s="225"/>
      <c r="AB51" s="225"/>
      <c r="AC51" s="225"/>
      <c r="AD51" s="226"/>
    </row>
    <row r="52" spans="1:30" ht="21" customHeight="1" thickBot="1">
      <c r="A52" s="147"/>
      <c r="B52" s="210"/>
      <c r="C52" s="210"/>
      <c r="D52" s="210"/>
      <c r="E52" s="191" t="s">
        <v>25</v>
      </c>
      <c r="F52" s="192"/>
      <c r="G52" s="192"/>
      <c r="H52" s="192"/>
      <c r="I52" s="193" t="s">
        <v>20</v>
      </c>
      <c r="J52" s="194"/>
      <c r="K52" s="195"/>
      <c r="L52" s="194" t="s">
        <v>21</v>
      </c>
      <c r="M52" s="194"/>
      <c r="N52" s="194"/>
      <c r="O52" s="217"/>
      <c r="P52" s="188" t="e">
        <f>VLOOKUP($B50,利用者一覧!$C$4:$AU$53,42,FALSE)</f>
        <v>#N/A</v>
      </c>
      <c r="Q52" s="189"/>
      <c r="R52" s="189"/>
      <c r="S52" s="189"/>
      <c r="T52" s="189"/>
      <c r="U52" s="190"/>
      <c r="V52" s="89" t="s">
        <v>148</v>
      </c>
      <c r="W52" s="224"/>
      <c r="X52" s="225"/>
      <c r="Y52" s="225"/>
      <c r="Z52" s="225"/>
      <c r="AA52" s="225"/>
      <c r="AB52" s="225"/>
      <c r="AC52" s="225"/>
      <c r="AD52" s="226"/>
    </row>
    <row r="53" spans="1:30" ht="21" customHeight="1" thickBot="1">
      <c r="A53" s="147"/>
      <c r="B53" s="162" t="s">
        <v>132</v>
      </c>
      <c r="C53" s="165" t="s">
        <v>13</v>
      </c>
      <c r="D53" s="166"/>
      <c r="E53" s="167" t="s">
        <v>14</v>
      </c>
      <c r="F53" s="166"/>
      <c r="G53" s="167" t="s">
        <v>15</v>
      </c>
      <c r="H53" s="166"/>
      <c r="I53" s="167" t="s">
        <v>16</v>
      </c>
      <c r="J53" s="166"/>
      <c r="K53" s="167" t="s">
        <v>17</v>
      </c>
      <c r="L53" s="166"/>
      <c r="M53" s="167" t="s">
        <v>18</v>
      </c>
      <c r="N53" s="168"/>
      <c r="O53" s="169" t="s">
        <v>135</v>
      </c>
      <c r="P53" s="170"/>
      <c r="Q53" s="170" t="s">
        <v>143</v>
      </c>
      <c r="R53" s="170"/>
      <c r="S53" s="170" t="s">
        <v>144</v>
      </c>
      <c r="T53" s="170"/>
      <c r="U53" s="170" t="s">
        <v>138</v>
      </c>
      <c r="V53" s="171"/>
      <c r="W53" s="224"/>
      <c r="X53" s="225"/>
      <c r="Y53" s="225"/>
      <c r="Z53" s="225"/>
      <c r="AA53" s="225"/>
      <c r="AB53" s="225"/>
      <c r="AC53" s="225"/>
      <c r="AD53" s="226"/>
    </row>
    <row r="54" spans="1:30" ht="21" customHeight="1" thickTop="1">
      <c r="A54" s="147"/>
      <c r="B54" s="163"/>
      <c r="C54" s="90" t="s">
        <v>22</v>
      </c>
      <c r="D54" s="91" t="s">
        <v>23</v>
      </c>
      <c r="E54" s="92" t="s">
        <v>22</v>
      </c>
      <c r="F54" s="91" t="s">
        <v>23</v>
      </c>
      <c r="G54" s="92" t="s">
        <v>22</v>
      </c>
      <c r="H54" s="91" t="s">
        <v>23</v>
      </c>
      <c r="I54" s="92" t="s">
        <v>22</v>
      </c>
      <c r="J54" s="91" t="s">
        <v>23</v>
      </c>
      <c r="K54" s="92" t="s">
        <v>22</v>
      </c>
      <c r="L54" s="91" t="s">
        <v>23</v>
      </c>
      <c r="M54" s="92" t="s">
        <v>22</v>
      </c>
      <c r="N54" s="93" t="s">
        <v>23</v>
      </c>
      <c r="O54" s="172" t="e">
        <f>VLOOKUP($B50,利用者一覧!$C$4:$AU$53,14,FALSE)</f>
        <v>#N/A</v>
      </c>
      <c r="P54" s="155"/>
      <c r="Q54" s="173" t="e">
        <f>VLOOKUP($B50,利用者一覧!$C$4:$AU$53,16,FALSE)</f>
        <v>#N/A</v>
      </c>
      <c r="R54" s="155"/>
      <c r="S54" s="155" t="e">
        <f>VLOOKUP($B50,利用者一覧!$C$4:$AU$53,18,FALSE)</f>
        <v>#N/A</v>
      </c>
      <c r="T54" s="155"/>
      <c r="U54" s="155" t="e">
        <f>VLOOKUP($B50,利用者一覧!$C$4:$AU$53,20,FALSE)</f>
        <v>#N/A</v>
      </c>
      <c r="V54" s="155"/>
      <c r="W54" s="179" t="e">
        <f>VLOOKUP($B50,利用者一覧!$C$4:$AU$53,44,FALSE)</f>
        <v>#N/A</v>
      </c>
      <c r="X54" s="179"/>
      <c r="Y54" s="179"/>
      <c r="Z54" s="179"/>
      <c r="AA54" s="179"/>
      <c r="AB54" s="179"/>
      <c r="AC54" s="179"/>
      <c r="AD54" s="180"/>
    </row>
    <row r="55" spans="1:30" ht="21" customHeight="1">
      <c r="A55" s="147"/>
      <c r="B55" s="163"/>
      <c r="C55" s="156" t="e">
        <f>VLOOKUP($B50,利用者一覧!$C$4:$AU$53,30,FALSE)</f>
        <v>#N/A</v>
      </c>
      <c r="D55" s="158" t="s">
        <v>148</v>
      </c>
      <c r="E55" s="160" t="e">
        <f>VLOOKUP($B50,利用者一覧!$C$4:$AU$53,31,FALSE)</f>
        <v>#N/A</v>
      </c>
      <c r="F55" s="158" t="s">
        <v>148</v>
      </c>
      <c r="G55" s="160" t="e">
        <f>VLOOKUP($B50,利用者一覧!$C$4:$AU$53,32,FALSE)</f>
        <v>#N/A</v>
      </c>
      <c r="H55" s="158" t="s">
        <v>148</v>
      </c>
      <c r="I55" s="160" t="e">
        <f>VLOOKUP($B50,利用者一覧!$C$4:$AU$53,33,FALSE)</f>
        <v>#N/A</v>
      </c>
      <c r="J55" s="158" t="s">
        <v>148</v>
      </c>
      <c r="K55" s="160" t="e">
        <f>VLOOKUP($B50,利用者一覧!$C$4:$AU$53,34,FALSE)</f>
        <v>#N/A</v>
      </c>
      <c r="L55" s="158" t="s">
        <v>148</v>
      </c>
      <c r="M55" s="160" t="e">
        <f>VLOOKUP($B50,利用者一覧!$C$4:$AU$53,35,FALSE)</f>
        <v>#N/A</v>
      </c>
      <c r="N55" s="200" t="s">
        <v>148</v>
      </c>
      <c r="O55" s="202" t="s">
        <v>139</v>
      </c>
      <c r="P55" s="152"/>
      <c r="Q55" s="152" t="s">
        <v>140</v>
      </c>
      <c r="R55" s="152"/>
      <c r="S55" s="152" t="s">
        <v>141</v>
      </c>
      <c r="T55" s="152"/>
      <c r="U55" s="152" t="s">
        <v>142</v>
      </c>
      <c r="V55" s="152"/>
      <c r="W55" s="179"/>
      <c r="X55" s="179"/>
      <c r="Y55" s="179"/>
      <c r="Z55" s="179"/>
      <c r="AA55" s="179"/>
      <c r="AB55" s="179"/>
      <c r="AC55" s="179"/>
      <c r="AD55" s="180"/>
    </row>
    <row r="56" spans="1:30" ht="21" customHeight="1" thickBot="1">
      <c r="A56" s="147"/>
      <c r="B56" s="164"/>
      <c r="C56" s="157"/>
      <c r="D56" s="159"/>
      <c r="E56" s="161"/>
      <c r="F56" s="159"/>
      <c r="G56" s="161"/>
      <c r="H56" s="159"/>
      <c r="I56" s="161"/>
      <c r="J56" s="159"/>
      <c r="K56" s="161"/>
      <c r="L56" s="159"/>
      <c r="M56" s="161"/>
      <c r="N56" s="201"/>
      <c r="O56" s="153" t="e">
        <f>VLOOKUP($B50,利用者一覧!$C$4:$AU$53,22,FALSE)</f>
        <v>#N/A</v>
      </c>
      <c r="P56" s="154"/>
      <c r="Q56" s="154" t="e">
        <f>VLOOKUP($B50,利用者一覧!$C$4:$AU$53,24,FALSE)</f>
        <v>#N/A</v>
      </c>
      <c r="R56" s="154"/>
      <c r="S56" s="154" t="e">
        <f>VLOOKUP($B50,利用者一覧!$C$4:$AU$53,26,FALSE)</f>
        <v>#N/A</v>
      </c>
      <c r="T56" s="154"/>
      <c r="U56" s="154" t="e">
        <f>VLOOKUP($B50,利用者一覧!$C$4:$AU$53,28,FALSE)</f>
        <v>#N/A</v>
      </c>
      <c r="V56" s="154"/>
      <c r="W56" s="181"/>
      <c r="X56" s="181"/>
      <c r="Y56" s="181"/>
      <c r="Z56" s="181"/>
      <c r="AA56" s="181"/>
      <c r="AB56" s="181"/>
      <c r="AC56" s="181"/>
      <c r="AD56" s="182"/>
    </row>
    <row r="57" spans="1:30" ht="25.8" customHeight="1" thickBot="1">
      <c r="A57" s="148"/>
      <c r="B57" s="174" t="s">
        <v>182</v>
      </c>
      <c r="C57" s="175"/>
      <c r="D57" s="176"/>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8"/>
    </row>
    <row r="58" spans="1:30" ht="21" customHeight="1" thickBot="1">
      <c r="A58" s="146">
        <v>7</v>
      </c>
      <c r="B58" s="149" t="s">
        <v>9</v>
      </c>
      <c r="C58" s="150"/>
      <c r="D58" s="151"/>
      <c r="E58" s="149" t="s">
        <v>10</v>
      </c>
      <c r="F58" s="150"/>
      <c r="G58" s="150"/>
      <c r="H58" s="150"/>
      <c r="I58" s="196" t="s">
        <v>11</v>
      </c>
      <c r="J58" s="150"/>
      <c r="K58" s="197"/>
      <c r="L58" s="150" t="s">
        <v>12</v>
      </c>
      <c r="M58" s="150"/>
      <c r="N58" s="150"/>
      <c r="O58" s="198" t="s">
        <v>175</v>
      </c>
      <c r="P58" s="199"/>
      <c r="Q58" s="199"/>
      <c r="R58" s="199"/>
      <c r="S58" s="199"/>
      <c r="T58" s="199"/>
      <c r="U58" s="199"/>
      <c r="V58" s="199"/>
      <c r="W58" s="203" t="s">
        <v>169</v>
      </c>
      <c r="X58" s="204"/>
      <c r="Y58" s="204"/>
      <c r="Z58" s="205"/>
      <c r="AA58" s="206" t="e">
        <f>VLOOKUP($B59,利用者一覧!$C$4:$AU$53,43,FALSE)</f>
        <v>#N/A</v>
      </c>
      <c r="AB58" s="206"/>
      <c r="AC58" s="206"/>
      <c r="AD58" s="207"/>
    </row>
    <row r="59" spans="1:30" ht="21" customHeight="1" thickTop="1">
      <c r="A59" s="147"/>
      <c r="B59" s="208"/>
      <c r="C59" s="208"/>
      <c r="D59" s="208"/>
      <c r="E59" s="211" t="s">
        <v>19</v>
      </c>
      <c r="F59" s="212"/>
      <c r="G59" s="212"/>
      <c r="H59" s="212"/>
      <c r="I59" s="213" t="s">
        <v>20</v>
      </c>
      <c r="J59" s="214"/>
      <c r="K59" s="215"/>
      <c r="L59" s="214" t="s">
        <v>21</v>
      </c>
      <c r="M59" s="214"/>
      <c r="N59" s="214"/>
      <c r="O59" s="216" t="s">
        <v>147</v>
      </c>
      <c r="P59" s="218" t="e">
        <f>VLOOKUP($B59,利用者一覧!$C$4:$AU$53,40,FALSE)</f>
        <v>#N/A</v>
      </c>
      <c r="Q59" s="219"/>
      <c r="R59" s="219"/>
      <c r="S59" s="219"/>
      <c r="T59" s="219"/>
      <c r="U59" s="220"/>
      <c r="V59" s="88" t="s">
        <v>148</v>
      </c>
      <c r="W59" s="221" t="e">
        <f>VLOOKUP($B59,利用者一覧!$C$4:$AU$53,45,FALSE)</f>
        <v>#N/A</v>
      </c>
      <c r="X59" s="222"/>
      <c r="Y59" s="222"/>
      <c r="Z59" s="222"/>
      <c r="AA59" s="222"/>
      <c r="AB59" s="222"/>
      <c r="AC59" s="222"/>
      <c r="AD59" s="223"/>
    </row>
    <row r="60" spans="1:30" ht="21" customHeight="1">
      <c r="A60" s="147"/>
      <c r="B60" s="209"/>
      <c r="C60" s="209"/>
      <c r="D60" s="209"/>
      <c r="E60" s="183" t="s">
        <v>24</v>
      </c>
      <c r="F60" s="184"/>
      <c r="G60" s="184"/>
      <c r="H60" s="184"/>
      <c r="I60" s="185" t="s">
        <v>20</v>
      </c>
      <c r="J60" s="186"/>
      <c r="K60" s="187"/>
      <c r="L60" s="186" t="s">
        <v>21</v>
      </c>
      <c r="M60" s="186"/>
      <c r="N60" s="186"/>
      <c r="O60" s="217"/>
      <c r="P60" s="188" t="e">
        <f>VLOOKUP($B59,利用者一覧!$C$4:$AU$53,41,FALSE)</f>
        <v>#N/A</v>
      </c>
      <c r="Q60" s="189"/>
      <c r="R60" s="189"/>
      <c r="S60" s="189"/>
      <c r="T60" s="189"/>
      <c r="U60" s="190"/>
      <c r="V60" s="89" t="s">
        <v>148</v>
      </c>
      <c r="W60" s="224"/>
      <c r="X60" s="225"/>
      <c r="Y60" s="225"/>
      <c r="Z60" s="225"/>
      <c r="AA60" s="225"/>
      <c r="AB60" s="225"/>
      <c r="AC60" s="225"/>
      <c r="AD60" s="226"/>
    </row>
    <row r="61" spans="1:30" ht="21" customHeight="1" thickBot="1">
      <c r="A61" s="147"/>
      <c r="B61" s="210"/>
      <c r="C61" s="210"/>
      <c r="D61" s="210"/>
      <c r="E61" s="191" t="s">
        <v>25</v>
      </c>
      <c r="F61" s="192"/>
      <c r="G61" s="192"/>
      <c r="H61" s="192"/>
      <c r="I61" s="193" t="s">
        <v>20</v>
      </c>
      <c r="J61" s="194"/>
      <c r="K61" s="195"/>
      <c r="L61" s="194" t="s">
        <v>21</v>
      </c>
      <c r="M61" s="194"/>
      <c r="N61" s="194"/>
      <c r="O61" s="217"/>
      <c r="P61" s="188" t="e">
        <f>VLOOKUP($B59,利用者一覧!$C$4:$AU$53,42,FALSE)</f>
        <v>#N/A</v>
      </c>
      <c r="Q61" s="189"/>
      <c r="R61" s="189"/>
      <c r="S61" s="189"/>
      <c r="T61" s="189"/>
      <c r="U61" s="190"/>
      <c r="V61" s="89" t="s">
        <v>148</v>
      </c>
      <c r="W61" s="224"/>
      <c r="X61" s="225"/>
      <c r="Y61" s="225"/>
      <c r="Z61" s="225"/>
      <c r="AA61" s="225"/>
      <c r="AB61" s="225"/>
      <c r="AC61" s="225"/>
      <c r="AD61" s="226"/>
    </row>
    <row r="62" spans="1:30" ht="21" customHeight="1" thickBot="1">
      <c r="A62" s="147"/>
      <c r="B62" s="162" t="s">
        <v>132</v>
      </c>
      <c r="C62" s="165" t="s">
        <v>13</v>
      </c>
      <c r="D62" s="166"/>
      <c r="E62" s="167" t="s">
        <v>14</v>
      </c>
      <c r="F62" s="166"/>
      <c r="G62" s="167" t="s">
        <v>15</v>
      </c>
      <c r="H62" s="166"/>
      <c r="I62" s="167" t="s">
        <v>16</v>
      </c>
      <c r="J62" s="166"/>
      <c r="K62" s="167" t="s">
        <v>17</v>
      </c>
      <c r="L62" s="166"/>
      <c r="M62" s="167" t="s">
        <v>18</v>
      </c>
      <c r="N62" s="168"/>
      <c r="O62" s="169" t="s">
        <v>135</v>
      </c>
      <c r="P62" s="170"/>
      <c r="Q62" s="170" t="s">
        <v>143</v>
      </c>
      <c r="R62" s="170"/>
      <c r="S62" s="170" t="s">
        <v>144</v>
      </c>
      <c r="T62" s="170"/>
      <c r="U62" s="170" t="s">
        <v>138</v>
      </c>
      <c r="V62" s="171"/>
      <c r="W62" s="224"/>
      <c r="X62" s="225"/>
      <c r="Y62" s="225"/>
      <c r="Z62" s="225"/>
      <c r="AA62" s="225"/>
      <c r="AB62" s="225"/>
      <c r="AC62" s="225"/>
      <c r="AD62" s="226"/>
    </row>
    <row r="63" spans="1:30" ht="21" customHeight="1" thickTop="1">
      <c r="A63" s="147"/>
      <c r="B63" s="163"/>
      <c r="C63" s="90" t="s">
        <v>22</v>
      </c>
      <c r="D63" s="91" t="s">
        <v>23</v>
      </c>
      <c r="E63" s="92" t="s">
        <v>22</v>
      </c>
      <c r="F63" s="91" t="s">
        <v>23</v>
      </c>
      <c r="G63" s="92" t="s">
        <v>22</v>
      </c>
      <c r="H63" s="91" t="s">
        <v>23</v>
      </c>
      <c r="I63" s="92" t="s">
        <v>22</v>
      </c>
      <c r="J63" s="91" t="s">
        <v>23</v>
      </c>
      <c r="K63" s="92" t="s">
        <v>22</v>
      </c>
      <c r="L63" s="91" t="s">
        <v>23</v>
      </c>
      <c r="M63" s="92" t="s">
        <v>22</v>
      </c>
      <c r="N63" s="93" t="s">
        <v>23</v>
      </c>
      <c r="O63" s="172" t="e">
        <f>VLOOKUP($B59,利用者一覧!$C$4:$AU$53,14,FALSE)</f>
        <v>#N/A</v>
      </c>
      <c r="P63" s="155"/>
      <c r="Q63" s="173" t="e">
        <f>VLOOKUP($B59,利用者一覧!$C$4:$AU$53,16,FALSE)</f>
        <v>#N/A</v>
      </c>
      <c r="R63" s="155"/>
      <c r="S63" s="155" t="e">
        <f>VLOOKUP($B59,利用者一覧!$C$4:$AU$53,18,FALSE)</f>
        <v>#N/A</v>
      </c>
      <c r="T63" s="155"/>
      <c r="U63" s="155" t="e">
        <f>VLOOKUP($B59,利用者一覧!$C$4:$AU$53,20,FALSE)</f>
        <v>#N/A</v>
      </c>
      <c r="V63" s="155"/>
      <c r="W63" s="179" t="e">
        <f>VLOOKUP($B59,利用者一覧!$C$4:$AU$53,44,FALSE)</f>
        <v>#N/A</v>
      </c>
      <c r="X63" s="179"/>
      <c r="Y63" s="179"/>
      <c r="Z63" s="179"/>
      <c r="AA63" s="179"/>
      <c r="AB63" s="179"/>
      <c r="AC63" s="179"/>
      <c r="AD63" s="180"/>
    </row>
    <row r="64" spans="1:30" ht="21" customHeight="1">
      <c r="A64" s="147"/>
      <c r="B64" s="163"/>
      <c r="C64" s="156" t="e">
        <f>VLOOKUP($B59,利用者一覧!$C$4:$AU$53,30,FALSE)</f>
        <v>#N/A</v>
      </c>
      <c r="D64" s="158" t="s">
        <v>148</v>
      </c>
      <c r="E64" s="160" t="e">
        <f>VLOOKUP($B59,利用者一覧!$C$4:$AU$53,31,FALSE)</f>
        <v>#N/A</v>
      </c>
      <c r="F64" s="158" t="s">
        <v>148</v>
      </c>
      <c r="G64" s="160" t="e">
        <f>VLOOKUP($B59,利用者一覧!$C$4:$AU$53,32,FALSE)</f>
        <v>#N/A</v>
      </c>
      <c r="H64" s="158" t="s">
        <v>148</v>
      </c>
      <c r="I64" s="160" t="e">
        <f>VLOOKUP($B59,利用者一覧!$C$4:$AU$53,33,FALSE)</f>
        <v>#N/A</v>
      </c>
      <c r="J64" s="158" t="s">
        <v>148</v>
      </c>
      <c r="K64" s="160" t="e">
        <f>VLOOKUP($B59,利用者一覧!$C$4:$AU$53,34,FALSE)</f>
        <v>#N/A</v>
      </c>
      <c r="L64" s="158" t="s">
        <v>148</v>
      </c>
      <c r="M64" s="160" t="e">
        <f>VLOOKUP($B59,利用者一覧!$C$4:$AU$53,35,FALSE)</f>
        <v>#N/A</v>
      </c>
      <c r="N64" s="200" t="s">
        <v>148</v>
      </c>
      <c r="O64" s="202" t="s">
        <v>139</v>
      </c>
      <c r="P64" s="152"/>
      <c r="Q64" s="152" t="s">
        <v>140</v>
      </c>
      <c r="R64" s="152"/>
      <c r="S64" s="152" t="s">
        <v>141</v>
      </c>
      <c r="T64" s="152"/>
      <c r="U64" s="152" t="s">
        <v>142</v>
      </c>
      <c r="V64" s="152"/>
      <c r="W64" s="179"/>
      <c r="X64" s="179"/>
      <c r="Y64" s="179"/>
      <c r="Z64" s="179"/>
      <c r="AA64" s="179"/>
      <c r="AB64" s="179"/>
      <c r="AC64" s="179"/>
      <c r="AD64" s="180"/>
    </row>
    <row r="65" spans="1:30" ht="21" customHeight="1" thickBot="1">
      <c r="A65" s="147"/>
      <c r="B65" s="164"/>
      <c r="C65" s="157"/>
      <c r="D65" s="159"/>
      <c r="E65" s="161"/>
      <c r="F65" s="159"/>
      <c r="G65" s="161"/>
      <c r="H65" s="159"/>
      <c r="I65" s="161"/>
      <c r="J65" s="159"/>
      <c r="K65" s="161"/>
      <c r="L65" s="159"/>
      <c r="M65" s="161"/>
      <c r="N65" s="201"/>
      <c r="O65" s="153" t="e">
        <f>VLOOKUP($B59,利用者一覧!$C$4:$AU$53,22,FALSE)</f>
        <v>#N/A</v>
      </c>
      <c r="P65" s="154"/>
      <c r="Q65" s="154" t="e">
        <f>VLOOKUP($B59,利用者一覧!$C$4:$AU$53,24,FALSE)</f>
        <v>#N/A</v>
      </c>
      <c r="R65" s="154"/>
      <c r="S65" s="154" t="e">
        <f>VLOOKUP($B59,利用者一覧!$C$4:$AU$53,26,FALSE)</f>
        <v>#N/A</v>
      </c>
      <c r="T65" s="154"/>
      <c r="U65" s="154" t="e">
        <f>VLOOKUP($B59,利用者一覧!$C$4:$AU$53,28,FALSE)</f>
        <v>#N/A</v>
      </c>
      <c r="V65" s="154"/>
      <c r="W65" s="181"/>
      <c r="X65" s="181"/>
      <c r="Y65" s="181"/>
      <c r="Z65" s="181"/>
      <c r="AA65" s="181"/>
      <c r="AB65" s="181"/>
      <c r="AC65" s="181"/>
      <c r="AD65" s="182"/>
    </row>
    <row r="66" spans="1:30" ht="25.8" customHeight="1" thickBot="1">
      <c r="A66" s="148"/>
      <c r="B66" s="174" t="s">
        <v>182</v>
      </c>
      <c r="C66" s="175"/>
      <c r="D66" s="176"/>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8"/>
    </row>
    <row r="67" spans="1:30" ht="21" customHeight="1" thickBot="1">
      <c r="A67" s="146">
        <v>8</v>
      </c>
      <c r="B67" s="149" t="s">
        <v>9</v>
      </c>
      <c r="C67" s="150"/>
      <c r="D67" s="151"/>
      <c r="E67" s="149" t="s">
        <v>10</v>
      </c>
      <c r="F67" s="150"/>
      <c r="G67" s="150"/>
      <c r="H67" s="150"/>
      <c r="I67" s="196" t="s">
        <v>11</v>
      </c>
      <c r="J67" s="150"/>
      <c r="K67" s="197"/>
      <c r="L67" s="150" t="s">
        <v>12</v>
      </c>
      <c r="M67" s="150"/>
      <c r="N67" s="150"/>
      <c r="O67" s="198" t="s">
        <v>175</v>
      </c>
      <c r="P67" s="199"/>
      <c r="Q67" s="199"/>
      <c r="R67" s="199"/>
      <c r="S67" s="199"/>
      <c r="T67" s="199"/>
      <c r="U67" s="199"/>
      <c r="V67" s="199"/>
      <c r="W67" s="203" t="s">
        <v>169</v>
      </c>
      <c r="X67" s="204"/>
      <c r="Y67" s="204"/>
      <c r="Z67" s="205"/>
      <c r="AA67" s="206" t="e">
        <f>VLOOKUP($B68,利用者一覧!$C$4:$AU$53,43,FALSE)</f>
        <v>#N/A</v>
      </c>
      <c r="AB67" s="206"/>
      <c r="AC67" s="206"/>
      <c r="AD67" s="207"/>
    </row>
    <row r="68" spans="1:30" ht="21" customHeight="1" thickTop="1">
      <c r="A68" s="147"/>
      <c r="B68" s="208"/>
      <c r="C68" s="208"/>
      <c r="D68" s="208"/>
      <c r="E68" s="211" t="s">
        <v>19</v>
      </c>
      <c r="F68" s="212"/>
      <c r="G68" s="212"/>
      <c r="H68" s="212"/>
      <c r="I68" s="213" t="s">
        <v>20</v>
      </c>
      <c r="J68" s="214"/>
      <c r="K68" s="215"/>
      <c r="L68" s="214" t="s">
        <v>21</v>
      </c>
      <c r="M68" s="214"/>
      <c r="N68" s="214"/>
      <c r="O68" s="216" t="s">
        <v>147</v>
      </c>
      <c r="P68" s="218" t="e">
        <f>VLOOKUP($B68,利用者一覧!$C$4:$AU$53,40,FALSE)</f>
        <v>#N/A</v>
      </c>
      <c r="Q68" s="219"/>
      <c r="R68" s="219"/>
      <c r="S68" s="219"/>
      <c r="T68" s="219"/>
      <c r="U68" s="220"/>
      <c r="V68" s="88" t="s">
        <v>148</v>
      </c>
      <c r="W68" s="221" t="e">
        <f>VLOOKUP($B68,利用者一覧!$C$4:$AU$53,45,FALSE)</f>
        <v>#N/A</v>
      </c>
      <c r="X68" s="222"/>
      <c r="Y68" s="222"/>
      <c r="Z68" s="222"/>
      <c r="AA68" s="222"/>
      <c r="AB68" s="222"/>
      <c r="AC68" s="222"/>
      <c r="AD68" s="223"/>
    </row>
    <row r="69" spans="1:30" ht="21" customHeight="1">
      <c r="A69" s="147"/>
      <c r="B69" s="209"/>
      <c r="C69" s="209"/>
      <c r="D69" s="209"/>
      <c r="E69" s="183" t="s">
        <v>24</v>
      </c>
      <c r="F69" s="184"/>
      <c r="G69" s="184"/>
      <c r="H69" s="184"/>
      <c r="I69" s="185" t="s">
        <v>20</v>
      </c>
      <c r="J69" s="186"/>
      <c r="K69" s="187"/>
      <c r="L69" s="186" t="s">
        <v>21</v>
      </c>
      <c r="M69" s="186"/>
      <c r="N69" s="186"/>
      <c r="O69" s="217"/>
      <c r="P69" s="188" t="e">
        <f>VLOOKUP($B68,利用者一覧!$C$4:$AU$53,41,FALSE)</f>
        <v>#N/A</v>
      </c>
      <c r="Q69" s="189"/>
      <c r="R69" s="189"/>
      <c r="S69" s="189"/>
      <c r="T69" s="189"/>
      <c r="U69" s="190"/>
      <c r="V69" s="89" t="s">
        <v>148</v>
      </c>
      <c r="W69" s="224"/>
      <c r="X69" s="225"/>
      <c r="Y69" s="225"/>
      <c r="Z69" s="225"/>
      <c r="AA69" s="225"/>
      <c r="AB69" s="225"/>
      <c r="AC69" s="225"/>
      <c r="AD69" s="226"/>
    </row>
    <row r="70" spans="1:30" ht="21" customHeight="1" thickBot="1">
      <c r="A70" s="147"/>
      <c r="B70" s="210"/>
      <c r="C70" s="210"/>
      <c r="D70" s="210"/>
      <c r="E70" s="191" t="s">
        <v>25</v>
      </c>
      <c r="F70" s="192"/>
      <c r="G70" s="192"/>
      <c r="H70" s="192"/>
      <c r="I70" s="193" t="s">
        <v>20</v>
      </c>
      <c r="J70" s="194"/>
      <c r="K70" s="195"/>
      <c r="L70" s="194" t="s">
        <v>21</v>
      </c>
      <c r="M70" s="194"/>
      <c r="N70" s="194"/>
      <c r="O70" s="217"/>
      <c r="P70" s="188" t="e">
        <f>VLOOKUP($B68,利用者一覧!$C$4:$AU$53,42,FALSE)</f>
        <v>#N/A</v>
      </c>
      <c r="Q70" s="189"/>
      <c r="R70" s="189"/>
      <c r="S70" s="189"/>
      <c r="T70" s="189"/>
      <c r="U70" s="190"/>
      <c r="V70" s="89" t="s">
        <v>148</v>
      </c>
      <c r="W70" s="224"/>
      <c r="X70" s="225"/>
      <c r="Y70" s="225"/>
      <c r="Z70" s="225"/>
      <c r="AA70" s="225"/>
      <c r="AB70" s="225"/>
      <c r="AC70" s="225"/>
      <c r="AD70" s="226"/>
    </row>
    <row r="71" spans="1:30" ht="21" customHeight="1" thickBot="1">
      <c r="A71" s="147"/>
      <c r="B71" s="162" t="s">
        <v>132</v>
      </c>
      <c r="C71" s="165" t="s">
        <v>13</v>
      </c>
      <c r="D71" s="166"/>
      <c r="E71" s="167" t="s">
        <v>14</v>
      </c>
      <c r="F71" s="166"/>
      <c r="G71" s="167" t="s">
        <v>15</v>
      </c>
      <c r="H71" s="166"/>
      <c r="I71" s="167" t="s">
        <v>16</v>
      </c>
      <c r="J71" s="166"/>
      <c r="K71" s="167" t="s">
        <v>17</v>
      </c>
      <c r="L71" s="166"/>
      <c r="M71" s="167" t="s">
        <v>18</v>
      </c>
      <c r="N71" s="168"/>
      <c r="O71" s="169" t="s">
        <v>135</v>
      </c>
      <c r="P71" s="170"/>
      <c r="Q71" s="170" t="s">
        <v>143</v>
      </c>
      <c r="R71" s="170"/>
      <c r="S71" s="170" t="s">
        <v>144</v>
      </c>
      <c r="T71" s="170"/>
      <c r="U71" s="170" t="s">
        <v>138</v>
      </c>
      <c r="V71" s="171"/>
      <c r="W71" s="224"/>
      <c r="X71" s="225"/>
      <c r="Y71" s="225"/>
      <c r="Z71" s="225"/>
      <c r="AA71" s="225"/>
      <c r="AB71" s="225"/>
      <c r="AC71" s="225"/>
      <c r="AD71" s="226"/>
    </row>
    <row r="72" spans="1:30" ht="21" customHeight="1" thickTop="1">
      <c r="A72" s="147"/>
      <c r="B72" s="163"/>
      <c r="C72" s="90" t="s">
        <v>22</v>
      </c>
      <c r="D72" s="91" t="s">
        <v>23</v>
      </c>
      <c r="E72" s="92" t="s">
        <v>22</v>
      </c>
      <c r="F72" s="91" t="s">
        <v>23</v>
      </c>
      <c r="G72" s="92" t="s">
        <v>22</v>
      </c>
      <c r="H72" s="91" t="s">
        <v>23</v>
      </c>
      <c r="I72" s="92" t="s">
        <v>22</v>
      </c>
      <c r="J72" s="91" t="s">
        <v>23</v>
      </c>
      <c r="K72" s="92" t="s">
        <v>22</v>
      </c>
      <c r="L72" s="91" t="s">
        <v>23</v>
      </c>
      <c r="M72" s="92" t="s">
        <v>22</v>
      </c>
      <c r="N72" s="93" t="s">
        <v>23</v>
      </c>
      <c r="O72" s="172" t="e">
        <f>VLOOKUP($B68,利用者一覧!$C$4:$AU$53,14,FALSE)</f>
        <v>#N/A</v>
      </c>
      <c r="P72" s="155"/>
      <c r="Q72" s="173" t="e">
        <f>VLOOKUP($B68,利用者一覧!$C$4:$AU$53,16,FALSE)</f>
        <v>#N/A</v>
      </c>
      <c r="R72" s="155"/>
      <c r="S72" s="155" t="e">
        <f>VLOOKUP($B68,利用者一覧!$C$4:$AU$53,18,FALSE)</f>
        <v>#N/A</v>
      </c>
      <c r="T72" s="155"/>
      <c r="U72" s="155" t="e">
        <f>VLOOKUP($B68,利用者一覧!$C$4:$AU$53,20,FALSE)</f>
        <v>#N/A</v>
      </c>
      <c r="V72" s="155"/>
      <c r="W72" s="179" t="e">
        <f>VLOOKUP($B68,利用者一覧!$C$4:$AU$53,44,FALSE)</f>
        <v>#N/A</v>
      </c>
      <c r="X72" s="179"/>
      <c r="Y72" s="179"/>
      <c r="Z72" s="179"/>
      <c r="AA72" s="179"/>
      <c r="AB72" s="179"/>
      <c r="AC72" s="179"/>
      <c r="AD72" s="180"/>
    </row>
    <row r="73" spans="1:30" ht="21" customHeight="1">
      <c r="A73" s="147"/>
      <c r="B73" s="163"/>
      <c r="C73" s="156" t="e">
        <f>VLOOKUP($B68,利用者一覧!$C$4:$AU$53,30,FALSE)</f>
        <v>#N/A</v>
      </c>
      <c r="D73" s="158" t="s">
        <v>148</v>
      </c>
      <c r="E73" s="160" t="e">
        <f>VLOOKUP($B68,利用者一覧!$C$4:$AU$53,31,FALSE)</f>
        <v>#N/A</v>
      </c>
      <c r="F73" s="158" t="s">
        <v>148</v>
      </c>
      <c r="G73" s="160" t="e">
        <f>VLOOKUP($B68,利用者一覧!$C$4:$AU$53,32,FALSE)</f>
        <v>#N/A</v>
      </c>
      <c r="H73" s="158" t="s">
        <v>148</v>
      </c>
      <c r="I73" s="160" t="e">
        <f>VLOOKUP($B68,利用者一覧!$C$4:$AU$53,33,FALSE)</f>
        <v>#N/A</v>
      </c>
      <c r="J73" s="158" t="s">
        <v>148</v>
      </c>
      <c r="K73" s="160" t="e">
        <f>VLOOKUP($B68,利用者一覧!$C$4:$AU$53,34,FALSE)</f>
        <v>#N/A</v>
      </c>
      <c r="L73" s="158" t="s">
        <v>148</v>
      </c>
      <c r="M73" s="160" t="e">
        <f>VLOOKUP($B68,利用者一覧!$C$4:$AU$53,35,FALSE)</f>
        <v>#N/A</v>
      </c>
      <c r="N73" s="200" t="s">
        <v>148</v>
      </c>
      <c r="O73" s="202" t="s">
        <v>139</v>
      </c>
      <c r="P73" s="152"/>
      <c r="Q73" s="152" t="s">
        <v>140</v>
      </c>
      <c r="R73" s="152"/>
      <c r="S73" s="152" t="s">
        <v>141</v>
      </c>
      <c r="T73" s="152"/>
      <c r="U73" s="152" t="s">
        <v>142</v>
      </c>
      <c r="V73" s="152"/>
      <c r="W73" s="179"/>
      <c r="X73" s="179"/>
      <c r="Y73" s="179"/>
      <c r="Z73" s="179"/>
      <c r="AA73" s="179"/>
      <c r="AB73" s="179"/>
      <c r="AC73" s="179"/>
      <c r="AD73" s="180"/>
    </row>
    <row r="74" spans="1:30" ht="21" customHeight="1" thickBot="1">
      <c r="A74" s="147"/>
      <c r="B74" s="164"/>
      <c r="C74" s="157"/>
      <c r="D74" s="159"/>
      <c r="E74" s="161"/>
      <c r="F74" s="159"/>
      <c r="G74" s="161"/>
      <c r="H74" s="159"/>
      <c r="I74" s="161"/>
      <c r="J74" s="159"/>
      <c r="K74" s="161"/>
      <c r="L74" s="159"/>
      <c r="M74" s="161"/>
      <c r="N74" s="201"/>
      <c r="O74" s="153" t="e">
        <f>VLOOKUP($B68,利用者一覧!$C$4:$AU$53,22,FALSE)</f>
        <v>#N/A</v>
      </c>
      <c r="P74" s="154"/>
      <c r="Q74" s="154" t="e">
        <f>VLOOKUP($B68,利用者一覧!$C$4:$AU$53,24,FALSE)</f>
        <v>#N/A</v>
      </c>
      <c r="R74" s="154"/>
      <c r="S74" s="154" t="e">
        <f>VLOOKUP($B68,利用者一覧!$C$4:$AU$53,26,FALSE)</f>
        <v>#N/A</v>
      </c>
      <c r="T74" s="154"/>
      <c r="U74" s="154" t="e">
        <f>VLOOKUP($B68,利用者一覧!$C$4:$AU$53,28,FALSE)</f>
        <v>#N/A</v>
      </c>
      <c r="V74" s="154"/>
      <c r="W74" s="181"/>
      <c r="X74" s="181"/>
      <c r="Y74" s="181"/>
      <c r="Z74" s="181"/>
      <c r="AA74" s="181"/>
      <c r="AB74" s="181"/>
      <c r="AC74" s="181"/>
      <c r="AD74" s="182"/>
    </row>
    <row r="75" spans="1:30" ht="25.8" customHeight="1" thickBot="1">
      <c r="A75" s="148"/>
      <c r="B75" s="174" t="s">
        <v>182</v>
      </c>
      <c r="C75" s="175"/>
      <c r="D75" s="176"/>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8"/>
    </row>
    <row r="76" spans="1:30" ht="21" customHeight="1" thickBot="1">
      <c r="A76" s="146">
        <v>9</v>
      </c>
      <c r="B76" s="149" t="s">
        <v>9</v>
      </c>
      <c r="C76" s="150"/>
      <c r="D76" s="151"/>
      <c r="E76" s="149" t="s">
        <v>10</v>
      </c>
      <c r="F76" s="150"/>
      <c r="G76" s="150"/>
      <c r="H76" s="150"/>
      <c r="I76" s="196" t="s">
        <v>11</v>
      </c>
      <c r="J76" s="150"/>
      <c r="K76" s="197"/>
      <c r="L76" s="150" t="s">
        <v>12</v>
      </c>
      <c r="M76" s="150"/>
      <c r="N76" s="150"/>
      <c r="O76" s="198" t="s">
        <v>175</v>
      </c>
      <c r="P76" s="199"/>
      <c r="Q76" s="199"/>
      <c r="R76" s="199"/>
      <c r="S76" s="199"/>
      <c r="T76" s="199"/>
      <c r="U76" s="199"/>
      <c r="V76" s="199"/>
      <c r="W76" s="203" t="s">
        <v>169</v>
      </c>
      <c r="X76" s="204"/>
      <c r="Y76" s="204"/>
      <c r="Z76" s="205"/>
      <c r="AA76" s="206" t="e">
        <f>VLOOKUP($B77,利用者一覧!$C$4:$AU$53,43,FALSE)</f>
        <v>#N/A</v>
      </c>
      <c r="AB76" s="206"/>
      <c r="AC76" s="206"/>
      <c r="AD76" s="207"/>
    </row>
    <row r="77" spans="1:30" ht="21" customHeight="1" thickTop="1">
      <c r="A77" s="147"/>
      <c r="B77" s="208"/>
      <c r="C77" s="208"/>
      <c r="D77" s="208"/>
      <c r="E77" s="211" t="s">
        <v>19</v>
      </c>
      <c r="F77" s="212"/>
      <c r="G77" s="212"/>
      <c r="H77" s="212"/>
      <c r="I77" s="213" t="s">
        <v>20</v>
      </c>
      <c r="J77" s="214"/>
      <c r="K77" s="215"/>
      <c r="L77" s="214" t="s">
        <v>21</v>
      </c>
      <c r="M77" s="214"/>
      <c r="N77" s="214"/>
      <c r="O77" s="216" t="s">
        <v>147</v>
      </c>
      <c r="P77" s="218" t="e">
        <f>VLOOKUP($B77,利用者一覧!$C$4:$AU$53,40,FALSE)</f>
        <v>#N/A</v>
      </c>
      <c r="Q77" s="219"/>
      <c r="R77" s="219"/>
      <c r="S77" s="219"/>
      <c r="T77" s="219"/>
      <c r="U77" s="220"/>
      <c r="V77" s="88" t="s">
        <v>148</v>
      </c>
      <c r="W77" s="221" t="e">
        <f>VLOOKUP($B77,利用者一覧!$C$4:$AU$53,45,FALSE)</f>
        <v>#N/A</v>
      </c>
      <c r="X77" s="222"/>
      <c r="Y77" s="222"/>
      <c r="Z77" s="222"/>
      <c r="AA77" s="222"/>
      <c r="AB77" s="222"/>
      <c r="AC77" s="222"/>
      <c r="AD77" s="223"/>
    </row>
    <row r="78" spans="1:30" ht="21" customHeight="1">
      <c r="A78" s="147"/>
      <c r="B78" s="209"/>
      <c r="C78" s="209"/>
      <c r="D78" s="209"/>
      <c r="E78" s="183" t="s">
        <v>24</v>
      </c>
      <c r="F78" s="184"/>
      <c r="G78" s="184"/>
      <c r="H78" s="184"/>
      <c r="I78" s="185" t="s">
        <v>20</v>
      </c>
      <c r="J78" s="186"/>
      <c r="K78" s="187"/>
      <c r="L78" s="186" t="s">
        <v>21</v>
      </c>
      <c r="M78" s="186"/>
      <c r="N78" s="186"/>
      <c r="O78" s="217"/>
      <c r="P78" s="188" t="e">
        <f>VLOOKUP($B77,利用者一覧!$C$4:$AU$53,41,FALSE)</f>
        <v>#N/A</v>
      </c>
      <c r="Q78" s="189"/>
      <c r="R78" s="189"/>
      <c r="S78" s="189"/>
      <c r="T78" s="189"/>
      <c r="U78" s="190"/>
      <c r="V78" s="89" t="s">
        <v>148</v>
      </c>
      <c r="W78" s="224"/>
      <c r="X78" s="225"/>
      <c r="Y78" s="225"/>
      <c r="Z78" s="225"/>
      <c r="AA78" s="225"/>
      <c r="AB78" s="225"/>
      <c r="AC78" s="225"/>
      <c r="AD78" s="226"/>
    </row>
    <row r="79" spans="1:30" ht="21" customHeight="1" thickBot="1">
      <c r="A79" s="147"/>
      <c r="B79" s="210"/>
      <c r="C79" s="210"/>
      <c r="D79" s="210"/>
      <c r="E79" s="191" t="s">
        <v>25</v>
      </c>
      <c r="F79" s="192"/>
      <c r="G79" s="192"/>
      <c r="H79" s="192"/>
      <c r="I79" s="193" t="s">
        <v>20</v>
      </c>
      <c r="J79" s="194"/>
      <c r="K79" s="195"/>
      <c r="L79" s="194" t="s">
        <v>21</v>
      </c>
      <c r="M79" s="194"/>
      <c r="N79" s="194"/>
      <c r="O79" s="217"/>
      <c r="P79" s="188" t="e">
        <f>VLOOKUP($B77,利用者一覧!$C$4:$AU$53,42,FALSE)</f>
        <v>#N/A</v>
      </c>
      <c r="Q79" s="189"/>
      <c r="R79" s="189"/>
      <c r="S79" s="189"/>
      <c r="T79" s="189"/>
      <c r="U79" s="190"/>
      <c r="V79" s="89" t="s">
        <v>148</v>
      </c>
      <c r="W79" s="224"/>
      <c r="X79" s="225"/>
      <c r="Y79" s="225"/>
      <c r="Z79" s="225"/>
      <c r="AA79" s="225"/>
      <c r="AB79" s="225"/>
      <c r="AC79" s="225"/>
      <c r="AD79" s="226"/>
    </row>
    <row r="80" spans="1:30" ht="21" customHeight="1" thickBot="1">
      <c r="A80" s="147"/>
      <c r="B80" s="162" t="s">
        <v>132</v>
      </c>
      <c r="C80" s="165" t="s">
        <v>13</v>
      </c>
      <c r="D80" s="166"/>
      <c r="E80" s="167" t="s">
        <v>14</v>
      </c>
      <c r="F80" s="166"/>
      <c r="G80" s="167" t="s">
        <v>15</v>
      </c>
      <c r="H80" s="166"/>
      <c r="I80" s="167" t="s">
        <v>16</v>
      </c>
      <c r="J80" s="166"/>
      <c r="K80" s="167" t="s">
        <v>17</v>
      </c>
      <c r="L80" s="166"/>
      <c r="M80" s="167" t="s">
        <v>18</v>
      </c>
      <c r="N80" s="168"/>
      <c r="O80" s="169" t="s">
        <v>135</v>
      </c>
      <c r="P80" s="170"/>
      <c r="Q80" s="170" t="s">
        <v>143</v>
      </c>
      <c r="R80" s="170"/>
      <c r="S80" s="170" t="s">
        <v>144</v>
      </c>
      <c r="T80" s="170"/>
      <c r="U80" s="170" t="s">
        <v>138</v>
      </c>
      <c r="V80" s="171"/>
      <c r="W80" s="224"/>
      <c r="X80" s="225"/>
      <c r="Y80" s="225"/>
      <c r="Z80" s="225"/>
      <c r="AA80" s="225"/>
      <c r="AB80" s="225"/>
      <c r="AC80" s="225"/>
      <c r="AD80" s="226"/>
    </row>
    <row r="81" spans="1:30" ht="21" customHeight="1" thickTop="1">
      <c r="A81" s="147"/>
      <c r="B81" s="163"/>
      <c r="C81" s="90" t="s">
        <v>22</v>
      </c>
      <c r="D81" s="91" t="s">
        <v>23</v>
      </c>
      <c r="E81" s="92" t="s">
        <v>22</v>
      </c>
      <c r="F81" s="91" t="s">
        <v>23</v>
      </c>
      <c r="G81" s="92" t="s">
        <v>22</v>
      </c>
      <c r="H81" s="91" t="s">
        <v>23</v>
      </c>
      <c r="I81" s="92" t="s">
        <v>22</v>
      </c>
      <c r="J81" s="91" t="s">
        <v>23</v>
      </c>
      <c r="K81" s="92" t="s">
        <v>22</v>
      </c>
      <c r="L81" s="91" t="s">
        <v>23</v>
      </c>
      <c r="M81" s="92" t="s">
        <v>22</v>
      </c>
      <c r="N81" s="93" t="s">
        <v>23</v>
      </c>
      <c r="O81" s="172" t="e">
        <f>VLOOKUP($B77,利用者一覧!$C$4:$AU$53,14,FALSE)</f>
        <v>#N/A</v>
      </c>
      <c r="P81" s="155"/>
      <c r="Q81" s="173" t="e">
        <f>VLOOKUP($B77,利用者一覧!$C$4:$AU$53,16,FALSE)</f>
        <v>#N/A</v>
      </c>
      <c r="R81" s="155"/>
      <c r="S81" s="155" t="e">
        <f>VLOOKUP($B77,利用者一覧!$C$4:$AU$53,18,FALSE)</f>
        <v>#N/A</v>
      </c>
      <c r="T81" s="155"/>
      <c r="U81" s="155" t="e">
        <f>VLOOKUP($B77,利用者一覧!$C$4:$AU$53,20,FALSE)</f>
        <v>#N/A</v>
      </c>
      <c r="V81" s="155"/>
      <c r="W81" s="179" t="e">
        <f>VLOOKUP($B77,利用者一覧!$C$4:$AU$53,44,FALSE)</f>
        <v>#N/A</v>
      </c>
      <c r="X81" s="179"/>
      <c r="Y81" s="179"/>
      <c r="Z81" s="179"/>
      <c r="AA81" s="179"/>
      <c r="AB81" s="179"/>
      <c r="AC81" s="179"/>
      <c r="AD81" s="180"/>
    </row>
    <row r="82" spans="1:30" ht="21" customHeight="1">
      <c r="A82" s="147"/>
      <c r="B82" s="163"/>
      <c r="C82" s="156" t="e">
        <f>VLOOKUP($B77,利用者一覧!$C$4:$AU$53,30,FALSE)</f>
        <v>#N/A</v>
      </c>
      <c r="D82" s="158" t="s">
        <v>148</v>
      </c>
      <c r="E82" s="160" t="e">
        <f>VLOOKUP($B77,利用者一覧!$C$4:$AU$53,31,FALSE)</f>
        <v>#N/A</v>
      </c>
      <c r="F82" s="158" t="s">
        <v>148</v>
      </c>
      <c r="G82" s="160" t="e">
        <f>VLOOKUP($B77,利用者一覧!$C$4:$AU$53,32,FALSE)</f>
        <v>#N/A</v>
      </c>
      <c r="H82" s="158" t="s">
        <v>148</v>
      </c>
      <c r="I82" s="160" t="e">
        <f>VLOOKUP($B77,利用者一覧!$C$4:$AU$53,33,FALSE)</f>
        <v>#N/A</v>
      </c>
      <c r="J82" s="158" t="s">
        <v>148</v>
      </c>
      <c r="K82" s="160" t="e">
        <f>VLOOKUP($B77,利用者一覧!$C$4:$AU$53,34,FALSE)</f>
        <v>#N/A</v>
      </c>
      <c r="L82" s="158" t="s">
        <v>148</v>
      </c>
      <c r="M82" s="160" t="e">
        <f>VLOOKUP($B77,利用者一覧!$C$4:$AU$53,35,FALSE)</f>
        <v>#N/A</v>
      </c>
      <c r="N82" s="200" t="s">
        <v>148</v>
      </c>
      <c r="O82" s="202" t="s">
        <v>139</v>
      </c>
      <c r="P82" s="152"/>
      <c r="Q82" s="152" t="s">
        <v>140</v>
      </c>
      <c r="R82" s="152"/>
      <c r="S82" s="152" t="s">
        <v>141</v>
      </c>
      <c r="T82" s="152"/>
      <c r="U82" s="152" t="s">
        <v>142</v>
      </c>
      <c r="V82" s="152"/>
      <c r="W82" s="179"/>
      <c r="X82" s="179"/>
      <c r="Y82" s="179"/>
      <c r="Z82" s="179"/>
      <c r="AA82" s="179"/>
      <c r="AB82" s="179"/>
      <c r="AC82" s="179"/>
      <c r="AD82" s="180"/>
    </row>
    <row r="83" spans="1:30" ht="21" customHeight="1" thickBot="1">
      <c r="A83" s="147"/>
      <c r="B83" s="164"/>
      <c r="C83" s="157"/>
      <c r="D83" s="159"/>
      <c r="E83" s="161"/>
      <c r="F83" s="159"/>
      <c r="G83" s="161"/>
      <c r="H83" s="159"/>
      <c r="I83" s="161"/>
      <c r="J83" s="159"/>
      <c r="K83" s="161"/>
      <c r="L83" s="159"/>
      <c r="M83" s="161"/>
      <c r="N83" s="201"/>
      <c r="O83" s="153" t="e">
        <f>VLOOKUP($B77,利用者一覧!$C$4:$AU$53,22,FALSE)</f>
        <v>#N/A</v>
      </c>
      <c r="P83" s="154"/>
      <c r="Q83" s="154" t="e">
        <f>VLOOKUP($B77,利用者一覧!$C$4:$AU$53,24,FALSE)</f>
        <v>#N/A</v>
      </c>
      <c r="R83" s="154"/>
      <c r="S83" s="154" t="e">
        <f>VLOOKUP($B77,利用者一覧!$C$4:$AU$53,26,FALSE)</f>
        <v>#N/A</v>
      </c>
      <c r="T83" s="154"/>
      <c r="U83" s="154" t="e">
        <f>VLOOKUP($B77,利用者一覧!$C$4:$AU$53,28,FALSE)</f>
        <v>#N/A</v>
      </c>
      <c r="V83" s="154"/>
      <c r="W83" s="181"/>
      <c r="X83" s="181"/>
      <c r="Y83" s="181"/>
      <c r="Z83" s="181"/>
      <c r="AA83" s="181"/>
      <c r="AB83" s="181"/>
      <c r="AC83" s="181"/>
      <c r="AD83" s="182"/>
    </row>
    <row r="84" spans="1:30" ht="25.8" customHeight="1" thickBot="1">
      <c r="A84" s="148"/>
      <c r="B84" s="174" t="s">
        <v>182</v>
      </c>
      <c r="C84" s="175"/>
      <c r="D84" s="176"/>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8"/>
    </row>
    <row r="85" spans="1:30" ht="21" customHeight="1" thickBot="1">
      <c r="A85" s="146">
        <v>10</v>
      </c>
      <c r="B85" s="149" t="s">
        <v>9</v>
      </c>
      <c r="C85" s="150"/>
      <c r="D85" s="151"/>
      <c r="E85" s="149" t="s">
        <v>10</v>
      </c>
      <c r="F85" s="150"/>
      <c r="G85" s="150"/>
      <c r="H85" s="150"/>
      <c r="I85" s="196" t="s">
        <v>11</v>
      </c>
      <c r="J85" s="150"/>
      <c r="K85" s="197"/>
      <c r="L85" s="150" t="s">
        <v>12</v>
      </c>
      <c r="M85" s="150"/>
      <c r="N85" s="150"/>
      <c r="O85" s="198" t="s">
        <v>175</v>
      </c>
      <c r="P85" s="199"/>
      <c r="Q85" s="199"/>
      <c r="R85" s="199"/>
      <c r="S85" s="199"/>
      <c r="T85" s="199"/>
      <c r="U85" s="199"/>
      <c r="V85" s="199"/>
      <c r="W85" s="203" t="s">
        <v>169</v>
      </c>
      <c r="X85" s="204"/>
      <c r="Y85" s="204"/>
      <c r="Z85" s="205"/>
      <c r="AA85" s="206" t="e">
        <f>VLOOKUP($B86,利用者一覧!$C$4:$AU$53,43,FALSE)</f>
        <v>#N/A</v>
      </c>
      <c r="AB85" s="206"/>
      <c r="AC85" s="206"/>
      <c r="AD85" s="207"/>
    </row>
    <row r="86" spans="1:30" ht="21" customHeight="1" thickTop="1">
      <c r="A86" s="147"/>
      <c r="B86" s="208"/>
      <c r="C86" s="208"/>
      <c r="D86" s="208"/>
      <c r="E86" s="211" t="s">
        <v>19</v>
      </c>
      <c r="F86" s="212"/>
      <c r="G86" s="212"/>
      <c r="H86" s="212"/>
      <c r="I86" s="213" t="s">
        <v>20</v>
      </c>
      <c r="J86" s="214"/>
      <c r="K86" s="215"/>
      <c r="L86" s="214" t="s">
        <v>21</v>
      </c>
      <c r="M86" s="214"/>
      <c r="N86" s="214"/>
      <c r="O86" s="216" t="s">
        <v>147</v>
      </c>
      <c r="P86" s="218" t="e">
        <f>VLOOKUP($B86,利用者一覧!$C$4:$AU$53,40,FALSE)</f>
        <v>#N/A</v>
      </c>
      <c r="Q86" s="219"/>
      <c r="R86" s="219"/>
      <c r="S86" s="219"/>
      <c r="T86" s="219"/>
      <c r="U86" s="220"/>
      <c r="V86" s="88" t="s">
        <v>148</v>
      </c>
      <c r="W86" s="221" t="e">
        <f>VLOOKUP($B86,利用者一覧!$C$4:$AU$53,45,FALSE)</f>
        <v>#N/A</v>
      </c>
      <c r="X86" s="222"/>
      <c r="Y86" s="222"/>
      <c r="Z86" s="222"/>
      <c r="AA86" s="222"/>
      <c r="AB86" s="222"/>
      <c r="AC86" s="222"/>
      <c r="AD86" s="223"/>
    </row>
    <row r="87" spans="1:30" ht="21" customHeight="1">
      <c r="A87" s="147"/>
      <c r="B87" s="209"/>
      <c r="C87" s="209"/>
      <c r="D87" s="209"/>
      <c r="E87" s="183" t="s">
        <v>24</v>
      </c>
      <c r="F87" s="184"/>
      <c r="G87" s="184"/>
      <c r="H87" s="184"/>
      <c r="I87" s="185" t="s">
        <v>20</v>
      </c>
      <c r="J87" s="186"/>
      <c r="K87" s="187"/>
      <c r="L87" s="186" t="s">
        <v>21</v>
      </c>
      <c r="M87" s="186"/>
      <c r="N87" s="186"/>
      <c r="O87" s="217"/>
      <c r="P87" s="188" t="e">
        <f>VLOOKUP($B86,利用者一覧!$C$4:$AU$53,41,FALSE)</f>
        <v>#N/A</v>
      </c>
      <c r="Q87" s="189"/>
      <c r="R87" s="189"/>
      <c r="S87" s="189"/>
      <c r="T87" s="189"/>
      <c r="U87" s="190"/>
      <c r="V87" s="89" t="s">
        <v>148</v>
      </c>
      <c r="W87" s="224"/>
      <c r="X87" s="225"/>
      <c r="Y87" s="225"/>
      <c r="Z87" s="225"/>
      <c r="AA87" s="225"/>
      <c r="AB87" s="225"/>
      <c r="AC87" s="225"/>
      <c r="AD87" s="226"/>
    </row>
    <row r="88" spans="1:30" ht="21" customHeight="1" thickBot="1">
      <c r="A88" s="147"/>
      <c r="B88" s="210"/>
      <c r="C88" s="210"/>
      <c r="D88" s="210"/>
      <c r="E88" s="191" t="s">
        <v>25</v>
      </c>
      <c r="F88" s="192"/>
      <c r="G88" s="192"/>
      <c r="H88" s="192"/>
      <c r="I88" s="193" t="s">
        <v>20</v>
      </c>
      <c r="J88" s="194"/>
      <c r="K88" s="195"/>
      <c r="L88" s="194" t="s">
        <v>21</v>
      </c>
      <c r="M88" s="194"/>
      <c r="N88" s="194"/>
      <c r="O88" s="217"/>
      <c r="P88" s="188" t="e">
        <f>VLOOKUP($B86,利用者一覧!$C$4:$AU$53,42,FALSE)</f>
        <v>#N/A</v>
      </c>
      <c r="Q88" s="189"/>
      <c r="R88" s="189"/>
      <c r="S88" s="189"/>
      <c r="T88" s="189"/>
      <c r="U88" s="190"/>
      <c r="V88" s="89" t="s">
        <v>148</v>
      </c>
      <c r="W88" s="224"/>
      <c r="X88" s="225"/>
      <c r="Y88" s="225"/>
      <c r="Z88" s="225"/>
      <c r="AA88" s="225"/>
      <c r="AB88" s="225"/>
      <c r="AC88" s="225"/>
      <c r="AD88" s="226"/>
    </row>
    <row r="89" spans="1:30" ht="21" customHeight="1" thickBot="1">
      <c r="A89" s="147"/>
      <c r="B89" s="162" t="s">
        <v>132</v>
      </c>
      <c r="C89" s="165" t="s">
        <v>13</v>
      </c>
      <c r="D89" s="166"/>
      <c r="E89" s="167" t="s">
        <v>14</v>
      </c>
      <c r="F89" s="166"/>
      <c r="G89" s="167" t="s">
        <v>15</v>
      </c>
      <c r="H89" s="166"/>
      <c r="I89" s="167" t="s">
        <v>16</v>
      </c>
      <c r="J89" s="166"/>
      <c r="K89" s="167" t="s">
        <v>17</v>
      </c>
      <c r="L89" s="166"/>
      <c r="M89" s="167" t="s">
        <v>18</v>
      </c>
      <c r="N89" s="168"/>
      <c r="O89" s="169" t="s">
        <v>135</v>
      </c>
      <c r="P89" s="170"/>
      <c r="Q89" s="170" t="s">
        <v>143</v>
      </c>
      <c r="R89" s="170"/>
      <c r="S89" s="170" t="s">
        <v>144</v>
      </c>
      <c r="T89" s="170"/>
      <c r="U89" s="170" t="s">
        <v>138</v>
      </c>
      <c r="V89" s="171"/>
      <c r="W89" s="224"/>
      <c r="X89" s="225"/>
      <c r="Y89" s="225"/>
      <c r="Z89" s="225"/>
      <c r="AA89" s="225"/>
      <c r="AB89" s="225"/>
      <c r="AC89" s="225"/>
      <c r="AD89" s="226"/>
    </row>
    <row r="90" spans="1:30" ht="21" customHeight="1" thickTop="1">
      <c r="A90" s="147"/>
      <c r="B90" s="163"/>
      <c r="C90" s="90" t="s">
        <v>22</v>
      </c>
      <c r="D90" s="91" t="s">
        <v>23</v>
      </c>
      <c r="E90" s="92" t="s">
        <v>22</v>
      </c>
      <c r="F90" s="91" t="s">
        <v>23</v>
      </c>
      <c r="G90" s="92" t="s">
        <v>22</v>
      </c>
      <c r="H90" s="91" t="s">
        <v>23</v>
      </c>
      <c r="I90" s="92" t="s">
        <v>22</v>
      </c>
      <c r="J90" s="91" t="s">
        <v>23</v>
      </c>
      <c r="K90" s="92" t="s">
        <v>22</v>
      </c>
      <c r="L90" s="91" t="s">
        <v>23</v>
      </c>
      <c r="M90" s="92" t="s">
        <v>22</v>
      </c>
      <c r="N90" s="93" t="s">
        <v>23</v>
      </c>
      <c r="O90" s="172" t="e">
        <f>VLOOKUP($B86,利用者一覧!$C$4:$AU$53,14,FALSE)</f>
        <v>#N/A</v>
      </c>
      <c r="P90" s="155"/>
      <c r="Q90" s="173" t="e">
        <f>VLOOKUP($B86,利用者一覧!$C$4:$AU$53,16,FALSE)</f>
        <v>#N/A</v>
      </c>
      <c r="R90" s="155"/>
      <c r="S90" s="155" t="e">
        <f>VLOOKUP($B86,利用者一覧!$C$4:$AU$53,18,FALSE)</f>
        <v>#N/A</v>
      </c>
      <c r="T90" s="155"/>
      <c r="U90" s="155" t="e">
        <f>VLOOKUP($B86,利用者一覧!$C$4:$AU$53,20,FALSE)</f>
        <v>#N/A</v>
      </c>
      <c r="V90" s="155"/>
      <c r="W90" s="179" t="e">
        <f>VLOOKUP($B86,利用者一覧!$C$4:$AU$53,44,FALSE)</f>
        <v>#N/A</v>
      </c>
      <c r="X90" s="179"/>
      <c r="Y90" s="179"/>
      <c r="Z90" s="179"/>
      <c r="AA90" s="179"/>
      <c r="AB90" s="179"/>
      <c r="AC90" s="179"/>
      <c r="AD90" s="180"/>
    </row>
    <row r="91" spans="1:30" ht="21" customHeight="1">
      <c r="A91" s="147"/>
      <c r="B91" s="163"/>
      <c r="C91" s="156" t="e">
        <f>VLOOKUP($B86,利用者一覧!$C$4:$AU$53,30,FALSE)</f>
        <v>#N/A</v>
      </c>
      <c r="D91" s="158" t="s">
        <v>148</v>
      </c>
      <c r="E91" s="160" t="e">
        <f>VLOOKUP($B86,利用者一覧!$C$4:$AU$53,31,FALSE)</f>
        <v>#N/A</v>
      </c>
      <c r="F91" s="158" t="s">
        <v>148</v>
      </c>
      <c r="G91" s="160" t="e">
        <f>VLOOKUP($B86,利用者一覧!$C$4:$AU$53,32,FALSE)</f>
        <v>#N/A</v>
      </c>
      <c r="H91" s="158" t="s">
        <v>148</v>
      </c>
      <c r="I91" s="160" t="e">
        <f>VLOOKUP($B86,利用者一覧!$C$4:$AU$53,33,FALSE)</f>
        <v>#N/A</v>
      </c>
      <c r="J91" s="158" t="s">
        <v>148</v>
      </c>
      <c r="K91" s="160" t="e">
        <f>VLOOKUP($B86,利用者一覧!$C$4:$AU$53,34,FALSE)</f>
        <v>#N/A</v>
      </c>
      <c r="L91" s="158" t="s">
        <v>148</v>
      </c>
      <c r="M91" s="160" t="e">
        <f>VLOOKUP($B86,利用者一覧!$C$4:$AU$53,35,FALSE)</f>
        <v>#N/A</v>
      </c>
      <c r="N91" s="200" t="s">
        <v>148</v>
      </c>
      <c r="O91" s="202" t="s">
        <v>139</v>
      </c>
      <c r="P91" s="152"/>
      <c r="Q91" s="152" t="s">
        <v>140</v>
      </c>
      <c r="R91" s="152"/>
      <c r="S91" s="152" t="s">
        <v>141</v>
      </c>
      <c r="T91" s="152"/>
      <c r="U91" s="152" t="s">
        <v>142</v>
      </c>
      <c r="V91" s="152"/>
      <c r="W91" s="179"/>
      <c r="X91" s="179"/>
      <c r="Y91" s="179"/>
      <c r="Z91" s="179"/>
      <c r="AA91" s="179"/>
      <c r="AB91" s="179"/>
      <c r="AC91" s="179"/>
      <c r="AD91" s="180"/>
    </row>
    <row r="92" spans="1:30" ht="21" customHeight="1" thickBot="1">
      <c r="A92" s="147"/>
      <c r="B92" s="164"/>
      <c r="C92" s="157"/>
      <c r="D92" s="159"/>
      <c r="E92" s="161"/>
      <c r="F92" s="159"/>
      <c r="G92" s="161"/>
      <c r="H92" s="159"/>
      <c r="I92" s="161"/>
      <c r="J92" s="159"/>
      <c r="K92" s="161"/>
      <c r="L92" s="159"/>
      <c r="M92" s="161"/>
      <c r="N92" s="201"/>
      <c r="O92" s="153" t="e">
        <f>VLOOKUP($B86,利用者一覧!$C$4:$AU$53,22,FALSE)</f>
        <v>#N/A</v>
      </c>
      <c r="P92" s="154"/>
      <c r="Q92" s="154" t="e">
        <f>VLOOKUP($B86,利用者一覧!$C$4:$AU$53,24,FALSE)</f>
        <v>#N/A</v>
      </c>
      <c r="R92" s="154"/>
      <c r="S92" s="154" t="e">
        <f>VLOOKUP($B86,利用者一覧!$C$4:$AU$53,26,FALSE)</f>
        <v>#N/A</v>
      </c>
      <c r="T92" s="154"/>
      <c r="U92" s="154" t="e">
        <f>VLOOKUP($B86,利用者一覧!$C$4:$AU$53,28,FALSE)</f>
        <v>#N/A</v>
      </c>
      <c r="V92" s="154"/>
      <c r="W92" s="181"/>
      <c r="X92" s="181"/>
      <c r="Y92" s="181"/>
      <c r="Z92" s="181"/>
      <c r="AA92" s="181"/>
      <c r="AB92" s="181"/>
      <c r="AC92" s="181"/>
      <c r="AD92" s="182"/>
    </row>
    <row r="93" spans="1:30" ht="25.8" customHeight="1" thickBot="1">
      <c r="A93" s="148"/>
      <c r="B93" s="174" t="s">
        <v>182</v>
      </c>
      <c r="C93" s="175"/>
      <c r="D93" s="176"/>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8"/>
    </row>
    <row r="94" spans="1:30" ht="21" customHeight="1" thickBot="1">
      <c r="A94" s="146">
        <v>11</v>
      </c>
      <c r="B94" s="149" t="s">
        <v>9</v>
      </c>
      <c r="C94" s="150"/>
      <c r="D94" s="151"/>
      <c r="E94" s="149" t="s">
        <v>10</v>
      </c>
      <c r="F94" s="150"/>
      <c r="G94" s="150"/>
      <c r="H94" s="150"/>
      <c r="I94" s="196" t="s">
        <v>11</v>
      </c>
      <c r="J94" s="150"/>
      <c r="K94" s="197"/>
      <c r="L94" s="150" t="s">
        <v>12</v>
      </c>
      <c r="M94" s="150"/>
      <c r="N94" s="150"/>
      <c r="O94" s="198" t="s">
        <v>175</v>
      </c>
      <c r="P94" s="199"/>
      <c r="Q94" s="199"/>
      <c r="R94" s="199"/>
      <c r="S94" s="199"/>
      <c r="T94" s="199"/>
      <c r="U94" s="199"/>
      <c r="V94" s="199"/>
      <c r="W94" s="203" t="s">
        <v>169</v>
      </c>
      <c r="X94" s="204"/>
      <c r="Y94" s="204"/>
      <c r="Z94" s="205"/>
      <c r="AA94" s="206" t="e">
        <f>VLOOKUP($B95,利用者一覧!$C$4:$AU$53,43,FALSE)</f>
        <v>#N/A</v>
      </c>
      <c r="AB94" s="206"/>
      <c r="AC94" s="206"/>
      <c r="AD94" s="207"/>
    </row>
    <row r="95" spans="1:30" ht="21" customHeight="1" thickTop="1">
      <c r="A95" s="147"/>
      <c r="B95" s="208"/>
      <c r="C95" s="208"/>
      <c r="D95" s="208"/>
      <c r="E95" s="211" t="s">
        <v>19</v>
      </c>
      <c r="F95" s="212"/>
      <c r="G95" s="212"/>
      <c r="H95" s="212"/>
      <c r="I95" s="213" t="s">
        <v>20</v>
      </c>
      <c r="J95" s="214"/>
      <c r="K95" s="215"/>
      <c r="L95" s="214" t="s">
        <v>21</v>
      </c>
      <c r="M95" s="214"/>
      <c r="N95" s="214"/>
      <c r="O95" s="216" t="s">
        <v>147</v>
      </c>
      <c r="P95" s="218" t="e">
        <f>VLOOKUP($B95,利用者一覧!$C$4:$AU$53,40,FALSE)</f>
        <v>#N/A</v>
      </c>
      <c r="Q95" s="219"/>
      <c r="R95" s="219"/>
      <c r="S95" s="219"/>
      <c r="T95" s="219"/>
      <c r="U95" s="220"/>
      <c r="V95" s="88" t="s">
        <v>148</v>
      </c>
      <c r="W95" s="221" t="e">
        <f>VLOOKUP($B95,利用者一覧!$C$4:$AU$53,45,FALSE)</f>
        <v>#N/A</v>
      </c>
      <c r="X95" s="222"/>
      <c r="Y95" s="222"/>
      <c r="Z95" s="222"/>
      <c r="AA95" s="222"/>
      <c r="AB95" s="222"/>
      <c r="AC95" s="222"/>
      <c r="AD95" s="223"/>
    </row>
    <row r="96" spans="1:30" ht="21" customHeight="1">
      <c r="A96" s="147"/>
      <c r="B96" s="209"/>
      <c r="C96" s="209"/>
      <c r="D96" s="209"/>
      <c r="E96" s="183" t="s">
        <v>24</v>
      </c>
      <c r="F96" s="184"/>
      <c r="G96" s="184"/>
      <c r="H96" s="184"/>
      <c r="I96" s="185" t="s">
        <v>20</v>
      </c>
      <c r="J96" s="186"/>
      <c r="K96" s="187"/>
      <c r="L96" s="186" t="s">
        <v>21</v>
      </c>
      <c r="M96" s="186"/>
      <c r="N96" s="186"/>
      <c r="O96" s="217"/>
      <c r="P96" s="188" t="e">
        <f>VLOOKUP($B95,利用者一覧!$C$4:$AU$53,41,FALSE)</f>
        <v>#N/A</v>
      </c>
      <c r="Q96" s="189"/>
      <c r="R96" s="189"/>
      <c r="S96" s="189"/>
      <c r="T96" s="189"/>
      <c r="U96" s="190"/>
      <c r="V96" s="89" t="s">
        <v>148</v>
      </c>
      <c r="W96" s="224"/>
      <c r="X96" s="225"/>
      <c r="Y96" s="225"/>
      <c r="Z96" s="225"/>
      <c r="AA96" s="225"/>
      <c r="AB96" s="225"/>
      <c r="AC96" s="225"/>
      <c r="AD96" s="226"/>
    </row>
    <row r="97" spans="1:30" ht="21" customHeight="1" thickBot="1">
      <c r="A97" s="147"/>
      <c r="B97" s="210"/>
      <c r="C97" s="210"/>
      <c r="D97" s="210"/>
      <c r="E97" s="191" t="s">
        <v>25</v>
      </c>
      <c r="F97" s="192"/>
      <c r="G97" s="192"/>
      <c r="H97" s="192"/>
      <c r="I97" s="193" t="s">
        <v>20</v>
      </c>
      <c r="J97" s="194"/>
      <c r="K97" s="195"/>
      <c r="L97" s="194" t="s">
        <v>21</v>
      </c>
      <c r="M97" s="194"/>
      <c r="N97" s="194"/>
      <c r="O97" s="217"/>
      <c r="P97" s="188" t="e">
        <f>VLOOKUP($B95,利用者一覧!$C$4:$AU$53,42,FALSE)</f>
        <v>#N/A</v>
      </c>
      <c r="Q97" s="189"/>
      <c r="R97" s="189"/>
      <c r="S97" s="189"/>
      <c r="T97" s="189"/>
      <c r="U97" s="190"/>
      <c r="V97" s="89" t="s">
        <v>148</v>
      </c>
      <c r="W97" s="224"/>
      <c r="X97" s="225"/>
      <c r="Y97" s="225"/>
      <c r="Z97" s="225"/>
      <c r="AA97" s="225"/>
      <c r="AB97" s="225"/>
      <c r="AC97" s="225"/>
      <c r="AD97" s="226"/>
    </row>
    <row r="98" spans="1:30" ht="21" customHeight="1" thickBot="1">
      <c r="A98" s="147"/>
      <c r="B98" s="162" t="s">
        <v>132</v>
      </c>
      <c r="C98" s="165" t="s">
        <v>13</v>
      </c>
      <c r="D98" s="166"/>
      <c r="E98" s="167" t="s">
        <v>14</v>
      </c>
      <c r="F98" s="166"/>
      <c r="G98" s="167" t="s">
        <v>15</v>
      </c>
      <c r="H98" s="166"/>
      <c r="I98" s="167" t="s">
        <v>16</v>
      </c>
      <c r="J98" s="166"/>
      <c r="K98" s="167" t="s">
        <v>17</v>
      </c>
      <c r="L98" s="166"/>
      <c r="M98" s="167" t="s">
        <v>18</v>
      </c>
      <c r="N98" s="168"/>
      <c r="O98" s="169" t="s">
        <v>135</v>
      </c>
      <c r="P98" s="170"/>
      <c r="Q98" s="170" t="s">
        <v>143</v>
      </c>
      <c r="R98" s="170"/>
      <c r="S98" s="170" t="s">
        <v>144</v>
      </c>
      <c r="T98" s="170"/>
      <c r="U98" s="170" t="s">
        <v>138</v>
      </c>
      <c r="V98" s="171"/>
      <c r="W98" s="224"/>
      <c r="X98" s="225"/>
      <c r="Y98" s="225"/>
      <c r="Z98" s="225"/>
      <c r="AA98" s="225"/>
      <c r="AB98" s="225"/>
      <c r="AC98" s="225"/>
      <c r="AD98" s="226"/>
    </row>
    <row r="99" spans="1:30" ht="21" customHeight="1" thickTop="1">
      <c r="A99" s="147"/>
      <c r="B99" s="163"/>
      <c r="C99" s="90" t="s">
        <v>22</v>
      </c>
      <c r="D99" s="91" t="s">
        <v>23</v>
      </c>
      <c r="E99" s="92" t="s">
        <v>22</v>
      </c>
      <c r="F99" s="91" t="s">
        <v>23</v>
      </c>
      <c r="G99" s="92" t="s">
        <v>22</v>
      </c>
      <c r="H99" s="91" t="s">
        <v>23</v>
      </c>
      <c r="I99" s="92" t="s">
        <v>22</v>
      </c>
      <c r="J99" s="91" t="s">
        <v>23</v>
      </c>
      <c r="K99" s="92" t="s">
        <v>22</v>
      </c>
      <c r="L99" s="91" t="s">
        <v>23</v>
      </c>
      <c r="M99" s="92" t="s">
        <v>22</v>
      </c>
      <c r="N99" s="93" t="s">
        <v>23</v>
      </c>
      <c r="O99" s="172" t="e">
        <f>VLOOKUP($B95,利用者一覧!$C$4:$AU$53,14,FALSE)</f>
        <v>#N/A</v>
      </c>
      <c r="P99" s="155"/>
      <c r="Q99" s="173" t="e">
        <f>VLOOKUP($B95,利用者一覧!$C$4:$AU$53,16,FALSE)</f>
        <v>#N/A</v>
      </c>
      <c r="R99" s="155"/>
      <c r="S99" s="155" t="e">
        <f>VLOOKUP($B95,利用者一覧!$C$4:$AU$53,18,FALSE)</f>
        <v>#N/A</v>
      </c>
      <c r="T99" s="155"/>
      <c r="U99" s="155" t="e">
        <f>VLOOKUP($B95,利用者一覧!$C$4:$AU$53,20,FALSE)</f>
        <v>#N/A</v>
      </c>
      <c r="V99" s="155"/>
      <c r="W99" s="179" t="e">
        <f>VLOOKUP($B95,利用者一覧!$C$4:$AU$53,44,FALSE)</f>
        <v>#N/A</v>
      </c>
      <c r="X99" s="179"/>
      <c r="Y99" s="179"/>
      <c r="Z99" s="179"/>
      <c r="AA99" s="179"/>
      <c r="AB99" s="179"/>
      <c r="AC99" s="179"/>
      <c r="AD99" s="180"/>
    </row>
    <row r="100" spans="1:30" ht="21" customHeight="1">
      <c r="A100" s="147"/>
      <c r="B100" s="163"/>
      <c r="C100" s="156" t="e">
        <f>VLOOKUP($B95,利用者一覧!$C$4:$AU$53,30,FALSE)</f>
        <v>#N/A</v>
      </c>
      <c r="D100" s="158" t="s">
        <v>148</v>
      </c>
      <c r="E100" s="160" t="e">
        <f>VLOOKUP($B95,利用者一覧!$C$4:$AU$53,31,FALSE)</f>
        <v>#N/A</v>
      </c>
      <c r="F100" s="158" t="s">
        <v>148</v>
      </c>
      <c r="G100" s="160" t="e">
        <f>VLOOKUP($B95,利用者一覧!$C$4:$AU$53,32,FALSE)</f>
        <v>#N/A</v>
      </c>
      <c r="H100" s="158" t="s">
        <v>148</v>
      </c>
      <c r="I100" s="160" t="e">
        <f>VLOOKUP($B95,利用者一覧!$C$4:$AU$53,33,FALSE)</f>
        <v>#N/A</v>
      </c>
      <c r="J100" s="158" t="s">
        <v>148</v>
      </c>
      <c r="K100" s="160" t="e">
        <f>VLOOKUP($B95,利用者一覧!$C$4:$AU$53,34,FALSE)</f>
        <v>#N/A</v>
      </c>
      <c r="L100" s="158" t="s">
        <v>148</v>
      </c>
      <c r="M100" s="160" t="e">
        <f>VLOOKUP($B95,利用者一覧!$C$4:$AU$53,35,FALSE)</f>
        <v>#N/A</v>
      </c>
      <c r="N100" s="200" t="s">
        <v>148</v>
      </c>
      <c r="O100" s="202" t="s">
        <v>139</v>
      </c>
      <c r="P100" s="152"/>
      <c r="Q100" s="152" t="s">
        <v>140</v>
      </c>
      <c r="R100" s="152"/>
      <c r="S100" s="152" t="s">
        <v>141</v>
      </c>
      <c r="T100" s="152"/>
      <c r="U100" s="152" t="s">
        <v>142</v>
      </c>
      <c r="V100" s="152"/>
      <c r="W100" s="179"/>
      <c r="X100" s="179"/>
      <c r="Y100" s="179"/>
      <c r="Z100" s="179"/>
      <c r="AA100" s="179"/>
      <c r="AB100" s="179"/>
      <c r="AC100" s="179"/>
      <c r="AD100" s="180"/>
    </row>
    <row r="101" spans="1:30" ht="21" customHeight="1" thickBot="1">
      <c r="A101" s="147"/>
      <c r="B101" s="164"/>
      <c r="C101" s="157"/>
      <c r="D101" s="159"/>
      <c r="E101" s="161"/>
      <c r="F101" s="159"/>
      <c r="G101" s="161"/>
      <c r="H101" s="159"/>
      <c r="I101" s="161"/>
      <c r="J101" s="159"/>
      <c r="K101" s="161"/>
      <c r="L101" s="159"/>
      <c r="M101" s="161"/>
      <c r="N101" s="201"/>
      <c r="O101" s="153" t="e">
        <f>VLOOKUP($B95,利用者一覧!$C$4:$AU$53,22,FALSE)</f>
        <v>#N/A</v>
      </c>
      <c r="P101" s="154"/>
      <c r="Q101" s="154" t="e">
        <f>VLOOKUP($B95,利用者一覧!$C$4:$AU$53,24,FALSE)</f>
        <v>#N/A</v>
      </c>
      <c r="R101" s="154"/>
      <c r="S101" s="154" t="e">
        <f>VLOOKUP($B95,利用者一覧!$C$4:$AU$53,26,FALSE)</f>
        <v>#N/A</v>
      </c>
      <c r="T101" s="154"/>
      <c r="U101" s="154" t="e">
        <f>VLOOKUP($B95,利用者一覧!$C$4:$AU$53,28,FALSE)</f>
        <v>#N/A</v>
      </c>
      <c r="V101" s="154"/>
      <c r="W101" s="181"/>
      <c r="X101" s="181"/>
      <c r="Y101" s="181"/>
      <c r="Z101" s="181"/>
      <c r="AA101" s="181"/>
      <c r="AB101" s="181"/>
      <c r="AC101" s="181"/>
      <c r="AD101" s="182"/>
    </row>
    <row r="102" spans="1:30" ht="25.8" customHeight="1" thickBot="1">
      <c r="A102" s="148"/>
      <c r="B102" s="174" t="s">
        <v>182</v>
      </c>
      <c r="C102" s="175"/>
      <c r="D102" s="176"/>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8"/>
    </row>
    <row r="103" spans="1:30" ht="21" customHeight="1" thickBot="1">
      <c r="A103" s="146">
        <v>12</v>
      </c>
      <c r="B103" s="149" t="s">
        <v>9</v>
      </c>
      <c r="C103" s="150"/>
      <c r="D103" s="151"/>
      <c r="E103" s="149" t="s">
        <v>10</v>
      </c>
      <c r="F103" s="150"/>
      <c r="G103" s="150"/>
      <c r="H103" s="150"/>
      <c r="I103" s="196" t="s">
        <v>11</v>
      </c>
      <c r="J103" s="150"/>
      <c r="K103" s="197"/>
      <c r="L103" s="150" t="s">
        <v>12</v>
      </c>
      <c r="M103" s="150"/>
      <c r="N103" s="150"/>
      <c r="O103" s="198" t="s">
        <v>175</v>
      </c>
      <c r="P103" s="199"/>
      <c r="Q103" s="199"/>
      <c r="R103" s="199"/>
      <c r="S103" s="199"/>
      <c r="T103" s="199"/>
      <c r="U103" s="199"/>
      <c r="V103" s="199"/>
      <c r="W103" s="203" t="s">
        <v>169</v>
      </c>
      <c r="X103" s="204"/>
      <c r="Y103" s="204"/>
      <c r="Z103" s="205"/>
      <c r="AA103" s="206" t="e">
        <f>VLOOKUP($B104,利用者一覧!$C$4:$AU$53,43,FALSE)</f>
        <v>#N/A</v>
      </c>
      <c r="AB103" s="206"/>
      <c r="AC103" s="206"/>
      <c r="AD103" s="207"/>
    </row>
    <row r="104" spans="1:30" ht="21" customHeight="1" thickTop="1">
      <c r="A104" s="147"/>
      <c r="B104" s="208"/>
      <c r="C104" s="208"/>
      <c r="D104" s="208"/>
      <c r="E104" s="211" t="s">
        <v>19</v>
      </c>
      <c r="F104" s="212"/>
      <c r="G104" s="212"/>
      <c r="H104" s="212"/>
      <c r="I104" s="213" t="s">
        <v>20</v>
      </c>
      <c r="J104" s="214"/>
      <c r="K104" s="215"/>
      <c r="L104" s="214" t="s">
        <v>21</v>
      </c>
      <c r="M104" s="214"/>
      <c r="N104" s="214"/>
      <c r="O104" s="216" t="s">
        <v>147</v>
      </c>
      <c r="P104" s="218" t="e">
        <f>VLOOKUP($B104,利用者一覧!$C$4:$AU$53,40,FALSE)</f>
        <v>#N/A</v>
      </c>
      <c r="Q104" s="219"/>
      <c r="R104" s="219"/>
      <c r="S104" s="219"/>
      <c r="T104" s="219"/>
      <c r="U104" s="220"/>
      <c r="V104" s="88" t="s">
        <v>148</v>
      </c>
      <c r="W104" s="221" t="e">
        <f>VLOOKUP($B104,利用者一覧!$C$4:$AU$53,45,FALSE)</f>
        <v>#N/A</v>
      </c>
      <c r="X104" s="222"/>
      <c r="Y104" s="222"/>
      <c r="Z104" s="222"/>
      <c r="AA104" s="222"/>
      <c r="AB104" s="222"/>
      <c r="AC104" s="222"/>
      <c r="AD104" s="223"/>
    </row>
    <row r="105" spans="1:30" ht="21" customHeight="1">
      <c r="A105" s="147"/>
      <c r="B105" s="209"/>
      <c r="C105" s="209"/>
      <c r="D105" s="209"/>
      <c r="E105" s="183" t="s">
        <v>24</v>
      </c>
      <c r="F105" s="184"/>
      <c r="G105" s="184"/>
      <c r="H105" s="184"/>
      <c r="I105" s="185" t="s">
        <v>20</v>
      </c>
      <c r="J105" s="186"/>
      <c r="K105" s="187"/>
      <c r="L105" s="186" t="s">
        <v>21</v>
      </c>
      <c r="M105" s="186"/>
      <c r="N105" s="186"/>
      <c r="O105" s="217"/>
      <c r="P105" s="188" t="e">
        <f>VLOOKUP($B104,利用者一覧!$C$4:$AU$53,41,FALSE)</f>
        <v>#N/A</v>
      </c>
      <c r="Q105" s="189"/>
      <c r="R105" s="189"/>
      <c r="S105" s="189"/>
      <c r="T105" s="189"/>
      <c r="U105" s="190"/>
      <c r="V105" s="89" t="s">
        <v>148</v>
      </c>
      <c r="W105" s="224"/>
      <c r="X105" s="225"/>
      <c r="Y105" s="225"/>
      <c r="Z105" s="225"/>
      <c r="AA105" s="225"/>
      <c r="AB105" s="225"/>
      <c r="AC105" s="225"/>
      <c r="AD105" s="226"/>
    </row>
    <row r="106" spans="1:30" ht="21" customHeight="1" thickBot="1">
      <c r="A106" s="147"/>
      <c r="B106" s="210"/>
      <c r="C106" s="210"/>
      <c r="D106" s="210"/>
      <c r="E106" s="191" t="s">
        <v>25</v>
      </c>
      <c r="F106" s="192"/>
      <c r="G106" s="192"/>
      <c r="H106" s="192"/>
      <c r="I106" s="193" t="s">
        <v>20</v>
      </c>
      <c r="J106" s="194"/>
      <c r="K106" s="195"/>
      <c r="L106" s="194" t="s">
        <v>21</v>
      </c>
      <c r="M106" s="194"/>
      <c r="N106" s="194"/>
      <c r="O106" s="217"/>
      <c r="P106" s="188" t="e">
        <f>VLOOKUP($B104,利用者一覧!$C$4:$AU$53,42,FALSE)</f>
        <v>#N/A</v>
      </c>
      <c r="Q106" s="189"/>
      <c r="R106" s="189"/>
      <c r="S106" s="189"/>
      <c r="T106" s="189"/>
      <c r="U106" s="190"/>
      <c r="V106" s="89" t="s">
        <v>148</v>
      </c>
      <c r="W106" s="224"/>
      <c r="X106" s="225"/>
      <c r="Y106" s="225"/>
      <c r="Z106" s="225"/>
      <c r="AA106" s="225"/>
      <c r="AB106" s="225"/>
      <c r="AC106" s="225"/>
      <c r="AD106" s="226"/>
    </row>
    <row r="107" spans="1:30" ht="21" customHeight="1" thickBot="1">
      <c r="A107" s="147"/>
      <c r="B107" s="162" t="s">
        <v>132</v>
      </c>
      <c r="C107" s="165" t="s">
        <v>13</v>
      </c>
      <c r="D107" s="166"/>
      <c r="E107" s="167" t="s">
        <v>14</v>
      </c>
      <c r="F107" s="166"/>
      <c r="G107" s="167" t="s">
        <v>15</v>
      </c>
      <c r="H107" s="166"/>
      <c r="I107" s="167" t="s">
        <v>16</v>
      </c>
      <c r="J107" s="166"/>
      <c r="K107" s="167" t="s">
        <v>17</v>
      </c>
      <c r="L107" s="166"/>
      <c r="M107" s="167" t="s">
        <v>18</v>
      </c>
      <c r="N107" s="168"/>
      <c r="O107" s="169" t="s">
        <v>135</v>
      </c>
      <c r="P107" s="170"/>
      <c r="Q107" s="170" t="s">
        <v>143</v>
      </c>
      <c r="R107" s="170"/>
      <c r="S107" s="170" t="s">
        <v>144</v>
      </c>
      <c r="T107" s="170"/>
      <c r="U107" s="170" t="s">
        <v>138</v>
      </c>
      <c r="V107" s="171"/>
      <c r="W107" s="224"/>
      <c r="X107" s="225"/>
      <c r="Y107" s="225"/>
      <c r="Z107" s="225"/>
      <c r="AA107" s="225"/>
      <c r="AB107" s="225"/>
      <c r="AC107" s="225"/>
      <c r="AD107" s="226"/>
    </row>
    <row r="108" spans="1:30" ht="21" customHeight="1" thickTop="1">
      <c r="A108" s="147"/>
      <c r="B108" s="163"/>
      <c r="C108" s="90" t="s">
        <v>22</v>
      </c>
      <c r="D108" s="91" t="s">
        <v>23</v>
      </c>
      <c r="E108" s="92" t="s">
        <v>22</v>
      </c>
      <c r="F108" s="91" t="s">
        <v>23</v>
      </c>
      <c r="G108" s="92" t="s">
        <v>22</v>
      </c>
      <c r="H108" s="91" t="s">
        <v>23</v>
      </c>
      <c r="I108" s="92" t="s">
        <v>22</v>
      </c>
      <c r="J108" s="91" t="s">
        <v>23</v>
      </c>
      <c r="K108" s="92" t="s">
        <v>22</v>
      </c>
      <c r="L108" s="91" t="s">
        <v>23</v>
      </c>
      <c r="M108" s="92" t="s">
        <v>22</v>
      </c>
      <c r="N108" s="93" t="s">
        <v>23</v>
      </c>
      <c r="O108" s="172" t="e">
        <f>VLOOKUP($B104,利用者一覧!$C$4:$AU$53,14,FALSE)</f>
        <v>#N/A</v>
      </c>
      <c r="P108" s="155"/>
      <c r="Q108" s="173" t="e">
        <f>VLOOKUP($B104,利用者一覧!$C$4:$AU$53,16,FALSE)</f>
        <v>#N/A</v>
      </c>
      <c r="R108" s="155"/>
      <c r="S108" s="155" t="e">
        <f>VLOOKUP($B104,利用者一覧!$C$4:$AU$53,18,FALSE)</f>
        <v>#N/A</v>
      </c>
      <c r="T108" s="155"/>
      <c r="U108" s="155" t="e">
        <f>VLOOKUP($B104,利用者一覧!$C$4:$AU$53,20,FALSE)</f>
        <v>#N/A</v>
      </c>
      <c r="V108" s="155"/>
      <c r="W108" s="179" t="e">
        <f>VLOOKUP($B104,利用者一覧!$C$4:$AU$53,44,FALSE)</f>
        <v>#N/A</v>
      </c>
      <c r="X108" s="179"/>
      <c r="Y108" s="179"/>
      <c r="Z108" s="179"/>
      <c r="AA108" s="179"/>
      <c r="AB108" s="179"/>
      <c r="AC108" s="179"/>
      <c r="AD108" s="180"/>
    </row>
    <row r="109" spans="1:30" ht="21" customHeight="1">
      <c r="A109" s="147"/>
      <c r="B109" s="163"/>
      <c r="C109" s="156" t="e">
        <f>VLOOKUP($B104,利用者一覧!$C$4:$AU$53,30,FALSE)</f>
        <v>#N/A</v>
      </c>
      <c r="D109" s="158" t="s">
        <v>148</v>
      </c>
      <c r="E109" s="160" t="e">
        <f>VLOOKUP($B104,利用者一覧!$C$4:$AU$53,31,FALSE)</f>
        <v>#N/A</v>
      </c>
      <c r="F109" s="158" t="s">
        <v>148</v>
      </c>
      <c r="G109" s="160" t="e">
        <f>VLOOKUP($B104,利用者一覧!$C$4:$AU$53,32,FALSE)</f>
        <v>#N/A</v>
      </c>
      <c r="H109" s="158" t="s">
        <v>148</v>
      </c>
      <c r="I109" s="160" t="e">
        <f>VLOOKUP($B104,利用者一覧!$C$4:$AU$53,33,FALSE)</f>
        <v>#N/A</v>
      </c>
      <c r="J109" s="158" t="s">
        <v>148</v>
      </c>
      <c r="K109" s="160" t="e">
        <f>VLOOKUP($B104,利用者一覧!$C$4:$AU$53,34,FALSE)</f>
        <v>#N/A</v>
      </c>
      <c r="L109" s="158" t="s">
        <v>148</v>
      </c>
      <c r="M109" s="160" t="e">
        <f>VLOOKUP($B104,利用者一覧!$C$4:$AU$53,35,FALSE)</f>
        <v>#N/A</v>
      </c>
      <c r="N109" s="200" t="s">
        <v>148</v>
      </c>
      <c r="O109" s="202" t="s">
        <v>139</v>
      </c>
      <c r="P109" s="152"/>
      <c r="Q109" s="152" t="s">
        <v>140</v>
      </c>
      <c r="R109" s="152"/>
      <c r="S109" s="152" t="s">
        <v>141</v>
      </c>
      <c r="T109" s="152"/>
      <c r="U109" s="152" t="s">
        <v>142</v>
      </c>
      <c r="V109" s="152"/>
      <c r="W109" s="179"/>
      <c r="X109" s="179"/>
      <c r="Y109" s="179"/>
      <c r="Z109" s="179"/>
      <c r="AA109" s="179"/>
      <c r="AB109" s="179"/>
      <c r="AC109" s="179"/>
      <c r="AD109" s="180"/>
    </row>
    <row r="110" spans="1:30" ht="21" customHeight="1" thickBot="1">
      <c r="A110" s="147"/>
      <c r="B110" s="164"/>
      <c r="C110" s="157"/>
      <c r="D110" s="159"/>
      <c r="E110" s="161"/>
      <c r="F110" s="159"/>
      <c r="G110" s="161"/>
      <c r="H110" s="159"/>
      <c r="I110" s="161"/>
      <c r="J110" s="159"/>
      <c r="K110" s="161"/>
      <c r="L110" s="159"/>
      <c r="M110" s="161"/>
      <c r="N110" s="201"/>
      <c r="O110" s="153" t="e">
        <f>VLOOKUP($B104,利用者一覧!$C$4:$AU$53,22,FALSE)</f>
        <v>#N/A</v>
      </c>
      <c r="P110" s="154"/>
      <c r="Q110" s="154" t="e">
        <f>VLOOKUP($B104,利用者一覧!$C$4:$AU$53,24,FALSE)</f>
        <v>#N/A</v>
      </c>
      <c r="R110" s="154"/>
      <c r="S110" s="154" t="e">
        <f>VLOOKUP($B104,利用者一覧!$C$4:$AU$53,26,FALSE)</f>
        <v>#N/A</v>
      </c>
      <c r="T110" s="154"/>
      <c r="U110" s="154" t="e">
        <f>VLOOKUP($B104,利用者一覧!$C$4:$AU$53,28,FALSE)</f>
        <v>#N/A</v>
      </c>
      <c r="V110" s="154"/>
      <c r="W110" s="181"/>
      <c r="X110" s="181"/>
      <c r="Y110" s="181"/>
      <c r="Z110" s="181"/>
      <c r="AA110" s="181"/>
      <c r="AB110" s="181"/>
      <c r="AC110" s="181"/>
      <c r="AD110" s="182"/>
    </row>
    <row r="111" spans="1:30" ht="25.8" customHeight="1" thickBot="1">
      <c r="A111" s="148"/>
      <c r="B111" s="174" t="s">
        <v>182</v>
      </c>
      <c r="C111" s="175"/>
      <c r="D111" s="176"/>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8"/>
    </row>
    <row r="112" spans="1:30" ht="21" customHeight="1" thickBot="1">
      <c r="A112" s="146">
        <v>13</v>
      </c>
      <c r="B112" s="149" t="s">
        <v>9</v>
      </c>
      <c r="C112" s="150"/>
      <c r="D112" s="151"/>
      <c r="E112" s="149" t="s">
        <v>10</v>
      </c>
      <c r="F112" s="150"/>
      <c r="G112" s="150"/>
      <c r="H112" s="150"/>
      <c r="I112" s="196" t="s">
        <v>11</v>
      </c>
      <c r="J112" s="150"/>
      <c r="K112" s="197"/>
      <c r="L112" s="150" t="s">
        <v>12</v>
      </c>
      <c r="M112" s="150"/>
      <c r="N112" s="150"/>
      <c r="O112" s="198" t="s">
        <v>175</v>
      </c>
      <c r="P112" s="199"/>
      <c r="Q112" s="199"/>
      <c r="R112" s="199"/>
      <c r="S112" s="199"/>
      <c r="T112" s="199"/>
      <c r="U112" s="199"/>
      <c r="V112" s="199"/>
      <c r="W112" s="203" t="s">
        <v>169</v>
      </c>
      <c r="X112" s="204"/>
      <c r="Y112" s="204"/>
      <c r="Z112" s="205"/>
      <c r="AA112" s="206" t="e">
        <f>VLOOKUP($B113,利用者一覧!$C$4:$AU$53,43,FALSE)</f>
        <v>#N/A</v>
      </c>
      <c r="AB112" s="206"/>
      <c r="AC112" s="206"/>
      <c r="AD112" s="207"/>
    </row>
    <row r="113" spans="1:30" ht="21" customHeight="1" thickTop="1">
      <c r="A113" s="147"/>
      <c r="B113" s="208"/>
      <c r="C113" s="208"/>
      <c r="D113" s="208"/>
      <c r="E113" s="211" t="s">
        <v>19</v>
      </c>
      <c r="F113" s="212"/>
      <c r="G113" s="212"/>
      <c r="H113" s="212"/>
      <c r="I113" s="213" t="s">
        <v>20</v>
      </c>
      <c r="J113" s="214"/>
      <c r="K113" s="215"/>
      <c r="L113" s="214" t="s">
        <v>21</v>
      </c>
      <c r="M113" s="214"/>
      <c r="N113" s="214"/>
      <c r="O113" s="216" t="s">
        <v>147</v>
      </c>
      <c r="P113" s="218" t="e">
        <f>VLOOKUP($B113,利用者一覧!$C$4:$AU$53,40,FALSE)</f>
        <v>#N/A</v>
      </c>
      <c r="Q113" s="219"/>
      <c r="R113" s="219"/>
      <c r="S113" s="219"/>
      <c r="T113" s="219"/>
      <c r="U113" s="220"/>
      <c r="V113" s="88" t="s">
        <v>148</v>
      </c>
      <c r="W113" s="221" t="e">
        <f>VLOOKUP($B113,利用者一覧!$C$4:$AU$53,45,FALSE)</f>
        <v>#N/A</v>
      </c>
      <c r="X113" s="222"/>
      <c r="Y113" s="222"/>
      <c r="Z113" s="222"/>
      <c r="AA113" s="222"/>
      <c r="AB113" s="222"/>
      <c r="AC113" s="222"/>
      <c r="AD113" s="223"/>
    </row>
    <row r="114" spans="1:30" ht="21" customHeight="1">
      <c r="A114" s="147"/>
      <c r="B114" s="209"/>
      <c r="C114" s="209"/>
      <c r="D114" s="209"/>
      <c r="E114" s="183" t="s">
        <v>24</v>
      </c>
      <c r="F114" s="184"/>
      <c r="G114" s="184"/>
      <c r="H114" s="184"/>
      <c r="I114" s="185" t="s">
        <v>20</v>
      </c>
      <c r="J114" s="186"/>
      <c r="K114" s="187"/>
      <c r="L114" s="186" t="s">
        <v>21</v>
      </c>
      <c r="M114" s="186"/>
      <c r="N114" s="186"/>
      <c r="O114" s="217"/>
      <c r="P114" s="188" t="e">
        <f>VLOOKUP($B113,利用者一覧!$C$4:$AU$53,41,FALSE)</f>
        <v>#N/A</v>
      </c>
      <c r="Q114" s="189"/>
      <c r="R114" s="189"/>
      <c r="S114" s="189"/>
      <c r="T114" s="189"/>
      <c r="U114" s="190"/>
      <c r="V114" s="89" t="s">
        <v>148</v>
      </c>
      <c r="W114" s="224"/>
      <c r="X114" s="225"/>
      <c r="Y114" s="225"/>
      <c r="Z114" s="225"/>
      <c r="AA114" s="225"/>
      <c r="AB114" s="225"/>
      <c r="AC114" s="225"/>
      <c r="AD114" s="226"/>
    </row>
    <row r="115" spans="1:30" ht="21" customHeight="1" thickBot="1">
      <c r="A115" s="147"/>
      <c r="B115" s="210"/>
      <c r="C115" s="210"/>
      <c r="D115" s="210"/>
      <c r="E115" s="191" t="s">
        <v>25</v>
      </c>
      <c r="F115" s="192"/>
      <c r="G115" s="192"/>
      <c r="H115" s="192"/>
      <c r="I115" s="193" t="s">
        <v>20</v>
      </c>
      <c r="J115" s="194"/>
      <c r="K115" s="195"/>
      <c r="L115" s="194" t="s">
        <v>21</v>
      </c>
      <c r="M115" s="194"/>
      <c r="N115" s="194"/>
      <c r="O115" s="217"/>
      <c r="P115" s="188" t="e">
        <f>VLOOKUP($B113,利用者一覧!$C$4:$AU$53,42,FALSE)</f>
        <v>#N/A</v>
      </c>
      <c r="Q115" s="189"/>
      <c r="R115" s="189"/>
      <c r="S115" s="189"/>
      <c r="T115" s="189"/>
      <c r="U115" s="190"/>
      <c r="V115" s="89" t="s">
        <v>148</v>
      </c>
      <c r="W115" s="224"/>
      <c r="X115" s="225"/>
      <c r="Y115" s="225"/>
      <c r="Z115" s="225"/>
      <c r="AA115" s="225"/>
      <c r="AB115" s="225"/>
      <c r="AC115" s="225"/>
      <c r="AD115" s="226"/>
    </row>
    <row r="116" spans="1:30" ht="21" customHeight="1" thickBot="1">
      <c r="A116" s="147"/>
      <c r="B116" s="162" t="s">
        <v>132</v>
      </c>
      <c r="C116" s="165" t="s">
        <v>13</v>
      </c>
      <c r="D116" s="166"/>
      <c r="E116" s="167" t="s">
        <v>14</v>
      </c>
      <c r="F116" s="166"/>
      <c r="G116" s="167" t="s">
        <v>15</v>
      </c>
      <c r="H116" s="166"/>
      <c r="I116" s="167" t="s">
        <v>16</v>
      </c>
      <c r="J116" s="166"/>
      <c r="K116" s="167" t="s">
        <v>17</v>
      </c>
      <c r="L116" s="166"/>
      <c r="M116" s="167" t="s">
        <v>18</v>
      </c>
      <c r="N116" s="168"/>
      <c r="O116" s="169" t="s">
        <v>135</v>
      </c>
      <c r="P116" s="170"/>
      <c r="Q116" s="170" t="s">
        <v>143</v>
      </c>
      <c r="R116" s="170"/>
      <c r="S116" s="170" t="s">
        <v>144</v>
      </c>
      <c r="T116" s="170"/>
      <c r="U116" s="170" t="s">
        <v>138</v>
      </c>
      <c r="V116" s="171"/>
      <c r="W116" s="224"/>
      <c r="X116" s="225"/>
      <c r="Y116" s="225"/>
      <c r="Z116" s="225"/>
      <c r="AA116" s="225"/>
      <c r="AB116" s="225"/>
      <c r="AC116" s="225"/>
      <c r="AD116" s="226"/>
    </row>
    <row r="117" spans="1:30" ht="21" customHeight="1" thickTop="1">
      <c r="A117" s="147"/>
      <c r="B117" s="163"/>
      <c r="C117" s="90" t="s">
        <v>22</v>
      </c>
      <c r="D117" s="91" t="s">
        <v>23</v>
      </c>
      <c r="E117" s="92" t="s">
        <v>22</v>
      </c>
      <c r="F117" s="91" t="s">
        <v>23</v>
      </c>
      <c r="G117" s="92" t="s">
        <v>22</v>
      </c>
      <c r="H117" s="91" t="s">
        <v>23</v>
      </c>
      <c r="I117" s="92" t="s">
        <v>22</v>
      </c>
      <c r="J117" s="91" t="s">
        <v>23</v>
      </c>
      <c r="K117" s="92" t="s">
        <v>22</v>
      </c>
      <c r="L117" s="91" t="s">
        <v>23</v>
      </c>
      <c r="M117" s="92" t="s">
        <v>22</v>
      </c>
      <c r="N117" s="93" t="s">
        <v>23</v>
      </c>
      <c r="O117" s="172" t="e">
        <f>VLOOKUP($B113,利用者一覧!$C$4:$AU$53,14,FALSE)</f>
        <v>#N/A</v>
      </c>
      <c r="P117" s="155"/>
      <c r="Q117" s="173" t="e">
        <f>VLOOKUP($B113,利用者一覧!$C$4:$AU$53,16,FALSE)</f>
        <v>#N/A</v>
      </c>
      <c r="R117" s="155"/>
      <c r="S117" s="155" t="e">
        <f>VLOOKUP($B113,利用者一覧!$C$4:$AU$53,18,FALSE)</f>
        <v>#N/A</v>
      </c>
      <c r="T117" s="155"/>
      <c r="U117" s="155" t="e">
        <f>VLOOKUP($B113,利用者一覧!$C$4:$AU$53,20,FALSE)</f>
        <v>#N/A</v>
      </c>
      <c r="V117" s="155"/>
      <c r="W117" s="179" t="e">
        <f>VLOOKUP($B113,利用者一覧!$C$4:$AU$53,44,FALSE)</f>
        <v>#N/A</v>
      </c>
      <c r="X117" s="179"/>
      <c r="Y117" s="179"/>
      <c r="Z117" s="179"/>
      <c r="AA117" s="179"/>
      <c r="AB117" s="179"/>
      <c r="AC117" s="179"/>
      <c r="AD117" s="180"/>
    </row>
    <row r="118" spans="1:30" ht="21" customHeight="1">
      <c r="A118" s="147"/>
      <c r="B118" s="163"/>
      <c r="C118" s="156" t="e">
        <f>VLOOKUP($B113,利用者一覧!$C$4:$AU$53,30,FALSE)</f>
        <v>#N/A</v>
      </c>
      <c r="D118" s="158" t="s">
        <v>148</v>
      </c>
      <c r="E118" s="160" t="e">
        <f>VLOOKUP($B113,利用者一覧!$C$4:$AU$53,31,FALSE)</f>
        <v>#N/A</v>
      </c>
      <c r="F118" s="158" t="s">
        <v>148</v>
      </c>
      <c r="G118" s="160" t="e">
        <f>VLOOKUP($B113,利用者一覧!$C$4:$AU$53,32,FALSE)</f>
        <v>#N/A</v>
      </c>
      <c r="H118" s="158" t="s">
        <v>148</v>
      </c>
      <c r="I118" s="160" t="e">
        <f>VLOOKUP($B113,利用者一覧!$C$4:$AU$53,33,FALSE)</f>
        <v>#N/A</v>
      </c>
      <c r="J118" s="158" t="s">
        <v>148</v>
      </c>
      <c r="K118" s="160" t="e">
        <f>VLOOKUP($B113,利用者一覧!$C$4:$AU$53,34,FALSE)</f>
        <v>#N/A</v>
      </c>
      <c r="L118" s="158" t="s">
        <v>148</v>
      </c>
      <c r="M118" s="160" t="e">
        <f>VLOOKUP($B113,利用者一覧!$C$4:$AU$53,35,FALSE)</f>
        <v>#N/A</v>
      </c>
      <c r="N118" s="200" t="s">
        <v>148</v>
      </c>
      <c r="O118" s="202" t="s">
        <v>139</v>
      </c>
      <c r="P118" s="152"/>
      <c r="Q118" s="152" t="s">
        <v>140</v>
      </c>
      <c r="R118" s="152"/>
      <c r="S118" s="152" t="s">
        <v>141</v>
      </c>
      <c r="T118" s="152"/>
      <c r="U118" s="152" t="s">
        <v>142</v>
      </c>
      <c r="V118" s="152"/>
      <c r="W118" s="179"/>
      <c r="X118" s="179"/>
      <c r="Y118" s="179"/>
      <c r="Z118" s="179"/>
      <c r="AA118" s="179"/>
      <c r="AB118" s="179"/>
      <c r="AC118" s="179"/>
      <c r="AD118" s="180"/>
    </row>
    <row r="119" spans="1:30" ht="21" customHeight="1" thickBot="1">
      <c r="A119" s="147"/>
      <c r="B119" s="164"/>
      <c r="C119" s="157"/>
      <c r="D119" s="159"/>
      <c r="E119" s="161"/>
      <c r="F119" s="159"/>
      <c r="G119" s="161"/>
      <c r="H119" s="159"/>
      <c r="I119" s="161"/>
      <c r="J119" s="159"/>
      <c r="K119" s="161"/>
      <c r="L119" s="159"/>
      <c r="M119" s="161"/>
      <c r="N119" s="201"/>
      <c r="O119" s="153" t="e">
        <f>VLOOKUP($B113,利用者一覧!$C$4:$AU$53,22,FALSE)</f>
        <v>#N/A</v>
      </c>
      <c r="P119" s="154"/>
      <c r="Q119" s="154" t="e">
        <f>VLOOKUP($B113,利用者一覧!$C$4:$AU$53,24,FALSE)</f>
        <v>#N/A</v>
      </c>
      <c r="R119" s="154"/>
      <c r="S119" s="154" t="e">
        <f>VLOOKUP($B113,利用者一覧!$C$4:$AU$53,26,FALSE)</f>
        <v>#N/A</v>
      </c>
      <c r="T119" s="154"/>
      <c r="U119" s="154" t="e">
        <f>VLOOKUP($B113,利用者一覧!$C$4:$AU$53,28,FALSE)</f>
        <v>#N/A</v>
      </c>
      <c r="V119" s="154"/>
      <c r="W119" s="181"/>
      <c r="X119" s="181"/>
      <c r="Y119" s="181"/>
      <c r="Z119" s="181"/>
      <c r="AA119" s="181"/>
      <c r="AB119" s="181"/>
      <c r="AC119" s="181"/>
      <c r="AD119" s="182"/>
    </row>
    <row r="120" spans="1:30" ht="25.8" customHeight="1" thickBot="1">
      <c r="A120" s="148"/>
      <c r="B120" s="174" t="s">
        <v>182</v>
      </c>
      <c r="C120" s="175"/>
      <c r="D120" s="176"/>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8"/>
    </row>
    <row r="121" spans="1:30" ht="21" customHeight="1" thickBot="1">
      <c r="A121" s="146">
        <v>14</v>
      </c>
      <c r="B121" s="149" t="s">
        <v>9</v>
      </c>
      <c r="C121" s="150"/>
      <c r="D121" s="151"/>
      <c r="E121" s="149" t="s">
        <v>10</v>
      </c>
      <c r="F121" s="150"/>
      <c r="G121" s="150"/>
      <c r="H121" s="150"/>
      <c r="I121" s="196" t="s">
        <v>11</v>
      </c>
      <c r="J121" s="150"/>
      <c r="K121" s="197"/>
      <c r="L121" s="150" t="s">
        <v>12</v>
      </c>
      <c r="M121" s="150"/>
      <c r="N121" s="150"/>
      <c r="O121" s="198" t="s">
        <v>175</v>
      </c>
      <c r="P121" s="199"/>
      <c r="Q121" s="199"/>
      <c r="R121" s="199"/>
      <c r="S121" s="199"/>
      <c r="T121" s="199"/>
      <c r="U121" s="199"/>
      <c r="V121" s="199"/>
      <c r="W121" s="203" t="s">
        <v>169</v>
      </c>
      <c r="X121" s="204"/>
      <c r="Y121" s="204"/>
      <c r="Z121" s="205"/>
      <c r="AA121" s="206" t="e">
        <f>VLOOKUP($B122,利用者一覧!$C$4:$AU$53,43,FALSE)</f>
        <v>#N/A</v>
      </c>
      <c r="AB121" s="206"/>
      <c r="AC121" s="206"/>
      <c r="AD121" s="207"/>
    </row>
    <row r="122" spans="1:30" ht="21" customHeight="1" thickTop="1">
      <c r="A122" s="147"/>
      <c r="B122" s="208"/>
      <c r="C122" s="208"/>
      <c r="D122" s="208"/>
      <c r="E122" s="211" t="s">
        <v>19</v>
      </c>
      <c r="F122" s="212"/>
      <c r="G122" s="212"/>
      <c r="H122" s="212"/>
      <c r="I122" s="213" t="s">
        <v>20</v>
      </c>
      <c r="J122" s="214"/>
      <c r="K122" s="215"/>
      <c r="L122" s="214" t="s">
        <v>21</v>
      </c>
      <c r="M122" s="214"/>
      <c r="N122" s="214"/>
      <c r="O122" s="216" t="s">
        <v>147</v>
      </c>
      <c r="P122" s="218" t="e">
        <f>VLOOKUP($B122,利用者一覧!$C$4:$AU$53,40,FALSE)</f>
        <v>#N/A</v>
      </c>
      <c r="Q122" s="219"/>
      <c r="R122" s="219"/>
      <c r="S122" s="219"/>
      <c r="T122" s="219"/>
      <c r="U122" s="220"/>
      <c r="V122" s="88" t="s">
        <v>148</v>
      </c>
      <c r="W122" s="221" t="e">
        <f>VLOOKUP($B122,利用者一覧!$C$4:$AU$53,45,FALSE)</f>
        <v>#N/A</v>
      </c>
      <c r="X122" s="222"/>
      <c r="Y122" s="222"/>
      <c r="Z122" s="222"/>
      <c r="AA122" s="222"/>
      <c r="AB122" s="222"/>
      <c r="AC122" s="222"/>
      <c r="AD122" s="223"/>
    </row>
    <row r="123" spans="1:30" ht="21" customHeight="1">
      <c r="A123" s="147"/>
      <c r="B123" s="209"/>
      <c r="C123" s="209"/>
      <c r="D123" s="209"/>
      <c r="E123" s="183" t="s">
        <v>24</v>
      </c>
      <c r="F123" s="184"/>
      <c r="G123" s="184"/>
      <c r="H123" s="184"/>
      <c r="I123" s="185" t="s">
        <v>20</v>
      </c>
      <c r="J123" s="186"/>
      <c r="K123" s="187"/>
      <c r="L123" s="186" t="s">
        <v>21</v>
      </c>
      <c r="M123" s="186"/>
      <c r="N123" s="186"/>
      <c r="O123" s="217"/>
      <c r="P123" s="188" t="e">
        <f>VLOOKUP($B122,利用者一覧!$C$4:$AU$53,41,FALSE)</f>
        <v>#N/A</v>
      </c>
      <c r="Q123" s="189"/>
      <c r="R123" s="189"/>
      <c r="S123" s="189"/>
      <c r="T123" s="189"/>
      <c r="U123" s="190"/>
      <c r="V123" s="89" t="s">
        <v>148</v>
      </c>
      <c r="W123" s="224"/>
      <c r="X123" s="225"/>
      <c r="Y123" s="225"/>
      <c r="Z123" s="225"/>
      <c r="AA123" s="225"/>
      <c r="AB123" s="225"/>
      <c r="AC123" s="225"/>
      <c r="AD123" s="226"/>
    </row>
    <row r="124" spans="1:30" ht="21" customHeight="1" thickBot="1">
      <c r="A124" s="147"/>
      <c r="B124" s="210"/>
      <c r="C124" s="210"/>
      <c r="D124" s="210"/>
      <c r="E124" s="191" t="s">
        <v>25</v>
      </c>
      <c r="F124" s="192"/>
      <c r="G124" s="192"/>
      <c r="H124" s="192"/>
      <c r="I124" s="193" t="s">
        <v>20</v>
      </c>
      <c r="J124" s="194"/>
      <c r="K124" s="195"/>
      <c r="L124" s="194" t="s">
        <v>21</v>
      </c>
      <c r="M124" s="194"/>
      <c r="N124" s="194"/>
      <c r="O124" s="217"/>
      <c r="P124" s="188" t="e">
        <f>VLOOKUP($B122,利用者一覧!$C$4:$AU$53,42,FALSE)</f>
        <v>#N/A</v>
      </c>
      <c r="Q124" s="189"/>
      <c r="R124" s="189"/>
      <c r="S124" s="189"/>
      <c r="T124" s="189"/>
      <c r="U124" s="190"/>
      <c r="V124" s="89" t="s">
        <v>148</v>
      </c>
      <c r="W124" s="224"/>
      <c r="X124" s="225"/>
      <c r="Y124" s="225"/>
      <c r="Z124" s="225"/>
      <c r="AA124" s="225"/>
      <c r="AB124" s="225"/>
      <c r="AC124" s="225"/>
      <c r="AD124" s="226"/>
    </row>
    <row r="125" spans="1:30" ht="21" customHeight="1" thickBot="1">
      <c r="A125" s="147"/>
      <c r="B125" s="162" t="s">
        <v>132</v>
      </c>
      <c r="C125" s="165" t="s">
        <v>13</v>
      </c>
      <c r="D125" s="166"/>
      <c r="E125" s="167" t="s">
        <v>14</v>
      </c>
      <c r="F125" s="166"/>
      <c r="G125" s="167" t="s">
        <v>15</v>
      </c>
      <c r="H125" s="166"/>
      <c r="I125" s="167" t="s">
        <v>16</v>
      </c>
      <c r="J125" s="166"/>
      <c r="K125" s="167" t="s">
        <v>17</v>
      </c>
      <c r="L125" s="166"/>
      <c r="M125" s="167" t="s">
        <v>18</v>
      </c>
      <c r="N125" s="168"/>
      <c r="O125" s="169" t="s">
        <v>135</v>
      </c>
      <c r="P125" s="170"/>
      <c r="Q125" s="170" t="s">
        <v>143</v>
      </c>
      <c r="R125" s="170"/>
      <c r="S125" s="170" t="s">
        <v>144</v>
      </c>
      <c r="T125" s="170"/>
      <c r="U125" s="170" t="s">
        <v>138</v>
      </c>
      <c r="V125" s="171"/>
      <c r="W125" s="224"/>
      <c r="X125" s="225"/>
      <c r="Y125" s="225"/>
      <c r="Z125" s="225"/>
      <c r="AA125" s="225"/>
      <c r="AB125" s="225"/>
      <c r="AC125" s="225"/>
      <c r="AD125" s="226"/>
    </row>
    <row r="126" spans="1:30" ht="21" customHeight="1" thickTop="1">
      <c r="A126" s="147"/>
      <c r="B126" s="163"/>
      <c r="C126" s="90" t="s">
        <v>22</v>
      </c>
      <c r="D126" s="91" t="s">
        <v>23</v>
      </c>
      <c r="E126" s="92" t="s">
        <v>22</v>
      </c>
      <c r="F126" s="91" t="s">
        <v>23</v>
      </c>
      <c r="G126" s="92" t="s">
        <v>22</v>
      </c>
      <c r="H126" s="91" t="s">
        <v>23</v>
      </c>
      <c r="I126" s="92" t="s">
        <v>22</v>
      </c>
      <c r="J126" s="91" t="s">
        <v>23</v>
      </c>
      <c r="K126" s="92" t="s">
        <v>22</v>
      </c>
      <c r="L126" s="91" t="s">
        <v>23</v>
      </c>
      <c r="M126" s="92" t="s">
        <v>22</v>
      </c>
      <c r="N126" s="93" t="s">
        <v>23</v>
      </c>
      <c r="O126" s="172" t="e">
        <f>VLOOKUP($B122,利用者一覧!$C$4:$AU$53,14,FALSE)</f>
        <v>#N/A</v>
      </c>
      <c r="P126" s="155"/>
      <c r="Q126" s="173" t="e">
        <f>VLOOKUP($B122,利用者一覧!$C$4:$AU$53,16,FALSE)</f>
        <v>#N/A</v>
      </c>
      <c r="R126" s="155"/>
      <c r="S126" s="155" t="e">
        <f>VLOOKUP($B122,利用者一覧!$C$4:$AU$53,18,FALSE)</f>
        <v>#N/A</v>
      </c>
      <c r="T126" s="155"/>
      <c r="U126" s="155" t="e">
        <f>VLOOKUP($B122,利用者一覧!$C$4:$AU$53,20,FALSE)</f>
        <v>#N/A</v>
      </c>
      <c r="V126" s="155"/>
      <c r="W126" s="179" t="e">
        <f>VLOOKUP($B122,利用者一覧!$C$4:$AU$53,44,FALSE)</f>
        <v>#N/A</v>
      </c>
      <c r="X126" s="179"/>
      <c r="Y126" s="179"/>
      <c r="Z126" s="179"/>
      <c r="AA126" s="179"/>
      <c r="AB126" s="179"/>
      <c r="AC126" s="179"/>
      <c r="AD126" s="180"/>
    </row>
    <row r="127" spans="1:30" ht="21" customHeight="1">
      <c r="A127" s="147"/>
      <c r="B127" s="163"/>
      <c r="C127" s="156" t="e">
        <f>VLOOKUP($B122,利用者一覧!$C$4:$AU$53,30,FALSE)</f>
        <v>#N/A</v>
      </c>
      <c r="D127" s="158" t="s">
        <v>148</v>
      </c>
      <c r="E127" s="160" t="e">
        <f>VLOOKUP($B122,利用者一覧!$C$4:$AU$53,31,FALSE)</f>
        <v>#N/A</v>
      </c>
      <c r="F127" s="158" t="s">
        <v>148</v>
      </c>
      <c r="G127" s="160" t="e">
        <f>VLOOKUP($B122,利用者一覧!$C$4:$AU$53,32,FALSE)</f>
        <v>#N/A</v>
      </c>
      <c r="H127" s="158" t="s">
        <v>148</v>
      </c>
      <c r="I127" s="160" t="e">
        <f>VLOOKUP($B122,利用者一覧!$C$4:$AU$53,33,FALSE)</f>
        <v>#N/A</v>
      </c>
      <c r="J127" s="158" t="s">
        <v>148</v>
      </c>
      <c r="K127" s="160" t="e">
        <f>VLOOKUP($B122,利用者一覧!$C$4:$AU$53,34,FALSE)</f>
        <v>#N/A</v>
      </c>
      <c r="L127" s="158" t="s">
        <v>148</v>
      </c>
      <c r="M127" s="160" t="e">
        <f>VLOOKUP($B122,利用者一覧!$C$4:$AU$53,35,FALSE)</f>
        <v>#N/A</v>
      </c>
      <c r="N127" s="200" t="s">
        <v>148</v>
      </c>
      <c r="O127" s="202" t="s">
        <v>139</v>
      </c>
      <c r="P127" s="152"/>
      <c r="Q127" s="152" t="s">
        <v>140</v>
      </c>
      <c r="R127" s="152"/>
      <c r="S127" s="152" t="s">
        <v>141</v>
      </c>
      <c r="T127" s="152"/>
      <c r="U127" s="152" t="s">
        <v>142</v>
      </c>
      <c r="V127" s="152"/>
      <c r="W127" s="179"/>
      <c r="X127" s="179"/>
      <c r="Y127" s="179"/>
      <c r="Z127" s="179"/>
      <c r="AA127" s="179"/>
      <c r="AB127" s="179"/>
      <c r="AC127" s="179"/>
      <c r="AD127" s="180"/>
    </row>
    <row r="128" spans="1:30" ht="21" customHeight="1" thickBot="1">
      <c r="A128" s="147"/>
      <c r="B128" s="164"/>
      <c r="C128" s="157"/>
      <c r="D128" s="159"/>
      <c r="E128" s="161"/>
      <c r="F128" s="159"/>
      <c r="G128" s="161"/>
      <c r="H128" s="159"/>
      <c r="I128" s="161"/>
      <c r="J128" s="159"/>
      <c r="K128" s="161"/>
      <c r="L128" s="159"/>
      <c r="M128" s="161"/>
      <c r="N128" s="201"/>
      <c r="O128" s="153" t="e">
        <f>VLOOKUP($B122,利用者一覧!$C$4:$AU$53,22,FALSE)</f>
        <v>#N/A</v>
      </c>
      <c r="P128" s="154"/>
      <c r="Q128" s="154" t="e">
        <f>VLOOKUP($B122,利用者一覧!$C$4:$AU$53,24,FALSE)</f>
        <v>#N/A</v>
      </c>
      <c r="R128" s="154"/>
      <c r="S128" s="154" t="e">
        <f>VLOOKUP($B122,利用者一覧!$C$4:$AU$53,26,FALSE)</f>
        <v>#N/A</v>
      </c>
      <c r="T128" s="154"/>
      <c r="U128" s="154" t="e">
        <f>VLOOKUP($B122,利用者一覧!$C$4:$AU$53,28,FALSE)</f>
        <v>#N/A</v>
      </c>
      <c r="V128" s="154"/>
      <c r="W128" s="181"/>
      <c r="X128" s="181"/>
      <c r="Y128" s="181"/>
      <c r="Z128" s="181"/>
      <c r="AA128" s="181"/>
      <c r="AB128" s="181"/>
      <c r="AC128" s="181"/>
      <c r="AD128" s="182"/>
    </row>
    <row r="129" spans="1:30" ht="25.8" customHeight="1" thickBot="1">
      <c r="A129" s="148"/>
      <c r="B129" s="174" t="s">
        <v>182</v>
      </c>
      <c r="C129" s="175"/>
      <c r="D129" s="176"/>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8"/>
    </row>
    <row r="130" spans="1:30" ht="21" customHeight="1" thickBot="1">
      <c r="A130" s="146">
        <v>15</v>
      </c>
      <c r="B130" s="149" t="s">
        <v>9</v>
      </c>
      <c r="C130" s="150"/>
      <c r="D130" s="151"/>
      <c r="E130" s="149" t="s">
        <v>10</v>
      </c>
      <c r="F130" s="150"/>
      <c r="G130" s="150"/>
      <c r="H130" s="150"/>
      <c r="I130" s="196" t="s">
        <v>11</v>
      </c>
      <c r="J130" s="150"/>
      <c r="K130" s="197"/>
      <c r="L130" s="150" t="s">
        <v>12</v>
      </c>
      <c r="M130" s="150"/>
      <c r="N130" s="150"/>
      <c r="O130" s="198" t="s">
        <v>175</v>
      </c>
      <c r="P130" s="199"/>
      <c r="Q130" s="199"/>
      <c r="R130" s="199"/>
      <c r="S130" s="199"/>
      <c r="T130" s="199"/>
      <c r="U130" s="199"/>
      <c r="V130" s="199"/>
      <c r="W130" s="203" t="s">
        <v>169</v>
      </c>
      <c r="X130" s="204"/>
      <c r="Y130" s="204"/>
      <c r="Z130" s="205"/>
      <c r="AA130" s="206" t="e">
        <f>VLOOKUP($B131,利用者一覧!$C$4:$AU$53,43,FALSE)</f>
        <v>#N/A</v>
      </c>
      <c r="AB130" s="206"/>
      <c r="AC130" s="206"/>
      <c r="AD130" s="207"/>
    </row>
    <row r="131" spans="1:30" ht="21" customHeight="1" thickTop="1">
      <c r="A131" s="147"/>
      <c r="B131" s="208"/>
      <c r="C131" s="208"/>
      <c r="D131" s="208"/>
      <c r="E131" s="211" t="s">
        <v>19</v>
      </c>
      <c r="F131" s="212"/>
      <c r="G131" s="212"/>
      <c r="H131" s="212"/>
      <c r="I131" s="213" t="s">
        <v>20</v>
      </c>
      <c r="J131" s="214"/>
      <c r="K131" s="215"/>
      <c r="L131" s="214" t="s">
        <v>21</v>
      </c>
      <c r="M131" s="214"/>
      <c r="N131" s="214"/>
      <c r="O131" s="216" t="s">
        <v>147</v>
      </c>
      <c r="P131" s="218" t="e">
        <f>VLOOKUP($B131,利用者一覧!$C$4:$AU$53,40,FALSE)</f>
        <v>#N/A</v>
      </c>
      <c r="Q131" s="219"/>
      <c r="R131" s="219"/>
      <c r="S131" s="219"/>
      <c r="T131" s="219"/>
      <c r="U131" s="220"/>
      <c r="V131" s="88" t="s">
        <v>148</v>
      </c>
      <c r="W131" s="221" t="e">
        <f>VLOOKUP($B131,利用者一覧!$C$4:$AU$53,45,FALSE)</f>
        <v>#N/A</v>
      </c>
      <c r="X131" s="222"/>
      <c r="Y131" s="222"/>
      <c r="Z131" s="222"/>
      <c r="AA131" s="222"/>
      <c r="AB131" s="222"/>
      <c r="AC131" s="222"/>
      <c r="AD131" s="223"/>
    </row>
    <row r="132" spans="1:30" ht="21" customHeight="1">
      <c r="A132" s="147"/>
      <c r="B132" s="209"/>
      <c r="C132" s="209"/>
      <c r="D132" s="209"/>
      <c r="E132" s="183" t="s">
        <v>24</v>
      </c>
      <c r="F132" s="184"/>
      <c r="G132" s="184"/>
      <c r="H132" s="184"/>
      <c r="I132" s="185" t="s">
        <v>20</v>
      </c>
      <c r="J132" s="186"/>
      <c r="K132" s="187"/>
      <c r="L132" s="186" t="s">
        <v>21</v>
      </c>
      <c r="M132" s="186"/>
      <c r="N132" s="186"/>
      <c r="O132" s="217"/>
      <c r="P132" s="188" t="e">
        <f>VLOOKUP($B131,利用者一覧!$C$4:$AU$53,41,FALSE)</f>
        <v>#N/A</v>
      </c>
      <c r="Q132" s="189"/>
      <c r="R132" s="189"/>
      <c r="S132" s="189"/>
      <c r="T132" s="189"/>
      <c r="U132" s="190"/>
      <c r="V132" s="89" t="s">
        <v>148</v>
      </c>
      <c r="W132" s="224"/>
      <c r="X132" s="225"/>
      <c r="Y132" s="225"/>
      <c r="Z132" s="225"/>
      <c r="AA132" s="225"/>
      <c r="AB132" s="225"/>
      <c r="AC132" s="225"/>
      <c r="AD132" s="226"/>
    </row>
    <row r="133" spans="1:30" ht="21" customHeight="1" thickBot="1">
      <c r="A133" s="147"/>
      <c r="B133" s="210"/>
      <c r="C133" s="210"/>
      <c r="D133" s="210"/>
      <c r="E133" s="191" t="s">
        <v>25</v>
      </c>
      <c r="F133" s="192"/>
      <c r="G133" s="192"/>
      <c r="H133" s="192"/>
      <c r="I133" s="193" t="s">
        <v>20</v>
      </c>
      <c r="J133" s="194"/>
      <c r="K133" s="195"/>
      <c r="L133" s="194" t="s">
        <v>21</v>
      </c>
      <c r="M133" s="194"/>
      <c r="N133" s="194"/>
      <c r="O133" s="217"/>
      <c r="P133" s="188" t="e">
        <f>VLOOKUP($B131,利用者一覧!$C$4:$AU$53,42,FALSE)</f>
        <v>#N/A</v>
      </c>
      <c r="Q133" s="189"/>
      <c r="R133" s="189"/>
      <c r="S133" s="189"/>
      <c r="T133" s="189"/>
      <c r="U133" s="190"/>
      <c r="V133" s="89" t="s">
        <v>148</v>
      </c>
      <c r="W133" s="224"/>
      <c r="X133" s="225"/>
      <c r="Y133" s="225"/>
      <c r="Z133" s="225"/>
      <c r="AA133" s="225"/>
      <c r="AB133" s="225"/>
      <c r="AC133" s="225"/>
      <c r="AD133" s="226"/>
    </row>
    <row r="134" spans="1:30" ht="21" customHeight="1" thickBot="1">
      <c r="A134" s="147"/>
      <c r="B134" s="162" t="s">
        <v>132</v>
      </c>
      <c r="C134" s="165" t="s">
        <v>13</v>
      </c>
      <c r="D134" s="166"/>
      <c r="E134" s="167" t="s">
        <v>14</v>
      </c>
      <c r="F134" s="166"/>
      <c r="G134" s="167" t="s">
        <v>15</v>
      </c>
      <c r="H134" s="166"/>
      <c r="I134" s="167" t="s">
        <v>16</v>
      </c>
      <c r="J134" s="166"/>
      <c r="K134" s="167" t="s">
        <v>17</v>
      </c>
      <c r="L134" s="166"/>
      <c r="M134" s="167" t="s">
        <v>18</v>
      </c>
      <c r="N134" s="168"/>
      <c r="O134" s="169" t="s">
        <v>135</v>
      </c>
      <c r="P134" s="170"/>
      <c r="Q134" s="170" t="s">
        <v>143</v>
      </c>
      <c r="R134" s="170"/>
      <c r="S134" s="170" t="s">
        <v>144</v>
      </c>
      <c r="T134" s="170"/>
      <c r="U134" s="170" t="s">
        <v>138</v>
      </c>
      <c r="V134" s="171"/>
      <c r="W134" s="224"/>
      <c r="X134" s="225"/>
      <c r="Y134" s="225"/>
      <c r="Z134" s="225"/>
      <c r="AA134" s="225"/>
      <c r="AB134" s="225"/>
      <c r="AC134" s="225"/>
      <c r="AD134" s="226"/>
    </row>
    <row r="135" spans="1:30" ht="21" customHeight="1" thickTop="1">
      <c r="A135" s="147"/>
      <c r="B135" s="163"/>
      <c r="C135" s="90" t="s">
        <v>22</v>
      </c>
      <c r="D135" s="91" t="s">
        <v>23</v>
      </c>
      <c r="E135" s="92" t="s">
        <v>22</v>
      </c>
      <c r="F135" s="91" t="s">
        <v>23</v>
      </c>
      <c r="G135" s="92" t="s">
        <v>22</v>
      </c>
      <c r="H135" s="91" t="s">
        <v>23</v>
      </c>
      <c r="I135" s="92" t="s">
        <v>22</v>
      </c>
      <c r="J135" s="91" t="s">
        <v>23</v>
      </c>
      <c r="K135" s="92" t="s">
        <v>22</v>
      </c>
      <c r="L135" s="91" t="s">
        <v>23</v>
      </c>
      <c r="M135" s="92" t="s">
        <v>22</v>
      </c>
      <c r="N135" s="93" t="s">
        <v>23</v>
      </c>
      <c r="O135" s="172" t="e">
        <f>VLOOKUP($B131,利用者一覧!$C$4:$AU$53,14,FALSE)</f>
        <v>#N/A</v>
      </c>
      <c r="P135" s="155"/>
      <c r="Q135" s="173" t="e">
        <f>VLOOKUP($B131,利用者一覧!$C$4:$AU$53,16,FALSE)</f>
        <v>#N/A</v>
      </c>
      <c r="R135" s="155"/>
      <c r="S135" s="155" t="e">
        <f>VLOOKUP($B131,利用者一覧!$C$4:$AU$53,18,FALSE)</f>
        <v>#N/A</v>
      </c>
      <c r="T135" s="155"/>
      <c r="U135" s="155" t="e">
        <f>VLOOKUP($B131,利用者一覧!$C$4:$AU$53,20,FALSE)</f>
        <v>#N/A</v>
      </c>
      <c r="V135" s="155"/>
      <c r="W135" s="179" t="e">
        <f>VLOOKUP($B131,利用者一覧!$C$4:$AU$53,44,FALSE)</f>
        <v>#N/A</v>
      </c>
      <c r="X135" s="179"/>
      <c r="Y135" s="179"/>
      <c r="Z135" s="179"/>
      <c r="AA135" s="179"/>
      <c r="AB135" s="179"/>
      <c r="AC135" s="179"/>
      <c r="AD135" s="180"/>
    </row>
    <row r="136" spans="1:30" ht="21" customHeight="1">
      <c r="A136" s="147"/>
      <c r="B136" s="163"/>
      <c r="C136" s="156" t="e">
        <f>VLOOKUP($B131,利用者一覧!$C$4:$AU$53,30,FALSE)</f>
        <v>#N/A</v>
      </c>
      <c r="D136" s="158" t="s">
        <v>148</v>
      </c>
      <c r="E136" s="160" t="e">
        <f>VLOOKUP($B131,利用者一覧!$C$4:$AU$53,31,FALSE)</f>
        <v>#N/A</v>
      </c>
      <c r="F136" s="158" t="s">
        <v>148</v>
      </c>
      <c r="G136" s="160" t="e">
        <f>VLOOKUP($B131,利用者一覧!$C$4:$AU$53,32,FALSE)</f>
        <v>#N/A</v>
      </c>
      <c r="H136" s="158" t="s">
        <v>148</v>
      </c>
      <c r="I136" s="160" t="e">
        <f>VLOOKUP($B131,利用者一覧!$C$4:$AU$53,33,FALSE)</f>
        <v>#N/A</v>
      </c>
      <c r="J136" s="158" t="s">
        <v>148</v>
      </c>
      <c r="K136" s="160" t="e">
        <f>VLOOKUP($B131,利用者一覧!$C$4:$AU$53,34,FALSE)</f>
        <v>#N/A</v>
      </c>
      <c r="L136" s="158" t="s">
        <v>148</v>
      </c>
      <c r="M136" s="160" t="e">
        <f>VLOOKUP($B131,利用者一覧!$C$4:$AU$53,35,FALSE)</f>
        <v>#N/A</v>
      </c>
      <c r="N136" s="200" t="s">
        <v>148</v>
      </c>
      <c r="O136" s="202" t="s">
        <v>139</v>
      </c>
      <c r="P136" s="152"/>
      <c r="Q136" s="152" t="s">
        <v>140</v>
      </c>
      <c r="R136" s="152"/>
      <c r="S136" s="152" t="s">
        <v>141</v>
      </c>
      <c r="T136" s="152"/>
      <c r="U136" s="152" t="s">
        <v>142</v>
      </c>
      <c r="V136" s="152"/>
      <c r="W136" s="179"/>
      <c r="X136" s="179"/>
      <c r="Y136" s="179"/>
      <c r="Z136" s="179"/>
      <c r="AA136" s="179"/>
      <c r="AB136" s="179"/>
      <c r="AC136" s="179"/>
      <c r="AD136" s="180"/>
    </row>
    <row r="137" spans="1:30" ht="21" customHeight="1" thickBot="1">
      <c r="A137" s="147"/>
      <c r="B137" s="164"/>
      <c r="C137" s="157"/>
      <c r="D137" s="159"/>
      <c r="E137" s="161"/>
      <c r="F137" s="159"/>
      <c r="G137" s="161"/>
      <c r="H137" s="159"/>
      <c r="I137" s="161"/>
      <c r="J137" s="159"/>
      <c r="K137" s="161"/>
      <c r="L137" s="159"/>
      <c r="M137" s="161"/>
      <c r="N137" s="201"/>
      <c r="O137" s="153" t="e">
        <f>VLOOKUP($B131,利用者一覧!$C$4:$AU$53,22,FALSE)</f>
        <v>#N/A</v>
      </c>
      <c r="P137" s="154"/>
      <c r="Q137" s="154" t="e">
        <f>VLOOKUP($B131,利用者一覧!$C$4:$AU$53,24,FALSE)</f>
        <v>#N/A</v>
      </c>
      <c r="R137" s="154"/>
      <c r="S137" s="154" t="e">
        <f>VLOOKUP($B131,利用者一覧!$C$4:$AU$53,26,FALSE)</f>
        <v>#N/A</v>
      </c>
      <c r="T137" s="154"/>
      <c r="U137" s="154" t="e">
        <f>VLOOKUP($B131,利用者一覧!$C$4:$AU$53,28,FALSE)</f>
        <v>#N/A</v>
      </c>
      <c r="V137" s="154"/>
      <c r="W137" s="181"/>
      <c r="X137" s="181"/>
      <c r="Y137" s="181"/>
      <c r="Z137" s="181"/>
      <c r="AA137" s="181"/>
      <c r="AB137" s="181"/>
      <c r="AC137" s="181"/>
      <c r="AD137" s="182"/>
    </row>
    <row r="138" spans="1:30" ht="25.8" customHeight="1" thickBot="1">
      <c r="A138" s="148"/>
      <c r="B138" s="174" t="s">
        <v>182</v>
      </c>
      <c r="C138" s="175"/>
      <c r="D138" s="176"/>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8"/>
    </row>
    <row r="139" spans="1:30" ht="21" customHeight="1" thickBot="1">
      <c r="A139" s="146">
        <v>16</v>
      </c>
      <c r="B139" s="149" t="s">
        <v>9</v>
      </c>
      <c r="C139" s="150"/>
      <c r="D139" s="151"/>
      <c r="E139" s="149" t="s">
        <v>10</v>
      </c>
      <c r="F139" s="150"/>
      <c r="G139" s="150"/>
      <c r="H139" s="150"/>
      <c r="I139" s="196" t="s">
        <v>11</v>
      </c>
      <c r="J139" s="150"/>
      <c r="K139" s="197"/>
      <c r="L139" s="150" t="s">
        <v>12</v>
      </c>
      <c r="M139" s="150"/>
      <c r="N139" s="150"/>
      <c r="O139" s="198" t="s">
        <v>175</v>
      </c>
      <c r="P139" s="199"/>
      <c r="Q139" s="199"/>
      <c r="R139" s="199"/>
      <c r="S139" s="199"/>
      <c r="T139" s="199"/>
      <c r="U139" s="199"/>
      <c r="V139" s="199"/>
      <c r="W139" s="203" t="s">
        <v>169</v>
      </c>
      <c r="X139" s="204"/>
      <c r="Y139" s="204"/>
      <c r="Z139" s="205"/>
      <c r="AA139" s="206" t="e">
        <f>VLOOKUP($B140,利用者一覧!$C$4:$AU$53,43,FALSE)</f>
        <v>#N/A</v>
      </c>
      <c r="AB139" s="206"/>
      <c r="AC139" s="206"/>
      <c r="AD139" s="207"/>
    </row>
    <row r="140" spans="1:30" ht="21" customHeight="1" thickTop="1">
      <c r="A140" s="147"/>
      <c r="B140" s="208"/>
      <c r="C140" s="208"/>
      <c r="D140" s="208"/>
      <c r="E140" s="211" t="s">
        <v>19</v>
      </c>
      <c r="F140" s="212"/>
      <c r="G140" s="212"/>
      <c r="H140" s="212"/>
      <c r="I140" s="213" t="s">
        <v>20</v>
      </c>
      <c r="J140" s="214"/>
      <c r="K140" s="215"/>
      <c r="L140" s="214" t="s">
        <v>21</v>
      </c>
      <c r="M140" s="214"/>
      <c r="N140" s="214"/>
      <c r="O140" s="216" t="s">
        <v>147</v>
      </c>
      <c r="P140" s="218" t="e">
        <f>VLOOKUP($B140,利用者一覧!$C$4:$AU$53,40,FALSE)</f>
        <v>#N/A</v>
      </c>
      <c r="Q140" s="219"/>
      <c r="R140" s="219"/>
      <c r="S140" s="219"/>
      <c r="T140" s="219"/>
      <c r="U140" s="220"/>
      <c r="V140" s="88" t="s">
        <v>148</v>
      </c>
      <c r="W140" s="221" t="e">
        <f>VLOOKUP($B140,利用者一覧!$C$4:$AU$53,45,FALSE)</f>
        <v>#N/A</v>
      </c>
      <c r="X140" s="222"/>
      <c r="Y140" s="222"/>
      <c r="Z140" s="222"/>
      <c r="AA140" s="222"/>
      <c r="AB140" s="222"/>
      <c r="AC140" s="222"/>
      <c r="AD140" s="223"/>
    </row>
    <row r="141" spans="1:30" ht="21" customHeight="1">
      <c r="A141" s="147"/>
      <c r="B141" s="209"/>
      <c r="C141" s="209"/>
      <c r="D141" s="209"/>
      <c r="E141" s="183" t="s">
        <v>24</v>
      </c>
      <c r="F141" s="184"/>
      <c r="G141" s="184"/>
      <c r="H141" s="184"/>
      <c r="I141" s="185" t="s">
        <v>20</v>
      </c>
      <c r="J141" s="186"/>
      <c r="K141" s="187"/>
      <c r="L141" s="186" t="s">
        <v>21</v>
      </c>
      <c r="M141" s="186"/>
      <c r="N141" s="186"/>
      <c r="O141" s="217"/>
      <c r="P141" s="188" t="e">
        <f>VLOOKUP($B140,利用者一覧!$C$4:$AU$53,41,FALSE)</f>
        <v>#N/A</v>
      </c>
      <c r="Q141" s="189"/>
      <c r="R141" s="189"/>
      <c r="S141" s="189"/>
      <c r="T141" s="189"/>
      <c r="U141" s="190"/>
      <c r="V141" s="89" t="s">
        <v>148</v>
      </c>
      <c r="W141" s="224"/>
      <c r="X141" s="225"/>
      <c r="Y141" s="225"/>
      <c r="Z141" s="225"/>
      <c r="AA141" s="225"/>
      <c r="AB141" s="225"/>
      <c r="AC141" s="225"/>
      <c r="AD141" s="226"/>
    </row>
    <row r="142" spans="1:30" ht="21" customHeight="1" thickBot="1">
      <c r="A142" s="147"/>
      <c r="B142" s="210"/>
      <c r="C142" s="210"/>
      <c r="D142" s="210"/>
      <c r="E142" s="191" t="s">
        <v>25</v>
      </c>
      <c r="F142" s="192"/>
      <c r="G142" s="192"/>
      <c r="H142" s="192"/>
      <c r="I142" s="193" t="s">
        <v>20</v>
      </c>
      <c r="J142" s="194"/>
      <c r="K142" s="195"/>
      <c r="L142" s="194" t="s">
        <v>21</v>
      </c>
      <c r="M142" s="194"/>
      <c r="N142" s="194"/>
      <c r="O142" s="217"/>
      <c r="P142" s="188" t="e">
        <f>VLOOKUP($B140,利用者一覧!$C$4:$AU$53,42,FALSE)</f>
        <v>#N/A</v>
      </c>
      <c r="Q142" s="189"/>
      <c r="R142" s="189"/>
      <c r="S142" s="189"/>
      <c r="T142" s="189"/>
      <c r="U142" s="190"/>
      <c r="V142" s="89" t="s">
        <v>148</v>
      </c>
      <c r="W142" s="224"/>
      <c r="X142" s="225"/>
      <c r="Y142" s="225"/>
      <c r="Z142" s="225"/>
      <c r="AA142" s="225"/>
      <c r="AB142" s="225"/>
      <c r="AC142" s="225"/>
      <c r="AD142" s="226"/>
    </row>
    <row r="143" spans="1:30" ht="21" customHeight="1" thickBot="1">
      <c r="A143" s="147"/>
      <c r="B143" s="162" t="s">
        <v>132</v>
      </c>
      <c r="C143" s="165" t="s">
        <v>13</v>
      </c>
      <c r="D143" s="166"/>
      <c r="E143" s="167" t="s">
        <v>14</v>
      </c>
      <c r="F143" s="166"/>
      <c r="G143" s="167" t="s">
        <v>15</v>
      </c>
      <c r="H143" s="166"/>
      <c r="I143" s="167" t="s">
        <v>16</v>
      </c>
      <c r="J143" s="166"/>
      <c r="K143" s="167" t="s">
        <v>17</v>
      </c>
      <c r="L143" s="166"/>
      <c r="M143" s="167" t="s">
        <v>18</v>
      </c>
      <c r="N143" s="168"/>
      <c r="O143" s="169" t="s">
        <v>135</v>
      </c>
      <c r="P143" s="170"/>
      <c r="Q143" s="170" t="s">
        <v>143</v>
      </c>
      <c r="R143" s="170"/>
      <c r="S143" s="170" t="s">
        <v>144</v>
      </c>
      <c r="T143" s="170"/>
      <c r="U143" s="170" t="s">
        <v>138</v>
      </c>
      <c r="V143" s="171"/>
      <c r="W143" s="224"/>
      <c r="X143" s="225"/>
      <c r="Y143" s="225"/>
      <c r="Z143" s="225"/>
      <c r="AA143" s="225"/>
      <c r="AB143" s="225"/>
      <c r="AC143" s="225"/>
      <c r="AD143" s="226"/>
    </row>
    <row r="144" spans="1:30" ht="21" customHeight="1" thickTop="1">
      <c r="A144" s="147"/>
      <c r="B144" s="163"/>
      <c r="C144" s="90" t="s">
        <v>22</v>
      </c>
      <c r="D144" s="91" t="s">
        <v>23</v>
      </c>
      <c r="E144" s="92" t="s">
        <v>22</v>
      </c>
      <c r="F144" s="91" t="s">
        <v>23</v>
      </c>
      <c r="G144" s="92" t="s">
        <v>22</v>
      </c>
      <c r="H144" s="91" t="s">
        <v>23</v>
      </c>
      <c r="I144" s="92" t="s">
        <v>22</v>
      </c>
      <c r="J144" s="91" t="s">
        <v>23</v>
      </c>
      <c r="K144" s="92" t="s">
        <v>22</v>
      </c>
      <c r="L144" s="91" t="s">
        <v>23</v>
      </c>
      <c r="M144" s="92" t="s">
        <v>22</v>
      </c>
      <c r="N144" s="93" t="s">
        <v>23</v>
      </c>
      <c r="O144" s="172" t="e">
        <f>VLOOKUP($B140,利用者一覧!$C$4:$AU$53,14,FALSE)</f>
        <v>#N/A</v>
      </c>
      <c r="P144" s="155"/>
      <c r="Q144" s="173" t="e">
        <f>VLOOKUP($B140,利用者一覧!$C$4:$AU$53,16,FALSE)</f>
        <v>#N/A</v>
      </c>
      <c r="R144" s="155"/>
      <c r="S144" s="155" t="e">
        <f>VLOOKUP($B140,利用者一覧!$C$4:$AU$53,18,FALSE)</f>
        <v>#N/A</v>
      </c>
      <c r="T144" s="155"/>
      <c r="U144" s="155" t="e">
        <f>VLOOKUP($B140,利用者一覧!$C$4:$AU$53,20,FALSE)</f>
        <v>#N/A</v>
      </c>
      <c r="V144" s="155"/>
      <c r="W144" s="179" t="e">
        <f>VLOOKUP($B140,利用者一覧!$C$4:$AU$53,44,FALSE)</f>
        <v>#N/A</v>
      </c>
      <c r="X144" s="179"/>
      <c r="Y144" s="179"/>
      <c r="Z144" s="179"/>
      <c r="AA144" s="179"/>
      <c r="AB144" s="179"/>
      <c r="AC144" s="179"/>
      <c r="AD144" s="180"/>
    </row>
    <row r="145" spans="1:30" ht="21" customHeight="1">
      <c r="A145" s="147"/>
      <c r="B145" s="163"/>
      <c r="C145" s="156" t="e">
        <f>VLOOKUP($B140,利用者一覧!$C$4:$AU$53,30,FALSE)</f>
        <v>#N/A</v>
      </c>
      <c r="D145" s="158" t="s">
        <v>148</v>
      </c>
      <c r="E145" s="160" t="e">
        <f>VLOOKUP($B140,利用者一覧!$C$4:$AU$53,31,FALSE)</f>
        <v>#N/A</v>
      </c>
      <c r="F145" s="158" t="s">
        <v>148</v>
      </c>
      <c r="G145" s="160" t="e">
        <f>VLOOKUP($B140,利用者一覧!$C$4:$AU$53,32,FALSE)</f>
        <v>#N/A</v>
      </c>
      <c r="H145" s="158" t="s">
        <v>148</v>
      </c>
      <c r="I145" s="160" t="e">
        <f>VLOOKUP($B140,利用者一覧!$C$4:$AU$53,33,FALSE)</f>
        <v>#N/A</v>
      </c>
      <c r="J145" s="158" t="s">
        <v>148</v>
      </c>
      <c r="K145" s="160" t="e">
        <f>VLOOKUP($B140,利用者一覧!$C$4:$AU$53,34,FALSE)</f>
        <v>#N/A</v>
      </c>
      <c r="L145" s="158" t="s">
        <v>148</v>
      </c>
      <c r="M145" s="160" t="e">
        <f>VLOOKUP($B140,利用者一覧!$C$4:$AU$53,35,FALSE)</f>
        <v>#N/A</v>
      </c>
      <c r="N145" s="200" t="s">
        <v>148</v>
      </c>
      <c r="O145" s="202" t="s">
        <v>139</v>
      </c>
      <c r="P145" s="152"/>
      <c r="Q145" s="152" t="s">
        <v>140</v>
      </c>
      <c r="R145" s="152"/>
      <c r="S145" s="152" t="s">
        <v>141</v>
      </c>
      <c r="T145" s="152"/>
      <c r="U145" s="152" t="s">
        <v>142</v>
      </c>
      <c r="V145" s="152"/>
      <c r="W145" s="179"/>
      <c r="X145" s="179"/>
      <c r="Y145" s="179"/>
      <c r="Z145" s="179"/>
      <c r="AA145" s="179"/>
      <c r="AB145" s="179"/>
      <c r="AC145" s="179"/>
      <c r="AD145" s="180"/>
    </row>
    <row r="146" spans="1:30" ht="21" customHeight="1" thickBot="1">
      <c r="A146" s="147"/>
      <c r="B146" s="164"/>
      <c r="C146" s="157"/>
      <c r="D146" s="159"/>
      <c r="E146" s="161"/>
      <c r="F146" s="159"/>
      <c r="G146" s="161"/>
      <c r="H146" s="159"/>
      <c r="I146" s="161"/>
      <c r="J146" s="159"/>
      <c r="K146" s="161"/>
      <c r="L146" s="159"/>
      <c r="M146" s="161"/>
      <c r="N146" s="201"/>
      <c r="O146" s="153" t="e">
        <f>VLOOKUP($B140,利用者一覧!$C$4:$AU$53,22,FALSE)</f>
        <v>#N/A</v>
      </c>
      <c r="P146" s="154"/>
      <c r="Q146" s="154" t="e">
        <f>VLOOKUP($B140,利用者一覧!$C$4:$AU$53,24,FALSE)</f>
        <v>#N/A</v>
      </c>
      <c r="R146" s="154"/>
      <c r="S146" s="154" t="e">
        <f>VLOOKUP($B140,利用者一覧!$C$4:$AU$53,26,FALSE)</f>
        <v>#N/A</v>
      </c>
      <c r="T146" s="154"/>
      <c r="U146" s="154" t="e">
        <f>VLOOKUP($B140,利用者一覧!$C$4:$AU$53,28,FALSE)</f>
        <v>#N/A</v>
      </c>
      <c r="V146" s="154"/>
      <c r="W146" s="181"/>
      <c r="X146" s="181"/>
      <c r="Y146" s="181"/>
      <c r="Z146" s="181"/>
      <c r="AA146" s="181"/>
      <c r="AB146" s="181"/>
      <c r="AC146" s="181"/>
      <c r="AD146" s="182"/>
    </row>
    <row r="147" spans="1:30" ht="25.8" customHeight="1" thickBot="1">
      <c r="A147" s="148"/>
      <c r="B147" s="174" t="s">
        <v>182</v>
      </c>
      <c r="C147" s="175"/>
      <c r="D147" s="176"/>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8"/>
    </row>
    <row r="148" spans="1:30" ht="21" customHeight="1" thickBot="1">
      <c r="A148" s="146">
        <v>17</v>
      </c>
      <c r="B148" s="149" t="s">
        <v>9</v>
      </c>
      <c r="C148" s="150"/>
      <c r="D148" s="151"/>
      <c r="E148" s="149" t="s">
        <v>10</v>
      </c>
      <c r="F148" s="150"/>
      <c r="G148" s="150"/>
      <c r="H148" s="150"/>
      <c r="I148" s="196" t="s">
        <v>11</v>
      </c>
      <c r="J148" s="150"/>
      <c r="K148" s="197"/>
      <c r="L148" s="150" t="s">
        <v>12</v>
      </c>
      <c r="M148" s="150"/>
      <c r="N148" s="150"/>
      <c r="O148" s="198" t="s">
        <v>175</v>
      </c>
      <c r="P148" s="199"/>
      <c r="Q148" s="199"/>
      <c r="R148" s="199"/>
      <c r="S148" s="199"/>
      <c r="T148" s="199"/>
      <c r="U148" s="199"/>
      <c r="V148" s="199"/>
      <c r="W148" s="203" t="s">
        <v>169</v>
      </c>
      <c r="X148" s="204"/>
      <c r="Y148" s="204"/>
      <c r="Z148" s="205"/>
      <c r="AA148" s="206" t="e">
        <f>VLOOKUP($B149,利用者一覧!$C$4:$AU$53,43,FALSE)</f>
        <v>#N/A</v>
      </c>
      <c r="AB148" s="206"/>
      <c r="AC148" s="206"/>
      <c r="AD148" s="207"/>
    </row>
    <row r="149" spans="1:30" ht="21" customHeight="1" thickTop="1">
      <c r="A149" s="147"/>
      <c r="B149" s="208"/>
      <c r="C149" s="208"/>
      <c r="D149" s="208"/>
      <c r="E149" s="211" t="s">
        <v>19</v>
      </c>
      <c r="F149" s="212"/>
      <c r="G149" s="212"/>
      <c r="H149" s="212"/>
      <c r="I149" s="213" t="s">
        <v>20</v>
      </c>
      <c r="J149" s="214"/>
      <c r="K149" s="215"/>
      <c r="L149" s="214" t="s">
        <v>21</v>
      </c>
      <c r="M149" s="214"/>
      <c r="N149" s="214"/>
      <c r="O149" s="216" t="s">
        <v>147</v>
      </c>
      <c r="P149" s="218" t="e">
        <f>VLOOKUP($B149,利用者一覧!$C$4:$AU$53,40,FALSE)</f>
        <v>#N/A</v>
      </c>
      <c r="Q149" s="219"/>
      <c r="R149" s="219"/>
      <c r="S149" s="219"/>
      <c r="T149" s="219"/>
      <c r="U149" s="220"/>
      <c r="V149" s="88" t="s">
        <v>148</v>
      </c>
      <c r="W149" s="221" t="e">
        <f>VLOOKUP($B149,利用者一覧!$C$4:$AU$53,45,FALSE)</f>
        <v>#N/A</v>
      </c>
      <c r="X149" s="222"/>
      <c r="Y149" s="222"/>
      <c r="Z149" s="222"/>
      <c r="AA149" s="222"/>
      <c r="AB149" s="222"/>
      <c r="AC149" s="222"/>
      <c r="AD149" s="223"/>
    </row>
    <row r="150" spans="1:30" ht="21" customHeight="1">
      <c r="A150" s="147"/>
      <c r="B150" s="209"/>
      <c r="C150" s="209"/>
      <c r="D150" s="209"/>
      <c r="E150" s="183" t="s">
        <v>24</v>
      </c>
      <c r="F150" s="184"/>
      <c r="G150" s="184"/>
      <c r="H150" s="184"/>
      <c r="I150" s="185" t="s">
        <v>20</v>
      </c>
      <c r="J150" s="186"/>
      <c r="K150" s="187"/>
      <c r="L150" s="186" t="s">
        <v>21</v>
      </c>
      <c r="M150" s="186"/>
      <c r="N150" s="186"/>
      <c r="O150" s="217"/>
      <c r="P150" s="188" t="e">
        <f>VLOOKUP($B149,利用者一覧!$C$4:$AU$53,41,FALSE)</f>
        <v>#N/A</v>
      </c>
      <c r="Q150" s="189"/>
      <c r="R150" s="189"/>
      <c r="S150" s="189"/>
      <c r="T150" s="189"/>
      <c r="U150" s="190"/>
      <c r="V150" s="89" t="s">
        <v>148</v>
      </c>
      <c r="W150" s="224"/>
      <c r="X150" s="225"/>
      <c r="Y150" s="225"/>
      <c r="Z150" s="225"/>
      <c r="AA150" s="225"/>
      <c r="AB150" s="225"/>
      <c r="AC150" s="225"/>
      <c r="AD150" s="226"/>
    </row>
    <row r="151" spans="1:30" ht="21" customHeight="1" thickBot="1">
      <c r="A151" s="147"/>
      <c r="B151" s="210"/>
      <c r="C151" s="210"/>
      <c r="D151" s="210"/>
      <c r="E151" s="191" t="s">
        <v>25</v>
      </c>
      <c r="F151" s="192"/>
      <c r="G151" s="192"/>
      <c r="H151" s="192"/>
      <c r="I151" s="193" t="s">
        <v>20</v>
      </c>
      <c r="J151" s="194"/>
      <c r="K151" s="195"/>
      <c r="L151" s="194" t="s">
        <v>21</v>
      </c>
      <c r="M151" s="194"/>
      <c r="N151" s="194"/>
      <c r="O151" s="217"/>
      <c r="P151" s="188" t="e">
        <f>VLOOKUP($B149,利用者一覧!$C$4:$AU$53,42,FALSE)</f>
        <v>#N/A</v>
      </c>
      <c r="Q151" s="189"/>
      <c r="R151" s="189"/>
      <c r="S151" s="189"/>
      <c r="T151" s="189"/>
      <c r="U151" s="190"/>
      <c r="V151" s="89" t="s">
        <v>148</v>
      </c>
      <c r="W151" s="224"/>
      <c r="X151" s="225"/>
      <c r="Y151" s="225"/>
      <c r="Z151" s="225"/>
      <c r="AA151" s="225"/>
      <c r="AB151" s="225"/>
      <c r="AC151" s="225"/>
      <c r="AD151" s="226"/>
    </row>
    <row r="152" spans="1:30" ht="21" customHeight="1" thickBot="1">
      <c r="A152" s="147"/>
      <c r="B152" s="162" t="s">
        <v>132</v>
      </c>
      <c r="C152" s="165" t="s">
        <v>13</v>
      </c>
      <c r="D152" s="166"/>
      <c r="E152" s="167" t="s">
        <v>14</v>
      </c>
      <c r="F152" s="166"/>
      <c r="G152" s="167" t="s">
        <v>15</v>
      </c>
      <c r="H152" s="166"/>
      <c r="I152" s="167" t="s">
        <v>16</v>
      </c>
      <c r="J152" s="166"/>
      <c r="K152" s="167" t="s">
        <v>17</v>
      </c>
      <c r="L152" s="166"/>
      <c r="M152" s="167" t="s">
        <v>18</v>
      </c>
      <c r="N152" s="168"/>
      <c r="O152" s="169" t="s">
        <v>135</v>
      </c>
      <c r="P152" s="170"/>
      <c r="Q152" s="170" t="s">
        <v>143</v>
      </c>
      <c r="R152" s="170"/>
      <c r="S152" s="170" t="s">
        <v>144</v>
      </c>
      <c r="T152" s="170"/>
      <c r="U152" s="170" t="s">
        <v>138</v>
      </c>
      <c r="V152" s="171"/>
      <c r="W152" s="224"/>
      <c r="X152" s="225"/>
      <c r="Y152" s="225"/>
      <c r="Z152" s="225"/>
      <c r="AA152" s="225"/>
      <c r="AB152" s="225"/>
      <c r="AC152" s="225"/>
      <c r="AD152" s="226"/>
    </row>
    <row r="153" spans="1:30" ht="21" customHeight="1" thickTop="1">
      <c r="A153" s="147"/>
      <c r="B153" s="163"/>
      <c r="C153" s="90" t="s">
        <v>22</v>
      </c>
      <c r="D153" s="91" t="s">
        <v>23</v>
      </c>
      <c r="E153" s="92" t="s">
        <v>22</v>
      </c>
      <c r="F153" s="91" t="s">
        <v>23</v>
      </c>
      <c r="G153" s="92" t="s">
        <v>22</v>
      </c>
      <c r="H153" s="91" t="s">
        <v>23</v>
      </c>
      <c r="I153" s="92" t="s">
        <v>22</v>
      </c>
      <c r="J153" s="91" t="s">
        <v>23</v>
      </c>
      <c r="K153" s="92" t="s">
        <v>22</v>
      </c>
      <c r="L153" s="91" t="s">
        <v>23</v>
      </c>
      <c r="M153" s="92" t="s">
        <v>22</v>
      </c>
      <c r="N153" s="93" t="s">
        <v>23</v>
      </c>
      <c r="O153" s="172" t="e">
        <f>VLOOKUP($B149,利用者一覧!$C$4:$AU$53,14,FALSE)</f>
        <v>#N/A</v>
      </c>
      <c r="P153" s="155"/>
      <c r="Q153" s="173" t="e">
        <f>VLOOKUP($B149,利用者一覧!$C$4:$AU$53,16,FALSE)</f>
        <v>#N/A</v>
      </c>
      <c r="R153" s="155"/>
      <c r="S153" s="155" t="e">
        <f>VLOOKUP($B149,利用者一覧!$C$4:$AU$53,18,FALSE)</f>
        <v>#N/A</v>
      </c>
      <c r="T153" s="155"/>
      <c r="U153" s="155" t="e">
        <f>VLOOKUP($B149,利用者一覧!$C$4:$AU$53,20,FALSE)</f>
        <v>#N/A</v>
      </c>
      <c r="V153" s="155"/>
      <c r="W153" s="179" t="e">
        <f>VLOOKUP($B149,利用者一覧!$C$4:$AU$53,44,FALSE)</f>
        <v>#N/A</v>
      </c>
      <c r="X153" s="179"/>
      <c r="Y153" s="179"/>
      <c r="Z153" s="179"/>
      <c r="AA153" s="179"/>
      <c r="AB153" s="179"/>
      <c r="AC153" s="179"/>
      <c r="AD153" s="180"/>
    </row>
    <row r="154" spans="1:30" ht="21" customHeight="1">
      <c r="A154" s="147"/>
      <c r="B154" s="163"/>
      <c r="C154" s="156" t="e">
        <f>VLOOKUP($B149,利用者一覧!$C$4:$AU$53,30,FALSE)</f>
        <v>#N/A</v>
      </c>
      <c r="D154" s="158" t="s">
        <v>148</v>
      </c>
      <c r="E154" s="160" t="e">
        <f>VLOOKUP($B149,利用者一覧!$C$4:$AU$53,31,FALSE)</f>
        <v>#N/A</v>
      </c>
      <c r="F154" s="158" t="s">
        <v>148</v>
      </c>
      <c r="G154" s="160" t="e">
        <f>VLOOKUP($B149,利用者一覧!$C$4:$AU$53,32,FALSE)</f>
        <v>#N/A</v>
      </c>
      <c r="H154" s="158" t="s">
        <v>148</v>
      </c>
      <c r="I154" s="160" t="e">
        <f>VLOOKUP($B149,利用者一覧!$C$4:$AU$53,33,FALSE)</f>
        <v>#N/A</v>
      </c>
      <c r="J154" s="158" t="s">
        <v>148</v>
      </c>
      <c r="K154" s="160" t="e">
        <f>VLOOKUP($B149,利用者一覧!$C$4:$AU$53,34,FALSE)</f>
        <v>#N/A</v>
      </c>
      <c r="L154" s="158" t="s">
        <v>148</v>
      </c>
      <c r="M154" s="160" t="e">
        <f>VLOOKUP($B149,利用者一覧!$C$4:$AU$53,35,FALSE)</f>
        <v>#N/A</v>
      </c>
      <c r="N154" s="200" t="s">
        <v>148</v>
      </c>
      <c r="O154" s="202" t="s">
        <v>139</v>
      </c>
      <c r="P154" s="152"/>
      <c r="Q154" s="152" t="s">
        <v>140</v>
      </c>
      <c r="R154" s="152"/>
      <c r="S154" s="152" t="s">
        <v>141</v>
      </c>
      <c r="T154" s="152"/>
      <c r="U154" s="152" t="s">
        <v>142</v>
      </c>
      <c r="V154" s="152"/>
      <c r="W154" s="179"/>
      <c r="X154" s="179"/>
      <c r="Y154" s="179"/>
      <c r="Z154" s="179"/>
      <c r="AA154" s="179"/>
      <c r="AB154" s="179"/>
      <c r="AC154" s="179"/>
      <c r="AD154" s="180"/>
    </row>
    <row r="155" spans="1:30" ht="21" customHeight="1" thickBot="1">
      <c r="A155" s="147"/>
      <c r="B155" s="164"/>
      <c r="C155" s="157"/>
      <c r="D155" s="159"/>
      <c r="E155" s="161"/>
      <c r="F155" s="159"/>
      <c r="G155" s="161"/>
      <c r="H155" s="159"/>
      <c r="I155" s="161"/>
      <c r="J155" s="159"/>
      <c r="K155" s="161"/>
      <c r="L155" s="159"/>
      <c r="M155" s="161"/>
      <c r="N155" s="201"/>
      <c r="O155" s="153" t="e">
        <f>VLOOKUP($B149,利用者一覧!$C$4:$AU$53,22,FALSE)</f>
        <v>#N/A</v>
      </c>
      <c r="P155" s="154"/>
      <c r="Q155" s="154" t="e">
        <f>VLOOKUP($B149,利用者一覧!$C$4:$AU$53,24,FALSE)</f>
        <v>#N/A</v>
      </c>
      <c r="R155" s="154"/>
      <c r="S155" s="154" t="e">
        <f>VLOOKUP($B149,利用者一覧!$C$4:$AU$53,26,FALSE)</f>
        <v>#N/A</v>
      </c>
      <c r="T155" s="154"/>
      <c r="U155" s="154" t="e">
        <f>VLOOKUP($B149,利用者一覧!$C$4:$AU$53,28,FALSE)</f>
        <v>#N/A</v>
      </c>
      <c r="V155" s="154"/>
      <c r="W155" s="181"/>
      <c r="X155" s="181"/>
      <c r="Y155" s="181"/>
      <c r="Z155" s="181"/>
      <c r="AA155" s="181"/>
      <c r="AB155" s="181"/>
      <c r="AC155" s="181"/>
      <c r="AD155" s="182"/>
    </row>
    <row r="156" spans="1:30" ht="25.8" customHeight="1" thickBot="1">
      <c r="A156" s="148"/>
      <c r="B156" s="174" t="s">
        <v>182</v>
      </c>
      <c r="C156" s="175"/>
      <c r="D156" s="176"/>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8"/>
    </row>
    <row r="157" spans="1:30" ht="21" customHeight="1" thickBot="1">
      <c r="A157" s="146">
        <v>18</v>
      </c>
      <c r="B157" s="149" t="s">
        <v>9</v>
      </c>
      <c r="C157" s="150"/>
      <c r="D157" s="151"/>
      <c r="E157" s="149" t="s">
        <v>10</v>
      </c>
      <c r="F157" s="150"/>
      <c r="G157" s="150"/>
      <c r="H157" s="150"/>
      <c r="I157" s="196" t="s">
        <v>11</v>
      </c>
      <c r="J157" s="150"/>
      <c r="K157" s="197"/>
      <c r="L157" s="150" t="s">
        <v>12</v>
      </c>
      <c r="M157" s="150"/>
      <c r="N157" s="150"/>
      <c r="O157" s="198" t="s">
        <v>175</v>
      </c>
      <c r="P157" s="199"/>
      <c r="Q157" s="199"/>
      <c r="R157" s="199"/>
      <c r="S157" s="199"/>
      <c r="T157" s="199"/>
      <c r="U157" s="199"/>
      <c r="V157" s="199"/>
      <c r="W157" s="203" t="s">
        <v>169</v>
      </c>
      <c r="X157" s="204"/>
      <c r="Y157" s="204"/>
      <c r="Z157" s="205"/>
      <c r="AA157" s="206" t="e">
        <f>VLOOKUP($B158,利用者一覧!$C$4:$AU$53,43,FALSE)</f>
        <v>#N/A</v>
      </c>
      <c r="AB157" s="206"/>
      <c r="AC157" s="206"/>
      <c r="AD157" s="207"/>
    </row>
    <row r="158" spans="1:30" ht="21" customHeight="1" thickTop="1">
      <c r="A158" s="147"/>
      <c r="B158" s="208"/>
      <c r="C158" s="208"/>
      <c r="D158" s="208"/>
      <c r="E158" s="211" t="s">
        <v>19</v>
      </c>
      <c r="F158" s="212"/>
      <c r="G158" s="212"/>
      <c r="H158" s="212"/>
      <c r="I158" s="213" t="s">
        <v>20</v>
      </c>
      <c r="J158" s="214"/>
      <c r="K158" s="215"/>
      <c r="L158" s="214" t="s">
        <v>21</v>
      </c>
      <c r="M158" s="214"/>
      <c r="N158" s="214"/>
      <c r="O158" s="216" t="s">
        <v>147</v>
      </c>
      <c r="P158" s="218" t="e">
        <f>VLOOKUP($B158,利用者一覧!$C$4:$AU$53,40,FALSE)</f>
        <v>#N/A</v>
      </c>
      <c r="Q158" s="219"/>
      <c r="R158" s="219"/>
      <c r="S158" s="219"/>
      <c r="T158" s="219"/>
      <c r="U158" s="220"/>
      <c r="V158" s="88" t="s">
        <v>148</v>
      </c>
      <c r="W158" s="221" t="e">
        <f>VLOOKUP($B158,利用者一覧!$C$4:$AU$53,45,FALSE)</f>
        <v>#N/A</v>
      </c>
      <c r="X158" s="222"/>
      <c r="Y158" s="222"/>
      <c r="Z158" s="222"/>
      <c r="AA158" s="222"/>
      <c r="AB158" s="222"/>
      <c r="AC158" s="222"/>
      <c r="AD158" s="223"/>
    </row>
    <row r="159" spans="1:30" ht="21" customHeight="1">
      <c r="A159" s="147"/>
      <c r="B159" s="209"/>
      <c r="C159" s="209"/>
      <c r="D159" s="209"/>
      <c r="E159" s="183" t="s">
        <v>24</v>
      </c>
      <c r="F159" s="184"/>
      <c r="G159" s="184"/>
      <c r="H159" s="184"/>
      <c r="I159" s="185" t="s">
        <v>20</v>
      </c>
      <c r="J159" s="186"/>
      <c r="K159" s="187"/>
      <c r="L159" s="186" t="s">
        <v>21</v>
      </c>
      <c r="M159" s="186"/>
      <c r="N159" s="186"/>
      <c r="O159" s="217"/>
      <c r="P159" s="188" t="e">
        <f>VLOOKUP($B158,利用者一覧!$C$4:$AU$53,41,FALSE)</f>
        <v>#N/A</v>
      </c>
      <c r="Q159" s="189"/>
      <c r="R159" s="189"/>
      <c r="S159" s="189"/>
      <c r="T159" s="189"/>
      <c r="U159" s="190"/>
      <c r="V159" s="89" t="s">
        <v>148</v>
      </c>
      <c r="W159" s="224"/>
      <c r="X159" s="225"/>
      <c r="Y159" s="225"/>
      <c r="Z159" s="225"/>
      <c r="AA159" s="225"/>
      <c r="AB159" s="225"/>
      <c r="AC159" s="225"/>
      <c r="AD159" s="226"/>
    </row>
    <row r="160" spans="1:30" ht="21" customHeight="1" thickBot="1">
      <c r="A160" s="147"/>
      <c r="B160" s="210"/>
      <c r="C160" s="210"/>
      <c r="D160" s="210"/>
      <c r="E160" s="191" t="s">
        <v>25</v>
      </c>
      <c r="F160" s="192"/>
      <c r="G160" s="192"/>
      <c r="H160" s="192"/>
      <c r="I160" s="193" t="s">
        <v>20</v>
      </c>
      <c r="J160" s="194"/>
      <c r="K160" s="195"/>
      <c r="L160" s="194" t="s">
        <v>21</v>
      </c>
      <c r="M160" s="194"/>
      <c r="N160" s="194"/>
      <c r="O160" s="217"/>
      <c r="P160" s="188" t="e">
        <f>VLOOKUP($B158,利用者一覧!$C$4:$AU$53,42,FALSE)</f>
        <v>#N/A</v>
      </c>
      <c r="Q160" s="189"/>
      <c r="R160" s="189"/>
      <c r="S160" s="189"/>
      <c r="T160" s="189"/>
      <c r="U160" s="190"/>
      <c r="V160" s="89" t="s">
        <v>148</v>
      </c>
      <c r="W160" s="224"/>
      <c r="X160" s="225"/>
      <c r="Y160" s="225"/>
      <c r="Z160" s="225"/>
      <c r="AA160" s="225"/>
      <c r="AB160" s="225"/>
      <c r="AC160" s="225"/>
      <c r="AD160" s="226"/>
    </row>
    <row r="161" spans="1:30" ht="21" customHeight="1" thickBot="1">
      <c r="A161" s="147"/>
      <c r="B161" s="162" t="s">
        <v>132</v>
      </c>
      <c r="C161" s="165" t="s">
        <v>13</v>
      </c>
      <c r="D161" s="166"/>
      <c r="E161" s="167" t="s">
        <v>14</v>
      </c>
      <c r="F161" s="166"/>
      <c r="G161" s="167" t="s">
        <v>15</v>
      </c>
      <c r="H161" s="166"/>
      <c r="I161" s="167" t="s">
        <v>16</v>
      </c>
      <c r="J161" s="166"/>
      <c r="K161" s="167" t="s">
        <v>17</v>
      </c>
      <c r="L161" s="166"/>
      <c r="M161" s="167" t="s">
        <v>18</v>
      </c>
      <c r="N161" s="168"/>
      <c r="O161" s="169" t="s">
        <v>135</v>
      </c>
      <c r="P161" s="170"/>
      <c r="Q161" s="170" t="s">
        <v>143</v>
      </c>
      <c r="R161" s="170"/>
      <c r="S161" s="170" t="s">
        <v>144</v>
      </c>
      <c r="T161" s="170"/>
      <c r="U161" s="170" t="s">
        <v>138</v>
      </c>
      <c r="V161" s="171"/>
      <c r="W161" s="224"/>
      <c r="X161" s="225"/>
      <c r="Y161" s="225"/>
      <c r="Z161" s="225"/>
      <c r="AA161" s="225"/>
      <c r="AB161" s="225"/>
      <c r="AC161" s="225"/>
      <c r="AD161" s="226"/>
    </row>
    <row r="162" spans="1:30" ht="21" customHeight="1" thickTop="1">
      <c r="A162" s="147"/>
      <c r="B162" s="163"/>
      <c r="C162" s="90" t="s">
        <v>22</v>
      </c>
      <c r="D162" s="91" t="s">
        <v>23</v>
      </c>
      <c r="E162" s="92" t="s">
        <v>22</v>
      </c>
      <c r="F162" s="91" t="s">
        <v>23</v>
      </c>
      <c r="G162" s="92" t="s">
        <v>22</v>
      </c>
      <c r="H162" s="91" t="s">
        <v>23</v>
      </c>
      <c r="I162" s="92" t="s">
        <v>22</v>
      </c>
      <c r="J162" s="91" t="s">
        <v>23</v>
      </c>
      <c r="K162" s="92" t="s">
        <v>22</v>
      </c>
      <c r="L162" s="91" t="s">
        <v>23</v>
      </c>
      <c r="M162" s="92" t="s">
        <v>22</v>
      </c>
      <c r="N162" s="93" t="s">
        <v>23</v>
      </c>
      <c r="O162" s="172" t="e">
        <f>VLOOKUP($B158,利用者一覧!$C$4:$AU$53,14,FALSE)</f>
        <v>#N/A</v>
      </c>
      <c r="P162" s="155"/>
      <c r="Q162" s="173" t="e">
        <f>VLOOKUP($B158,利用者一覧!$C$4:$AU$53,16,FALSE)</f>
        <v>#N/A</v>
      </c>
      <c r="R162" s="155"/>
      <c r="S162" s="155" t="e">
        <f>VLOOKUP($B158,利用者一覧!$C$4:$AU$53,18,FALSE)</f>
        <v>#N/A</v>
      </c>
      <c r="T162" s="155"/>
      <c r="U162" s="155" t="e">
        <f>VLOOKUP($B158,利用者一覧!$C$4:$AU$53,20,FALSE)</f>
        <v>#N/A</v>
      </c>
      <c r="V162" s="155"/>
      <c r="W162" s="179" t="e">
        <f>VLOOKUP($B158,利用者一覧!$C$4:$AU$53,44,FALSE)</f>
        <v>#N/A</v>
      </c>
      <c r="X162" s="179"/>
      <c r="Y162" s="179"/>
      <c r="Z162" s="179"/>
      <c r="AA162" s="179"/>
      <c r="AB162" s="179"/>
      <c r="AC162" s="179"/>
      <c r="AD162" s="180"/>
    </row>
    <row r="163" spans="1:30" ht="21" customHeight="1">
      <c r="A163" s="147"/>
      <c r="B163" s="163"/>
      <c r="C163" s="156" t="e">
        <f>VLOOKUP($B158,利用者一覧!$C$4:$AU$53,30,FALSE)</f>
        <v>#N/A</v>
      </c>
      <c r="D163" s="158" t="s">
        <v>148</v>
      </c>
      <c r="E163" s="160" t="e">
        <f>VLOOKUP($B158,利用者一覧!$C$4:$AU$53,31,FALSE)</f>
        <v>#N/A</v>
      </c>
      <c r="F163" s="158" t="s">
        <v>148</v>
      </c>
      <c r="G163" s="160" t="e">
        <f>VLOOKUP($B158,利用者一覧!$C$4:$AU$53,32,FALSE)</f>
        <v>#N/A</v>
      </c>
      <c r="H163" s="158" t="s">
        <v>148</v>
      </c>
      <c r="I163" s="160" t="e">
        <f>VLOOKUP($B158,利用者一覧!$C$4:$AU$53,33,FALSE)</f>
        <v>#N/A</v>
      </c>
      <c r="J163" s="158" t="s">
        <v>148</v>
      </c>
      <c r="K163" s="160" t="e">
        <f>VLOOKUP($B158,利用者一覧!$C$4:$AU$53,34,FALSE)</f>
        <v>#N/A</v>
      </c>
      <c r="L163" s="158" t="s">
        <v>148</v>
      </c>
      <c r="M163" s="160" t="e">
        <f>VLOOKUP($B158,利用者一覧!$C$4:$AU$53,35,FALSE)</f>
        <v>#N/A</v>
      </c>
      <c r="N163" s="200" t="s">
        <v>148</v>
      </c>
      <c r="O163" s="202" t="s">
        <v>139</v>
      </c>
      <c r="P163" s="152"/>
      <c r="Q163" s="152" t="s">
        <v>140</v>
      </c>
      <c r="R163" s="152"/>
      <c r="S163" s="152" t="s">
        <v>141</v>
      </c>
      <c r="T163" s="152"/>
      <c r="U163" s="152" t="s">
        <v>142</v>
      </c>
      <c r="V163" s="152"/>
      <c r="W163" s="179"/>
      <c r="X163" s="179"/>
      <c r="Y163" s="179"/>
      <c r="Z163" s="179"/>
      <c r="AA163" s="179"/>
      <c r="AB163" s="179"/>
      <c r="AC163" s="179"/>
      <c r="AD163" s="180"/>
    </row>
    <row r="164" spans="1:30" ht="21" customHeight="1" thickBot="1">
      <c r="A164" s="147"/>
      <c r="B164" s="164"/>
      <c r="C164" s="157"/>
      <c r="D164" s="159"/>
      <c r="E164" s="161"/>
      <c r="F164" s="159"/>
      <c r="G164" s="161"/>
      <c r="H164" s="159"/>
      <c r="I164" s="161"/>
      <c r="J164" s="159"/>
      <c r="K164" s="161"/>
      <c r="L164" s="159"/>
      <c r="M164" s="161"/>
      <c r="N164" s="201"/>
      <c r="O164" s="153" t="e">
        <f>VLOOKUP($B158,利用者一覧!$C$4:$AU$53,22,FALSE)</f>
        <v>#N/A</v>
      </c>
      <c r="P164" s="154"/>
      <c r="Q164" s="154" t="e">
        <f>VLOOKUP($B158,利用者一覧!$C$4:$AU$53,24,FALSE)</f>
        <v>#N/A</v>
      </c>
      <c r="R164" s="154"/>
      <c r="S164" s="154" t="e">
        <f>VLOOKUP($B158,利用者一覧!$C$4:$AU$53,26,FALSE)</f>
        <v>#N/A</v>
      </c>
      <c r="T164" s="154"/>
      <c r="U164" s="154" t="e">
        <f>VLOOKUP($B158,利用者一覧!$C$4:$AU$53,28,FALSE)</f>
        <v>#N/A</v>
      </c>
      <c r="V164" s="154"/>
      <c r="W164" s="181"/>
      <c r="X164" s="181"/>
      <c r="Y164" s="181"/>
      <c r="Z164" s="181"/>
      <c r="AA164" s="181"/>
      <c r="AB164" s="181"/>
      <c r="AC164" s="181"/>
      <c r="AD164" s="182"/>
    </row>
    <row r="165" spans="1:30" ht="25.8" customHeight="1" thickBot="1">
      <c r="A165" s="148"/>
      <c r="B165" s="174" t="s">
        <v>182</v>
      </c>
      <c r="C165" s="175"/>
      <c r="D165" s="176"/>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8"/>
    </row>
    <row r="166" spans="1:30" ht="21" customHeight="1" thickBot="1">
      <c r="A166" s="146">
        <v>19</v>
      </c>
      <c r="B166" s="149" t="s">
        <v>9</v>
      </c>
      <c r="C166" s="150"/>
      <c r="D166" s="151"/>
      <c r="E166" s="149" t="s">
        <v>10</v>
      </c>
      <c r="F166" s="150"/>
      <c r="G166" s="150"/>
      <c r="H166" s="150"/>
      <c r="I166" s="196" t="s">
        <v>11</v>
      </c>
      <c r="J166" s="150"/>
      <c r="K166" s="197"/>
      <c r="L166" s="150" t="s">
        <v>12</v>
      </c>
      <c r="M166" s="150"/>
      <c r="N166" s="150"/>
      <c r="O166" s="198" t="s">
        <v>175</v>
      </c>
      <c r="P166" s="199"/>
      <c r="Q166" s="199"/>
      <c r="R166" s="199"/>
      <c r="S166" s="199"/>
      <c r="T166" s="199"/>
      <c r="U166" s="199"/>
      <c r="V166" s="199"/>
      <c r="W166" s="203" t="s">
        <v>169</v>
      </c>
      <c r="X166" s="204"/>
      <c r="Y166" s="204"/>
      <c r="Z166" s="205"/>
      <c r="AA166" s="206" t="e">
        <f>VLOOKUP($B167,利用者一覧!$C$4:$AU$53,43,FALSE)</f>
        <v>#N/A</v>
      </c>
      <c r="AB166" s="206"/>
      <c r="AC166" s="206"/>
      <c r="AD166" s="207"/>
    </row>
    <row r="167" spans="1:30" ht="21" customHeight="1" thickTop="1">
      <c r="A167" s="147"/>
      <c r="B167" s="208"/>
      <c r="C167" s="208"/>
      <c r="D167" s="208"/>
      <c r="E167" s="211" t="s">
        <v>19</v>
      </c>
      <c r="F167" s="212"/>
      <c r="G167" s="212"/>
      <c r="H167" s="212"/>
      <c r="I167" s="213" t="s">
        <v>20</v>
      </c>
      <c r="J167" s="214"/>
      <c r="K167" s="215"/>
      <c r="L167" s="214" t="s">
        <v>21</v>
      </c>
      <c r="M167" s="214"/>
      <c r="N167" s="214"/>
      <c r="O167" s="216" t="s">
        <v>147</v>
      </c>
      <c r="P167" s="218" t="e">
        <f>VLOOKUP($B167,利用者一覧!$C$4:$AU$53,40,FALSE)</f>
        <v>#N/A</v>
      </c>
      <c r="Q167" s="219"/>
      <c r="R167" s="219"/>
      <c r="S167" s="219"/>
      <c r="T167" s="219"/>
      <c r="U167" s="220"/>
      <c r="V167" s="88" t="s">
        <v>148</v>
      </c>
      <c r="W167" s="221" t="e">
        <f>VLOOKUP($B167,利用者一覧!$C$4:$AU$53,45,FALSE)</f>
        <v>#N/A</v>
      </c>
      <c r="X167" s="222"/>
      <c r="Y167" s="222"/>
      <c r="Z167" s="222"/>
      <c r="AA167" s="222"/>
      <c r="AB167" s="222"/>
      <c r="AC167" s="222"/>
      <c r="AD167" s="223"/>
    </row>
    <row r="168" spans="1:30" ht="21" customHeight="1">
      <c r="A168" s="147"/>
      <c r="B168" s="209"/>
      <c r="C168" s="209"/>
      <c r="D168" s="209"/>
      <c r="E168" s="183" t="s">
        <v>24</v>
      </c>
      <c r="F168" s="184"/>
      <c r="G168" s="184"/>
      <c r="H168" s="184"/>
      <c r="I168" s="185" t="s">
        <v>20</v>
      </c>
      <c r="J168" s="186"/>
      <c r="K168" s="187"/>
      <c r="L168" s="186" t="s">
        <v>21</v>
      </c>
      <c r="M168" s="186"/>
      <c r="N168" s="186"/>
      <c r="O168" s="217"/>
      <c r="P168" s="188" t="e">
        <f>VLOOKUP($B167,利用者一覧!$C$4:$AU$53,41,FALSE)</f>
        <v>#N/A</v>
      </c>
      <c r="Q168" s="189"/>
      <c r="R168" s="189"/>
      <c r="S168" s="189"/>
      <c r="T168" s="189"/>
      <c r="U168" s="190"/>
      <c r="V168" s="89" t="s">
        <v>148</v>
      </c>
      <c r="W168" s="224"/>
      <c r="X168" s="225"/>
      <c r="Y168" s="225"/>
      <c r="Z168" s="225"/>
      <c r="AA168" s="225"/>
      <c r="AB168" s="225"/>
      <c r="AC168" s="225"/>
      <c r="AD168" s="226"/>
    </row>
    <row r="169" spans="1:30" ht="21" customHeight="1" thickBot="1">
      <c r="A169" s="147"/>
      <c r="B169" s="210"/>
      <c r="C169" s="210"/>
      <c r="D169" s="210"/>
      <c r="E169" s="191" t="s">
        <v>25</v>
      </c>
      <c r="F169" s="192"/>
      <c r="G169" s="192"/>
      <c r="H169" s="192"/>
      <c r="I169" s="193" t="s">
        <v>20</v>
      </c>
      <c r="J169" s="194"/>
      <c r="K169" s="195"/>
      <c r="L169" s="194" t="s">
        <v>21</v>
      </c>
      <c r="M169" s="194"/>
      <c r="N169" s="194"/>
      <c r="O169" s="217"/>
      <c r="P169" s="188" t="e">
        <f>VLOOKUP($B167,利用者一覧!$C$4:$AU$53,42,FALSE)</f>
        <v>#N/A</v>
      </c>
      <c r="Q169" s="189"/>
      <c r="R169" s="189"/>
      <c r="S169" s="189"/>
      <c r="T169" s="189"/>
      <c r="U169" s="190"/>
      <c r="V169" s="89" t="s">
        <v>148</v>
      </c>
      <c r="W169" s="224"/>
      <c r="X169" s="225"/>
      <c r="Y169" s="225"/>
      <c r="Z169" s="225"/>
      <c r="AA169" s="225"/>
      <c r="AB169" s="225"/>
      <c r="AC169" s="225"/>
      <c r="AD169" s="226"/>
    </row>
    <row r="170" spans="1:30" ht="21" customHeight="1" thickBot="1">
      <c r="A170" s="147"/>
      <c r="B170" s="162" t="s">
        <v>132</v>
      </c>
      <c r="C170" s="165" t="s">
        <v>13</v>
      </c>
      <c r="D170" s="166"/>
      <c r="E170" s="167" t="s">
        <v>14</v>
      </c>
      <c r="F170" s="166"/>
      <c r="G170" s="167" t="s">
        <v>15</v>
      </c>
      <c r="H170" s="166"/>
      <c r="I170" s="167" t="s">
        <v>16</v>
      </c>
      <c r="J170" s="166"/>
      <c r="K170" s="167" t="s">
        <v>17</v>
      </c>
      <c r="L170" s="166"/>
      <c r="M170" s="167" t="s">
        <v>18</v>
      </c>
      <c r="N170" s="168"/>
      <c r="O170" s="169" t="s">
        <v>135</v>
      </c>
      <c r="P170" s="170"/>
      <c r="Q170" s="170" t="s">
        <v>143</v>
      </c>
      <c r="R170" s="170"/>
      <c r="S170" s="170" t="s">
        <v>144</v>
      </c>
      <c r="T170" s="170"/>
      <c r="U170" s="170" t="s">
        <v>138</v>
      </c>
      <c r="V170" s="171"/>
      <c r="W170" s="224"/>
      <c r="X170" s="225"/>
      <c r="Y170" s="225"/>
      <c r="Z170" s="225"/>
      <c r="AA170" s="225"/>
      <c r="AB170" s="225"/>
      <c r="AC170" s="225"/>
      <c r="AD170" s="226"/>
    </row>
    <row r="171" spans="1:30" ht="21" customHeight="1" thickTop="1">
      <c r="A171" s="147"/>
      <c r="B171" s="163"/>
      <c r="C171" s="90" t="s">
        <v>22</v>
      </c>
      <c r="D171" s="91" t="s">
        <v>23</v>
      </c>
      <c r="E171" s="92" t="s">
        <v>22</v>
      </c>
      <c r="F171" s="91" t="s">
        <v>23</v>
      </c>
      <c r="G171" s="92" t="s">
        <v>22</v>
      </c>
      <c r="H171" s="91" t="s">
        <v>23</v>
      </c>
      <c r="I171" s="92" t="s">
        <v>22</v>
      </c>
      <c r="J171" s="91" t="s">
        <v>23</v>
      </c>
      <c r="K171" s="92" t="s">
        <v>22</v>
      </c>
      <c r="L171" s="91" t="s">
        <v>23</v>
      </c>
      <c r="M171" s="92" t="s">
        <v>22</v>
      </c>
      <c r="N171" s="93" t="s">
        <v>23</v>
      </c>
      <c r="O171" s="172" t="e">
        <f>VLOOKUP($B167,利用者一覧!$C$4:$AU$53,14,FALSE)</f>
        <v>#N/A</v>
      </c>
      <c r="P171" s="155"/>
      <c r="Q171" s="173" t="e">
        <f>VLOOKUP($B167,利用者一覧!$C$4:$AU$53,16,FALSE)</f>
        <v>#N/A</v>
      </c>
      <c r="R171" s="155"/>
      <c r="S171" s="155" t="e">
        <f>VLOOKUP($B167,利用者一覧!$C$4:$AU$53,18,FALSE)</f>
        <v>#N/A</v>
      </c>
      <c r="T171" s="155"/>
      <c r="U171" s="155" t="e">
        <f>VLOOKUP($B167,利用者一覧!$C$4:$AU$53,20,FALSE)</f>
        <v>#N/A</v>
      </c>
      <c r="V171" s="155"/>
      <c r="W171" s="179" t="e">
        <f>VLOOKUP($B167,利用者一覧!$C$4:$AU$53,44,FALSE)</f>
        <v>#N/A</v>
      </c>
      <c r="X171" s="179"/>
      <c r="Y171" s="179"/>
      <c r="Z171" s="179"/>
      <c r="AA171" s="179"/>
      <c r="AB171" s="179"/>
      <c r="AC171" s="179"/>
      <c r="AD171" s="180"/>
    </row>
    <row r="172" spans="1:30" ht="21" customHeight="1">
      <c r="A172" s="147"/>
      <c r="B172" s="163"/>
      <c r="C172" s="156" t="e">
        <f>VLOOKUP($B167,利用者一覧!$C$4:$AU$53,30,FALSE)</f>
        <v>#N/A</v>
      </c>
      <c r="D172" s="158" t="s">
        <v>148</v>
      </c>
      <c r="E172" s="160" t="e">
        <f>VLOOKUP($B167,利用者一覧!$C$4:$AU$53,31,FALSE)</f>
        <v>#N/A</v>
      </c>
      <c r="F172" s="158" t="s">
        <v>148</v>
      </c>
      <c r="G172" s="160" t="e">
        <f>VLOOKUP($B167,利用者一覧!$C$4:$AU$53,32,FALSE)</f>
        <v>#N/A</v>
      </c>
      <c r="H172" s="158" t="s">
        <v>148</v>
      </c>
      <c r="I172" s="160" t="e">
        <f>VLOOKUP($B167,利用者一覧!$C$4:$AU$53,33,FALSE)</f>
        <v>#N/A</v>
      </c>
      <c r="J172" s="158" t="s">
        <v>148</v>
      </c>
      <c r="K172" s="160" t="e">
        <f>VLOOKUP($B167,利用者一覧!$C$4:$AU$53,34,FALSE)</f>
        <v>#N/A</v>
      </c>
      <c r="L172" s="158" t="s">
        <v>148</v>
      </c>
      <c r="M172" s="160" t="e">
        <f>VLOOKUP($B167,利用者一覧!$C$4:$AU$53,35,FALSE)</f>
        <v>#N/A</v>
      </c>
      <c r="N172" s="200" t="s">
        <v>148</v>
      </c>
      <c r="O172" s="202" t="s">
        <v>139</v>
      </c>
      <c r="P172" s="152"/>
      <c r="Q172" s="152" t="s">
        <v>140</v>
      </c>
      <c r="R172" s="152"/>
      <c r="S172" s="152" t="s">
        <v>141</v>
      </c>
      <c r="T172" s="152"/>
      <c r="U172" s="152" t="s">
        <v>142</v>
      </c>
      <c r="V172" s="152"/>
      <c r="W172" s="179"/>
      <c r="X172" s="179"/>
      <c r="Y172" s="179"/>
      <c r="Z172" s="179"/>
      <c r="AA172" s="179"/>
      <c r="AB172" s="179"/>
      <c r="AC172" s="179"/>
      <c r="AD172" s="180"/>
    </row>
    <row r="173" spans="1:30" ht="21" customHeight="1" thickBot="1">
      <c r="A173" s="147"/>
      <c r="B173" s="164"/>
      <c r="C173" s="157"/>
      <c r="D173" s="159"/>
      <c r="E173" s="161"/>
      <c r="F173" s="159"/>
      <c r="G173" s="161"/>
      <c r="H173" s="159"/>
      <c r="I173" s="161"/>
      <c r="J173" s="159"/>
      <c r="K173" s="161"/>
      <c r="L173" s="159"/>
      <c r="M173" s="161"/>
      <c r="N173" s="201"/>
      <c r="O173" s="153" t="e">
        <f>VLOOKUP($B167,利用者一覧!$C$4:$AU$53,22,FALSE)</f>
        <v>#N/A</v>
      </c>
      <c r="P173" s="154"/>
      <c r="Q173" s="154" t="e">
        <f>VLOOKUP($B167,利用者一覧!$C$4:$AU$53,24,FALSE)</f>
        <v>#N/A</v>
      </c>
      <c r="R173" s="154"/>
      <c r="S173" s="154" t="e">
        <f>VLOOKUP($B167,利用者一覧!$C$4:$AU$53,26,FALSE)</f>
        <v>#N/A</v>
      </c>
      <c r="T173" s="154"/>
      <c r="U173" s="154" t="e">
        <f>VLOOKUP($B167,利用者一覧!$C$4:$AU$53,28,FALSE)</f>
        <v>#N/A</v>
      </c>
      <c r="V173" s="154"/>
      <c r="W173" s="181"/>
      <c r="X173" s="181"/>
      <c r="Y173" s="181"/>
      <c r="Z173" s="181"/>
      <c r="AA173" s="181"/>
      <c r="AB173" s="181"/>
      <c r="AC173" s="181"/>
      <c r="AD173" s="182"/>
    </row>
    <row r="174" spans="1:30" ht="25.8" customHeight="1" thickBot="1">
      <c r="A174" s="148"/>
      <c r="B174" s="174" t="s">
        <v>182</v>
      </c>
      <c r="C174" s="175"/>
      <c r="D174" s="176"/>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8"/>
    </row>
    <row r="175" spans="1:30" ht="21" customHeight="1" thickBot="1">
      <c r="A175" s="146">
        <v>20</v>
      </c>
      <c r="B175" s="149" t="s">
        <v>9</v>
      </c>
      <c r="C175" s="150"/>
      <c r="D175" s="151"/>
      <c r="E175" s="149" t="s">
        <v>10</v>
      </c>
      <c r="F175" s="150"/>
      <c r="G175" s="150"/>
      <c r="H175" s="150"/>
      <c r="I175" s="196" t="s">
        <v>11</v>
      </c>
      <c r="J175" s="150"/>
      <c r="K175" s="197"/>
      <c r="L175" s="150" t="s">
        <v>12</v>
      </c>
      <c r="M175" s="150"/>
      <c r="N175" s="150"/>
      <c r="O175" s="198" t="s">
        <v>175</v>
      </c>
      <c r="P175" s="199"/>
      <c r="Q175" s="199"/>
      <c r="R175" s="199"/>
      <c r="S175" s="199"/>
      <c r="T175" s="199"/>
      <c r="U175" s="199"/>
      <c r="V175" s="199"/>
      <c r="W175" s="203" t="s">
        <v>169</v>
      </c>
      <c r="X175" s="204"/>
      <c r="Y175" s="204"/>
      <c r="Z175" s="205"/>
      <c r="AA175" s="206" t="e">
        <f>VLOOKUP($B176,利用者一覧!$C$4:$AU$53,43,FALSE)</f>
        <v>#N/A</v>
      </c>
      <c r="AB175" s="206"/>
      <c r="AC175" s="206"/>
      <c r="AD175" s="207"/>
    </row>
    <row r="176" spans="1:30" ht="21" customHeight="1" thickTop="1">
      <c r="A176" s="147"/>
      <c r="B176" s="208"/>
      <c r="C176" s="208"/>
      <c r="D176" s="208"/>
      <c r="E176" s="211" t="s">
        <v>19</v>
      </c>
      <c r="F176" s="212"/>
      <c r="G176" s="212"/>
      <c r="H176" s="212"/>
      <c r="I176" s="213" t="s">
        <v>20</v>
      </c>
      <c r="J176" s="214"/>
      <c r="K176" s="215"/>
      <c r="L176" s="214" t="s">
        <v>21</v>
      </c>
      <c r="M176" s="214"/>
      <c r="N176" s="214"/>
      <c r="O176" s="216" t="s">
        <v>147</v>
      </c>
      <c r="P176" s="218" t="e">
        <f>VLOOKUP($B176,利用者一覧!$C$4:$AU$53,40,FALSE)</f>
        <v>#N/A</v>
      </c>
      <c r="Q176" s="219"/>
      <c r="R176" s="219"/>
      <c r="S176" s="219"/>
      <c r="T176" s="219"/>
      <c r="U176" s="220"/>
      <c r="V176" s="88" t="s">
        <v>148</v>
      </c>
      <c r="W176" s="221" t="e">
        <f>VLOOKUP($B176,利用者一覧!$C$4:$AU$53,45,FALSE)</f>
        <v>#N/A</v>
      </c>
      <c r="X176" s="222"/>
      <c r="Y176" s="222"/>
      <c r="Z176" s="222"/>
      <c r="AA176" s="222"/>
      <c r="AB176" s="222"/>
      <c r="AC176" s="222"/>
      <c r="AD176" s="223"/>
    </row>
    <row r="177" spans="1:30" ht="21" customHeight="1">
      <c r="A177" s="147"/>
      <c r="B177" s="209"/>
      <c r="C177" s="209"/>
      <c r="D177" s="209"/>
      <c r="E177" s="183" t="s">
        <v>24</v>
      </c>
      <c r="F177" s="184"/>
      <c r="G177" s="184"/>
      <c r="H177" s="184"/>
      <c r="I177" s="185" t="s">
        <v>20</v>
      </c>
      <c r="J177" s="186"/>
      <c r="K177" s="187"/>
      <c r="L177" s="186" t="s">
        <v>21</v>
      </c>
      <c r="M177" s="186"/>
      <c r="N177" s="186"/>
      <c r="O177" s="217"/>
      <c r="P177" s="188" t="e">
        <f>VLOOKUP($B176,利用者一覧!$C$4:$AU$53,41,FALSE)</f>
        <v>#N/A</v>
      </c>
      <c r="Q177" s="189"/>
      <c r="R177" s="189"/>
      <c r="S177" s="189"/>
      <c r="T177" s="189"/>
      <c r="U177" s="190"/>
      <c r="V177" s="89" t="s">
        <v>148</v>
      </c>
      <c r="W177" s="224"/>
      <c r="X177" s="225"/>
      <c r="Y177" s="225"/>
      <c r="Z177" s="225"/>
      <c r="AA177" s="225"/>
      <c r="AB177" s="225"/>
      <c r="AC177" s="225"/>
      <c r="AD177" s="226"/>
    </row>
    <row r="178" spans="1:30" ht="21" customHeight="1" thickBot="1">
      <c r="A178" s="147"/>
      <c r="B178" s="210"/>
      <c r="C178" s="210"/>
      <c r="D178" s="210"/>
      <c r="E178" s="191" t="s">
        <v>25</v>
      </c>
      <c r="F178" s="192"/>
      <c r="G178" s="192"/>
      <c r="H178" s="192"/>
      <c r="I178" s="193" t="s">
        <v>20</v>
      </c>
      <c r="J178" s="194"/>
      <c r="K178" s="195"/>
      <c r="L178" s="194" t="s">
        <v>21</v>
      </c>
      <c r="M178" s="194"/>
      <c r="N178" s="194"/>
      <c r="O178" s="217"/>
      <c r="P178" s="188" t="e">
        <f>VLOOKUP($B176,利用者一覧!$C$4:$AU$53,42,FALSE)</f>
        <v>#N/A</v>
      </c>
      <c r="Q178" s="189"/>
      <c r="R178" s="189"/>
      <c r="S178" s="189"/>
      <c r="T178" s="189"/>
      <c r="U178" s="190"/>
      <c r="V178" s="89" t="s">
        <v>148</v>
      </c>
      <c r="W178" s="224"/>
      <c r="X178" s="225"/>
      <c r="Y178" s="225"/>
      <c r="Z178" s="225"/>
      <c r="AA178" s="225"/>
      <c r="AB178" s="225"/>
      <c r="AC178" s="225"/>
      <c r="AD178" s="226"/>
    </row>
    <row r="179" spans="1:30" ht="21" customHeight="1" thickBot="1">
      <c r="A179" s="147"/>
      <c r="B179" s="162" t="s">
        <v>132</v>
      </c>
      <c r="C179" s="165" t="s">
        <v>13</v>
      </c>
      <c r="D179" s="166"/>
      <c r="E179" s="167" t="s">
        <v>14</v>
      </c>
      <c r="F179" s="166"/>
      <c r="G179" s="167" t="s">
        <v>15</v>
      </c>
      <c r="H179" s="166"/>
      <c r="I179" s="167" t="s">
        <v>16</v>
      </c>
      <c r="J179" s="166"/>
      <c r="K179" s="167" t="s">
        <v>17</v>
      </c>
      <c r="L179" s="166"/>
      <c r="M179" s="167" t="s">
        <v>18</v>
      </c>
      <c r="N179" s="168"/>
      <c r="O179" s="169" t="s">
        <v>135</v>
      </c>
      <c r="P179" s="170"/>
      <c r="Q179" s="170" t="s">
        <v>143</v>
      </c>
      <c r="R179" s="170"/>
      <c r="S179" s="170" t="s">
        <v>144</v>
      </c>
      <c r="T179" s="170"/>
      <c r="U179" s="170" t="s">
        <v>138</v>
      </c>
      <c r="V179" s="171"/>
      <c r="W179" s="224"/>
      <c r="X179" s="225"/>
      <c r="Y179" s="225"/>
      <c r="Z179" s="225"/>
      <c r="AA179" s="225"/>
      <c r="AB179" s="225"/>
      <c r="AC179" s="225"/>
      <c r="AD179" s="226"/>
    </row>
    <row r="180" spans="1:30" ht="21" customHeight="1" thickTop="1">
      <c r="A180" s="147"/>
      <c r="B180" s="163"/>
      <c r="C180" s="90" t="s">
        <v>22</v>
      </c>
      <c r="D180" s="91" t="s">
        <v>23</v>
      </c>
      <c r="E180" s="92" t="s">
        <v>22</v>
      </c>
      <c r="F180" s="91" t="s">
        <v>23</v>
      </c>
      <c r="G180" s="92" t="s">
        <v>22</v>
      </c>
      <c r="H180" s="91" t="s">
        <v>23</v>
      </c>
      <c r="I180" s="92" t="s">
        <v>22</v>
      </c>
      <c r="J180" s="91" t="s">
        <v>23</v>
      </c>
      <c r="K180" s="92" t="s">
        <v>22</v>
      </c>
      <c r="L180" s="91" t="s">
        <v>23</v>
      </c>
      <c r="M180" s="92" t="s">
        <v>22</v>
      </c>
      <c r="N180" s="93" t="s">
        <v>23</v>
      </c>
      <c r="O180" s="172" t="e">
        <f>VLOOKUP($B176,利用者一覧!$C$4:$AU$53,14,FALSE)</f>
        <v>#N/A</v>
      </c>
      <c r="P180" s="155"/>
      <c r="Q180" s="173" t="e">
        <f>VLOOKUP($B176,利用者一覧!$C$4:$AU$53,16,FALSE)</f>
        <v>#N/A</v>
      </c>
      <c r="R180" s="155"/>
      <c r="S180" s="155" t="e">
        <f>VLOOKUP($B176,利用者一覧!$C$4:$AU$53,18,FALSE)</f>
        <v>#N/A</v>
      </c>
      <c r="T180" s="155"/>
      <c r="U180" s="155" t="e">
        <f>VLOOKUP($B176,利用者一覧!$C$4:$AU$53,20,FALSE)</f>
        <v>#N/A</v>
      </c>
      <c r="V180" s="155"/>
      <c r="W180" s="179" t="e">
        <f>VLOOKUP($B176,利用者一覧!$C$4:$AU$53,44,FALSE)</f>
        <v>#N/A</v>
      </c>
      <c r="X180" s="179"/>
      <c r="Y180" s="179"/>
      <c r="Z180" s="179"/>
      <c r="AA180" s="179"/>
      <c r="AB180" s="179"/>
      <c r="AC180" s="179"/>
      <c r="AD180" s="180"/>
    </row>
    <row r="181" spans="1:30" ht="21" customHeight="1">
      <c r="A181" s="147"/>
      <c r="B181" s="163"/>
      <c r="C181" s="156" t="e">
        <f>VLOOKUP($B176,利用者一覧!$C$4:$AU$53,30,FALSE)</f>
        <v>#N/A</v>
      </c>
      <c r="D181" s="158" t="s">
        <v>148</v>
      </c>
      <c r="E181" s="160" t="e">
        <f>VLOOKUP($B176,利用者一覧!$C$4:$AU$53,31,FALSE)</f>
        <v>#N/A</v>
      </c>
      <c r="F181" s="158" t="s">
        <v>148</v>
      </c>
      <c r="G181" s="160" t="e">
        <f>VLOOKUP($B176,利用者一覧!$C$4:$AU$53,32,FALSE)</f>
        <v>#N/A</v>
      </c>
      <c r="H181" s="158" t="s">
        <v>148</v>
      </c>
      <c r="I181" s="160" t="e">
        <f>VLOOKUP($B176,利用者一覧!$C$4:$AU$53,33,FALSE)</f>
        <v>#N/A</v>
      </c>
      <c r="J181" s="158" t="s">
        <v>148</v>
      </c>
      <c r="K181" s="160" t="e">
        <f>VLOOKUP($B176,利用者一覧!$C$4:$AU$53,34,FALSE)</f>
        <v>#N/A</v>
      </c>
      <c r="L181" s="158" t="s">
        <v>148</v>
      </c>
      <c r="M181" s="160" t="e">
        <f>VLOOKUP($B176,利用者一覧!$C$4:$AU$53,35,FALSE)</f>
        <v>#N/A</v>
      </c>
      <c r="N181" s="200" t="s">
        <v>148</v>
      </c>
      <c r="O181" s="202" t="s">
        <v>139</v>
      </c>
      <c r="P181" s="152"/>
      <c r="Q181" s="152" t="s">
        <v>140</v>
      </c>
      <c r="R181" s="152"/>
      <c r="S181" s="152" t="s">
        <v>141</v>
      </c>
      <c r="T181" s="152"/>
      <c r="U181" s="152" t="s">
        <v>142</v>
      </c>
      <c r="V181" s="152"/>
      <c r="W181" s="179"/>
      <c r="X181" s="179"/>
      <c r="Y181" s="179"/>
      <c r="Z181" s="179"/>
      <c r="AA181" s="179"/>
      <c r="AB181" s="179"/>
      <c r="AC181" s="179"/>
      <c r="AD181" s="180"/>
    </row>
    <row r="182" spans="1:30" ht="21" customHeight="1" thickBot="1">
      <c r="A182" s="147"/>
      <c r="B182" s="164"/>
      <c r="C182" s="157"/>
      <c r="D182" s="159"/>
      <c r="E182" s="161"/>
      <c r="F182" s="159"/>
      <c r="G182" s="161"/>
      <c r="H182" s="159"/>
      <c r="I182" s="161"/>
      <c r="J182" s="159"/>
      <c r="K182" s="161"/>
      <c r="L182" s="159"/>
      <c r="M182" s="161"/>
      <c r="N182" s="201"/>
      <c r="O182" s="153" t="e">
        <f>VLOOKUP($B176,利用者一覧!$C$4:$AU$53,22,FALSE)</f>
        <v>#N/A</v>
      </c>
      <c r="P182" s="154"/>
      <c r="Q182" s="154" t="e">
        <f>VLOOKUP($B176,利用者一覧!$C$4:$AU$53,24,FALSE)</f>
        <v>#N/A</v>
      </c>
      <c r="R182" s="154"/>
      <c r="S182" s="154" t="e">
        <f>VLOOKUP($B176,利用者一覧!$C$4:$AU$53,26,FALSE)</f>
        <v>#N/A</v>
      </c>
      <c r="T182" s="154"/>
      <c r="U182" s="154" t="e">
        <f>VLOOKUP($B176,利用者一覧!$C$4:$AU$53,28,FALSE)</f>
        <v>#N/A</v>
      </c>
      <c r="V182" s="154"/>
      <c r="W182" s="181"/>
      <c r="X182" s="181"/>
      <c r="Y182" s="181"/>
      <c r="Z182" s="181"/>
      <c r="AA182" s="181"/>
      <c r="AB182" s="181"/>
      <c r="AC182" s="181"/>
      <c r="AD182" s="182"/>
    </row>
    <row r="183" spans="1:30" ht="25.8" customHeight="1" thickBot="1">
      <c r="A183" s="148"/>
      <c r="B183" s="174" t="s">
        <v>182</v>
      </c>
      <c r="C183" s="175"/>
      <c r="D183" s="176"/>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8"/>
    </row>
    <row r="184" spans="1:30" ht="21" customHeight="1" thickBot="1">
      <c r="A184" s="146">
        <v>21</v>
      </c>
      <c r="B184" s="149" t="s">
        <v>9</v>
      </c>
      <c r="C184" s="150"/>
      <c r="D184" s="151"/>
      <c r="E184" s="149" t="s">
        <v>10</v>
      </c>
      <c r="F184" s="150"/>
      <c r="G184" s="150"/>
      <c r="H184" s="150"/>
      <c r="I184" s="196" t="s">
        <v>11</v>
      </c>
      <c r="J184" s="150"/>
      <c r="K184" s="197"/>
      <c r="L184" s="150" t="s">
        <v>12</v>
      </c>
      <c r="M184" s="150"/>
      <c r="N184" s="150"/>
      <c r="O184" s="198" t="s">
        <v>175</v>
      </c>
      <c r="P184" s="199"/>
      <c r="Q184" s="199"/>
      <c r="R184" s="199"/>
      <c r="S184" s="199"/>
      <c r="T184" s="199"/>
      <c r="U184" s="199"/>
      <c r="V184" s="199"/>
      <c r="W184" s="203" t="s">
        <v>169</v>
      </c>
      <c r="X184" s="204"/>
      <c r="Y184" s="204"/>
      <c r="Z184" s="205"/>
      <c r="AA184" s="206" t="e">
        <f>VLOOKUP($B185,利用者一覧!$C$4:$AU$53,43,FALSE)</f>
        <v>#N/A</v>
      </c>
      <c r="AB184" s="206"/>
      <c r="AC184" s="206"/>
      <c r="AD184" s="207"/>
    </row>
    <row r="185" spans="1:30" ht="21" customHeight="1" thickTop="1">
      <c r="A185" s="147"/>
      <c r="B185" s="208"/>
      <c r="C185" s="208"/>
      <c r="D185" s="208"/>
      <c r="E185" s="211" t="s">
        <v>19</v>
      </c>
      <c r="F185" s="212"/>
      <c r="G185" s="212"/>
      <c r="H185" s="212"/>
      <c r="I185" s="213" t="s">
        <v>20</v>
      </c>
      <c r="J185" s="214"/>
      <c r="K185" s="215"/>
      <c r="L185" s="214" t="s">
        <v>21</v>
      </c>
      <c r="M185" s="214"/>
      <c r="N185" s="214"/>
      <c r="O185" s="216" t="s">
        <v>147</v>
      </c>
      <c r="P185" s="218" t="e">
        <f>VLOOKUP($B185,利用者一覧!$C$4:$AU$53,40,FALSE)</f>
        <v>#N/A</v>
      </c>
      <c r="Q185" s="219"/>
      <c r="R185" s="219"/>
      <c r="S185" s="219"/>
      <c r="T185" s="219"/>
      <c r="U185" s="220"/>
      <c r="V185" s="88" t="s">
        <v>148</v>
      </c>
      <c r="W185" s="221" t="e">
        <f>VLOOKUP($B185,利用者一覧!$C$4:$AU$53,45,FALSE)</f>
        <v>#N/A</v>
      </c>
      <c r="X185" s="222"/>
      <c r="Y185" s="222"/>
      <c r="Z185" s="222"/>
      <c r="AA185" s="222"/>
      <c r="AB185" s="222"/>
      <c r="AC185" s="222"/>
      <c r="AD185" s="223"/>
    </row>
    <row r="186" spans="1:30" ht="21" customHeight="1">
      <c r="A186" s="147"/>
      <c r="B186" s="209"/>
      <c r="C186" s="209"/>
      <c r="D186" s="209"/>
      <c r="E186" s="183" t="s">
        <v>24</v>
      </c>
      <c r="F186" s="184"/>
      <c r="G186" s="184"/>
      <c r="H186" s="184"/>
      <c r="I186" s="185" t="s">
        <v>20</v>
      </c>
      <c r="J186" s="186"/>
      <c r="K186" s="187"/>
      <c r="L186" s="186" t="s">
        <v>21</v>
      </c>
      <c r="M186" s="186"/>
      <c r="N186" s="186"/>
      <c r="O186" s="217"/>
      <c r="P186" s="188" t="e">
        <f>VLOOKUP($B185,利用者一覧!$C$4:$AU$53,41,FALSE)</f>
        <v>#N/A</v>
      </c>
      <c r="Q186" s="189"/>
      <c r="R186" s="189"/>
      <c r="S186" s="189"/>
      <c r="T186" s="189"/>
      <c r="U186" s="190"/>
      <c r="V186" s="89" t="s">
        <v>148</v>
      </c>
      <c r="W186" s="224"/>
      <c r="X186" s="225"/>
      <c r="Y186" s="225"/>
      <c r="Z186" s="225"/>
      <c r="AA186" s="225"/>
      <c r="AB186" s="225"/>
      <c r="AC186" s="225"/>
      <c r="AD186" s="226"/>
    </row>
    <row r="187" spans="1:30" ht="21" customHeight="1" thickBot="1">
      <c r="A187" s="147"/>
      <c r="B187" s="210"/>
      <c r="C187" s="210"/>
      <c r="D187" s="210"/>
      <c r="E187" s="191" t="s">
        <v>25</v>
      </c>
      <c r="F187" s="192"/>
      <c r="G187" s="192"/>
      <c r="H187" s="192"/>
      <c r="I187" s="193" t="s">
        <v>20</v>
      </c>
      <c r="J187" s="194"/>
      <c r="K187" s="195"/>
      <c r="L187" s="194" t="s">
        <v>21</v>
      </c>
      <c r="M187" s="194"/>
      <c r="N187" s="194"/>
      <c r="O187" s="217"/>
      <c r="P187" s="188" t="e">
        <f>VLOOKUP($B185,利用者一覧!$C$4:$AU$53,42,FALSE)</f>
        <v>#N/A</v>
      </c>
      <c r="Q187" s="189"/>
      <c r="R187" s="189"/>
      <c r="S187" s="189"/>
      <c r="T187" s="189"/>
      <c r="U187" s="190"/>
      <c r="V187" s="89" t="s">
        <v>148</v>
      </c>
      <c r="W187" s="224"/>
      <c r="X187" s="225"/>
      <c r="Y187" s="225"/>
      <c r="Z187" s="225"/>
      <c r="AA187" s="225"/>
      <c r="AB187" s="225"/>
      <c r="AC187" s="225"/>
      <c r="AD187" s="226"/>
    </row>
    <row r="188" spans="1:30" ht="21" customHeight="1" thickBot="1">
      <c r="A188" s="147"/>
      <c r="B188" s="162" t="s">
        <v>132</v>
      </c>
      <c r="C188" s="165" t="s">
        <v>13</v>
      </c>
      <c r="D188" s="166"/>
      <c r="E188" s="167" t="s">
        <v>14</v>
      </c>
      <c r="F188" s="166"/>
      <c r="G188" s="167" t="s">
        <v>15</v>
      </c>
      <c r="H188" s="166"/>
      <c r="I188" s="167" t="s">
        <v>16</v>
      </c>
      <c r="J188" s="166"/>
      <c r="K188" s="167" t="s">
        <v>17</v>
      </c>
      <c r="L188" s="166"/>
      <c r="M188" s="167" t="s">
        <v>18</v>
      </c>
      <c r="N188" s="168"/>
      <c r="O188" s="169" t="s">
        <v>135</v>
      </c>
      <c r="P188" s="170"/>
      <c r="Q188" s="170" t="s">
        <v>143</v>
      </c>
      <c r="R188" s="170"/>
      <c r="S188" s="170" t="s">
        <v>144</v>
      </c>
      <c r="T188" s="170"/>
      <c r="U188" s="170" t="s">
        <v>138</v>
      </c>
      <c r="V188" s="171"/>
      <c r="W188" s="224"/>
      <c r="X188" s="225"/>
      <c r="Y188" s="225"/>
      <c r="Z188" s="225"/>
      <c r="AA188" s="225"/>
      <c r="AB188" s="225"/>
      <c r="AC188" s="225"/>
      <c r="AD188" s="226"/>
    </row>
    <row r="189" spans="1:30" ht="21" customHeight="1" thickTop="1">
      <c r="A189" s="147"/>
      <c r="B189" s="163"/>
      <c r="C189" s="90" t="s">
        <v>22</v>
      </c>
      <c r="D189" s="91" t="s">
        <v>23</v>
      </c>
      <c r="E189" s="92" t="s">
        <v>22</v>
      </c>
      <c r="F189" s="91" t="s">
        <v>23</v>
      </c>
      <c r="G189" s="92" t="s">
        <v>22</v>
      </c>
      <c r="H189" s="91" t="s">
        <v>23</v>
      </c>
      <c r="I189" s="92" t="s">
        <v>22</v>
      </c>
      <c r="J189" s="91" t="s">
        <v>23</v>
      </c>
      <c r="K189" s="92" t="s">
        <v>22</v>
      </c>
      <c r="L189" s="91" t="s">
        <v>23</v>
      </c>
      <c r="M189" s="92" t="s">
        <v>22</v>
      </c>
      <c r="N189" s="93" t="s">
        <v>23</v>
      </c>
      <c r="O189" s="172" t="e">
        <f>VLOOKUP($B185,利用者一覧!$C$4:$AU$53,14,FALSE)</f>
        <v>#N/A</v>
      </c>
      <c r="P189" s="155"/>
      <c r="Q189" s="173" t="e">
        <f>VLOOKUP($B185,利用者一覧!$C$4:$AU$53,16,FALSE)</f>
        <v>#N/A</v>
      </c>
      <c r="R189" s="155"/>
      <c r="S189" s="155" t="e">
        <f>VLOOKUP($B185,利用者一覧!$C$4:$AU$53,18,FALSE)</f>
        <v>#N/A</v>
      </c>
      <c r="T189" s="155"/>
      <c r="U189" s="155" t="e">
        <f>VLOOKUP($B185,利用者一覧!$C$4:$AU$53,20,FALSE)</f>
        <v>#N/A</v>
      </c>
      <c r="V189" s="155"/>
      <c r="W189" s="179" t="e">
        <f>VLOOKUP($B185,利用者一覧!$C$4:$AU$53,44,FALSE)</f>
        <v>#N/A</v>
      </c>
      <c r="X189" s="179"/>
      <c r="Y189" s="179"/>
      <c r="Z189" s="179"/>
      <c r="AA189" s="179"/>
      <c r="AB189" s="179"/>
      <c r="AC189" s="179"/>
      <c r="AD189" s="180"/>
    </row>
    <row r="190" spans="1:30" ht="21" customHeight="1">
      <c r="A190" s="147"/>
      <c r="B190" s="163"/>
      <c r="C190" s="156" t="e">
        <f>VLOOKUP($B185,利用者一覧!$C$4:$AU$53,30,FALSE)</f>
        <v>#N/A</v>
      </c>
      <c r="D190" s="158" t="s">
        <v>148</v>
      </c>
      <c r="E190" s="160" t="e">
        <f>VLOOKUP($B185,利用者一覧!$C$4:$AU$53,31,FALSE)</f>
        <v>#N/A</v>
      </c>
      <c r="F190" s="158" t="s">
        <v>148</v>
      </c>
      <c r="G190" s="160" t="e">
        <f>VLOOKUP($B185,利用者一覧!$C$4:$AU$53,32,FALSE)</f>
        <v>#N/A</v>
      </c>
      <c r="H190" s="158" t="s">
        <v>148</v>
      </c>
      <c r="I190" s="160" t="e">
        <f>VLOOKUP($B185,利用者一覧!$C$4:$AU$53,33,FALSE)</f>
        <v>#N/A</v>
      </c>
      <c r="J190" s="158" t="s">
        <v>148</v>
      </c>
      <c r="K190" s="160" t="e">
        <f>VLOOKUP($B185,利用者一覧!$C$4:$AU$53,34,FALSE)</f>
        <v>#N/A</v>
      </c>
      <c r="L190" s="158" t="s">
        <v>148</v>
      </c>
      <c r="M190" s="160" t="e">
        <f>VLOOKUP($B185,利用者一覧!$C$4:$AU$53,35,FALSE)</f>
        <v>#N/A</v>
      </c>
      <c r="N190" s="200" t="s">
        <v>148</v>
      </c>
      <c r="O190" s="202" t="s">
        <v>139</v>
      </c>
      <c r="P190" s="152"/>
      <c r="Q190" s="152" t="s">
        <v>140</v>
      </c>
      <c r="R190" s="152"/>
      <c r="S190" s="152" t="s">
        <v>141</v>
      </c>
      <c r="T190" s="152"/>
      <c r="U190" s="152" t="s">
        <v>142</v>
      </c>
      <c r="V190" s="152"/>
      <c r="W190" s="179"/>
      <c r="X190" s="179"/>
      <c r="Y190" s="179"/>
      <c r="Z190" s="179"/>
      <c r="AA190" s="179"/>
      <c r="AB190" s="179"/>
      <c r="AC190" s="179"/>
      <c r="AD190" s="180"/>
    </row>
    <row r="191" spans="1:30" ht="21" customHeight="1" thickBot="1">
      <c r="A191" s="147"/>
      <c r="B191" s="164"/>
      <c r="C191" s="157"/>
      <c r="D191" s="159"/>
      <c r="E191" s="161"/>
      <c r="F191" s="159"/>
      <c r="G191" s="161"/>
      <c r="H191" s="159"/>
      <c r="I191" s="161"/>
      <c r="J191" s="159"/>
      <c r="K191" s="161"/>
      <c r="L191" s="159"/>
      <c r="M191" s="161"/>
      <c r="N191" s="201"/>
      <c r="O191" s="153" t="e">
        <f>VLOOKUP($B185,利用者一覧!$C$4:$AU$53,22,FALSE)</f>
        <v>#N/A</v>
      </c>
      <c r="P191" s="154"/>
      <c r="Q191" s="154" t="e">
        <f>VLOOKUP($B185,利用者一覧!$C$4:$AU$53,24,FALSE)</f>
        <v>#N/A</v>
      </c>
      <c r="R191" s="154"/>
      <c r="S191" s="154" t="e">
        <f>VLOOKUP($B185,利用者一覧!$C$4:$AU$53,26,FALSE)</f>
        <v>#N/A</v>
      </c>
      <c r="T191" s="154"/>
      <c r="U191" s="154" t="e">
        <f>VLOOKUP($B185,利用者一覧!$C$4:$AU$53,28,FALSE)</f>
        <v>#N/A</v>
      </c>
      <c r="V191" s="154"/>
      <c r="W191" s="181"/>
      <c r="X191" s="181"/>
      <c r="Y191" s="181"/>
      <c r="Z191" s="181"/>
      <c r="AA191" s="181"/>
      <c r="AB191" s="181"/>
      <c r="AC191" s="181"/>
      <c r="AD191" s="182"/>
    </row>
    <row r="192" spans="1:30" ht="25.8" customHeight="1" thickBot="1">
      <c r="A192" s="148"/>
      <c r="B192" s="174" t="s">
        <v>182</v>
      </c>
      <c r="C192" s="175"/>
      <c r="D192" s="176"/>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8"/>
    </row>
    <row r="193" spans="1:30" ht="21" customHeight="1" thickBot="1">
      <c r="A193" s="146">
        <v>22</v>
      </c>
      <c r="B193" s="149" t="s">
        <v>9</v>
      </c>
      <c r="C193" s="150"/>
      <c r="D193" s="151"/>
      <c r="E193" s="149" t="s">
        <v>10</v>
      </c>
      <c r="F193" s="150"/>
      <c r="G193" s="150"/>
      <c r="H193" s="150"/>
      <c r="I193" s="196" t="s">
        <v>11</v>
      </c>
      <c r="J193" s="150"/>
      <c r="K193" s="197"/>
      <c r="L193" s="150" t="s">
        <v>12</v>
      </c>
      <c r="M193" s="150"/>
      <c r="N193" s="150"/>
      <c r="O193" s="198" t="s">
        <v>175</v>
      </c>
      <c r="P193" s="199"/>
      <c r="Q193" s="199"/>
      <c r="R193" s="199"/>
      <c r="S193" s="199"/>
      <c r="T193" s="199"/>
      <c r="U193" s="199"/>
      <c r="V193" s="199"/>
      <c r="W193" s="203" t="s">
        <v>169</v>
      </c>
      <c r="X193" s="204"/>
      <c r="Y193" s="204"/>
      <c r="Z193" s="205"/>
      <c r="AA193" s="206" t="e">
        <f>VLOOKUP($B194,利用者一覧!$C$4:$AU$53,43,FALSE)</f>
        <v>#N/A</v>
      </c>
      <c r="AB193" s="206"/>
      <c r="AC193" s="206"/>
      <c r="AD193" s="207"/>
    </row>
    <row r="194" spans="1:30" ht="21" customHeight="1" thickTop="1">
      <c r="A194" s="147"/>
      <c r="B194" s="208"/>
      <c r="C194" s="208"/>
      <c r="D194" s="208"/>
      <c r="E194" s="211" t="s">
        <v>19</v>
      </c>
      <c r="F194" s="212"/>
      <c r="G194" s="212"/>
      <c r="H194" s="212"/>
      <c r="I194" s="213" t="s">
        <v>20</v>
      </c>
      <c r="J194" s="214"/>
      <c r="K194" s="215"/>
      <c r="L194" s="214" t="s">
        <v>21</v>
      </c>
      <c r="M194" s="214"/>
      <c r="N194" s="214"/>
      <c r="O194" s="216" t="s">
        <v>147</v>
      </c>
      <c r="P194" s="218" t="e">
        <f>VLOOKUP($B194,利用者一覧!$C$4:$AU$53,40,FALSE)</f>
        <v>#N/A</v>
      </c>
      <c r="Q194" s="219"/>
      <c r="R194" s="219"/>
      <c r="S194" s="219"/>
      <c r="T194" s="219"/>
      <c r="U194" s="220"/>
      <c r="V194" s="88" t="s">
        <v>148</v>
      </c>
      <c r="W194" s="221" t="e">
        <f>VLOOKUP($B194,利用者一覧!$C$4:$AU$53,45,FALSE)</f>
        <v>#N/A</v>
      </c>
      <c r="X194" s="222"/>
      <c r="Y194" s="222"/>
      <c r="Z194" s="222"/>
      <c r="AA194" s="222"/>
      <c r="AB194" s="222"/>
      <c r="AC194" s="222"/>
      <c r="AD194" s="223"/>
    </row>
    <row r="195" spans="1:30" ht="21" customHeight="1">
      <c r="A195" s="147"/>
      <c r="B195" s="209"/>
      <c r="C195" s="209"/>
      <c r="D195" s="209"/>
      <c r="E195" s="183" t="s">
        <v>24</v>
      </c>
      <c r="F195" s="184"/>
      <c r="G195" s="184"/>
      <c r="H195" s="184"/>
      <c r="I195" s="185" t="s">
        <v>20</v>
      </c>
      <c r="J195" s="186"/>
      <c r="K195" s="187"/>
      <c r="L195" s="186" t="s">
        <v>21</v>
      </c>
      <c r="M195" s="186"/>
      <c r="N195" s="186"/>
      <c r="O195" s="217"/>
      <c r="P195" s="188" t="e">
        <f>VLOOKUP($B194,利用者一覧!$C$4:$AU$53,41,FALSE)</f>
        <v>#N/A</v>
      </c>
      <c r="Q195" s="189"/>
      <c r="R195" s="189"/>
      <c r="S195" s="189"/>
      <c r="T195" s="189"/>
      <c r="U195" s="190"/>
      <c r="V195" s="89" t="s">
        <v>148</v>
      </c>
      <c r="W195" s="224"/>
      <c r="X195" s="225"/>
      <c r="Y195" s="225"/>
      <c r="Z195" s="225"/>
      <c r="AA195" s="225"/>
      <c r="AB195" s="225"/>
      <c r="AC195" s="225"/>
      <c r="AD195" s="226"/>
    </row>
    <row r="196" spans="1:30" ht="21" customHeight="1" thickBot="1">
      <c r="A196" s="147"/>
      <c r="B196" s="210"/>
      <c r="C196" s="210"/>
      <c r="D196" s="210"/>
      <c r="E196" s="191" t="s">
        <v>25</v>
      </c>
      <c r="F196" s="192"/>
      <c r="G196" s="192"/>
      <c r="H196" s="192"/>
      <c r="I196" s="193" t="s">
        <v>20</v>
      </c>
      <c r="J196" s="194"/>
      <c r="K196" s="195"/>
      <c r="L196" s="194" t="s">
        <v>21</v>
      </c>
      <c r="M196" s="194"/>
      <c r="N196" s="194"/>
      <c r="O196" s="217"/>
      <c r="P196" s="188" t="e">
        <f>VLOOKUP($B194,利用者一覧!$C$4:$AU$53,42,FALSE)</f>
        <v>#N/A</v>
      </c>
      <c r="Q196" s="189"/>
      <c r="R196" s="189"/>
      <c r="S196" s="189"/>
      <c r="T196" s="189"/>
      <c r="U196" s="190"/>
      <c r="V196" s="89" t="s">
        <v>148</v>
      </c>
      <c r="W196" s="224"/>
      <c r="X196" s="225"/>
      <c r="Y196" s="225"/>
      <c r="Z196" s="225"/>
      <c r="AA196" s="225"/>
      <c r="AB196" s="225"/>
      <c r="AC196" s="225"/>
      <c r="AD196" s="226"/>
    </row>
    <row r="197" spans="1:30" ht="21" customHeight="1" thickBot="1">
      <c r="A197" s="147"/>
      <c r="B197" s="162" t="s">
        <v>132</v>
      </c>
      <c r="C197" s="165" t="s">
        <v>13</v>
      </c>
      <c r="D197" s="166"/>
      <c r="E197" s="167" t="s">
        <v>14</v>
      </c>
      <c r="F197" s="166"/>
      <c r="G197" s="167" t="s">
        <v>15</v>
      </c>
      <c r="H197" s="166"/>
      <c r="I197" s="167" t="s">
        <v>16</v>
      </c>
      <c r="J197" s="166"/>
      <c r="K197" s="167" t="s">
        <v>17</v>
      </c>
      <c r="L197" s="166"/>
      <c r="M197" s="167" t="s">
        <v>18</v>
      </c>
      <c r="N197" s="168"/>
      <c r="O197" s="169" t="s">
        <v>135</v>
      </c>
      <c r="P197" s="170"/>
      <c r="Q197" s="170" t="s">
        <v>143</v>
      </c>
      <c r="R197" s="170"/>
      <c r="S197" s="170" t="s">
        <v>144</v>
      </c>
      <c r="T197" s="170"/>
      <c r="U197" s="170" t="s">
        <v>138</v>
      </c>
      <c r="V197" s="171"/>
      <c r="W197" s="224"/>
      <c r="X197" s="225"/>
      <c r="Y197" s="225"/>
      <c r="Z197" s="225"/>
      <c r="AA197" s="225"/>
      <c r="AB197" s="225"/>
      <c r="AC197" s="225"/>
      <c r="AD197" s="226"/>
    </row>
    <row r="198" spans="1:30" ht="21" customHeight="1" thickTop="1">
      <c r="A198" s="147"/>
      <c r="B198" s="163"/>
      <c r="C198" s="90" t="s">
        <v>22</v>
      </c>
      <c r="D198" s="91" t="s">
        <v>23</v>
      </c>
      <c r="E198" s="92" t="s">
        <v>22</v>
      </c>
      <c r="F198" s="91" t="s">
        <v>23</v>
      </c>
      <c r="G198" s="92" t="s">
        <v>22</v>
      </c>
      <c r="H198" s="91" t="s">
        <v>23</v>
      </c>
      <c r="I198" s="92" t="s">
        <v>22</v>
      </c>
      <c r="J198" s="91" t="s">
        <v>23</v>
      </c>
      <c r="K198" s="92" t="s">
        <v>22</v>
      </c>
      <c r="L198" s="91" t="s">
        <v>23</v>
      </c>
      <c r="M198" s="92" t="s">
        <v>22</v>
      </c>
      <c r="N198" s="93" t="s">
        <v>23</v>
      </c>
      <c r="O198" s="172" t="e">
        <f>VLOOKUP($B194,利用者一覧!$C$4:$AU$53,14,FALSE)</f>
        <v>#N/A</v>
      </c>
      <c r="P198" s="155"/>
      <c r="Q198" s="173" t="e">
        <f>VLOOKUP($B194,利用者一覧!$C$4:$AU$53,16,FALSE)</f>
        <v>#N/A</v>
      </c>
      <c r="R198" s="155"/>
      <c r="S198" s="155" t="e">
        <f>VLOOKUP($B194,利用者一覧!$C$4:$AU$53,18,FALSE)</f>
        <v>#N/A</v>
      </c>
      <c r="T198" s="155"/>
      <c r="U198" s="155" t="e">
        <f>VLOOKUP($B194,利用者一覧!$C$4:$AU$53,20,FALSE)</f>
        <v>#N/A</v>
      </c>
      <c r="V198" s="155"/>
      <c r="W198" s="179" t="e">
        <f>VLOOKUP($B194,利用者一覧!$C$4:$AU$53,44,FALSE)</f>
        <v>#N/A</v>
      </c>
      <c r="X198" s="179"/>
      <c r="Y198" s="179"/>
      <c r="Z198" s="179"/>
      <c r="AA198" s="179"/>
      <c r="AB198" s="179"/>
      <c r="AC198" s="179"/>
      <c r="AD198" s="180"/>
    </row>
    <row r="199" spans="1:30" ht="21" customHeight="1">
      <c r="A199" s="147"/>
      <c r="B199" s="163"/>
      <c r="C199" s="156" t="e">
        <f>VLOOKUP($B194,利用者一覧!$C$4:$AU$53,30,FALSE)</f>
        <v>#N/A</v>
      </c>
      <c r="D199" s="158" t="s">
        <v>148</v>
      </c>
      <c r="E199" s="160" t="e">
        <f>VLOOKUP($B194,利用者一覧!$C$4:$AU$53,31,FALSE)</f>
        <v>#N/A</v>
      </c>
      <c r="F199" s="158" t="s">
        <v>148</v>
      </c>
      <c r="G199" s="160" t="e">
        <f>VLOOKUP($B194,利用者一覧!$C$4:$AU$53,32,FALSE)</f>
        <v>#N/A</v>
      </c>
      <c r="H199" s="158" t="s">
        <v>148</v>
      </c>
      <c r="I199" s="160" t="e">
        <f>VLOOKUP($B194,利用者一覧!$C$4:$AU$53,33,FALSE)</f>
        <v>#N/A</v>
      </c>
      <c r="J199" s="158" t="s">
        <v>148</v>
      </c>
      <c r="K199" s="160" t="e">
        <f>VLOOKUP($B194,利用者一覧!$C$4:$AU$53,34,FALSE)</f>
        <v>#N/A</v>
      </c>
      <c r="L199" s="158" t="s">
        <v>148</v>
      </c>
      <c r="M199" s="160" t="e">
        <f>VLOOKUP($B194,利用者一覧!$C$4:$AU$53,35,FALSE)</f>
        <v>#N/A</v>
      </c>
      <c r="N199" s="200" t="s">
        <v>148</v>
      </c>
      <c r="O199" s="202" t="s">
        <v>139</v>
      </c>
      <c r="P199" s="152"/>
      <c r="Q199" s="152" t="s">
        <v>140</v>
      </c>
      <c r="R199" s="152"/>
      <c r="S199" s="152" t="s">
        <v>141</v>
      </c>
      <c r="T199" s="152"/>
      <c r="U199" s="152" t="s">
        <v>142</v>
      </c>
      <c r="V199" s="152"/>
      <c r="W199" s="179"/>
      <c r="X199" s="179"/>
      <c r="Y199" s="179"/>
      <c r="Z199" s="179"/>
      <c r="AA199" s="179"/>
      <c r="AB199" s="179"/>
      <c r="AC199" s="179"/>
      <c r="AD199" s="180"/>
    </row>
    <row r="200" spans="1:30" ht="21" customHeight="1" thickBot="1">
      <c r="A200" s="147"/>
      <c r="B200" s="164"/>
      <c r="C200" s="157"/>
      <c r="D200" s="159"/>
      <c r="E200" s="161"/>
      <c r="F200" s="159"/>
      <c r="G200" s="161"/>
      <c r="H200" s="159"/>
      <c r="I200" s="161"/>
      <c r="J200" s="159"/>
      <c r="K200" s="161"/>
      <c r="L200" s="159"/>
      <c r="M200" s="161"/>
      <c r="N200" s="201"/>
      <c r="O200" s="153" t="e">
        <f>VLOOKUP($B194,利用者一覧!$C$4:$AU$53,22,FALSE)</f>
        <v>#N/A</v>
      </c>
      <c r="P200" s="154"/>
      <c r="Q200" s="154" t="e">
        <f>VLOOKUP($B194,利用者一覧!$C$4:$AU$53,24,FALSE)</f>
        <v>#N/A</v>
      </c>
      <c r="R200" s="154"/>
      <c r="S200" s="154" t="e">
        <f>VLOOKUP($B194,利用者一覧!$C$4:$AU$53,26,FALSE)</f>
        <v>#N/A</v>
      </c>
      <c r="T200" s="154"/>
      <c r="U200" s="154" t="e">
        <f>VLOOKUP($B194,利用者一覧!$C$4:$AU$53,28,FALSE)</f>
        <v>#N/A</v>
      </c>
      <c r="V200" s="154"/>
      <c r="W200" s="181"/>
      <c r="X200" s="181"/>
      <c r="Y200" s="181"/>
      <c r="Z200" s="181"/>
      <c r="AA200" s="181"/>
      <c r="AB200" s="181"/>
      <c r="AC200" s="181"/>
      <c r="AD200" s="182"/>
    </row>
    <row r="201" spans="1:30" ht="25.8" customHeight="1" thickBot="1">
      <c r="A201" s="148"/>
      <c r="B201" s="174" t="s">
        <v>182</v>
      </c>
      <c r="C201" s="175"/>
      <c r="D201" s="176"/>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8"/>
    </row>
    <row r="202" spans="1:30" ht="21" customHeight="1" thickBot="1">
      <c r="A202" s="146">
        <v>23</v>
      </c>
      <c r="B202" s="149" t="s">
        <v>9</v>
      </c>
      <c r="C202" s="150"/>
      <c r="D202" s="151"/>
      <c r="E202" s="149" t="s">
        <v>10</v>
      </c>
      <c r="F202" s="150"/>
      <c r="G202" s="150"/>
      <c r="H202" s="150"/>
      <c r="I202" s="196" t="s">
        <v>11</v>
      </c>
      <c r="J202" s="150"/>
      <c r="K202" s="197"/>
      <c r="L202" s="150" t="s">
        <v>12</v>
      </c>
      <c r="M202" s="150"/>
      <c r="N202" s="150"/>
      <c r="O202" s="198" t="s">
        <v>175</v>
      </c>
      <c r="P202" s="199"/>
      <c r="Q202" s="199"/>
      <c r="R202" s="199"/>
      <c r="S202" s="199"/>
      <c r="T202" s="199"/>
      <c r="U202" s="199"/>
      <c r="V202" s="199"/>
      <c r="W202" s="203" t="s">
        <v>169</v>
      </c>
      <c r="X202" s="204"/>
      <c r="Y202" s="204"/>
      <c r="Z202" s="205"/>
      <c r="AA202" s="206" t="e">
        <f>VLOOKUP($B203,利用者一覧!$C$4:$AU$53,43,FALSE)</f>
        <v>#N/A</v>
      </c>
      <c r="AB202" s="206"/>
      <c r="AC202" s="206"/>
      <c r="AD202" s="207"/>
    </row>
    <row r="203" spans="1:30" ht="21" customHeight="1" thickTop="1">
      <c r="A203" s="147"/>
      <c r="B203" s="208"/>
      <c r="C203" s="208"/>
      <c r="D203" s="208"/>
      <c r="E203" s="211" t="s">
        <v>19</v>
      </c>
      <c r="F203" s="212"/>
      <c r="G203" s="212"/>
      <c r="H203" s="212"/>
      <c r="I203" s="213" t="s">
        <v>20</v>
      </c>
      <c r="J203" s="214"/>
      <c r="K203" s="215"/>
      <c r="L203" s="214" t="s">
        <v>21</v>
      </c>
      <c r="M203" s="214"/>
      <c r="N203" s="214"/>
      <c r="O203" s="216" t="s">
        <v>147</v>
      </c>
      <c r="P203" s="218" t="e">
        <f>VLOOKUP($B203,利用者一覧!$C$4:$AU$53,40,FALSE)</f>
        <v>#N/A</v>
      </c>
      <c r="Q203" s="219"/>
      <c r="R203" s="219"/>
      <c r="S203" s="219"/>
      <c r="T203" s="219"/>
      <c r="U203" s="220"/>
      <c r="V203" s="88" t="s">
        <v>148</v>
      </c>
      <c r="W203" s="221" t="e">
        <f>VLOOKUP($B203,利用者一覧!$C$4:$AU$53,45,FALSE)</f>
        <v>#N/A</v>
      </c>
      <c r="X203" s="222"/>
      <c r="Y203" s="222"/>
      <c r="Z203" s="222"/>
      <c r="AA203" s="222"/>
      <c r="AB203" s="222"/>
      <c r="AC203" s="222"/>
      <c r="AD203" s="223"/>
    </row>
    <row r="204" spans="1:30" ht="21" customHeight="1">
      <c r="A204" s="147"/>
      <c r="B204" s="209"/>
      <c r="C204" s="209"/>
      <c r="D204" s="209"/>
      <c r="E204" s="183" t="s">
        <v>24</v>
      </c>
      <c r="F204" s="184"/>
      <c r="G204" s="184"/>
      <c r="H204" s="184"/>
      <c r="I204" s="185" t="s">
        <v>20</v>
      </c>
      <c r="J204" s="186"/>
      <c r="K204" s="187"/>
      <c r="L204" s="186" t="s">
        <v>21</v>
      </c>
      <c r="M204" s="186"/>
      <c r="N204" s="186"/>
      <c r="O204" s="217"/>
      <c r="P204" s="188" t="e">
        <f>VLOOKUP($B203,利用者一覧!$C$4:$AU$53,41,FALSE)</f>
        <v>#N/A</v>
      </c>
      <c r="Q204" s="189"/>
      <c r="R204" s="189"/>
      <c r="S204" s="189"/>
      <c r="T204" s="189"/>
      <c r="U204" s="190"/>
      <c r="V204" s="89" t="s">
        <v>148</v>
      </c>
      <c r="W204" s="224"/>
      <c r="X204" s="225"/>
      <c r="Y204" s="225"/>
      <c r="Z204" s="225"/>
      <c r="AA204" s="225"/>
      <c r="AB204" s="225"/>
      <c r="AC204" s="225"/>
      <c r="AD204" s="226"/>
    </row>
    <row r="205" spans="1:30" ht="21" customHeight="1" thickBot="1">
      <c r="A205" s="147"/>
      <c r="B205" s="210"/>
      <c r="C205" s="210"/>
      <c r="D205" s="210"/>
      <c r="E205" s="191" t="s">
        <v>25</v>
      </c>
      <c r="F205" s="192"/>
      <c r="G205" s="192"/>
      <c r="H205" s="192"/>
      <c r="I205" s="193" t="s">
        <v>20</v>
      </c>
      <c r="J205" s="194"/>
      <c r="K205" s="195"/>
      <c r="L205" s="194" t="s">
        <v>21</v>
      </c>
      <c r="M205" s="194"/>
      <c r="N205" s="194"/>
      <c r="O205" s="217"/>
      <c r="P205" s="188" t="e">
        <f>VLOOKUP($B203,利用者一覧!$C$4:$AU$53,42,FALSE)</f>
        <v>#N/A</v>
      </c>
      <c r="Q205" s="189"/>
      <c r="R205" s="189"/>
      <c r="S205" s="189"/>
      <c r="T205" s="189"/>
      <c r="U205" s="190"/>
      <c r="V205" s="89" t="s">
        <v>148</v>
      </c>
      <c r="W205" s="224"/>
      <c r="X205" s="225"/>
      <c r="Y205" s="225"/>
      <c r="Z205" s="225"/>
      <c r="AA205" s="225"/>
      <c r="AB205" s="225"/>
      <c r="AC205" s="225"/>
      <c r="AD205" s="226"/>
    </row>
    <row r="206" spans="1:30" ht="21" customHeight="1" thickBot="1">
      <c r="A206" s="147"/>
      <c r="B206" s="162" t="s">
        <v>132</v>
      </c>
      <c r="C206" s="165" t="s">
        <v>13</v>
      </c>
      <c r="D206" s="166"/>
      <c r="E206" s="167" t="s">
        <v>14</v>
      </c>
      <c r="F206" s="166"/>
      <c r="G206" s="167" t="s">
        <v>15</v>
      </c>
      <c r="H206" s="166"/>
      <c r="I206" s="167" t="s">
        <v>16</v>
      </c>
      <c r="J206" s="166"/>
      <c r="K206" s="167" t="s">
        <v>17</v>
      </c>
      <c r="L206" s="166"/>
      <c r="M206" s="167" t="s">
        <v>18</v>
      </c>
      <c r="N206" s="168"/>
      <c r="O206" s="169" t="s">
        <v>135</v>
      </c>
      <c r="P206" s="170"/>
      <c r="Q206" s="170" t="s">
        <v>143</v>
      </c>
      <c r="R206" s="170"/>
      <c r="S206" s="170" t="s">
        <v>144</v>
      </c>
      <c r="T206" s="170"/>
      <c r="U206" s="170" t="s">
        <v>138</v>
      </c>
      <c r="V206" s="171"/>
      <c r="W206" s="224"/>
      <c r="X206" s="225"/>
      <c r="Y206" s="225"/>
      <c r="Z206" s="225"/>
      <c r="AA206" s="225"/>
      <c r="AB206" s="225"/>
      <c r="AC206" s="225"/>
      <c r="AD206" s="226"/>
    </row>
    <row r="207" spans="1:30" ht="21" customHeight="1" thickTop="1">
      <c r="A207" s="147"/>
      <c r="B207" s="163"/>
      <c r="C207" s="90" t="s">
        <v>22</v>
      </c>
      <c r="D207" s="91" t="s">
        <v>23</v>
      </c>
      <c r="E207" s="92" t="s">
        <v>22</v>
      </c>
      <c r="F207" s="91" t="s">
        <v>23</v>
      </c>
      <c r="G207" s="92" t="s">
        <v>22</v>
      </c>
      <c r="H207" s="91" t="s">
        <v>23</v>
      </c>
      <c r="I207" s="92" t="s">
        <v>22</v>
      </c>
      <c r="J207" s="91" t="s">
        <v>23</v>
      </c>
      <c r="K207" s="92" t="s">
        <v>22</v>
      </c>
      <c r="L207" s="91" t="s">
        <v>23</v>
      </c>
      <c r="M207" s="92" t="s">
        <v>22</v>
      </c>
      <c r="N207" s="93" t="s">
        <v>23</v>
      </c>
      <c r="O207" s="172" t="e">
        <f>VLOOKUP($B203,利用者一覧!$C$4:$AU$53,14,FALSE)</f>
        <v>#N/A</v>
      </c>
      <c r="P207" s="155"/>
      <c r="Q207" s="173" t="e">
        <f>VLOOKUP($B203,利用者一覧!$C$4:$AU$53,16,FALSE)</f>
        <v>#N/A</v>
      </c>
      <c r="R207" s="155"/>
      <c r="S207" s="155" t="e">
        <f>VLOOKUP($B203,利用者一覧!$C$4:$AU$53,18,FALSE)</f>
        <v>#N/A</v>
      </c>
      <c r="T207" s="155"/>
      <c r="U207" s="155" t="e">
        <f>VLOOKUP($B203,利用者一覧!$C$4:$AU$53,20,FALSE)</f>
        <v>#N/A</v>
      </c>
      <c r="V207" s="155"/>
      <c r="W207" s="179" t="e">
        <f>VLOOKUP($B203,利用者一覧!$C$4:$AU$53,44,FALSE)</f>
        <v>#N/A</v>
      </c>
      <c r="X207" s="179"/>
      <c r="Y207" s="179"/>
      <c r="Z207" s="179"/>
      <c r="AA207" s="179"/>
      <c r="AB207" s="179"/>
      <c r="AC207" s="179"/>
      <c r="AD207" s="180"/>
    </row>
    <row r="208" spans="1:30" ht="21" customHeight="1">
      <c r="A208" s="147"/>
      <c r="B208" s="163"/>
      <c r="C208" s="156" t="e">
        <f>VLOOKUP($B203,利用者一覧!$C$4:$AU$53,30,FALSE)</f>
        <v>#N/A</v>
      </c>
      <c r="D208" s="158" t="s">
        <v>148</v>
      </c>
      <c r="E208" s="160" t="e">
        <f>VLOOKUP($B203,利用者一覧!$C$4:$AU$53,31,FALSE)</f>
        <v>#N/A</v>
      </c>
      <c r="F208" s="158" t="s">
        <v>148</v>
      </c>
      <c r="G208" s="160" t="e">
        <f>VLOOKUP($B203,利用者一覧!$C$4:$AU$53,32,FALSE)</f>
        <v>#N/A</v>
      </c>
      <c r="H208" s="158" t="s">
        <v>148</v>
      </c>
      <c r="I208" s="160" t="e">
        <f>VLOOKUP($B203,利用者一覧!$C$4:$AU$53,33,FALSE)</f>
        <v>#N/A</v>
      </c>
      <c r="J208" s="158" t="s">
        <v>148</v>
      </c>
      <c r="K208" s="160" t="e">
        <f>VLOOKUP($B203,利用者一覧!$C$4:$AU$53,34,FALSE)</f>
        <v>#N/A</v>
      </c>
      <c r="L208" s="158" t="s">
        <v>148</v>
      </c>
      <c r="M208" s="160" t="e">
        <f>VLOOKUP($B203,利用者一覧!$C$4:$AU$53,35,FALSE)</f>
        <v>#N/A</v>
      </c>
      <c r="N208" s="200" t="s">
        <v>148</v>
      </c>
      <c r="O208" s="202" t="s">
        <v>139</v>
      </c>
      <c r="P208" s="152"/>
      <c r="Q208" s="152" t="s">
        <v>140</v>
      </c>
      <c r="R208" s="152"/>
      <c r="S208" s="152" t="s">
        <v>141</v>
      </c>
      <c r="T208" s="152"/>
      <c r="U208" s="152" t="s">
        <v>142</v>
      </c>
      <c r="V208" s="152"/>
      <c r="W208" s="179"/>
      <c r="X208" s="179"/>
      <c r="Y208" s="179"/>
      <c r="Z208" s="179"/>
      <c r="AA208" s="179"/>
      <c r="AB208" s="179"/>
      <c r="AC208" s="179"/>
      <c r="AD208" s="180"/>
    </row>
    <row r="209" spans="1:30" ht="21" customHeight="1" thickBot="1">
      <c r="A209" s="147"/>
      <c r="B209" s="164"/>
      <c r="C209" s="157"/>
      <c r="D209" s="159"/>
      <c r="E209" s="161"/>
      <c r="F209" s="159"/>
      <c r="G209" s="161"/>
      <c r="H209" s="159"/>
      <c r="I209" s="161"/>
      <c r="J209" s="159"/>
      <c r="K209" s="161"/>
      <c r="L209" s="159"/>
      <c r="M209" s="161"/>
      <c r="N209" s="201"/>
      <c r="O209" s="153" t="e">
        <f>VLOOKUP($B203,利用者一覧!$C$4:$AU$53,22,FALSE)</f>
        <v>#N/A</v>
      </c>
      <c r="P209" s="154"/>
      <c r="Q209" s="154" t="e">
        <f>VLOOKUP($B203,利用者一覧!$C$4:$AU$53,24,FALSE)</f>
        <v>#N/A</v>
      </c>
      <c r="R209" s="154"/>
      <c r="S209" s="154" t="e">
        <f>VLOOKUP($B203,利用者一覧!$C$4:$AU$53,26,FALSE)</f>
        <v>#N/A</v>
      </c>
      <c r="T209" s="154"/>
      <c r="U209" s="154" t="e">
        <f>VLOOKUP($B203,利用者一覧!$C$4:$AU$53,28,FALSE)</f>
        <v>#N/A</v>
      </c>
      <c r="V209" s="154"/>
      <c r="W209" s="181"/>
      <c r="X209" s="181"/>
      <c r="Y209" s="181"/>
      <c r="Z209" s="181"/>
      <c r="AA209" s="181"/>
      <c r="AB209" s="181"/>
      <c r="AC209" s="181"/>
      <c r="AD209" s="182"/>
    </row>
    <row r="210" spans="1:30" ht="25.8" customHeight="1" thickBot="1">
      <c r="A210" s="148"/>
      <c r="B210" s="174" t="s">
        <v>182</v>
      </c>
      <c r="C210" s="175"/>
      <c r="D210" s="176"/>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c r="AA210" s="177"/>
      <c r="AB210" s="177"/>
      <c r="AC210" s="177"/>
      <c r="AD210" s="178"/>
    </row>
    <row r="211" spans="1:30" ht="21" customHeight="1" thickBot="1">
      <c r="A211" s="146">
        <v>24</v>
      </c>
      <c r="B211" s="149" t="s">
        <v>9</v>
      </c>
      <c r="C211" s="150"/>
      <c r="D211" s="151"/>
      <c r="E211" s="149" t="s">
        <v>10</v>
      </c>
      <c r="F211" s="150"/>
      <c r="G211" s="150"/>
      <c r="H211" s="150"/>
      <c r="I211" s="196" t="s">
        <v>11</v>
      </c>
      <c r="J211" s="150"/>
      <c r="K211" s="197"/>
      <c r="L211" s="150" t="s">
        <v>12</v>
      </c>
      <c r="M211" s="150"/>
      <c r="N211" s="150"/>
      <c r="O211" s="198" t="s">
        <v>175</v>
      </c>
      <c r="P211" s="199"/>
      <c r="Q211" s="199"/>
      <c r="R211" s="199"/>
      <c r="S211" s="199"/>
      <c r="T211" s="199"/>
      <c r="U211" s="199"/>
      <c r="V211" s="199"/>
      <c r="W211" s="203" t="s">
        <v>169</v>
      </c>
      <c r="X211" s="204"/>
      <c r="Y211" s="204"/>
      <c r="Z211" s="205"/>
      <c r="AA211" s="206" t="e">
        <f>VLOOKUP($B212,利用者一覧!$C$4:$AU$53,43,FALSE)</f>
        <v>#N/A</v>
      </c>
      <c r="AB211" s="206"/>
      <c r="AC211" s="206"/>
      <c r="AD211" s="207"/>
    </row>
    <row r="212" spans="1:30" ht="21" customHeight="1" thickTop="1">
      <c r="A212" s="147"/>
      <c r="B212" s="208"/>
      <c r="C212" s="208"/>
      <c r="D212" s="208"/>
      <c r="E212" s="211" t="s">
        <v>19</v>
      </c>
      <c r="F212" s="212"/>
      <c r="G212" s="212"/>
      <c r="H212" s="212"/>
      <c r="I212" s="213" t="s">
        <v>20</v>
      </c>
      <c r="J212" s="214"/>
      <c r="K212" s="215"/>
      <c r="L212" s="214" t="s">
        <v>21</v>
      </c>
      <c r="M212" s="214"/>
      <c r="N212" s="214"/>
      <c r="O212" s="216" t="s">
        <v>147</v>
      </c>
      <c r="P212" s="218" t="e">
        <f>VLOOKUP($B212,利用者一覧!$C$4:$AU$53,40,FALSE)</f>
        <v>#N/A</v>
      </c>
      <c r="Q212" s="219"/>
      <c r="R212" s="219"/>
      <c r="S212" s="219"/>
      <c r="T212" s="219"/>
      <c r="U212" s="220"/>
      <c r="V212" s="88" t="s">
        <v>148</v>
      </c>
      <c r="W212" s="221" t="e">
        <f>VLOOKUP($B212,利用者一覧!$C$4:$AU$53,45,FALSE)</f>
        <v>#N/A</v>
      </c>
      <c r="X212" s="222"/>
      <c r="Y212" s="222"/>
      <c r="Z212" s="222"/>
      <c r="AA212" s="222"/>
      <c r="AB212" s="222"/>
      <c r="AC212" s="222"/>
      <c r="AD212" s="223"/>
    </row>
    <row r="213" spans="1:30" ht="21" customHeight="1">
      <c r="A213" s="147"/>
      <c r="B213" s="209"/>
      <c r="C213" s="209"/>
      <c r="D213" s="209"/>
      <c r="E213" s="183" t="s">
        <v>24</v>
      </c>
      <c r="F213" s="184"/>
      <c r="G213" s="184"/>
      <c r="H213" s="184"/>
      <c r="I213" s="185" t="s">
        <v>20</v>
      </c>
      <c r="J213" s="186"/>
      <c r="K213" s="187"/>
      <c r="L213" s="186" t="s">
        <v>21</v>
      </c>
      <c r="M213" s="186"/>
      <c r="N213" s="186"/>
      <c r="O213" s="217"/>
      <c r="P213" s="188" t="e">
        <f>VLOOKUP($B212,利用者一覧!$C$4:$AU$53,41,FALSE)</f>
        <v>#N/A</v>
      </c>
      <c r="Q213" s="189"/>
      <c r="R213" s="189"/>
      <c r="S213" s="189"/>
      <c r="T213" s="189"/>
      <c r="U213" s="190"/>
      <c r="V213" s="89" t="s">
        <v>148</v>
      </c>
      <c r="W213" s="224"/>
      <c r="X213" s="225"/>
      <c r="Y213" s="225"/>
      <c r="Z213" s="225"/>
      <c r="AA213" s="225"/>
      <c r="AB213" s="225"/>
      <c r="AC213" s="225"/>
      <c r="AD213" s="226"/>
    </row>
    <row r="214" spans="1:30" ht="21" customHeight="1" thickBot="1">
      <c r="A214" s="147"/>
      <c r="B214" s="210"/>
      <c r="C214" s="210"/>
      <c r="D214" s="210"/>
      <c r="E214" s="191" t="s">
        <v>25</v>
      </c>
      <c r="F214" s="192"/>
      <c r="G214" s="192"/>
      <c r="H214" s="192"/>
      <c r="I214" s="193" t="s">
        <v>20</v>
      </c>
      <c r="J214" s="194"/>
      <c r="K214" s="195"/>
      <c r="L214" s="194" t="s">
        <v>21</v>
      </c>
      <c r="M214" s="194"/>
      <c r="N214" s="194"/>
      <c r="O214" s="217"/>
      <c r="P214" s="188" t="e">
        <f>VLOOKUP($B212,利用者一覧!$C$4:$AU$53,42,FALSE)</f>
        <v>#N/A</v>
      </c>
      <c r="Q214" s="189"/>
      <c r="R214" s="189"/>
      <c r="S214" s="189"/>
      <c r="T214" s="189"/>
      <c r="U214" s="190"/>
      <c r="V214" s="89" t="s">
        <v>148</v>
      </c>
      <c r="W214" s="224"/>
      <c r="X214" s="225"/>
      <c r="Y214" s="225"/>
      <c r="Z214" s="225"/>
      <c r="AA214" s="225"/>
      <c r="AB214" s="225"/>
      <c r="AC214" s="225"/>
      <c r="AD214" s="226"/>
    </row>
    <row r="215" spans="1:30" ht="21" customHeight="1" thickBot="1">
      <c r="A215" s="147"/>
      <c r="B215" s="162" t="s">
        <v>132</v>
      </c>
      <c r="C215" s="165" t="s">
        <v>13</v>
      </c>
      <c r="D215" s="166"/>
      <c r="E215" s="167" t="s">
        <v>14</v>
      </c>
      <c r="F215" s="166"/>
      <c r="G215" s="167" t="s">
        <v>15</v>
      </c>
      <c r="H215" s="166"/>
      <c r="I215" s="167" t="s">
        <v>16</v>
      </c>
      <c r="J215" s="166"/>
      <c r="K215" s="167" t="s">
        <v>17</v>
      </c>
      <c r="L215" s="166"/>
      <c r="M215" s="167" t="s">
        <v>18</v>
      </c>
      <c r="N215" s="168"/>
      <c r="O215" s="169" t="s">
        <v>135</v>
      </c>
      <c r="P215" s="170"/>
      <c r="Q215" s="170" t="s">
        <v>143</v>
      </c>
      <c r="R215" s="170"/>
      <c r="S215" s="170" t="s">
        <v>144</v>
      </c>
      <c r="T215" s="170"/>
      <c r="U215" s="170" t="s">
        <v>138</v>
      </c>
      <c r="V215" s="171"/>
      <c r="W215" s="224"/>
      <c r="X215" s="225"/>
      <c r="Y215" s="225"/>
      <c r="Z215" s="225"/>
      <c r="AA215" s="225"/>
      <c r="AB215" s="225"/>
      <c r="AC215" s="225"/>
      <c r="AD215" s="226"/>
    </row>
    <row r="216" spans="1:30" ht="21" customHeight="1" thickTop="1">
      <c r="A216" s="147"/>
      <c r="B216" s="163"/>
      <c r="C216" s="90" t="s">
        <v>22</v>
      </c>
      <c r="D216" s="91" t="s">
        <v>23</v>
      </c>
      <c r="E216" s="92" t="s">
        <v>22</v>
      </c>
      <c r="F216" s="91" t="s">
        <v>23</v>
      </c>
      <c r="G216" s="92" t="s">
        <v>22</v>
      </c>
      <c r="H216" s="91" t="s">
        <v>23</v>
      </c>
      <c r="I216" s="92" t="s">
        <v>22</v>
      </c>
      <c r="J216" s="91" t="s">
        <v>23</v>
      </c>
      <c r="K216" s="92" t="s">
        <v>22</v>
      </c>
      <c r="L216" s="91" t="s">
        <v>23</v>
      </c>
      <c r="M216" s="92" t="s">
        <v>22</v>
      </c>
      <c r="N216" s="93" t="s">
        <v>23</v>
      </c>
      <c r="O216" s="172" t="e">
        <f>VLOOKUP($B212,利用者一覧!$C$4:$AU$53,14,FALSE)</f>
        <v>#N/A</v>
      </c>
      <c r="P216" s="155"/>
      <c r="Q216" s="173" t="e">
        <f>VLOOKUP($B212,利用者一覧!$C$4:$AU$53,16,FALSE)</f>
        <v>#N/A</v>
      </c>
      <c r="R216" s="155"/>
      <c r="S216" s="155" t="e">
        <f>VLOOKUP($B212,利用者一覧!$C$4:$AU$53,18,FALSE)</f>
        <v>#N/A</v>
      </c>
      <c r="T216" s="155"/>
      <c r="U216" s="155" t="e">
        <f>VLOOKUP($B212,利用者一覧!$C$4:$AU$53,20,FALSE)</f>
        <v>#N/A</v>
      </c>
      <c r="V216" s="155"/>
      <c r="W216" s="179" t="e">
        <f>VLOOKUP($B212,利用者一覧!$C$4:$AU$53,44,FALSE)</f>
        <v>#N/A</v>
      </c>
      <c r="X216" s="179"/>
      <c r="Y216" s="179"/>
      <c r="Z216" s="179"/>
      <c r="AA216" s="179"/>
      <c r="AB216" s="179"/>
      <c r="AC216" s="179"/>
      <c r="AD216" s="180"/>
    </row>
    <row r="217" spans="1:30" ht="21" customHeight="1">
      <c r="A217" s="147"/>
      <c r="B217" s="163"/>
      <c r="C217" s="156" t="e">
        <f>VLOOKUP($B212,利用者一覧!$C$4:$AU$53,30,FALSE)</f>
        <v>#N/A</v>
      </c>
      <c r="D217" s="158" t="s">
        <v>148</v>
      </c>
      <c r="E217" s="160" t="e">
        <f>VLOOKUP($B212,利用者一覧!$C$4:$AU$53,31,FALSE)</f>
        <v>#N/A</v>
      </c>
      <c r="F217" s="158" t="s">
        <v>148</v>
      </c>
      <c r="G217" s="160" t="e">
        <f>VLOOKUP($B212,利用者一覧!$C$4:$AU$53,32,FALSE)</f>
        <v>#N/A</v>
      </c>
      <c r="H217" s="158" t="s">
        <v>148</v>
      </c>
      <c r="I217" s="160" t="e">
        <f>VLOOKUP($B212,利用者一覧!$C$4:$AU$53,33,FALSE)</f>
        <v>#N/A</v>
      </c>
      <c r="J217" s="158" t="s">
        <v>148</v>
      </c>
      <c r="K217" s="160" t="e">
        <f>VLOOKUP($B212,利用者一覧!$C$4:$AU$53,34,FALSE)</f>
        <v>#N/A</v>
      </c>
      <c r="L217" s="158" t="s">
        <v>148</v>
      </c>
      <c r="M217" s="160" t="e">
        <f>VLOOKUP($B212,利用者一覧!$C$4:$AU$53,35,FALSE)</f>
        <v>#N/A</v>
      </c>
      <c r="N217" s="200" t="s">
        <v>148</v>
      </c>
      <c r="O217" s="202" t="s">
        <v>139</v>
      </c>
      <c r="P217" s="152"/>
      <c r="Q217" s="152" t="s">
        <v>140</v>
      </c>
      <c r="R217" s="152"/>
      <c r="S217" s="152" t="s">
        <v>141</v>
      </c>
      <c r="T217" s="152"/>
      <c r="U217" s="152" t="s">
        <v>142</v>
      </c>
      <c r="V217" s="152"/>
      <c r="W217" s="179"/>
      <c r="X217" s="179"/>
      <c r="Y217" s="179"/>
      <c r="Z217" s="179"/>
      <c r="AA217" s="179"/>
      <c r="AB217" s="179"/>
      <c r="AC217" s="179"/>
      <c r="AD217" s="180"/>
    </row>
    <row r="218" spans="1:30" ht="21" customHeight="1" thickBot="1">
      <c r="A218" s="147"/>
      <c r="B218" s="164"/>
      <c r="C218" s="157"/>
      <c r="D218" s="159"/>
      <c r="E218" s="161"/>
      <c r="F218" s="159"/>
      <c r="G218" s="161"/>
      <c r="H218" s="159"/>
      <c r="I218" s="161"/>
      <c r="J218" s="159"/>
      <c r="K218" s="161"/>
      <c r="L218" s="159"/>
      <c r="M218" s="161"/>
      <c r="N218" s="201"/>
      <c r="O218" s="153" t="e">
        <f>VLOOKUP($B212,利用者一覧!$C$4:$AU$53,22,FALSE)</f>
        <v>#N/A</v>
      </c>
      <c r="P218" s="154"/>
      <c r="Q218" s="154" t="e">
        <f>VLOOKUP($B212,利用者一覧!$C$4:$AU$53,24,FALSE)</f>
        <v>#N/A</v>
      </c>
      <c r="R218" s="154"/>
      <c r="S218" s="154" t="e">
        <f>VLOOKUP($B212,利用者一覧!$C$4:$AU$53,26,FALSE)</f>
        <v>#N/A</v>
      </c>
      <c r="T218" s="154"/>
      <c r="U218" s="154" t="e">
        <f>VLOOKUP($B212,利用者一覧!$C$4:$AU$53,28,FALSE)</f>
        <v>#N/A</v>
      </c>
      <c r="V218" s="154"/>
      <c r="W218" s="181"/>
      <c r="X218" s="181"/>
      <c r="Y218" s="181"/>
      <c r="Z218" s="181"/>
      <c r="AA218" s="181"/>
      <c r="AB218" s="181"/>
      <c r="AC218" s="181"/>
      <c r="AD218" s="182"/>
    </row>
    <row r="219" spans="1:30" ht="25.8" customHeight="1" thickBot="1">
      <c r="A219" s="148"/>
      <c r="B219" s="174" t="s">
        <v>182</v>
      </c>
      <c r="C219" s="175"/>
      <c r="D219" s="176"/>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c r="AA219" s="177"/>
      <c r="AB219" s="177"/>
      <c r="AC219" s="177"/>
      <c r="AD219" s="178"/>
    </row>
    <row r="220" spans="1:30" ht="21" customHeight="1" thickBot="1">
      <c r="A220" s="146">
        <v>25</v>
      </c>
      <c r="B220" s="149" t="s">
        <v>9</v>
      </c>
      <c r="C220" s="150"/>
      <c r="D220" s="151"/>
      <c r="E220" s="149" t="s">
        <v>10</v>
      </c>
      <c r="F220" s="150"/>
      <c r="G220" s="150"/>
      <c r="H220" s="150"/>
      <c r="I220" s="196" t="s">
        <v>11</v>
      </c>
      <c r="J220" s="150"/>
      <c r="K220" s="197"/>
      <c r="L220" s="150" t="s">
        <v>12</v>
      </c>
      <c r="M220" s="150"/>
      <c r="N220" s="150"/>
      <c r="O220" s="198" t="s">
        <v>175</v>
      </c>
      <c r="P220" s="199"/>
      <c r="Q220" s="199"/>
      <c r="R220" s="199"/>
      <c r="S220" s="199"/>
      <c r="T220" s="199"/>
      <c r="U220" s="199"/>
      <c r="V220" s="199"/>
      <c r="W220" s="203" t="s">
        <v>169</v>
      </c>
      <c r="X220" s="204"/>
      <c r="Y220" s="204"/>
      <c r="Z220" s="205"/>
      <c r="AA220" s="206" t="e">
        <f>VLOOKUP($B221,利用者一覧!$C$4:$AU$53,43,FALSE)</f>
        <v>#N/A</v>
      </c>
      <c r="AB220" s="206"/>
      <c r="AC220" s="206"/>
      <c r="AD220" s="207"/>
    </row>
    <row r="221" spans="1:30" ht="21" customHeight="1" thickTop="1">
      <c r="A221" s="147"/>
      <c r="B221" s="208"/>
      <c r="C221" s="208"/>
      <c r="D221" s="208"/>
      <c r="E221" s="211" t="s">
        <v>19</v>
      </c>
      <c r="F221" s="212"/>
      <c r="G221" s="212"/>
      <c r="H221" s="212"/>
      <c r="I221" s="213" t="s">
        <v>20</v>
      </c>
      <c r="J221" s="214"/>
      <c r="K221" s="215"/>
      <c r="L221" s="214" t="s">
        <v>21</v>
      </c>
      <c r="M221" s="214"/>
      <c r="N221" s="214"/>
      <c r="O221" s="216" t="s">
        <v>147</v>
      </c>
      <c r="P221" s="218" t="e">
        <f>VLOOKUP($B221,利用者一覧!$C$4:$AU$53,40,FALSE)</f>
        <v>#N/A</v>
      </c>
      <c r="Q221" s="219"/>
      <c r="R221" s="219"/>
      <c r="S221" s="219"/>
      <c r="T221" s="219"/>
      <c r="U221" s="220"/>
      <c r="V221" s="88" t="s">
        <v>148</v>
      </c>
      <c r="W221" s="221" t="e">
        <f>VLOOKUP($B221,利用者一覧!$C$4:$AU$53,45,FALSE)</f>
        <v>#N/A</v>
      </c>
      <c r="X221" s="222"/>
      <c r="Y221" s="222"/>
      <c r="Z221" s="222"/>
      <c r="AA221" s="222"/>
      <c r="AB221" s="222"/>
      <c r="AC221" s="222"/>
      <c r="AD221" s="223"/>
    </row>
    <row r="222" spans="1:30" ht="21" customHeight="1">
      <c r="A222" s="147"/>
      <c r="B222" s="209"/>
      <c r="C222" s="209"/>
      <c r="D222" s="209"/>
      <c r="E222" s="183" t="s">
        <v>24</v>
      </c>
      <c r="F222" s="184"/>
      <c r="G222" s="184"/>
      <c r="H222" s="184"/>
      <c r="I222" s="185" t="s">
        <v>20</v>
      </c>
      <c r="J222" s="186"/>
      <c r="K222" s="187"/>
      <c r="L222" s="186" t="s">
        <v>21</v>
      </c>
      <c r="M222" s="186"/>
      <c r="N222" s="186"/>
      <c r="O222" s="217"/>
      <c r="P222" s="188" t="e">
        <f>VLOOKUP($B221,利用者一覧!$C$4:$AU$53,41,FALSE)</f>
        <v>#N/A</v>
      </c>
      <c r="Q222" s="189"/>
      <c r="R222" s="189"/>
      <c r="S222" s="189"/>
      <c r="T222" s="189"/>
      <c r="U222" s="190"/>
      <c r="V222" s="89" t="s">
        <v>148</v>
      </c>
      <c r="W222" s="224"/>
      <c r="X222" s="225"/>
      <c r="Y222" s="225"/>
      <c r="Z222" s="225"/>
      <c r="AA222" s="225"/>
      <c r="AB222" s="225"/>
      <c r="AC222" s="225"/>
      <c r="AD222" s="226"/>
    </row>
    <row r="223" spans="1:30" ht="21" customHeight="1" thickBot="1">
      <c r="A223" s="147"/>
      <c r="B223" s="210"/>
      <c r="C223" s="210"/>
      <c r="D223" s="210"/>
      <c r="E223" s="191" t="s">
        <v>25</v>
      </c>
      <c r="F223" s="192"/>
      <c r="G223" s="192"/>
      <c r="H223" s="192"/>
      <c r="I223" s="193" t="s">
        <v>20</v>
      </c>
      <c r="J223" s="194"/>
      <c r="K223" s="195"/>
      <c r="L223" s="194" t="s">
        <v>21</v>
      </c>
      <c r="M223" s="194"/>
      <c r="N223" s="194"/>
      <c r="O223" s="217"/>
      <c r="P223" s="188" t="e">
        <f>VLOOKUP($B221,利用者一覧!$C$4:$AU$53,42,FALSE)</f>
        <v>#N/A</v>
      </c>
      <c r="Q223" s="189"/>
      <c r="R223" s="189"/>
      <c r="S223" s="189"/>
      <c r="T223" s="189"/>
      <c r="U223" s="190"/>
      <c r="V223" s="89" t="s">
        <v>148</v>
      </c>
      <c r="W223" s="224"/>
      <c r="X223" s="225"/>
      <c r="Y223" s="225"/>
      <c r="Z223" s="225"/>
      <c r="AA223" s="225"/>
      <c r="AB223" s="225"/>
      <c r="AC223" s="225"/>
      <c r="AD223" s="226"/>
    </row>
    <row r="224" spans="1:30" ht="21" customHeight="1" thickBot="1">
      <c r="A224" s="147"/>
      <c r="B224" s="162" t="s">
        <v>132</v>
      </c>
      <c r="C224" s="165" t="s">
        <v>13</v>
      </c>
      <c r="D224" s="166"/>
      <c r="E224" s="167" t="s">
        <v>14</v>
      </c>
      <c r="F224" s="166"/>
      <c r="G224" s="167" t="s">
        <v>15</v>
      </c>
      <c r="H224" s="166"/>
      <c r="I224" s="167" t="s">
        <v>16</v>
      </c>
      <c r="J224" s="166"/>
      <c r="K224" s="167" t="s">
        <v>17</v>
      </c>
      <c r="L224" s="166"/>
      <c r="M224" s="167" t="s">
        <v>18</v>
      </c>
      <c r="N224" s="168"/>
      <c r="O224" s="169" t="s">
        <v>135</v>
      </c>
      <c r="P224" s="170"/>
      <c r="Q224" s="170" t="s">
        <v>143</v>
      </c>
      <c r="R224" s="170"/>
      <c r="S224" s="170" t="s">
        <v>144</v>
      </c>
      <c r="T224" s="170"/>
      <c r="U224" s="170" t="s">
        <v>138</v>
      </c>
      <c r="V224" s="171"/>
      <c r="W224" s="224"/>
      <c r="X224" s="225"/>
      <c r="Y224" s="225"/>
      <c r="Z224" s="225"/>
      <c r="AA224" s="225"/>
      <c r="AB224" s="225"/>
      <c r="AC224" s="225"/>
      <c r="AD224" s="226"/>
    </row>
    <row r="225" spans="1:30" ht="21" customHeight="1" thickTop="1">
      <c r="A225" s="147"/>
      <c r="B225" s="163"/>
      <c r="C225" s="90" t="s">
        <v>22</v>
      </c>
      <c r="D225" s="91" t="s">
        <v>23</v>
      </c>
      <c r="E225" s="92" t="s">
        <v>22</v>
      </c>
      <c r="F225" s="91" t="s">
        <v>23</v>
      </c>
      <c r="G225" s="92" t="s">
        <v>22</v>
      </c>
      <c r="H225" s="91" t="s">
        <v>23</v>
      </c>
      <c r="I225" s="92" t="s">
        <v>22</v>
      </c>
      <c r="J225" s="91" t="s">
        <v>23</v>
      </c>
      <c r="K225" s="92" t="s">
        <v>22</v>
      </c>
      <c r="L225" s="91" t="s">
        <v>23</v>
      </c>
      <c r="M225" s="92" t="s">
        <v>22</v>
      </c>
      <c r="N225" s="93" t="s">
        <v>23</v>
      </c>
      <c r="O225" s="172" t="e">
        <f>VLOOKUP($B221,利用者一覧!$C$4:$AU$53,14,FALSE)</f>
        <v>#N/A</v>
      </c>
      <c r="P225" s="155"/>
      <c r="Q225" s="173" t="e">
        <f>VLOOKUP($B221,利用者一覧!$C$4:$AU$53,16,FALSE)</f>
        <v>#N/A</v>
      </c>
      <c r="R225" s="155"/>
      <c r="S225" s="155" t="e">
        <f>VLOOKUP($B221,利用者一覧!$C$4:$AU$53,18,FALSE)</f>
        <v>#N/A</v>
      </c>
      <c r="T225" s="155"/>
      <c r="U225" s="155" t="e">
        <f>VLOOKUP($B221,利用者一覧!$C$4:$AU$53,20,FALSE)</f>
        <v>#N/A</v>
      </c>
      <c r="V225" s="155"/>
      <c r="W225" s="179" t="e">
        <f>VLOOKUP($B221,利用者一覧!$C$4:$AU$53,44,FALSE)</f>
        <v>#N/A</v>
      </c>
      <c r="X225" s="179"/>
      <c r="Y225" s="179"/>
      <c r="Z225" s="179"/>
      <c r="AA225" s="179"/>
      <c r="AB225" s="179"/>
      <c r="AC225" s="179"/>
      <c r="AD225" s="180"/>
    </row>
    <row r="226" spans="1:30" ht="21" customHeight="1">
      <c r="A226" s="147"/>
      <c r="B226" s="163"/>
      <c r="C226" s="156" t="e">
        <f>VLOOKUP($B221,利用者一覧!$C$4:$AU$53,30,FALSE)</f>
        <v>#N/A</v>
      </c>
      <c r="D226" s="158" t="s">
        <v>148</v>
      </c>
      <c r="E226" s="160" t="e">
        <f>VLOOKUP($B221,利用者一覧!$C$4:$AU$53,31,FALSE)</f>
        <v>#N/A</v>
      </c>
      <c r="F226" s="158" t="s">
        <v>148</v>
      </c>
      <c r="G226" s="160" t="e">
        <f>VLOOKUP($B221,利用者一覧!$C$4:$AU$53,32,FALSE)</f>
        <v>#N/A</v>
      </c>
      <c r="H226" s="158" t="s">
        <v>148</v>
      </c>
      <c r="I226" s="160" t="e">
        <f>VLOOKUP($B221,利用者一覧!$C$4:$AU$53,33,FALSE)</f>
        <v>#N/A</v>
      </c>
      <c r="J226" s="158" t="s">
        <v>148</v>
      </c>
      <c r="K226" s="160" t="e">
        <f>VLOOKUP($B221,利用者一覧!$C$4:$AU$53,34,FALSE)</f>
        <v>#N/A</v>
      </c>
      <c r="L226" s="158" t="s">
        <v>148</v>
      </c>
      <c r="M226" s="160" t="e">
        <f>VLOOKUP($B221,利用者一覧!$C$4:$AU$53,35,FALSE)</f>
        <v>#N/A</v>
      </c>
      <c r="N226" s="200" t="s">
        <v>148</v>
      </c>
      <c r="O226" s="202" t="s">
        <v>139</v>
      </c>
      <c r="P226" s="152"/>
      <c r="Q226" s="152" t="s">
        <v>140</v>
      </c>
      <c r="R226" s="152"/>
      <c r="S226" s="152" t="s">
        <v>141</v>
      </c>
      <c r="T226" s="152"/>
      <c r="U226" s="152" t="s">
        <v>142</v>
      </c>
      <c r="V226" s="152"/>
      <c r="W226" s="179"/>
      <c r="X226" s="179"/>
      <c r="Y226" s="179"/>
      <c r="Z226" s="179"/>
      <c r="AA226" s="179"/>
      <c r="AB226" s="179"/>
      <c r="AC226" s="179"/>
      <c r="AD226" s="180"/>
    </row>
    <row r="227" spans="1:30" ht="21" customHeight="1" thickBot="1">
      <c r="A227" s="147"/>
      <c r="B227" s="164"/>
      <c r="C227" s="157"/>
      <c r="D227" s="159"/>
      <c r="E227" s="161"/>
      <c r="F227" s="159"/>
      <c r="G227" s="161"/>
      <c r="H227" s="159"/>
      <c r="I227" s="161"/>
      <c r="J227" s="159"/>
      <c r="K227" s="161"/>
      <c r="L227" s="159"/>
      <c r="M227" s="161"/>
      <c r="N227" s="201"/>
      <c r="O227" s="153" t="e">
        <f>VLOOKUP($B221,利用者一覧!$C$4:$AU$53,22,FALSE)</f>
        <v>#N/A</v>
      </c>
      <c r="P227" s="154"/>
      <c r="Q227" s="154" t="e">
        <f>VLOOKUP($B221,利用者一覧!$C$4:$AU$53,24,FALSE)</f>
        <v>#N/A</v>
      </c>
      <c r="R227" s="154"/>
      <c r="S227" s="154" t="e">
        <f>VLOOKUP($B221,利用者一覧!$C$4:$AU$53,26,FALSE)</f>
        <v>#N/A</v>
      </c>
      <c r="T227" s="154"/>
      <c r="U227" s="154" t="e">
        <f>VLOOKUP($B221,利用者一覧!$C$4:$AU$53,28,FALSE)</f>
        <v>#N/A</v>
      </c>
      <c r="V227" s="154"/>
      <c r="W227" s="181"/>
      <c r="X227" s="181"/>
      <c r="Y227" s="181"/>
      <c r="Z227" s="181"/>
      <c r="AA227" s="181"/>
      <c r="AB227" s="181"/>
      <c r="AC227" s="181"/>
      <c r="AD227" s="182"/>
    </row>
    <row r="228" spans="1:30" ht="25.8" customHeight="1" thickBot="1">
      <c r="A228" s="148"/>
      <c r="B228" s="174" t="s">
        <v>182</v>
      </c>
      <c r="C228" s="175"/>
      <c r="D228" s="176"/>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c r="AC228" s="177"/>
      <c r="AD228" s="178"/>
    </row>
    <row r="229" spans="1:30" ht="21" customHeight="1" thickBot="1">
      <c r="A229" s="146">
        <v>26</v>
      </c>
      <c r="B229" s="149" t="s">
        <v>9</v>
      </c>
      <c r="C229" s="150"/>
      <c r="D229" s="151"/>
      <c r="E229" s="149" t="s">
        <v>10</v>
      </c>
      <c r="F229" s="150"/>
      <c r="G229" s="150"/>
      <c r="H229" s="150"/>
      <c r="I229" s="196" t="s">
        <v>11</v>
      </c>
      <c r="J229" s="150"/>
      <c r="K229" s="197"/>
      <c r="L229" s="150" t="s">
        <v>12</v>
      </c>
      <c r="M229" s="150"/>
      <c r="N229" s="150"/>
      <c r="O229" s="198" t="s">
        <v>175</v>
      </c>
      <c r="P229" s="199"/>
      <c r="Q229" s="199"/>
      <c r="R229" s="199"/>
      <c r="S229" s="199"/>
      <c r="T229" s="199"/>
      <c r="U229" s="199"/>
      <c r="V229" s="199"/>
      <c r="W229" s="203" t="s">
        <v>169</v>
      </c>
      <c r="X229" s="204"/>
      <c r="Y229" s="204"/>
      <c r="Z229" s="205"/>
      <c r="AA229" s="206" t="e">
        <f>VLOOKUP($B230,利用者一覧!$C$4:$AU$53,43,FALSE)</f>
        <v>#N/A</v>
      </c>
      <c r="AB229" s="206"/>
      <c r="AC229" s="206"/>
      <c r="AD229" s="207"/>
    </row>
    <row r="230" spans="1:30" ht="21" customHeight="1" thickTop="1">
      <c r="A230" s="147"/>
      <c r="B230" s="208"/>
      <c r="C230" s="208"/>
      <c r="D230" s="208"/>
      <c r="E230" s="211" t="s">
        <v>19</v>
      </c>
      <c r="F230" s="212"/>
      <c r="G230" s="212"/>
      <c r="H230" s="212"/>
      <c r="I230" s="213" t="s">
        <v>20</v>
      </c>
      <c r="J230" s="214"/>
      <c r="K230" s="215"/>
      <c r="L230" s="214" t="s">
        <v>21</v>
      </c>
      <c r="M230" s="214"/>
      <c r="N230" s="214"/>
      <c r="O230" s="216" t="s">
        <v>147</v>
      </c>
      <c r="P230" s="218" t="e">
        <f>VLOOKUP($B230,利用者一覧!$C$4:$AU$53,40,FALSE)</f>
        <v>#N/A</v>
      </c>
      <c r="Q230" s="219"/>
      <c r="R230" s="219"/>
      <c r="S230" s="219"/>
      <c r="T230" s="219"/>
      <c r="U230" s="220"/>
      <c r="V230" s="88" t="s">
        <v>148</v>
      </c>
      <c r="W230" s="221" t="e">
        <f>VLOOKUP($B230,利用者一覧!$C$4:$AU$53,45,FALSE)</f>
        <v>#N/A</v>
      </c>
      <c r="X230" s="222"/>
      <c r="Y230" s="222"/>
      <c r="Z230" s="222"/>
      <c r="AA230" s="222"/>
      <c r="AB230" s="222"/>
      <c r="AC230" s="222"/>
      <c r="AD230" s="223"/>
    </row>
    <row r="231" spans="1:30" ht="21" customHeight="1">
      <c r="A231" s="147"/>
      <c r="B231" s="209"/>
      <c r="C231" s="209"/>
      <c r="D231" s="209"/>
      <c r="E231" s="183" t="s">
        <v>24</v>
      </c>
      <c r="F231" s="184"/>
      <c r="G231" s="184"/>
      <c r="H231" s="184"/>
      <c r="I231" s="185" t="s">
        <v>20</v>
      </c>
      <c r="J231" s="186"/>
      <c r="K231" s="187"/>
      <c r="L231" s="186" t="s">
        <v>21</v>
      </c>
      <c r="M231" s="186"/>
      <c r="N231" s="186"/>
      <c r="O231" s="217"/>
      <c r="P231" s="188" t="e">
        <f>VLOOKUP($B230,利用者一覧!$C$4:$AU$53,41,FALSE)</f>
        <v>#N/A</v>
      </c>
      <c r="Q231" s="189"/>
      <c r="R231" s="189"/>
      <c r="S231" s="189"/>
      <c r="T231" s="189"/>
      <c r="U231" s="190"/>
      <c r="V231" s="89" t="s">
        <v>148</v>
      </c>
      <c r="W231" s="224"/>
      <c r="X231" s="225"/>
      <c r="Y231" s="225"/>
      <c r="Z231" s="225"/>
      <c r="AA231" s="225"/>
      <c r="AB231" s="225"/>
      <c r="AC231" s="225"/>
      <c r="AD231" s="226"/>
    </row>
    <row r="232" spans="1:30" ht="21" customHeight="1" thickBot="1">
      <c r="A232" s="147"/>
      <c r="B232" s="210"/>
      <c r="C232" s="210"/>
      <c r="D232" s="210"/>
      <c r="E232" s="191" t="s">
        <v>25</v>
      </c>
      <c r="F232" s="192"/>
      <c r="G232" s="192"/>
      <c r="H232" s="192"/>
      <c r="I232" s="193" t="s">
        <v>20</v>
      </c>
      <c r="J232" s="194"/>
      <c r="K232" s="195"/>
      <c r="L232" s="194" t="s">
        <v>21</v>
      </c>
      <c r="M232" s="194"/>
      <c r="N232" s="194"/>
      <c r="O232" s="217"/>
      <c r="P232" s="188" t="e">
        <f>VLOOKUP($B230,利用者一覧!$C$4:$AU$53,42,FALSE)</f>
        <v>#N/A</v>
      </c>
      <c r="Q232" s="189"/>
      <c r="R232" s="189"/>
      <c r="S232" s="189"/>
      <c r="T232" s="189"/>
      <c r="U232" s="190"/>
      <c r="V232" s="89" t="s">
        <v>148</v>
      </c>
      <c r="W232" s="224"/>
      <c r="X232" s="225"/>
      <c r="Y232" s="225"/>
      <c r="Z232" s="225"/>
      <c r="AA232" s="225"/>
      <c r="AB232" s="225"/>
      <c r="AC232" s="225"/>
      <c r="AD232" s="226"/>
    </row>
    <row r="233" spans="1:30" ht="21" customHeight="1" thickBot="1">
      <c r="A233" s="147"/>
      <c r="B233" s="162" t="s">
        <v>132</v>
      </c>
      <c r="C233" s="165" t="s">
        <v>13</v>
      </c>
      <c r="D233" s="166"/>
      <c r="E233" s="167" t="s">
        <v>14</v>
      </c>
      <c r="F233" s="166"/>
      <c r="G233" s="167" t="s">
        <v>15</v>
      </c>
      <c r="H233" s="166"/>
      <c r="I233" s="167" t="s">
        <v>16</v>
      </c>
      <c r="J233" s="166"/>
      <c r="K233" s="167" t="s">
        <v>17</v>
      </c>
      <c r="L233" s="166"/>
      <c r="M233" s="167" t="s">
        <v>18</v>
      </c>
      <c r="N233" s="168"/>
      <c r="O233" s="169" t="s">
        <v>135</v>
      </c>
      <c r="P233" s="170"/>
      <c r="Q233" s="170" t="s">
        <v>143</v>
      </c>
      <c r="R233" s="170"/>
      <c r="S233" s="170" t="s">
        <v>144</v>
      </c>
      <c r="T233" s="170"/>
      <c r="U233" s="170" t="s">
        <v>138</v>
      </c>
      <c r="V233" s="171"/>
      <c r="W233" s="224"/>
      <c r="X233" s="225"/>
      <c r="Y233" s="225"/>
      <c r="Z233" s="225"/>
      <c r="AA233" s="225"/>
      <c r="AB233" s="225"/>
      <c r="AC233" s="225"/>
      <c r="AD233" s="226"/>
    </row>
    <row r="234" spans="1:30" ht="21" customHeight="1" thickTop="1">
      <c r="A234" s="147"/>
      <c r="B234" s="163"/>
      <c r="C234" s="90" t="s">
        <v>22</v>
      </c>
      <c r="D234" s="91" t="s">
        <v>23</v>
      </c>
      <c r="E234" s="92" t="s">
        <v>22</v>
      </c>
      <c r="F234" s="91" t="s">
        <v>23</v>
      </c>
      <c r="G234" s="92" t="s">
        <v>22</v>
      </c>
      <c r="H234" s="91" t="s">
        <v>23</v>
      </c>
      <c r="I234" s="92" t="s">
        <v>22</v>
      </c>
      <c r="J234" s="91" t="s">
        <v>23</v>
      </c>
      <c r="K234" s="92" t="s">
        <v>22</v>
      </c>
      <c r="L234" s="91" t="s">
        <v>23</v>
      </c>
      <c r="M234" s="92" t="s">
        <v>22</v>
      </c>
      <c r="N234" s="93" t="s">
        <v>23</v>
      </c>
      <c r="O234" s="172" t="e">
        <f>VLOOKUP($B230,利用者一覧!$C$4:$AU$53,14,FALSE)</f>
        <v>#N/A</v>
      </c>
      <c r="P234" s="155"/>
      <c r="Q234" s="173" t="e">
        <f>VLOOKUP($B230,利用者一覧!$C$4:$AU$53,16,FALSE)</f>
        <v>#N/A</v>
      </c>
      <c r="R234" s="155"/>
      <c r="S234" s="155" t="e">
        <f>VLOOKUP($B230,利用者一覧!$C$4:$AU$53,18,FALSE)</f>
        <v>#N/A</v>
      </c>
      <c r="T234" s="155"/>
      <c r="U234" s="155" t="e">
        <f>VLOOKUP($B230,利用者一覧!$C$4:$AU$53,20,FALSE)</f>
        <v>#N/A</v>
      </c>
      <c r="V234" s="155"/>
      <c r="W234" s="179" t="e">
        <f>VLOOKUP($B230,利用者一覧!$C$4:$AU$53,44,FALSE)</f>
        <v>#N/A</v>
      </c>
      <c r="X234" s="179"/>
      <c r="Y234" s="179"/>
      <c r="Z234" s="179"/>
      <c r="AA234" s="179"/>
      <c r="AB234" s="179"/>
      <c r="AC234" s="179"/>
      <c r="AD234" s="180"/>
    </row>
    <row r="235" spans="1:30" ht="21" customHeight="1">
      <c r="A235" s="147"/>
      <c r="B235" s="163"/>
      <c r="C235" s="156" t="e">
        <f>VLOOKUP($B230,利用者一覧!$C$4:$AU$53,30,FALSE)</f>
        <v>#N/A</v>
      </c>
      <c r="D235" s="158" t="s">
        <v>148</v>
      </c>
      <c r="E235" s="160" t="e">
        <f>VLOOKUP($B230,利用者一覧!$C$4:$AU$53,31,FALSE)</f>
        <v>#N/A</v>
      </c>
      <c r="F235" s="158" t="s">
        <v>148</v>
      </c>
      <c r="G235" s="160" t="e">
        <f>VLOOKUP($B230,利用者一覧!$C$4:$AU$53,32,FALSE)</f>
        <v>#N/A</v>
      </c>
      <c r="H235" s="158" t="s">
        <v>148</v>
      </c>
      <c r="I235" s="160" t="e">
        <f>VLOOKUP($B230,利用者一覧!$C$4:$AU$53,33,FALSE)</f>
        <v>#N/A</v>
      </c>
      <c r="J235" s="158" t="s">
        <v>148</v>
      </c>
      <c r="K235" s="160" t="e">
        <f>VLOOKUP($B230,利用者一覧!$C$4:$AU$53,34,FALSE)</f>
        <v>#N/A</v>
      </c>
      <c r="L235" s="158" t="s">
        <v>148</v>
      </c>
      <c r="M235" s="160" t="e">
        <f>VLOOKUP($B230,利用者一覧!$C$4:$AU$53,35,FALSE)</f>
        <v>#N/A</v>
      </c>
      <c r="N235" s="200" t="s">
        <v>148</v>
      </c>
      <c r="O235" s="202" t="s">
        <v>139</v>
      </c>
      <c r="P235" s="152"/>
      <c r="Q235" s="152" t="s">
        <v>140</v>
      </c>
      <c r="R235" s="152"/>
      <c r="S235" s="152" t="s">
        <v>141</v>
      </c>
      <c r="T235" s="152"/>
      <c r="U235" s="152" t="s">
        <v>142</v>
      </c>
      <c r="V235" s="152"/>
      <c r="W235" s="179"/>
      <c r="X235" s="179"/>
      <c r="Y235" s="179"/>
      <c r="Z235" s="179"/>
      <c r="AA235" s="179"/>
      <c r="AB235" s="179"/>
      <c r="AC235" s="179"/>
      <c r="AD235" s="180"/>
    </row>
    <row r="236" spans="1:30" ht="21" customHeight="1" thickBot="1">
      <c r="A236" s="147"/>
      <c r="B236" s="164"/>
      <c r="C236" s="157"/>
      <c r="D236" s="159"/>
      <c r="E236" s="161"/>
      <c r="F236" s="159"/>
      <c r="G236" s="161"/>
      <c r="H236" s="159"/>
      <c r="I236" s="161"/>
      <c r="J236" s="159"/>
      <c r="K236" s="161"/>
      <c r="L236" s="159"/>
      <c r="M236" s="161"/>
      <c r="N236" s="201"/>
      <c r="O236" s="153" t="e">
        <f>VLOOKUP($B230,利用者一覧!$C$4:$AU$53,22,FALSE)</f>
        <v>#N/A</v>
      </c>
      <c r="P236" s="154"/>
      <c r="Q236" s="154" t="e">
        <f>VLOOKUP($B230,利用者一覧!$C$4:$AU$53,24,FALSE)</f>
        <v>#N/A</v>
      </c>
      <c r="R236" s="154"/>
      <c r="S236" s="154" t="e">
        <f>VLOOKUP($B230,利用者一覧!$C$4:$AU$53,26,FALSE)</f>
        <v>#N/A</v>
      </c>
      <c r="T236" s="154"/>
      <c r="U236" s="154" t="e">
        <f>VLOOKUP($B230,利用者一覧!$C$4:$AU$53,28,FALSE)</f>
        <v>#N/A</v>
      </c>
      <c r="V236" s="154"/>
      <c r="W236" s="181"/>
      <c r="X236" s="181"/>
      <c r="Y236" s="181"/>
      <c r="Z236" s="181"/>
      <c r="AA236" s="181"/>
      <c r="AB236" s="181"/>
      <c r="AC236" s="181"/>
      <c r="AD236" s="182"/>
    </row>
    <row r="237" spans="1:30" ht="25.8" customHeight="1" thickBot="1">
      <c r="A237" s="148"/>
      <c r="B237" s="174" t="s">
        <v>182</v>
      </c>
      <c r="C237" s="175"/>
      <c r="D237" s="176"/>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c r="AD237" s="178"/>
    </row>
    <row r="238" spans="1:30" ht="21" customHeight="1" thickBot="1">
      <c r="A238" s="146">
        <v>27</v>
      </c>
      <c r="B238" s="149" t="s">
        <v>9</v>
      </c>
      <c r="C238" s="150"/>
      <c r="D238" s="151"/>
      <c r="E238" s="149" t="s">
        <v>10</v>
      </c>
      <c r="F238" s="150"/>
      <c r="G238" s="150"/>
      <c r="H238" s="150"/>
      <c r="I238" s="196" t="s">
        <v>11</v>
      </c>
      <c r="J238" s="150"/>
      <c r="K238" s="197"/>
      <c r="L238" s="150" t="s">
        <v>12</v>
      </c>
      <c r="M238" s="150"/>
      <c r="N238" s="150"/>
      <c r="O238" s="198" t="s">
        <v>175</v>
      </c>
      <c r="P238" s="199"/>
      <c r="Q238" s="199"/>
      <c r="R238" s="199"/>
      <c r="S238" s="199"/>
      <c r="T238" s="199"/>
      <c r="U238" s="199"/>
      <c r="V238" s="199"/>
      <c r="W238" s="203" t="s">
        <v>169</v>
      </c>
      <c r="X238" s="204"/>
      <c r="Y238" s="204"/>
      <c r="Z238" s="205"/>
      <c r="AA238" s="206" t="e">
        <f>VLOOKUP($B239,利用者一覧!$C$4:$AU$53,43,FALSE)</f>
        <v>#N/A</v>
      </c>
      <c r="AB238" s="206"/>
      <c r="AC238" s="206"/>
      <c r="AD238" s="207"/>
    </row>
    <row r="239" spans="1:30" ht="21" customHeight="1" thickTop="1">
      <c r="A239" s="147"/>
      <c r="B239" s="208"/>
      <c r="C239" s="208"/>
      <c r="D239" s="208"/>
      <c r="E239" s="211" t="s">
        <v>19</v>
      </c>
      <c r="F239" s="212"/>
      <c r="G239" s="212"/>
      <c r="H239" s="212"/>
      <c r="I239" s="213" t="s">
        <v>20</v>
      </c>
      <c r="J239" s="214"/>
      <c r="K239" s="215"/>
      <c r="L239" s="214" t="s">
        <v>21</v>
      </c>
      <c r="M239" s="214"/>
      <c r="N239" s="214"/>
      <c r="O239" s="216" t="s">
        <v>147</v>
      </c>
      <c r="P239" s="218" t="e">
        <f>VLOOKUP($B239,利用者一覧!$C$4:$AU$53,40,FALSE)</f>
        <v>#N/A</v>
      </c>
      <c r="Q239" s="219"/>
      <c r="R239" s="219"/>
      <c r="S239" s="219"/>
      <c r="T239" s="219"/>
      <c r="U239" s="220"/>
      <c r="V239" s="88" t="s">
        <v>148</v>
      </c>
      <c r="W239" s="221" t="e">
        <f>VLOOKUP($B239,利用者一覧!$C$4:$AU$53,45,FALSE)</f>
        <v>#N/A</v>
      </c>
      <c r="X239" s="222"/>
      <c r="Y239" s="222"/>
      <c r="Z239" s="222"/>
      <c r="AA239" s="222"/>
      <c r="AB239" s="222"/>
      <c r="AC239" s="222"/>
      <c r="AD239" s="223"/>
    </row>
    <row r="240" spans="1:30" ht="21" customHeight="1">
      <c r="A240" s="147"/>
      <c r="B240" s="209"/>
      <c r="C240" s="209"/>
      <c r="D240" s="209"/>
      <c r="E240" s="183" t="s">
        <v>24</v>
      </c>
      <c r="F240" s="184"/>
      <c r="G240" s="184"/>
      <c r="H240" s="184"/>
      <c r="I240" s="185" t="s">
        <v>20</v>
      </c>
      <c r="J240" s="186"/>
      <c r="K240" s="187"/>
      <c r="L240" s="186" t="s">
        <v>21</v>
      </c>
      <c r="M240" s="186"/>
      <c r="N240" s="186"/>
      <c r="O240" s="217"/>
      <c r="P240" s="188" t="e">
        <f>VLOOKUP($B239,利用者一覧!$C$4:$AU$53,41,FALSE)</f>
        <v>#N/A</v>
      </c>
      <c r="Q240" s="189"/>
      <c r="R240" s="189"/>
      <c r="S240" s="189"/>
      <c r="T240" s="189"/>
      <c r="U240" s="190"/>
      <c r="V240" s="89" t="s">
        <v>148</v>
      </c>
      <c r="W240" s="224"/>
      <c r="X240" s="225"/>
      <c r="Y240" s="225"/>
      <c r="Z240" s="225"/>
      <c r="AA240" s="225"/>
      <c r="AB240" s="225"/>
      <c r="AC240" s="225"/>
      <c r="AD240" s="226"/>
    </row>
    <row r="241" spans="1:30" ht="21" customHeight="1" thickBot="1">
      <c r="A241" s="147"/>
      <c r="B241" s="210"/>
      <c r="C241" s="210"/>
      <c r="D241" s="210"/>
      <c r="E241" s="191" t="s">
        <v>25</v>
      </c>
      <c r="F241" s="192"/>
      <c r="G241" s="192"/>
      <c r="H241" s="192"/>
      <c r="I241" s="193" t="s">
        <v>20</v>
      </c>
      <c r="J241" s="194"/>
      <c r="K241" s="195"/>
      <c r="L241" s="194" t="s">
        <v>21</v>
      </c>
      <c r="M241" s="194"/>
      <c r="N241" s="194"/>
      <c r="O241" s="217"/>
      <c r="P241" s="188" t="e">
        <f>VLOOKUP($B239,利用者一覧!$C$4:$AU$53,42,FALSE)</f>
        <v>#N/A</v>
      </c>
      <c r="Q241" s="189"/>
      <c r="R241" s="189"/>
      <c r="S241" s="189"/>
      <c r="T241" s="189"/>
      <c r="U241" s="190"/>
      <c r="V241" s="89" t="s">
        <v>148</v>
      </c>
      <c r="W241" s="224"/>
      <c r="X241" s="225"/>
      <c r="Y241" s="225"/>
      <c r="Z241" s="225"/>
      <c r="AA241" s="225"/>
      <c r="AB241" s="225"/>
      <c r="AC241" s="225"/>
      <c r="AD241" s="226"/>
    </row>
    <row r="242" spans="1:30" ht="21" customHeight="1" thickBot="1">
      <c r="A242" s="147"/>
      <c r="B242" s="162" t="s">
        <v>132</v>
      </c>
      <c r="C242" s="165" t="s">
        <v>13</v>
      </c>
      <c r="D242" s="166"/>
      <c r="E242" s="167" t="s">
        <v>14</v>
      </c>
      <c r="F242" s="166"/>
      <c r="G242" s="167" t="s">
        <v>15</v>
      </c>
      <c r="H242" s="166"/>
      <c r="I242" s="167" t="s">
        <v>16</v>
      </c>
      <c r="J242" s="166"/>
      <c r="K242" s="167" t="s">
        <v>17</v>
      </c>
      <c r="L242" s="166"/>
      <c r="M242" s="167" t="s">
        <v>18</v>
      </c>
      <c r="N242" s="168"/>
      <c r="O242" s="169" t="s">
        <v>135</v>
      </c>
      <c r="P242" s="170"/>
      <c r="Q242" s="170" t="s">
        <v>143</v>
      </c>
      <c r="R242" s="170"/>
      <c r="S242" s="170" t="s">
        <v>144</v>
      </c>
      <c r="T242" s="170"/>
      <c r="U242" s="170" t="s">
        <v>138</v>
      </c>
      <c r="V242" s="171"/>
      <c r="W242" s="224"/>
      <c r="X242" s="225"/>
      <c r="Y242" s="225"/>
      <c r="Z242" s="225"/>
      <c r="AA242" s="225"/>
      <c r="AB242" s="225"/>
      <c r="AC242" s="225"/>
      <c r="AD242" s="226"/>
    </row>
    <row r="243" spans="1:30" ht="21" customHeight="1" thickTop="1">
      <c r="A243" s="147"/>
      <c r="B243" s="163"/>
      <c r="C243" s="90" t="s">
        <v>22</v>
      </c>
      <c r="D243" s="91" t="s">
        <v>23</v>
      </c>
      <c r="E243" s="92" t="s">
        <v>22</v>
      </c>
      <c r="F243" s="91" t="s">
        <v>23</v>
      </c>
      <c r="G243" s="92" t="s">
        <v>22</v>
      </c>
      <c r="H243" s="91" t="s">
        <v>23</v>
      </c>
      <c r="I243" s="92" t="s">
        <v>22</v>
      </c>
      <c r="J243" s="91" t="s">
        <v>23</v>
      </c>
      <c r="K243" s="92" t="s">
        <v>22</v>
      </c>
      <c r="L243" s="91" t="s">
        <v>23</v>
      </c>
      <c r="M243" s="92" t="s">
        <v>22</v>
      </c>
      <c r="N243" s="93" t="s">
        <v>23</v>
      </c>
      <c r="O243" s="172" t="e">
        <f>VLOOKUP($B239,利用者一覧!$C$4:$AU$53,14,FALSE)</f>
        <v>#N/A</v>
      </c>
      <c r="P243" s="155"/>
      <c r="Q243" s="173" t="e">
        <f>VLOOKUP($B239,利用者一覧!$C$4:$AU$53,16,FALSE)</f>
        <v>#N/A</v>
      </c>
      <c r="R243" s="155"/>
      <c r="S243" s="155" t="e">
        <f>VLOOKUP($B239,利用者一覧!$C$4:$AU$53,18,FALSE)</f>
        <v>#N/A</v>
      </c>
      <c r="T243" s="155"/>
      <c r="U243" s="155" t="e">
        <f>VLOOKUP($B239,利用者一覧!$C$4:$AU$53,20,FALSE)</f>
        <v>#N/A</v>
      </c>
      <c r="V243" s="155"/>
      <c r="W243" s="179" t="e">
        <f>VLOOKUP($B239,利用者一覧!$C$4:$AU$53,44,FALSE)</f>
        <v>#N/A</v>
      </c>
      <c r="X243" s="179"/>
      <c r="Y243" s="179"/>
      <c r="Z243" s="179"/>
      <c r="AA243" s="179"/>
      <c r="AB243" s="179"/>
      <c r="AC243" s="179"/>
      <c r="AD243" s="180"/>
    </row>
    <row r="244" spans="1:30" ht="21" customHeight="1">
      <c r="A244" s="147"/>
      <c r="B244" s="163"/>
      <c r="C244" s="156" t="e">
        <f>VLOOKUP($B239,利用者一覧!$C$4:$AU$53,30,FALSE)</f>
        <v>#N/A</v>
      </c>
      <c r="D244" s="158" t="s">
        <v>148</v>
      </c>
      <c r="E244" s="160" t="e">
        <f>VLOOKUP($B239,利用者一覧!$C$4:$AU$53,31,FALSE)</f>
        <v>#N/A</v>
      </c>
      <c r="F244" s="158" t="s">
        <v>148</v>
      </c>
      <c r="G244" s="160" t="e">
        <f>VLOOKUP($B239,利用者一覧!$C$4:$AU$53,32,FALSE)</f>
        <v>#N/A</v>
      </c>
      <c r="H244" s="158" t="s">
        <v>148</v>
      </c>
      <c r="I244" s="160" t="e">
        <f>VLOOKUP($B239,利用者一覧!$C$4:$AU$53,33,FALSE)</f>
        <v>#N/A</v>
      </c>
      <c r="J244" s="158" t="s">
        <v>148</v>
      </c>
      <c r="K244" s="160" t="e">
        <f>VLOOKUP($B239,利用者一覧!$C$4:$AU$53,34,FALSE)</f>
        <v>#N/A</v>
      </c>
      <c r="L244" s="158" t="s">
        <v>148</v>
      </c>
      <c r="M244" s="160" t="e">
        <f>VLOOKUP($B239,利用者一覧!$C$4:$AU$53,35,FALSE)</f>
        <v>#N/A</v>
      </c>
      <c r="N244" s="200" t="s">
        <v>148</v>
      </c>
      <c r="O244" s="202" t="s">
        <v>139</v>
      </c>
      <c r="P244" s="152"/>
      <c r="Q244" s="152" t="s">
        <v>140</v>
      </c>
      <c r="R244" s="152"/>
      <c r="S244" s="152" t="s">
        <v>141</v>
      </c>
      <c r="T244" s="152"/>
      <c r="U244" s="152" t="s">
        <v>142</v>
      </c>
      <c r="V244" s="152"/>
      <c r="W244" s="179"/>
      <c r="X244" s="179"/>
      <c r="Y244" s="179"/>
      <c r="Z244" s="179"/>
      <c r="AA244" s="179"/>
      <c r="AB244" s="179"/>
      <c r="AC244" s="179"/>
      <c r="AD244" s="180"/>
    </row>
    <row r="245" spans="1:30" ht="21" customHeight="1" thickBot="1">
      <c r="A245" s="147"/>
      <c r="B245" s="164"/>
      <c r="C245" s="157"/>
      <c r="D245" s="159"/>
      <c r="E245" s="161"/>
      <c r="F245" s="159"/>
      <c r="G245" s="161"/>
      <c r="H245" s="159"/>
      <c r="I245" s="161"/>
      <c r="J245" s="159"/>
      <c r="K245" s="161"/>
      <c r="L245" s="159"/>
      <c r="M245" s="161"/>
      <c r="N245" s="201"/>
      <c r="O245" s="153" t="e">
        <f>VLOOKUP($B239,利用者一覧!$C$4:$AU$53,22,FALSE)</f>
        <v>#N/A</v>
      </c>
      <c r="P245" s="154"/>
      <c r="Q245" s="154" t="e">
        <f>VLOOKUP($B239,利用者一覧!$C$4:$AU$53,24,FALSE)</f>
        <v>#N/A</v>
      </c>
      <c r="R245" s="154"/>
      <c r="S245" s="154" t="e">
        <f>VLOOKUP($B239,利用者一覧!$C$4:$AU$53,26,FALSE)</f>
        <v>#N/A</v>
      </c>
      <c r="T245" s="154"/>
      <c r="U245" s="154" t="e">
        <f>VLOOKUP($B239,利用者一覧!$C$4:$AU$53,28,FALSE)</f>
        <v>#N/A</v>
      </c>
      <c r="V245" s="154"/>
      <c r="W245" s="181"/>
      <c r="X245" s="181"/>
      <c r="Y245" s="181"/>
      <c r="Z245" s="181"/>
      <c r="AA245" s="181"/>
      <c r="AB245" s="181"/>
      <c r="AC245" s="181"/>
      <c r="AD245" s="182"/>
    </row>
    <row r="246" spans="1:30" ht="25.8" customHeight="1" thickBot="1">
      <c r="A246" s="148"/>
      <c r="B246" s="174" t="s">
        <v>182</v>
      </c>
      <c r="C246" s="175"/>
      <c r="D246" s="176"/>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c r="AA246" s="177"/>
      <c r="AB246" s="177"/>
      <c r="AC246" s="177"/>
      <c r="AD246" s="178"/>
    </row>
    <row r="247" spans="1:30" ht="21" customHeight="1" thickBot="1">
      <c r="A247" s="146">
        <v>28</v>
      </c>
      <c r="B247" s="149" t="s">
        <v>9</v>
      </c>
      <c r="C247" s="150"/>
      <c r="D247" s="151"/>
      <c r="E247" s="149" t="s">
        <v>10</v>
      </c>
      <c r="F247" s="150"/>
      <c r="G247" s="150"/>
      <c r="H247" s="150"/>
      <c r="I247" s="196" t="s">
        <v>11</v>
      </c>
      <c r="J247" s="150"/>
      <c r="K247" s="197"/>
      <c r="L247" s="150" t="s">
        <v>12</v>
      </c>
      <c r="M247" s="150"/>
      <c r="N247" s="150"/>
      <c r="O247" s="198" t="s">
        <v>175</v>
      </c>
      <c r="P247" s="199"/>
      <c r="Q247" s="199"/>
      <c r="R247" s="199"/>
      <c r="S247" s="199"/>
      <c r="T247" s="199"/>
      <c r="U247" s="199"/>
      <c r="V247" s="199"/>
      <c r="W247" s="203" t="s">
        <v>169</v>
      </c>
      <c r="X247" s="204"/>
      <c r="Y247" s="204"/>
      <c r="Z247" s="205"/>
      <c r="AA247" s="206" t="e">
        <f>VLOOKUP($B248,利用者一覧!$C$4:$AU$53,43,FALSE)</f>
        <v>#N/A</v>
      </c>
      <c r="AB247" s="206"/>
      <c r="AC247" s="206"/>
      <c r="AD247" s="207"/>
    </row>
    <row r="248" spans="1:30" ht="21" customHeight="1" thickTop="1">
      <c r="A248" s="147"/>
      <c r="B248" s="208"/>
      <c r="C248" s="208"/>
      <c r="D248" s="208"/>
      <c r="E248" s="211" t="s">
        <v>19</v>
      </c>
      <c r="F248" s="212"/>
      <c r="G248" s="212"/>
      <c r="H248" s="212"/>
      <c r="I248" s="213" t="s">
        <v>20</v>
      </c>
      <c r="J248" s="214"/>
      <c r="K248" s="215"/>
      <c r="L248" s="214" t="s">
        <v>21</v>
      </c>
      <c r="M248" s="214"/>
      <c r="N248" s="214"/>
      <c r="O248" s="216" t="s">
        <v>147</v>
      </c>
      <c r="P248" s="218" t="e">
        <f>VLOOKUP($B248,利用者一覧!$C$4:$AU$53,40,FALSE)</f>
        <v>#N/A</v>
      </c>
      <c r="Q248" s="219"/>
      <c r="R248" s="219"/>
      <c r="S248" s="219"/>
      <c r="T248" s="219"/>
      <c r="U248" s="220"/>
      <c r="V248" s="88" t="s">
        <v>148</v>
      </c>
      <c r="W248" s="221" t="e">
        <f>VLOOKUP($B248,利用者一覧!$C$4:$AU$53,45,FALSE)</f>
        <v>#N/A</v>
      </c>
      <c r="X248" s="222"/>
      <c r="Y248" s="222"/>
      <c r="Z248" s="222"/>
      <c r="AA248" s="222"/>
      <c r="AB248" s="222"/>
      <c r="AC248" s="222"/>
      <c r="AD248" s="223"/>
    </row>
    <row r="249" spans="1:30" ht="21" customHeight="1">
      <c r="A249" s="147"/>
      <c r="B249" s="209"/>
      <c r="C249" s="209"/>
      <c r="D249" s="209"/>
      <c r="E249" s="183" t="s">
        <v>24</v>
      </c>
      <c r="F249" s="184"/>
      <c r="G249" s="184"/>
      <c r="H249" s="184"/>
      <c r="I249" s="185" t="s">
        <v>20</v>
      </c>
      <c r="J249" s="186"/>
      <c r="K249" s="187"/>
      <c r="L249" s="186" t="s">
        <v>21</v>
      </c>
      <c r="M249" s="186"/>
      <c r="N249" s="186"/>
      <c r="O249" s="217"/>
      <c r="P249" s="188" t="e">
        <f>VLOOKUP($B248,利用者一覧!$C$4:$AU$53,41,FALSE)</f>
        <v>#N/A</v>
      </c>
      <c r="Q249" s="189"/>
      <c r="R249" s="189"/>
      <c r="S249" s="189"/>
      <c r="T249" s="189"/>
      <c r="U249" s="190"/>
      <c r="V249" s="89" t="s">
        <v>148</v>
      </c>
      <c r="W249" s="224"/>
      <c r="X249" s="225"/>
      <c r="Y249" s="225"/>
      <c r="Z249" s="225"/>
      <c r="AA249" s="225"/>
      <c r="AB249" s="225"/>
      <c r="AC249" s="225"/>
      <c r="AD249" s="226"/>
    </row>
    <row r="250" spans="1:30" ht="21" customHeight="1" thickBot="1">
      <c r="A250" s="147"/>
      <c r="B250" s="210"/>
      <c r="C250" s="210"/>
      <c r="D250" s="210"/>
      <c r="E250" s="191" t="s">
        <v>25</v>
      </c>
      <c r="F250" s="192"/>
      <c r="G250" s="192"/>
      <c r="H250" s="192"/>
      <c r="I250" s="193" t="s">
        <v>20</v>
      </c>
      <c r="J250" s="194"/>
      <c r="K250" s="195"/>
      <c r="L250" s="194" t="s">
        <v>21</v>
      </c>
      <c r="M250" s="194"/>
      <c r="N250" s="194"/>
      <c r="O250" s="217"/>
      <c r="P250" s="188" t="e">
        <f>VLOOKUP($B248,利用者一覧!$C$4:$AU$53,42,FALSE)</f>
        <v>#N/A</v>
      </c>
      <c r="Q250" s="189"/>
      <c r="R250" s="189"/>
      <c r="S250" s="189"/>
      <c r="T250" s="189"/>
      <c r="U250" s="190"/>
      <c r="V250" s="89" t="s">
        <v>148</v>
      </c>
      <c r="W250" s="224"/>
      <c r="X250" s="225"/>
      <c r="Y250" s="225"/>
      <c r="Z250" s="225"/>
      <c r="AA250" s="225"/>
      <c r="AB250" s="225"/>
      <c r="AC250" s="225"/>
      <c r="AD250" s="226"/>
    </row>
    <row r="251" spans="1:30" ht="21" customHeight="1" thickBot="1">
      <c r="A251" s="147"/>
      <c r="B251" s="162" t="s">
        <v>132</v>
      </c>
      <c r="C251" s="165" t="s">
        <v>13</v>
      </c>
      <c r="D251" s="166"/>
      <c r="E251" s="167" t="s">
        <v>14</v>
      </c>
      <c r="F251" s="166"/>
      <c r="G251" s="167" t="s">
        <v>15</v>
      </c>
      <c r="H251" s="166"/>
      <c r="I251" s="167" t="s">
        <v>16</v>
      </c>
      <c r="J251" s="166"/>
      <c r="K251" s="167" t="s">
        <v>17</v>
      </c>
      <c r="L251" s="166"/>
      <c r="M251" s="167" t="s">
        <v>18</v>
      </c>
      <c r="N251" s="168"/>
      <c r="O251" s="169" t="s">
        <v>135</v>
      </c>
      <c r="P251" s="170"/>
      <c r="Q251" s="170" t="s">
        <v>143</v>
      </c>
      <c r="R251" s="170"/>
      <c r="S251" s="170" t="s">
        <v>144</v>
      </c>
      <c r="T251" s="170"/>
      <c r="U251" s="170" t="s">
        <v>138</v>
      </c>
      <c r="V251" s="171"/>
      <c r="W251" s="224"/>
      <c r="X251" s="225"/>
      <c r="Y251" s="225"/>
      <c r="Z251" s="225"/>
      <c r="AA251" s="225"/>
      <c r="AB251" s="225"/>
      <c r="AC251" s="225"/>
      <c r="AD251" s="226"/>
    </row>
    <row r="252" spans="1:30" ht="21" customHeight="1" thickTop="1">
      <c r="A252" s="147"/>
      <c r="B252" s="163"/>
      <c r="C252" s="90" t="s">
        <v>22</v>
      </c>
      <c r="D252" s="91" t="s">
        <v>23</v>
      </c>
      <c r="E252" s="92" t="s">
        <v>22</v>
      </c>
      <c r="F252" s="91" t="s">
        <v>23</v>
      </c>
      <c r="G252" s="92" t="s">
        <v>22</v>
      </c>
      <c r="H252" s="91" t="s">
        <v>23</v>
      </c>
      <c r="I252" s="92" t="s">
        <v>22</v>
      </c>
      <c r="J252" s="91" t="s">
        <v>23</v>
      </c>
      <c r="K252" s="92" t="s">
        <v>22</v>
      </c>
      <c r="L252" s="91" t="s">
        <v>23</v>
      </c>
      <c r="M252" s="92" t="s">
        <v>22</v>
      </c>
      <c r="N252" s="93" t="s">
        <v>23</v>
      </c>
      <c r="O252" s="172" t="e">
        <f>VLOOKUP($B248,利用者一覧!$C$4:$AU$53,14,FALSE)</f>
        <v>#N/A</v>
      </c>
      <c r="P252" s="155"/>
      <c r="Q252" s="173" t="e">
        <f>VLOOKUP($B248,利用者一覧!$C$4:$AU$53,16,FALSE)</f>
        <v>#N/A</v>
      </c>
      <c r="R252" s="155"/>
      <c r="S252" s="155" t="e">
        <f>VLOOKUP($B248,利用者一覧!$C$4:$AU$53,18,FALSE)</f>
        <v>#N/A</v>
      </c>
      <c r="T252" s="155"/>
      <c r="U252" s="155" t="e">
        <f>VLOOKUP($B248,利用者一覧!$C$4:$AU$53,20,FALSE)</f>
        <v>#N/A</v>
      </c>
      <c r="V252" s="155"/>
      <c r="W252" s="179" t="e">
        <f>VLOOKUP($B248,利用者一覧!$C$4:$AU$53,44,FALSE)</f>
        <v>#N/A</v>
      </c>
      <c r="X252" s="179"/>
      <c r="Y252" s="179"/>
      <c r="Z252" s="179"/>
      <c r="AA252" s="179"/>
      <c r="AB252" s="179"/>
      <c r="AC252" s="179"/>
      <c r="AD252" s="180"/>
    </row>
    <row r="253" spans="1:30" ht="21" customHeight="1">
      <c r="A253" s="147"/>
      <c r="B253" s="163"/>
      <c r="C253" s="156" t="e">
        <f>VLOOKUP($B248,利用者一覧!$C$4:$AU$53,30,FALSE)</f>
        <v>#N/A</v>
      </c>
      <c r="D253" s="158" t="s">
        <v>148</v>
      </c>
      <c r="E253" s="160" t="e">
        <f>VLOOKUP($B248,利用者一覧!$C$4:$AU$53,31,FALSE)</f>
        <v>#N/A</v>
      </c>
      <c r="F253" s="158" t="s">
        <v>148</v>
      </c>
      <c r="G253" s="160" t="e">
        <f>VLOOKUP($B248,利用者一覧!$C$4:$AU$53,32,FALSE)</f>
        <v>#N/A</v>
      </c>
      <c r="H253" s="158" t="s">
        <v>148</v>
      </c>
      <c r="I253" s="160" t="e">
        <f>VLOOKUP($B248,利用者一覧!$C$4:$AU$53,33,FALSE)</f>
        <v>#N/A</v>
      </c>
      <c r="J253" s="158" t="s">
        <v>148</v>
      </c>
      <c r="K253" s="160" t="e">
        <f>VLOOKUP($B248,利用者一覧!$C$4:$AU$53,34,FALSE)</f>
        <v>#N/A</v>
      </c>
      <c r="L253" s="158" t="s">
        <v>148</v>
      </c>
      <c r="M253" s="160" t="e">
        <f>VLOOKUP($B248,利用者一覧!$C$4:$AU$53,35,FALSE)</f>
        <v>#N/A</v>
      </c>
      <c r="N253" s="200" t="s">
        <v>148</v>
      </c>
      <c r="O253" s="202" t="s">
        <v>139</v>
      </c>
      <c r="P253" s="152"/>
      <c r="Q253" s="152" t="s">
        <v>140</v>
      </c>
      <c r="R253" s="152"/>
      <c r="S253" s="152" t="s">
        <v>141</v>
      </c>
      <c r="T253" s="152"/>
      <c r="U253" s="152" t="s">
        <v>142</v>
      </c>
      <c r="V253" s="152"/>
      <c r="W253" s="179"/>
      <c r="X253" s="179"/>
      <c r="Y253" s="179"/>
      <c r="Z253" s="179"/>
      <c r="AA253" s="179"/>
      <c r="AB253" s="179"/>
      <c r="AC253" s="179"/>
      <c r="AD253" s="180"/>
    </row>
    <row r="254" spans="1:30" ht="21" customHeight="1" thickBot="1">
      <c r="A254" s="147"/>
      <c r="B254" s="164"/>
      <c r="C254" s="157"/>
      <c r="D254" s="159"/>
      <c r="E254" s="161"/>
      <c r="F254" s="159"/>
      <c r="G254" s="161"/>
      <c r="H254" s="159"/>
      <c r="I254" s="161"/>
      <c r="J254" s="159"/>
      <c r="K254" s="161"/>
      <c r="L254" s="159"/>
      <c r="M254" s="161"/>
      <c r="N254" s="201"/>
      <c r="O254" s="153" t="e">
        <f>VLOOKUP($B248,利用者一覧!$C$4:$AU$53,22,FALSE)</f>
        <v>#N/A</v>
      </c>
      <c r="P254" s="154"/>
      <c r="Q254" s="154" t="e">
        <f>VLOOKUP($B248,利用者一覧!$C$4:$AU$53,24,FALSE)</f>
        <v>#N/A</v>
      </c>
      <c r="R254" s="154"/>
      <c r="S254" s="154" t="e">
        <f>VLOOKUP($B248,利用者一覧!$C$4:$AU$53,26,FALSE)</f>
        <v>#N/A</v>
      </c>
      <c r="T254" s="154"/>
      <c r="U254" s="154" t="e">
        <f>VLOOKUP($B248,利用者一覧!$C$4:$AU$53,28,FALSE)</f>
        <v>#N/A</v>
      </c>
      <c r="V254" s="154"/>
      <c r="W254" s="181"/>
      <c r="X254" s="181"/>
      <c r="Y254" s="181"/>
      <c r="Z254" s="181"/>
      <c r="AA254" s="181"/>
      <c r="AB254" s="181"/>
      <c r="AC254" s="181"/>
      <c r="AD254" s="182"/>
    </row>
    <row r="255" spans="1:30" ht="25.8" customHeight="1" thickBot="1">
      <c r="A255" s="148"/>
      <c r="B255" s="174" t="s">
        <v>182</v>
      </c>
      <c r="C255" s="175"/>
      <c r="D255" s="176"/>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77"/>
      <c r="AC255" s="177"/>
      <c r="AD255" s="178"/>
    </row>
    <row r="256" spans="1:30" ht="21" customHeight="1" thickBot="1">
      <c r="A256" s="146">
        <v>29</v>
      </c>
      <c r="B256" s="149" t="s">
        <v>9</v>
      </c>
      <c r="C256" s="150"/>
      <c r="D256" s="151"/>
      <c r="E256" s="149" t="s">
        <v>10</v>
      </c>
      <c r="F256" s="150"/>
      <c r="G256" s="150"/>
      <c r="H256" s="150"/>
      <c r="I256" s="196" t="s">
        <v>11</v>
      </c>
      <c r="J256" s="150"/>
      <c r="K256" s="197"/>
      <c r="L256" s="150" t="s">
        <v>12</v>
      </c>
      <c r="M256" s="150"/>
      <c r="N256" s="150"/>
      <c r="O256" s="198" t="s">
        <v>175</v>
      </c>
      <c r="P256" s="199"/>
      <c r="Q256" s="199"/>
      <c r="R256" s="199"/>
      <c r="S256" s="199"/>
      <c r="T256" s="199"/>
      <c r="U256" s="199"/>
      <c r="V256" s="199"/>
      <c r="W256" s="203" t="s">
        <v>169</v>
      </c>
      <c r="X256" s="204"/>
      <c r="Y256" s="204"/>
      <c r="Z256" s="205"/>
      <c r="AA256" s="206" t="e">
        <f>VLOOKUP($B257,利用者一覧!$C$4:$AU$53,43,FALSE)</f>
        <v>#N/A</v>
      </c>
      <c r="AB256" s="206"/>
      <c r="AC256" s="206"/>
      <c r="AD256" s="207"/>
    </row>
    <row r="257" spans="1:30" ht="21" customHeight="1" thickTop="1">
      <c r="A257" s="147"/>
      <c r="B257" s="208"/>
      <c r="C257" s="208"/>
      <c r="D257" s="208"/>
      <c r="E257" s="211" t="s">
        <v>19</v>
      </c>
      <c r="F257" s="212"/>
      <c r="G257" s="212"/>
      <c r="H257" s="212"/>
      <c r="I257" s="213" t="s">
        <v>20</v>
      </c>
      <c r="J257" s="214"/>
      <c r="K257" s="215"/>
      <c r="L257" s="214" t="s">
        <v>21</v>
      </c>
      <c r="M257" s="214"/>
      <c r="N257" s="214"/>
      <c r="O257" s="216" t="s">
        <v>147</v>
      </c>
      <c r="P257" s="218" t="e">
        <f>VLOOKUP($B257,利用者一覧!$C$4:$AU$53,40,FALSE)</f>
        <v>#N/A</v>
      </c>
      <c r="Q257" s="219"/>
      <c r="R257" s="219"/>
      <c r="S257" s="219"/>
      <c r="T257" s="219"/>
      <c r="U257" s="220"/>
      <c r="V257" s="88" t="s">
        <v>148</v>
      </c>
      <c r="W257" s="221" t="e">
        <f>VLOOKUP($B257,利用者一覧!$C$4:$AU$53,45,FALSE)</f>
        <v>#N/A</v>
      </c>
      <c r="X257" s="222"/>
      <c r="Y257" s="222"/>
      <c r="Z257" s="222"/>
      <c r="AA257" s="222"/>
      <c r="AB257" s="222"/>
      <c r="AC257" s="222"/>
      <c r="AD257" s="223"/>
    </row>
    <row r="258" spans="1:30" ht="21" customHeight="1">
      <c r="A258" s="147"/>
      <c r="B258" s="209"/>
      <c r="C258" s="209"/>
      <c r="D258" s="209"/>
      <c r="E258" s="183" t="s">
        <v>24</v>
      </c>
      <c r="F258" s="184"/>
      <c r="G258" s="184"/>
      <c r="H258" s="184"/>
      <c r="I258" s="185" t="s">
        <v>20</v>
      </c>
      <c r="J258" s="186"/>
      <c r="K258" s="187"/>
      <c r="L258" s="186" t="s">
        <v>21</v>
      </c>
      <c r="M258" s="186"/>
      <c r="N258" s="186"/>
      <c r="O258" s="217"/>
      <c r="P258" s="188" t="e">
        <f>VLOOKUP($B257,利用者一覧!$C$4:$AU$53,41,FALSE)</f>
        <v>#N/A</v>
      </c>
      <c r="Q258" s="189"/>
      <c r="R258" s="189"/>
      <c r="S258" s="189"/>
      <c r="T258" s="189"/>
      <c r="U258" s="190"/>
      <c r="V258" s="89" t="s">
        <v>148</v>
      </c>
      <c r="W258" s="224"/>
      <c r="X258" s="225"/>
      <c r="Y258" s="225"/>
      <c r="Z258" s="225"/>
      <c r="AA258" s="225"/>
      <c r="AB258" s="225"/>
      <c r="AC258" s="225"/>
      <c r="AD258" s="226"/>
    </row>
    <row r="259" spans="1:30" ht="21" customHeight="1" thickBot="1">
      <c r="A259" s="147"/>
      <c r="B259" s="210"/>
      <c r="C259" s="210"/>
      <c r="D259" s="210"/>
      <c r="E259" s="191" t="s">
        <v>25</v>
      </c>
      <c r="F259" s="192"/>
      <c r="G259" s="192"/>
      <c r="H259" s="192"/>
      <c r="I259" s="193" t="s">
        <v>20</v>
      </c>
      <c r="J259" s="194"/>
      <c r="K259" s="195"/>
      <c r="L259" s="194" t="s">
        <v>21</v>
      </c>
      <c r="M259" s="194"/>
      <c r="N259" s="194"/>
      <c r="O259" s="217"/>
      <c r="P259" s="188" t="e">
        <f>VLOOKUP($B257,利用者一覧!$C$4:$AU$53,42,FALSE)</f>
        <v>#N/A</v>
      </c>
      <c r="Q259" s="189"/>
      <c r="R259" s="189"/>
      <c r="S259" s="189"/>
      <c r="T259" s="189"/>
      <c r="U259" s="190"/>
      <c r="V259" s="89" t="s">
        <v>148</v>
      </c>
      <c r="W259" s="224"/>
      <c r="X259" s="225"/>
      <c r="Y259" s="225"/>
      <c r="Z259" s="225"/>
      <c r="AA259" s="225"/>
      <c r="AB259" s="225"/>
      <c r="AC259" s="225"/>
      <c r="AD259" s="226"/>
    </row>
    <row r="260" spans="1:30" ht="21" customHeight="1" thickBot="1">
      <c r="A260" s="147"/>
      <c r="B260" s="162" t="s">
        <v>132</v>
      </c>
      <c r="C260" s="165" t="s">
        <v>13</v>
      </c>
      <c r="D260" s="166"/>
      <c r="E260" s="167" t="s">
        <v>14</v>
      </c>
      <c r="F260" s="166"/>
      <c r="G260" s="167" t="s">
        <v>15</v>
      </c>
      <c r="H260" s="166"/>
      <c r="I260" s="167" t="s">
        <v>16</v>
      </c>
      <c r="J260" s="166"/>
      <c r="K260" s="167" t="s">
        <v>17</v>
      </c>
      <c r="L260" s="166"/>
      <c r="M260" s="167" t="s">
        <v>18</v>
      </c>
      <c r="N260" s="168"/>
      <c r="O260" s="169" t="s">
        <v>135</v>
      </c>
      <c r="P260" s="170"/>
      <c r="Q260" s="170" t="s">
        <v>143</v>
      </c>
      <c r="R260" s="170"/>
      <c r="S260" s="170" t="s">
        <v>144</v>
      </c>
      <c r="T260" s="170"/>
      <c r="U260" s="170" t="s">
        <v>138</v>
      </c>
      <c r="V260" s="171"/>
      <c r="W260" s="224"/>
      <c r="X260" s="225"/>
      <c r="Y260" s="225"/>
      <c r="Z260" s="225"/>
      <c r="AA260" s="225"/>
      <c r="AB260" s="225"/>
      <c r="AC260" s="225"/>
      <c r="AD260" s="226"/>
    </row>
    <row r="261" spans="1:30" ht="21" customHeight="1" thickTop="1">
      <c r="A261" s="147"/>
      <c r="B261" s="163"/>
      <c r="C261" s="90" t="s">
        <v>22</v>
      </c>
      <c r="D261" s="91" t="s">
        <v>23</v>
      </c>
      <c r="E261" s="92" t="s">
        <v>22</v>
      </c>
      <c r="F261" s="91" t="s">
        <v>23</v>
      </c>
      <c r="G261" s="92" t="s">
        <v>22</v>
      </c>
      <c r="H261" s="91" t="s">
        <v>23</v>
      </c>
      <c r="I261" s="92" t="s">
        <v>22</v>
      </c>
      <c r="J261" s="91" t="s">
        <v>23</v>
      </c>
      <c r="K261" s="92" t="s">
        <v>22</v>
      </c>
      <c r="L261" s="91" t="s">
        <v>23</v>
      </c>
      <c r="M261" s="92" t="s">
        <v>22</v>
      </c>
      <c r="N261" s="93" t="s">
        <v>23</v>
      </c>
      <c r="O261" s="172" t="e">
        <f>VLOOKUP($B257,利用者一覧!$C$4:$AU$53,14,FALSE)</f>
        <v>#N/A</v>
      </c>
      <c r="P261" s="155"/>
      <c r="Q261" s="173" t="e">
        <f>VLOOKUP($B257,利用者一覧!$C$4:$AU$53,16,FALSE)</f>
        <v>#N/A</v>
      </c>
      <c r="R261" s="155"/>
      <c r="S261" s="155" t="e">
        <f>VLOOKUP($B257,利用者一覧!$C$4:$AU$53,18,FALSE)</f>
        <v>#N/A</v>
      </c>
      <c r="T261" s="155"/>
      <c r="U261" s="155" t="e">
        <f>VLOOKUP($B257,利用者一覧!$C$4:$AU$53,20,FALSE)</f>
        <v>#N/A</v>
      </c>
      <c r="V261" s="155"/>
      <c r="W261" s="179" t="e">
        <f>VLOOKUP($B257,利用者一覧!$C$4:$AU$53,44,FALSE)</f>
        <v>#N/A</v>
      </c>
      <c r="X261" s="179"/>
      <c r="Y261" s="179"/>
      <c r="Z261" s="179"/>
      <c r="AA261" s="179"/>
      <c r="AB261" s="179"/>
      <c r="AC261" s="179"/>
      <c r="AD261" s="180"/>
    </row>
    <row r="262" spans="1:30" ht="21" customHeight="1">
      <c r="A262" s="147"/>
      <c r="B262" s="163"/>
      <c r="C262" s="156" t="e">
        <f>VLOOKUP($B257,利用者一覧!$C$4:$AU$53,30,FALSE)</f>
        <v>#N/A</v>
      </c>
      <c r="D262" s="158" t="s">
        <v>148</v>
      </c>
      <c r="E262" s="160" t="e">
        <f>VLOOKUP($B257,利用者一覧!$C$4:$AU$53,31,FALSE)</f>
        <v>#N/A</v>
      </c>
      <c r="F262" s="158" t="s">
        <v>148</v>
      </c>
      <c r="G262" s="160" t="e">
        <f>VLOOKUP($B257,利用者一覧!$C$4:$AU$53,32,FALSE)</f>
        <v>#N/A</v>
      </c>
      <c r="H262" s="158" t="s">
        <v>148</v>
      </c>
      <c r="I262" s="160" t="e">
        <f>VLOOKUP($B257,利用者一覧!$C$4:$AU$53,33,FALSE)</f>
        <v>#N/A</v>
      </c>
      <c r="J262" s="158" t="s">
        <v>148</v>
      </c>
      <c r="K262" s="160" t="e">
        <f>VLOOKUP($B257,利用者一覧!$C$4:$AU$53,34,FALSE)</f>
        <v>#N/A</v>
      </c>
      <c r="L262" s="158" t="s">
        <v>148</v>
      </c>
      <c r="M262" s="160" t="e">
        <f>VLOOKUP($B257,利用者一覧!$C$4:$AU$53,35,FALSE)</f>
        <v>#N/A</v>
      </c>
      <c r="N262" s="200" t="s">
        <v>148</v>
      </c>
      <c r="O262" s="202" t="s">
        <v>139</v>
      </c>
      <c r="P262" s="152"/>
      <c r="Q262" s="152" t="s">
        <v>140</v>
      </c>
      <c r="R262" s="152"/>
      <c r="S262" s="152" t="s">
        <v>141</v>
      </c>
      <c r="T262" s="152"/>
      <c r="U262" s="152" t="s">
        <v>142</v>
      </c>
      <c r="V262" s="152"/>
      <c r="W262" s="179"/>
      <c r="X262" s="179"/>
      <c r="Y262" s="179"/>
      <c r="Z262" s="179"/>
      <c r="AA262" s="179"/>
      <c r="AB262" s="179"/>
      <c r="AC262" s="179"/>
      <c r="AD262" s="180"/>
    </row>
    <row r="263" spans="1:30" ht="21" customHeight="1" thickBot="1">
      <c r="A263" s="147"/>
      <c r="B263" s="164"/>
      <c r="C263" s="157"/>
      <c r="D263" s="159"/>
      <c r="E263" s="161"/>
      <c r="F263" s="159"/>
      <c r="G263" s="161"/>
      <c r="H263" s="159"/>
      <c r="I263" s="161"/>
      <c r="J263" s="159"/>
      <c r="K263" s="161"/>
      <c r="L263" s="159"/>
      <c r="M263" s="161"/>
      <c r="N263" s="201"/>
      <c r="O263" s="153" t="e">
        <f>VLOOKUP($B257,利用者一覧!$C$4:$AU$53,22,FALSE)</f>
        <v>#N/A</v>
      </c>
      <c r="P263" s="154"/>
      <c r="Q263" s="154" t="e">
        <f>VLOOKUP($B257,利用者一覧!$C$4:$AU$53,24,FALSE)</f>
        <v>#N/A</v>
      </c>
      <c r="R263" s="154"/>
      <c r="S263" s="154" t="e">
        <f>VLOOKUP($B257,利用者一覧!$C$4:$AU$53,26,FALSE)</f>
        <v>#N/A</v>
      </c>
      <c r="T263" s="154"/>
      <c r="U263" s="154" t="e">
        <f>VLOOKUP($B257,利用者一覧!$C$4:$AU$53,28,FALSE)</f>
        <v>#N/A</v>
      </c>
      <c r="V263" s="154"/>
      <c r="W263" s="181"/>
      <c r="X263" s="181"/>
      <c r="Y263" s="181"/>
      <c r="Z263" s="181"/>
      <c r="AA263" s="181"/>
      <c r="AB263" s="181"/>
      <c r="AC263" s="181"/>
      <c r="AD263" s="182"/>
    </row>
    <row r="264" spans="1:30" ht="25.8" customHeight="1" thickBot="1">
      <c r="A264" s="148"/>
      <c r="B264" s="174" t="s">
        <v>182</v>
      </c>
      <c r="C264" s="175"/>
      <c r="D264" s="176"/>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c r="AA264" s="177"/>
      <c r="AB264" s="177"/>
      <c r="AC264" s="177"/>
      <c r="AD264" s="178"/>
    </row>
    <row r="265" spans="1:30" ht="21" customHeight="1" thickBot="1">
      <c r="A265" s="146">
        <v>30</v>
      </c>
      <c r="B265" s="149" t="s">
        <v>9</v>
      </c>
      <c r="C265" s="150"/>
      <c r="D265" s="151"/>
      <c r="E265" s="149" t="s">
        <v>10</v>
      </c>
      <c r="F265" s="150"/>
      <c r="G265" s="150"/>
      <c r="H265" s="150"/>
      <c r="I265" s="196" t="s">
        <v>11</v>
      </c>
      <c r="J265" s="150"/>
      <c r="K265" s="197"/>
      <c r="L265" s="150" t="s">
        <v>12</v>
      </c>
      <c r="M265" s="150"/>
      <c r="N265" s="150"/>
      <c r="O265" s="198" t="s">
        <v>175</v>
      </c>
      <c r="P265" s="199"/>
      <c r="Q265" s="199"/>
      <c r="R265" s="199"/>
      <c r="S265" s="199"/>
      <c r="T265" s="199"/>
      <c r="U265" s="199"/>
      <c r="V265" s="199"/>
      <c r="W265" s="203" t="s">
        <v>169</v>
      </c>
      <c r="X265" s="204"/>
      <c r="Y265" s="204"/>
      <c r="Z265" s="205"/>
      <c r="AA265" s="206" t="e">
        <f>VLOOKUP($B266,利用者一覧!$C$4:$AU$53,43,FALSE)</f>
        <v>#N/A</v>
      </c>
      <c r="AB265" s="206"/>
      <c r="AC265" s="206"/>
      <c r="AD265" s="207"/>
    </row>
    <row r="266" spans="1:30" ht="21" customHeight="1" thickTop="1">
      <c r="A266" s="147"/>
      <c r="B266" s="208"/>
      <c r="C266" s="208"/>
      <c r="D266" s="208"/>
      <c r="E266" s="211" t="s">
        <v>19</v>
      </c>
      <c r="F266" s="212"/>
      <c r="G266" s="212"/>
      <c r="H266" s="212"/>
      <c r="I266" s="213" t="s">
        <v>20</v>
      </c>
      <c r="J266" s="214"/>
      <c r="K266" s="215"/>
      <c r="L266" s="214" t="s">
        <v>21</v>
      </c>
      <c r="M266" s="214"/>
      <c r="N266" s="214"/>
      <c r="O266" s="216" t="s">
        <v>147</v>
      </c>
      <c r="P266" s="218" t="e">
        <f>VLOOKUP($B266,利用者一覧!$C$4:$AU$53,40,FALSE)</f>
        <v>#N/A</v>
      </c>
      <c r="Q266" s="219"/>
      <c r="R266" s="219"/>
      <c r="S266" s="219"/>
      <c r="T266" s="219"/>
      <c r="U266" s="220"/>
      <c r="V266" s="88" t="s">
        <v>148</v>
      </c>
      <c r="W266" s="221" t="e">
        <f>VLOOKUP($B266,利用者一覧!$C$4:$AU$53,45,FALSE)</f>
        <v>#N/A</v>
      </c>
      <c r="X266" s="222"/>
      <c r="Y266" s="222"/>
      <c r="Z266" s="222"/>
      <c r="AA266" s="222"/>
      <c r="AB266" s="222"/>
      <c r="AC266" s="222"/>
      <c r="AD266" s="223"/>
    </row>
    <row r="267" spans="1:30" ht="21" customHeight="1">
      <c r="A267" s="147"/>
      <c r="B267" s="209"/>
      <c r="C267" s="209"/>
      <c r="D267" s="209"/>
      <c r="E267" s="183" t="s">
        <v>24</v>
      </c>
      <c r="F267" s="184"/>
      <c r="G267" s="184"/>
      <c r="H267" s="184"/>
      <c r="I267" s="185" t="s">
        <v>20</v>
      </c>
      <c r="J267" s="186"/>
      <c r="K267" s="187"/>
      <c r="L267" s="186" t="s">
        <v>21</v>
      </c>
      <c r="M267" s="186"/>
      <c r="N267" s="186"/>
      <c r="O267" s="217"/>
      <c r="P267" s="188" t="e">
        <f>VLOOKUP($B266,利用者一覧!$C$4:$AU$53,41,FALSE)</f>
        <v>#N/A</v>
      </c>
      <c r="Q267" s="189"/>
      <c r="R267" s="189"/>
      <c r="S267" s="189"/>
      <c r="T267" s="189"/>
      <c r="U267" s="190"/>
      <c r="V267" s="89" t="s">
        <v>148</v>
      </c>
      <c r="W267" s="224"/>
      <c r="X267" s="225"/>
      <c r="Y267" s="225"/>
      <c r="Z267" s="225"/>
      <c r="AA267" s="225"/>
      <c r="AB267" s="225"/>
      <c r="AC267" s="225"/>
      <c r="AD267" s="226"/>
    </row>
    <row r="268" spans="1:30" ht="21" customHeight="1" thickBot="1">
      <c r="A268" s="147"/>
      <c r="B268" s="210"/>
      <c r="C268" s="210"/>
      <c r="D268" s="210"/>
      <c r="E268" s="191" t="s">
        <v>25</v>
      </c>
      <c r="F268" s="192"/>
      <c r="G268" s="192"/>
      <c r="H268" s="192"/>
      <c r="I268" s="193" t="s">
        <v>20</v>
      </c>
      <c r="J268" s="194"/>
      <c r="K268" s="195"/>
      <c r="L268" s="194" t="s">
        <v>21</v>
      </c>
      <c r="M268" s="194"/>
      <c r="N268" s="194"/>
      <c r="O268" s="217"/>
      <c r="P268" s="188" t="e">
        <f>VLOOKUP($B266,利用者一覧!$C$4:$AU$53,42,FALSE)</f>
        <v>#N/A</v>
      </c>
      <c r="Q268" s="189"/>
      <c r="R268" s="189"/>
      <c r="S268" s="189"/>
      <c r="T268" s="189"/>
      <c r="U268" s="190"/>
      <c r="V268" s="89" t="s">
        <v>148</v>
      </c>
      <c r="W268" s="224"/>
      <c r="X268" s="225"/>
      <c r="Y268" s="225"/>
      <c r="Z268" s="225"/>
      <c r="AA268" s="225"/>
      <c r="AB268" s="225"/>
      <c r="AC268" s="225"/>
      <c r="AD268" s="226"/>
    </row>
    <row r="269" spans="1:30" ht="21" customHeight="1" thickBot="1">
      <c r="A269" s="147"/>
      <c r="B269" s="162" t="s">
        <v>132</v>
      </c>
      <c r="C269" s="165" t="s">
        <v>13</v>
      </c>
      <c r="D269" s="166"/>
      <c r="E269" s="167" t="s">
        <v>14</v>
      </c>
      <c r="F269" s="166"/>
      <c r="G269" s="167" t="s">
        <v>15</v>
      </c>
      <c r="H269" s="166"/>
      <c r="I269" s="167" t="s">
        <v>16</v>
      </c>
      <c r="J269" s="166"/>
      <c r="K269" s="167" t="s">
        <v>17</v>
      </c>
      <c r="L269" s="166"/>
      <c r="M269" s="167" t="s">
        <v>18</v>
      </c>
      <c r="N269" s="168"/>
      <c r="O269" s="169" t="s">
        <v>135</v>
      </c>
      <c r="P269" s="170"/>
      <c r="Q269" s="170" t="s">
        <v>143</v>
      </c>
      <c r="R269" s="170"/>
      <c r="S269" s="170" t="s">
        <v>144</v>
      </c>
      <c r="T269" s="170"/>
      <c r="U269" s="170" t="s">
        <v>138</v>
      </c>
      <c r="V269" s="171"/>
      <c r="W269" s="224"/>
      <c r="X269" s="225"/>
      <c r="Y269" s="225"/>
      <c r="Z269" s="225"/>
      <c r="AA269" s="225"/>
      <c r="AB269" s="225"/>
      <c r="AC269" s="225"/>
      <c r="AD269" s="226"/>
    </row>
    <row r="270" spans="1:30" ht="21" customHeight="1" thickTop="1">
      <c r="A270" s="147"/>
      <c r="B270" s="163"/>
      <c r="C270" s="90" t="s">
        <v>22</v>
      </c>
      <c r="D270" s="91" t="s">
        <v>23</v>
      </c>
      <c r="E270" s="92" t="s">
        <v>22</v>
      </c>
      <c r="F270" s="91" t="s">
        <v>23</v>
      </c>
      <c r="G270" s="92" t="s">
        <v>22</v>
      </c>
      <c r="H270" s="91" t="s">
        <v>23</v>
      </c>
      <c r="I270" s="92" t="s">
        <v>22</v>
      </c>
      <c r="J270" s="91" t="s">
        <v>23</v>
      </c>
      <c r="K270" s="92" t="s">
        <v>22</v>
      </c>
      <c r="L270" s="91" t="s">
        <v>23</v>
      </c>
      <c r="M270" s="92" t="s">
        <v>22</v>
      </c>
      <c r="N270" s="93" t="s">
        <v>23</v>
      </c>
      <c r="O270" s="172" t="e">
        <f>VLOOKUP($B266,利用者一覧!$C$4:$AU$53,14,FALSE)</f>
        <v>#N/A</v>
      </c>
      <c r="P270" s="155"/>
      <c r="Q270" s="173" t="e">
        <f>VLOOKUP($B266,利用者一覧!$C$4:$AU$53,16,FALSE)</f>
        <v>#N/A</v>
      </c>
      <c r="R270" s="155"/>
      <c r="S270" s="155" t="e">
        <f>VLOOKUP($B266,利用者一覧!$C$4:$AU$53,18,FALSE)</f>
        <v>#N/A</v>
      </c>
      <c r="T270" s="155"/>
      <c r="U270" s="155" t="e">
        <f>VLOOKUP($B266,利用者一覧!$C$4:$AU$53,20,FALSE)</f>
        <v>#N/A</v>
      </c>
      <c r="V270" s="155"/>
      <c r="W270" s="179" t="e">
        <f>VLOOKUP($B266,利用者一覧!$C$4:$AU$53,44,FALSE)</f>
        <v>#N/A</v>
      </c>
      <c r="X270" s="179"/>
      <c r="Y270" s="179"/>
      <c r="Z270" s="179"/>
      <c r="AA270" s="179"/>
      <c r="AB270" s="179"/>
      <c r="AC270" s="179"/>
      <c r="AD270" s="180"/>
    </row>
    <row r="271" spans="1:30" ht="21" customHeight="1">
      <c r="A271" s="147"/>
      <c r="B271" s="163"/>
      <c r="C271" s="156" t="e">
        <f>VLOOKUP($B266,利用者一覧!$C$4:$AU$53,30,FALSE)</f>
        <v>#N/A</v>
      </c>
      <c r="D271" s="158" t="s">
        <v>148</v>
      </c>
      <c r="E271" s="160" t="e">
        <f>VLOOKUP($B266,利用者一覧!$C$4:$AU$53,31,FALSE)</f>
        <v>#N/A</v>
      </c>
      <c r="F271" s="158" t="s">
        <v>148</v>
      </c>
      <c r="G271" s="160" t="e">
        <f>VLOOKUP($B266,利用者一覧!$C$4:$AU$53,32,FALSE)</f>
        <v>#N/A</v>
      </c>
      <c r="H271" s="158" t="s">
        <v>148</v>
      </c>
      <c r="I271" s="160" t="e">
        <f>VLOOKUP($B266,利用者一覧!$C$4:$AU$53,33,FALSE)</f>
        <v>#N/A</v>
      </c>
      <c r="J271" s="158" t="s">
        <v>148</v>
      </c>
      <c r="K271" s="160" t="e">
        <f>VLOOKUP($B266,利用者一覧!$C$4:$AU$53,34,FALSE)</f>
        <v>#N/A</v>
      </c>
      <c r="L271" s="158" t="s">
        <v>148</v>
      </c>
      <c r="M271" s="160" t="e">
        <f>VLOOKUP($B266,利用者一覧!$C$4:$AU$53,35,FALSE)</f>
        <v>#N/A</v>
      </c>
      <c r="N271" s="200" t="s">
        <v>148</v>
      </c>
      <c r="O271" s="202" t="s">
        <v>139</v>
      </c>
      <c r="P271" s="152"/>
      <c r="Q271" s="152" t="s">
        <v>140</v>
      </c>
      <c r="R271" s="152"/>
      <c r="S271" s="152" t="s">
        <v>141</v>
      </c>
      <c r="T271" s="152"/>
      <c r="U271" s="152" t="s">
        <v>142</v>
      </c>
      <c r="V271" s="152"/>
      <c r="W271" s="179"/>
      <c r="X271" s="179"/>
      <c r="Y271" s="179"/>
      <c r="Z271" s="179"/>
      <c r="AA271" s="179"/>
      <c r="AB271" s="179"/>
      <c r="AC271" s="179"/>
      <c r="AD271" s="180"/>
    </row>
    <row r="272" spans="1:30" ht="21" customHeight="1" thickBot="1">
      <c r="A272" s="147"/>
      <c r="B272" s="164"/>
      <c r="C272" s="157"/>
      <c r="D272" s="159"/>
      <c r="E272" s="161"/>
      <c r="F272" s="159"/>
      <c r="G272" s="161"/>
      <c r="H272" s="159"/>
      <c r="I272" s="161"/>
      <c r="J272" s="159"/>
      <c r="K272" s="161"/>
      <c r="L272" s="159"/>
      <c r="M272" s="161"/>
      <c r="N272" s="201"/>
      <c r="O272" s="153" t="e">
        <f>VLOOKUP($B266,利用者一覧!$C$4:$AU$53,22,FALSE)</f>
        <v>#N/A</v>
      </c>
      <c r="P272" s="154"/>
      <c r="Q272" s="154" t="e">
        <f>VLOOKUP($B266,利用者一覧!$C$4:$AU$53,24,FALSE)</f>
        <v>#N/A</v>
      </c>
      <c r="R272" s="154"/>
      <c r="S272" s="154" t="e">
        <f>VLOOKUP($B266,利用者一覧!$C$4:$AU$53,26,FALSE)</f>
        <v>#N/A</v>
      </c>
      <c r="T272" s="154"/>
      <c r="U272" s="154" t="e">
        <f>VLOOKUP($B266,利用者一覧!$C$4:$AU$53,28,FALSE)</f>
        <v>#N/A</v>
      </c>
      <c r="V272" s="154"/>
      <c r="W272" s="181"/>
      <c r="X272" s="181"/>
      <c r="Y272" s="181"/>
      <c r="Z272" s="181"/>
      <c r="AA272" s="181"/>
      <c r="AB272" s="181"/>
      <c r="AC272" s="181"/>
      <c r="AD272" s="182"/>
    </row>
    <row r="273" spans="1:30" ht="25.8" customHeight="1" thickBot="1">
      <c r="A273" s="148"/>
      <c r="B273" s="174" t="s">
        <v>182</v>
      </c>
      <c r="C273" s="175"/>
      <c r="D273" s="176"/>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c r="AA273" s="177"/>
      <c r="AB273" s="177"/>
      <c r="AC273" s="177"/>
      <c r="AD273" s="178"/>
    </row>
  </sheetData>
  <mergeCells count="1835">
    <mergeCell ref="A1:C1"/>
    <mergeCell ref="D1:S1"/>
    <mergeCell ref="T1:U1"/>
    <mergeCell ref="V1:AD1"/>
    <mergeCell ref="A3:AD3"/>
    <mergeCell ref="E4:H4"/>
    <mergeCell ref="I4:K4"/>
    <mergeCell ref="L4:N4"/>
    <mergeCell ref="O4:V4"/>
    <mergeCell ref="B8:B11"/>
    <mergeCell ref="C8:D8"/>
    <mergeCell ref="E8:F8"/>
    <mergeCell ref="G8:H8"/>
    <mergeCell ref="I8:J8"/>
    <mergeCell ref="K8:L8"/>
    <mergeCell ref="L10:L11"/>
    <mergeCell ref="E6:H6"/>
    <mergeCell ref="I6:K6"/>
    <mergeCell ref="L6:N6"/>
    <mergeCell ref="P6:U6"/>
    <mergeCell ref="E7:H7"/>
    <mergeCell ref="I7:K7"/>
    <mergeCell ref="L7:N7"/>
    <mergeCell ref="P7:U7"/>
    <mergeCell ref="W4:Z4"/>
    <mergeCell ref="AA4:AD4"/>
    <mergeCell ref="B5:D7"/>
    <mergeCell ref="E5:H5"/>
    <mergeCell ref="I5:K5"/>
    <mergeCell ref="L5:N5"/>
    <mergeCell ref="O5:O7"/>
    <mergeCell ref="P5:U5"/>
    <mergeCell ref="W5:AD8"/>
    <mergeCell ref="D10:D11"/>
    <mergeCell ref="E10:E11"/>
    <mergeCell ref="F10:F11"/>
    <mergeCell ref="G10:G11"/>
    <mergeCell ref="H10:H11"/>
    <mergeCell ref="I10:I11"/>
    <mergeCell ref="J10:J11"/>
    <mergeCell ref="K10:K11"/>
    <mergeCell ref="M8:N8"/>
    <mergeCell ref="O8:P8"/>
    <mergeCell ref="Q8:R8"/>
    <mergeCell ref="S8:T8"/>
    <mergeCell ref="U8:V8"/>
    <mergeCell ref="O9:P9"/>
    <mergeCell ref="Q9:R9"/>
    <mergeCell ref="S9:T9"/>
    <mergeCell ref="U9:V9"/>
    <mergeCell ref="W13:Z13"/>
    <mergeCell ref="AA13:AD13"/>
    <mergeCell ref="B14:D16"/>
    <mergeCell ref="E14:H14"/>
    <mergeCell ref="I14:K14"/>
    <mergeCell ref="L14:N14"/>
    <mergeCell ref="O14:O16"/>
    <mergeCell ref="P14:U14"/>
    <mergeCell ref="W14:AD17"/>
    <mergeCell ref="E15:H15"/>
    <mergeCell ref="B12:C12"/>
    <mergeCell ref="D12:AD12"/>
    <mergeCell ref="A4:A12"/>
    <mergeCell ref="B4:D4"/>
    <mergeCell ref="A13:A21"/>
    <mergeCell ref="B13:D13"/>
    <mergeCell ref="E13:H13"/>
    <mergeCell ref="I13:K13"/>
    <mergeCell ref="L13:N13"/>
    <mergeCell ref="O13:V13"/>
    <mergeCell ref="M10:M11"/>
    <mergeCell ref="N10:N11"/>
    <mergeCell ref="O10:P10"/>
    <mergeCell ref="Q10:R10"/>
    <mergeCell ref="S10:T10"/>
    <mergeCell ref="U10:V10"/>
    <mergeCell ref="O11:P11"/>
    <mergeCell ref="Q11:R11"/>
    <mergeCell ref="S11:T11"/>
    <mergeCell ref="U11:V11"/>
    <mergeCell ref="W9:AD11"/>
    <mergeCell ref="C10:C11"/>
    <mergeCell ref="M17:N17"/>
    <mergeCell ref="O17:P17"/>
    <mergeCell ref="Q17:R17"/>
    <mergeCell ref="S17:T17"/>
    <mergeCell ref="U17:V17"/>
    <mergeCell ref="O18:P18"/>
    <mergeCell ref="Q18:R18"/>
    <mergeCell ref="S18:T18"/>
    <mergeCell ref="U18:V18"/>
    <mergeCell ref="B17:B20"/>
    <mergeCell ref="C17:D17"/>
    <mergeCell ref="E17:F17"/>
    <mergeCell ref="G17:H17"/>
    <mergeCell ref="I17:J17"/>
    <mergeCell ref="K17:L17"/>
    <mergeCell ref="L19:L20"/>
    <mergeCell ref="I15:K15"/>
    <mergeCell ref="L15:N15"/>
    <mergeCell ref="P15:U15"/>
    <mergeCell ref="E16:H16"/>
    <mergeCell ref="I16:K16"/>
    <mergeCell ref="L16:N16"/>
    <mergeCell ref="P16:U16"/>
    <mergeCell ref="B21:C21"/>
    <mergeCell ref="D21:AD21"/>
    <mergeCell ref="A22:A30"/>
    <mergeCell ref="B22:D22"/>
    <mergeCell ref="E22:H22"/>
    <mergeCell ref="I22:K22"/>
    <mergeCell ref="L22:N22"/>
    <mergeCell ref="O22:V22"/>
    <mergeCell ref="W22:Z22"/>
    <mergeCell ref="AA22:AD22"/>
    <mergeCell ref="M19:M20"/>
    <mergeCell ref="N19:N20"/>
    <mergeCell ref="O19:P19"/>
    <mergeCell ref="Q19:R19"/>
    <mergeCell ref="S19:T19"/>
    <mergeCell ref="U19:V19"/>
    <mergeCell ref="O20:P20"/>
    <mergeCell ref="Q20:R20"/>
    <mergeCell ref="S20:T20"/>
    <mergeCell ref="U20:V20"/>
    <mergeCell ref="W18:AD20"/>
    <mergeCell ref="C19:C20"/>
    <mergeCell ref="D19:D20"/>
    <mergeCell ref="E19:E20"/>
    <mergeCell ref="F19:F20"/>
    <mergeCell ref="G19:G20"/>
    <mergeCell ref="H19:H20"/>
    <mergeCell ref="I19:I20"/>
    <mergeCell ref="J19:J20"/>
    <mergeCell ref="K19:K20"/>
    <mergeCell ref="O26:P26"/>
    <mergeCell ref="Q26:R26"/>
    <mergeCell ref="S26:T26"/>
    <mergeCell ref="U26:V26"/>
    <mergeCell ref="O27:P27"/>
    <mergeCell ref="Q27:R27"/>
    <mergeCell ref="S27:T27"/>
    <mergeCell ref="U27:V27"/>
    <mergeCell ref="B26:B29"/>
    <mergeCell ref="C26:D26"/>
    <mergeCell ref="E26:F26"/>
    <mergeCell ref="G26:H26"/>
    <mergeCell ref="I26:J26"/>
    <mergeCell ref="K26:L26"/>
    <mergeCell ref="L28:L29"/>
    <mergeCell ref="W23:AD26"/>
    <mergeCell ref="E24:H24"/>
    <mergeCell ref="I24:K24"/>
    <mergeCell ref="L24:N24"/>
    <mergeCell ref="P24:U24"/>
    <mergeCell ref="E25:H25"/>
    <mergeCell ref="I25:K25"/>
    <mergeCell ref="L25:N25"/>
    <mergeCell ref="P25:U25"/>
    <mergeCell ref="M26:N26"/>
    <mergeCell ref="B23:D25"/>
    <mergeCell ref="E23:H23"/>
    <mergeCell ref="I23:K23"/>
    <mergeCell ref="L23:N23"/>
    <mergeCell ref="O23:O25"/>
    <mergeCell ref="P23:U23"/>
    <mergeCell ref="B30:C30"/>
    <mergeCell ref="D30:AD30"/>
    <mergeCell ref="A31:A39"/>
    <mergeCell ref="B31:D31"/>
    <mergeCell ref="E31:H31"/>
    <mergeCell ref="I31:K31"/>
    <mergeCell ref="L31:N31"/>
    <mergeCell ref="O31:V31"/>
    <mergeCell ref="W31:Z31"/>
    <mergeCell ref="AA31:AD31"/>
    <mergeCell ref="M28:M29"/>
    <mergeCell ref="N28:N29"/>
    <mergeCell ref="O28:P28"/>
    <mergeCell ref="Q28:R28"/>
    <mergeCell ref="S28:T28"/>
    <mergeCell ref="U28:V28"/>
    <mergeCell ref="O29:P29"/>
    <mergeCell ref="Q29:R29"/>
    <mergeCell ref="S29:T29"/>
    <mergeCell ref="U29:V29"/>
    <mergeCell ref="W27:AD29"/>
    <mergeCell ref="C28:C29"/>
    <mergeCell ref="D28:D29"/>
    <mergeCell ref="E28:E29"/>
    <mergeCell ref="F28:F29"/>
    <mergeCell ref="G28:G29"/>
    <mergeCell ref="H28:H29"/>
    <mergeCell ref="I28:I29"/>
    <mergeCell ref="J28:J29"/>
    <mergeCell ref="K28:K29"/>
    <mergeCell ref="O35:P35"/>
    <mergeCell ref="Q35:R35"/>
    <mergeCell ref="S35:T35"/>
    <mergeCell ref="U35:V35"/>
    <mergeCell ref="O36:P36"/>
    <mergeCell ref="Q36:R36"/>
    <mergeCell ref="S36:T36"/>
    <mergeCell ref="U36:V36"/>
    <mergeCell ref="B35:B38"/>
    <mergeCell ref="C35:D35"/>
    <mergeCell ref="E35:F35"/>
    <mergeCell ref="G35:H35"/>
    <mergeCell ref="I35:J35"/>
    <mergeCell ref="K35:L35"/>
    <mergeCell ref="L37:L38"/>
    <mergeCell ref="W32:AD35"/>
    <mergeCell ref="E33:H33"/>
    <mergeCell ref="I33:K33"/>
    <mergeCell ref="L33:N33"/>
    <mergeCell ref="P33:U33"/>
    <mergeCell ref="E34:H34"/>
    <mergeCell ref="I34:K34"/>
    <mergeCell ref="L34:N34"/>
    <mergeCell ref="P34:U34"/>
    <mergeCell ref="M35:N35"/>
    <mergeCell ref="B32:D34"/>
    <mergeCell ref="E32:H32"/>
    <mergeCell ref="I32:K32"/>
    <mergeCell ref="L32:N32"/>
    <mergeCell ref="O32:O34"/>
    <mergeCell ref="P32:U32"/>
    <mergeCell ref="B39:C39"/>
    <mergeCell ref="D39:AD39"/>
    <mergeCell ref="A40:A48"/>
    <mergeCell ref="B40:D40"/>
    <mergeCell ref="E40:H40"/>
    <mergeCell ref="I40:K40"/>
    <mergeCell ref="L40:N40"/>
    <mergeCell ref="O40:V40"/>
    <mergeCell ref="W40:Z40"/>
    <mergeCell ref="AA40:AD40"/>
    <mergeCell ref="M37:M38"/>
    <mergeCell ref="N37:N38"/>
    <mergeCell ref="O37:P37"/>
    <mergeCell ref="Q37:R37"/>
    <mergeCell ref="S37:T37"/>
    <mergeCell ref="U37:V37"/>
    <mergeCell ref="O38:P38"/>
    <mergeCell ref="Q38:R38"/>
    <mergeCell ref="S38:T38"/>
    <mergeCell ref="U38:V38"/>
    <mergeCell ref="W36:AD38"/>
    <mergeCell ref="C37:C38"/>
    <mergeCell ref="D37:D38"/>
    <mergeCell ref="E37:E38"/>
    <mergeCell ref="F37:F38"/>
    <mergeCell ref="G37:G38"/>
    <mergeCell ref="H37:H38"/>
    <mergeCell ref="I37:I38"/>
    <mergeCell ref="J37:J38"/>
    <mergeCell ref="K37:K38"/>
    <mergeCell ref="O44:P44"/>
    <mergeCell ref="Q44:R44"/>
    <mergeCell ref="S44:T44"/>
    <mergeCell ref="U44:V44"/>
    <mergeCell ref="O45:P45"/>
    <mergeCell ref="Q45:R45"/>
    <mergeCell ref="S45:T45"/>
    <mergeCell ref="U45:V45"/>
    <mergeCell ref="B44:B47"/>
    <mergeCell ref="C44:D44"/>
    <mergeCell ref="E44:F44"/>
    <mergeCell ref="G44:H44"/>
    <mergeCell ref="I44:J44"/>
    <mergeCell ref="K44:L44"/>
    <mergeCell ref="L46:L47"/>
    <mergeCell ref="W41:AD44"/>
    <mergeCell ref="E42:H42"/>
    <mergeCell ref="I42:K42"/>
    <mergeCell ref="L42:N42"/>
    <mergeCell ref="P42:U42"/>
    <mergeCell ref="E43:H43"/>
    <mergeCell ref="I43:K43"/>
    <mergeCell ref="L43:N43"/>
    <mergeCell ref="P43:U43"/>
    <mergeCell ref="M44:N44"/>
    <mergeCell ref="B41:D43"/>
    <mergeCell ref="E41:H41"/>
    <mergeCell ref="I41:K41"/>
    <mergeCell ref="L41:N41"/>
    <mergeCell ref="O41:O43"/>
    <mergeCell ref="P41:U41"/>
    <mergeCell ref="B48:C48"/>
    <mergeCell ref="D48:AD48"/>
    <mergeCell ref="A49:A57"/>
    <mergeCell ref="B49:D49"/>
    <mergeCell ref="E49:H49"/>
    <mergeCell ref="I49:K49"/>
    <mergeCell ref="L49:N49"/>
    <mergeCell ref="O49:V49"/>
    <mergeCell ref="W49:Z49"/>
    <mergeCell ref="AA49:AD49"/>
    <mergeCell ref="M46:M47"/>
    <mergeCell ref="N46:N47"/>
    <mergeCell ref="O46:P46"/>
    <mergeCell ref="Q46:R46"/>
    <mergeCell ref="S46:T46"/>
    <mergeCell ref="U46:V46"/>
    <mergeCell ref="O47:P47"/>
    <mergeCell ref="Q47:R47"/>
    <mergeCell ref="S47:T47"/>
    <mergeCell ref="U47:V47"/>
    <mergeCell ref="W45:AD47"/>
    <mergeCell ref="C46:C47"/>
    <mergeCell ref="D46:D47"/>
    <mergeCell ref="E46:E47"/>
    <mergeCell ref="F46:F47"/>
    <mergeCell ref="G46:G47"/>
    <mergeCell ref="H46:H47"/>
    <mergeCell ref="I46:I47"/>
    <mergeCell ref="J46:J47"/>
    <mergeCell ref="K46:K47"/>
    <mergeCell ref="O53:P53"/>
    <mergeCell ref="Q53:R53"/>
    <mergeCell ref="S53:T53"/>
    <mergeCell ref="U53:V53"/>
    <mergeCell ref="O54:P54"/>
    <mergeCell ref="Q54:R54"/>
    <mergeCell ref="S54:T54"/>
    <mergeCell ref="U54:V54"/>
    <mergeCell ref="B53:B56"/>
    <mergeCell ref="C53:D53"/>
    <mergeCell ref="E53:F53"/>
    <mergeCell ref="G53:H53"/>
    <mergeCell ref="I53:J53"/>
    <mergeCell ref="K53:L53"/>
    <mergeCell ref="L55:L56"/>
    <mergeCell ref="W50:AD53"/>
    <mergeCell ref="E51:H51"/>
    <mergeCell ref="I51:K51"/>
    <mergeCell ref="L51:N51"/>
    <mergeCell ref="P51:U51"/>
    <mergeCell ref="E52:H52"/>
    <mergeCell ref="I52:K52"/>
    <mergeCell ref="L52:N52"/>
    <mergeCell ref="P52:U52"/>
    <mergeCell ref="M53:N53"/>
    <mergeCell ref="B50:D52"/>
    <mergeCell ref="E50:H50"/>
    <mergeCell ref="I50:K50"/>
    <mergeCell ref="L50:N50"/>
    <mergeCell ref="O50:O52"/>
    <mergeCell ref="P50:U50"/>
    <mergeCell ref="B57:C57"/>
    <mergeCell ref="D57:AD57"/>
    <mergeCell ref="A58:A66"/>
    <mergeCell ref="B58:D58"/>
    <mergeCell ref="E58:H58"/>
    <mergeCell ref="I58:K58"/>
    <mergeCell ref="L58:N58"/>
    <mergeCell ref="O58:V58"/>
    <mergeCell ref="W58:Z58"/>
    <mergeCell ref="AA58:AD58"/>
    <mergeCell ref="M55:M56"/>
    <mergeCell ref="N55:N56"/>
    <mergeCell ref="O55:P55"/>
    <mergeCell ref="Q55:R55"/>
    <mergeCell ref="S55:T55"/>
    <mergeCell ref="U55:V55"/>
    <mergeCell ref="O56:P56"/>
    <mergeCell ref="Q56:R56"/>
    <mergeCell ref="S56:T56"/>
    <mergeCell ref="U56:V56"/>
    <mergeCell ref="W54:AD56"/>
    <mergeCell ref="C55:C56"/>
    <mergeCell ref="D55:D56"/>
    <mergeCell ref="E55:E56"/>
    <mergeCell ref="F55:F56"/>
    <mergeCell ref="G55:G56"/>
    <mergeCell ref="H55:H56"/>
    <mergeCell ref="I55:I56"/>
    <mergeCell ref="J55:J56"/>
    <mergeCell ref="K55:K56"/>
    <mergeCell ref="O62:P62"/>
    <mergeCell ref="Q62:R62"/>
    <mergeCell ref="S62:T62"/>
    <mergeCell ref="U62:V62"/>
    <mergeCell ref="O63:P63"/>
    <mergeCell ref="Q63:R63"/>
    <mergeCell ref="S63:T63"/>
    <mergeCell ref="U63:V63"/>
    <mergeCell ref="B62:B65"/>
    <mergeCell ref="C62:D62"/>
    <mergeCell ref="E62:F62"/>
    <mergeCell ref="G62:H62"/>
    <mergeCell ref="I62:J62"/>
    <mergeCell ref="K62:L62"/>
    <mergeCell ref="L64:L65"/>
    <mergeCell ref="W59:AD62"/>
    <mergeCell ref="E60:H60"/>
    <mergeCell ref="I60:K60"/>
    <mergeCell ref="L60:N60"/>
    <mergeCell ref="P60:U60"/>
    <mergeCell ref="E61:H61"/>
    <mergeCell ref="I61:K61"/>
    <mergeCell ref="L61:N61"/>
    <mergeCell ref="P61:U61"/>
    <mergeCell ref="M62:N62"/>
    <mergeCell ref="B59:D61"/>
    <mergeCell ref="E59:H59"/>
    <mergeCell ref="I59:K59"/>
    <mergeCell ref="L59:N59"/>
    <mergeCell ref="O59:O61"/>
    <mergeCell ref="P59:U59"/>
    <mergeCell ref="B66:C66"/>
    <mergeCell ref="D66:AD66"/>
    <mergeCell ref="A67:A75"/>
    <mergeCell ref="B67:D67"/>
    <mergeCell ref="E67:H67"/>
    <mergeCell ref="I67:K67"/>
    <mergeCell ref="L67:N67"/>
    <mergeCell ref="O67:V67"/>
    <mergeCell ref="W67:Z67"/>
    <mergeCell ref="AA67:AD67"/>
    <mergeCell ref="M64:M65"/>
    <mergeCell ref="N64:N65"/>
    <mergeCell ref="O64:P64"/>
    <mergeCell ref="Q64:R64"/>
    <mergeCell ref="S64:T64"/>
    <mergeCell ref="U64:V64"/>
    <mergeCell ref="O65:P65"/>
    <mergeCell ref="Q65:R65"/>
    <mergeCell ref="S65:T65"/>
    <mergeCell ref="U65:V65"/>
    <mergeCell ref="W63:AD65"/>
    <mergeCell ref="C64:C65"/>
    <mergeCell ref="D64:D65"/>
    <mergeCell ref="E64:E65"/>
    <mergeCell ref="F64:F65"/>
    <mergeCell ref="G64:G65"/>
    <mergeCell ref="H64:H65"/>
    <mergeCell ref="I64:I65"/>
    <mergeCell ref="J64:J65"/>
    <mergeCell ref="K64:K65"/>
    <mergeCell ref="O71:P71"/>
    <mergeCell ref="Q71:R71"/>
    <mergeCell ref="S71:T71"/>
    <mergeCell ref="U71:V71"/>
    <mergeCell ref="O72:P72"/>
    <mergeCell ref="Q72:R72"/>
    <mergeCell ref="S72:T72"/>
    <mergeCell ref="U72:V72"/>
    <mergeCell ref="B71:B74"/>
    <mergeCell ref="C71:D71"/>
    <mergeCell ref="E71:F71"/>
    <mergeCell ref="G71:H71"/>
    <mergeCell ref="I71:J71"/>
    <mergeCell ref="K71:L71"/>
    <mergeCell ref="L73:L74"/>
    <mergeCell ref="W68:AD71"/>
    <mergeCell ref="E69:H69"/>
    <mergeCell ref="I69:K69"/>
    <mergeCell ref="L69:N69"/>
    <mergeCell ref="P69:U69"/>
    <mergeCell ref="E70:H70"/>
    <mergeCell ref="I70:K70"/>
    <mergeCell ref="L70:N70"/>
    <mergeCell ref="P70:U70"/>
    <mergeCell ref="M71:N71"/>
    <mergeCell ref="B68:D70"/>
    <mergeCell ref="E68:H68"/>
    <mergeCell ref="I68:K68"/>
    <mergeCell ref="L68:N68"/>
    <mergeCell ref="O68:O70"/>
    <mergeCell ref="P68:U68"/>
    <mergeCell ref="B75:C75"/>
    <mergeCell ref="D75:AD75"/>
    <mergeCell ref="A76:A84"/>
    <mergeCell ref="B76:D76"/>
    <mergeCell ref="E76:H76"/>
    <mergeCell ref="I76:K76"/>
    <mergeCell ref="L76:N76"/>
    <mergeCell ref="O76:V76"/>
    <mergeCell ref="W76:Z76"/>
    <mergeCell ref="AA76:AD76"/>
    <mergeCell ref="M73:M74"/>
    <mergeCell ref="N73:N74"/>
    <mergeCell ref="O73:P73"/>
    <mergeCell ref="Q73:R73"/>
    <mergeCell ref="S73:T73"/>
    <mergeCell ref="U73:V73"/>
    <mergeCell ref="O74:P74"/>
    <mergeCell ref="Q74:R74"/>
    <mergeCell ref="S74:T74"/>
    <mergeCell ref="U74:V74"/>
    <mergeCell ref="W72:AD74"/>
    <mergeCell ref="C73:C74"/>
    <mergeCell ref="D73:D74"/>
    <mergeCell ref="E73:E74"/>
    <mergeCell ref="F73:F74"/>
    <mergeCell ref="G73:G74"/>
    <mergeCell ref="H73:H74"/>
    <mergeCell ref="I73:I74"/>
    <mergeCell ref="J73:J74"/>
    <mergeCell ref="K73:K74"/>
    <mergeCell ref="O80:P80"/>
    <mergeCell ref="Q80:R80"/>
    <mergeCell ref="S80:T80"/>
    <mergeCell ref="U80:V80"/>
    <mergeCell ref="O81:P81"/>
    <mergeCell ref="Q81:R81"/>
    <mergeCell ref="S81:T81"/>
    <mergeCell ref="U81:V81"/>
    <mergeCell ref="B80:B83"/>
    <mergeCell ref="C80:D80"/>
    <mergeCell ref="E80:F80"/>
    <mergeCell ref="G80:H80"/>
    <mergeCell ref="I80:J80"/>
    <mergeCell ref="K80:L80"/>
    <mergeCell ref="L82:L83"/>
    <mergeCell ref="W77:AD80"/>
    <mergeCell ref="E78:H78"/>
    <mergeCell ref="I78:K78"/>
    <mergeCell ref="L78:N78"/>
    <mergeCell ref="P78:U78"/>
    <mergeCell ref="E79:H79"/>
    <mergeCell ref="I79:K79"/>
    <mergeCell ref="L79:N79"/>
    <mergeCell ref="P79:U79"/>
    <mergeCell ref="M80:N80"/>
    <mergeCell ref="B77:D79"/>
    <mergeCell ref="E77:H77"/>
    <mergeCell ref="I77:K77"/>
    <mergeCell ref="L77:N77"/>
    <mergeCell ref="O77:O79"/>
    <mergeCell ref="P77:U77"/>
    <mergeCell ref="B84:C84"/>
    <mergeCell ref="D84:AD84"/>
    <mergeCell ref="A85:A93"/>
    <mergeCell ref="B85:D85"/>
    <mergeCell ref="E85:H85"/>
    <mergeCell ref="I85:K85"/>
    <mergeCell ref="L85:N85"/>
    <mergeCell ref="O85:V85"/>
    <mergeCell ref="W85:Z85"/>
    <mergeCell ref="AA85:AD85"/>
    <mergeCell ref="M82:M83"/>
    <mergeCell ref="N82:N83"/>
    <mergeCell ref="O82:P82"/>
    <mergeCell ref="Q82:R82"/>
    <mergeCell ref="S82:T82"/>
    <mergeCell ref="U82:V82"/>
    <mergeCell ref="O83:P83"/>
    <mergeCell ref="Q83:R83"/>
    <mergeCell ref="S83:T83"/>
    <mergeCell ref="U83:V83"/>
    <mergeCell ref="W81:AD83"/>
    <mergeCell ref="C82:C83"/>
    <mergeCell ref="D82:D83"/>
    <mergeCell ref="E82:E83"/>
    <mergeCell ref="F82:F83"/>
    <mergeCell ref="G82:G83"/>
    <mergeCell ref="H82:H83"/>
    <mergeCell ref="I82:I83"/>
    <mergeCell ref="J82:J83"/>
    <mergeCell ref="K82:K83"/>
    <mergeCell ref="O89:P89"/>
    <mergeCell ref="Q89:R89"/>
    <mergeCell ref="S89:T89"/>
    <mergeCell ref="U89:V89"/>
    <mergeCell ref="O90:P90"/>
    <mergeCell ref="Q90:R90"/>
    <mergeCell ref="S90:T90"/>
    <mergeCell ref="U90:V90"/>
    <mergeCell ref="B89:B92"/>
    <mergeCell ref="C89:D89"/>
    <mergeCell ref="E89:F89"/>
    <mergeCell ref="G89:H89"/>
    <mergeCell ref="I89:J89"/>
    <mergeCell ref="K89:L89"/>
    <mergeCell ref="L91:L92"/>
    <mergeCell ref="W86:AD89"/>
    <mergeCell ref="E87:H87"/>
    <mergeCell ref="I87:K87"/>
    <mergeCell ref="L87:N87"/>
    <mergeCell ref="P87:U87"/>
    <mergeCell ref="E88:H88"/>
    <mergeCell ref="I88:K88"/>
    <mergeCell ref="L88:N88"/>
    <mergeCell ref="P88:U88"/>
    <mergeCell ref="M89:N89"/>
    <mergeCell ref="B86:D88"/>
    <mergeCell ref="E86:H86"/>
    <mergeCell ref="I86:K86"/>
    <mergeCell ref="L86:N86"/>
    <mergeCell ref="O86:O88"/>
    <mergeCell ref="P86:U86"/>
    <mergeCell ref="B93:C93"/>
    <mergeCell ref="D93:AD93"/>
    <mergeCell ref="A94:A102"/>
    <mergeCell ref="B94:D94"/>
    <mergeCell ref="E94:H94"/>
    <mergeCell ref="I94:K94"/>
    <mergeCell ref="L94:N94"/>
    <mergeCell ref="O94:V94"/>
    <mergeCell ref="W94:Z94"/>
    <mergeCell ref="AA94:AD94"/>
    <mergeCell ref="M91:M92"/>
    <mergeCell ref="N91:N92"/>
    <mergeCell ref="O91:P91"/>
    <mergeCell ref="Q91:R91"/>
    <mergeCell ref="S91:T91"/>
    <mergeCell ref="U91:V91"/>
    <mergeCell ref="O92:P92"/>
    <mergeCell ref="Q92:R92"/>
    <mergeCell ref="S92:T92"/>
    <mergeCell ref="U92:V92"/>
    <mergeCell ref="W90:AD92"/>
    <mergeCell ref="C91:C92"/>
    <mergeCell ref="D91:D92"/>
    <mergeCell ref="E91:E92"/>
    <mergeCell ref="F91:F92"/>
    <mergeCell ref="G91:G92"/>
    <mergeCell ref="H91:H92"/>
    <mergeCell ref="I91:I92"/>
    <mergeCell ref="J91:J92"/>
    <mergeCell ref="K91:K92"/>
    <mergeCell ref="O98:P98"/>
    <mergeCell ref="Q98:R98"/>
    <mergeCell ref="S98:T98"/>
    <mergeCell ref="U98:V98"/>
    <mergeCell ref="O99:P99"/>
    <mergeCell ref="Q99:R99"/>
    <mergeCell ref="S99:T99"/>
    <mergeCell ref="U99:V99"/>
    <mergeCell ref="B98:B101"/>
    <mergeCell ref="C98:D98"/>
    <mergeCell ref="E98:F98"/>
    <mergeCell ref="G98:H98"/>
    <mergeCell ref="I98:J98"/>
    <mergeCell ref="K98:L98"/>
    <mergeCell ref="L100:L101"/>
    <mergeCell ref="W95:AD98"/>
    <mergeCell ref="E96:H96"/>
    <mergeCell ref="I96:K96"/>
    <mergeCell ref="L96:N96"/>
    <mergeCell ref="P96:U96"/>
    <mergeCell ref="E97:H97"/>
    <mergeCell ref="I97:K97"/>
    <mergeCell ref="L97:N97"/>
    <mergeCell ref="P97:U97"/>
    <mergeCell ref="M98:N98"/>
    <mergeCell ref="B95:D97"/>
    <mergeCell ref="E95:H95"/>
    <mergeCell ref="I95:K95"/>
    <mergeCell ref="L95:N95"/>
    <mergeCell ref="O95:O97"/>
    <mergeCell ref="P95:U95"/>
    <mergeCell ref="B102:C102"/>
    <mergeCell ref="D102:AD102"/>
    <mergeCell ref="A103:A111"/>
    <mergeCell ref="B103:D103"/>
    <mergeCell ref="E103:H103"/>
    <mergeCell ref="I103:K103"/>
    <mergeCell ref="L103:N103"/>
    <mergeCell ref="O103:V103"/>
    <mergeCell ref="W103:Z103"/>
    <mergeCell ref="AA103:AD103"/>
    <mergeCell ref="M100:M101"/>
    <mergeCell ref="N100:N101"/>
    <mergeCell ref="O100:P100"/>
    <mergeCell ref="Q100:R100"/>
    <mergeCell ref="S100:T100"/>
    <mergeCell ref="U100:V100"/>
    <mergeCell ref="O101:P101"/>
    <mergeCell ref="Q101:R101"/>
    <mergeCell ref="S101:T101"/>
    <mergeCell ref="U101:V101"/>
    <mergeCell ref="W99:AD101"/>
    <mergeCell ref="C100:C101"/>
    <mergeCell ref="D100:D101"/>
    <mergeCell ref="E100:E101"/>
    <mergeCell ref="F100:F101"/>
    <mergeCell ref="G100:G101"/>
    <mergeCell ref="H100:H101"/>
    <mergeCell ref="I100:I101"/>
    <mergeCell ref="J100:J101"/>
    <mergeCell ref="K100:K101"/>
    <mergeCell ref="O107:P107"/>
    <mergeCell ref="Q107:R107"/>
    <mergeCell ref="S107:T107"/>
    <mergeCell ref="U107:V107"/>
    <mergeCell ref="O108:P108"/>
    <mergeCell ref="Q108:R108"/>
    <mergeCell ref="S108:T108"/>
    <mergeCell ref="U108:V108"/>
    <mergeCell ref="B107:B110"/>
    <mergeCell ref="C107:D107"/>
    <mergeCell ref="E107:F107"/>
    <mergeCell ref="G107:H107"/>
    <mergeCell ref="I107:J107"/>
    <mergeCell ref="K107:L107"/>
    <mergeCell ref="L109:L110"/>
    <mergeCell ref="W104:AD107"/>
    <mergeCell ref="E105:H105"/>
    <mergeCell ref="I105:K105"/>
    <mergeCell ref="L105:N105"/>
    <mergeCell ref="P105:U105"/>
    <mergeCell ref="E106:H106"/>
    <mergeCell ref="I106:K106"/>
    <mergeCell ref="L106:N106"/>
    <mergeCell ref="P106:U106"/>
    <mergeCell ref="M107:N107"/>
    <mergeCell ref="B104:D106"/>
    <mergeCell ref="E104:H104"/>
    <mergeCell ref="I104:K104"/>
    <mergeCell ref="L104:N104"/>
    <mergeCell ref="O104:O106"/>
    <mergeCell ref="P104:U104"/>
    <mergeCell ref="B111:C111"/>
    <mergeCell ref="D111:AD111"/>
    <mergeCell ref="A112:A120"/>
    <mergeCell ref="B112:D112"/>
    <mergeCell ref="E112:H112"/>
    <mergeCell ref="I112:K112"/>
    <mergeCell ref="L112:N112"/>
    <mergeCell ref="O112:V112"/>
    <mergeCell ref="W112:Z112"/>
    <mergeCell ref="AA112:AD112"/>
    <mergeCell ref="M109:M110"/>
    <mergeCell ref="N109:N110"/>
    <mergeCell ref="O109:P109"/>
    <mergeCell ref="Q109:R109"/>
    <mergeCell ref="S109:T109"/>
    <mergeCell ref="U109:V109"/>
    <mergeCell ref="O110:P110"/>
    <mergeCell ref="Q110:R110"/>
    <mergeCell ref="S110:T110"/>
    <mergeCell ref="U110:V110"/>
    <mergeCell ref="W108:AD110"/>
    <mergeCell ref="C109:C110"/>
    <mergeCell ref="D109:D110"/>
    <mergeCell ref="E109:E110"/>
    <mergeCell ref="F109:F110"/>
    <mergeCell ref="G109:G110"/>
    <mergeCell ref="H109:H110"/>
    <mergeCell ref="I109:I110"/>
    <mergeCell ref="J109:J110"/>
    <mergeCell ref="K109:K110"/>
    <mergeCell ref="O116:P116"/>
    <mergeCell ref="Q116:R116"/>
    <mergeCell ref="S116:T116"/>
    <mergeCell ref="U116:V116"/>
    <mergeCell ref="O117:P117"/>
    <mergeCell ref="Q117:R117"/>
    <mergeCell ref="S117:T117"/>
    <mergeCell ref="U117:V117"/>
    <mergeCell ref="B116:B119"/>
    <mergeCell ref="C116:D116"/>
    <mergeCell ref="E116:F116"/>
    <mergeCell ref="G116:H116"/>
    <mergeCell ref="I116:J116"/>
    <mergeCell ref="K116:L116"/>
    <mergeCell ref="L118:L119"/>
    <mergeCell ref="W113:AD116"/>
    <mergeCell ref="E114:H114"/>
    <mergeCell ref="I114:K114"/>
    <mergeCell ref="L114:N114"/>
    <mergeCell ref="P114:U114"/>
    <mergeCell ref="E115:H115"/>
    <mergeCell ref="I115:K115"/>
    <mergeCell ref="L115:N115"/>
    <mergeCell ref="P115:U115"/>
    <mergeCell ref="M116:N116"/>
    <mergeCell ref="B113:D115"/>
    <mergeCell ref="E113:H113"/>
    <mergeCell ref="I113:K113"/>
    <mergeCell ref="L113:N113"/>
    <mergeCell ref="O113:O115"/>
    <mergeCell ref="P113:U113"/>
    <mergeCell ref="B120:C120"/>
    <mergeCell ref="D120:AD120"/>
    <mergeCell ref="A121:A129"/>
    <mergeCell ref="B121:D121"/>
    <mergeCell ref="E121:H121"/>
    <mergeCell ref="I121:K121"/>
    <mergeCell ref="L121:N121"/>
    <mergeCell ref="O121:V121"/>
    <mergeCell ref="W121:Z121"/>
    <mergeCell ref="AA121:AD121"/>
    <mergeCell ref="M118:M119"/>
    <mergeCell ref="N118:N119"/>
    <mergeCell ref="O118:P118"/>
    <mergeCell ref="Q118:R118"/>
    <mergeCell ref="S118:T118"/>
    <mergeCell ref="U118:V118"/>
    <mergeCell ref="O119:P119"/>
    <mergeCell ref="Q119:R119"/>
    <mergeCell ref="S119:T119"/>
    <mergeCell ref="U119:V119"/>
    <mergeCell ref="W117:AD119"/>
    <mergeCell ref="C118:C119"/>
    <mergeCell ref="D118:D119"/>
    <mergeCell ref="E118:E119"/>
    <mergeCell ref="F118:F119"/>
    <mergeCell ref="G118:G119"/>
    <mergeCell ref="H118:H119"/>
    <mergeCell ref="I118:I119"/>
    <mergeCell ref="J118:J119"/>
    <mergeCell ref="K118:K119"/>
    <mergeCell ref="O125:P125"/>
    <mergeCell ref="Q125:R125"/>
    <mergeCell ref="S125:T125"/>
    <mergeCell ref="U125:V125"/>
    <mergeCell ref="O126:P126"/>
    <mergeCell ref="Q126:R126"/>
    <mergeCell ref="S126:T126"/>
    <mergeCell ref="U126:V126"/>
    <mergeCell ref="B125:B128"/>
    <mergeCell ref="C125:D125"/>
    <mergeCell ref="E125:F125"/>
    <mergeCell ref="G125:H125"/>
    <mergeCell ref="I125:J125"/>
    <mergeCell ref="K125:L125"/>
    <mergeCell ref="L127:L128"/>
    <mergeCell ref="W122:AD125"/>
    <mergeCell ref="E123:H123"/>
    <mergeCell ref="I123:K123"/>
    <mergeCell ref="L123:N123"/>
    <mergeCell ref="P123:U123"/>
    <mergeCell ref="E124:H124"/>
    <mergeCell ref="I124:K124"/>
    <mergeCell ref="L124:N124"/>
    <mergeCell ref="P124:U124"/>
    <mergeCell ref="M125:N125"/>
    <mergeCell ref="B122:D124"/>
    <mergeCell ref="E122:H122"/>
    <mergeCell ref="I122:K122"/>
    <mergeCell ref="L122:N122"/>
    <mergeCell ref="O122:O124"/>
    <mergeCell ref="P122:U122"/>
    <mergeCell ref="B129:C129"/>
    <mergeCell ref="D129:AD129"/>
    <mergeCell ref="A130:A138"/>
    <mergeCell ref="B130:D130"/>
    <mergeCell ref="E130:H130"/>
    <mergeCell ref="I130:K130"/>
    <mergeCell ref="L130:N130"/>
    <mergeCell ref="O130:V130"/>
    <mergeCell ref="W130:Z130"/>
    <mergeCell ref="AA130:AD130"/>
    <mergeCell ref="M127:M128"/>
    <mergeCell ref="N127:N128"/>
    <mergeCell ref="O127:P127"/>
    <mergeCell ref="Q127:R127"/>
    <mergeCell ref="S127:T127"/>
    <mergeCell ref="U127:V127"/>
    <mergeCell ref="O128:P128"/>
    <mergeCell ref="Q128:R128"/>
    <mergeCell ref="S128:T128"/>
    <mergeCell ref="U128:V128"/>
    <mergeCell ref="W126:AD128"/>
    <mergeCell ref="C127:C128"/>
    <mergeCell ref="D127:D128"/>
    <mergeCell ref="E127:E128"/>
    <mergeCell ref="F127:F128"/>
    <mergeCell ref="G127:G128"/>
    <mergeCell ref="H127:H128"/>
    <mergeCell ref="I127:I128"/>
    <mergeCell ref="J127:J128"/>
    <mergeCell ref="K127:K128"/>
    <mergeCell ref="O134:P134"/>
    <mergeCell ref="Q134:R134"/>
    <mergeCell ref="S134:T134"/>
    <mergeCell ref="U134:V134"/>
    <mergeCell ref="O135:P135"/>
    <mergeCell ref="Q135:R135"/>
    <mergeCell ref="S135:T135"/>
    <mergeCell ref="U135:V135"/>
    <mergeCell ref="B134:B137"/>
    <mergeCell ref="C134:D134"/>
    <mergeCell ref="E134:F134"/>
    <mergeCell ref="G134:H134"/>
    <mergeCell ref="I134:J134"/>
    <mergeCell ref="K134:L134"/>
    <mergeCell ref="L136:L137"/>
    <mergeCell ref="W131:AD134"/>
    <mergeCell ref="E132:H132"/>
    <mergeCell ref="I132:K132"/>
    <mergeCell ref="L132:N132"/>
    <mergeCell ref="P132:U132"/>
    <mergeCell ref="E133:H133"/>
    <mergeCell ref="I133:K133"/>
    <mergeCell ref="L133:N133"/>
    <mergeCell ref="P133:U133"/>
    <mergeCell ref="M134:N134"/>
    <mergeCell ref="B131:D133"/>
    <mergeCell ref="E131:H131"/>
    <mergeCell ref="I131:K131"/>
    <mergeCell ref="L131:N131"/>
    <mergeCell ref="O131:O133"/>
    <mergeCell ref="P131:U131"/>
    <mergeCell ref="B138:C138"/>
    <mergeCell ref="D138:AD138"/>
    <mergeCell ref="A139:A147"/>
    <mergeCell ref="B139:D139"/>
    <mergeCell ref="E139:H139"/>
    <mergeCell ref="I139:K139"/>
    <mergeCell ref="L139:N139"/>
    <mergeCell ref="O139:V139"/>
    <mergeCell ref="W139:Z139"/>
    <mergeCell ref="AA139:AD139"/>
    <mergeCell ref="M136:M137"/>
    <mergeCell ref="N136:N137"/>
    <mergeCell ref="O136:P136"/>
    <mergeCell ref="Q136:R136"/>
    <mergeCell ref="S136:T136"/>
    <mergeCell ref="U136:V136"/>
    <mergeCell ref="O137:P137"/>
    <mergeCell ref="Q137:R137"/>
    <mergeCell ref="S137:T137"/>
    <mergeCell ref="U137:V137"/>
    <mergeCell ref="W135:AD137"/>
    <mergeCell ref="C136:C137"/>
    <mergeCell ref="D136:D137"/>
    <mergeCell ref="E136:E137"/>
    <mergeCell ref="F136:F137"/>
    <mergeCell ref="G136:G137"/>
    <mergeCell ref="H136:H137"/>
    <mergeCell ref="I136:I137"/>
    <mergeCell ref="J136:J137"/>
    <mergeCell ref="K136:K137"/>
    <mergeCell ref="O143:P143"/>
    <mergeCell ref="Q143:R143"/>
    <mergeCell ref="S143:T143"/>
    <mergeCell ref="U143:V143"/>
    <mergeCell ref="O144:P144"/>
    <mergeCell ref="Q144:R144"/>
    <mergeCell ref="S144:T144"/>
    <mergeCell ref="U144:V144"/>
    <mergeCell ref="B143:B146"/>
    <mergeCell ref="C143:D143"/>
    <mergeCell ref="E143:F143"/>
    <mergeCell ref="G143:H143"/>
    <mergeCell ref="I143:J143"/>
    <mergeCell ref="K143:L143"/>
    <mergeCell ref="L145:L146"/>
    <mergeCell ref="W140:AD143"/>
    <mergeCell ref="E141:H141"/>
    <mergeCell ref="I141:K141"/>
    <mergeCell ref="L141:N141"/>
    <mergeCell ref="P141:U141"/>
    <mergeCell ref="E142:H142"/>
    <mergeCell ref="I142:K142"/>
    <mergeCell ref="L142:N142"/>
    <mergeCell ref="P142:U142"/>
    <mergeCell ref="M143:N143"/>
    <mergeCell ref="B140:D142"/>
    <mergeCell ref="E140:H140"/>
    <mergeCell ref="I140:K140"/>
    <mergeCell ref="L140:N140"/>
    <mergeCell ref="O140:O142"/>
    <mergeCell ref="P140:U140"/>
    <mergeCell ref="B147:C147"/>
    <mergeCell ref="D147:AD147"/>
    <mergeCell ref="A148:A156"/>
    <mergeCell ref="B148:D148"/>
    <mergeCell ref="E148:H148"/>
    <mergeCell ref="I148:K148"/>
    <mergeCell ref="L148:N148"/>
    <mergeCell ref="O148:V148"/>
    <mergeCell ref="W148:Z148"/>
    <mergeCell ref="AA148:AD148"/>
    <mergeCell ref="M145:M146"/>
    <mergeCell ref="N145:N146"/>
    <mergeCell ref="O145:P145"/>
    <mergeCell ref="Q145:R145"/>
    <mergeCell ref="S145:T145"/>
    <mergeCell ref="U145:V145"/>
    <mergeCell ref="O146:P146"/>
    <mergeCell ref="Q146:R146"/>
    <mergeCell ref="S146:T146"/>
    <mergeCell ref="U146:V146"/>
    <mergeCell ref="W144:AD146"/>
    <mergeCell ref="C145:C146"/>
    <mergeCell ref="D145:D146"/>
    <mergeCell ref="E145:E146"/>
    <mergeCell ref="F145:F146"/>
    <mergeCell ref="G145:G146"/>
    <mergeCell ref="H145:H146"/>
    <mergeCell ref="I145:I146"/>
    <mergeCell ref="J145:J146"/>
    <mergeCell ref="K145:K146"/>
    <mergeCell ref="O152:P152"/>
    <mergeCell ref="Q152:R152"/>
    <mergeCell ref="S152:T152"/>
    <mergeCell ref="U152:V152"/>
    <mergeCell ref="O153:P153"/>
    <mergeCell ref="Q153:R153"/>
    <mergeCell ref="S153:T153"/>
    <mergeCell ref="U153:V153"/>
    <mergeCell ref="B152:B155"/>
    <mergeCell ref="C152:D152"/>
    <mergeCell ref="E152:F152"/>
    <mergeCell ref="G152:H152"/>
    <mergeCell ref="I152:J152"/>
    <mergeCell ref="K152:L152"/>
    <mergeCell ref="L154:L155"/>
    <mergeCell ref="W149:AD152"/>
    <mergeCell ref="E150:H150"/>
    <mergeCell ref="I150:K150"/>
    <mergeCell ref="L150:N150"/>
    <mergeCell ref="P150:U150"/>
    <mergeCell ref="E151:H151"/>
    <mergeCell ref="I151:K151"/>
    <mergeCell ref="L151:N151"/>
    <mergeCell ref="P151:U151"/>
    <mergeCell ref="M152:N152"/>
    <mergeCell ref="B149:D151"/>
    <mergeCell ref="E149:H149"/>
    <mergeCell ref="I149:K149"/>
    <mergeCell ref="L149:N149"/>
    <mergeCell ref="O149:O151"/>
    <mergeCell ref="P149:U149"/>
    <mergeCell ref="B156:C156"/>
    <mergeCell ref="D156:AD156"/>
    <mergeCell ref="A157:A165"/>
    <mergeCell ref="B157:D157"/>
    <mergeCell ref="E157:H157"/>
    <mergeCell ref="I157:K157"/>
    <mergeCell ref="L157:N157"/>
    <mergeCell ref="O157:V157"/>
    <mergeCell ref="W157:Z157"/>
    <mergeCell ref="AA157:AD157"/>
    <mergeCell ref="M154:M155"/>
    <mergeCell ref="N154:N155"/>
    <mergeCell ref="O154:P154"/>
    <mergeCell ref="Q154:R154"/>
    <mergeCell ref="S154:T154"/>
    <mergeCell ref="U154:V154"/>
    <mergeCell ref="O155:P155"/>
    <mergeCell ref="Q155:R155"/>
    <mergeCell ref="S155:T155"/>
    <mergeCell ref="U155:V155"/>
    <mergeCell ref="W153:AD155"/>
    <mergeCell ref="C154:C155"/>
    <mergeCell ref="D154:D155"/>
    <mergeCell ref="E154:E155"/>
    <mergeCell ref="F154:F155"/>
    <mergeCell ref="G154:G155"/>
    <mergeCell ref="H154:H155"/>
    <mergeCell ref="I154:I155"/>
    <mergeCell ref="J154:J155"/>
    <mergeCell ref="K154:K155"/>
    <mergeCell ref="O161:P161"/>
    <mergeCell ref="Q161:R161"/>
    <mergeCell ref="S161:T161"/>
    <mergeCell ref="U161:V161"/>
    <mergeCell ref="O162:P162"/>
    <mergeCell ref="Q162:R162"/>
    <mergeCell ref="S162:T162"/>
    <mergeCell ref="U162:V162"/>
    <mergeCell ref="B161:B164"/>
    <mergeCell ref="C161:D161"/>
    <mergeCell ref="E161:F161"/>
    <mergeCell ref="G161:H161"/>
    <mergeCell ref="I161:J161"/>
    <mergeCell ref="K161:L161"/>
    <mergeCell ref="L163:L164"/>
    <mergeCell ref="W158:AD161"/>
    <mergeCell ref="E159:H159"/>
    <mergeCell ref="I159:K159"/>
    <mergeCell ref="L159:N159"/>
    <mergeCell ref="P159:U159"/>
    <mergeCell ref="E160:H160"/>
    <mergeCell ref="I160:K160"/>
    <mergeCell ref="L160:N160"/>
    <mergeCell ref="P160:U160"/>
    <mergeCell ref="M161:N161"/>
    <mergeCell ref="B158:D160"/>
    <mergeCell ref="E158:H158"/>
    <mergeCell ref="I158:K158"/>
    <mergeCell ref="L158:N158"/>
    <mergeCell ref="O158:O160"/>
    <mergeCell ref="P158:U158"/>
    <mergeCell ref="B165:C165"/>
    <mergeCell ref="D165:AD165"/>
    <mergeCell ref="A166:A174"/>
    <mergeCell ref="B166:D166"/>
    <mergeCell ref="E166:H166"/>
    <mergeCell ref="I166:K166"/>
    <mergeCell ref="L166:N166"/>
    <mergeCell ref="O166:V166"/>
    <mergeCell ref="W166:Z166"/>
    <mergeCell ref="AA166:AD166"/>
    <mergeCell ref="M163:M164"/>
    <mergeCell ref="N163:N164"/>
    <mergeCell ref="O163:P163"/>
    <mergeCell ref="Q163:R163"/>
    <mergeCell ref="S163:T163"/>
    <mergeCell ref="U163:V163"/>
    <mergeCell ref="O164:P164"/>
    <mergeCell ref="Q164:R164"/>
    <mergeCell ref="S164:T164"/>
    <mergeCell ref="U164:V164"/>
    <mergeCell ref="W162:AD164"/>
    <mergeCell ref="C163:C164"/>
    <mergeCell ref="D163:D164"/>
    <mergeCell ref="E163:E164"/>
    <mergeCell ref="F163:F164"/>
    <mergeCell ref="G163:G164"/>
    <mergeCell ref="H163:H164"/>
    <mergeCell ref="I163:I164"/>
    <mergeCell ref="J163:J164"/>
    <mergeCell ref="K163:K164"/>
    <mergeCell ref="O170:P170"/>
    <mergeCell ref="Q170:R170"/>
    <mergeCell ref="S170:T170"/>
    <mergeCell ref="U170:V170"/>
    <mergeCell ref="O171:P171"/>
    <mergeCell ref="Q171:R171"/>
    <mergeCell ref="S171:T171"/>
    <mergeCell ref="U171:V171"/>
    <mergeCell ref="B170:B173"/>
    <mergeCell ref="C170:D170"/>
    <mergeCell ref="E170:F170"/>
    <mergeCell ref="G170:H170"/>
    <mergeCell ref="I170:J170"/>
    <mergeCell ref="K170:L170"/>
    <mergeCell ref="L172:L173"/>
    <mergeCell ref="W167:AD170"/>
    <mergeCell ref="E168:H168"/>
    <mergeCell ref="I168:K168"/>
    <mergeCell ref="L168:N168"/>
    <mergeCell ref="P168:U168"/>
    <mergeCell ref="E169:H169"/>
    <mergeCell ref="I169:K169"/>
    <mergeCell ref="L169:N169"/>
    <mergeCell ref="P169:U169"/>
    <mergeCell ref="M170:N170"/>
    <mergeCell ref="B167:D169"/>
    <mergeCell ref="E167:H167"/>
    <mergeCell ref="I167:K167"/>
    <mergeCell ref="L167:N167"/>
    <mergeCell ref="O167:O169"/>
    <mergeCell ref="P167:U167"/>
    <mergeCell ref="B174:C174"/>
    <mergeCell ref="D174:AD174"/>
    <mergeCell ref="A175:A183"/>
    <mergeCell ref="B175:D175"/>
    <mergeCell ref="E175:H175"/>
    <mergeCell ref="I175:K175"/>
    <mergeCell ref="L175:N175"/>
    <mergeCell ref="O175:V175"/>
    <mergeCell ref="W175:Z175"/>
    <mergeCell ref="AA175:AD175"/>
    <mergeCell ref="M172:M173"/>
    <mergeCell ref="N172:N173"/>
    <mergeCell ref="O172:P172"/>
    <mergeCell ref="Q172:R172"/>
    <mergeCell ref="S172:T172"/>
    <mergeCell ref="U172:V172"/>
    <mergeCell ref="O173:P173"/>
    <mergeCell ref="Q173:R173"/>
    <mergeCell ref="S173:T173"/>
    <mergeCell ref="U173:V173"/>
    <mergeCell ref="W171:AD173"/>
    <mergeCell ref="C172:C173"/>
    <mergeCell ref="D172:D173"/>
    <mergeCell ref="E172:E173"/>
    <mergeCell ref="F172:F173"/>
    <mergeCell ref="G172:G173"/>
    <mergeCell ref="H172:H173"/>
    <mergeCell ref="I172:I173"/>
    <mergeCell ref="J172:J173"/>
    <mergeCell ref="K172:K173"/>
    <mergeCell ref="O179:P179"/>
    <mergeCell ref="Q179:R179"/>
    <mergeCell ref="S179:T179"/>
    <mergeCell ref="U179:V179"/>
    <mergeCell ref="O180:P180"/>
    <mergeCell ref="Q180:R180"/>
    <mergeCell ref="S180:T180"/>
    <mergeCell ref="U180:V180"/>
    <mergeCell ref="B179:B182"/>
    <mergeCell ref="C179:D179"/>
    <mergeCell ref="E179:F179"/>
    <mergeCell ref="G179:H179"/>
    <mergeCell ref="I179:J179"/>
    <mergeCell ref="K179:L179"/>
    <mergeCell ref="L181:L182"/>
    <mergeCell ref="W176:AD179"/>
    <mergeCell ref="E177:H177"/>
    <mergeCell ref="I177:K177"/>
    <mergeCell ref="L177:N177"/>
    <mergeCell ref="P177:U177"/>
    <mergeCell ref="E178:H178"/>
    <mergeCell ref="I178:K178"/>
    <mergeCell ref="L178:N178"/>
    <mergeCell ref="P178:U178"/>
    <mergeCell ref="M179:N179"/>
    <mergeCell ref="B176:D178"/>
    <mergeCell ref="E176:H176"/>
    <mergeCell ref="I176:K176"/>
    <mergeCell ref="L176:N176"/>
    <mergeCell ref="O176:O178"/>
    <mergeCell ref="P176:U176"/>
    <mergeCell ref="B183:C183"/>
    <mergeCell ref="D183:AD183"/>
    <mergeCell ref="A184:A192"/>
    <mergeCell ref="B184:D184"/>
    <mergeCell ref="E184:H184"/>
    <mergeCell ref="I184:K184"/>
    <mergeCell ref="L184:N184"/>
    <mergeCell ref="O184:V184"/>
    <mergeCell ref="W184:Z184"/>
    <mergeCell ref="AA184:AD184"/>
    <mergeCell ref="M181:M182"/>
    <mergeCell ref="N181:N182"/>
    <mergeCell ref="O181:P181"/>
    <mergeCell ref="Q181:R181"/>
    <mergeCell ref="S181:T181"/>
    <mergeCell ref="U181:V181"/>
    <mergeCell ref="O182:P182"/>
    <mergeCell ref="Q182:R182"/>
    <mergeCell ref="S182:T182"/>
    <mergeCell ref="U182:V182"/>
    <mergeCell ref="W180:AD182"/>
    <mergeCell ref="C181:C182"/>
    <mergeCell ref="D181:D182"/>
    <mergeCell ref="E181:E182"/>
    <mergeCell ref="F181:F182"/>
    <mergeCell ref="G181:G182"/>
    <mergeCell ref="H181:H182"/>
    <mergeCell ref="I181:I182"/>
    <mergeCell ref="J181:J182"/>
    <mergeCell ref="K181:K182"/>
    <mergeCell ref="O188:P188"/>
    <mergeCell ref="Q188:R188"/>
    <mergeCell ref="S188:T188"/>
    <mergeCell ref="U188:V188"/>
    <mergeCell ref="O189:P189"/>
    <mergeCell ref="Q189:R189"/>
    <mergeCell ref="S189:T189"/>
    <mergeCell ref="U189:V189"/>
    <mergeCell ref="B188:B191"/>
    <mergeCell ref="C188:D188"/>
    <mergeCell ref="E188:F188"/>
    <mergeCell ref="G188:H188"/>
    <mergeCell ref="I188:J188"/>
    <mergeCell ref="K188:L188"/>
    <mergeCell ref="L190:L191"/>
    <mergeCell ref="W185:AD188"/>
    <mergeCell ref="E186:H186"/>
    <mergeCell ref="I186:K186"/>
    <mergeCell ref="L186:N186"/>
    <mergeCell ref="P186:U186"/>
    <mergeCell ref="E187:H187"/>
    <mergeCell ref="I187:K187"/>
    <mergeCell ref="L187:N187"/>
    <mergeCell ref="P187:U187"/>
    <mergeCell ref="M188:N188"/>
    <mergeCell ref="B185:D187"/>
    <mergeCell ref="E185:H185"/>
    <mergeCell ref="I185:K185"/>
    <mergeCell ref="L185:N185"/>
    <mergeCell ref="O185:O187"/>
    <mergeCell ref="P185:U185"/>
    <mergeCell ref="B192:C192"/>
    <mergeCell ref="D192:AD192"/>
    <mergeCell ref="A193:A201"/>
    <mergeCell ref="B193:D193"/>
    <mergeCell ref="E193:H193"/>
    <mergeCell ref="I193:K193"/>
    <mergeCell ref="L193:N193"/>
    <mergeCell ref="O193:V193"/>
    <mergeCell ref="W193:Z193"/>
    <mergeCell ref="AA193:AD193"/>
    <mergeCell ref="M190:M191"/>
    <mergeCell ref="N190:N191"/>
    <mergeCell ref="O190:P190"/>
    <mergeCell ref="Q190:R190"/>
    <mergeCell ref="S190:T190"/>
    <mergeCell ref="U190:V190"/>
    <mergeCell ref="O191:P191"/>
    <mergeCell ref="Q191:R191"/>
    <mergeCell ref="S191:T191"/>
    <mergeCell ref="U191:V191"/>
    <mergeCell ref="W189:AD191"/>
    <mergeCell ref="C190:C191"/>
    <mergeCell ref="D190:D191"/>
    <mergeCell ref="E190:E191"/>
    <mergeCell ref="F190:F191"/>
    <mergeCell ref="G190:G191"/>
    <mergeCell ref="H190:H191"/>
    <mergeCell ref="I190:I191"/>
    <mergeCell ref="J190:J191"/>
    <mergeCell ref="K190:K191"/>
    <mergeCell ref="O197:P197"/>
    <mergeCell ref="Q197:R197"/>
    <mergeCell ref="S197:T197"/>
    <mergeCell ref="U197:V197"/>
    <mergeCell ref="O198:P198"/>
    <mergeCell ref="Q198:R198"/>
    <mergeCell ref="S198:T198"/>
    <mergeCell ref="U198:V198"/>
    <mergeCell ref="B197:B200"/>
    <mergeCell ref="C197:D197"/>
    <mergeCell ref="E197:F197"/>
    <mergeCell ref="G197:H197"/>
    <mergeCell ref="I197:J197"/>
    <mergeCell ref="K197:L197"/>
    <mergeCell ref="L199:L200"/>
    <mergeCell ref="W194:AD197"/>
    <mergeCell ref="E195:H195"/>
    <mergeCell ref="I195:K195"/>
    <mergeCell ref="L195:N195"/>
    <mergeCell ref="P195:U195"/>
    <mergeCell ref="E196:H196"/>
    <mergeCell ref="I196:K196"/>
    <mergeCell ref="L196:N196"/>
    <mergeCell ref="P196:U196"/>
    <mergeCell ref="M197:N197"/>
    <mergeCell ref="B194:D196"/>
    <mergeCell ref="E194:H194"/>
    <mergeCell ref="I194:K194"/>
    <mergeCell ref="L194:N194"/>
    <mergeCell ref="O194:O196"/>
    <mergeCell ref="P194:U194"/>
    <mergeCell ref="B201:C201"/>
    <mergeCell ref="D201:AD201"/>
    <mergeCell ref="A202:A210"/>
    <mergeCell ref="B202:D202"/>
    <mergeCell ref="E202:H202"/>
    <mergeCell ref="I202:K202"/>
    <mergeCell ref="L202:N202"/>
    <mergeCell ref="O202:V202"/>
    <mergeCell ref="W202:Z202"/>
    <mergeCell ref="AA202:AD202"/>
    <mergeCell ref="M199:M200"/>
    <mergeCell ref="N199:N200"/>
    <mergeCell ref="O199:P199"/>
    <mergeCell ref="Q199:R199"/>
    <mergeCell ref="S199:T199"/>
    <mergeCell ref="U199:V199"/>
    <mergeCell ref="O200:P200"/>
    <mergeCell ref="Q200:R200"/>
    <mergeCell ref="S200:T200"/>
    <mergeCell ref="U200:V200"/>
    <mergeCell ref="W198:AD200"/>
    <mergeCell ref="C199:C200"/>
    <mergeCell ref="D199:D200"/>
    <mergeCell ref="E199:E200"/>
    <mergeCell ref="F199:F200"/>
    <mergeCell ref="G199:G200"/>
    <mergeCell ref="H199:H200"/>
    <mergeCell ref="I199:I200"/>
    <mergeCell ref="J199:J200"/>
    <mergeCell ref="K199:K200"/>
    <mergeCell ref="O206:P206"/>
    <mergeCell ref="Q206:R206"/>
    <mergeCell ref="S206:T206"/>
    <mergeCell ref="U206:V206"/>
    <mergeCell ref="O207:P207"/>
    <mergeCell ref="Q207:R207"/>
    <mergeCell ref="S207:T207"/>
    <mergeCell ref="U207:V207"/>
    <mergeCell ref="B206:B209"/>
    <mergeCell ref="C206:D206"/>
    <mergeCell ref="E206:F206"/>
    <mergeCell ref="G206:H206"/>
    <mergeCell ref="I206:J206"/>
    <mergeCell ref="K206:L206"/>
    <mergeCell ref="L208:L209"/>
    <mergeCell ref="W203:AD206"/>
    <mergeCell ref="E204:H204"/>
    <mergeCell ref="I204:K204"/>
    <mergeCell ref="L204:N204"/>
    <mergeCell ref="P204:U204"/>
    <mergeCell ref="E205:H205"/>
    <mergeCell ref="I205:K205"/>
    <mergeCell ref="L205:N205"/>
    <mergeCell ref="P205:U205"/>
    <mergeCell ref="M206:N206"/>
    <mergeCell ref="B203:D205"/>
    <mergeCell ref="E203:H203"/>
    <mergeCell ref="I203:K203"/>
    <mergeCell ref="L203:N203"/>
    <mergeCell ref="O203:O205"/>
    <mergeCell ref="P203:U203"/>
    <mergeCell ref="B210:C210"/>
    <mergeCell ref="D210:AD210"/>
    <mergeCell ref="A211:A219"/>
    <mergeCell ref="B211:D211"/>
    <mergeCell ref="E211:H211"/>
    <mergeCell ref="I211:K211"/>
    <mergeCell ref="L211:N211"/>
    <mergeCell ref="O211:V211"/>
    <mergeCell ref="W211:Z211"/>
    <mergeCell ref="AA211:AD211"/>
    <mergeCell ref="M208:M209"/>
    <mergeCell ref="N208:N209"/>
    <mergeCell ref="O208:P208"/>
    <mergeCell ref="Q208:R208"/>
    <mergeCell ref="S208:T208"/>
    <mergeCell ref="U208:V208"/>
    <mergeCell ref="O209:P209"/>
    <mergeCell ref="Q209:R209"/>
    <mergeCell ref="S209:T209"/>
    <mergeCell ref="U209:V209"/>
    <mergeCell ref="W207:AD209"/>
    <mergeCell ref="C208:C209"/>
    <mergeCell ref="D208:D209"/>
    <mergeCell ref="E208:E209"/>
    <mergeCell ref="F208:F209"/>
    <mergeCell ref="G208:G209"/>
    <mergeCell ref="H208:H209"/>
    <mergeCell ref="I208:I209"/>
    <mergeCell ref="J208:J209"/>
    <mergeCell ref="K208:K209"/>
    <mergeCell ref="O215:P215"/>
    <mergeCell ref="Q215:R215"/>
    <mergeCell ref="S215:T215"/>
    <mergeCell ref="U215:V215"/>
    <mergeCell ref="O216:P216"/>
    <mergeCell ref="Q216:R216"/>
    <mergeCell ref="S216:T216"/>
    <mergeCell ref="U216:V216"/>
    <mergeCell ref="B215:B218"/>
    <mergeCell ref="C215:D215"/>
    <mergeCell ref="E215:F215"/>
    <mergeCell ref="G215:H215"/>
    <mergeCell ref="I215:J215"/>
    <mergeCell ref="K215:L215"/>
    <mergeCell ref="L217:L218"/>
    <mergeCell ref="W212:AD215"/>
    <mergeCell ref="E213:H213"/>
    <mergeCell ref="I213:K213"/>
    <mergeCell ref="L213:N213"/>
    <mergeCell ref="P213:U213"/>
    <mergeCell ref="E214:H214"/>
    <mergeCell ref="I214:K214"/>
    <mergeCell ref="L214:N214"/>
    <mergeCell ref="P214:U214"/>
    <mergeCell ref="M215:N215"/>
    <mergeCell ref="B212:D214"/>
    <mergeCell ref="E212:H212"/>
    <mergeCell ref="I212:K212"/>
    <mergeCell ref="L212:N212"/>
    <mergeCell ref="O212:O214"/>
    <mergeCell ref="P212:U212"/>
    <mergeCell ref="B219:C219"/>
    <mergeCell ref="D219:AD219"/>
    <mergeCell ref="A220:A228"/>
    <mergeCell ref="B220:D220"/>
    <mergeCell ref="E220:H220"/>
    <mergeCell ref="I220:K220"/>
    <mergeCell ref="L220:N220"/>
    <mergeCell ref="O220:V220"/>
    <mergeCell ref="W220:Z220"/>
    <mergeCell ref="AA220:AD220"/>
    <mergeCell ref="M217:M218"/>
    <mergeCell ref="N217:N218"/>
    <mergeCell ref="O217:P217"/>
    <mergeCell ref="Q217:R217"/>
    <mergeCell ref="S217:T217"/>
    <mergeCell ref="U217:V217"/>
    <mergeCell ref="O218:P218"/>
    <mergeCell ref="Q218:R218"/>
    <mergeCell ref="S218:T218"/>
    <mergeCell ref="U218:V218"/>
    <mergeCell ref="W216:AD218"/>
    <mergeCell ref="C217:C218"/>
    <mergeCell ref="D217:D218"/>
    <mergeCell ref="E217:E218"/>
    <mergeCell ref="F217:F218"/>
    <mergeCell ref="G217:G218"/>
    <mergeCell ref="H217:H218"/>
    <mergeCell ref="I217:I218"/>
    <mergeCell ref="J217:J218"/>
    <mergeCell ref="K217:K218"/>
    <mergeCell ref="O224:P224"/>
    <mergeCell ref="Q224:R224"/>
    <mergeCell ref="S224:T224"/>
    <mergeCell ref="U224:V224"/>
    <mergeCell ref="O225:P225"/>
    <mergeCell ref="Q225:R225"/>
    <mergeCell ref="S225:T225"/>
    <mergeCell ref="U225:V225"/>
    <mergeCell ref="B224:B227"/>
    <mergeCell ref="C224:D224"/>
    <mergeCell ref="E224:F224"/>
    <mergeCell ref="G224:H224"/>
    <mergeCell ref="I224:J224"/>
    <mergeCell ref="K224:L224"/>
    <mergeCell ref="L226:L227"/>
    <mergeCell ref="W221:AD224"/>
    <mergeCell ref="E222:H222"/>
    <mergeCell ref="I222:K222"/>
    <mergeCell ref="L222:N222"/>
    <mergeCell ref="P222:U222"/>
    <mergeCell ref="E223:H223"/>
    <mergeCell ref="I223:K223"/>
    <mergeCell ref="L223:N223"/>
    <mergeCell ref="P223:U223"/>
    <mergeCell ref="M224:N224"/>
    <mergeCell ref="B221:D223"/>
    <mergeCell ref="E221:H221"/>
    <mergeCell ref="I221:K221"/>
    <mergeCell ref="L221:N221"/>
    <mergeCell ref="O221:O223"/>
    <mergeCell ref="P221:U221"/>
    <mergeCell ref="B228:C228"/>
    <mergeCell ref="D228:AD228"/>
    <mergeCell ref="A229:A237"/>
    <mergeCell ref="B229:D229"/>
    <mergeCell ref="E229:H229"/>
    <mergeCell ref="I229:K229"/>
    <mergeCell ref="L229:N229"/>
    <mergeCell ref="O229:V229"/>
    <mergeCell ref="W229:Z229"/>
    <mergeCell ref="AA229:AD229"/>
    <mergeCell ref="M226:M227"/>
    <mergeCell ref="N226:N227"/>
    <mergeCell ref="O226:P226"/>
    <mergeCell ref="Q226:R226"/>
    <mergeCell ref="S226:T226"/>
    <mergeCell ref="U226:V226"/>
    <mergeCell ref="O227:P227"/>
    <mergeCell ref="Q227:R227"/>
    <mergeCell ref="S227:T227"/>
    <mergeCell ref="U227:V227"/>
    <mergeCell ref="W225:AD227"/>
    <mergeCell ref="C226:C227"/>
    <mergeCell ref="D226:D227"/>
    <mergeCell ref="E226:E227"/>
    <mergeCell ref="F226:F227"/>
    <mergeCell ref="G226:G227"/>
    <mergeCell ref="H226:H227"/>
    <mergeCell ref="I226:I227"/>
    <mergeCell ref="J226:J227"/>
    <mergeCell ref="K226:K227"/>
    <mergeCell ref="O233:P233"/>
    <mergeCell ref="Q233:R233"/>
    <mergeCell ref="S233:T233"/>
    <mergeCell ref="U233:V233"/>
    <mergeCell ref="O234:P234"/>
    <mergeCell ref="Q234:R234"/>
    <mergeCell ref="S234:T234"/>
    <mergeCell ref="U234:V234"/>
    <mergeCell ref="B233:B236"/>
    <mergeCell ref="C233:D233"/>
    <mergeCell ref="E233:F233"/>
    <mergeCell ref="G233:H233"/>
    <mergeCell ref="I233:J233"/>
    <mergeCell ref="K233:L233"/>
    <mergeCell ref="L235:L236"/>
    <mergeCell ref="W230:AD233"/>
    <mergeCell ref="E231:H231"/>
    <mergeCell ref="I231:K231"/>
    <mergeCell ref="L231:N231"/>
    <mergeCell ref="P231:U231"/>
    <mergeCell ref="E232:H232"/>
    <mergeCell ref="I232:K232"/>
    <mergeCell ref="L232:N232"/>
    <mergeCell ref="P232:U232"/>
    <mergeCell ref="M233:N233"/>
    <mergeCell ref="B230:D232"/>
    <mergeCell ref="E230:H230"/>
    <mergeCell ref="I230:K230"/>
    <mergeCell ref="L230:N230"/>
    <mergeCell ref="O230:O232"/>
    <mergeCell ref="P230:U230"/>
    <mergeCell ref="B237:C237"/>
    <mergeCell ref="D237:AD237"/>
    <mergeCell ref="A238:A246"/>
    <mergeCell ref="B238:D238"/>
    <mergeCell ref="E238:H238"/>
    <mergeCell ref="I238:K238"/>
    <mergeCell ref="L238:N238"/>
    <mergeCell ref="O238:V238"/>
    <mergeCell ref="W238:Z238"/>
    <mergeCell ref="AA238:AD238"/>
    <mergeCell ref="M235:M236"/>
    <mergeCell ref="N235:N236"/>
    <mergeCell ref="O235:P235"/>
    <mergeCell ref="Q235:R235"/>
    <mergeCell ref="S235:T235"/>
    <mergeCell ref="U235:V235"/>
    <mergeCell ref="O236:P236"/>
    <mergeCell ref="Q236:R236"/>
    <mergeCell ref="S236:T236"/>
    <mergeCell ref="U236:V236"/>
    <mergeCell ref="W234:AD236"/>
    <mergeCell ref="C235:C236"/>
    <mergeCell ref="D235:D236"/>
    <mergeCell ref="E235:E236"/>
    <mergeCell ref="F235:F236"/>
    <mergeCell ref="G235:G236"/>
    <mergeCell ref="H235:H236"/>
    <mergeCell ref="I235:I236"/>
    <mergeCell ref="J235:J236"/>
    <mergeCell ref="K235:K236"/>
    <mergeCell ref="O242:P242"/>
    <mergeCell ref="Q242:R242"/>
    <mergeCell ref="S242:T242"/>
    <mergeCell ref="U242:V242"/>
    <mergeCell ref="O243:P243"/>
    <mergeCell ref="Q243:R243"/>
    <mergeCell ref="S243:T243"/>
    <mergeCell ref="U243:V243"/>
    <mergeCell ref="B242:B245"/>
    <mergeCell ref="C242:D242"/>
    <mergeCell ref="E242:F242"/>
    <mergeCell ref="G242:H242"/>
    <mergeCell ref="I242:J242"/>
    <mergeCell ref="K242:L242"/>
    <mergeCell ref="L244:L245"/>
    <mergeCell ref="W239:AD242"/>
    <mergeCell ref="E240:H240"/>
    <mergeCell ref="I240:K240"/>
    <mergeCell ref="L240:N240"/>
    <mergeCell ref="P240:U240"/>
    <mergeCell ref="E241:H241"/>
    <mergeCell ref="I241:K241"/>
    <mergeCell ref="L241:N241"/>
    <mergeCell ref="P241:U241"/>
    <mergeCell ref="M242:N242"/>
    <mergeCell ref="B239:D241"/>
    <mergeCell ref="E239:H239"/>
    <mergeCell ref="I239:K239"/>
    <mergeCell ref="L239:N239"/>
    <mergeCell ref="O239:O241"/>
    <mergeCell ref="P239:U239"/>
    <mergeCell ref="B246:C246"/>
    <mergeCell ref="D246:AD246"/>
    <mergeCell ref="A247:A255"/>
    <mergeCell ref="B247:D247"/>
    <mergeCell ref="E247:H247"/>
    <mergeCell ref="I247:K247"/>
    <mergeCell ref="L247:N247"/>
    <mergeCell ref="O247:V247"/>
    <mergeCell ref="W247:Z247"/>
    <mergeCell ref="AA247:AD247"/>
    <mergeCell ref="M244:M245"/>
    <mergeCell ref="N244:N245"/>
    <mergeCell ref="O244:P244"/>
    <mergeCell ref="Q244:R244"/>
    <mergeCell ref="S244:T244"/>
    <mergeCell ref="U244:V244"/>
    <mergeCell ref="O245:P245"/>
    <mergeCell ref="Q245:R245"/>
    <mergeCell ref="S245:T245"/>
    <mergeCell ref="U245:V245"/>
    <mergeCell ref="W243:AD245"/>
    <mergeCell ref="C244:C245"/>
    <mergeCell ref="D244:D245"/>
    <mergeCell ref="E244:E245"/>
    <mergeCell ref="F244:F245"/>
    <mergeCell ref="G244:G245"/>
    <mergeCell ref="H244:H245"/>
    <mergeCell ref="I244:I245"/>
    <mergeCell ref="J244:J245"/>
    <mergeCell ref="K244:K245"/>
    <mergeCell ref="O251:P251"/>
    <mergeCell ref="Q251:R251"/>
    <mergeCell ref="S251:T251"/>
    <mergeCell ref="U251:V251"/>
    <mergeCell ref="O252:P252"/>
    <mergeCell ref="Q252:R252"/>
    <mergeCell ref="S252:T252"/>
    <mergeCell ref="U252:V252"/>
    <mergeCell ref="B251:B254"/>
    <mergeCell ref="C251:D251"/>
    <mergeCell ref="E251:F251"/>
    <mergeCell ref="G251:H251"/>
    <mergeCell ref="I251:J251"/>
    <mergeCell ref="K251:L251"/>
    <mergeCell ref="L253:L254"/>
    <mergeCell ref="W248:AD251"/>
    <mergeCell ref="E249:H249"/>
    <mergeCell ref="I249:K249"/>
    <mergeCell ref="L249:N249"/>
    <mergeCell ref="P249:U249"/>
    <mergeCell ref="E250:H250"/>
    <mergeCell ref="I250:K250"/>
    <mergeCell ref="L250:N250"/>
    <mergeCell ref="P250:U250"/>
    <mergeCell ref="M251:N251"/>
    <mergeCell ref="B248:D250"/>
    <mergeCell ref="E248:H248"/>
    <mergeCell ref="I248:K248"/>
    <mergeCell ref="L248:N248"/>
    <mergeCell ref="O248:O250"/>
    <mergeCell ref="P248:U248"/>
    <mergeCell ref="B255:C255"/>
    <mergeCell ref="D255:AD255"/>
    <mergeCell ref="A256:A264"/>
    <mergeCell ref="B256:D256"/>
    <mergeCell ref="E256:H256"/>
    <mergeCell ref="I256:K256"/>
    <mergeCell ref="L256:N256"/>
    <mergeCell ref="O256:V256"/>
    <mergeCell ref="W256:Z256"/>
    <mergeCell ref="AA256:AD256"/>
    <mergeCell ref="M253:M254"/>
    <mergeCell ref="N253:N254"/>
    <mergeCell ref="O253:P253"/>
    <mergeCell ref="Q253:R253"/>
    <mergeCell ref="S253:T253"/>
    <mergeCell ref="U253:V253"/>
    <mergeCell ref="O254:P254"/>
    <mergeCell ref="Q254:R254"/>
    <mergeCell ref="S254:T254"/>
    <mergeCell ref="U254:V254"/>
    <mergeCell ref="W252:AD254"/>
    <mergeCell ref="C253:C254"/>
    <mergeCell ref="D253:D254"/>
    <mergeCell ref="E253:E254"/>
    <mergeCell ref="F253:F254"/>
    <mergeCell ref="G253:G254"/>
    <mergeCell ref="H253:H254"/>
    <mergeCell ref="I253:I254"/>
    <mergeCell ref="J253:J254"/>
    <mergeCell ref="K253:K254"/>
    <mergeCell ref="O260:P260"/>
    <mergeCell ref="Q260:R260"/>
    <mergeCell ref="S260:T260"/>
    <mergeCell ref="U260:V260"/>
    <mergeCell ref="O261:P261"/>
    <mergeCell ref="Q261:R261"/>
    <mergeCell ref="S261:T261"/>
    <mergeCell ref="U261:V261"/>
    <mergeCell ref="B260:B263"/>
    <mergeCell ref="C260:D260"/>
    <mergeCell ref="E260:F260"/>
    <mergeCell ref="G260:H260"/>
    <mergeCell ref="I260:J260"/>
    <mergeCell ref="K260:L260"/>
    <mergeCell ref="L262:L263"/>
    <mergeCell ref="W257:AD260"/>
    <mergeCell ref="E258:H258"/>
    <mergeCell ref="I258:K258"/>
    <mergeCell ref="L258:N258"/>
    <mergeCell ref="P258:U258"/>
    <mergeCell ref="E259:H259"/>
    <mergeCell ref="I259:K259"/>
    <mergeCell ref="L259:N259"/>
    <mergeCell ref="P259:U259"/>
    <mergeCell ref="M260:N260"/>
    <mergeCell ref="B257:D259"/>
    <mergeCell ref="E257:H257"/>
    <mergeCell ref="I257:K257"/>
    <mergeCell ref="L257:N257"/>
    <mergeCell ref="O257:O259"/>
    <mergeCell ref="P257:U257"/>
    <mergeCell ref="B264:C264"/>
    <mergeCell ref="D264:AD264"/>
    <mergeCell ref="A265:A273"/>
    <mergeCell ref="B265:D265"/>
    <mergeCell ref="E265:H265"/>
    <mergeCell ref="I265:K265"/>
    <mergeCell ref="L265:N265"/>
    <mergeCell ref="O265:V265"/>
    <mergeCell ref="W265:Z265"/>
    <mergeCell ref="AA265:AD265"/>
    <mergeCell ref="M262:M263"/>
    <mergeCell ref="N262:N263"/>
    <mergeCell ref="O262:P262"/>
    <mergeCell ref="Q262:R262"/>
    <mergeCell ref="S262:T262"/>
    <mergeCell ref="U262:V262"/>
    <mergeCell ref="O263:P263"/>
    <mergeCell ref="Q263:R263"/>
    <mergeCell ref="S263:T263"/>
    <mergeCell ref="U263:V263"/>
    <mergeCell ref="W261:AD263"/>
    <mergeCell ref="C262:C263"/>
    <mergeCell ref="D262:D263"/>
    <mergeCell ref="E262:E263"/>
    <mergeCell ref="F262:F263"/>
    <mergeCell ref="G262:G263"/>
    <mergeCell ref="H262:H263"/>
    <mergeCell ref="I262:I263"/>
    <mergeCell ref="J262:J263"/>
    <mergeCell ref="K262:K263"/>
    <mergeCell ref="O269:P269"/>
    <mergeCell ref="Q269:R269"/>
    <mergeCell ref="S269:T269"/>
    <mergeCell ref="U269:V269"/>
    <mergeCell ref="O270:P270"/>
    <mergeCell ref="Q270:R270"/>
    <mergeCell ref="S270:T270"/>
    <mergeCell ref="U270:V270"/>
    <mergeCell ref="B269:B272"/>
    <mergeCell ref="C269:D269"/>
    <mergeCell ref="E269:F269"/>
    <mergeCell ref="G269:H269"/>
    <mergeCell ref="I269:J269"/>
    <mergeCell ref="K269:L269"/>
    <mergeCell ref="L271:L272"/>
    <mergeCell ref="W266:AD269"/>
    <mergeCell ref="E267:H267"/>
    <mergeCell ref="I267:K267"/>
    <mergeCell ref="L267:N267"/>
    <mergeCell ref="P267:U267"/>
    <mergeCell ref="E268:H268"/>
    <mergeCell ref="I268:K268"/>
    <mergeCell ref="L268:N268"/>
    <mergeCell ref="P268:U268"/>
    <mergeCell ref="M269:N269"/>
    <mergeCell ref="B266:D268"/>
    <mergeCell ref="E266:H266"/>
    <mergeCell ref="I266:K266"/>
    <mergeCell ref="L266:N266"/>
    <mergeCell ref="O266:O268"/>
    <mergeCell ref="P266:U266"/>
    <mergeCell ref="B273:C273"/>
    <mergeCell ref="D273:AD273"/>
    <mergeCell ref="M271:M272"/>
    <mergeCell ref="N271:N272"/>
    <mergeCell ref="O271:P271"/>
    <mergeCell ref="Q271:R271"/>
    <mergeCell ref="S271:T271"/>
    <mergeCell ref="U271:V271"/>
    <mergeCell ref="O272:P272"/>
    <mergeCell ref="Q272:R272"/>
    <mergeCell ref="S272:T272"/>
    <mergeCell ref="U272:V272"/>
    <mergeCell ref="W270:AD272"/>
    <mergeCell ref="C271:C272"/>
    <mergeCell ref="D271:D272"/>
    <mergeCell ref="E271:E272"/>
    <mergeCell ref="F271:F272"/>
    <mergeCell ref="G271:G272"/>
    <mergeCell ref="H271:H272"/>
    <mergeCell ref="I271:I272"/>
    <mergeCell ref="J271:J272"/>
    <mergeCell ref="K271:K272"/>
  </mergeCells>
  <phoneticPr fontId="1"/>
  <pageMargins left="0.55118110236220474" right="0.23622047244094491" top="0.54" bottom="0.21" header="0.31496062992125984" footer="0.17"/>
  <pageSetup paperSize="9" orientation="landscape" r:id="rId1"/>
  <rowBreaks count="1" manualBreakCount="1">
    <brk id="21" max="29"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利用者曜日別抽出!$K$5:$K$104</xm:f>
          </x14:formula1>
          <xm:sqref>B5:D7 B14:D16 B23:D25 B32:D34 B41:D43 B50:D52 B59:D61 B68:D70 B77:D79 B86:D88 B95:D97 B104:D106 B113:D115 B122:D124 B131:D133 B140:D142 B149:D151 B158:D160 B167:D169 B176:D178 B185:D187 B194:D196 B203:D205 B212:D214 B221:D223 B230:D232 B239:D241 B248:D250 B257:D259 B266:D268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273"/>
  <sheetViews>
    <sheetView showZeros="0" view="pageBreakPreview" zoomScale="70" zoomScaleNormal="85" zoomScaleSheetLayoutView="70" workbookViewId="0">
      <selection activeCell="W27" sqref="W27:AD29"/>
    </sheetView>
  </sheetViews>
  <sheetFormatPr defaultColWidth="3.44140625" defaultRowHeight="13.2"/>
  <cols>
    <col min="1" max="30" width="4.6640625" style="60" customWidth="1"/>
    <col min="31" max="16384" width="3.44140625" style="60"/>
  </cols>
  <sheetData>
    <row r="1" spans="1:30" ht="25.5" customHeight="1" thickBot="1">
      <c r="A1" s="227" t="s">
        <v>8</v>
      </c>
      <c r="B1" s="228"/>
      <c r="C1" s="228"/>
      <c r="D1" s="176" t="s">
        <v>133</v>
      </c>
      <c r="E1" s="177"/>
      <c r="F1" s="177"/>
      <c r="G1" s="177"/>
      <c r="H1" s="177"/>
      <c r="I1" s="177"/>
      <c r="J1" s="177"/>
      <c r="K1" s="177"/>
      <c r="L1" s="177"/>
      <c r="M1" s="177"/>
      <c r="N1" s="177"/>
      <c r="O1" s="177"/>
      <c r="P1" s="177"/>
      <c r="Q1" s="177"/>
      <c r="R1" s="177"/>
      <c r="S1" s="232"/>
      <c r="T1" s="233" t="s">
        <v>41</v>
      </c>
      <c r="U1" s="234"/>
      <c r="V1" s="235"/>
      <c r="W1" s="236"/>
      <c r="X1" s="236"/>
      <c r="Y1" s="236"/>
      <c r="Z1" s="236"/>
      <c r="AA1" s="236"/>
      <c r="AB1" s="236"/>
      <c r="AC1" s="236"/>
      <c r="AD1" s="237"/>
    </row>
    <row r="2" spans="1:30" ht="5.25" customHeight="1" thickBot="1"/>
    <row r="3" spans="1:30" ht="15" thickBot="1">
      <c r="A3" s="229" t="s">
        <v>134</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1"/>
    </row>
    <row r="4" spans="1:30" ht="21" customHeight="1" thickBot="1">
      <c r="A4" s="146">
        <v>1</v>
      </c>
      <c r="B4" s="149" t="s">
        <v>9</v>
      </c>
      <c r="C4" s="150"/>
      <c r="D4" s="151"/>
      <c r="E4" s="149" t="s">
        <v>10</v>
      </c>
      <c r="F4" s="150"/>
      <c r="G4" s="150"/>
      <c r="H4" s="150"/>
      <c r="I4" s="196" t="s">
        <v>11</v>
      </c>
      <c r="J4" s="150"/>
      <c r="K4" s="197"/>
      <c r="L4" s="150" t="s">
        <v>12</v>
      </c>
      <c r="M4" s="150"/>
      <c r="N4" s="150"/>
      <c r="O4" s="198" t="s">
        <v>175</v>
      </c>
      <c r="P4" s="199"/>
      <c r="Q4" s="199"/>
      <c r="R4" s="199"/>
      <c r="S4" s="199"/>
      <c r="T4" s="199"/>
      <c r="U4" s="199"/>
      <c r="V4" s="199"/>
      <c r="W4" s="203" t="s">
        <v>169</v>
      </c>
      <c r="X4" s="204"/>
      <c r="Y4" s="204"/>
      <c r="Z4" s="205"/>
      <c r="AA4" s="206" t="str">
        <f>VLOOKUP($B5,利用者一覧!$C$4:$AU$53,43,FALSE)</f>
        <v>口腔</v>
      </c>
      <c r="AB4" s="206"/>
      <c r="AC4" s="206"/>
      <c r="AD4" s="207"/>
    </row>
    <row r="5" spans="1:30" ht="21" customHeight="1" thickTop="1">
      <c r="A5" s="147"/>
      <c r="B5" s="208" t="s">
        <v>192</v>
      </c>
      <c r="C5" s="208"/>
      <c r="D5" s="208"/>
      <c r="E5" s="211" t="s">
        <v>19</v>
      </c>
      <c r="F5" s="212"/>
      <c r="G5" s="212"/>
      <c r="H5" s="212"/>
      <c r="I5" s="213" t="s">
        <v>20</v>
      </c>
      <c r="J5" s="214"/>
      <c r="K5" s="215"/>
      <c r="L5" s="214" t="s">
        <v>21</v>
      </c>
      <c r="M5" s="214"/>
      <c r="N5" s="214"/>
      <c r="O5" s="216" t="s">
        <v>147</v>
      </c>
      <c r="P5" s="218" t="str">
        <f>VLOOKUP($B5,利用者一覧!$C$4:$AU$53,40,FALSE)</f>
        <v>てくてく体操</v>
      </c>
      <c r="Q5" s="219"/>
      <c r="R5" s="219"/>
      <c r="S5" s="219"/>
      <c r="T5" s="219"/>
      <c r="U5" s="220"/>
      <c r="V5" s="88" t="s">
        <v>148</v>
      </c>
      <c r="W5" s="221" t="str">
        <f>VLOOKUP($B5,利用者一覧!$C$4:$AU$53,45,FALSE)</f>
        <v>②他者とのコミュをサポート④トイレのついてに歩行訓練⑤米の摂取量の確認⑥1日1回またぎ動作訓練⑦見守り⑧機能訓練欄要確認</v>
      </c>
      <c r="X5" s="222"/>
      <c r="Y5" s="222"/>
      <c r="Z5" s="222"/>
      <c r="AA5" s="222"/>
      <c r="AB5" s="222"/>
      <c r="AC5" s="222"/>
      <c r="AD5" s="223"/>
    </row>
    <row r="6" spans="1:30" ht="21" customHeight="1">
      <c r="A6" s="147"/>
      <c r="B6" s="209"/>
      <c r="C6" s="209"/>
      <c r="D6" s="209"/>
      <c r="E6" s="183" t="s">
        <v>24</v>
      </c>
      <c r="F6" s="184"/>
      <c r="G6" s="184"/>
      <c r="H6" s="184"/>
      <c r="I6" s="185" t="s">
        <v>20</v>
      </c>
      <c r="J6" s="186"/>
      <c r="K6" s="187"/>
      <c r="L6" s="186" t="s">
        <v>21</v>
      </c>
      <c r="M6" s="186"/>
      <c r="N6" s="186"/>
      <c r="O6" s="217"/>
      <c r="P6" s="188" t="str">
        <f>VLOOKUP($B5,利用者一覧!$C$4:$AU$53,41,FALSE)</f>
        <v>下肢マシントレ</v>
      </c>
      <c r="Q6" s="189"/>
      <c r="R6" s="189"/>
      <c r="S6" s="189"/>
      <c r="T6" s="189"/>
      <c r="U6" s="190"/>
      <c r="V6" s="89" t="s">
        <v>148</v>
      </c>
      <c r="W6" s="224"/>
      <c r="X6" s="225"/>
      <c r="Y6" s="225"/>
      <c r="Z6" s="225"/>
      <c r="AA6" s="225"/>
      <c r="AB6" s="225"/>
      <c r="AC6" s="225"/>
      <c r="AD6" s="226"/>
    </row>
    <row r="7" spans="1:30" ht="21" customHeight="1" thickBot="1">
      <c r="A7" s="147"/>
      <c r="B7" s="210"/>
      <c r="C7" s="210"/>
      <c r="D7" s="210"/>
      <c r="E7" s="191" t="s">
        <v>25</v>
      </c>
      <c r="F7" s="192"/>
      <c r="G7" s="192"/>
      <c r="H7" s="192"/>
      <c r="I7" s="193" t="s">
        <v>20</v>
      </c>
      <c r="J7" s="194"/>
      <c r="K7" s="195"/>
      <c r="L7" s="194" t="s">
        <v>21</v>
      </c>
      <c r="M7" s="194"/>
      <c r="N7" s="194"/>
      <c r="O7" s="217"/>
      <c r="P7" s="188">
        <f>VLOOKUP($B5,利用者一覧!$C$4:$AU$53,42,FALSE)</f>
        <v>0</v>
      </c>
      <c r="Q7" s="189"/>
      <c r="R7" s="189"/>
      <c r="S7" s="189"/>
      <c r="T7" s="189"/>
      <c r="U7" s="190"/>
      <c r="V7" s="89" t="s">
        <v>148</v>
      </c>
      <c r="W7" s="224"/>
      <c r="X7" s="225"/>
      <c r="Y7" s="225"/>
      <c r="Z7" s="225"/>
      <c r="AA7" s="225"/>
      <c r="AB7" s="225"/>
      <c r="AC7" s="225"/>
      <c r="AD7" s="226"/>
    </row>
    <row r="8" spans="1:30" ht="21" customHeight="1" thickBot="1">
      <c r="A8" s="147"/>
      <c r="B8" s="162" t="s">
        <v>132</v>
      </c>
      <c r="C8" s="165" t="s">
        <v>13</v>
      </c>
      <c r="D8" s="166"/>
      <c r="E8" s="167" t="s">
        <v>14</v>
      </c>
      <c r="F8" s="166"/>
      <c r="G8" s="167" t="s">
        <v>15</v>
      </c>
      <c r="H8" s="166"/>
      <c r="I8" s="167" t="s">
        <v>16</v>
      </c>
      <c r="J8" s="166"/>
      <c r="K8" s="167" t="s">
        <v>17</v>
      </c>
      <c r="L8" s="166"/>
      <c r="M8" s="167" t="s">
        <v>18</v>
      </c>
      <c r="N8" s="168"/>
      <c r="O8" s="169" t="s">
        <v>135</v>
      </c>
      <c r="P8" s="170"/>
      <c r="Q8" s="170" t="s">
        <v>143</v>
      </c>
      <c r="R8" s="170"/>
      <c r="S8" s="170" t="s">
        <v>144</v>
      </c>
      <c r="T8" s="170"/>
      <c r="U8" s="170" t="s">
        <v>138</v>
      </c>
      <c r="V8" s="171"/>
      <c r="W8" s="224"/>
      <c r="X8" s="225"/>
      <c r="Y8" s="225"/>
      <c r="Z8" s="225"/>
      <c r="AA8" s="225"/>
      <c r="AB8" s="225"/>
      <c r="AC8" s="225"/>
      <c r="AD8" s="226"/>
    </row>
    <row r="9" spans="1:30" ht="21" customHeight="1" thickTop="1">
      <c r="A9" s="147"/>
      <c r="B9" s="163"/>
      <c r="C9" s="90" t="s">
        <v>22</v>
      </c>
      <c r="D9" s="91" t="s">
        <v>23</v>
      </c>
      <c r="E9" s="92" t="s">
        <v>22</v>
      </c>
      <c r="F9" s="91" t="s">
        <v>23</v>
      </c>
      <c r="G9" s="92" t="s">
        <v>22</v>
      </c>
      <c r="H9" s="91" t="s">
        <v>23</v>
      </c>
      <c r="I9" s="92" t="s">
        <v>22</v>
      </c>
      <c r="J9" s="91" t="s">
        <v>23</v>
      </c>
      <c r="K9" s="92" t="s">
        <v>22</v>
      </c>
      <c r="L9" s="91" t="s">
        <v>23</v>
      </c>
      <c r="M9" s="92" t="s">
        <v>22</v>
      </c>
      <c r="N9" s="93" t="s">
        <v>23</v>
      </c>
      <c r="O9" s="172" t="str">
        <f>VLOOKUP($B5,利用者一覧!$C$4:$AU$53,14,FALSE)</f>
        <v>□</v>
      </c>
      <c r="P9" s="155"/>
      <c r="Q9" s="173" t="str">
        <f>VLOOKUP($B5,利用者一覧!$C$4:$AU$53,16,FALSE)</f>
        <v>☑</v>
      </c>
      <c r="R9" s="155"/>
      <c r="S9" s="155" t="str">
        <f>VLOOKUP($B5,利用者一覧!$C$4:$AU$53,18,FALSE)</f>
        <v>□</v>
      </c>
      <c r="T9" s="155"/>
      <c r="U9" s="155" t="str">
        <f>VLOOKUP($B5,利用者一覧!$C$4:$AU$53,20,FALSE)</f>
        <v>☑</v>
      </c>
      <c r="V9" s="155"/>
      <c r="W9" s="179" t="str">
        <f>VLOOKUP($B5,利用者一覧!$C$4:$AU$53,44,FALSE)</f>
        <v>目標：食事業の増加　注意：口腔体操を食前に</v>
      </c>
      <c r="X9" s="179"/>
      <c r="Y9" s="179"/>
      <c r="Z9" s="179"/>
      <c r="AA9" s="179"/>
      <c r="AB9" s="179"/>
      <c r="AC9" s="179"/>
      <c r="AD9" s="180"/>
    </row>
    <row r="10" spans="1:30" ht="21" customHeight="1">
      <c r="A10" s="147"/>
      <c r="B10" s="163"/>
      <c r="C10" s="156" t="str">
        <f>VLOOKUP($B5,利用者一覧!$C$4:$AU$53,30,FALSE)</f>
        <v>☑</v>
      </c>
      <c r="D10" s="158" t="s">
        <v>148</v>
      </c>
      <c r="E10" s="160" t="str">
        <f>VLOOKUP($B5,利用者一覧!$C$4:$AU$53,31,FALSE)</f>
        <v>□</v>
      </c>
      <c r="F10" s="158" t="s">
        <v>148</v>
      </c>
      <c r="G10" s="160" t="str">
        <f>VLOOKUP($B5,利用者一覧!$C$4:$AU$53,32,FALSE)</f>
        <v>□</v>
      </c>
      <c r="H10" s="158" t="s">
        <v>148</v>
      </c>
      <c r="I10" s="160" t="str">
        <f>VLOOKUP($B5,利用者一覧!$C$4:$AU$53,33,FALSE)</f>
        <v>□</v>
      </c>
      <c r="J10" s="158" t="s">
        <v>148</v>
      </c>
      <c r="K10" s="160" t="str">
        <f>VLOOKUP($B5,利用者一覧!$C$4:$AU$53,34,FALSE)</f>
        <v>□</v>
      </c>
      <c r="L10" s="158" t="s">
        <v>148</v>
      </c>
      <c r="M10" s="160" t="str">
        <f>VLOOKUP($B5,利用者一覧!$C$4:$AU$53,35,FALSE)</f>
        <v>☑</v>
      </c>
      <c r="N10" s="200" t="s">
        <v>148</v>
      </c>
      <c r="O10" s="202" t="s">
        <v>139</v>
      </c>
      <c r="P10" s="152"/>
      <c r="Q10" s="152" t="s">
        <v>140</v>
      </c>
      <c r="R10" s="152"/>
      <c r="S10" s="152" t="s">
        <v>141</v>
      </c>
      <c r="T10" s="152"/>
      <c r="U10" s="152" t="s">
        <v>142</v>
      </c>
      <c r="V10" s="152"/>
      <c r="W10" s="179"/>
      <c r="X10" s="179"/>
      <c r="Y10" s="179"/>
      <c r="Z10" s="179"/>
      <c r="AA10" s="179"/>
      <c r="AB10" s="179"/>
      <c r="AC10" s="179"/>
      <c r="AD10" s="180"/>
    </row>
    <row r="11" spans="1:30" ht="21" customHeight="1" thickBot="1">
      <c r="A11" s="147"/>
      <c r="B11" s="164"/>
      <c r="C11" s="157"/>
      <c r="D11" s="159"/>
      <c r="E11" s="161"/>
      <c r="F11" s="159"/>
      <c r="G11" s="161"/>
      <c r="H11" s="159"/>
      <c r="I11" s="161"/>
      <c r="J11" s="159"/>
      <c r="K11" s="161"/>
      <c r="L11" s="159"/>
      <c r="M11" s="161"/>
      <c r="N11" s="201"/>
      <c r="O11" s="153" t="str">
        <f>VLOOKUP($B5,利用者一覧!$C$4:$AU$53,22,FALSE)</f>
        <v>☑</v>
      </c>
      <c r="P11" s="154"/>
      <c r="Q11" s="154" t="str">
        <f>VLOOKUP($B5,利用者一覧!$C$4:$AU$53,24,FALSE)</f>
        <v>☑</v>
      </c>
      <c r="R11" s="154"/>
      <c r="S11" s="154" t="str">
        <f>VLOOKUP($B5,利用者一覧!$C$4:$AU$53,26,FALSE)</f>
        <v>☑</v>
      </c>
      <c r="T11" s="154"/>
      <c r="U11" s="154" t="str">
        <f>VLOOKUP($B5,利用者一覧!$C$4:$AU$53,28,FALSE)</f>
        <v>☑</v>
      </c>
      <c r="V11" s="154"/>
      <c r="W11" s="181"/>
      <c r="X11" s="181"/>
      <c r="Y11" s="181"/>
      <c r="Z11" s="181"/>
      <c r="AA11" s="181"/>
      <c r="AB11" s="181"/>
      <c r="AC11" s="181"/>
      <c r="AD11" s="182"/>
    </row>
    <row r="12" spans="1:30" ht="26.4" customHeight="1" thickBot="1">
      <c r="A12" s="148"/>
      <c r="B12" s="174" t="s">
        <v>182</v>
      </c>
      <c r="C12" s="175"/>
      <c r="D12" s="176"/>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8"/>
    </row>
    <row r="13" spans="1:30" ht="21" customHeight="1" thickBot="1">
      <c r="A13" s="146">
        <v>2</v>
      </c>
      <c r="B13" s="149" t="s">
        <v>9</v>
      </c>
      <c r="C13" s="150"/>
      <c r="D13" s="151"/>
      <c r="E13" s="149" t="s">
        <v>10</v>
      </c>
      <c r="F13" s="150"/>
      <c r="G13" s="150"/>
      <c r="H13" s="150"/>
      <c r="I13" s="196" t="s">
        <v>11</v>
      </c>
      <c r="J13" s="150"/>
      <c r="K13" s="197"/>
      <c r="L13" s="150" t="s">
        <v>12</v>
      </c>
      <c r="M13" s="150"/>
      <c r="N13" s="150"/>
      <c r="O13" s="198" t="s">
        <v>175</v>
      </c>
      <c r="P13" s="199"/>
      <c r="Q13" s="199"/>
      <c r="R13" s="199"/>
      <c r="S13" s="199"/>
      <c r="T13" s="199"/>
      <c r="U13" s="199"/>
      <c r="V13" s="199"/>
      <c r="W13" s="203" t="s">
        <v>169</v>
      </c>
      <c r="X13" s="204"/>
      <c r="Y13" s="204"/>
      <c r="Z13" s="205"/>
      <c r="AA13" s="206" t="str">
        <f>VLOOKUP($B14,利用者一覧!$C$4:$AU$53,43,FALSE)</f>
        <v>栄養</v>
      </c>
      <c r="AB13" s="206"/>
      <c r="AC13" s="206"/>
      <c r="AD13" s="207"/>
    </row>
    <row r="14" spans="1:30" ht="21" customHeight="1" thickTop="1">
      <c r="A14" s="147"/>
      <c r="B14" s="208" t="s">
        <v>186</v>
      </c>
      <c r="C14" s="208"/>
      <c r="D14" s="208"/>
      <c r="E14" s="211" t="s">
        <v>19</v>
      </c>
      <c r="F14" s="212"/>
      <c r="G14" s="212"/>
      <c r="H14" s="212"/>
      <c r="I14" s="213" t="s">
        <v>20</v>
      </c>
      <c r="J14" s="214"/>
      <c r="K14" s="215"/>
      <c r="L14" s="214" t="s">
        <v>21</v>
      </c>
      <c r="M14" s="214"/>
      <c r="N14" s="214"/>
      <c r="O14" s="216" t="s">
        <v>147</v>
      </c>
      <c r="P14" s="218" t="str">
        <f>VLOOKUP($B14,利用者一覧!$C$4:$AU$53,40,FALSE)</f>
        <v>歩行運動</v>
      </c>
      <c r="Q14" s="219"/>
      <c r="R14" s="219"/>
      <c r="S14" s="219"/>
      <c r="T14" s="219"/>
      <c r="U14" s="220"/>
      <c r="V14" s="88" t="s">
        <v>148</v>
      </c>
      <c r="W14" s="221" t="str">
        <f>VLOOKUP($B14,利用者一覧!$C$4:$AU$53,45,FALSE)</f>
        <v>①買い物に行けるよう歩行訓練③他者とのコミュをサポート④立ち座りの声かけ⑧機能訓練欄要確認</v>
      </c>
      <c r="X14" s="222"/>
      <c r="Y14" s="222"/>
      <c r="Z14" s="222"/>
      <c r="AA14" s="222"/>
      <c r="AB14" s="222"/>
      <c r="AC14" s="222"/>
      <c r="AD14" s="223"/>
    </row>
    <row r="15" spans="1:30" ht="21" customHeight="1">
      <c r="A15" s="147"/>
      <c r="B15" s="209"/>
      <c r="C15" s="209"/>
      <c r="D15" s="209"/>
      <c r="E15" s="183" t="s">
        <v>24</v>
      </c>
      <c r="F15" s="184"/>
      <c r="G15" s="184"/>
      <c r="H15" s="184"/>
      <c r="I15" s="185" t="s">
        <v>20</v>
      </c>
      <c r="J15" s="186"/>
      <c r="K15" s="187"/>
      <c r="L15" s="186" t="s">
        <v>21</v>
      </c>
      <c r="M15" s="186"/>
      <c r="N15" s="186"/>
      <c r="O15" s="217"/>
      <c r="P15" s="188" t="str">
        <f>VLOOKUP($B14,利用者一覧!$C$4:$AU$53,41,FALSE)</f>
        <v>下肢マシントレ</v>
      </c>
      <c r="Q15" s="189"/>
      <c r="R15" s="189"/>
      <c r="S15" s="189"/>
      <c r="T15" s="189"/>
      <c r="U15" s="190"/>
      <c r="V15" s="89" t="s">
        <v>148</v>
      </c>
      <c r="W15" s="224"/>
      <c r="X15" s="225"/>
      <c r="Y15" s="225"/>
      <c r="Z15" s="225"/>
      <c r="AA15" s="225"/>
      <c r="AB15" s="225"/>
      <c r="AC15" s="225"/>
      <c r="AD15" s="226"/>
    </row>
    <row r="16" spans="1:30" ht="21" customHeight="1" thickBot="1">
      <c r="A16" s="147"/>
      <c r="B16" s="210"/>
      <c r="C16" s="210"/>
      <c r="D16" s="210"/>
      <c r="E16" s="191" t="s">
        <v>25</v>
      </c>
      <c r="F16" s="192"/>
      <c r="G16" s="192"/>
      <c r="H16" s="192"/>
      <c r="I16" s="193" t="s">
        <v>20</v>
      </c>
      <c r="J16" s="194"/>
      <c r="K16" s="195"/>
      <c r="L16" s="194" t="s">
        <v>21</v>
      </c>
      <c r="M16" s="194"/>
      <c r="N16" s="194"/>
      <c r="O16" s="217"/>
      <c r="P16" s="188" t="str">
        <f>VLOOKUP($B14,利用者一覧!$C$4:$AU$53,42,FALSE)</f>
        <v>握力アップの運動</v>
      </c>
      <c r="Q16" s="189"/>
      <c r="R16" s="189"/>
      <c r="S16" s="189"/>
      <c r="T16" s="189"/>
      <c r="U16" s="190"/>
      <c r="V16" s="89" t="s">
        <v>148</v>
      </c>
      <c r="W16" s="224"/>
      <c r="X16" s="225"/>
      <c r="Y16" s="225"/>
      <c r="Z16" s="225"/>
      <c r="AA16" s="225"/>
      <c r="AB16" s="225"/>
      <c r="AC16" s="225"/>
      <c r="AD16" s="226"/>
    </row>
    <row r="17" spans="1:30" ht="21" customHeight="1" thickBot="1">
      <c r="A17" s="147"/>
      <c r="B17" s="162" t="s">
        <v>132</v>
      </c>
      <c r="C17" s="165" t="s">
        <v>13</v>
      </c>
      <c r="D17" s="166"/>
      <c r="E17" s="167" t="s">
        <v>14</v>
      </c>
      <c r="F17" s="166"/>
      <c r="G17" s="167" t="s">
        <v>15</v>
      </c>
      <c r="H17" s="166"/>
      <c r="I17" s="167" t="s">
        <v>16</v>
      </c>
      <c r="J17" s="166"/>
      <c r="K17" s="167" t="s">
        <v>17</v>
      </c>
      <c r="L17" s="166"/>
      <c r="M17" s="167" t="s">
        <v>18</v>
      </c>
      <c r="N17" s="168"/>
      <c r="O17" s="169" t="s">
        <v>135</v>
      </c>
      <c r="P17" s="170"/>
      <c r="Q17" s="170" t="s">
        <v>143</v>
      </c>
      <c r="R17" s="170"/>
      <c r="S17" s="170" t="s">
        <v>144</v>
      </c>
      <c r="T17" s="170"/>
      <c r="U17" s="170" t="s">
        <v>138</v>
      </c>
      <c r="V17" s="171"/>
      <c r="W17" s="224"/>
      <c r="X17" s="225"/>
      <c r="Y17" s="225"/>
      <c r="Z17" s="225"/>
      <c r="AA17" s="225"/>
      <c r="AB17" s="225"/>
      <c r="AC17" s="225"/>
      <c r="AD17" s="226"/>
    </row>
    <row r="18" spans="1:30" ht="21" customHeight="1" thickTop="1">
      <c r="A18" s="147"/>
      <c r="B18" s="163"/>
      <c r="C18" s="90" t="s">
        <v>22</v>
      </c>
      <c r="D18" s="91" t="s">
        <v>23</v>
      </c>
      <c r="E18" s="92" t="s">
        <v>22</v>
      </c>
      <c r="F18" s="91" t="s">
        <v>23</v>
      </c>
      <c r="G18" s="92" t="s">
        <v>22</v>
      </c>
      <c r="H18" s="91" t="s">
        <v>23</v>
      </c>
      <c r="I18" s="92" t="s">
        <v>22</v>
      </c>
      <c r="J18" s="91" t="s">
        <v>23</v>
      </c>
      <c r="K18" s="92" t="s">
        <v>22</v>
      </c>
      <c r="L18" s="91" t="s">
        <v>23</v>
      </c>
      <c r="M18" s="92" t="s">
        <v>22</v>
      </c>
      <c r="N18" s="93" t="s">
        <v>23</v>
      </c>
      <c r="O18" s="172" t="str">
        <f>VLOOKUP($B14,利用者一覧!$C$4:$AU$53,14,FALSE)</f>
        <v>☑</v>
      </c>
      <c r="P18" s="155"/>
      <c r="Q18" s="173" t="str">
        <f>VLOOKUP($B14,利用者一覧!$C$4:$AU$53,16,FALSE)</f>
        <v>□</v>
      </c>
      <c r="R18" s="155"/>
      <c r="S18" s="155" t="str">
        <f>VLOOKUP($B14,利用者一覧!$C$4:$AU$53,18,FALSE)</f>
        <v>☑</v>
      </c>
      <c r="T18" s="155"/>
      <c r="U18" s="155" t="str">
        <f>VLOOKUP($B14,利用者一覧!$C$4:$AU$53,20,FALSE)</f>
        <v>☑</v>
      </c>
      <c r="V18" s="155"/>
      <c r="W18" s="179" t="str">
        <f>VLOOKUP($B14,利用者一覧!$C$4:$AU$53,44,FALSE)</f>
        <v>目標：筋肉量の増加　注意：食事量の確認食べるよう声かけ</v>
      </c>
      <c r="X18" s="179"/>
      <c r="Y18" s="179"/>
      <c r="Z18" s="179"/>
      <c r="AA18" s="179"/>
      <c r="AB18" s="179"/>
      <c r="AC18" s="179"/>
      <c r="AD18" s="180"/>
    </row>
    <row r="19" spans="1:30" ht="21" customHeight="1">
      <c r="A19" s="147"/>
      <c r="B19" s="163"/>
      <c r="C19" s="156" t="str">
        <f>VLOOKUP($B14,利用者一覧!$C$4:$AU$53,30,FALSE)</f>
        <v>□</v>
      </c>
      <c r="D19" s="158" t="s">
        <v>148</v>
      </c>
      <c r="E19" s="160" t="str">
        <f>VLOOKUP($B14,利用者一覧!$C$4:$AU$53,31,FALSE)</f>
        <v>□</v>
      </c>
      <c r="F19" s="158" t="s">
        <v>148</v>
      </c>
      <c r="G19" s="160" t="str">
        <f>VLOOKUP($B14,利用者一覧!$C$4:$AU$53,32,FALSE)</f>
        <v>□</v>
      </c>
      <c r="H19" s="158" t="s">
        <v>148</v>
      </c>
      <c r="I19" s="160" t="str">
        <f>VLOOKUP($B14,利用者一覧!$C$4:$AU$53,33,FALSE)</f>
        <v>□</v>
      </c>
      <c r="J19" s="158" t="s">
        <v>148</v>
      </c>
      <c r="K19" s="160" t="str">
        <f>VLOOKUP($B14,利用者一覧!$C$4:$AU$53,34,FALSE)</f>
        <v>☑</v>
      </c>
      <c r="L19" s="158" t="s">
        <v>148</v>
      </c>
      <c r="M19" s="160" t="str">
        <f>VLOOKUP($B14,利用者一覧!$C$4:$AU$53,35,FALSE)</f>
        <v>□</v>
      </c>
      <c r="N19" s="200" t="s">
        <v>148</v>
      </c>
      <c r="O19" s="202" t="s">
        <v>139</v>
      </c>
      <c r="P19" s="152"/>
      <c r="Q19" s="152" t="s">
        <v>140</v>
      </c>
      <c r="R19" s="152"/>
      <c r="S19" s="152" t="s">
        <v>141</v>
      </c>
      <c r="T19" s="152"/>
      <c r="U19" s="152" t="s">
        <v>142</v>
      </c>
      <c r="V19" s="152"/>
      <c r="W19" s="179"/>
      <c r="X19" s="179"/>
      <c r="Y19" s="179"/>
      <c r="Z19" s="179"/>
      <c r="AA19" s="179"/>
      <c r="AB19" s="179"/>
      <c r="AC19" s="179"/>
      <c r="AD19" s="180"/>
    </row>
    <row r="20" spans="1:30" ht="21" customHeight="1" thickBot="1">
      <c r="A20" s="147"/>
      <c r="B20" s="164"/>
      <c r="C20" s="157"/>
      <c r="D20" s="159"/>
      <c r="E20" s="161"/>
      <c r="F20" s="159"/>
      <c r="G20" s="161"/>
      <c r="H20" s="159"/>
      <c r="I20" s="161"/>
      <c r="J20" s="159"/>
      <c r="K20" s="161"/>
      <c r="L20" s="159"/>
      <c r="M20" s="161"/>
      <c r="N20" s="201"/>
      <c r="O20" s="153" t="str">
        <f>VLOOKUP($B14,利用者一覧!$C$4:$AU$53,22,FALSE)</f>
        <v>□</v>
      </c>
      <c r="P20" s="154"/>
      <c r="Q20" s="154" t="str">
        <f>VLOOKUP($B14,利用者一覧!$C$4:$AU$53,24,FALSE)</f>
        <v>□</v>
      </c>
      <c r="R20" s="154"/>
      <c r="S20" s="154" t="str">
        <f>VLOOKUP($B14,利用者一覧!$C$4:$AU$53,26,FALSE)</f>
        <v>□</v>
      </c>
      <c r="T20" s="154"/>
      <c r="U20" s="154" t="str">
        <f>VLOOKUP($B14,利用者一覧!$C$4:$AU$53,28,FALSE)</f>
        <v>☑</v>
      </c>
      <c r="V20" s="154"/>
      <c r="W20" s="181"/>
      <c r="X20" s="181"/>
      <c r="Y20" s="181"/>
      <c r="Z20" s="181"/>
      <c r="AA20" s="181"/>
      <c r="AB20" s="181"/>
      <c r="AC20" s="181"/>
      <c r="AD20" s="182"/>
    </row>
    <row r="21" spans="1:30" ht="26.4" customHeight="1" thickBot="1">
      <c r="A21" s="148"/>
      <c r="B21" s="174" t="s">
        <v>182</v>
      </c>
      <c r="C21" s="175"/>
      <c r="D21" s="176"/>
      <c r="E21" s="177"/>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8"/>
    </row>
    <row r="22" spans="1:30" ht="21" customHeight="1" thickBot="1">
      <c r="A22" s="146">
        <v>3</v>
      </c>
      <c r="B22" s="149" t="s">
        <v>9</v>
      </c>
      <c r="C22" s="150"/>
      <c r="D22" s="151"/>
      <c r="E22" s="149" t="s">
        <v>10</v>
      </c>
      <c r="F22" s="150"/>
      <c r="G22" s="150"/>
      <c r="H22" s="150"/>
      <c r="I22" s="196" t="s">
        <v>11</v>
      </c>
      <c r="J22" s="150"/>
      <c r="K22" s="197"/>
      <c r="L22" s="150" t="s">
        <v>12</v>
      </c>
      <c r="M22" s="150"/>
      <c r="N22" s="150"/>
      <c r="O22" s="198" t="s">
        <v>175</v>
      </c>
      <c r="P22" s="199"/>
      <c r="Q22" s="199"/>
      <c r="R22" s="199"/>
      <c r="S22" s="199"/>
      <c r="T22" s="199"/>
      <c r="U22" s="199"/>
      <c r="V22" s="199"/>
      <c r="W22" s="203" t="s">
        <v>169</v>
      </c>
      <c r="X22" s="204"/>
      <c r="Y22" s="204"/>
      <c r="Z22" s="205"/>
      <c r="AA22" s="206" t="e">
        <f>VLOOKUP($B23,利用者一覧!$C$4:$AU$53,43,FALSE)</f>
        <v>#N/A</v>
      </c>
      <c r="AB22" s="206"/>
      <c r="AC22" s="206"/>
      <c r="AD22" s="207"/>
    </row>
    <row r="23" spans="1:30" ht="21" customHeight="1" thickTop="1">
      <c r="A23" s="147"/>
      <c r="B23" s="208"/>
      <c r="C23" s="208"/>
      <c r="D23" s="208"/>
      <c r="E23" s="211" t="s">
        <v>19</v>
      </c>
      <c r="F23" s="212"/>
      <c r="G23" s="212"/>
      <c r="H23" s="212"/>
      <c r="I23" s="213" t="s">
        <v>20</v>
      </c>
      <c r="J23" s="214"/>
      <c r="K23" s="215"/>
      <c r="L23" s="214" t="s">
        <v>21</v>
      </c>
      <c r="M23" s="214"/>
      <c r="N23" s="214"/>
      <c r="O23" s="216" t="s">
        <v>147</v>
      </c>
      <c r="P23" s="218" t="e">
        <f>VLOOKUP($B23,利用者一覧!$C$4:$AU$53,40,FALSE)</f>
        <v>#N/A</v>
      </c>
      <c r="Q23" s="219"/>
      <c r="R23" s="219"/>
      <c r="S23" s="219"/>
      <c r="T23" s="219"/>
      <c r="U23" s="220"/>
      <c r="V23" s="88" t="s">
        <v>148</v>
      </c>
      <c r="W23" s="221" t="e">
        <f>VLOOKUP($B23,利用者一覧!$C$4:$AU$53,45,FALSE)</f>
        <v>#N/A</v>
      </c>
      <c r="X23" s="222"/>
      <c r="Y23" s="222"/>
      <c r="Z23" s="222"/>
      <c r="AA23" s="222"/>
      <c r="AB23" s="222"/>
      <c r="AC23" s="222"/>
      <c r="AD23" s="223"/>
    </row>
    <row r="24" spans="1:30" ht="21" customHeight="1">
      <c r="A24" s="147"/>
      <c r="B24" s="209"/>
      <c r="C24" s="209"/>
      <c r="D24" s="209"/>
      <c r="E24" s="183" t="s">
        <v>24</v>
      </c>
      <c r="F24" s="184"/>
      <c r="G24" s="184"/>
      <c r="H24" s="184"/>
      <c r="I24" s="185" t="s">
        <v>20</v>
      </c>
      <c r="J24" s="186"/>
      <c r="K24" s="187"/>
      <c r="L24" s="186" t="s">
        <v>21</v>
      </c>
      <c r="M24" s="186"/>
      <c r="N24" s="186"/>
      <c r="O24" s="217"/>
      <c r="P24" s="188" t="e">
        <f>VLOOKUP($B23,利用者一覧!$C$4:$AU$53,41,FALSE)</f>
        <v>#N/A</v>
      </c>
      <c r="Q24" s="189"/>
      <c r="R24" s="189"/>
      <c r="S24" s="189"/>
      <c r="T24" s="189"/>
      <c r="U24" s="190"/>
      <c r="V24" s="89" t="s">
        <v>148</v>
      </c>
      <c r="W24" s="224"/>
      <c r="X24" s="225"/>
      <c r="Y24" s="225"/>
      <c r="Z24" s="225"/>
      <c r="AA24" s="225"/>
      <c r="AB24" s="225"/>
      <c r="AC24" s="225"/>
      <c r="AD24" s="226"/>
    </row>
    <row r="25" spans="1:30" ht="21" customHeight="1" thickBot="1">
      <c r="A25" s="147"/>
      <c r="B25" s="210"/>
      <c r="C25" s="210"/>
      <c r="D25" s="210"/>
      <c r="E25" s="191" t="s">
        <v>25</v>
      </c>
      <c r="F25" s="192"/>
      <c r="G25" s="192"/>
      <c r="H25" s="192"/>
      <c r="I25" s="193" t="s">
        <v>20</v>
      </c>
      <c r="J25" s="194"/>
      <c r="K25" s="195"/>
      <c r="L25" s="194" t="s">
        <v>21</v>
      </c>
      <c r="M25" s="194"/>
      <c r="N25" s="194"/>
      <c r="O25" s="217"/>
      <c r="P25" s="188" t="e">
        <f>VLOOKUP($B23,利用者一覧!$C$4:$AU$53,42,FALSE)</f>
        <v>#N/A</v>
      </c>
      <c r="Q25" s="189"/>
      <c r="R25" s="189"/>
      <c r="S25" s="189"/>
      <c r="T25" s="189"/>
      <c r="U25" s="190"/>
      <c r="V25" s="89" t="s">
        <v>148</v>
      </c>
      <c r="W25" s="224"/>
      <c r="X25" s="225"/>
      <c r="Y25" s="225"/>
      <c r="Z25" s="225"/>
      <c r="AA25" s="225"/>
      <c r="AB25" s="225"/>
      <c r="AC25" s="225"/>
      <c r="AD25" s="226"/>
    </row>
    <row r="26" spans="1:30" ht="21" customHeight="1" thickBot="1">
      <c r="A26" s="147"/>
      <c r="B26" s="162" t="s">
        <v>132</v>
      </c>
      <c r="C26" s="165" t="s">
        <v>13</v>
      </c>
      <c r="D26" s="166"/>
      <c r="E26" s="167" t="s">
        <v>14</v>
      </c>
      <c r="F26" s="166"/>
      <c r="G26" s="167" t="s">
        <v>15</v>
      </c>
      <c r="H26" s="166"/>
      <c r="I26" s="167" t="s">
        <v>16</v>
      </c>
      <c r="J26" s="166"/>
      <c r="K26" s="167" t="s">
        <v>17</v>
      </c>
      <c r="L26" s="166"/>
      <c r="M26" s="167" t="s">
        <v>18</v>
      </c>
      <c r="N26" s="168"/>
      <c r="O26" s="169" t="s">
        <v>135</v>
      </c>
      <c r="P26" s="170"/>
      <c r="Q26" s="170" t="s">
        <v>143</v>
      </c>
      <c r="R26" s="170"/>
      <c r="S26" s="170" t="s">
        <v>144</v>
      </c>
      <c r="T26" s="170"/>
      <c r="U26" s="170" t="s">
        <v>138</v>
      </c>
      <c r="V26" s="171"/>
      <c r="W26" s="224"/>
      <c r="X26" s="225"/>
      <c r="Y26" s="225"/>
      <c r="Z26" s="225"/>
      <c r="AA26" s="225"/>
      <c r="AB26" s="225"/>
      <c r="AC26" s="225"/>
      <c r="AD26" s="226"/>
    </row>
    <row r="27" spans="1:30" ht="21" customHeight="1" thickTop="1">
      <c r="A27" s="147"/>
      <c r="B27" s="163"/>
      <c r="C27" s="90" t="s">
        <v>22</v>
      </c>
      <c r="D27" s="91" t="s">
        <v>23</v>
      </c>
      <c r="E27" s="92" t="s">
        <v>22</v>
      </c>
      <c r="F27" s="91" t="s">
        <v>23</v>
      </c>
      <c r="G27" s="92" t="s">
        <v>22</v>
      </c>
      <c r="H27" s="91" t="s">
        <v>23</v>
      </c>
      <c r="I27" s="92" t="s">
        <v>22</v>
      </c>
      <c r="J27" s="91" t="s">
        <v>23</v>
      </c>
      <c r="K27" s="92" t="s">
        <v>22</v>
      </c>
      <c r="L27" s="91" t="s">
        <v>23</v>
      </c>
      <c r="M27" s="92" t="s">
        <v>22</v>
      </c>
      <c r="N27" s="93" t="s">
        <v>23</v>
      </c>
      <c r="O27" s="172" t="e">
        <f>VLOOKUP($B23,利用者一覧!$C$4:$AU$53,14,FALSE)</f>
        <v>#N/A</v>
      </c>
      <c r="P27" s="155"/>
      <c r="Q27" s="173" t="e">
        <f>VLOOKUP($B23,利用者一覧!$C$4:$AU$53,16,FALSE)</f>
        <v>#N/A</v>
      </c>
      <c r="R27" s="155"/>
      <c r="S27" s="155" t="e">
        <f>VLOOKUP($B23,利用者一覧!$C$4:$AU$53,18,FALSE)</f>
        <v>#N/A</v>
      </c>
      <c r="T27" s="155"/>
      <c r="U27" s="155" t="e">
        <f>VLOOKUP($B23,利用者一覧!$C$4:$AU$53,20,FALSE)</f>
        <v>#N/A</v>
      </c>
      <c r="V27" s="155"/>
      <c r="W27" s="179" t="e">
        <f>VLOOKUP($B23,利用者一覧!$C$4:$AU$53,44,FALSE)</f>
        <v>#N/A</v>
      </c>
      <c r="X27" s="179"/>
      <c r="Y27" s="179"/>
      <c r="Z27" s="179"/>
      <c r="AA27" s="179"/>
      <c r="AB27" s="179"/>
      <c r="AC27" s="179"/>
      <c r="AD27" s="180"/>
    </row>
    <row r="28" spans="1:30" ht="21" customHeight="1">
      <c r="A28" s="147"/>
      <c r="B28" s="163"/>
      <c r="C28" s="156" t="e">
        <f>VLOOKUP($B23,利用者一覧!$C$4:$AU$53,30,FALSE)</f>
        <v>#N/A</v>
      </c>
      <c r="D28" s="158" t="s">
        <v>148</v>
      </c>
      <c r="E28" s="160" t="e">
        <f>VLOOKUP($B23,利用者一覧!$C$4:$AU$53,31,FALSE)</f>
        <v>#N/A</v>
      </c>
      <c r="F28" s="158" t="s">
        <v>148</v>
      </c>
      <c r="G28" s="160" t="e">
        <f>VLOOKUP($B23,利用者一覧!$C$4:$AU$53,32,FALSE)</f>
        <v>#N/A</v>
      </c>
      <c r="H28" s="158" t="s">
        <v>148</v>
      </c>
      <c r="I28" s="160" t="e">
        <f>VLOOKUP($B23,利用者一覧!$C$4:$AU$53,33,FALSE)</f>
        <v>#N/A</v>
      </c>
      <c r="J28" s="158" t="s">
        <v>148</v>
      </c>
      <c r="K28" s="160" t="e">
        <f>VLOOKUP($B23,利用者一覧!$C$4:$AU$53,34,FALSE)</f>
        <v>#N/A</v>
      </c>
      <c r="L28" s="158" t="s">
        <v>148</v>
      </c>
      <c r="M28" s="160" t="e">
        <f>VLOOKUP($B23,利用者一覧!$C$4:$AU$53,35,FALSE)</f>
        <v>#N/A</v>
      </c>
      <c r="N28" s="200" t="s">
        <v>148</v>
      </c>
      <c r="O28" s="202" t="s">
        <v>139</v>
      </c>
      <c r="P28" s="152"/>
      <c r="Q28" s="152" t="s">
        <v>140</v>
      </c>
      <c r="R28" s="152"/>
      <c r="S28" s="152" t="s">
        <v>141</v>
      </c>
      <c r="T28" s="152"/>
      <c r="U28" s="152" t="s">
        <v>142</v>
      </c>
      <c r="V28" s="152"/>
      <c r="W28" s="179"/>
      <c r="X28" s="179"/>
      <c r="Y28" s="179"/>
      <c r="Z28" s="179"/>
      <c r="AA28" s="179"/>
      <c r="AB28" s="179"/>
      <c r="AC28" s="179"/>
      <c r="AD28" s="180"/>
    </row>
    <row r="29" spans="1:30" ht="21" customHeight="1" thickBot="1">
      <c r="A29" s="147"/>
      <c r="B29" s="164"/>
      <c r="C29" s="157"/>
      <c r="D29" s="159"/>
      <c r="E29" s="161"/>
      <c r="F29" s="159"/>
      <c r="G29" s="161"/>
      <c r="H29" s="159"/>
      <c r="I29" s="161"/>
      <c r="J29" s="159"/>
      <c r="K29" s="161"/>
      <c r="L29" s="159"/>
      <c r="M29" s="161"/>
      <c r="N29" s="201"/>
      <c r="O29" s="153" t="e">
        <f>VLOOKUP($B23,利用者一覧!$C$4:$AU$53,22,FALSE)</f>
        <v>#N/A</v>
      </c>
      <c r="P29" s="154"/>
      <c r="Q29" s="154" t="e">
        <f>VLOOKUP($B23,利用者一覧!$C$4:$AU$53,24,FALSE)</f>
        <v>#N/A</v>
      </c>
      <c r="R29" s="154"/>
      <c r="S29" s="154" t="e">
        <f>VLOOKUP($B23,利用者一覧!$C$4:$AU$53,26,FALSE)</f>
        <v>#N/A</v>
      </c>
      <c r="T29" s="154"/>
      <c r="U29" s="154" t="e">
        <f>VLOOKUP($B23,利用者一覧!$C$4:$AU$53,28,FALSE)</f>
        <v>#N/A</v>
      </c>
      <c r="V29" s="154"/>
      <c r="W29" s="181"/>
      <c r="X29" s="181"/>
      <c r="Y29" s="181"/>
      <c r="Z29" s="181"/>
      <c r="AA29" s="181"/>
      <c r="AB29" s="181"/>
      <c r="AC29" s="181"/>
      <c r="AD29" s="182"/>
    </row>
    <row r="30" spans="1:30" ht="26.4" customHeight="1" thickBot="1">
      <c r="A30" s="148"/>
      <c r="B30" s="174" t="s">
        <v>182</v>
      </c>
      <c r="C30" s="175"/>
      <c r="D30" s="176"/>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8"/>
    </row>
    <row r="31" spans="1:30" ht="21" customHeight="1" thickBot="1">
      <c r="A31" s="146">
        <v>4</v>
      </c>
      <c r="B31" s="149" t="s">
        <v>9</v>
      </c>
      <c r="C31" s="150"/>
      <c r="D31" s="151"/>
      <c r="E31" s="149" t="s">
        <v>10</v>
      </c>
      <c r="F31" s="150"/>
      <c r="G31" s="150"/>
      <c r="H31" s="150"/>
      <c r="I31" s="196" t="s">
        <v>11</v>
      </c>
      <c r="J31" s="150"/>
      <c r="K31" s="197"/>
      <c r="L31" s="150" t="s">
        <v>12</v>
      </c>
      <c r="M31" s="150"/>
      <c r="N31" s="150"/>
      <c r="O31" s="198" t="s">
        <v>175</v>
      </c>
      <c r="P31" s="199"/>
      <c r="Q31" s="199"/>
      <c r="R31" s="199"/>
      <c r="S31" s="199"/>
      <c r="T31" s="199"/>
      <c r="U31" s="199"/>
      <c r="V31" s="199"/>
      <c r="W31" s="203" t="s">
        <v>169</v>
      </c>
      <c r="X31" s="204"/>
      <c r="Y31" s="204"/>
      <c r="Z31" s="205"/>
      <c r="AA31" s="206" t="e">
        <f>VLOOKUP($B32,利用者一覧!$C$4:$AU$53,43,FALSE)</f>
        <v>#N/A</v>
      </c>
      <c r="AB31" s="206"/>
      <c r="AC31" s="206"/>
      <c r="AD31" s="207"/>
    </row>
    <row r="32" spans="1:30" ht="21" customHeight="1" thickTop="1">
      <c r="A32" s="147"/>
      <c r="B32" s="208"/>
      <c r="C32" s="208"/>
      <c r="D32" s="208"/>
      <c r="E32" s="211" t="s">
        <v>19</v>
      </c>
      <c r="F32" s="212"/>
      <c r="G32" s="212"/>
      <c r="H32" s="212"/>
      <c r="I32" s="213" t="s">
        <v>20</v>
      </c>
      <c r="J32" s="214"/>
      <c r="K32" s="215"/>
      <c r="L32" s="214" t="s">
        <v>21</v>
      </c>
      <c r="M32" s="214"/>
      <c r="N32" s="214"/>
      <c r="O32" s="216" t="s">
        <v>147</v>
      </c>
      <c r="P32" s="218" t="e">
        <f>VLOOKUP($B32,利用者一覧!$C$4:$AU$53,40,FALSE)</f>
        <v>#N/A</v>
      </c>
      <c r="Q32" s="219"/>
      <c r="R32" s="219"/>
      <c r="S32" s="219"/>
      <c r="T32" s="219"/>
      <c r="U32" s="220"/>
      <c r="V32" s="88" t="s">
        <v>148</v>
      </c>
      <c r="W32" s="221" t="e">
        <f>VLOOKUP($B32,利用者一覧!$C$4:$AU$53,45,FALSE)</f>
        <v>#N/A</v>
      </c>
      <c r="X32" s="222"/>
      <c r="Y32" s="222"/>
      <c r="Z32" s="222"/>
      <c r="AA32" s="222"/>
      <c r="AB32" s="222"/>
      <c r="AC32" s="222"/>
      <c r="AD32" s="223"/>
    </row>
    <row r="33" spans="1:30" ht="21" customHeight="1">
      <c r="A33" s="147"/>
      <c r="B33" s="209"/>
      <c r="C33" s="209"/>
      <c r="D33" s="209"/>
      <c r="E33" s="183" t="s">
        <v>24</v>
      </c>
      <c r="F33" s="184"/>
      <c r="G33" s="184"/>
      <c r="H33" s="184"/>
      <c r="I33" s="185" t="s">
        <v>20</v>
      </c>
      <c r="J33" s="186"/>
      <c r="K33" s="187"/>
      <c r="L33" s="186" t="s">
        <v>21</v>
      </c>
      <c r="M33" s="186"/>
      <c r="N33" s="186"/>
      <c r="O33" s="217"/>
      <c r="P33" s="188" t="e">
        <f>VLOOKUP($B32,利用者一覧!$C$4:$AU$53,41,FALSE)</f>
        <v>#N/A</v>
      </c>
      <c r="Q33" s="189"/>
      <c r="R33" s="189"/>
      <c r="S33" s="189"/>
      <c r="T33" s="189"/>
      <c r="U33" s="190"/>
      <c r="V33" s="89" t="s">
        <v>148</v>
      </c>
      <c r="W33" s="224"/>
      <c r="X33" s="225"/>
      <c r="Y33" s="225"/>
      <c r="Z33" s="225"/>
      <c r="AA33" s="225"/>
      <c r="AB33" s="225"/>
      <c r="AC33" s="225"/>
      <c r="AD33" s="226"/>
    </row>
    <row r="34" spans="1:30" ht="21" customHeight="1" thickBot="1">
      <c r="A34" s="147"/>
      <c r="B34" s="210"/>
      <c r="C34" s="210"/>
      <c r="D34" s="210"/>
      <c r="E34" s="191" t="s">
        <v>25</v>
      </c>
      <c r="F34" s="192"/>
      <c r="G34" s="192"/>
      <c r="H34" s="192"/>
      <c r="I34" s="193" t="s">
        <v>20</v>
      </c>
      <c r="J34" s="194"/>
      <c r="K34" s="195"/>
      <c r="L34" s="194" t="s">
        <v>21</v>
      </c>
      <c r="M34" s="194"/>
      <c r="N34" s="194"/>
      <c r="O34" s="217"/>
      <c r="P34" s="188" t="e">
        <f>VLOOKUP($B32,利用者一覧!$C$4:$AU$53,42,FALSE)</f>
        <v>#N/A</v>
      </c>
      <c r="Q34" s="189"/>
      <c r="R34" s="189"/>
      <c r="S34" s="189"/>
      <c r="T34" s="189"/>
      <c r="U34" s="190"/>
      <c r="V34" s="89" t="s">
        <v>148</v>
      </c>
      <c r="W34" s="224"/>
      <c r="X34" s="225"/>
      <c r="Y34" s="225"/>
      <c r="Z34" s="225"/>
      <c r="AA34" s="225"/>
      <c r="AB34" s="225"/>
      <c r="AC34" s="225"/>
      <c r="AD34" s="226"/>
    </row>
    <row r="35" spans="1:30" ht="21" customHeight="1" thickBot="1">
      <c r="A35" s="147"/>
      <c r="B35" s="162" t="s">
        <v>132</v>
      </c>
      <c r="C35" s="165" t="s">
        <v>13</v>
      </c>
      <c r="D35" s="166"/>
      <c r="E35" s="167" t="s">
        <v>14</v>
      </c>
      <c r="F35" s="166"/>
      <c r="G35" s="167" t="s">
        <v>15</v>
      </c>
      <c r="H35" s="166"/>
      <c r="I35" s="167" t="s">
        <v>16</v>
      </c>
      <c r="J35" s="166"/>
      <c r="K35" s="167" t="s">
        <v>17</v>
      </c>
      <c r="L35" s="166"/>
      <c r="M35" s="167" t="s">
        <v>18</v>
      </c>
      <c r="N35" s="168"/>
      <c r="O35" s="169" t="s">
        <v>135</v>
      </c>
      <c r="P35" s="170"/>
      <c r="Q35" s="170" t="s">
        <v>143</v>
      </c>
      <c r="R35" s="170"/>
      <c r="S35" s="170" t="s">
        <v>144</v>
      </c>
      <c r="T35" s="170"/>
      <c r="U35" s="170" t="s">
        <v>138</v>
      </c>
      <c r="V35" s="171"/>
      <c r="W35" s="224"/>
      <c r="X35" s="225"/>
      <c r="Y35" s="225"/>
      <c r="Z35" s="225"/>
      <c r="AA35" s="225"/>
      <c r="AB35" s="225"/>
      <c r="AC35" s="225"/>
      <c r="AD35" s="226"/>
    </row>
    <row r="36" spans="1:30" ht="21" customHeight="1" thickTop="1">
      <c r="A36" s="147"/>
      <c r="B36" s="163"/>
      <c r="C36" s="90" t="s">
        <v>22</v>
      </c>
      <c r="D36" s="91" t="s">
        <v>23</v>
      </c>
      <c r="E36" s="92" t="s">
        <v>22</v>
      </c>
      <c r="F36" s="91" t="s">
        <v>23</v>
      </c>
      <c r="G36" s="92" t="s">
        <v>22</v>
      </c>
      <c r="H36" s="91" t="s">
        <v>23</v>
      </c>
      <c r="I36" s="92" t="s">
        <v>22</v>
      </c>
      <c r="J36" s="91" t="s">
        <v>23</v>
      </c>
      <c r="K36" s="92" t="s">
        <v>22</v>
      </c>
      <c r="L36" s="91" t="s">
        <v>23</v>
      </c>
      <c r="M36" s="92" t="s">
        <v>22</v>
      </c>
      <c r="N36" s="93" t="s">
        <v>23</v>
      </c>
      <c r="O36" s="172" t="e">
        <f>VLOOKUP($B32,利用者一覧!$C$4:$AU$53,14,FALSE)</f>
        <v>#N/A</v>
      </c>
      <c r="P36" s="155"/>
      <c r="Q36" s="173" t="e">
        <f>VLOOKUP($B32,利用者一覧!$C$4:$AU$53,16,FALSE)</f>
        <v>#N/A</v>
      </c>
      <c r="R36" s="155"/>
      <c r="S36" s="155" t="e">
        <f>VLOOKUP($B32,利用者一覧!$C$4:$AU$53,18,FALSE)</f>
        <v>#N/A</v>
      </c>
      <c r="T36" s="155"/>
      <c r="U36" s="155" t="e">
        <f>VLOOKUP($B32,利用者一覧!$C$4:$AU$53,20,FALSE)</f>
        <v>#N/A</v>
      </c>
      <c r="V36" s="155"/>
      <c r="W36" s="179" t="e">
        <f>VLOOKUP($B32,利用者一覧!$C$4:$AU$53,44,FALSE)</f>
        <v>#N/A</v>
      </c>
      <c r="X36" s="179"/>
      <c r="Y36" s="179"/>
      <c r="Z36" s="179"/>
      <c r="AA36" s="179"/>
      <c r="AB36" s="179"/>
      <c r="AC36" s="179"/>
      <c r="AD36" s="180"/>
    </row>
    <row r="37" spans="1:30" ht="21" customHeight="1">
      <c r="A37" s="147"/>
      <c r="B37" s="163"/>
      <c r="C37" s="156" t="e">
        <f>VLOOKUP($B32,利用者一覧!$C$4:$AU$53,30,FALSE)</f>
        <v>#N/A</v>
      </c>
      <c r="D37" s="158" t="s">
        <v>148</v>
      </c>
      <c r="E37" s="160" t="e">
        <f>VLOOKUP($B32,利用者一覧!$C$4:$AU$53,31,FALSE)</f>
        <v>#N/A</v>
      </c>
      <c r="F37" s="158" t="s">
        <v>148</v>
      </c>
      <c r="G37" s="160" t="e">
        <f>VLOOKUP($B32,利用者一覧!$C$4:$AU$53,32,FALSE)</f>
        <v>#N/A</v>
      </c>
      <c r="H37" s="158" t="s">
        <v>148</v>
      </c>
      <c r="I37" s="160" t="e">
        <f>VLOOKUP($B32,利用者一覧!$C$4:$AU$53,33,FALSE)</f>
        <v>#N/A</v>
      </c>
      <c r="J37" s="158" t="s">
        <v>148</v>
      </c>
      <c r="K37" s="160" t="e">
        <f>VLOOKUP($B32,利用者一覧!$C$4:$AU$53,34,FALSE)</f>
        <v>#N/A</v>
      </c>
      <c r="L37" s="158" t="s">
        <v>148</v>
      </c>
      <c r="M37" s="160" t="e">
        <f>VLOOKUP($B32,利用者一覧!$C$4:$AU$53,35,FALSE)</f>
        <v>#N/A</v>
      </c>
      <c r="N37" s="200" t="s">
        <v>148</v>
      </c>
      <c r="O37" s="202" t="s">
        <v>139</v>
      </c>
      <c r="P37" s="152"/>
      <c r="Q37" s="152" t="s">
        <v>140</v>
      </c>
      <c r="R37" s="152"/>
      <c r="S37" s="152" t="s">
        <v>141</v>
      </c>
      <c r="T37" s="152"/>
      <c r="U37" s="152" t="s">
        <v>142</v>
      </c>
      <c r="V37" s="152"/>
      <c r="W37" s="179"/>
      <c r="X37" s="179"/>
      <c r="Y37" s="179"/>
      <c r="Z37" s="179"/>
      <c r="AA37" s="179"/>
      <c r="AB37" s="179"/>
      <c r="AC37" s="179"/>
      <c r="AD37" s="180"/>
    </row>
    <row r="38" spans="1:30" ht="21" customHeight="1" thickBot="1">
      <c r="A38" s="147"/>
      <c r="B38" s="164"/>
      <c r="C38" s="157"/>
      <c r="D38" s="159"/>
      <c r="E38" s="161"/>
      <c r="F38" s="159"/>
      <c r="G38" s="161"/>
      <c r="H38" s="159"/>
      <c r="I38" s="161"/>
      <c r="J38" s="159"/>
      <c r="K38" s="161"/>
      <c r="L38" s="159"/>
      <c r="M38" s="161"/>
      <c r="N38" s="201"/>
      <c r="O38" s="153" t="e">
        <f>VLOOKUP($B32,利用者一覧!$C$4:$AU$53,22,FALSE)</f>
        <v>#N/A</v>
      </c>
      <c r="P38" s="154"/>
      <c r="Q38" s="154" t="e">
        <f>VLOOKUP($B32,利用者一覧!$C$4:$AU$53,24,FALSE)</f>
        <v>#N/A</v>
      </c>
      <c r="R38" s="154"/>
      <c r="S38" s="154" t="e">
        <f>VLOOKUP($B32,利用者一覧!$C$4:$AU$53,26,FALSE)</f>
        <v>#N/A</v>
      </c>
      <c r="T38" s="154"/>
      <c r="U38" s="154" t="e">
        <f>VLOOKUP($B32,利用者一覧!$C$4:$AU$53,28,FALSE)</f>
        <v>#N/A</v>
      </c>
      <c r="V38" s="154"/>
      <c r="W38" s="181"/>
      <c r="X38" s="181"/>
      <c r="Y38" s="181"/>
      <c r="Z38" s="181"/>
      <c r="AA38" s="181"/>
      <c r="AB38" s="181"/>
      <c r="AC38" s="181"/>
      <c r="AD38" s="182"/>
    </row>
    <row r="39" spans="1:30" ht="26.4" customHeight="1" thickBot="1">
      <c r="A39" s="148"/>
      <c r="B39" s="174" t="s">
        <v>182</v>
      </c>
      <c r="C39" s="175"/>
      <c r="D39" s="176"/>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8"/>
    </row>
    <row r="40" spans="1:30" ht="21" customHeight="1" thickBot="1">
      <c r="A40" s="146">
        <v>5</v>
      </c>
      <c r="B40" s="149" t="s">
        <v>9</v>
      </c>
      <c r="C40" s="150"/>
      <c r="D40" s="151"/>
      <c r="E40" s="149" t="s">
        <v>10</v>
      </c>
      <c r="F40" s="150"/>
      <c r="G40" s="150"/>
      <c r="H40" s="150"/>
      <c r="I40" s="196" t="s">
        <v>11</v>
      </c>
      <c r="J40" s="150"/>
      <c r="K40" s="197"/>
      <c r="L40" s="150" t="s">
        <v>12</v>
      </c>
      <c r="M40" s="150"/>
      <c r="N40" s="150"/>
      <c r="O40" s="198" t="s">
        <v>175</v>
      </c>
      <c r="P40" s="199"/>
      <c r="Q40" s="199"/>
      <c r="R40" s="199"/>
      <c r="S40" s="199"/>
      <c r="T40" s="199"/>
      <c r="U40" s="199"/>
      <c r="V40" s="199"/>
      <c r="W40" s="203" t="s">
        <v>169</v>
      </c>
      <c r="X40" s="204"/>
      <c r="Y40" s="204"/>
      <c r="Z40" s="205"/>
      <c r="AA40" s="206" t="e">
        <f>VLOOKUP($B41,利用者一覧!$C$4:$AU$53,43,FALSE)</f>
        <v>#N/A</v>
      </c>
      <c r="AB40" s="206"/>
      <c r="AC40" s="206"/>
      <c r="AD40" s="207"/>
    </row>
    <row r="41" spans="1:30" ht="21" customHeight="1" thickTop="1">
      <c r="A41" s="147"/>
      <c r="B41" s="208"/>
      <c r="C41" s="208"/>
      <c r="D41" s="208"/>
      <c r="E41" s="211" t="s">
        <v>19</v>
      </c>
      <c r="F41" s="212"/>
      <c r="G41" s="212"/>
      <c r="H41" s="212"/>
      <c r="I41" s="213" t="s">
        <v>20</v>
      </c>
      <c r="J41" s="214"/>
      <c r="K41" s="215"/>
      <c r="L41" s="214" t="s">
        <v>21</v>
      </c>
      <c r="M41" s="214"/>
      <c r="N41" s="214"/>
      <c r="O41" s="216" t="s">
        <v>147</v>
      </c>
      <c r="P41" s="218" t="e">
        <f>VLOOKUP($B41,利用者一覧!$C$4:$AU$53,40,FALSE)</f>
        <v>#N/A</v>
      </c>
      <c r="Q41" s="219"/>
      <c r="R41" s="219"/>
      <c r="S41" s="219"/>
      <c r="T41" s="219"/>
      <c r="U41" s="220"/>
      <c r="V41" s="88" t="s">
        <v>148</v>
      </c>
      <c r="W41" s="221" t="e">
        <f>VLOOKUP($B41,利用者一覧!$C$4:$AU$53,45,FALSE)</f>
        <v>#N/A</v>
      </c>
      <c r="X41" s="222"/>
      <c r="Y41" s="222"/>
      <c r="Z41" s="222"/>
      <c r="AA41" s="222"/>
      <c r="AB41" s="222"/>
      <c r="AC41" s="222"/>
      <c r="AD41" s="223"/>
    </row>
    <row r="42" spans="1:30" ht="21" customHeight="1">
      <c r="A42" s="147"/>
      <c r="B42" s="209"/>
      <c r="C42" s="209"/>
      <c r="D42" s="209"/>
      <c r="E42" s="183" t="s">
        <v>24</v>
      </c>
      <c r="F42" s="184"/>
      <c r="G42" s="184"/>
      <c r="H42" s="184"/>
      <c r="I42" s="185" t="s">
        <v>20</v>
      </c>
      <c r="J42" s="186"/>
      <c r="K42" s="187"/>
      <c r="L42" s="186" t="s">
        <v>21</v>
      </c>
      <c r="M42" s="186"/>
      <c r="N42" s="186"/>
      <c r="O42" s="217"/>
      <c r="P42" s="188" t="e">
        <f>VLOOKUP($B41,利用者一覧!$C$4:$AU$53,41,FALSE)</f>
        <v>#N/A</v>
      </c>
      <c r="Q42" s="189"/>
      <c r="R42" s="189"/>
      <c r="S42" s="189"/>
      <c r="T42" s="189"/>
      <c r="U42" s="190"/>
      <c r="V42" s="89" t="s">
        <v>148</v>
      </c>
      <c r="W42" s="224"/>
      <c r="X42" s="225"/>
      <c r="Y42" s="225"/>
      <c r="Z42" s="225"/>
      <c r="AA42" s="225"/>
      <c r="AB42" s="225"/>
      <c r="AC42" s="225"/>
      <c r="AD42" s="226"/>
    </row>
    <row r="43" spans="1:30" ht="21" customHeight="1" thickBot="1">
      <c r="A43" s="147"/>
      <c r="B43" s="210"/>
      <c r="C43" s="210"/>
      <c r="D43" s="210"/>
      <c r="E43" s="191" t="s">
        <v>25</v>
      </c>
      <c r="F43" s="192"/>
      <c r="G43" s="192"/>
      <c r="H43" s="192"/>
      <c r="I43" s="193" t="s">
        <v>20</v>
      </c>
      <c r="J43" s="194"/>
      <c r="K43" s="195"/>
      <c r="L43" s="194" t="s">
        <v>21</v>
      </c>
      <c r="M43" s="194"/>
      <c r="N43" s="194"/>
      <c r="O43" s="217"/>
      <c r="P43" s="188" t="e">
        <f>VLOOKUP($B41,利用者一覧!$C$4:$AU$53,42,FALSE)</f>
        <v>#N/A</v>
      </c>
      <c r="Q43" s="189"/>
      <c r="R43" s="189"/>
      <c r="S43" s="189"/>
      <c r="T43" s="189"/>
      <c r="U43" s="190"/>
      <c r="V43" s="89" t="s">
        <v>148</v>
      </c>
      <c r="W43" s="224"/>
      <c r="X43" s="225"/>
      <c r="Y43" s="225"/>
      <c r="Z43" s="225"/>
      <c r="AA43" s="225"/>
      <c r="AB43" s="225"/>
      <c r="AC43" s="225"/>
      <c r="AD43" s="226"/>
    </row>
    <row r="44" spans="1:30" ht="21" customHeight="1" thickBot="1">
      <c r="A44" s="147"/>
      <c r="B44" s="162" t="s">
        <v>132</v>
      </c>
      <c r="C44" s="165" t="s">
        <v>13</v>
      </c>
      <c r="D44" s="166"/>
      <c r="E44" s="167" t="s">
        <v>14</v>
      </c>
      <c r="F44" s="166"/>
      <c r="G44" s="167" t="s">
        <v>15</v>
      </c>
      <c r="H44" s="166"/>
      <c r="I44" s="167" t="s">
        <v>16</v>
      </c>
      <c r="J44" s="166"/>
      <c r="K44" s="167" t="s">
        <v>17</v>
      </c>
      <c r="L44" s="166"/>
      <c r="M44" s="167" t="s">
        <v>18</v>
      </c>
      <c r="N44" s="168"/>
      <c r="O44" s="169" t="s">
        <v>135</v>
      </c>
      <c r="P44" s="170"/>
      <c r="Q44" s="170" t="s">
        <v>143</v>
      </c>
      <c r="R44" s="170"/>
      <c r="S44" s="170" t="s">
        <v>144</v>
      </c>
      <c r="T44" s="170"/>
      <c r="U44" s="170" t="s">
        <v>138</v>
      </c>
      <c r="V44" s="171"/>
      <c r="W44" s="224"/>
      <c r="X44" s="225"/>
      <c r="Y44" s="225"/>
      <c r="Z44" s="225"/>
      <c r="AA44" s="225"/>
      <c r="AB44" s="225"/>
      <c r="AC44" s="225"/>
      <c r="AD44" s="226"/>
    </row>
    <row r="45" spans="1:30" ht="21" customHeight="1" thickTop="1">
      <c r="A45" s="147"/>
      <c r="B45" s="163"/>
      <c r="C45" s="90" t="s">
        <v>22</v>
      </c>
      <c r="D45" s="91" t="s">
        <v>23</v>
      </c>
      <c r="E45" s="92" t="s">
        <v>22</v>
      </c>
      <c r="F45" s="91" t="s">
        <v>23</v>
      </c>
      <c r="G45" s="92" t="s">
        <v>22</v>
      </c>
      <c r="H45" s="91" t="s">
        <v>23</v>
      </c>
      <c r="I45" s="92" t="s">
        <v>22</v>
      </c>
      <c r="J45" s="91" t="s">
        <v>23</v>
      </c>
      <c r="K45" s="92" t="s">
        <v>22</v>
      </c>
      <c r="L45" s="91" t="s">
        <v>23</v>
      </c>
      <c r="M45" s="92" t="s">
        <v>22</v>
      </c>
      <c r="N45" s="93" t="s">
        <v>23</v>
      </c>
      <c r="O45" s="172" t="e">
        <f>VLOOKUP($B41,利用者一覧!$C$4:$AU$53,14,FALSE)</f>
        <v>#N/A</v>
      </c>
      <c r="P45" s="155"/>
      <c r="Q45" s="173" t="e">
        <f>VLOOKUP($B41,利用者一覧!$C$4:$AU$53,16,FALSE)</f>
        <v>#N/A</v>
      </c>
      <c r="R45" s="155"/>
      <c r="S45" s="155" t="e">
        <f>VLOOKUP($B41,利用者一覧!$C$4:$AU$53,18,FALSE)</f>
        <v>#N/A</v>
      </c>
      <c r="T45" s="155"/>
      <c r="U45" s="155" t="e">
        <f>VLOOKUP($B41,利用者一覧!$C$4:$AU$53,20,FALSE)</f>
        <v>#N/A</v>
      </c>
      <c r="V45" s="155"/>
      <c r="W45" s="179" t="e">
        <f>VLOOKUP($B41,利用者一覧!$C$4:$AU$53,44,FALSE)</f>
        <v>#N/A</v>
      </c>
      <c r="X45" s="179"/>
      <c r="Y45" s="179"/>
      <c r="Z45" s="179"/>
      <c r="AA45" s="179"/>
      <c r="AB45" s="179"/>
      <c r="AC45" s="179"/>
      <c r="AD45" s="180"/>
    </row>
    <row r="46" spans="1:30" ht="21" customHeight="1">
      <c r="A46" s="147"/>
      <c r="B46" s="163"/>
      <c r="C46" s="156" t="e">
        <f>VLOOKUP($B41,利用者一覧!$C$4:$AU$53,30,FALSE)</f>
        <v>#N/A</v>
      </c>
      <c r="D46" s="158" t="s">
        <v>148</v>
      </c>
      <c r="E46" s="160" t="e">
        <f>VLOOKUP($B41,利用者一覧!$C$4:$AU$53,31,FALSE)</f>
        <v>#N/A</v>
      </c>
      <c r="F46" s="158" t="s">
        <v>148</v>
      </c>
      <c r="G46" s="160" t="e">
        <f>VLOOKUP($B41,利用者一覧!$C$4:$AU$53,32,FALSE)</f>
        <v>#N/A</v>
      </c>
      <c r="H46" s="158" t="s">
        <v>148</v>
      </c>
      <c r="I46" s="160" t="e">
        <f>VLOOKUP($B41,利用者一覧!$C$4:$AU$53,33,FALSE)</f>
        <v>#N/A</v>
      </c>
      <c r="J46" s="158" t="s">
        <v>148</v>
      </c>
      <c r="K46" s="160" t="e">
        <f>VLOOKUP($B41,利用者一覧!$C$4:$AU$53,34,FALSE)</f>
        <v>#N/A</v>
      </c>
      <c r="L46" s="158" t="s">
        <v>148</v>
      </c>
      <c r="M46" s="160" t="e">
        <f>VLOOKUP($B41,利用者一覧!$C$4:$AU$53,35,FALSE)</f>
        <v>#N/A</v>
      </c>
      <c r="N46" s="200" t="s">
        <v>148</v>
      </c>
      <c r="O46" s="202" t="s">
        <v>139</v>
      </c>
      <c r="P46" s="152"/>
      <c r="Q46" s="152" t="s">
        <v>140</v>
      </c>
      <c r="R46" s="152"/>
      <c r="S46" s="152" t="s">
        <v>141</v>
      </c>
      <c r="T46" s="152"/>
      <c r="U46" s="152" t="s">
        <v>142</v>
      </c>
      <c r="V46" s="152"/>
      <c r="W46" s="179"/>
      <c r="X46" s="179"/>
      <c r="Y46" s="179"/>
      <c r="Z46" s="179"/>
      <c r="AA46" s="179"/>
      <c r="AB46" s="179"/>
      <c r="AC46" s="179"/>
      <c r="AD46" s="180"/>
    </row>
    <row r="47" spans="1:30" ht="21" customHeight="1" thickBot="1">
      <c r="A47" s="147"/>
      <c r="B47" s="164"/>
      <c r="C47" s="157"/>
      <c r="D47" s="159"/>
      <c r="E47" s="161"/>
      <c r="F47" s="159"/>
      <c r="G47" s="161"/>
      <c r="H47" s="159"/>
      <c r="I47" s="161"/>
      <c r="J47" s="159"/>
      <c r="K47" s="161"/>
      <c r="L47" s="159"/>
      <c r="M47" s="161"/>
      <c r="N47" s="201"/>
      <c r="O47" s="153" t="e">
        <f>VLOOKUP($B41,利用者一覧!$C$4:$AU$53,22,FALSE)</f>
        <v>#N/A</v>
      </c>
      <c r="P47" s="154"/>
      <c r="Q47" s="154" t="e">
        <f>VLOOKUP($B41,利用者一覧!$C$4:$AU$53,24,FALSE)</f>
        <v>#N/A</v>
      </c>
      <c r="R47" s="154"/>
      <c r="S47" s="154" t="e">
        <f>VLOOKUP($B41,利用者一覧!$C$4:$AU$53,26,FALSE)</f>
        <v>#N/A</v>
      </c>
      <c r="T47" s="154"/>
      <c r="U47" s="154" t="e">
        <f>VLOOKUP($B41,利用者一覧!$C$4:$AU$53,28,FALSE)</f>
        <v>#N/A</v>
      </c>
      <c r="V47" s="154"/>
      <c r="W47" s="181"/>
      <c r="X47" s="181"/>
      <c r="Y47" s="181"/>
      <c r="Z47" s="181"/>
      <c r="AA47" s="181"/>
      <c r="AB47" s="181"/>
      <c r="AC47" s="181"/>
      <c r="AD47" s="182"/>
    </row>
    <row r="48" spans="1:30" ht="26.4" customHeight="1" thickBot="1">
      <c r="A48" s="148"/>
      <c r="B48" s="174" t="s">
        <v>182</v>
      </c>
      <c r="C48" s="175"/>
      <c r="D48" s="176"/>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8"/>
    </row>
    <row r="49" spans="1:30" ht="21" customHeight="1" thickBot="1">
      <c r="A49" s="146">
        <v>6</v>
      </c>
      <c r="B49" s="149" t="s">
        <v>9</v>
      </c>
      <c r="C49" s="150"/>
      <c r="D49" s="151"/>
      <c r="E49" s="149" t="s">
        <v>10</v>
      </c>
      <c r="F49" s="150"/>
      <c r="G49" s="150"/>
      <c r="H49" s="150"/>
      <c r="I49" s="196" t="s">
        <v>11</v>
      </c>
      <c r="J49" s="150"/>
      <c r="K49" s="197"/>
      <c r="L49" s="150" t="s">
        <v>12</v>
      </c>
      <c r="M49" s="150"/>
      <c r="N49" s="150"/>
      <c r="O49" s="198" t="s">
        <v>175</v>
      </c>
      <c r="P49" s="199"/>
      <c r="Q49" s="199"/>
      <c r="R49" s="199"/>
      <c r="S49" s="199"/>
      <c r="T49" s="199"/>
      <c r="U49" s="199"/>
      <c r="V49" s="199"/>
      <c r="W49" s="203" t="s">
        <v>169</v>
      </c>
      <c r="X49" s="204"/>
      <c r="Y49" s="204"/>
      <c r="Z49" s="205"/>
      <c r="AA49" s="206" t="e">
        <f>VLOOKUP($B50,利用者一覧!$C$4:$AU$53,43,FALSE)</f>
        <v>#N/A</v>
      </c>
      <c r="AB49" s="206"/>
      <c r="AC49" s="206"/>
      <c r="AD49" s="207"/>
    </row>
    <row r="50" spans="1:30" ht="21" customHeight="1" thickTop="1">
      <c r="A50" s="147"/>
      <c r="B50" s="208"/>
      <c r="C50" s="208"/>
      <c r="D50" s="208"/>
      <c r="E50" s="211" t="s">
        <v>19</v>
      </c>
      <c r="F50" s="212"/>
      <c r="G50" s="212"/>
      <c r="H50" s="212"/>
      <c r="I50" s="213" t="s">
        <v>20</v>
      </c>
      <c r="J50" s="214"/>
      <c r="K50" s="215"/>
      <c r="L50" s="214" t="s">
        <v>21</v>
      </c>
      <c r="M50" s="214"/>
      <c r="N50" s="214"/>
      <c r="O50" s="216" t="s">
        <v>147</v>
      </c>
      <c r="P50" s="218" t="e">
        <f>VLOOKUP($B50,利用者一覧!$C$4:$AU$53,40,FALSE)</f>
        <v>#N/A</v>
      </c>
      <c r="Q50" s="219"/>
      <c r="R50" s="219"/>
      <c r="S50" s="219"/>
      <c r="T50" s="219"/>
      <c r="U50" s="220"/>
      <c r="V50" s="88" t="s">
        <v>148</v>
      </c>
      <c r="W50" s="221" t="e">
        <f>VLOOKUP($B50,利用者一覧!$C$4:$AU$53,45,FALSE)</f>
        <v>#N/A</v>
      </c>
      <c r="X50" s="222"/>
      <c r="Y50" s="222"/>
      <c r="Z50" s="222"/>
      <c r="AA50" s="222"/>
      <c r="AB50" s="222"/>
      <c r="AC50" s="222"/>
      <c r="AD50" s="223"/>
    </row>
    <row r="51" spans="1:30" ht="21" customHeight="1">
      <c r="A51" s="147"/>
      <c r="B51" s="209"/>
      <c r="C51" s="209"/>
      <c r="D51" s="209"/>
      <c r="E51" s="183" t="s">
        <v>24</v>
      </c>
      <c r="F51" s="184"/>
      <c r="G51" s="184"/>
      <c r="H51" s="184"/>
      <c r="I51" s="185" t="s">
        <v>20</v>
      </c>
      <c r="J51" s="186"/>
      <c r="K51" s="187"/>
      <c r="L51" s="186" t="s">
        <v>21</v>
      </c>
      <c r="M51" s="186"/>
      <c r="N51" s="186"/>
      <c r="O51" s="217"/>
      <c r="P51" s="188" t="e">
        <f>VLOOKUP($B50,利用者一覧!$C$4:$AU$53,41,FALSE)</f>
        <v>#N/A</v>
      </c>
      <c r="Q51" s="189"/>
      <c r="R51" s="189"/>
      <c r="S51" s="189"/>
      <c r="T51" s="189"/>
      <c r="U51" s="190"/>
      <c r="V51" s="89" t="s">
        <v>148</v>
      </c>
      <c r="W51" s="224"/>
      <c r="X51" s="225"/>
      <c r="Y51" s="225"/>
      <c r="Z51" s="225"/>
      <c r="AA51" s="225"/>
      <c r="AB51" s="225"/>
      <c r="AC51" s="225"/>
      <c r="AD51" s="226"/>
    </row>
    <row r="52" spans="1:30" ht="21" customHeight="1" thickBot="1">
      <c r="A52" s="147"/>
      <c r="B52" s="210"/>
      <c r="C52" s="210"/>
      <c r="D52" s="210"/>
      <c r="E52" s="191" t="s">
        <v>25</v>
      </c>
      <c r="F52" s="192"/>
      <c r="G52" s="192"/>
      <c r="H52" s="192"/>
      <c r="I52" s="193" t="s">
        <v>20</v>
      </c>
      <c r="J52" s="194"/>
      <c r="K52" s="195"/>
      <c r="L52" s="194" t="s">
        <v>21</v>
      </c>
      <c r="M52" s="194"/>
      <c r="N52" s="194"/>
      <c r="O52" s="217"/>
      <c r="P52" s="188" t="e">
        <f>VLOOKUP($B50,利用者一覧!$C$4:$AU$53,42,FALSE)</f>
        <v>#N/A</v>
      </c>
      <c r="Q52" s="189"/>
      <c r="R52" s="189"/>
      <c r="S52" s="189"/>
      <c r="T52" s="189"/>
      <c r="U52" s="190"/>
      <c r="V52" s="89" t="s">
        <v>148</v>
      </c>
      <c r="W52" s="224"/>
      <c r="X52" s="225"/>
      <c r="Y52" s="225"/>
      <c r="Z52" s="225"/>
      <c r="AA52" s="225"/>
      <c r="AB52" s="225"/>
      <c r="AC52" s="225"/>
      <c r="AD52" s="226"/>
    </row>
    <row r="53" spans="1:30" ht="21" customHeight="1" thickBot="1">
      <c r="A53" s="147"/>
      <c r="B53" s="162" t="s">
        <v>132</v>
      </c>
      <c r="C53" s="165" t="s">
        <v>13</v>
      </c>
      <c r="D53" s="166"/>
      <c r="E53" s="167" t="s">
        <v>14</v>
      </c>
      <c r="F53" s="166"/>
      <c r="G53" s="167" t="s">
        <v>15</v>
      </c>
      <c r="H53" s="166"/>
      <c r="I53" s="167" t="s">
        <v>16</v>
      </c>
      <c r="J53" s="166"/>
      <c r="K53" s="167" t="s">
        <v>17</v>
      </c>
      <c r="L53" s="166"/>
      <c r="M53" s="167" t="s">
        <v>18</v>
      </c>
      <c r="N53" s="168"/>
      <c r="O53" s="169" t="s">
        <v>135</v>
      </c>
      <c r="P53" s="170"/>
      <c r="Q53" s="170" t="s">
        <v>143</v>
      </c>
      <c r="R53" s="170"/>
      <c r="S53" s="170" t="s">
        <v>144</v>
      </c>
      <c r="T53" s="170"/>
      <c r="U53" s="170" t="s">
        <v>138</v>
      </c>
      <c r="V53" s="171"/>
      <c r="W53" s="224"/>
      <c r="X53" s="225"/>
      <c r="Y53" s="225"/>
      <c r="Z53" s="225"/>
      <c r="AA53" s="225"/>
      <c r="AB53" s="225"/>
      <c r="AC53" s="225"/>
      <c r="AD53" s="226"/>
    </row>
    <row r="54" spans="1:30" ht="21" customHeight="1" thickTop="1">
      <c r="A54" s="147"/>
      <c r="B54" s="163"/>
      <c r="C54" s="90" t="s">
        <v>22</v>
      </c>
      <c r="D54" s="91" t="s">
        <v>23</v>
      </c>
      <c r="E54" s="92" t="s">
        <v>22</v>
      </c>
      <c r="F54" s="91" t="s">
        <v>23</v>
      </c>
      <c r="G54" s="92" t="s">
        <v>22</v>
      </c>
      <c r="H54" s="91" t="s">
        <v>23</v>
      </c>
      <c r="I54" s="92" t="s">
        <v>22</v>
      </c>
      <c r="J54" s="91" t="s">
        <v>23</v>
      </c>
      <c r="K54" s="92" t="s">
        <v>22</v>
      </c>
      <c r="L54" s="91" t="s">
        <v>23</v>
      </c>
      <c r="M54" s="92" t="s">
        <v>22</v>
      </c>
      <c r="N54" s="93" t="s">
        <v>23</v>
      </c>
      <c r="O54" s="172" t="e">
        <f>VLOOKUP($B50,利用者一覧!$C$4:$AU$53,14,FALSE)</f>
        <v>#N/A</v>
      </c>
      <c r="P54" s="155"/>
      <c r="Q54" s="173" t="e">
        <f>VLOOKUP($B50,利用者一覧!$C$4:$AU$53,16,FALSE)</f>
        <v>#N/A</v>
      </c>
      <c r="R54" s="155"/>
      <c r="S54" s="155" t="e">
        <f>VLOOKUP($B50,利用者一覧!$C$4:$AU$53,18,FALSE)</f>
        <v>#N/A</v>
      </c>
      <c r="T54" s="155"/>
      <c r="U54" s="155" t="e">
        <f>VLOOKUP($B50,利用者一覧!$C$4:$AU$53,20,FALSE)</f>
        <v>#N/A</v>
      </c>
      <c r="V54" s="155"/>
      <c r="W54" s="179" t="e">
        <f>VLOOKUP($B50,利用者一覧!$C$4:$AU$53,44,FALSE)</f>
        <v>#N/A</v>
      </c>
      <c r="X54" s="179"/>
      <c r="Y54" s="179"/>
      <c r="Z54" s="179"/>
      <c r="AA54" s="179"/>
      <c r="AB54" s="179"/>
      <c r="AC54" s="179"/>
      <c r="AD54" s="180"/>
    </row>
    <row r="55" spans="1:30" ht="21" customHeight="1">
      <c r="A55" s="147"/>
      <c r="B55" s="163"/>
      <c r="C55" s="156" t="e">
        <f>VLOOKUP($B50,利用者一覧!$C$4:$AU$53,30,FALSE)</f>
        <v>#N/A</v>
      </c>
      <c r="D55" s="158" t="s">
        <v>148</v>
      </c>
      <c r="E55" s="160" t="e">
        <f>VLOOKUP($B50,利用者一覧!$C$4:$AU$53,31,FALSE)</f>
        <v>#N/A</v>
      </c>
      <c r="F55" s="158" t="s">
        <v>148</v>
      </c>
      <c r="G55" s="160" t="e">
        <f>VLOOKUP($B50,利用者一覧!$C$4:$AU$53,32,FALSE)</f>
        <v>#N/A</v>
      </c>
      <c r="H55" s="158" t="s">
        <v>148</v>
      </c>
      <c r="I55" s="160" t="e">
        <f>VLOOKUP($B50,利用者一覧!$C$4:$AU$53,33,FALSE)</f>
        <v>#N/A</v>
      </c>
      <c r="J55" s="158" t="s">
        <v>148</v>
      </c>
      <c r="K55" s="160" t="e">
        <f>VLOOKUP($B50,利用者一覧!$C$4:$AU$53,34,FALSE)</f>
        <v>#N/A</v>
      </c>
      <c r="L55" s="158" t="s">
        <v>148</v>
      </c>
      <c r="M55" s="160" t="e">
        <f>VLOOKUP($B50,利用者一覧!$C$4:$AU$53,35,FALSE)</f>
        <v>#N/A</v>
      </c>
      <c r="N55" s="200" t="s">
        <v>148</v>
      </c>
      <c r="O55" s="202" t="s">
        <v>139</v>
      </c>
      <c r="P55" s="152"/>
      <c r="Q55" s="152" t="s">
        <v>140</v>
      </c>
      <c r="R55" s="152"/>
      <c r="S55" s="152" t="s">
        <v>141</v>
      </c>
      <c r="T55" s="152"/>
      <c r="U55" s="152" t="s">
        <v>142</v>
      </c>
      <c r="V55" s="152"/>
      <c r="W55" s="179"/>
      <c r="X55" s="179"/>
      <c r="Y55" s="179"/>
      <c r="Z55" s="179"/>
      <c r="AA55" s="179"/>
      <c r="AB55" s="179"/>
      <c r="AC55" s="179"/>
      <c r="AD55" s="180"/>
    </row>
    <row r="56" spans="1:30" ht="21" customHeight="1" thickBot="1">
      <c r="A56" s="147"/>
      <c r="B56" s="164"/>
      <c r="C56" s="157"/>
      <c r="D56" s="159"/>
      <c r="E56" s="161"/>
      <c r="F56" s="159"/>
      <c r="G56" s="161"/>
      <c r="H56" s="159"/>
      <c r="I56" s="161"/>
      <c r="J56" s="159"/>
      <c r="K56" s="161"/>
      <c r="L56" s="159"/>
      <c r="M56" s="161"/>
      <c r="N56" s="201"/>
      <c r="O56" s="153" t="e">
        <f>VLOOKUP($B50,利用者一覧!$C$4:$AU$53,22,FALSE)</f>
        <v>#N/A</v>
      </c>
      <c r="P56" s="154"/>
      <c r="Q56" s="154" t="e">
        <f>VLOOKUP($B50,利用者一覧!$C$4:$AU$53,24,FALSE)</f>
        <v>#N/A</v>
      </c>
      <c r="R56" s="154"/>
      <c r="S56" s="154" t="e">
        <f>VLOOKUP($B50,利用者一覧!$C$4:$AU$53,26,FALSE)</f>
        <v>#N/A</v>
      </c>
      <c r="T56" s="154"/>
      <c r="U56" s="154" t="e">
        <f>VLOOKUP($B50,利用者一覧!$C$4:$AU$53,28,FALSE)</f>
        <v>#N/A</v>
      </c>
      <c r="V56" s="154"/>
      <c r="W56" s="181"/>
      <c r="X56" s="181"/>
      <c r="Y56" s="181"/>
      <c r="Z56" s="181"/>
      <c r="AA56" s="181"/>
      <c r="AB56" s="181"/>
      <c r="AC56" s="181"/>
      <c r="AD56" s="182"/>
    </row>
    <row r="57" spans="1:30" ht="26.4" customHeight="1" thickBot="1">
      <c r="A57" s="148"/>
      <c r="B57" s="174" t="s">
        <v>182</v>
      </c>
      <c r="C57" s="175"/>
      <c r="D57" s="176"/>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8"/>
    </row>
    <row r="58" spans="1:30" ht="21" customHeight="1" thickBot="1">
      <c r="A58" s="146">
        <v>7</v>
      </c>
      <c r="B58" s="149" t="s">
        <v>9</v>
      </c>
      <c r="C58" s="150"/>
      <c r="D58" s="151"/>
      <c r="E58" s="149" t="s">
        <v>10</v>
      </c>
      <c r="F58" s="150"/>
      <c r="G58" s="150"/>
      <c r="H58" s="150"/>
      <c r="I58" s="196" t="s">
        <v>11</v>
      </c>
      <c r="J58" s="150"/>
      <c r="K58" s="197"/>
      <c r="L58" s="150" t="s">
        <v>12</v>
      </c>
      <c r="M58" s="150"/>
      <c r="N58" s="150"/>
      <c r="O58" s="198" t="s">
        <v>175</v>
      </c>
      <c r="P58" s="199"/>
      <c r="Q58" s="199"/>
      <c r="R58" s="199"/>
      <c r="S58" s="199"/>
      <c r="T58" s="199"/>
      <c r="U58" s="199"/>
      <c r="V58" s="199"/>
      <c r="W58" s="203" t="s">
        <v>169</v>
      </c>
      <c r="X58" s="204"/>
      <c r="Y58" s="204"/>
      <c r="Z58" s="205"/>
      <c r="AA58" s="206" t="e">
        <f>VLOOKUP($B59,利用者一覧!$C$4:$AU$53,43,FALSE)</f>
        <v>#N/A</v>
      </c>
      <c r="AB58" s="206"/>
      <c r="AC58" s="206"/>
      <c r="AD58" s="207"/>
    </row>
    <row r="59" spans="1:30" ht="21" customHeight="1" thickTop="1">
      <c r="A59" s="147"/>
      <c r="B59" s="208"/>
      <c r="C59" s="208"/>
      <c r="D59" s="208"/>
      <c r="E59" s="211" t="s">
        <v>19</v>
      </c>
      <c r="F59" s="212"/>
      <c r="G59" s="212"/>
      <c r="H59" s="212"/>
      <c r="I59" s="213" t="s">
        <v>20</v>
      </c>
      <c r="J59" s="214"/>
      <c r="K59" s="215"/>
      <c r="L59" s="214" t="s">
        <v>21</v>
      </c>
      <c r="M59" s="214"/>
      <c r="N59" s="214"/>
      <c r="O59" s="216" t="s">
        <v>147</v>
      </c>
      <c r="P59" s="218" t="e">
        <f>VLOOKUP($B59,利用者一覧!$C$4:$AU$53,40,FALSE)</f>
        <v>#N/A</v>
      </c>
      <c r="Q59" s="219"/>
      <c r="R59" s="219"/>
      <c r="S59" s="219"/>
      <c r="T59" s="219"/>
      <c r="U59" s="220"/>
      <c r="V59" s="88" t="s">
        <v>148</v>
      </c>
      <c r="W59" s="221" t="e">
        <f>VLOOKUP($B59,利用者一覧!$C$4:$AU$53,45,FALSE)</f>
        <v>#N/A</v>
      </c>
      <c r="X59" s="222"/>
      <c r="Y59" s="222"/>
      <c r="Z59" s="222"/>
      <c r="AA59" s="222"/>
      <c r="AB59" s="222"/>
      <c r="AC59" s="222"/>
      <c r="AD59" s="223"/>
    </row>
    <row r="60" spans="1:30" ht="21" customHeight="1">
      <c r="A60" s="147"/>
      <c r="B60" s="209"/>
      <c r="C60" s="209"/>
      <c r="D60" s="209"/>
      <c r="E60" s="183" t="s">
        <v>24</v>
      </c>
      <c r="F60" s="184"/>
      <c r="G60" s="184"/>
      <c r="H60" s="184"/>
      <c r="I60" s="185" t="s">
        <v>20</v>
      </c>
      <c r="J60" s="186"/>
      <c r="K60" s="187"/>
      <c r="L60" s="186" t="s">
        <v>21</v>
      </c>
      <c r="M60" s="186"/>
      <c r="N60" s="186"/>
      <c r="O60" s="217"/>
      <c r="P60" s="188" t="e">
        <f>VLOOKUP($B59,利用者一覧!$C$4:$AU$53,41,FALSE)</f>
        <v>#N/A</v>
      </c>
      <c r="Q60" s="189"/>
      <c r="R60" s="189"/>
      <c r="S60" s="189"/>
      <c r="T60" s="189"/>
      <c r="U60" s="190"/>
      <c r="V60" s="89" t="s">
        <v>148</v>
      </c>
      <c r="W60" s="224"/>
      <c r="X60" s="225"/>
      <c r="Y60" s="225"/>
      <c r="Z60" s="225"/>
      <c r="AA60" s="225"/>
      <c r="AB60" s="225"/>
      <c r="AC60" s="225"/>
      <c r="AD60" s="226"/>
    </row>
    <row r="61" spans="1:30" ht="21" customHeight="1" thickBot="1">
      <c r="A61" s="147"/>
      <c r="B61" s="210"/>
      <c r="C61" s="210"/>
      <c r="D61" s="210"/>
      <c r="E61" s="191" t="s">
        <v>25</v>
      </c>
      <c r="F61" s="192"/>
      <c r="G61" s="192"/>
      <c r="H61" s="192"/>
      <c r="I61" s="193" t="s">
        <v>20</v>
      </c>
      <c r="J61" s="194"/>
      <c r="K61" s="195"/>
      <c r="L61" s="194" t="s">
        <v>21</v>
      </c>
      <c r="M61" s="194"/>
      <c r="N61" s="194"/>
      <c r="O61" s="217"/>
      <c r="P61" s="188" t="e">
        <f>VLOOKUP($B59,利用者一覧!$C$4:$AU$53,42,FALSE)</f>
        <v>#N/A</v>
      </c>
      <c r="Q61" s="189"/>
      <c r="R61" s="189"/>
      <c r="S61" s="189"/>
      <c r="T61" s="189"/>
      <c r="U61" s="190"/>
      <c r="V61" s="89" t="s">
        <v>148</v>
      </c>
      <c r="W61" s="224"/>
      <c r="X61" s="225"/>
      <c r="Y61" s="225"/>
      <c r="Z61" s="225"/>
      <c r="AA61" s="225"/>
      <c r="AB61" s="225"/>
      <c r="AC61" s="225"/>
      <c r="AD61" s="226"/>
    </row>
    <row r="62" spans="1:30" ht="21" customHeight="1" thickBot="1">
      <c r="A62" s="147"/>
      <c r="B62" s="162" t="s">
        <v>132</v>
      </c>
      <c r="C62" s="165" t="s">
        <v>13</v>
      </c>
      <c r="D62" s="166"/>
      <c r="E62" s="167" t="s">
        <v>14</v>
      </c>
      <c r="F62" s="166"/>
      <c r="G62" s="167" t="s">
        <v>15</v>
      </c>
      <c r="H62" s="166"/>
      <c r="I62" s="167" t="s">
        <v>16</v>
      </c>
      <c r="J62" s="166"/>
      <c r="K62" s="167" t="s">
        <v>17</v>
      </c>
      <c r="L62" s="166"/>
      <c r="M62" s="167" t="s">
        <v>18</v>
      </c>
      <c r="N62" s="168"/>
      <c r="O62" s="169" t="s">
        <v>135</v>
      </c>
      <c r="P62" s="170"/>
      <c r="Q62" s="170" t="s">
        <v>143</v>
      </c>
      <c r="R62" s="170"/>
      <c r="S62" s="170" t="s">
        <v>144</v>
      </c>
      <c r="T62" s="170"/>
      <c r="U62" s="170" t="s">
        <v>138</v>
      </c>
      <c r="V62" s="171"/>
      <c r="W62" s="224"/>
      <c r="X62" s="225"/>
      <c r="Y62" s="225"/>
      <c r="Z62" s="225"/>
      <c r="AA62" s="225"/>
      <c r="AB62" s="225"/>
      <c r="AC62" s="225"/>
      <c r="AD62" s="226"/>
    </row>
    <row r="63" spans="1:30" ht="21" customHeight="1" thickTop="1">
      <c r="A63" s="147"/>
      <c r="B63" s="163"/>
      <c r="C63" s="90" t="s">
        <v>22</v>
      </c>
      <c r="D63" s="91" t="s">
        <v>23</v>
      </c>
      <c r="E63" s="92" t="s">
        <v>22</v>
      </c>
      <c r="F63" s="91" t="s">
        <v>23</v>
      </c>
      <c r="G63" s="92" t="s">
        <v>22</v>
      </c>
      <c r="H63" s="91" t="s">
        <v>23</v>
      </c>
      <c r="I63" s="92" t="s">
        <v>22</v>
      </c>
      <c r="J63" s="91" t="s">
        <v>23</v>
      </c>
      <c r="K63" s="92" t="s">
        <v>22</v>
      </c>
      <c r="L63" s="91" t="s">
        <v>23</v>
      </c>
      <c r="M63" s="92" t="s">
        <v>22</v>
      </c>
      <c r="N63" s="93" t="s">
        <v>23</v>
      </c>
      <c r="O63" s="172" t="e">
        <f>VLOOKUP($B59,利用者一覧!$C$4:$AU$53,14,FALSE)</f>
        <v>#N/A</v>
      </c>
      <c r="P63" s="155"/>
      <c r="Q63" s="173" t="e">
        <f>VLOOKUP($B59,利用者一覧!$C$4:$AU$53,16,FALSE)</f>
        <v>#N/A</v>
      </c>
      <c r="R63" s="155"/>
      <c r="S63" s="155" t="e">
        <f>VLOOKUP($B59,利用者一覧!$C$4:$AU$53,18,FALSE)</f>
        <v>#N/A</v>
      </c>
      <c r="T63" s="155"/>
      <c r="U63" s="155" t="e">
        <f>VLOOKUP($B59,利用者一覧!$C$4:$AU$53,20,FALSE)</f>
        <v>#N/A</v>
      </c>
      <c r="V63" s="155"/>
      <c r="W63" s="179" t="e">
        <f>VLOOKUP($B59,利用者一覧!$C$4:$AU$53,44,FALSE)</f>
        <v>#N/A</v>
      </c>
      <c r="X63" s="179"/>
      <c r="Y63" s="179"/>
      <c r="Z63" s="179"/>
      <c r="AA63" s="179"/>
      <c r="AB63" s="179"/>
      <c r="AC63" s="179"/>
      <c r="AD63" s="180"/>
    </row>
    <row r="64" spans="1:30" ht="21" customHeight="1">
      <c r="A64" s="147"/>
      <c r="B64" s="163"/>
      <c r="C64" s="156" t="e">
        <f>VLOOKUP($B59,利用者一覧!$C$4:$AU$53,30,FALSE)</f>
        <v>#N/A</v>
      </c>
      <c r="D64" s="158" t="s">
        <v>148</v>
      </c>
      <c r="E64" s="160" t="e">
        <f>VLOOKUP($B59,利用者一覧!$C$4:$AU$53,31,FALSE)</f>
        <v>#N/A</v>
      </c>
      <c r="F64" s="158" t="s">
        <v>148</v>
      </c>
      <c r="G64" s="160" t="e">
        <f>VLOOKUP($B59,利用者一覧!$C$4:$AU$53,32,FALSE)</f>
        <v>#N/A</v>
      </c>
      <c r="H64" s="158" t="s">
        <v>148</v>
      </c>
      <c r="I64" s="160" t="e">
        <f>VLOOKUP($B59,利用者一覧!$C$4:$AU$53,33,FALSE)</f>
        <v>#N/A</v>
      </c>
      <c r="J64" s="158" t="s">
        <v>148</v>
      </c>
      <c r="K64" s="160" t="e">
        <f>VLOOKUP($B59,利用者一覧!$C$4:$AU$53,34,FALSE)</f>
        <v>#N/A</v>
      </c>
      <c r="L64" s="158" t="s">
        <v>148</v>
      </c>
      <c r="M64" s="160" t="e">
        <f>VLOOKUP($B59,利用者一覧!$C$4:$AU$53,35,FALSE)</f>
        <v>#N/A</v>
      </c>
      <c r="N64" s="200" t="s">
        <v>148</v>
      </c>
      <c r="O64" s="202" t="s">
        <v>139</v>
      </c>
      <c r="P64" s="152"/>
      <c r="Q64" s="152" t="s">
        <v>140</v>
      </c>
      <c r="R64" s="152"/>
      <c r="S64" s="152" t="s">
        <v>141</v>
      </c>
      <c r="T64" s="152"/>
      <c r="U64" s="152" t="s">
        <v>142</v>
      </c>
      <c r="V64" s="152"/>
      <c r="W64" s="179"/>
      <c r="X64" s="179"/>
      <c r="Y64" s="179"/>
      <c r="Z64" s="179"/>
      <c r="AA64" s="179"/>
      <c r="AB64" s="179"/>
      <c r="AC64" s="179"/>
      <c r="AD64" s="180"/>
    </row>
    <row r="65" spans="1:30" ht="21" customHeight="1" thickBot="1">
      <c r="A65" s="147"/>
      <c r="B65" s="164"/>
      <c r="C65" s="157"/>
      <c r="D65" s="159"/>
      <c r="E65" s="161"/>
      <c r="F65" s="159"/>
      <c r="G65" s="161"/>
      <c r="H65" s="159"/>
      <c r="I65" s="161"/>
      <c r="J65" s="159"/>
      <c r="K65" s="161"/>
      <c r="L65" s="159"/>
      <c r="M65" s="161"/>
      <c r="N65" s="201"/>
      <c r="O65" s="153" t="e">
        <f>VLOOKUP($B59,利用者一覧!$C$4:$AU$53,22,FALSE)</f>
        <v>#N/A</v>
      </c>
      <c r="P65" s="154"/>
      <c r="Q65" s="154" t="e">
        <f>VLOOKUP($B59,利用者一覧!$C$4:$AU$53,24,FALSE)</f>
        <v>#N/A</v>
      </c>
      <c r="R65" s="154"/>
      <c r="S65" s="154" t="e">
        <f>VLOOKUP($B59,利用者一覧!$C$4:$AU$53,26,FALSE)</f>
        <v>#N/A</v>
      </c>
      <c r="T65" s="154"/>
      <c r="U65" s="154" t="e">
        <f>VLOOKUP($B59,利用者一覧!$C$4:$AU$53,28,FALSE)</f>
        <v>#N/A</v>
      </c>
      <c r="V65" s="154"/>
      <c r="W65" s="181"/>
      <c r="X65" s="181"/>
      <c r="Y65" s="181"/>
      <c r="Z65" s="181"/>
      <c r="AA65" s="181"/>
      <c r="AB65" s="181"/>
      <c r="AC65" s="181"/>
      <c r="AD65" s="182"/>
    </row>
    <row r="66" spans="1:30" ht="26.4" customHeight="1" thickBot="1">
      <c r="A66" s="148"/>
      <c r="B66" s="174" t="s">
        <v>182</v>
      </c>
      <c r="C66" s="175"/>
      <c r="D66" s="176"/>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8"/>
    </row>
    <row r="67" spans="1:30" ht="21" customHeight="1" thickBot="1">
      <c r="A67" s="146">
        <v>8</v>
      </c>
      <c r="B67" s="149" t="s">
        <v>9</v>
      </c>
      <c r="C67" s="150"/>
      <c r="D67" s="151"/>
      <c r="E67" s="149" t="s">
        <v>10</v>
      </c>
      <c r="F67" s="150"/>
      <c r="G67" s="150"/>
      <c r="H67" s="150"/>
      <c r="I67" s="196" t="s">
        <v>11</v>
      </c>
      <c r="J67" s="150"/>
      <c r="K67" s="197"/>
      <c r="L67" s="150" t="s">
        <v>12</v>
      </c>
      <c r="M67" s="150"/>
      <c r="N67" s="150"/>
      <c r="O67" s="198" t="s">
        <v>175</v>
      </c>
      <c r="P67" s="199"/>
      <c r="Q67" s="199"/>
      <c r="R67" s="199"/>
      <c r="S67" s="199"/>
      <c r="T67" s="199"/>
      <c r="U67" s="199"/>
      <c r="V67" s="199"/>
      <c r="W67" s="203" t="s">
        <v>169</v>
      </c>
      <c r="X67" s="204"/>
      <c r="Y67" s="204"/>
      <c r="Z67" s="205"/>
      <c r="AA67" s="206" t="e">
        <f>VLOOKUP($B68,利用者一覧!$C$4:$AU$53,43,FALSE)</f>
        <v>#N/A</v>
      </c>
      <c r="AB67" s="206"/>
      <c r="AC67" s="206"/>
      <c r="AD67" s="207"/>
    </row>
    <row r="68" spans="1:30" ht="21" customHeight="1" thickTop="1">
      <c r="A68" s="147"/>
      <c r="B68" s="208"/>
      <c r="C68" s="208"/>
      <c r="D68" s="208"/>
      <c r="E68" s="211" t="s">
        <v>19</v>
      </c>
      <c r="F68" s="212"/>
      <c r="G68" s="212"/>
      <c r="H68" s="212"/>
      <c r="I68" s="213" t="s">
        <v>20</v>
      </c>
      <c r="J68" s="214"/>
      <c r="K68" s="215"/>
      <c r="L68" s="214" t="s">
        <v>21</v>
      </c>
      <c r="M68" s="214"/>
      <c r="N68" s="214"/>
      <c r="O68" s="216" t="s">
        <v>147</v>
      </c>
      <c r="P68" s="218" t="e">
        <f>VLOOKUP($B68,利用者一覧!$C$4:$AU$53,40,FALSE)</f>
        <v>#N/A</v>
      </c>
      <c r="Q68" s="219"/>
      <c r="R68" s="219"/>
      <c r="S68" s="219"/>
      <c r="T68" s="219"/>
      <c r="U68" s="220"/>
      <c r="V68" s="88" t="s">
        <v>148</v>
      </c>
      <c r="W68" s="221" t="e">
        <f>VLOOKUP($B68,利用者一覧!$C$4:$AU$53,45,FALSE)</f>
        <v>#N/A</v>
      </c>
      <c r="X68" s="222"/>
      <c r="Y68" s="222"/>
      <c r="Z68" s="222"/>
      <c r="AA68" s="222"/>
      <c r="AB68" s="222"/>
      <c r="AC68" s="222"/>
      <c r="AD68" s="223"/>
    </row>
    <row r="69" spans="1:30" ht="21" customHeight="1">
      <c r="A69" s="147"/>
      <c r="B69" s="209"/>
      <c r="C69" s="209"/>
      <c r="D69" s="209"/>
      <c r="E69" s="183" t="s">
        <v>24</v>
      </c>
      <c r="F69" s="184"/>
      <c r="G69" s="184"/>
      <c r="H69" s="184"/>
      <c r="I69" s="185" t="s">
        <v>20</v>
      </c>
      <c r="J69" s="186"/>
      <c r="K69" s="187"/>
      <c r="L69" s="186" t="s">
        <v>21</v>
      </c>
      <c r="M69" s="186"/>
      <c r="N69" s="186"/>
      <c r="O69" s="217"/>
      <c r="P69" s="188" t="e">
        <f>VLOOKUP($B68,利用者一覧!$C$4:$AU$53,41,FALSE)</f>
        <v>#N/A</v>
      </c>
      <c r="Q69" s="189"/>
      <c r="R69" s="189"/>
      <c r="S69" s="189"/>
      <c r="T69" s="189"/>
      <c r="U69" s="190"/>
      <c r="V69" s="89" t="s">
        <v>148</v>
      </c>
      <c r="W69" s="224"/>
      <c r="X69" s="225"/>
      <c r="Y69" s="225"/>
      <c r="Z69" s="225"/>
      <c r="AA69" s="225"/>
      <c r="AB69" s="225"/>
      <c r="AC69" s="225"/>
      <c r="AD69" s="226"/>
    </row>
    <row r="70" spans="1:30" ht="21" customHeight="1" thickBot="1">
      <c r="A70" s="147"/>
      <c r="B70" s="210"/>
      <c r="C70" s="210"/>
      <c r="D70" s="210"/>
      <c r="E70" s="191" t="s">
        <v>25</v>
      </c>
      <c r="F70" s="192"/>
      <c r="G70" s="192"/>
      <c r="H70" s="192"/>
      <c r="I70" s="193" t="s">
        <v>20</v>
      </c>
      <c r="J70" s="194"/>
      <c r="K70" s="195"/>
      <c r="L70" s="194" t="s">
        <v>21</v>
      </c>
      <c r="M70" s="194"/>
      <c r="N70" s="194"/>
      <c r="O70" s="217"/>
      <c r="P70" s="188" t="e">
        <f>VLOOKUP($B68,利用者一覧!$C$4:$AU$53,42,FALSE)</f>
        <v>#N/A</v>
      </c>
      <c r="Q70" s="189"/>
      <c r="R70" s="189"/>
      <c r="S70" s="189"/>
      <c r="T70" s="189"/>
      <c r="U70" s="190"/>
      <c r="V70" s="89" t="s">
        <v>148</v>
      </c>
      <c r="W70" s="224"/>
      <c r="X70" s="225"/>
      <c r="Y70" s="225"/>
      <c r="Z70" s="225"/>
      <c r="AA70" s="225"/>
      <c r="AB70" s="225"/>
      <c r="AC70" s="225"/>
      <c r="AD70" s="226"/>
    </row>
    <row r="71" spans="1:30" ht="21" customHeight="1" thickBot="1">
      <c r="A71" s="147"/>
      <c r="B71" s="162" t="s">
        <v>132</v>
      </c>
      <c r="C71" s="165" t="s">
        <v>13</v>
      </c>
      <c r="D71" s="166"/>
      <c r="E71" s="167" t="s">
        <v>14</v>
      </c>
      <c r="F71" s="166"/>
      <c r="G71" s="167" t="s">
        <v>15</v>
      </c>
      <c r="H71" s="166"/>
      <c r="I71" s="167" t="s">
        <v>16</v>
      </c>
      <c r="J71" s="166"/>
      <c r="K71" s="167" t="s">
        <v>17</v>
      </c>
      <c r="L71" s="166"/>
      <c r="M71" s="167" t="s">
        <v>18</v>
      </c>
      <c r="N71" s="168"/>
      <c r="O71" s="169" t="s">
        <v>135</v>
      </c>
      <c r="P71" s="170"/>
      <c r="Q71" s="170" t="s">
        <v>143</v>
      </c>
      <c r="R71" s="170"/>
      <c r="S71" s="170" t="s">
        <v>144</v>
      </c>
      <c r="T71" s="170"/>
      <c r="U71" s="170" t="s">
        <v>138</v>
      </c>
      <c r="V71" s="171"/>
      <c r="W71" s="224"/>
      <c r="X71" s="225"/>
      <c r="Y71" s="225"/>
      <c r="Z71" s="225"/>
      <c r="AA71" s="225"/>
      <c r="AB71" s="225"/>
      <c r="AC71" s="225"/>
      <c r="AD71" s="226"/>
    </row>
    <row r="72" spans="1:30" ht="21" customHeight="1" thickTop="1">
      <c r="A72" s="147"/>
      <c r="B72" s="163"/>
      <c r="C72" s="90" t="s">
        <v>22</v>
      </c>
      <c r="D72" s="91" t="s">
        <v>23</v>
      </c>
      <c r="E72" s="92" t="s">
        <v>22</v>
      </c>
      <c r="F72" s="91" t="s">
        <v>23</v>
      </c>
      <c r="G72" s="92" t="s">
        <v>22</v>
      </c>
      <c r="H72" s="91" t="s">
        <v>23</v>
      </c>
      <c r="I72" s="92" t="s">
        <v>22</v>
      </c>
      <c r="J72" s="91" t="s">
        <v>23</v>
      </c>
      <c r="K72" s="92" t="s">
        <v>22</v>
      </c>
      <c r="L72" s="91" t="s">
        <v>23</v>
      </c>
      <c r="M72" s="92" t="s">
        <v>22</v>
      </c>
      <c r="N72" s="93" t="s">
        <v>23</v>
      </c>
      <c r="O72" s="172" t="e">
        <f>VLOOKUP($B68,利用者一覧!$C$4:$AU$53,14,FALSE)</f>
        <v>#N/A</v>
      </c>
      <c r="P72" s="155"/>
      <c r="Q72" s="173" t="e">
        <f>VLOOKUP($B68,利用者一覧!$C$4:$AU$53,16,FALSE)</f>
        <v>#N/A</v>
      </c>
      <c r="R72" s="155"/>
      <c r="S72" s="155" t="e">
        <f>VLOOKUP($B68,利用者一覧!$C$4:$AU$53,18,FALSE)</f>
        <v>#N/A</v>
      </c>
      <c r="T72" s="155"/>
      <c r="U72" s="155" t="e">
        <f>VLOOKUP($B68,利用者一覧!$C$4:$AU$53,20,FALSE)</f>
        <v>#N/A</v>
      </c>
      <c r="V72" s="155"/>
      <c r="W72" s="179" t="e">
        <f>VLOOKUP($B68,利用者一覧!$C$4:$AU$53,44,FALSE)</f>
        <v>#N/A</v>
      </c>
      <c r="X72" s="179"/>
      <c r="Y72" s="179"/>
      <c r="Z72" s="179"/>
      <c r="AA72" s="179"/>
      <c r="AB72" s="179"/>
      <c r="AC72" s="179"/>
      <c r="AD72" s="180"/>
    </row>
    <row r="73" spans="1:30" ht="21" customHeight="1">
      <c r="A73" s="147"/>
      <c r="B73" s="163"/>
      <c r="C73" s="156" t="e">
        <f>VLOOKUP($B68,利用者一覧!$C$4:$AU$53,30,FALSE)</f>
        <v>#N/A</v>
      </c>
      <c r="D73" s="158" t="s">
        <v>148</v>
      </c>
      <c r="E73" s="160" t="e">
        <f>VLOOKUP($B68,利用者一覧!$C$4:$AU$53,31,FALSE)</f>
        <v>#N/A</v>
      </c>
      <c r="F73" s="158" t="s">
        <v>148</v>
      </c>
      <c r="G73" s="160" t="e">
        <f>VLOOKUP($B68,利用者一覧!$C$4:$AU$53,32,FALSE)</f>
        <v>#N/A</v>
      </c>
      <c r="H73" s="158" t="s">
        <v>148</v>
      </c>
      <c r="I73" s="160" t="e">
        <f>VLOOKUP($B68,利用者一覧!$C$4:$AU$53,33,FALSE)</f>
        <v>#N/A</v>
      </c>
      <c r="J73" s="158" t="s">
        <v>148</v>
      </c>
      <c r="K73" s="160" t="e">
        <f>VLOOKUP($B68,利用者一覧!$C$4:$AU$53,34,FALSE)</f>
        <v>#N/A</v>
      </c>
      <c r="L73" s="158" t="s">
        <v>148</v>
      </c>
      <c r="M73" s="160" t="e">
        <f>VLOOKUP($B68,利用者一覧!$C$4:$AU$53,35,FALSE)</f>
        <v>#N/A</v>
      </c>
      <c r="N73" s="200" t="s">
        <v>148</v>
      </c>
      <c r="O73" s="202" t="s">
        <v>139</v>
      </c>
      <c r="P73" s="152"/>
      <c r="Q73" s="152" t="s">
        <v>140</v>
      </c>
      <c r="R73" s="152"/>
      <c r="S73" s="152" t="s">
        <v>141</v>
      </c>
      <c r="T73" s="152"/>
      <c r="U73" s="152" t="s">
        <v>142</v>
      </c>
      <c r="V73" s="152"/>
      <c r="W73" s="179"/>
      <c r="X73" s="179"/>
      <c r="Y73" s="179"/>
      <c r="Z73" s="179"/>
      <c r="AA73" s="179"/>
      <c r="AB73" s="179"/>
      <c r="AC73" s="179"/>
      <c r="AD73" s="180"/>
    </row>
    <row r="74" spans="1:30" ht="21" customHeight="1" thickBot="1">
      <c r="A74" s="147"/>
      <c r="B74" s="164"/>
      <c r="C74" s="157"/>
      <c r="D74" s="159"/>
      <c r="E74" s="161"/>
      <c r="F74" s="159"/>
      <c r="G74" s="161"/>
      <c r="H74" s="159"/>
      <c r="I74" s="161"/>
      <c r="J74" s="159"/>
      <c r="K74" s="161"/>
      <c r="L74" s="159"/>
      <c r="M74" s="161"/>
      <c r="N74" s="201"/>
      <c r="O74" s="153" t="e">
        <f>VLOOKUP($B68,利用者一覧!$C$4:$AU$53,22,FALSE)</f>
        <v>#N/A</v>
      </c>
      <c r="P74" s="154"/>
      <c r="Q74" s="154" t="e">
        <f>VLOOKUP($B68,利用者一覧!$C$4:$AU$53,24,FALSE)</f>
        <v>#N/A</v>
      </c>
      <c r="R74" s="154"/>
      <c r="S74" s="154" t="e">
        <f>VLOOKUP($B68,利用者一覧!$C$4:$AU$53,26,FALSE)</f>
        <v>#N/A</v>
      </c>
      <c r="T74" s="154"/>
      <c r="U74" s="154" t="e">
        <f>VLOOKUP($B68,利用者一覧!$C$4:$AU$53,28,FALSE)</f>
        <v>#N/A</v>
      </c>
      <c r="V74" s="154"/>
      <c r="W74" s="181"/>
      <c r="X74" s="181"/>
      <c r="Y74" s="181"/>
      <c r="Z74" s="181"/>
      <c r="AA74" s="181"/>
      <c r="AB74" s="181"/>
      <c r="AC74" s="181"/>
      <c r="AD74" s="182"/>
    </row>
    <row r="75" spans="1:30" ht="26.4" customHeight="1" thickBot="1">
      <c r="A75" s="148"/>
      <c r="B75" s="174" t="s">
        <v>182</v>
      </c>
      <c r="C75" s="175"/>
      <c r="D75" s="176"/>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8"/>
    </row>
    <row r="76" spans="1:30" ht="21" customHeight="1" thickBot="1">
      <c r="A76" s="146">
        <v>9</v>
      </c>
      <c r="B76" s="149" t="s">
        <v>9</v>
      </c>
      <c r="C76" s="150"/>
      <c r="D76" s="151"/>
      <c r="E76" s="149" t="s">
        <v>10</v>
      </c>
      <c r="F76" s="150"/>
      <c r="G76" s="150"/>
      <c r="H76" s="150"/>
      <c r="I76" s="196" t="s">
        <v>11</v>
      </c>
      <c r="J76" s="150"/>
      <c r="K76" s="197"/>
      <c r="L76" s="150" t="s">
        <v>12</v>
      </c>
      <c r="M76" s="150"/>
      <c r="N76" s="150"/>
      <c r="O76" s="198" t="s">
        <v>175</v>
      </c>
      <c r="P76" s="199"/>
      <c r="Q76" s="199"/>
      <c r="R76" s="199"/>
      <c r="S76" s="199"/>
      <c r="T76" s="199"/>
      <c r="U76" s="199"/>
      <c r="V76" s="199"/>
      <c r="W76" s="203" t="s">
        <v>169</v>
      </c>
      <c r="X76" s="204"/>
      <c r="Y76" s="204"/>
      <c r="Z76" s="205"/>
      <c r="AA76" s="206" t="e">
        <f>VLOOKUP($B77,利用者一覧!$C$4:$AU$53,43,FALSE)</f>
        <v>#N/A</v>
      </c>
      <c r="AB76" s="206"/>
      <c r="AC76" s="206"/>
      <c r="AD76" s="207"/>
    </row>
    <row r="77" spans="1:30" ht="21" customHeight="1" thickTop="1">
      <c r="A77" s="147"/>
      <c r="B77" s="208"/>
      <c r="C77" s="208"/>
      <c r="D77" s="208"/>
      <c r="E77" s="211" t="s">
        <v>19</v>
      </c>
      <c r="F77" s="212"/>
      <c r="G77" s="212"/>
      <c r="H77" s="212"/>
      <c r="I77" s="213" t="s">
        <v>20</v>
      </c>
      <c r="J77" s="214"/>
      <c r="K77" s="215"/>
      <c r="L77" s="214" t="s">
        <v>21</v>
      </c>
      <c r="M77" s="214"/>
      <c r="N77" s="214"/>
      <c r="O77" s="216" t="s">
        <v>147</v>
      </c>
      <c r="P77" s="218" t="e">
        <f>VLOOKUP($B77,利用者一覧!$C$4:$AU$53,40,FALSE)</f>
        <v>#N/A</v>
      </c>
      <c r="Q77" s="219"/>
      <c r="R77" s="219"/>
      <c r="S77" s="219"/>
      <c r="T77" s="219"/>
      <c r="U77" s="220"/>
      <c r="V77" s="88" t="s">
        <v>148</v>
      </c>
      <c r="W77" s="221" t="e">
        <f>VLOOKUP($B77,利用者一覧!$C$4:$AU$53,45,FALSE)</f>
        <v>#N/A</v>
      </c>
      <c r="X77" s="222"/>
      <c r="Y77" s="222"/>
      <c r="Z77" s="222"/>
      <c r="AA77" s="222"/>
      <c r="AB77" s="222"/>
      <c r="AC77" s="222"/>
      <c r="AD77" s="223"/>
    </row>
    <row r="78" spans="1:30" ht="21" customHeight="1">
      <c r="A78" s="147"/>
      <c r="B78" s="209"/>
      <c r="C78" s="209"/>
      <c r="D78" s="209"/>
      <c r="E78" s="183" t="s">
        <v>24</v>
      </c>
      <c r="F78" s="184"/>
      <c r="G78" s="184"/>
      <c r="H78" s="184"/>
      <c r="I78" s="185" t="s">
        <v>20</v>
      </c>
      <c r="J78" s="186"/>
      <c r="K78" s="187"/>
      <c r="L78" s="186" t="s">
        <v>21</v>
      </c>
      <c r="M78" s="186"/>
      <c r="N78" s="186"/>
      <c r="O78" s="217"/>
      <c r="P78" s="188" t="e">
        <f>VLOOKUP($B77,利用者一覧!$C$4:$AU$53,41,FALSE)</f>
        <v>#N/A</v>
      </c>
      <c r="Q78" s="189"/>
      <c r="R78" s="189"/>
      <c r="S78" s="189"/>
      <c r="T78" s="189"/>
      <c r="U78" s="190"/>
      <c r="V78" s="89" t="s">
        <v>148</v>
      </c>
      <c r="W78" s="224"/>
      <c r="X78" s="225"/>
      <c r="Y78" s="225"/>
      <c r="Z78" s="225"/>
      <c r="AA78" s="225"/>
      <c r="AB78" s="225"/>
      <c r="AC78" s="225"/>
      <c r="AD78" s="226"/>
    </row>
    <row r="79" spans="1:30" ht="21" customHeight="1" thickBot="1">
      <c r="A79" s="147"/>
      <c r="B79" s="210"/>
      <c r="C79" s="210"/>
      <c r="D79" s="210"/>
      <c r="E79" s="191" t="s">
        <v>25</v>
      </c>
      <c r="F79" s="192"/>
      <c r="G79" s="192"/>
      <c r="H79" s="192"/>
      <c r="I79" s="193" t="s">
        <v>20</v>
      </c>
      <c r="J79" s="194"/>
      <c r="K79" s="195"/>
      <c r="L79" s="194" t="s">
        <v>21</v>
      </c>
      <c r="M79" s="194"/>
      <c r="N79" s="194"/>
      <c r="O79" s="217"/>
      <c r="P79" s="188" t="e">
        <f>VLOOKUP($B77,利用者一覧!$C$4:$AU$53,42,FALSE)</f>
        <v>#N/A</v>
      </c>
      <c r="Q79" s="189"/>
      <c r="R79" s="189"/>
      <c r="S79" s="189"/>
      <c r="T79" s="189"/>
      <c r="U79" s="190"/>
      <c r="V79" s="89" t="s">
        <v>148</v>
      </c>
      <c r="W79" s="224"/>
      <c r="X79" s="225"/>
      <c r="Y79" s="225"/>
      <c r="Z79" s="225"/>
      <c r="AA79" s="225"/>
      <c r="AB79" s="225"/>
      <c r="AC79" s="225"/>
      <c r="AD79" s="226"/>
    </row>
    <row r="80" spans="1:30" ht="21" customHeight="1" thickBot="1">
      <c r="A80" s="147"/>
      <c r="B80" s="162" t="s">
        <v>132</v>
      </c>
      <c r="C80" s="165" t="s">
        <v>13</v>
      </c>
      <c r="D80" s="166"/>
      <c r="E80" s="167" t="s">
        <v>14</v>
      </c>
      <c r="F80" s="166"/>
      <c r="G80" s="167" t="s">
        <v>15</v>
      </c>
      <c r="H80" s="166"/>
      <c r="I80" s="167" t="s">
        <v>16</v>
      </c>
      <c r="J80" s="166"/>
      <c r="K80" s="167" t="s">
        <v>17</v>
      </c>
      <c r="L80" s="166"/>
      <c r="M80" s="167" t="s">
        <v>18</v>
      </c>
      <c r="N80" s="168"/>
      <c r="O80" s="169" t="s">
        <v>135</v>
      </c>
      <c r="P80" s="170"/>
      <c r="Q80" s="170" t="s">
        <v>143</v>
      </c>
      <c r="R80" s="170"/>
      <c r="S80" s="170" t="s">
        <v>144</v>
      </c>
      <c r="T80" s="170"/>
      <c r="U80" s="170" t="s">
        <v>138</v>
      </c>
      <c r="V80" s="171"/>
      <c r="W80" s="224"/>
      <c r="X80" s="225"/>
      <c r="Y80" s="225"/>
      <c r="Z80" s="225"/>
      <c r="AA80" s="225"/>
      <c r="AB80" s="225"/>
      <c r="AC80" s="225"/>
      <c r="AD80" s="226"/>
    </row>
    <row r="81" spans="1:30" ht="21" customHeight="1" thickTop="1">
      <c r="A81" s="147"/>
      <c r="B81" s="163"/>
      <c r="C81" s="90" t="s">
        <v>22</v>
      </c>
      <c r="D81" s="91" t="s">
        <v>23</v>
      </c>
      <c r="E81" s="92" t="s">
        <v>22</v>
      </c>
      <c r="F81" s="91" t="s">
        <v>23</v>
      </c>
      <c r="G81" s="92" t="s">
        <v>22</v>
      </c>
      <c r="H81" s="91" t="s">
        <v>23</v>
      </c>
      <c r="I81" s="92" t="s">
        <v>22</v>
      </c>
      <c r="J81" s="91" t="s">
        <v>23</v>
      </c>
      <c r="K81" s="92" t="s">
        <v>22</v>
      </c>
      <c r="L81" s="91" t="s">
        <v>23</v>
      </c>
      <c r="M81" s="92" t="s">
        <v>22</v>
      </c>
      <c r="N81" s="93" t="s">
        <v>23</v>
      </c>
      <c r="O81" s="172" t="e">
        <f>VLOOKUP($B77,利用者一覧!$C$4:$AU$53,14,FALSE)</f>
        <v>#N/A</v>
      </c>
      <c r="P81" s="155"/>
      <c r="Q81" s="173" t="e">
        <f>VLOOKUP($B77,利用者一覧!$C$4:$AU$53,16,FALSE)</f>
        <v>#N/A</v>
      </c>
      <c r="R81" s="155"/>
      <c r="S81" s="155" t="e">
        <f>VLOOKUP($B77,利用者一覧!$C$4:$AU$53,18,FALSE)</f>
        <v>#N/A</v>
      </c>
      <c r="T81" s="155"/>
      <c r="U81" s="155" t="e">
        <f>VLOOKUP($B77,利用者一覧!$C$4:$AU$53,20,FALSE)</f>
        <v>#N/A</v>
      </c>
      <c r="V81" s="155"/>
      <c r="W81" s="179" t="e">
        <f>VLOOKUP($B77,利用者一覧!$C$4:$AU$53,44,FALSE)</f>
        <v>#N/A</v>
      </c>
      <c r="X81" s="179"/>
      <c r="Y81" s="179"/>
      <c r="Z81" s="179"/>
      <c r="AA81" s="179"/>
      <c r="AB81" s="179"/>
      <c r="AC81" s="179"/>
      <c r="AD81" s="180"/>
    </row>
    <row r="82" spans="1:30" ht="21" customHeight="1">
      <c r="A82" s="147"/>
      <c r="B82" s="163"/>
      <c r="C82" s="156" t="e">
        <f>VLOOKUP($B77,利用者一覧!$C$4:$AU$53,30,FALSE)</f>
        <v>#N/A</v>
      </c>
      <c r="D82" s="158" t="s">
        <v>148</v>
      </c>
      <c r="E82" s="160" t="e">
        <f>VLOOKUP($B77,利用者一覧!$C$4:$AU$53,31,FALSE)</f>
        <v>#N/A</v>
      </c>
      <c r="F82" s="158" t="s">
        <v>148</v>
      </c>
      <c r="G82" s="160" t="e">
        <f>VLOOKUP($B77,利用者一覧!$C$4:$AU$53,32,FALSE)</f>
        <v>#N/A</v>
      </c>
      <c r="H82" s="158" t="s">
        <v>148</v>
      </c>
      <c r="I82" s="160" t="e">
        <f>VLOOKUP($B77,利用者一覧!$C$4:$AU$53,33,FALSE)</f>
        <v>#N/A</v>
      </c>
      <c r="J82" s="158" t="s">
        <v>148</v>
      </c>
      <c r="K82" s="160" t="e">
        <f>VLOOKUP($B77,利用者一覧!$C$4:$AU$53,34,FALSE)</f>
        <v>#N/A</v>
      </c>
      <c r="L82" s="158" t="s">
        <v>148</v>
      </c>
      <c r="M82" s="160" t="e">
        <f>VLOOKUP($B77,利用者一覧!$C$4:$AU$53,35,FALSE)</f>
        <v>#N/A</v>
      </c>
      <c r="N82" s="200" t="s">
        <v>148</v>
      </c>
      <c r="O82" s="202" t="s">
        <v>139</v>
      </c>
      <c r="P82" s="152"/>
      <c r="Q82" s="152" t="s">
        <v>140</v>
      </c>
      <c r="R82" s="152"/>
      <c r="S82" s="152" t="s">
        <v>141</v>
      </c>
      <c r="T82" s="152"/>
      <c r="U82" s="152" t="s">
        <v>142</v>
      </c>
      <c r="V82" s="152"/>
      <c r="W82" s="179"/>
      <c r="X82" s="179"/>
      <c r="Y82" s="179"/>
      <c r="Z82" s="179"/>
      <c r="AA82" s="179"/>
      <c r="AB82" s="179"/>
      <c r="AC82" s="179"/>
      <c r="AD82" s="180"/>
    </row>
    <row r="83" spans="1:30" ht="21" customHeight="1" thickBot="1">
      <c r="A83" s="147"/>
      <c r="B83" s="164"/>
      <c r="C83" s="157"/>
      <c r="D83" s="159"/>
      <c r="E83" s="161"/>
      <c r="F83" s="159"/>
      <c r="G83" s="161"/>
      <c r="H83" s="159"/>
      <c r="I83" s="161"/>
      <c r="J83" s="159"/>
      <c r="K83" s="161"/>
      <c r="L83" s="159"/>
      <c r="M83" s="161"/>
      <c r="N83" s="201"/>
      <c r="O83" s="153" t="e">
        <f>VLOOKUP($B77,利用者一覧!$C$4:$AU$53,22,FALSE)</f>
        <v>#N/A</v>
      </c>
      <c r="P83" s="154"/>
      <c r="Q83" s="154" t="e">
        <f>VLOOKUP($B77,利用者一覧!$C$4:$AU$53,24,FALSE)</f>
        <v>#N/A</v>
      </c>
      <c r="R83" s="154"/>
      <c r="S83" s="154" t="e">
        <f>VLOOKUP($B77,利用者一覧!$C$4:$AU$53,26,FALSE)</f>
        <v>#N/A</v>
      </c>
      <c r="T83" s="154"/>
      <c r="U83" s="154" t="e">
        <f>VLOOKUP($B77,利用者一覧!$C$4:$AU$53,28,FALSE)</f>
        <v>#N/A</v>
      </c>
      <c r="V83" s="154"/>
      <c r="W83" s="181"/>
      <c r="X83" s="181"/>
      <c r="Y83" s="181"/>
      <c r="Z83" s="181"/>
      <c r="AA83" s="181"/>
      <c r="AB83" s="181"/>
      <c r="AC83" s="181"/>
      <c r="AD83" s="182"/>
    </row>
    <row r="84" spans="1:30" ht="26.4" customHeight="1" thickBot="1">
      <c r="A84" s="148"/>
      <c r="B84" s="174" t="s">
        <v>182</v>
      </c>
      <c r="C84" s="175"/>
      <c r="D84" s="176"/>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8"/>
    </row>
    <row r="85" spans="1:30" ht="21" customHeight="1" thickBot="1">
      <c r="A85" s="146">
        <v>10</v>
      </c>
      <c r="B85" s="149" t="s">
        <v>9</v>
      </c>
      <c r="C85" s="150"/>
      <c r="D85" s="151"/>
      <c r="E85" s="149" t="s">
        <v>10</v>
      </c>
      <c r="F85" s="150"/>
      <c r="G85" s="150"/>
      <c r="H85" s="150"/>
      <c r="I85" s="196" t="s">
        <v>11</v>
      </c>
      <c r="J85" s="150"/>
      <c r="K85" s="197"/>
      <c r="L85" s="150" t="s">
        <v>12</v>
      </c>
      <c r="M85" s="150"/>
      <c r="N85" s="150"/>
      <c r="O85" s="198" t="s">
        <v>175</v>
      </c>
      <c r="P85" s="199"/>
      <c r="Q85" s="199"/>
      <c r="R85" s="199"/>
      <c r="S85" s="199"/>
      <c r="T85" s="199"/>
      <c r="U85" s="199"/>
      <c r="V85" s="199"/>
      <c r="W85" s="203" t="s">
        <v>169</v>
      </c>
      <c r="X85" s="204"/>
      <c r="Y85" s="204"/>
      <c r="Z85" s="205"/>
      <c r="AA85" s="206" t="e">
        <f>VLOOKUP($B86,利用者一覧!$C$4:$AU$53,43,FALSE)</f>
        <v>#N/A</v>
      </c>
      <c r="AB85" s="206"/>
      <c r="AC85" s="206"/>
      <c r="AD85" s="207"/>
    </row>
    <row r="86" spans="1:30" ht="21" customHeight="1" thickTop="1">
      <c r="A86" s="147"/>
      <c r="B86" s="208"/>
      <c r="C86" s="208"/>
      <c r="D86" s="208"/>
      <c r="E86" s="211" t="s">
        <v>19</v>
      </c>
      <c r="F86" s="212"/>
      <c r="G86" s="212"/>
      <c r="H86" s="212"/>
      <c r="I86" s="213" t="s">
        <v>20</v>
      </c>
      <c r="J86" s="214"/>
      <c r="K86" s="215"/>
      <c r="L86" s="214" t="s">
        <v>21</v>
      </c>
      <c r="M86" s="214"/>
      <c r="N86" s="214"/>
      <c r="O86" s="216" t="s">
        <v>147</v>
      </c>
      <c r="P86" s="218" t="e">
        <f>VLOOKUP($B86,利用者一覧!$C$4:$AU$53,40,FALSE)</f>
        <v>#N/A</v>
      </c>
      <c r="Q86" s="219"/>
      <c r="R86" s="219"/>
      <c r="S86" s="219"/>
      <c r="T86" s="219"/>
      <c r="U86" s="220"/>
      <c r="V86" s="88" t="s">
        <v>148</v>
      </c>
      <c r="W86" s="221" t="e">
        <f>VLOOKUP($B86,利用者一覧!$C$4:$AU$53,45,FALSE)</f>
        <v>#N/A</v>
      </c>
      <c r="X86" s="222"/>
      <c r="Y86" s="222"/>
      <c r="Z86" s="222"/>
      <c r="AA86" s="222"/>
      <c r="AB86" s="222"/>
      <c r="AC86" s="222"/>
      <c r="AD86" s="223"/>
    </row>
    <row r="87" spans="1:30" ht="21" customHeight="1">
      <c r="A87" s="147"/>
      <c r="B87" s="209"/>
      <c r="C87" s="209"/>
      <c r="D87" s="209"/>
      <c r="E87" s="183" t="s">
        <v>24</v>
      </c>
      <c r="F87" s="184"/>
      <c r="G87" s="184"/>
      <c r="H87" s="184"/>
      <c r="I87" s="185" t="s">
        <v>20</v>
      </c>
      <c r="J87" s="186"/>
      <c r="K87" s="187"/>
      <c r="L87" s="186" t="s">
        <v>21</v>
      </c>
      <c r="M87" s="186"/>
      <c r="N87" s="186"/>
      <c r="O87" s="217"/>
      <c r="P87" s="188" t="e">
        <f>VLOOKUP($B86,利用者一覧!$C$4:$AU$53,41,FALSE)</f>
        <v>#N/A</v>
      </c>
      <c r="Q87" s="189"/>
      <c r="R87" s="189"/>
      <c r="S87" s="189"/>
      <c r="T87" s="189"/>
      <c r="U87" s="190"/>
      <c r="V87" s="89" t="s">
        <v>148</v>
      </c>
      <c r="W87" s="224"/>
      <c r="X87" s="225"/>
      <c r="Y87" s="225"/>
      <c r="Z87" s="225"/>
      <c r="AA87" s="225"/>
      <c r="AB87" s="225"/>
      <c r="AC87" s="225"/>
      <c r="AD87" s="226"/>
    </row>
    <row r="88" spans="1:30" ht="21" customHeight="1" thickBot="1">
      <c r="A88" s="147"/>
      <c r="B88" s="210"/>
      <c r="C88" s="210"/>
      <c r="D88" s="210"/>
      <c r="E88" s="191" t="s">
        <v>25</v>
      </c>
      <c r="F88" s="192"/>
      <c r="G88" s="192"/>
      <c r="H88" s="192"/>
      <c r="I88" s="193" t="s">
        <v>20</v>
      </c>
      <c r="J88" s="194"/>
      <c r="K88" s="195"/>
      <c r="L88" s="194" t="s">
        <v>21</v>
      </c>
      <c r="M88" s="194"/>
      <c r="N88" s="194"/>
      <c r="O88" s="217"/>
      <c r="P88" s="188" t="e">
        <f>VLOOKUP($B86,利用者一覧!$C$4:$AU$53,42,FALSE)</f>
        <v>#N/A</v>
      </c>
      <c r="Q88" s="189"/>
      <c r="R88" s="189"/>
      <c r="S88" s="189"/>
      <c r="T88" s="189"/>
      <c r="U88" s="190"/>
      <c r="V88" s="89" t="s">
        <v>148</v>
      </c>
      <c r="W88" s="224"/>
      <c r="X88" s="225"/>
      <c r="Y88" s="225"/>
      <c r="Z88" s="225"/>
      <c r="AA88" s="225"/>
      <c r="AB88" s="225"/>
      <c r="AC88" s="225"/>
      <c r="AD88" s="226"/>
    </row>
    <row r="89" spans="1:30" ht="21" customHeight="1" thickBot="1">
      <c r="A89" s="147"/>
      <c r="B89" s="162" t="s">
        <v>132</v>
      </c>
      <c r="C89" s="165" t="s">
        <v>13</v>
      </c>
      <c r="D89" s="166"/>
      <c r="E89" s="167" t="s">
        <v>14</v>
      </c>
      <c r="F89" s="166"/>
      <c r="G89" s="167" t="s">
        <v>15</v>
      </c>
      <c r="H89" s="166"/>
      <c r="I89" s="167" t="s">
        <v>16</v>
      </c>
      <c r="J89" s="166"/>
      <c r="K89" s="167" t="s">
        <v>17</v>
      </c>
      <c r="L89" s="166"/>
      <c r="M89" s="167" t="s">
        <v>18</v>
      </c>
      <c r="N89" s="168"/>
      <c r="O89" s="169" t="s">
        <v>135</v>
      </c>
      <c r="P89" s="170"/>
      <c r="Q89" s="170" t="s">
        <v>143</v>
      </c>
      <c r="R89" s="170"/>
      <c r="S89" s="170" t="s">
        <v>144</v>
      </c>
      <c r="T89" s="170"/>
      <c r="U89" s="170" t="s">
        <v>138</v>
      </c>
      <c r="V89" s="171"/>
      <c r="W89" s="224"/>
      <c r="X89" s="225"/>
      <c r="Y89" s="225"/>
      <c r="Z89" s="225"/>
      <c r="AA89" s="225"/>
      <c r="AB89" s="225"/>
      <c r="AC89" s="225"/>
      <c r="AD89" s="226"/>
    </row>
    <row r="90" spans="1:30" ht="21" customHeight="1" thickTop="1">
      <c r="A90" s="147"/>
      <c r="B90" s="163"/>
      <c r="C90" s="90" t="s">
        <v>22</v>
      </c>
      <c r="D90" s="91" t="s">
        <v>23</v>
      </c>
      <c r="E90" s="92" t="s">
        <v>22</v>
      </c>
      <c r="F90" s="91" t="s">
        <v>23</v>
      </c>
      <c r="G90" s="92" t="s">
        <v>22</v>
      </c>
      <c r="H90" s="91" t="s">
        <v>23</v>
      </c>
      <c r="I90" s="92" t="s">
        <v>22</v>
      </c>
      <c r="J90" s="91" t="s">
        <v>23</v>
      </c>
      <c r="K90" s="92" t="s">
        <v>22</v>
      </c>
      <c r="L90" s="91" t="s">
        <v>23</v>
      </c>
      <c r="M90" s="92" t="s">
        <v>22</v>
      </c>
      <c r="N90" s="93" t="s">
        <v>23</v>
      </c>
      <c r="O90" s="172" t="e">
        <f>VLOOKUP($B86,利用者一覧!$C$4:$AU$53,14,FALSE)</f>
        <v>#N/A</v>
      </c>
      <c r="P90" s="155"/>
      <c r="Q90" s="173" t="e">
        <f>VLOOKUP($B86,利用者一覧!$C$4:$AU$53,16,FALSE)</f>
        <v>#N/A</v>
      </c>
      <c r="R90" s="155"/>
      <c r="S90" s="155" t="e">
        <f>VLOOKUP($B86,利用者一覧!$C$4:$AU$53,18,FALSE)</f>
        <v>#N/A</v>
      </c>
      <c r="T90" s="155"/>
      <c r="U90" s="155" t="e">
        <f>VLOOKUP($B86,利用者一覧!$C$4:$AU$53,20,FALSE)</f>
        <v>#N/A</v>
      </c>
      <c r="V90" s="155"/>
      <c r="W90" s="179" t="e">
        <f>VLOOKUP($B86,利用者一覧!$C$4:$AU$53,44,FALSE)</f>
        <v>#N/A</v>
      </c>
      <c r="X90" s="179"/>
      <c r="Y90" s="179"/>
      <c r="Z90" s="179"/>
      <c r="AA90" s="179"/>
      <c r="AB90" s="179"/>
      <c r="AC90" s="179"/>
      <c r="AD90" s="180"/>
    </row>
    <row r="91" spans="1:30" ht="21" customHeight="1">
      <c r="A91" s="147"/>
      <c r="B91" s="163"/>
      <c r="C91" s="156" t="e">
        <f>VLOOKUP($B86,利用者一覧!$C$4:$AU$53,30,FALSE)</f>
        <v>#N/A</v>
      </c>
      <c r="D91" s="158" t="s">
        <v>148</v>
      </c>
      <c r="E91" s="160" t="e">
        <f>VLOOKUP($B86,利用者一覧!$C$4:$AU$53,31,FALSE)</f>
        <v>#N/A</v>
      </c>
      <c r="F91" s="158" t="s">
        <v>148</v>
      </c>
      <c r="G91" s="160" t="e">
        <f>VLOOKUP($B86,利用者一覧!$C$4:$AU$53,32,FALSE)</f>
        <v>#N/A</v>
      </c>
      <c r="H91" s="158" t="s">
        <v>148</v>
      </c>
      <c r="I91" s="160" t="e">
        <f>VLOOKUP($B86,利用者一覧!$C$4:$AU$53,33,FALSE)</f>
        <v>#N/A</v>
      </c>
      <c r="J91" s="158" t="s">
        <v>148</v>
      </c>
      <c r="K91" s="160" t="e">
        <f>VLOOKUP($B86,利用者一覧!$C$4:$AU$53,34,FALSE)</f>
        <v>#N/A</v>
      </c>
      <c r="L91" s="158" t="s">
        <v>148</v>
      </c>
      <c r="M91" s="160" t="e">
        <f>VLOOKUP($B86,利用者一覧!$C$4:$AU$53,35,FALSE)</f>
        <v>#N/A</v>
      </c>
      <c r="N91" s="200" t="s">
        <v>148</v>
      </c>
      <c r="O91" s="202" t="s">
        <v>139</v>
      </c>
      <c r="P91" s="152"/>
      <c r="Q91" s="152" t="s">
        <v>140</v>
      </c>
      <c r="R91" s="152"/>
      <c r="S91" s="152" t="s">
        <v>141</v>
      </c>
      <c r="T91" s="152"/>
      <c r="U91" s="152" t="s">
        <v>142</v>
      </c>
      <c r="V91" s="152"/>
      <c r="W91" s="179"/>
      <c r="X91" s="179"/>
      <c r="Y91" s="179"/>
      <c r="Z91" s="179"/>
      <c r="AA91" s="179"/>
      <c r="AB91" s="179"/>
      <c r="AC91" s="179"/>
      <c r="AD91" s="180"/>
    </row>
    <row r="92" spans="1:30" ht="21" customHeight="1" thickBot="1">
      <c r="A92" s="147"/>
      <c r="B92" s="164"/>
      <c r="C92" s="157"/>
      <c r="D92" s="159"/>
      <c r="E92" s="161"/>
      <c r="F92" s="159"/>
      <c r="G92" s="161"/>
      <c r="H92" s="159"/>
      <c r="I92" s="161"/>
      <c r="J92" s="159"/>
      <c r="K92" s="161"/>
      <c r="L92" s="159"/>
      <c r="M92" s="161"/>
      <c r="N92" s="201"/>
      <c r="O92" s="153" t="e">
        <f>VLOOKUP($B86,利用者一覧!$C$4:$AU$53,22,FALSE)</f>
        <v>#N/A</v>
      </c>
      <c r="P92" s="154"/>
      <c r="Q92" s="154" t="e">
        <f>VLOOKUP($B86,利用者一覧!$C$4:$AU$53,24,FALSE)</f>
        <v>#N/A</v>
      </c>
      <c r="R92" s="154"/>
      <c r="S92" s="154" t="e">
        <f>VLOOKUP($B86,利用者一覧!$C$4:$AU$53,26,FALSE)</f>
        <v>#N/A</v>
      </c>
      <c r="T92" s="154"/>
      <c r="U92" s="154" t="e">
        <f>VLOOKUP($B86,利用者一覧!$C$4:$AU$53,28,FALSE)</f>
        <v>#N/A</v>
      </c>
      <c r="V92" s="154"/>
      <c r="W92" s="181"/>
      <c r="X92" s="181"/>
      <c r="Y92" s="181"/>
      <c r="Z92" s="181"/>
      <c r="AA92" s="181"/>
      <c r="AB92" s="181"/>
      <c r="AC92" s="181"/>
      <c r="AD92" s="182"/>
    </row>
    <row r="93" spans="1:30" ht="26.4" customHeight="1" thickBot="1">
      <c r="A93" s="148"/>
      <c r="B93" s="174" t="s">
        <v>182</v>
      </c>
      <c r="C93" s="175"/>
      <c r="D93" s="176"/>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8"/>
    </row>
    <row r="94" spans="1:30" ht="21" customHeight="1" thickBot="1">
      <c r="A94" s="146">
        <v>11</v>
      </c>
      <c r="B94" s="149" t="s">
        <v>9</v>
      </c>
      <c r="C94" s="150"/>
      <c r="D94" s="151"/>
      <c r="E94" s="149" t="s">
        <v>10</v>
      </c>
      <c r="F94" s="150"/>
      <c r="G94" s="150"/>
      <c r="H94" s="150"/>
      <c r="I94" s="196" t="s">
        <v>11</v>
      </c>
      <c r="J94" s="150"/>
      <c r="K94" s="197"/>
      <c r="L94" s="150" t="s">
        <v>12</v>
      </c>
      <c r="M94" s="150"/>
      <c r="N94" s="150"/>
      <c r="O94" s="198" t="s">
        <v>175</v>
      </c>
      <c r="P94" s="199"/>
      <c r="Q94" s="199"/>
      <c r="R94" s="199"/>
      <c r="S94" s="199"/>
      <c r="T94" s="199"/>
      <c r="U94" s="199"/>
      <c r="V94" s="199"/>
      <c r="W94" s="203" t="s">
        <v>169</v>
      </c>
      <c r="X94" s="204"/>
      <c r="Y94" s="204"/>
      <c r="Z94" s="205"/>
      <c r="AA94" s="206" t="e">
        <f>VLOOKUP($B95,利用者一覧!$C$4:$AU$53,43,FALSE)</f>
        <v>#N/A</v>
      </c>
      <c r="AB94" s="206"/>
      <c r="AC94" s="206"/>
      <c r="AD94" s="207"/>
    </row>
    <row r="95" spans="1:30" ht="21" customHeight="1" thickTop="1">
      <c r="A95" s="147"/>
      <c r="B95" s="208"/>
      <c r="C95" s="208"/>
      <c r="D95" s="208"/>
      <c r="E95" s="211" t="s">
        <v>19</v>
      </c>
      <c r="F95" s="212"/>
      <c r="G95" s="212"/>
      <c r="H95" s="212"/>
      <c r="I95" s="213" t="s">
        <v>20</v>
      </c>
      <c r="J95" s="214"/>
      <c r="K95" s="215"/>
      <c r="L95" s="214" t="s">
        <v>21</v>
      </c>
      <c r="M95" s="214"/>
      <c r="N95" s="214"/>
      <c r="O95" s="216" t="s">
        <v>147</v>
      </c>
      <c r="P95" s="218" t="e">
        <f>VLOOKUP($B95,利用者一覧!$C$4:$AU$53,40,FALSE)</f>
        <v>#N/A</v>
      </c>
      <c r="Q95" s="219"/>
      <c r="R95" s="219"/>
      <c r="S95" s="219"/>
      <c r="T95" s="219"/>
      <c r="U95" s="220"/>
      <c r="V95" s="88" t="s">
        <v>148</v>
      </c>
      <c r="W95" s="221" t="e">
        <f>VLOOKUP($B95,利用者一覧!$C$4:$AU$53,45,FALSE)</f>
        <v>#N/A</v>
      </c>
      <c r="X95" s="222"/>
      <c r="Y95" s="222"/>
      <c r="Z95" s="222"/>
      <c r="AA95" s="222"/>
      <c r="AB95" s="222"/>
      <c r="AC95" s="222"/>
      <c r="AD95" s="223"/>
    </row>
    <row r="96" spans="1:30" ht="21" customHeight="1">
      <c r="A96" s="147"/>
      <c r="B96" s="209"/>
      <c r="C96" s="209"/>
      <c r="D96" s="209"/>
      <c r="E96" s="183" t="s">
        <v>24</v>
      </c>
      <c r="F96" s="184"/>
      <c r="G96" s="184"/>
      <c r="H96" s="184"/>
      <c r="I96" s="185" t="s">
        <v>20</v>
      </c>
      <c r="J96" s="186"/>
      <c r="K96" s="187"/>
      <c r="L96" s="186" t="s">
        <v>21</v>
      </c>
      <c r="M96" s="186"/>
      <c r="N96" s="186"/>
      <c r="O96" s="217"/>
      <c r="P96" s="188" t="e">
        <f>VLOOKUP($B95,利用者一覧!$C$4:$AU$53,41,FALSE)</f>
        <v>#N/A</v>
      </c>
      <c r="Q96" s="189"/>
      <c r="R96" s="189"/>
      <c r="S96" s="189"/>
      <c r="T96" s="189"/>
      <c r="U96" s="190"/>
      <c r="V96" s="89" t="s">
        <v>148</v>
      </c>
      <c r="W96" s="224"/>
      <c r="X96" s="225"/>
      <c r="Y96" s="225"/>
      <c r="Z96" s="225"/>
      <c r="AA96" s="225"/>
      <c r="AB96" s="225"/>
      <c r="AC96" s="225"/>
      <c r="AD96" s="226"/>
    </row>
    <row r="97" spans="1:30" ht="21" customHeight="1" thickBot="1">
      <c r="A97" s="147"/>
      <c r="B97" s="210"/>
      <c r="C97" s="210"/>
      <c r="D97" s="210"/>
      <c r="E97" s="191" t="s">
        <v>25</v>
      </c>
      <c r="F97" s="192"/>
      <c r="G97" s="192"/>
      <c r="H97" s="192"/>
      <c r="I97" s="193" t="s">
        <v>20</v>
      </c>
      <c r="J97" s="194"/>
      <c r="K97" s="195"/>
      <c r="L97" s="194" t="s">
        <v>21</v>
      </c>
      <c r="M97" s="194"/>
      <c r="N97" s="194"/>
      <c r="O97" s="217"/>
      <c r="P97" s="188" t="e">
        <f>VLOOKUP($B95,利用者一覧!$C$4:$AU$53,42,FALSE)</f>
        <v>#N/A</v>
      </c>
      <c r="Q97" s="189"/>
      <c r="R97" s="189"/>
      <c r="S97" s="189"/>
      <c r="T97" s="189"/>
      <c r="U97" s="190"/>
      <c r="V97" s="89" t="s">
        <v>148</v>
      </c>
      <c r="W97" s="224"/>
      <c r="X97" s="225"/>
      <c r="Y97" s="225"/>
      <c r="Z97" s="225"/>
      <c r="AA97" s="225"/>
      <c r="AB97" s="225"/>
      <c r="AC97" s="225"/>
      <c r="AD97" s="226"/>
    </row>
    <row r="98" spans="1:30" ht="21" customHeight="1" thickBot="1">
      <c r="A98" s="147"/>
      <c r="B98" s="162" t="s">
        <v>132</v>
      </c>
      <c r="C98" s="165" t="s">
        <v>13</v>
      </c>
      <c r="D98" s="166"/>
      <c r="E98" s="167" t="s">
        <v>14</v>
      </c>
      <c r="F98" s="166"/>
      <c r="G98" s="167" t="s">
        <v>15</v>
      </c>
      <c r="H98" s="166"/>
      <c r="I98" s="167" t="s">
        <v>16</v>
      </c>
      <c r="J98" s="166"/>
      <c r="K98" s="167" t="s">
        <v>17</v>
      </c>
      <c r="L98" s="166"/>
      <c r="M98" s="167" t="s">
        <v>18</v>
      </c>
      <c r="N98" s="168"/>
      <c r="O98" s="169" t="s">
        <v>135</v>
      </c>
      <c r="P98" s="170"/>
      <c r="Q98" s="170" t="s">
        <v>143</v>
      </c>
      <c r="R98" s="170"/>
      <c r="S98" s="170" t="s">
        <v>144</v>
      </c>
      <c r="T98" s="170"/>
      <c r="U98" s="170" t="s">
        <v>138</v>
      </c>
      <c r="V98" s="171"/>
      <c r="W98" s="224"/>
      <c r="X98" s="225"/>
      <c r="Y98" s="225"/>
      <c r="Z98" s="225"/>
      <c r="AA98" s="225"/>
      <c r="AB98" s="225"/>
      <c r="AC98" s="225"/>
      <c r="AD98" s="226"/>
    </row>
    <row r="99" spans="1:30" ht="21" customHeight="1" thickTop="1">
      <c r="A99" s="147"/>
      <c r="B99" s="163"/>
      <c r="C99" s="90" t="s">
        <v>22</v>
      </c>
      <c r="D99" s="91" t="s">
        <v>23</v>
      </c>
      <c r="E99" s="92" t="s">
        <v>22</v>
      </c>
      <c r="F99" s="91" t="s">
        <v>23</v>
      </c>
      <c r="G99" s="92" t="s">
        <v>22</v>
      </c>
      <c r="H99" s="91" t="s">
        <v>23</v>
      </c>
      <c r="I99" s="92" t="s">
        <v>22</v>
      </c>
      <c r="J99" s="91" t="s">
        <v>23</v>
      </c>
      <c r="K99" s="92" t="s">
        <v>22</v>
      </c>
      <c r="L99" s="91" t="s">
        <v>23</v>
      </c>
      <c r="M99" s="92" t="s">
        <v>22</v>
      </c>
      <c r="N99" s="93" t="s">
        <v>23</v>
      </c>
      <c r="O99" s="172" t="e">
        <f>VLOOKUP($B95,利用者一覧!$C$4:$AU$53,14,FALSE)</f>
        <v>#N/A</v>
      </c>
      <c r="P99" s="155"/>
      <c r="Q99" s="173" t="e">
        <f>VLOOKUP($B95,利用者一覧!$C$4:$AU$53,16,FALSE)</f>
        <v>#N/A</v>
      </c>
      <c r="R99" s="155"/>
      <c r="S99" s="155" t="e">
        <f>VLOOKUP($B95,利用者一覧!$C$4:$AU$53,18,FALSE)</f>
        <v>#N/A</v>
      </c>
      <c r="T99" s="155"/>
      <c r="U99" s="155" t="e">
        <f>VLOOKUP($B95,利用者一覧!$C$4:$AU$53,20,FALSE)</f>
        <v>#N/A</v>
      </c>
      <c r="V99" s="155"/>
      <c r="W99" s="179" t="e">
        <f>VLOOKUP($B95,利用者一覧!$C$4:$AU$53,44,FALSE)</f>
        <v>#N/A</v>
      </c>
      <c r="X99" s="179"/>
      <c r="Y99" s="179"/>
      <c r="Z99" s="179"/>
      <c r="AA99" s="179"/>
      <c r="AB99" s="179"/>
      <c r="AC99" s="179"/>
      <c r="AD99" s="180"/>
    </row>
    <row r="100" spans="1:30" ht="21" customHeight="1">
      <c r="A100" s="147"/>
      <c r="B100" s="163"/>
      <c r="C100" s="156" t="e">
        <f>VLOOKUP($B95,利用者一覧!$C$4:$AU$53,30,FALSE)</f>
        <v>#N/A</v>
      </c>
      <c r="D100" s="158" t="s">
        <v>148</v>
      </c>
      <c r="E100" s="160" t="e">
        <f>VLOOKUP($B95,利用者一覧!$C$4:$AU$53,31,FALSE)</f>
        <v>#N/A</v>
      </c>
      <c r="F100" s="158" t="s">
        <v>148</v>
      </c>
      <c r="G100" s="160" t="e">
        <f>VLOOKUP($B95,利用者一覧!$C$4:$AU$53,32,FALSE)</f>
        <v>#N/A</v>
      </c>
      <c r="H100" s="158" t="s">
        <v>148</v>
      </c>
      <c r="I100" s="160" t="e">
        <f>VLOOKUP($B95,利用者一覧!$C$4:$AU$53,33,FALSE)</f>
        <v>#N/A</v>
      </c>
      <c r="J100" s="158" t="s">
        <v>148</v>
      </c>
      <c r="K100" s="160" t="e">
        <f>VLOOKUP($B95,利用者一覧!$C$4:$AU$53,34,FALSE)</f>
        <v>#N/A</v>
      </c>
      <c r="L100" s="158" t="s">
        <v>148</v>
      </c>
      <c r="M100" s="160" t="e">
        <f>VLOOKUP($B95,利用者一覧!$C$4:$AU$53,35,FALSE)</f>
        <v>#N/A</v>
      </c>
      <c r="N100" s="200" t="s">
        <v>148</v>
      </c>
      <c r="O100" s="202" t="s">
        <v>139</v>
      </c>
      <c r="P100" s="152"/>
      <c r="Q100" s="152" t="s">
        <v>140</v>
      </c>
      <c r="R100" s="152"/>
      <c r="S100" s="152" t="s">
        <v>141</v>
      </c>
      <c r="T100" s="152"/>
      <c r="U100" s="152" t="s">
        <v>142</v>
      </c>
      <c r="V100" s="152"/>
      <c r="W100" s="179"/>
      <c r="X100" s="179"/>
      <c r="Y100" s="179"/>
      <c r="Z100" s="179"/>
      <c r="AA100" s="179"/>
      <c r="AB100" s="179"/>
      <c r="AC100" s="179"/>
      <c r="AD100" s="180"/>
    </row>
    <row r="101" spans="1:30" ht="21" customHeight="1" thickBot="1">
      <c r="A101" s="147"/>
      <c r="B101" s="164"/>
      <c r="C101" s="157"/>
      <c r="D101" s="159"/>
      <c r="E101" s="161"/>
      <c r="F101" s="159"/>
      <c r="G101" s="161"/>
      <c r="H101" s="159"/>
      <c r="I101" s="161"/>
      <c r="J101" s="159"/>
      <c r="K101" s="161"/>
      <c r="L101" s="159"/>
      <c r="M101" s="161"/>
      <c r="N101" s="201"/>
      <c r="O101" s="153" t="e">
        <f>VLOOKUP($B95,利用者一覧!$C$4:$AU$53,22,FALSE)</f>
        <v>#N/A</v>
      </c>
      <c r="P101" s="154"/>
      <c r="Q101" s="154" t="e">
        <f>VLOOKUP($B95,利用者一覧!$C$4:$AU$53,24,FALSE)</f>
        <v>#N/A</v>
      </c>
      <c r="R101" s="154"/>
      <c r="S101" s="154" t="e">
        <f>VLOOKUP($B95,利用者一覧!$C$4:$AU$53,26,FALSE)</f>
        <v>#N/A</v>
      </c>
      <c r="T101" s="154"/>
      <c r="U101" s="154" t="e">
        <f>VLOOKUP($B95,利用者一覧!$C$4:$AU$53,28,FALSE)</f>
        <v>#N/A</v>
      </c>
      <c r="V101" s="154"/>
      <c r="W101" s="181"/>
      <c r="X101" s="181"/>
      <c r="Y101" s="181"/>
      <c r="Z101" s="181"/>
      <c r="AA101" s="181"/>
      <c r="AB101" s="181"/>
      <c r="AC101" s="181"/>
      <c r="AD101" s="182"/>
    </row>
    <row r="102" spans="1:30" ht="26.4" customHeight="1" thickBot="1">
      <c r="A102" s="148"/>
      <c r="B102" s="174" t="s">
        <v>182</v>
      </c>
      <c r="C102" s="175"/>
      <c r="D102" s="176"/>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8"/>
    </row>
    <row r="103" spans="1:30" ht="21" customHeight="1" thickBot="1">
      <c r="A103" s="146">
        <v>12</v>
      </c>
      <c r="B103" s="149" t="s">
        <v>9</v>
      </c>
      <c r="C103" s="150"/>
      <c r="D103" s="151"/>
      <c r="E103" s="149" t="s">
        <v>10</v>
      </c>
      <c r="F103" s="150"/>
      <c r="G103" s="150"/>
      <c r="H103" s="150"/>
      <c r="I103" s="196" t="s">
        <v>11</v>
      </c>
      <c r="J103" s="150"/>
      <c r="K103" s="197"/>
      <c r="L103" s="150" t="s">
        <v>12</v>
      </c>
      <c r="M103" s="150"/>
      <c r="N103" s="150"/>
      <c r="O103" s="198" t="s">
        <v>175</v>
      </c>
      <c r="P103" s="199"/>
      <c r="Q103" s="199"/>
      <c r="R103" s="199"/>
      <c r="S103" s="199"/>
      <c r="T103" s="199"/>
      <c r="U103" s="199"/>
      <c r="V103" s="199"/>
      <c r="W103" s="203" t="s">
        <v>169</v>
      </c>
      <c r="X103" s="204"/>
      <c r="Y103" s="204"/>
      <c r="Z103" s="205"/>
      <c r="AA103" s="206" t="e">
        <f>VLOOKUP($B104,利用者一覧!$C$4:$AU$53,43,FALSE)</f>
        <v>#N/A</v>
      </c>
      <c r="AB103" s="206"/>
      <c r="AC103" s="206"/>
      <c r="AD103" s="207"/>
    </row>
    <row r="104" spans="1:30" ht="21" customHeight="1" thickTop="1">
      <c r="A104" s="147"/>
      <c r="B104" s="208"/>
      <c r="C104" s="208"/>
      <c r="D104" s="208"/>
      <c r="E104" s="211" t="s">
        <v>19</v>
      </c>
      <c r="F104" s="212"/>
      <c r="G104" s="212"/>
      <c r="H104" s="212"/>
      <c r="I104" s="213" t="s">
        <v>20</v>
      </c>
      <c r="J104" s="214"/>
      <c r="K104" s="215"/>
      <c r="L104" s="214" t="s">
        <v>21</v>
      </c>
      <c r="M104" s="214"/>
      <c r="N104" s="214"/>
      <c r="O104" s="216" t="s">
        <v>147</v>
      </c>
      <c r="P104" s="218" t="e">
        <f>VLOOKUP($B104,利用者一覧!$C$4:$AU$53,40,FALSE)</f>
        <v>#N/A</v>
      </c>
      <c r="Q104" s="219"/>
      <c r="R104" s="219"/>
      <c r="S104" s="219"/>
      <c r="T104" s="219"/>
      <c r="U104" s="220"/>
      <c r="V104" s="88" t="s">
        <v>148</v>
      </c>
      <c r="W104" s="221" t="e">
        <f>VLOOKUP($B104,利用者一覧!$C$4:$AU$53,45,FALSE)</f>
        <v>#N/A</v>
      </c>
      <c r="X104" s="222"/>
      <c r="Y104" s="222"/>
      <c r="Z104" s="222"/>
      <c r="AA104" s="222"/>
      <c r="AB104" s="222"/>
      <c r="AC104" s="222"/>
      <c r="AD104" s="223"/>
    </row>
    <row r="105" spans="1:30" ht="21" customHeight="1">
      <c r="A105" s="147"/>
      <c r="B105" s="209"/>
      <c r="C105" s="209"/>
      <c r="D105" s="209"/>
      <c r="E105" s="183" t="s">
        <v>24</v>
      </c>
      <c r="F105" s="184"/>
      <c r="G105" s="184"/>
      <c r="H105" s="184"/>
      <c r="I105" s="185" t="s">
        <v>20</v>
      </c>
      <c r="J105" s="186"/>
      <c r="K105" s="187"/>
      <c r="L105" s="186" t="s">
        <v>21</v>
      </c>
      <c r="M105" s="186"/>
      <c r="N105" s="186"/>
      <c r="O105" s="217"/>
      <c r="P105" s="188" t="e">
        <f>VLOOKUP($B104,利用者一覧!$C$4:$AU$53,41,FALSE)</f>
        <v>#N/A</v>
      </c>
      <c r="Q105" s="189"/>
      <c r="R105" s="189"/>
      <c r="S105" s="189"/>
      <c r="T105" s="189"/>
      <c r="U105" s="190"/>
      <c r="V105" s="89" t="s">
        <v>148</v>
      </c>
      <c r="W105" s="224"/>
      <c r="X105" s="225"/>
      <c r="Y105" s="225"/>
      <c r="Z105" s="225"/>
      <c r="AA105" s="225"/>
      <c r="AB105" s="225"/>
      <c r="AC105" s="225"/>
      <c r="AD105" s="226"/>
    </row>
    <row r="106" spans="1:30" ht="21" customHeight="1" thickBot="1">
      <c r="A106" s="147"/>
      <c r="B106" s="210"/>
      <c r="C106" s="210"/>
      <c r="D106" s="210"/>
      <c r="E106" s="191" t="s">
        <v>25</v>
      </c>
      <c r="F106" s="192"/>
      <c r="G106" s="192"/>
      <c r="H106" s="192"/>
      <c r="I106" s="193" t="s">
        <v>20</v>
      </c>
      <c r="J106" s="194"/>
      <c r="K106" s="195"/>
      <c r="L106" s="194" t="s">
        <v>21</v>
      </c>
      <c r="M106" s="194"/>
      <c r="N106" s="194"/>
      <c r="O106" s="217"/>
      <c r="P106" s="188" t="e">
        <f>VLOOKUP($B104,利用者一覧!$C$4:$AU$53,42,FALSE)</f>
        <v>#N/A</v>
      </c>
      <c r="Q106" s="189"/>
      <c r="R106" s="189"/>
      <c r="S106" s="189"/>
      <c r="T106" s="189"/>
      <c r="U106" s="190"/>
      <c r="V106" s="89" t="s">
        <v>148</v>
      </c>
      <c r="W106" s="224"/>
      <c r="X106" s="225"/>
      <c r="Y106" s="225"/>
      <c r="Z106" s="225"/>
      <c r="AA106" s="225"/>
      <c r="AB106" s="225"/>
      <c r="AC106" s="225"/>
      <c r="AD106" s="226"/>
    </row>
    <row r="107" spans="1:30" ht="21" customHeight="1" thickBot="1">
      <c r="A107" s="147"/>
      <c r="B107" s="162" t="s">
        <v>132</v>
      </c>
      <c r="C107" s="165" t="s">
        <v>13</v>
      </c>
      <c r="D107" s="166"/>
      <c r="E107" s="167" t="s">
        <v>14</v>
      </c>
      <c r="F107" s="166"/>
      <c r="G107" s="167" t="s">
        <v>15</v>
      </c>
      <c r="H107" s="166"/>
      <c r="I107" s="167" t="s">
        <v>16</v>
      </c>
      <c r="J107" s="166"/>
      <c r="K107" s="167" t="s">
        <v>17</v>
      </c>
      <c r="L107" s="166"/>
      <c r="M107" s="167" t="s">
        <v>18</v>
      </c>
      <c r="N107" s="168"/>
      <c r="O107" s="169" t="s">
        <v>135</v>
      </c>
      <c r="P107" s="170"/>
      <c r="Q107" s="170" t="s">
        <v>143</v>
      </c>
      <c r="R107" s="170"/>
      <c r="S107" s="170" t="s">
        <v>144</v>
      </c>
      <c r="T107" s="170"/>
      <c r="U107" s="170" t="s">
        <v>138</v>
      </c>
      <c r="V107" s="171"/>
      <c r="W107" s="224"/>
      <c r="X107" s="225"/>
      <c r="Y107" s="225"/>
      <c r="Z107" s="225"/>
      <c r="AA107" s="225"/>
      <c r="AB107" s="225"/>
      <c r="AC107" s="225"/>
      <c r="AD107" s="226"/>
    </row>
    <row r="108" spans="1:30" ht="21" customHeight="1" thickTop="1">
      <c r="A108" s="147"/>
      <c r="B108" s="163"/>
      <c r="C108" s="90" t="s">
        <v>22</v>
      </c>
      <c r="D108" s="91" t="s">
        <v>23</v>
      </c>
      <c r="E108" s="92" t="s">
        <v>22</v>
      </c>
      <c r="F108" s="91" t="s">
        <v>23</v>
      </c>
      <c r="G108" s="92" t="s">
        <v>22</v>
      </c>
      <c r="H108" s="91" t="s">
        <v>23</v>
      </c>
      <c r="I108" s="92" t="s">
        <v>22</v>
      </c>
      <c r="J108" s="91" t="s">
        <v>23</v>
      </c>
      <c r="K108" s="92" t="s">
        <v>22</v>
      </c>
      <c r="L108" s="91" t="s">
        <v>23</v>
      </c>
      <c r="M108" s="92" t="s">
        <v>22</v>
      </c>
      <c r="N108" s="93" t="s">
        <v>23</v>
      </c>
      <c r="O108" s="172" t="e">
        <f>VLOOKUP($B104,利用者一覧!$C$4:$AU$53,14,FALSE)</f>
        <v>#N/A</v>
      </c>
      <c r="P108" s="155"/>
      <c r="Q108" s="173" t="e">
        <f>VLOOKUP($B104,利用者一覧!$C$4:$AU$53,16,FALSE)</f>
        <v>#N/A</v>
      </c>
      <c r="R108" s="155"/>
      <c r="S108" s="155" t="e">
        <f>VLOOKUP($B104,利用者一覧!$C$4:$AU$53,18,FALSE)</f>
        <v>#N/A</v>
      </c>
      <c r="T108" s="155"/>
      <c r="U108" s="155" t="e">
        <f>VLOOKUP($B104,利用者一覧!$C$4:$AU$53,20,FALSE)</f>
        <v>#N/A</v>
      </c>
      <c r="V108" s="155"/>
      <c r="W108" s="179" t="e">
        <f>VLOOKUP($B104,利用者一覧!$C$4:$AU$53,44,FALSE)</f>
        <v>#N/A</v>
      </c>
      <c r="X108" s="179"/>
      <c r="Y108" s="179"/>
      <c r="Z108" s="179"/>
      <c r="AA108" s="179"/>
      <c r="AB108" s="179"/>
      <c r="AC108" s="179"/>
      <c r="AD108" s="180"/>
    </row>
    <row r="109" spans="1:30" ht="21" customHeight="1">
      <c r="A109" s="147"/>
      <c r="B109" s="163"/>
      <c r="C109" s="156" t="e">
        <f>VLOOKUP($B104,利用者一覧!$C$4:$AU$53,30,FALSE)</f>
        <v>#N/A</v>
      </c>
      <c r="D109" s="158" t="s">
        <v>148</v>
      </c>
      <c r="E109" s="160" t="e">
        <f>VLOOKUP($B104,利用者一覧!$C$4:$AU$53,31,FALSE)</f>
        <v>#N/A</v>
      </c>
      <c r="F109" s="158" t="s">
        <v>148</v>
      </c>
      <c r="G109" s="160" t="e">
        <f>VLOOKUP($B104,利用者一覧!$C$4:$AU$53,32,FALSE)</f>
        <v>#N/A</v>
      </c>
      <c r="H109" s="158" t="s">
        <v>148</v>
      </c>
      <c r="I109" s="160" t="e">
        <f>VLOOKUP($B104,利用者一覧!$C$4:$AU$53,33,FALSE)</f>
        <v>#N/A</v>
      </c>
      <c r="J109" s="158" t="s">
        <v>148</v>
      </c>
      <c r="K109" s="160" t="e">
        <f>VLOOKUP($B104,利用者一覧!$C$4:$AU$53,34,FALSE)</f>
        <v>#N/A</v>
      </c>
      <c r="L109" s="158" t="s">
        <v>148</v>
      </c>
      <c r="M109" s="160" t="e">
        <f>VLOOKUP($B104,利用者一覧!$C$4:$AU$53,35,FALSE)</f>
        <v>#N/A</v>
      </c>
      <c r="N109" s="200" t="s">
        <v>148</v>
      </c>
      <c r="O109" s="202" t="s">
        <v>139</v>
      </c>
      <c r="P109" s="152"/>
      <c r="Q109" s="152" t="s">
        <v>140</v>
      </c>
      <c r="R109" s="152"/>
      <c r="S109" s="152" t="s">
        <v>141</v>
      </c>
      <c r="T109" s="152"/>
      <c r="U109" s="152" t="s">
        <v>142</v>
      </c>
      <c r="V109" s="152"/>
      <c r="W109" s="179"/>
      <c r="X109" s="179"/>
      <c r="Y109" s="179"/>
      <c r="Z109" s="179"/>
      <c r="AA109" s="179"/>
      <c r="AB109" s="179"/>
      <c r="AC109" s="179"/>
      <c r="AD109" s="180"/>
    </row>
    <row r="110" spans="1:30" ht="21" customHeight="1" thickBot="1">
      <c r="A110" s="147"/>
      <c r="B110" s="164"/>
      <c r="C110" s="157"/>
      <c r="D110" s="159"/>
      <c r="E110" s="161"/>
      <c r="F110" s="159"/>
      <c r="G110" s="161"/>
      <c r="H110" s="159"/>
      <c r="I110" s="161"/>
      <c r="J110" s="159"/>
      <c r="K110" s="161"/>
      <c r="L110" s="159"/>
      <c r="M110" s="161"/>
      <c r="N110" s="201"/>
      <c r="O110" s="153" t="e">
        <f>VLOOKUP($B104,利用者一覧!$C$4:$AU$53,22,FALSE)</f>
        <v>#N/A</v>
      </c>
      <c r="P110" s="154"/>
      <c r="Q110" s="154" t="e">
        <f>VLOOKUP($B104,利用者一覧!$C$4:$AU$53,24,FALSE)</f>
        <v>#N/A</v>
      </c>
      <c r="R110" s="154"/>
      <c r="S110" s="154" t="e">
        <f>VLOOKUP($B104,利用者一覧!$C$4:$AU$53,26,FALSE)</f>
        <v>#N/A</v>
      </c>
      <c r="T110" s="154"/>
      <c r="U110" s="154" t="e">
        <f>VLOOKUP($B104,利用者一覧!$C$4:$AU$53,28,FALSE)</f>
        <v>#N/A</v>
      </c>
      <c r="V110" s="154"/>
      <c r="W110" s="181"/>
      <c r="X110" s="181"/>
      <c r="Y110" s="181"/>
      <c r="Z110" s="181"/>
      <c r="AA110" s="181"/>
      <c r="AB110" s="181"/>
      <c r="AC110" s="181"/>
      <c r="AD110" s="182"/>
    </row>
    <row r="111" spans="1:30" ht="26.4" customHeight="1" thickBot="1">
      <c r="A111" s="148"/>
      <c r="B111" s="174" t="s">
        <v>182</v>
      </c>
      <c r="C111" s="175"/>
      <c r="D111" s="176"/>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8"/>
    </row>
    <row r="112" spans="1:30" ht="21" customHeight="1" thickBot="1">
      <c r="A112" s="146">
        <v>13</v>
      </c>
      <c r="B112" s="149" t="s">
        <v>9</v>
      </c>
      <c r="C112" s="150"/>
      <c r="D112" s="151"/>
      <c r="E112" s="149" t="s">
        <v>10</v>
      </c>
      <c r="F112" s="150"/>
      <c r="G112" s="150"/>
      <c r="H112" s="150"/>
      <c r="I112" s="196" t="s">
        <v>11</v>
      </c>
      <c r="J112" s="150"/>
      <c r="K112" s="197"/>
      <c r="L112" s="150" t="s">
        <v>12</v>
      </c>
      <c r="M112" s="150"/>
      <c r="N112" s="150"/>
      <c r="O112" s="198" t="s">
        <v>175</v>
      </c>
      <c r="P112" s="199"/>
      <c r="Q112" s="199"/>
      <c r="R112" s="199"/>
      <c r="S112" s="199"/>
      <c r="T112" s="199"/>
      <c r="U112" s="199"/>
      <c r="V112" s="199"/>
      <c r="W112" s="203" t="s">
        <v>169</v>
      </c>
      <c r="X112" s="204"/>
      <c r="Y112" s="204"/>
      <c r="Z112" s="205"/>
      <c r="AA112" s="206" t="e">
        <f>VLOOKUP($B113,利用者一覧!$C$4:$AU$53,43,FALSE)</f>
        <v>#N/A</v>
      </c>
      <c r="AB112" s="206"/>
      <c r="AC112" s="206"/>
      <c r="AD112" s="207"/>
    </row>
    <row r="113" spans="1:30" ht="21" customHeight="1" thickTop="1">
      <c r="A113" s="147"/>
      <c r="B113" s="208"/>
      <c r="C113" s="208"/>
      <c r="D113" s="208"/>
      <c r="E113" s="211" t="s">
        <v>19</v>
      </c>
      <c r="F113" s="212"/>
      <c r="G113" s="212"/>
      <c r="H113" s="212"/>
      <c r="I113" s="213" t="s">
        <v>20</v>
      </c>
      <c r="J113" s="214"/>
      <c r="K113" s="215"/>
      <c r="L113" s="214" t="s">
        <v>21</v>
      </c>
      <c r="M113" s="214"/>
      <c r="N113" s="214"/>
      <c r="O113" s="216" t="s">
        <v>147</v>
      </c>
      <c r="P113" s="218" t="e">
        <f>VLOOKUP($B113,利用者一覧!$C$4:$AU$53,40,FALSE)</f>
        <v>#N/A</v>
      </c>
      <c r="Q113" s="219"/>
      <c r="R113" s="219"/>
      <c r="S113" s="219"/>
      <c r="T113" s="219"/>
      <c r="U113" s="220"/>
      <c r="V113" s="88" t="s">
        <v>148</v>
      </c>
      <c r="W113" s="221" t="e">
        <f>VLOOKUP($B113,利用者一覧!$C$4:$AU$53,45,FALSE)</f>
        <v>#N/A</v>
      </c>
      <c r="X113" s="222"/>
      <c r="Y113" s="222"/>
      <c r="Z113" s="222"/>
      <c r="AA113" s="222"/>
      <c r="AB113" s="222"/>
      <c r="AC113" s="222"/>
      <c r="AD113" s="223"/>
    </row>
    <row r="114" spans="1:30" ht="21" customHeight="1">
      <c r="A114" s="147"/>
      <c r="B114" s="209"/>
      <c r="C114" s="209"/>
      <c r="D114" s="209"/>
      <c r="E114" s="183" t="s">
        <v>24</v>
      </c>
      <c r="F114" s="184"/>
      <c r="G114" s="184"/>
      <c r="H114" s="184"/>
      <c r="I114" s="185" t="s">
        <v>20</v>
      </c>
      <c r="J114" s="186"/>
      <c r="K114" s="187"/>
      <c r="L114" s="186" t="s">
        <v>21</v>
      </c>
      <c r="M114" s="186"/>
      <c r="N114" s="186"/>
      <c r="O114" s="217"/>
      <c r="P114" s="188" t="e">
        <f>VLOOKUP($B113,利用者一覧!$C$4:$AU$53,41,FALSE)</f>
        <v>#N/A</v>
      </c>
      <c r="Q114" s="189"/>
      <c r="R114" s="189"/>
      <c r="S114" s="189"/>
      <c r="T114" s="189"/>
      <c r="U114" s="190"/>
      <c r="V114" s="89" t="s">
        <v>148</v>
      </c>
      <c r="W114" s="224"/>
      <c r="X114" s="225"/>
      <c r="Y114" s="225"/>
      <c r="Z114" s="225"/>
      <c r="AA114" s="225"/>
      <c r="AB114" s="225"/>
      <c r="AC114" s="225"/>
      <c r="AD114" s="226"/>
    </row>
    <row r="115" spans="1:30" ht="21" customHeight="1" thickBot="1">
      <c r="A115" s="147"/>
      <c r="B115" s="210"/>
      <c r="C115" s="210"/>
      <c r="D115" s="210"/>
      <c r="E115" s="191" t="s">
        <v>25</v>
      </c>
      <c r="F115" s="192"/>
      <c r="G115" s="192"/>
      <c r="H115" s="192"/>
      <c r="I115" s="193" t="s">
        <v>20</v>
      </c>
      <c r="J115" s="194"/>
      <c r="K115" s="195"/>
      <c r="L115" s="194" t="s">
        <v>21</v>
      </c>
      <c r="M115" s="194"/>
      <c r="N115" s="194"/>
      <c r="O115" s="217"/>
      <c r="P115" s="188" t="e">
        <f>VLOOKUP($B113,利用者一覧!$C$4:$AU$53,42,FALSE)</f>
        <v>#N/A</v>
      </c>
      <c r="Q115" s="189"/>
      <c r="R115" s="189"/>
      <c r="S115" s="189"/>
      <c r="T115" s="189"/>
      <c r="U115" s="190"/>
      <c r="V115" s="89" t="s">
        <v>148</v>
      </c>
      <c r="W115" s="224"/>
      <c r="X115" s="225"/>
      <c r="Y115" s="225"/>
      <c r="Z115" s="225"/>
      <c r="AA115" s="225"/>
      <c r="AB115" s="225"/>
      <c r="AC115" s="225"/>
      <c r="AD115" s="226"/>
    </row>
    <row r="116" spans="1:30" ht="21" customHeight="1" thickBot="1">
      <c r="A116" s="147"/>
      <c r="B116" s="162" t="s">
        <v>132</v>
      </c>
      <c r="C116" s="165" t="s">
        <v>13</v>
      </c>
      <c r="D116" s="166"/>
      <c r="E116" s="167" t="s">
        <v>14</v>
      </c>
      <c r="F116" s="166"/>
      <c r="G116" s="167" t="s">
        <v>15</v>
      </c>
      <c r="H116" s="166"/>
      <c r="I116" s="167" t="s">
        <v>16</v>
      </c>
      <c r="J116" s="166"/>
      <c r="K116" s="167" t="s">
        <v>17</v>
      </c>
      <c r="L116" s="166"/>
      <c r="M116" s="167" t="s">
        <v>18</v>
      </c>
      <c r="N116" s="168"/>
      <c r="O116" s="169" t="s">
        <v>135</v>
      </c>
      <c r="P116" s="170"/>
      <c r="Q116" s="170" t="s">
        <v>143</v>
      </c>
      <c r="R116" s="170"/>
      <c r="S116" s="170" t="s">
        <v>144</v>
      </c>
      <c r="T116" s="170"/>
      <c r="U116" s="170" t="s">
        <v>138</v>
      </c>
      <c r="V116" s="171"/>
      <c r="W116" s="224"/>
      <c r="X116" s="225"/>
      <c r="Y116" s="225"/>
      <c r="Z116" s="225"/>
      <c r="AA116" s="225"/>
      <c r="AB116" s="225"/>
      <c r="AC116" s="225"/>
      <c r="AD116" s="226"/>
    </row>
    <row r="117" spans="1:30" ht="21" customHeight="1" thickTop="1">
      <c r="A117" s="147"/>
      <c r="B117" s="163"/>
      <c r="C117" s="90" t="s">
        <v>22</v>
      </c>
      <c r="D117" s="91" t="s">
        <v>23</v>
      </c>
      <c r="E117" s="92" t="s">
        <v>22</v>
      </c>
      <c r="F117" s="91" t="s">
        <v>23</v>
      </c>
      <c r="G117" s="92" t="s">
        <v>22</v>
      </c>
      <c r="H117" s="91" t="s">
        <v>23</v>
      </c>
      <c r="I117" s="92" t="s">
        <v>22</v>
      </c>
      <c r="J117" s="91" t="s">
        <v>23</v>
      </c>
      <c r="K117" s="92" t="s">
        <v>22</v>
      </c>
      <c r="L117" s="91" t="s">
        <v>23</v>
      </c>
      <c r="M117" s="92" t="s">
        <v>22</v>
      </c>
      <c r="N117" s="93" t="s">
        <v>23</v>
      </c>
      <c r="O117" s="172" t="e">
        <f>VLOOKUP($B113,利用者一覧!$C$4:$AU$53,14,FALSE)</f>
        <v>#N/A</v>
      </c>
      <c r="P117" s="155"/>
      <c r="Q117" s="173" t="e">
        <f>VLOOKUP($B113,利用者一覧!$C$4:$AU$53,16,FALSE)</f>
        <v>#N/A</v>
      </c>
      <c r="R117" s="155"/>
      <c r="S117" s="155" t="e">
        <f>VLOOKUP($B113,利用者一覧!$C$4:$AU$53,18,FALSE)</f>
        <v>#N/A</v>
      </c>
      <c r="T117" s="155"/>
      <c r="U117" s="155" t="e">
        <f>VLOOKUP($B113,利用者一覧!$C$4:$AU$53,20,FALSE)</f>
        <v>#N/A</v>
      </c>
      <c r="V117" s="155"/>
      <c r="W117" s="179" t="e">
        <f>VLOOKUP($B113,利用者一覧!$C$4:$AU$53,44,FALSE)</f>
        <v>#N/A</v>
      </c>
      <c r="X117" s="179"/>
      <c r="Y117" s="179"/>
      <c r="Z117" s="179"/>
      <c r="AA117" s="179"/>
      <c r="AB117" s="179"/>
      <c r="AC117" s="179"/>
      <c r="AD117" s="180"/>
    </row>
    <row r="118" spans="1:30" ht="21" customHeight="1">
      <c r="A118" s="147"/>
      <c r="B118" s="163"/>
      <c r="C118" s="156" t="e">
        <f>VLOOKUP($B113,利用者一覧!$C$4:$AU$53,30,FALSE)</f>
        <v>#N/A</v>
      </c>
      <c r="D118" s="158" t="s">
        <v>148</v>
      </c>
      <c r="E118" s="160" t="e">
        <f>VLOOKUP($B113,利用者一覧!$C$4:$AU$53,31,FALSE)</f>
        <v>#N/A</v>
      </c>
      <c r="F118" s="158" t="s">
        <v>148</v>
      </c>
      <c r="G118" s="160" t="e">
        <f>VLOOKUP($B113,利用者一覧!$C$4:$AU$53,32,FALSE)</f>
        <v>#N/A</v>
      </c>
      <c r="H118" s="158" t="s">
        <v>148</v>
      </c>
      <c r="I118" s="160" t="e">
        <f>VLOOKUP($B113,利用者一覧!$C$4:$AU$53,33,FALSE)</f>
        <v>#N/A</v>
      </c>
      <c r="J118" s="158" t="s">
        <v>148</v>
      </c>
      <c r="K118" s="160" t="e">
        <f>VLOOKUP($B113,利用者一覧!$C$4:$AU$53,34,FALSE)</f>
        <v>#N/A</v>
      </c>
      <c r="L118" s="158" t="s">
        <v>148</v>
      </c>
      <c r="M118" s="160" t="e">
        <f>VLOOKUP($B113,利用者一覧!$C$4:$AU$53,35,FALSE)</f>
        <v>#N/A</v>
      </c>
      <c r="N118" s="200" t="s">
        <v>148</v>
      </c>
      <c r="O118" s="202" t="s">
        <v>139</v>
      </c>
      <c r="P118" s="152"/>
      <c r="Q118" s="152" t="s">
        <v>140</v>
      </c>
      <c r="R118" s="152"/>
      <c r="S118" s="152" t="s">
        <v>141</v>
      </c>
      <c r="T118" s="152"/>
      <c r="U118" s="152" t="s">
        <v>142</v>
      </c>
      <c r="V118" s="152"/>
      <c r="W118" s="179"/>
      <c r="X118" s="179"/>
      <c r="Y118" s="179"/>
      <c r="Z118" s="179"/>
      <c r="AA118" s="179"/>
      <c r="AB118" s="179"/>
      <c r="AC118" s="179"/>
      <c r="AD118" s="180"/>
    </row>
    <row r="119" spans="1:30" ht="21" customHeight="1" thickBot="1">
      <c r="A119" s="147"/>
      <c r="B119" s="164"/>
      <c r="C119" s="157"/>
      <c r="D119" s="159"/>
      <c r="E119" s="161"/>
      <c r="F119" s="159"/>
      <c r="G119" s="161"/>
      <c r="H119" s="159"/>
      <c r="I119" s="161"/>
      <c r="J119" s="159"/>
      <c r="K119" s="161"/>
      <c r="L119" s="159"/>
      <c r="M119" s="161"/>
      <c r="N119" s="201"/>
      <c r="O119" s="153" t="e">
        <f>VLOOKUP($B113,利用者一覧!$C$4:$AU$53,22,FALSE)</f>
        <v>#N/A</v>
      </c>
      <c r="P119" s="154"/>
      <c r="Q119" s="154" t="e">
        <f>VLOOKUP($B113,利用者一覧!$C$4:$AU$53,24,FALSE)</f>
        <v>#N/A</v>
      </c>
      <c r="R119" s="154"/>
      <c r="S119" s="154" t="e">
        <f>VLOOKUP($B113,利用者一覧!$C$4:$AU$53,26,FALSE)</f>
        <v>#N/A</v>
      </c>
      <c r="T119" s="154"/>
      <c r="U119" s="154" t="e">
        <f>VLOOKUP($B113,利用者一覧!$C$4:$AU$53,28,FALSE)</f>
        <v>#N/A</v>
      </c>
      <c r="V119" s="154"/>
      <c r="W119" s="181"/>
      <c r="X119" s="181"/>
      <c r="Y119" s="181"/>
      <c r="Z119" s="181"/>
      <c r="AA119" s="181"/>
      <c r="AB119" s="181"/>
      <c r="AC119" s="181"/>
      <c r="AD119" s="182"/>
    </row>
    <row r="120" spans="1:30" ht="26.4" customHeight="1" thickBot="1">
      <c r="A120" s="148"/>
      <c r="B120" s="174" t="s">
        <v>182</v>
      </c>
      <c r="C120" s="175"/>
      <c r="D120" s="176"/>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8"/>
    </row>
    <row r="121" spans="1:30" ht="21" customHeight="1" thickBot="1">
      <c r="A121" s="146">
        <v>14</v>
      </c>
      <c r="B121" s="149" t="s">
        <v>9</v>
      </c>
      <c r="C121" s="150"/>
      <c r="D121" s="151"/>
      <c r="E121" s="149" t="s">
        <v>10</v>
      </c>
      <c r="F121" s="150"/>
      <c r="G121" s="150"/>
      <c r="H121" s="150"/>
      <c r="I121" s="196" t="s">
        <v>11</v>
      </c>
      <c r="J121" s="150"/>
      <c r="K121" s="197"/>
      <c r="L121" s="150" t="s">
        <v>12</v>
      </c>
      <c r="M121" s="150"/>
      <c r="N121" s="150"/>
      <c r="O121" s="198" t="s">
        <v>175</v>
      </c>
      <c r="P121" s="199"/>
      <c r="Q121" s="199"/>
      <c r="R121" s="199"/>
      <c r="S121" s="199"/>
      <c r="T121" s="199"/>
      <c r="U121" s="199"/>
      <c r="V121" s="199"/>
      <c r="W121" s="203" t="s">
        <v>169</v>
      </c>
      <c r="X121" s="204"/>
      <c r="Y121" s="204"/>
      <c r="Z121" s="205"/>
      <c r="AA121" s="206" t="e">
        <f>VLOOKUP($B122,利用者一覧!$C$4:$AU$53,43,FALSE)</f>
        <v>#N/A</v>
      </c>
      <c r="AB121" s="206"/>
      <c r="AC121" s="206"/>
      <c r="AD121" s="207"/>
    </row>
    <row r="122" spans="1:30" ht="21" customHeight="1" thickTop="1">
      <c r="A122" s="147"/>
      <c r="B122" s="208"/>
      <c r="C122" s="208"/>
      <c r="D122" s="208"/>
      <c r="E122" s="211" t="s">
        <v>19</v>
      </c>
      <c r="F122" s="212"/>
      <c r="G122" s="212"/>
      <c r="H122" s="212"/>
      <c r="I122" s="213" t="s">
        <v>20</v>
      </c>
      <c r="J122" s="214"/>
      <c r="K122" s="215"/>
      <c r="L122" s="214" t="s">
        <v>21</v>
      </c>
      <c r="M122" s="214"/>
      <c r="N122" s="214"/>
      <c r="O122" s="216" t="s">
        <v>147</v>
      </c>
      <c r="P122" s="218" t="e">
        <f>VLOOKUP($B122,利用者一覧!$C$4:$AU$53,40,FALSE)</f>
        <v>#N/A</v>
      </c>
      <c r="Q122" s="219"/>
      <c r="R122" s="219"/>
      <c r="S122" s="219"/>
      <c r="T122" s="219"/>
      <c r="U122" s="220"/>
      <c r="V122" s="88" t="s">
        <v>148</v>
      </c>
      <c r="W122" s="221" t="e">
        <f>VLOOKUP($B122,利用者一覧!$C$4:$AU$53,45,FALSE)</f>
        <v>#N/A</v>
      </c>
      <c r="X122" s="222"/>
      <c r="Y122" s="222"/>
      <c r="Z122" s="222"/>
      <c r="AA122" s="222"/>
      <c r="AB122" s="222"/>
      <c r="AC122" s="222"/>
      <c r="AD122" s="223"/>
    </row>
    <row r="123" spans="1:30" ht="21" customHeight="1">
      <c r="A123" s="147"/>
      <c r="B123" s="209"/>
      <c r="C123" s="209"/>
      <c r="D123" s="209"/>
      <c r="E123" s="183" t="s">
        <v>24</v>
      </c>
      <c r="F123" s="184"/>
      <c r="G123" s="184"/>
      <c r="H123" s="184"/>
      <c r="I123" s="185" t="s">
        <v>20</v>
      </c>
      <c r="J123" s="186"/>
      <c r="K123" s="187"/>
      <c r="L123" s="186" t="s">
        <v>21</v>
      </c>
      <c r="M123" s="186"/>
      <c r="N123" s="186"/>
      <c r="O123" s="217"/>
      <c r="P123" s="188" t="e">
        <f>VLOOKUP($B122,利用者一覧!$C$4:$AU$53,41,FALSE)</f>
        <v>#N/A</v>
      </c>
      <c r="Q123" s="189"/>
      <c r="R123" s="189"/>
      <c r="S123" s="189"/>
      <c r="T123" s="189"/>
      <c r="U123" s="190"/>
      <c r="V123" s="89" t="s">
        <v>148</v>
      </c>
      <c r="W123" s="224"/>
      <c r="X123" s="225"/>
      <c r="Y123" s="225"/>
      <c r="Z123" s="225"/>
      <c r="AA123" s="225"/>
      <c r="AB123" s="225"/>
      <c r="AC123" s="225"/>
      <c r="AD123" s="226"/>
    </row>
    <row r="124" spans="1:30" ht="21" customHeight="1" thickBot="1">
      <c r="A124" s="147"/>
      <c r="B124" s="210"/>
      <c r="C124" s="210"/>
      <c r="D124" s="210"/>
      <c r="E124" s="191" t="s">
        <v>25</v>
      </c>
      <c r="F124" s="192"/>
      <c r="G124" s="192"/>
      <c r="H124" s="192"/>
      <c r="I124" s="193" t="s">
        <v>20</v>
      </c>
      <c r="J124" s="194"/>
      <c r="K124" s="195"/>
      <c r="L124" s="194" t="s">
        <v>21</v>
      </c>
      <c r="M124" s="194"/>
      <c r="N124" s="194"/>
      <c r="O124" s="217"/>
      <c r="P124" s="188" t="e">
        <f>VLOOKUP($B122,利用者一覧!$C$4:$AU$53,42,FALSE)</f>
        <v>#N/A</v>
      </c>
      <c r="Q124" s="189"/>
      <c r="R124" s="189"/>
      <c r="S124" s="189"/>
      <c r="T124" s="189"/>
      <c r="U124" s="190"/>
      <c r="V124" s="89" t="s">
        <v>148</v>
      </c>
      <c r="W124" s="224"/>
      <c r="X124" s="225"/>
      <c r="Y124" s="225"/>
      <c r="Z124" s="225"/>
      <c r="AA124" s="225"/>
      <c r="AB124" s="225"/>
      <c r="AC124" s="225"/>
      <c r="AD124" s="226"/>
    </row>
    <row r="125" spans="1:30" ht="21" customHeight="1" thickBot="1">
      <c r="A125" s="147"/>
      <c r="B125" s="162" t="s">
        <v>132</v>
      </c>
      <c r="C125" s="165" t="s">
        <v>13</v>
      </c>
      <c r="D125" s="166"/>
      <c r="E125" s="167" t="s">
        <v>14</v>
      </c>
      <c r="F125" s="166"/>
      <c r="G125" s="167" t="s">
        <v>15</v>
      </c>
      <c r="H125" s="166"/>
      <c r="I125" s="167" t="s">
        <v>16</v>
      </c>
      <c r="J125" s="166"/>
      <c r="K125" s="167" t="s">
        <v>17</v>
      </c>
      <c r="L125" s="166"/>
      <c r="M125" s="167" t="s">
        <v>18</v>
      </c>
      <c r="N125" s="168"/>
      <c r="O125" s="169" t="s">
        <v>135</v>
      </c>
      <c r="P125" s="170"/>
      <c r="Q125" s="170" t="s">
        <v>143</v>
      </c>
      <c r="R125" s="170"/>
      <c r="S125" s="170" t="s">
        <v>144</v>
      </c>
      <c r="T125" s="170"/>
      <c r="U125" s="170" t="s">
        <v>138</v>
      </c>
      <c r="V125" s="171"/>
      <c r="W125" s="224"/>
      <c r="X125" s="225"/>
      <c r="Y125" s="225"/>
      <c r="Z125" s="225"/>
      <c r="AA125" s="225"/>
      <c r="AB125" s="225"/>
      <c r="AC125" s="225"/>
      <c r="AD125" s="226"/>
    </row>
    <row r="126" spans="1:30" ht="21" customHeight="1" thickTop="1">
      <c r="A126" s="147"/>
      <c r="B126" s="163"/>
      <c r="C126" s="90" t="s">
        <v>22</v>
      </c>
      <c r="D126" s="91" t="s">
        <v>23</v>
      </c>
      <c r="E126" s="92" t="s">
        <v>22</v>
      </c>
      <c r="F126" s="91" t="s">
        <v>23</v>
      </c>
      <c r="G126" s="92" t="s">
        <v>22</v>
      </c>
      <c r="H126" s="91" t="s">
        <v>23</v>
      </c>
      <c r="I126" s="92" t="s">
        <v>22</v>
      </c>
      <c r="J126" s="91" t="s">
        <v>23</v>
      </c>
      <c r="K126" s="92" t="s">
        <v>22</v>
      </c>
      <c r="L126" s="91" t="s">
        <v>23</v>
      </c>
      <c r="M126" s="92" t="s">
        <v>22</v>
      </c>
      <c r="N126" s="93" t="s">
        <v>23</v>
      </c>
      <c r="O126" s="172" t="e">
        <f>VLOOKUP($B122,利用者一覧!$C$4:$AU$53,14,FALSE)</f>
        <v>#N/A</v>
      </c>
      <c r="P126" s="155"/>
      <c r="Q126" s="173" t="e">
        <f>VLOOKUP($B122,利用者一覧!$C$4:$AU$53,16,FALSE)</f>
        <v>#N/A</v>
      </c>
      <c r="R126" s="155"/>
      <c r="S126" s="155" t="e">
        <f>VLOOKUP($B122,利用者一覧!$C$4:$AU$53,18,FALSE)</f>
        <v>#N/A</v>
      </c>
      <c r="T126" s="155"/>
      <c r="U126" s="155" t="e">
        <f>VLOOKUP($B122,利用者一覧!$C$4:$AU$53,20,FALSE)</f>
        <v>#N/A</v>
      </c>
      <c r="V126" s="155"/>
      <c r="W126" s="179" t="e">
        <f>VLOOKUP($B122,利用者一覧!$C$4:$AU$53,44,FALSE)</f>
        <v>#N/A</v>
      </c>
      <c r="X126" s="179"/>
      <c r="Y126" s="179"/>
      <c r="Z126" s="179"/>
      <c r="AA126" s="179"/>
      <c r="AB126" s="179"/>
      <c r="AC126" s="179"/>
      <c r="AD126" s="180"/>
    </row>
    <row r="127" spans="1:30" ht="21" customHeight="1">
      <c r="A127" s="147"/>
      <c r="B127" s="163"/>
      <c r="C127" s="156" t="e">
        <f>VLOOKUP($B122,利用者一覧!$C$4:$AU$53,30,FALSE)</f>
        <v>#N/A</v>
      </c>
      <c r="D127" s="158" t="s">
        <v>148</v>
      </c>
      <c r="E127" s="160" t="e">
        <f>VLOOKUP($B122,利用者一覧!$C$4:$AU$53,31,FALSE)</f>
        <v>#N/A</v>
      </c>
      <c r="F127" s="158" t="s">
        <v>148</v>
      </c>
      <c r="G127" s="160" t="e">
        <f>VLOOKUP($B122,利用者一覧!$C$4:$AU$53,32,FALSE)</f>
        <v>#N/A</v>
      </c>
      <c r="H127" s="158" t="s">
        <v>148</v>
      </c>
      <c r="I127" s="160" t="e">
        <f>VLOOKUP($B122,利用者一覧!$C$4:$AU$53,33,FALSE)</f>
        <v>#N/A</v>
      </c>
      <c r="J127" s="158" t="s">
        <v>148</v>
      </c>
      <c r="K127" s="160" t="e">
        <f>VLOOKUP($B122,利用者一覧!$C$4:$AU$53,34,FALSE)</f>
        <v>#N/A</v>
      </c>
      <c r="L127" s="158" t="s">
        <v>148</v>
      </c>
      <c r="M127" s="160" t="e">
        <f>VLOOKUP($B122,利用者一覧!$C$4:$AU$53,35,FALSE)</f>
        <v>#N/A</v>
      </c>
      <c r="N127" s="200" t="s">
        <v>148</v>
      </c>
      <c r="O127" s="202" t="s">
        <v>139</v>
      </c>
      <c r="P127" s="152"/>
      <c r="Q127" s="152" t="s">
        <v>140</v>
      </c>
      <c r="R127" s="152"/>
      <c r="S127" s="152" t="s">
        <v>141</v>
      </c>
      <c r="T127" s="152"/>
      <c r="U127" s="152" t="s">
        <v>142</v>
      </c>
      <c r="V127" s="152"/>
      <c r="W127" s="179"/>
      <c r="X127" s="179"/>
      <c r="Y127" s="179"/>
      <c r="Z127" s="179"/>
      <c r="AA127" s="179"/>
      <c r="AB127" s="179"/>
      <c r="AC127" s="179"/>
      <c r="AD127" s="180"/>
    </row>
    <row r="128" spans="1:30" ht="21" customHeight="1" thickBot="1">
      <c r="A128" s="147"/>
      <c r="B128" s="164"/>
      <c r="C128" s="157"/>
      <c r="D128" s="159"/>
      <c r="E128" s="161"/>
      <c r="F128" s="159"/>
      <c r="G128" s="161"/>
      <c r="H128" s="159"/>
      <c r="I128" s="161"/>
      <c r="J128" s="159"/>
      <c r="K128" s="161"/>
      <c r="L128" s="159"/>
      <c r="M128" s="161"/>
      <c r="N128" s="201"/>
      <c r="O128" s="153" t="e">
        <f>VLOOKUP($B122,利用者一覧!$C$4:$AU$53,22,FALSE)</f>
        <v>#N/A</v>
      </c>
      <c r="P128" s="154"/>
      <c r="Q128" s="154" t="e">
        <f>VLOOKUP($B122,利用者一覧!$C$4:$AU$53,24,FALSE)</f>
        <v>#N/A</v>
      </c>
      <c r="R128" s="154"/>
      <c r="S128" s="154" t="e">
        <f>VLOOKUP($B122,利用者一覧!$C$4:$AU$53,26,FALSE)</f>
        <v>#N/A</v>
      </c>
      <c r="T128" s="154"/>
      <c r="U128" s="154" t="e">
        <f>VLOOKUP($B122,利用者一覧!$C$4:$AU$53,28,FALSE)</f>
        <v>#N/A</v>
      </c>
      <c r="V128" s="154"/>
      <c r="W128" s="181"/>
      <c r="X128" s="181"/>
      <c r="Y128" s="181"/>
      <c r="Z128" s="181"/>
      <c r="AA128" s="181"/>
      <c r="AB128" s="181"/>
      <c r="AC128" s="181"/>
      <c r="AD128" s="182"/>
    </row>
    <row r="129" spans="1:30" ht="26.4" customHeight="1" thickBot="1">
      <c r="A129" s="148"/>
      <c r="B129" s="174" t="s">
        <v>182</v>
      </c>
      <c r="C129" s="175"/>
      <c r="D129" s="176"/>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8"/>
    </row>
    <row r="130" spans="1:30" ht="21" customHeight="1" thickBot="1">
      <c r="A130" s="146">
        <v>15</v>
      </c>
      <c r="B130" s="149" t="s">
        <v>9</v>
      </c>
      <c r="C130" s="150"/>
      <c r="D130" s="151"/>
      <c r="E130" s="149" t="s">
        <v>10</v>
      </c>
      <c r="F130" s="150"/>
      <c r="G130" s="150"/>
      <c r="H130" s="150"/>
      <c r="I130" s="196" t="s">
        <v>11</v>
      </c>
      <c r="J130" s="150"/>
      <c r="K130" s="197"/>
      <c r="L130" s="150" t="s">
        <v>12</v>
      </c>
      <c r="M130" s="150"/>
      <c r="N130" s="150"/>
      <c r="O130" s="198" t="s">
        <v>175</v>
      </c>
      <c r="P130" s="199"/>
      <c r="Q130" s="199"/>
      <c r="R130" s="199"/>
      <c r="S130" s="199"/>
      <c r="T130" s="199"/>
      <c r="U130" s="199"/>
      <c r="V130" s="199"/>
      <c r="W130" s="203" t="s">
        <v>169</v>
      </c>
      <c r="X130" s="204"/>
      <c r="Y130" s="204"/>
      <c r="Z130" s="205"/>
      <c r="AA130" s="206" t="e">
        <f>VLOOKUP($B131,利用者一覧!$C$4:$AU$53,43,FALSE)</f>
        <v>#N/A</v>
      </c>
      <c r="AB130" s="206"/>
      <c r="AC130" s="206"/>
      <c r="AD130" s="207"/>
    </row>
    <row r="131" spans="1:30" ht="21" customHeight="1" thickTop="1">
      <c r="A131" s="147"/>
      <c r="B131" s="208"/>
      <c r="C131" s="208"/>
      <c r="D131" s="208"/>
      <c r="E131" s="211" t="s">
        <v>19</v>
      </c>
      <c r="F131" s="212"/>
      <c r="G131" s="212"/>
      <c r="H131" s="212"/>
      <c r="I131" s="213" t="s">
        <v>20</v>
      </c>
      <c r="J131" s="214"/>
      <c r="K131" s="215"/>
      <c r="L131" s="214" t="s">
        <v>21</v>
      </c>
      <c r="M131" s="214"/>
      <c r="N131" s="214"/>
      <c r="O131" s="216" t="s">
        <v>147</v>
      </c>
      <c r="P131" s="218" t="e">
        <f>VLOOKUP($B131,利用者一覧!$C$4:$AU$53,40,FALSE)</f>
        <v>#N/A</v>
      </c>
      <c r="Q131" s="219"/>
      <c r="R131" s="219"/>
      <c r="S131" s="219"/>
      <c r="T131" s="219"/>
      <c r="U131" s="220"/>
      <c r="V131" s="88" t="s">
        <v>148</v>
      </c>
      <c r="W131" s="221" t="e">
        <f>VLOOKUP($B131,利用者一覧!$C$4:$AU$53,45,FALSE)</f>
        <v>#N/A</v>
      </c>
      <c r="X131" s="222"/>
      <c r="Y131" s="222"/>
      <c r="Z131" s="222"/>
      <c r="AA131" s="222"/>
      <c r="AB131" s="222"/>
      <c r="AC131" s="222"/>
      <c r="AD131" s="223"/>
    </row>
    <row r="132" spans="1:30" ht="21" customHeight="1">
      <c r="A132" s="147"/>
      <c r="B132" s="209"/>
      <c r="C132" s="209"/>
      <c r="D132" s="209"/>
      <c r="E132" s="183" t="s">
        <v>24</v>
      </c>
      <c r="F132" s="184"/>
      <c r="G132" s="184"/>
      <c r="H132" s="184"/>
      <c r="I132" s="185" t="s">
        <v>20</v>
      </c>
      <c r="J132" s="186"/>
      <c r="K132" s="187"/>
      <c r="L132" s="186" t="s">
        <v>21</v>
      </c>
      <c r="M132" s="186"/>
      <c r="N132" s="186"/>
      <c r="O132" s="217"/>
      <c r="P132" s="188" t="e">
        <f>VLOOKUP($B131,利用者一覧!$C$4:$AU$53,41,FALSE)</f>
        <v>#N/A</v>
      </c>
      <c r="Q132" s="189"/>
      <c r="R132" s="189"/>
      <c r="S132" s="189"/>
      <c r="T132" s="189"/>
      <c r="U132" s="190"/>
      <c r="V132" s="89" t="s">
        <v>148</v>
      </c>
      <c r="W132" s="224"/>
      <c r="X132" s="225"/>
      <c r="Y132" s="225"/>
      <c r="Z132" s="225"/>
      <c r="AA132" s="225"/>
      <c r="AB132" s="225"/>
      <c r="AC132" s="225"/>
      <c r="AD132" s="226"/>
    </row>
    <row r="133" spans="1:30" ht="21" customHeight="1" thickBot="1">
      <c r="A133" s="147"/>
      <c r="B133" s="210"/>
      <c r="C133" s="210"/>
      <c r="D133" s="210"/>
      <c r="E133" s="191" t="s">
        <v>25</v>
      </c>
      <c r="F133" s="192"/>
      <c r="G133" s="192"/>
      <c r="H133" s="192"/>
      <c r="I133" s="193" t="s">
        <v>20</v>
      </c>
      <c r="J133" s="194"/>
      <c r="K133" s="195"/>
      <c r="L133" s="194" t="s">
        <v>21</v>
      </c>
      <c r="M133" s="194"/>
      <c r="N133" s="194"/>
      <c r="O133" s="217"/>
      <c r="P133" s="188" t="e">
        <f>VLOOKUP($B131,利用者一覧!$C$4:$AU$53,42,FALSE)</f>
        <v>#N/A</v>
      </c>
      <c r="Q133" s="189"/>
      <c r="R133" s="189"/>
      <c r="S133" s="189"/>
      <c r="T133" s="189"/>
      <c r="U133" s="190"/>
      <c r="V133" s="89" t="s">
        <v>148</v>
      </c>
      <c r="W133" s="224"/>
      <c r="X133" s="225"/>
      <c r="Y133" s="225"/>
      <c r="Z133" s="225"/>
      <c r="AA133" s="225"/>
      <c r="AB133" s="225"/>
      <c r="AC133" s="225"/>
      <c r="AD133" s="226"/>
    </row>
    <row r="134" spans="1:30" ht="21" customHeight="1" thickBot="1">
      <c r="A134" s="147"/>
      <c r="B134" s="162" t="s">
        <v>132</v>
      </c>
      <c r="C134" s="165" t="s">
        <v>13</v>
      </c>
      <c r="D134" s="166"/>
      <c r="E134" s="167" t="s">
        <v>14</v>
      </c>
      <c r="F134" s="166"/>
      <c r="G134" s="167" t="s">
        <v>15</v>
      </c>
      <c r="H134" s="166"/>
      <c r="I134" s="167" t="s">
        <v>16</v>
      </c>
      <c r="J134" s="166"/>
      <c r="K134" s="167" t="s">
        <v>17</v>
      </c>
      <c r="L134" s="166"/>
      <c r="M134" s="167" t="s">
        <v>18</v>
      </c>
      <c r="N134" s="168"/>
      <c r="O134" s="169" t="s">
        <v>135</v>
      </c>
      <c r="P134" s="170"/>
      <c r="Q134" s="170" t="s">
        <v>143</v>
      </c>
      <c r="R134" s="170"/>
      <c r="S134" s="170" t="s">
        <v>144</v>
      </c>
      <c r="T134" s="170"/>
      <c r="U134" s="170" t="s">
        <v>138</v>
      </c>
      <c r="V134" s="171"/>
      <c r="W134" s="224"/>
      <c r="X134" s="225"/>
      <c r="Y134" s="225"/>
      <c r="Z134" s="225"/>
      <c r="AA134" s="225"/>
      <c r="AB134" s="225"/>
      <c r="AC134" s="225"/>
      <c r="AD134" s="226"/>
    </row>
    <row r="135" spans="1:30" ht="21" customHeight="1" thickTop="1">
      <c r="A135" s="147"/>
      <c r="B135" s="163"/>
      <c r="C135" s="90" t="s">
        <v>22</v>
      </c>
      <c r="D135" s="91" t="s">
        <v>23</v>
      </c>
      <c r="E135" s="92" t="s">
        <v>22</v>
      </c>
      <c r="F135" s="91" t="s">
        <v>23</v>
      </c>
      <c r="G135" s="92" t="s">
        <v>22</v>
      </c>
      <c r="H135" s="91" t="s">
        <v>23</v>
      </c>
      <c r="I135" s="92" t="s">
        <v>22</v>
      </c>
      <c r="J135" s="91" t="s">
        <v>23</v>
      </c>
      <c r="K135" s="92" t="s">
        <v>22</v>
      </c>
      <c r="L135" s="91" t="s">
        <v>23</v>
      </c>
      <c r="M135" s="92" t="s">
        <v>22</v>
      </c>
      <c r="N135" s="93" t="s">
        <v>23</v>
      </c>
      <c r="O135" s="172" t="e">
        <f>VLOOKUP($B131,利用者一覧!$C$4:$AU$53,14,FALSE)</f>
        <v>#N/A</v>
      </c>
      <c r="P135" s="155"/>
      <c r="Q135" s="173" t="e">
        <f>VLOOKUP($B131,利用者一覧!$C$4:$AU$53,16,FALSE)</f>
        <v>#N/A</v>
      </c>
      <c r="R135" s="155"/>
      <c r="S135" s="155" t="e">
        <f>VLOOKUP($B131,利用者一覧!$C$4:$AU$53,18,FALSE)</f>
        <v>#N/A</v>
      </c>
      <c r="T135" s="155"/>
      <c r="U135" s="155" t="e">
        <f>VLOOKUP($B131,利用者一覧!$C$4:$AU$53,20,FALSE)</f>
        <v>#N/A</v>
      </c>
      <c r="V135" s="155"/>
      <c r="W135" s="179" t="e">
        <f>VLOOKUP($B131,利用者一覧!$C$4:$AU$53,44,FALSE)</f>
        <v>#N/A</v>
      </c>
      <c r="X135" s="179"/>
      <c r="Y135" s="179"/>
      <c r="Z135" s="179"/>
      <c r="AA135" s="179"/>
      <c r="AB135" s="179"/>
      <c r="AC135" s="179"/>
      <c r="AD135" s="180"/>
    </row>
    <row r="136" spans="1:30" ht="21" customHeight="1">
      <c r="A136" s="147"/>
      <c r="B136" s="163"/>
      <c r="C136" s="156" t="e">
        <f>VLOOKUP($B131,利用者一覧!$C$4:$AU$53,30,FALSE)</f>
        <v>#N/A</v>
      </c>
      <c r="D136" s="158" t="s">
        <v>148</v>
      </c>
      <c r="E136" s="160" t="e">
        <f>VLOOKUP($B131,利用者一覧!$C$4:$AU$53,31,FALSE)</f>
        <v>#N/A</v>
      </c>
      <c r="F136" s="158" t="s">
        <v>148</v>
      </c>
      <c r="G136" s="160" t="e">
        <f>VLOOKUP($B131,利用者一覧!$C$4:$AU$53,32,FALSE)</f>
        <v>#N/A</v>
      </c>
      <c r="H136" s="158" t="s">
        <v>148</v>
      </c>
      <c r="I136" s="160" t="e">
        <f>VLOOKUP($B131,利用者一覧!$C$4:$AU$53,33,FALSE)</f>
        <v>#N/A</v>
      </c>
      <c r="J136" s="158" t="s">
        <v>148</v>
      </c>
      <c r="K136" s="160" t="e">
        <f>VLOOKUP($B131,利用者一覧!$C$4:$AU$53,34,FALSE)</f>
        <v>#N/A</v>
      </c>
      <c r="L136" s="158" t="s">
        <v>148</v>
      </c>
      <c r="M136" s="160" t="e">
        <f>VLOOKUP($B131,利用者一覧!$C$4:$AU$53,35,FALSE)</f>
        <v>#N/A</v>
      </c>
      <c r="N136" s="200" t="s">
        <v>148</v>
      </c>
      <c r="O136" s="202" t="s">
        <v>139</v>
      </c>
      <c r="P136" s="152"/>
      <c r="Q136" s="152" t="s">
        <v>140</v>
      </c>
      <c r="R136" s="152"/>
      <c r="S136" s="152" t="s">
        <v>141</v>
      </c>
      <c r="T136" s="152"/>
      <c r="U136" s="152" t="s">
        <v>142</v>
      </c>
      <c r="V136" s="152"/>
      <c r="W136" s="179"/>
      <c r="X136" s="179"/>
      <c r="Y136" s="179"/>
      <c r="Z136" s="179"/>
      <c r="AA136" s="179"/>
      <c r="AB136" s="179"/>
      <c r="AC136" s="179"/>
      <c r="AD136" s="180"/>
    </row>
    <row r="137" spans="1:30" ht="21" customHeight="1" thickBot="1">
      <c r="A137" s="147"/>
      <c r="B137" s="164"/>
      <c r="C137" s="157"/>
      <c r="D137" s="159"/>
      <c r="E137" s="161"/>
      <c r="F137" s="159"/>
      <c r="G137" s="161"/>
      <c r="H137" s="159"/>
      <c r="I137" s="161"/>
      <c r="J137" s="159"/>
      <c r="K137" s="161"/>
      <c r="L137" s="159"/>
      <c r="M137" s="161"/>
      <c r="N137" s="201"/>
      <c r="O137" s="153" t="e">
        <f>VLOOKUP($B131,利用者一覧!$C$4:$AU$53,22,FALSE)</f>
        <v>#N/A</v>
      </c>
      <c r="P137" s="154"/>
      <c r="Q137" s="154" t="e">
        <f>VLOOKUP($B131,利用者一覧!$C$4:$AU$53,24,FALSE)</f>
        <v>#N/A</v>
      </c>
      <c r="R137" s="154"/>
      <c r="S137" s="154" t="e">
        <f>VLOOKUP($B131,利用者一覧!$C$4:$AU$53,26,FALSE)</f>
        <v>#N/A</v>
      </c>
      <c r="T137" s="154"/>
      <c r="U137" s="154" t="e">
        <f>VLOOKUP($B131,利用者一覧!$C$4:$AU$53,28,FALSE)</f>
        <v>#N/A</v>
      </c>
      <c r="V137" s="154"/>
      <c r="W137" s="181"/>
      <c r="X137" s="181"/>
      <c r="Y137" s="181"/>
      <c r="Z137" s="181"/>
      <c r="AA137" s="181"/>
      <c r="AB137" s="181"/>
      <c r="AC137" s="181"/>
      <c r="AD137" s="182"/>
    </row>
    <row r="138" spans="1:30" ht="26.4" customHeight="1" thickBot="1">
      <c r="A138" s="148"/>
      <c r="B138" s="174" t="s">
        <v>182</v>
      </c>
      <c r="C138" s="175"/>
      <c r="D138" s="176"/>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8"/>
    </row>
    <row r="139" spans="1:30" ht="21" customHeight="1" thickBot="1">
      <c r="A139" s="146">
        <v>16</v>
      </c>
      <c r="B139" s="149" t="s">
        <v>9</v>
      </c>
      <c r="C139" s="150"/>
      <c r="D139" s="151"/>
      <c r="E139" s="149" t="s">
        <v>10</v>
      </c>
      <c r="F139" s="150"/>
      <c r="G139" s="150"/>
      <c r="H139" s="150"/>
      <c r="I139" s="196" t="s">
        <v>11</v>
      </c>
      <c r="J139" s="150"/>
      <c r="K139" s="197"/>
      <c r="L139" s="150" t="s">
        <v>12</v>
      </c>
      <c r="M139" s="150"/>
      <c r="N139" s="150"/>
      <c r="O139" s="198" t="s">
        <v>175</v>
      </c>
      <c r="P139" s="199"/>
      <c r="Q139" s="199"/>
      <c r="R139" s="199"/>
      <c r="S139" s="199"/>
      <c r="T139" s="199"/>
      <c r="U139" s="199"/>
      <c r="V139" s="199"/>
      <c r="W139" s="203" t="s">
        <v>169</v>
      </c>
      <c r="X139" s="204"/>
      <c r="Y139" s="204"/>
      <c r="Z139" s="205"/>
      <c r="AA139" s="206" t="e">
        <f>VLOOKUP($B140,利用者一覧!$C$4:$AU$53,43,FALSE)</f>
        <v>#N/A</v>
      </c>
      <c r="AB139" s="206"/>
      <c r="AC139" s="206"/>
      <c r="AD139" s="207"/>
    </row>
    <row r="140" spans="1:30" ht="21" customHeight="1" thickTop="1">
      <c r="A140" s="147"/>
      <c r="B140" s="208"/>
      <c r="C140" s="208"/>
      <c r="D140" s="208"/>
      <c r="E140" s="211" t="s">
        <v>19</v>
      </c>
      <c r="F140" s="212"/>
      <c r="G140" s="212"/>
      <c r="H140" s="212"/>
      <c r="I140" s="213" t="s">
        <v>20</v>
      </c>
      <c r="J140" s="214"/>
      <c r="K140" s="215"/>
      <c r="L140" s="214" t="s">
        <v>21</v>
      </c>
      <c r="M140" s="214"/>
      <c r="N140" s="214"/>
      <c r="O140" s="216" t="s">
        <v>147</v>
      </c>
      <c r="P140" s="218" t="e">
        <f>VLOOKUP($B140,利用者一覧!$C$4:$AU$53,40,FALSE)</f>
        <v>#N/A</v>
      </c>
      <c r="Q140" s="219"/>
      <c r="R140" s="219"/>
      <c r="S140" s="219"/>
      <c r="T140" s="219"/>
      <c r="U140" s="220"/>
      <c r="V140" s="88" t="s">
        <v>148</v>
      </c>
      <c r="W140" s="221" t="e">
        <f>VLOOKUP($B140,利用者一覧!$C$4:$AU$53,45,FALSE)</f>
        <v>#N/A</v>
      </c>
      <c r="X140" s="222"/>
      <c r="Y140" s="222"/>
      <c r="Z140" s="222"/>
      <c r="AA140" s="222"/>
      <c r="AB140" s="222"/>
      <c r="AC140" s="222"/>
      <c r="AD140" s="223"/>
    </row>
    <row r="141" spans="1:30" ht="21" customHeight="1">
      <c r="A141" s="147"/>
      <c r="B141" s="209"/>
      <c r="C141" s="209"/>
      <c r="D141" s="209"/>
      <c r="E141" s="183" t="s">
        <v>24</v>
      </c>
      <c r="F141" s="184"/>
      <c r="G141" s="184"/>
      <c r="H141" s="184"/>
      <c r="I141" s="185" t="s">
        <v>20</v>
      </c>
      <c r="J141" s="186"/>
      <c r="K141" s="187"/>
      <c r="L141" s="186" t="s">
        <v>21</v>
      </c>
      <c r="M141" s="186"/>
      <c r="N141" s="186"/>
      <c r="O141" s="217"/>
      <c r="P141" s="188" t="e">
        <f>VLOOKUP($B140,利用者一覧!$C$4:$AU$53,41,FALSE)</f>
        <v>#N/A</v>
      </c>
      <c r="Q141" s="189"/>
      <c r="R141" s="189"/>
      <c r="S141" s="189"/>
      <c r="T141" s="189"/>
      <c r="U141" s="190"/>
      <c r="V141" s="89" t="s">
        <v>148</v>
      </c>
      <c r="W141" s="224"/>
      <c r="X141" s="225"/>
      <c r="Y141" s="225"/>
      <c r="Z141" s="225"/>
      <c r="AA141" s="225"/>
      <c r="AB141" s="225"/>
      <c r="AC141" s="225"/>
      <c r="AD141" s="226"/>
    </row>
    <row r="142" spans="1:30" ht="21" customHeight="1" thickBot="1">
      <c r="A142" s="147"/>
      <c r="B142" s="210"/>
      <c r="C142" s="210"/>
      <c r="D142" s="210"/>
      <c r="E142" s="191" t="s">
        <v>25</v>
      </c>
      <c r="F142" s="192"/>
      <c r="G142" s="192"/>
      <c r="H142" s="192"/>
      <c r="I142" s="193" t="s">
        <v>20</v>
      </c>
      <c r="J142" s="194"/>
      <c r="K142" s="195"/>
      <c r="L142" s="194" t="s">
        <v>21</v>
      </c>
      <c r="M142" s="194"/>
      <c r="N142" s="194"/>
      <c r="O142" s="217"/>
      <c r="P142" s="188" t="e">
        <f>VLOOKUP($B140,利用者一覧!$C$4:$AU$53,42,FALSE)</f>
        <v>#N/A</v>
      </c>
      <c r="Q142" s="189"/>
      <c r="R142" s="189"/>
      <c r="S142" s="189"/>
      <c r="T142" s="189"/>
      <c r="U142" s="190"/>
      <c r="V142" s="89" t="s">
        <v>148</v>
      </c>
      <c r="W142" s="224"/>
      <c r="X142" s="225"/>
      <c r="Y142" s="225"/>
      <c r="Z142" s="225"/>
      <c r="AA142" s="225"/>
      <c r="AB142" s="225"/>
      <c r="AC142" s="225"/>
      <c r="AD142" s="226"/>
    </row>
    <row r="143" spans="1:30" ht="21" customHeight="1" thickBot="1">
      <c r="A143" s="147"/>
      <c r="B143" s="162" t="s">
        <v>132</v>
      </c>
      <c r="C143" s="165" t="s">
        <v>13</v>
      </c>
      <c r="D143" s="166"/>
      <c r="E143" s="167" t="s">
        <v>14</v>
      </c>
      <c r="F143" s="166"/>
      <c r="G143" s="167" t="s">
        <v>15</v>
      </c>
      <c r="H143" s="166"/>
      <c r="I143" s="167" t="s">
        <v>16</v>
      </c>
      <c r="J143" s="166"/>
      <c r="K143" s="167" t="s">
        <v>17</v>
      </c>
      <c r="L143" s="166"/>
      <c r="M143" s="167" t="s">
        <v>18</v>
      </c>
      <c r="N143" s="168"/>
      <c r="O143" s="169" t="s">
        <v>135</v>
      </c>
      <c r="P143" s="170"/>
      <c r="Q143" s="170" t="s">
        <v>143</v>
      </c>
      <c r="R143" s="170"/>
      <c r="S143" s="170" t="s">
        <v>144</v>
      </c>
      <c r="T143" s="170"/>
      <c r="U143" s="170" t="s">
        <v>138</v>
      </c>
      <c r="V143" s="171"/>
      <c r="W143" s="224"/>
      <c r="X143" s="225"/>
      <c r="Y143" s="225"/>
      <c r="Z143" s="225"/>
      <c r="AA143" s="225"/>
      <c r="AB143" s="225"/>
      <c r="AC143" s="225"/>
      <c r="AD143" s="226"/>
    </row>
    <row r="144" spans="1:30" ht="21" customHeight="1" thickTop="1">
      <c r="A144" s="147"/>
      <c r="B144" s="163"/>
      <c r="C144" s="90" t="s">
        <v>22</v>
      </c>
      <c r="D144" s="91" t="s">
        <v>23</v>
      </c>
      <c r="E144" s="92" t="s">
        <v>22</v>
      </c>
      <c r="F144" s="91" t="s">
        <v>23</v>
      </c>
      <c r="G144" s="92" t="s">
        <v>22</v>
      </c>
      <c r="H144" s="91" t="s">
        <v>23</v>
      </c>
      <c r="I144" s="92" t="s">
        <v>22</v>
      </c>
      <c r="J144" s="91" t="s">
        <v>23</v>
      </c>
      <c r="K144" s="92" t="s">
        <v>22</v>
      </c>
      <c r="L144" s="91" t="s">
        <v>23</v>
      </c>
      <c r="M144" s="92" t="s">
        <v>22</v>
      </c>
      <c r="N144" s="93" t="s">
        <v>23</v>
      </c>
      <c r="O144" s="172" t="e">
        <f>VLOOKUP($B140,利用者一覧!$C$4:$AU$53,14,FALSE)</f>
        <v>#N/A</v>
      </c>
      <c r="P144" s="155"/>
      <c r="Q144" s="173" t="e">
        <f>VLOOKUP($B140,利用者一覧!$C$4:$AU$53,16,FALSE)</f>
        <v>#N/A</v>
      </c>
      <c r="R144" s="155"/>
      <c r="S144" s="155" t="e">
        <f>VLOOKUP($B140,利用者一覧!$C$4:$AU$53,18,FALSE)</f>
        <v>#N/A</v>
      </c>
      <c r="T144" s="155"/>
      <c r="U144" s="155" t="e">
        <f>VLOOKUP($B140,利用者一覧!$C$4:$AU$53,20,FALSE)</f>
        <v>#N/A</v>
      </c>
      <c r="V144" s="155"/>
      <c r="W144" s="179" t="e">
        <f>VLOOKUP($B140,利用者一覧!$C$4:$AU$53,44,FALSE)</f>
        <v>#N/A</v>
      </c>
      <c r="X144" s="179"/>
      <c r="Y144" s="179"/>
      <c r="Z144" s="179"/>
      <c r="AA144" s="179"/>
      <c r="AB144" s="179"/>
      <c r="AC144" s="179"/>
      <c r="AD144" s="180"/>
    </row>
    <row r="145" spans="1:30" ht="21" customHeight="1">
      <c r="A145" s="147"/>
      <c r="B145" s="163"/>
      <c r="C145" s="156" t="e">
        <f>VLOOKUP($B140,利用者一覧!$C$4:$AU$53,30,FALSE)</f>
        <v>#N/A</v>
      </c>
      <c r="D145" s="158" t="s">
        <v>148</v>
      </c>
      <c r="E145" s="160" t="e">
        <f>VLOOKUP($B140,利用者一覧!$C$4:$AU$53,31,FALSE)</f>
        <v>#N/A</v>
      </c>
      <c r="F145" s="158" t="s">
        <v>148</v>
      </c>
      <c r="G145" s="160" t="e">
        <f>VLOOKUP($B140,利用者一覧!$C$4:$AU$53,32,FALSE)</f>
        <v>#N/A</v>
      </c>
      <c r="H145" s="158" t="s">
        <v>148</v>
      </c>
      <c r="I145" s="160" t="e">
        <f>VLOOKUP($B140,利用者一覧!$C$4:$AU$53,33,FALSE)</f>
        <v>#N/A</v>
      </c>
      <c r="J145" s="158" t="s">
        <v>148</v>
      </c>
      <c r="K145" s="160" t="e">
        <f>VLOOKUP($B140,利用者一覧!$C$4:$AU$53,34,FALSE)</f>
        <v>#N/A</v>
      </c>
      <c r="L145" s="158" t="s">
        <v>148</v>
      </c>
      <c r="M145" s="160" t="e">
        <f>VLOOKUP($B140,利用者一覧!$C$4:$AU$53,35,FALSE)</f>
        <v>#N/A</v>
      </c>
      <c r="N145" s="200" t="s">
        <v>148</v>
      </c>
      <c r="O145" s="202" t="s">
        <v>139</v>
      </c>
      <c r="P145" s="152"/>
      <c r="Q145" s="152" t="s">
        <v>140</v>
      </c>
      <c r="R145" s="152"/>
      <c r="S145" s="152" t="s">
        <v>141</v>
      </c>
      <c r="T145" s="152"/>
      <c r="U145" s="152" t="s">
        <v>142</v>
      </c>
      <c r="V145" s="152"/>
      <c r="W145" s="179"/>
      <c r="X145" s="179"/>
      <c r="Y145" s="179"/>
      <c r="Z145" s="179"/>
      <c r="AA145" s="179"/>
      <c r="AB145" s="179"/>
      <c r="AC145" s="179"/>
      <c r="AD145" s="180"/>
    </row>
    <row r="146" spans="1:30" ht="21" customHeight="1" thickBot="1">
      <c r="A146" s="147"/>
      <c r="B146" s="164"/>
      <c r="C146" s="157"/>
      <c r="D146" s="159"/>
      <c r="E146" s="161"/>
      <c r="F146" s="159"/>
      <c r="G146" s="161"/>
      <c r="H146" s="159"/>
      <c r="I146" s="161"/>
      <c r="J146" s="159"/>
      <c r="K146" s="161"/>
      <c r="L146" s="159"/>
      <c r="M146" s="161"/>
      <c r="N146" s="201"/>
      <c r="O146" s="153" t="e">
        <f>VLOOKUP($B140,利用者一覧!$C$4:$AU$53,22,FALSE)</f>
        <v>#N/A</v>
      </c>
      <c r="P146" s="154"/>
      <c r="Q146" s="154" t="e">
        <f>VLOOKUP($B140,利用者一覧!$C$4:$AU$53,24,FALSE)</f>
        <v>#N/A</v>
      </c>
      <c r="R146" s="154"/>
      <c r="S146" s="154" t="e">
        <f>VLOOKUP($B140,利用者一覧!$C$4:$AU$53,26,FALSE)</f>
        <v>#N/A</v>
      </c>
      <c r="T146" s="154"/>
      <c r="U146" s="154" t="e">
        <f>VLOOKUP($B140,利用者一覧!$C$4:$AU$53,28,FALSE)</f>
        <v>#N/A</v>
      </c>
      <c r="V146" s="154"/>
      <c r="W146" s="181"/>
      <c r="X146" s="181"/>
      <c r="Y146" s="181"/>
      <c r="Z146" s="181"/>
      <c r="AA146" s="181"/>
      <c r="AB146" s="181"/>
      <c r="AC146" s="181"/>
      <c r="AD146" s="182"/>
    </row>
    <row r="147" spans="1:30" ht="26.4" customHeight="1" thickBot="1">
      <c r="A147" s="148"/>
      <c r="B147" s="174" t="s">
        <v>182</v>
      </c>
      <c r="C147" s="175"/>
      <c r="D147" s="176"/>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8"/>
    </row>
    <row r="148" spans="1:30" ht="21" customHeight="1" thickBot="1">
      <c r="A148" s="146">
        <v>17</v>
      </c>
      <c r="B148" s="149" t="s">
        <v>9</v>
      </c>
      <c r="C148" s="150"/>
      <c r="D148" s="151"/>
      <c r="E148" s="149" t="s">
        <v>10</v>
      </c>
      <c r="F148" s="150"/>
      <c r="G148" s="150"/>
      <c r="H148" s="150"/>
      <c r="I148" s="196" t="s">
        <v>11</v>
      </c>
      <c r="J148" s="150"/>
      <c r="K148" s="197"/>
      <c r="L148" s="150" t="s">
        <v>12</v>
      </c>
      <c r="M148" s="150"/>
      <c r="N148" s="150"/>
      <c r="O148" s="198" t="s">
        <v>175</v>
      </c>
      <c r="P148" s="199"/>
      <c r="Q148" s="199"/>
      <c r="R148" s="199"/>
      <c r="S148" s="199"/>
      <c r="T148" s="199"/>
      <c r="U148" s="199"/>
      <c r="V148" s="199"/>
      <c r="W148" s="203" t="s">
        <v>169</v>
      </c>
      <c r="X148" s="204"/>
      <c r="Y148" s="204"/>
      <c r="Z148" s="205"/>
      <c r="AA148" s="206" t="e">
        <f>VLOOKUP($B149,利用者一覧!$C$4:$AU$53,43,FALSE)</f>
        <v>#N/A</v>
      </c>
      <c r="AB148" s="206"/>
      <c r="AC148" s="206"/>
      <c r="AD148" s="207"/>
    </row>
    <row r="149" spans="1:30" ht="21" customHeight="1" thickTop="1">
      <c r="A149" s="147"/>
      <c r="B149" s="208"/>
      <c r="C149" s="208"/>
      <c r="D149" s="208"/>
      <c r="E149" s="211" t="s">
        <v>19</v>
      </c>
      <c r="F149" s="212"/>
      <c r="G149" s="212"/>
      <c r="H149" s="212"/>
      <c r="I149" s="213" t="s">
        <v>20</v>
      </c>
      <c r="J149" s="214"/>
      <c r="K149" s="215"/>
      <c r="L149" s="214" t="s">
        <v>21</v>
      </c>
      <c r="M149" s="214"/>
      <c r="N149" s="214"/>
      <c r="O149" s="216" t="s">
        <v>147</v>
      </c>
      <c r="P149" s="218" t="e">
        <f>VLOOKUP($B149,利用者一覧!$C$4:$AU$53,40,FALSE)</f>
        <v>#N/A</v>
      </c>
      <c r="Q149" s="219"/>
      <c r="R149" s="219"/>
      <c r="S149" s="219"/>
      <c r="T149" s="219"/>
      <c r="U149" s="220"/>
      <c r="V149" s="88" t="s">
        <v>148</v>
      </c>
      <c r="W149" s="221" t="e">
        <f>VLOOKUP($B149,利用者一覧!$C$4:$AU$53,45,FALSE)</f>
        <v>#N/A</v>
      </c>
      <c r="X149" s="222"/>
      <c r="Y149" s="222"/>
      <c r="Z149" s="222"/>
      <c r="AA149" s="222"/>
      <c r="AB149" s="222"/>
      <c r="AC149" s="222"/>
      <c r="AD149" s="223"/>
    </row>
    <row r="150" spans="1:30" ht="21" customHeight="1">
      <c r="A150" s="147"/>
      <c r="B150" s="209"/>
      <c r="C150" s="209"/>
      <c r="D150" s="209"/>
      <c r="E150" s="183" t="s">
        <v>24</v>
      </c>
      <c r="F150" s="184"/>
      <c r="G150" s="184"/>
      <c r="H150" s="184"/>
      <c r="I150" s="185" t="s">
        <v>20</v>
      </c>
      <c r="J150" s="186"/>
      <c r="K150" s="187"/>
      <c r="L150" s="186" t="s">
        <v>21</v>
      </c>
      <c r="M150" s="186"/>
      <c r="N150" s="186"/>
      <c r="O150" s="217"/>
      <c r="P150" s="188" t="e">
        <f>VLOOKUP($B149,利用者一覧!$C$4:$AU$53,41,FALSE)</f>
        <v>#N/A</v>
      </c>
      <c r="Q150" s="189"/>
      <c r="R150" s="189"/>
      <c r="S150" s="189"/>
      <c r="T150" s="189"/>
      <c r="U150" s="190"/>
      <c r="V150" s="89" t="s">
        <v>148</v>
      </c>
      <c r="W150" s="224"/>
      <c r="X150" s="225"/>
      <c r="Y150" s="225"/>
      <c r="Z150" s="225"/>
      <c r="AA150" s="225"/>
      <c r="AB150" s="225"/>
      <c r="AC150" s="225"/>
      <c r="AD150" s="226"/>
    </row>
    <row r="151" spans="1:30" ht="21" customHeight="1" thickBot="1">
      <c r="A151" s="147"/>
      <c r="B151" s="210"/>
      <c r="C151" s="210"/>
      <c r="D151" s="210"/>
      <c r="E151" s="191" t="s">
        <v>25</v>
      </c>
      <c r="F151" s="192"/>
      <c r="G151" s="192"/>
      <c r="H151" s="192"/>
      <c r="I151" s="193" t="s">
        <v>20</v>
      </c>
      <c r="J151" s="194"/>
      <c r="K151" s="195"/>
      <c r="L151" s="194" t="s">
        <v>21</v>
      </c>
      <c r="M151" s="194"/>
      <c r="N151" s="194"/>
      <c r="O151" s="217"/>
      <c r="P151" s="188" t="e">
        <f>VLOOKUP($B149,利用者一覧!$C$4:$AU$53,42,FALSE)</f>
        <v>#N/A</v>
      </c>
      <c r="Q151" s="189"/>
      <c r="R151" s="189"/>
      <c r="S151" s="189"/>
      <c r="T151" s="189"/>
      <c r="U151" s="190"/>
      <c r="V151" s="89" t="s">
        <v>148</v>
      </c>
      <c r="W151" s="224"/>
      <c r="X151" s="225"/>
      <c r="Y151" s="225"/>
      <c r="Z151" s="225"/>
      <c r="AA151" s="225"/>
      <c r="AB151" s="225"/>
      <c r="AC151" s="225"/>
      <c r="AD151" s="226"/>
    </row>
    <row r="152" spans="1:30" ht="21" customHeight="1" thickBot="1">
      <c r="A152" s="147"/>
      <c r="B152" s="162" t="s">
        <v>132</v>
      </c>
      <c r="C152" s="165" t="s">
        <v>13</v>
      </c>
      <c r="D152" s="166"/>
      <c r="E152" s="167" t="s">
        <v>14</v>
      </c>
      <c r="F152" s="166"/>
      <c r="G152" s="167" t="s">
        <v>15</v>
      </c>
      <c r="H152" s="166"/>
      <c r="I152" s="167" t="s">
        <v>16</v>
      </c>
      <c r="J152" s="166"/>
      <c r="K152" s="167" t="s">
        <v>17</v>
      </c>
      <c r="L152" s="166"/>
      <c r="M152" s="167" t="s">
        <v>18</v>
      </c>
      <c r="N152" s="168"/>
      <c r="O152" s="169" t="s">
        <v>135</v>
      </c>
      <c r="P152" s="170"/>
      <c r="Q152" s="170" t="s">
        <v>143</v>
      </c>
      <c r="R152" s="170"/>
      <c r="S152" s="170" t="s">
        <v>144</v>
      </c>
      <c r="T152" s="170"/>
      <c r="U152" s="170" t="s">
        <v>138</v>
      </c>
      <c r="V152" s="171"/>
      <c r="W152" s="224"/>
      <c r="X152" s="225"/>
      <c r="Y152" s="225"/>
      <c r="Z152" s="225"/>
      <c r="AA152" s="225"/>
      <c r="AB152" s="225"/>
      <c r="AC152" s="225"/>
      <c r="AD152" s="226"/>
    </row>
    <row r="153" spans="1:30" ht="21" customHeight="1" thickTop="1">
      <c r="A153" s="147"/>
      <c r="B153" s="163"/>
      <c r="C153" s="90" t="s">
        <v>22</v>
      </c>
      <c r="D153" s="91" t="s">
        <v>23</v>
      </c>
      <c r="E153" s="92" t="s">
        <v>22</v>
      </c>
      <c r="F153" s="91" t="s">
        <v>23</v>
      </c>
      <c r="G153" s="92" t="s">
        <v>22</v>
      </c>
      <c r="H153" s="91" t="s">
        <v>23</v>
      </c>
      <c r="I153" s="92" t="s">
        <v>22</v>
      </c>
      <c r="J153" s="91" t="s">
        <v>23</v>
      </c>
      <c r="K153" s="92" t="s">
        <v>22</v>
      </c>
      <c r="L153" s="91" t="s">
        <v>23</v>
      </c>
      <c r="M153" s="92" t="s">
        <v>22</v>
      </c>
      <c r="N153" s="93" t="s">
        <v>23</v>
      </c>
      <c r="O153" s="172" t="e">
        <f>VLOOKUP($B149,利用者一覧!$C$4:$AU$53,14,FALSE)</f>
        <v>#N/A</v>
      </c>
      <c r="P153" s="155"/>
      <c r="Q153" s="173" t="e">
        <f>VLOOKUP($B149,利用者一覧!$C$4:$AU$53,16,FALSE)</f>
        <v>#N/A</v>
      </c>
      <c r="R153" s="155"/>
      <c r="S153" s="155" t="e">
        <f>VLOOKUP($B149,利用者一覧!$C$4:$AU$53,18,FALSE)</f>
        <v>#N/A</v>
      </c>
      <c r="T153" s="155"/>
      <c r="U153" s="155" t="e">
        <f>VLOOKUP($B149,利用者一覧!$C$4:$AU$53,20,FALSE)</f>
        <v>#N/A</v>
      </c>
      <c r="V153" s="155"/>
      <c r="W153" s="179" t="e">
        <f>VLOOKUP($B149,利用者一覧!$C$4:$AU$53,44,FALSE)</f>
        <v>#N/A</v>
      </c>
      <c r="X153" s="179"/>
      <c r="Y153" s="179"/>
      <c r="Z153" s="179"/>
      <c r="AA153" s="179"/>
      <c r="AB153" s="179"/>
      <c r="AC153" s="179"/>
      <c r="AD153" s="180"/>
    </row>
    <row r="154" spans="1:30" ht="21" customHeight="1">
      <c r="A154" s="147"/>
      <c r="B154" s="163"/>
      <c r="C154" s="156" t="e">
        <f>VLOOKUP($B149,利用者一覧!$C$4:$AU$53,30,FALSE)</f>
        <v>#N/A</v>
      </c>
      <c r="D154" s="158" t="s">
        <v>148</v>
      </c>
      <c r="E154" s="160" t="e">
        <f>VLOOKUP($B149,利用者一覧!$C$4:$AU$53,31,FALSE)</f>
        <v>#N/A</v>
      </c>
      <c r="F154" s="158" t="s">
        <v>148</v>
      </c>
      <c r="G154" s="160" t="e">
        <f>VLOOKUP($B149,利用者一覧!$C$4:$AU$53,32,FALSE)</f>
        <v>#N/A</v>
      </c>
      <c r="H154" s="158" t="s">
        <v>148</v>
      </c>
      <c r="I154" s="160" t="e">
        <f>VLOOKUP($B149,利用者一覧!$C$4:$AU$53,33,FALSE)</f>
        <v>#N/A</v>
      </c>
      <c r="J154" s="158" t="s">
        <v>148</v>
      </c>
      <c r="K154" s="160" t="e">
        <f>VLOOKUP($B149,利用者一覧!$C$4:$AU$53,34,FALSE)</f>
        <v>#N/A</v>
      </c>
      <c r="L154" s="158" t="s">
        <v>148</v>
      </c>
      <c r="M154" s="160" t="e">
        <f>VLOOKUP($B149,利用者一覧!$C$4:$AU$53,35,FALSE)</f>
        <v>#N/A</v>
      </c>
      <c r="N154" s="200" t="s">
        <v>148</v>
      </c>
      <c r="O154" s="202" t="s">
        <v>139</v>
      </c>
      <c r="P154" s="152"/>
      <c r="Q154" s="152" t="s">
        <v>140</v>
      </c>
      <c r="R154" s="152"/>
      <c r="S154" s="152" t="s">
        <v>141</v>
      </c>
      <c r="T154" s="152"/>
      <c r="U154" s="152" t="s">
        <v>142</v>
      </c>
      <c r="V154" s="152"/>
      <c r="W154" s="179"/>
      <c r="X154" s="179"/>
      <c r="Y154" s="179"/>
      <c r="Z154" s="179"/>
      <c r="AA154" s="179"/>
      <c r="AB154" s="179"/>
      <c r="AC154" s="179"/>
      <c r="AD154" s="180"/>
    </row>
    <row r="155" spans="1:30" ht="21" customHeight="1" thickBot="1">
      <c r="A155" s="147"/>
      <c r="B155" s="164"/>
      <c r="C155" s="157"/>
      <c r="D155" s="159"/>
      <c r="E155" s="161"/>
      <c r="F155" s="159"/>
      <c r="G155" s="161"/>
      <c r="H155" s="159"/>
      <c r="I155" s="161"/>
      <c r="J155" s="159"/>
      <c r="K155" s="161"/>
      <c r="L155" s="159"/>
      <c r="M155" s="161"/>
      <c r="N155" s="201"/>
      <c r="O155" s="153" t="e">
        <f>VLOOKUP($B149,利用者一覧!$C$4:$AU$53,22,FALSE)</f>
        <v>#N/A</v>
      </c>
      <c r="P155" s="154"/>
      <c r="Q155" s="154" t="e">
        <f>VLOOKUP($B149,利用者一覧!$C$4:$AU$53,24,FALSE)</f>
        <v>#N/A</v>
      </c>
      <c r="R155" s="154"/>
      <c r="S155" s="154" t="e">
        <f>VLOOKUP($B149,利用者一覧!$C$4:$AU$53,26,FALSE)</f>
        <v>#N/A</v>
      </c>
      <c r="T155" s="154"/>
      <c r="U155" s="154" t="e">
        <f>VLOOKUP($B149,利用者一覧!$C$4:$AU$53,28,FALSE)</f>
        <v>#N/A</v>
      </c>
      <c r="V155" s="154"/>
      <c r="W155" s="181"/>
      <c r="X155" s="181"/>
      <c r="Y155" s="181"/>
      <c r="Z155" s="181"/>
      <c r="AA155" s="181"/>
      <c r="AB155" s="181"/>
      <c r="AC155" s="181"/>
      <c r="AD155" s="182"/>
    </row>
    <row r="156" spans="1:30" ht="26.4" customHeight="1" thickBot="1">
      <c r="A156" s="148"/>
      <c r="B156" s="174" t="s">
        <v>182</v>
      </c>
      <c r="C156" s="175"/>
      <c r="D156" s="176"/>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8"/>
    </row>
    <row r="157" spans="1:30" ht="21" customHeight="1" thickBot="1">
      <c r="A157" s="146">
        <v>18</v>
      </c>
      <c r="B157" s="149" t="s">
        <v>9</v>
      </c>
      <c r="C157" s="150"/>
      <c r="D157" s="151"/>
      <c r="E157" s="149" t="s">
        <v>10</v>
      </c>
      <c r="F157" s="150"/>
      <c r="G157" s="150"/>
      <c r="H157" s="150"/>
      <c r="I157" s="196" t="s">
        <v>11</v>
      </c>
      <c r="J157" s="150"/>
      <c r="K157" s="197"/>
      <c r="L157" s="150" t="s">
        <v>12</v>
      </c>
      <c r="M157" s="150"/>
      <c r="N157" s="150"/>
      <c r="O157" s="198" t="s">
        <v>175</v>
      </c>
      <c r="P157" s="199"/>
      <c r="Q157" s="199"/>
      <c r="R157" s="199"/>
      <c r="S157" s="199"/>
      <c r="T157" s="199"/>
      <c r="U157" s="199"/>
      <c r="V157" s="199"/>
      <c r="W157" s="203" t="s">
        <v>169</v>
      </c>
      <c r="X157" s="204"/>
      <c r="Y157" s="204"/>
      <c r="Z157" s="205"/>
      <c r="AA157" s="206" t="e">
        <f>VLOOKUP($B158,利用者一覧!$C$4:$AU$53,43,FALSE)</f>
        <v>#N/A</v>
      </c>
      <c r="AB157" s="206"/>
      <c r="AC157" s="206"/>
      <c r="AD157" s="207"/>
    </row>
    <row r="158" spans="1:30" ht="21" customHeight="1" thickTop="1">
      <c r="A158" s="147"/>
      <c r="B158" s="208"/>
      <c r="C158" s="208"/>
      <c r="D158" s="208"/>
      <c r="E158" s="211" t="s">
        <v>19</v>
      </c>
      <c r="F158" s="212"/>
      <c r="G158" s="212"/>
      <c r="H158" s="212"/>
      <c r="I158" s="213" t="s">
        <v>20</v>
      </c>
      <c r="J158" s="214"/>
      <c r="K158" s="215"/>
      <c r="L158" s="214" t="s">
        <v>21</v>
      </c>
      <c r="M158" s="214"/>
      <c r="N158" s="214"/>
      <c r="O158" s="216" t="s">
        <v>147</v>
      </c>
      <c r="P158" s="218" t="e">
        <f>VLOOKUP($B158,利用者一覧!$C$4:$AU$53,40,FALSE)</f>
        <v>#N/A</v>
      </c>
      <c r="Q158" s="219"/>
      <c r="R158" s="219"/>
      <c r="S158" s="219"/>
      <c r="T158" s="219"/>
      <c r="U158" s="220"/>
      <c r="V158" s="88" t="s">
        <v>148</v>
      </c>
      <c r="W158" s="221" t="e">
        <f>VLOOKUP($B158,利用者一覧!$C$4:$AU$53,45,FALSE)</f>
        <v>#N/A</v>
      </c>
      <c r="X158" s="222"/>
      <c r="Y158" s="222"/>
      <c r="Z158" s="222"/>
      <c r="AA158" s="222"/>
      <c r="AB158" s="222"/>
      <c r="AC158" s="222"/>
      <c r="AD158" s="223"/>
    </row>
    <row r="159" spans="1:30" ht="21" customHeight="1">
      <c r="A159" s="147"/>
      <c r="B159" s="209"/>
      <c r="C159" s="209"/>
      <c r="D159" s="209"/>
      <c r="E159" s="183" t="s">
        <v>24</v>
      </c>
      <c r="F159" s="184"/>
      <c r="G159" s="184"/>
      <c r="H159" s="184"/>
      <c r="I159" s="185" t="s">
        <v>20</v>
      </c>
      <c r="J159" s="186"/>
      <c r="K159" s="187"/>
      <c r="L159" s="186" t="s">
        <v>21</v>
      </c>
      <c r="M159" s="186"/>
      <c r="N159" s="186"/>
      <c r="O159" s="217"/>
      <c r="P159" s="188" t="e">
        <f>VLOOKUP($B158,利用者一覧!$C$4:$AU$53,41,FALSE)</f>
        <v>#N/A</v>
      </c>
      <c r="Q159" s="189"/>
      <c r="R159" s="189"/>
      <c r="S159" s="189"/>
      <c r="T159" s="189"/>
      <c r="U159" s="190"/>
      <c r="V159" s="89" t="s">
        <v>148</v>
      </c>
      <c r="W159" s="224"/>
      <c r="X159" s="225"/>
      <c r="Y159" s="225"/>
      <c r="Z159" s="225"/>
      <c r="AA159" s="225"/>
      <c r="AB159" s="225"/>
      <c r="AC159" s="225"/>
      <c r="AD159" s="226"/>
    </row>
    <row r="160" spans="1:30" ht="21" customHeight="1" thickBot="1">
      <c r="A160" s="147"/>
      <c r="B160" s="210"/>
      <c r="C160" s="210"/>
      <c r="D160" s="210"/>
      <c r="E160" s="191" t="s">
        <v>25</v>
      </c>
      <c r="F160" s="192"/>
      <c r="G160" s="192"/>
      <c r="H160" s="192"/>
      <c r="I160" s="193" t="s">
        <v>20</v>
      </c>
      <c r="J160" s="194"/>
      <c r="K160" s="195"/>
      <c r="L160" s="194" t="s">
        <v>21</v>
      </c>
      <c r="M160" s="194"/>
      <c r="N160" s="194"/>
      <c r="O160" s="217"/>
      <c r="P160" s="188" t="e">
        <f>VLOOKUP($B158,利用者一覧!$C$4:$AU$53,42,FALSE)</f>
        <v>#N/A</v>
      </c>
      <c r="Q160" s="189"/>
      <c r="R160" s="189"/>
      <c r="S160" s="189"/>
      <c r="T160" s="189"/>
      <c r="U160" s="190"/>
      <c r="V160" s="89" t="s">
        <v>148</v>
      </c>
      <c r="W160" s="224"/>
      <c r="X160" s="225"/>
      <c r="Y160" s="225"/>
      <c r="Z160" s="225"/>
      <c r="AA160" s="225"/>
      <c r="AB160" s="225"/>
      <c r="AC160" s="225"/>
      <c r="AD160" s="226"/>
    </row>
    <row r="161" spans="1:30" ht="21" customHeight="1" thickBot="1">
      <c r="A161" s="147"/>
      <c r="B161" s="162" t="s">
        <v>132</v>
      </c>
      <c r="C161" s="165" t="s">
        <v>13</v>
      </c>
      <c r="D161" s="166"/>
      <c r="E161" s="167" t="s">
        <v>14</v>
      </c>
      <c r="F161" s="166"/>
      <c r="G161" s="167" t="s">
        <v>15</v>
      </c>
      <c r="H161" s="166"/>
      <c r="I161" s="167" t="s">
        <v>16</v>
      </c>
      <c r="J161" s="166"/>
      <c r="K161" s="167" t="s">
        <v>17</v>
      </c>
      <c r="L161" s="166"/>
      <c r="M161" s="167" t="s">
        <v>18</v>
      </c>
      <c r="N161" s="168"/>
      <c r="O161" s="169" t="s">
        <v>135</v>
      </c>
      <c r="P161" s="170"/>
      <c r="Q161" s="170" t="s">
        <v>143</v>
      </c>
      <c r="R161" s="170"/>
      <c r="S161" s="170" t="s">
        <v>144</v>
      </c>
      <c r="T161" s="170"/>
      <c r="U161" s="170" t="s">
        <v>138</v>
      </c>
      <c r="V161" s="171"/>
      <c r="W161" s="224"/>
      <c r="X161" s="225"/>
      <c r="Y161" s="225"/>
      <c r="Z161" s="225"/>
      <c r="AA161" s="225"/>
      <c r="AB161" s="225"/>
      <c r="AC161" s="225"/>
      <c r="AD161" s="226"/>
    </row>
    <row r="162" spans="1:30" ht="21" customHeight="1" thickTop="1">
      <c r="A162" s="147"/>
      <c r="B162" s="163"/>
      <c r="C162" s="90" t="s">
        <v>22</v>
      </c>
      <c r="D162" s="91" t="s">
        <v>23</v>
      </c>
      <c r="E162" s="92" t="s">
        <v>22</v>
      </c>
      <c r="F162" s="91" t="s">
        <v>23</v>
      </c>
      <c r="G162" s="92" t="s">
        <v>22</v>
      </c>
      <c r="H162" s="91" t="s">
        <v>23</v>
      </c>
      <c r="I162" s="92" t="s">
        <v>22</v>
      </c>
      <c r="J162" s="91" t="s">
        <v>23</v>
      </c>
      <c r="K162" s="92" t="s">
        <v>22</v>
      </c>
      <c r="L162" s="91" t="s">
        <v>23</v>
      </c>
      <c r="M162" s="92" t="s">
        <v>22</v>
      </c>
      <c r="N162" s="93" t="s">
        <v>23</v>
      </c>
      <c r="O162" s="172" t="e">
        <f>VLOOKUP($B158,利用者一覧!$C$4:$AU$53,14,FALSE)</f>
        <v>#N/A</v>
      </c>
      <c r="P162" s="155"/>
      <c r="Q162" s="173" t="e">
        <f>VLOOKUP($B158,利用者一覧!$C$4:$AU$53,16,FALSE)</f>
        <v>#N/A</v>
      </c>
      <c r="R162" s="155"/>
      <c r="S162" s="155" t="e">
        <f>VLOOKUP($B158,利用者一覧!$C$4:$AU$53,18,FALSE)</f>
        <v>#N/A</v>
      </c>
      <c r="T162" s="155"/>
      <c r="U162" s="155" t="e">
        <f>VLOOKUP($B158,利用者一覧!$C$4:$AU$53,20,FALSE)</f>
        <v>#N/A</v>
      </c>
      <c r="V162" s="155"/>
      <c r="W162" s="179" t="e">
        <f>VLOOKUP($B158,利用者一覧!$C$4:$AU$53,44,FALSE)</f>
        <v>#N/A</v>
      </c>
      <c r="X162" s="179"/>
      <c r="Y162" s="179"/>
      <c r="Z162" s="179"/>
      <c r="AA162" s="179"/>
      <c r="AB162" s="179"/>
      <c r="AC162" s="179"/>
      <c r="AD162" s="180"/>
    </row>
    <row r="163" spans="1:30" ht="21" customHeight="1">
      <c r="A163" s="147"/>
      <c r="B163" s="163"/>
      <c r="C163" s="156" t="e">
        <f>VLOOKUP($B158,利用者一覧!$C$4:$AU$53,30,FALSE)</f>
        <v>#N/A</v>
      </c>
      <c r="D163" s="158" t="s">
        <v>148</v>
      </c>
      <c r="E163" s="160" t="e">
        <f>VLOOKUP($B158,利用者一覧!$C$4:$AU$53,31,FALSE)</f>
        <v>#N/A</v>
      </c>
      <c r="F163" s="158" t="s">
        <v>148</v>
      </c>
      <c r="G163" s="160" t="e">
        <f>VLOOKUP($B158,利用者一覧!$C$4:$AU$53,32,FALSE)</f>
        <v>#N/A</v>
      </c>
      <c r="H163" s="158" t="s">
        <v>148</v>
      </c>
      <c r="I163" s="160" t="e">
        <f>VLOOKUP($B158,利用者一覧!$C$4:$AU$53,33,FALSE)</f>
        <v>#N/A</v>
      </c>
      <c r="J163" s="158" t="s">
        <v>148</v>
      </c>
      <c r="K163" s="160" t="e">
        <f>VLOOKUP($B158,利用者一覧!$C$4:$AU$53,34,FALSE)</f>
        <v>#N/A</v>
      </c>
      <c r="L163" s="158" t="s">
        <v>148</v>
      </c>
      <c r="M163" s="160" t="e">
        <f>VLOOKUP($B158,利用者一覧!$C$4:$AU$53,35,FALSE)</f>
        <v>#N/A</v>
      </c>
      <c r="N163" s="200" t="s">
        <v>148</v>
      </c>
      <c r="O163" s="202" t="s">
        <v>139</v>
      </c>
      <c r="P163" s="152"/>
      <c r="Q163" s="152" t="s">
        <v>140</v>
      </c>
      <c r="R163" s="152"/>
      <c r="S163" s="152" t="s">
        <v>141</v>
      </c>
      <c r="T163" s="152"/>
      <c r="U163" s="152" t="s">
        <v>142</v>
      </c>
      <c r="V163" s="152"/>
      <c r="W163" s="179"/>
      <c r="X163" s="179"/>
      <c r="Y163" s="179"/>
      <c r="Z163" s="179"/>
      <c r="AA163" s="179"/>
      <c r="AB163" s="179"/>
      <c r="AC163" s="179"/>
      <c r="AD163" s="180"/>
    </row>
    <row r="164" spans="1:30" ht="21" customHeight="1" thickBot="1">
      <c r="A164" s="147"/>
      <c r="B164" s="164"/>
      <c r="C164" s="157"/>
      <c r="D164" s="159"/>
      <c r="E164" s="161"/>
      <c r="F164" s="159"/>
      <c r="G164" s="161"/>
      <c r="H164" s="159"/>
      <c r="I164" s="161"/>
      <c r="J164" s="159"/>
      <c r="K164" s="161"/>
      <c r="L164" s="159"/>
      <c r="M164" s="161"/>
      <c r="N164" s="201"/>
      <c r="O164" s="153" t="e">
        <f>VLOOKUP($B158,利用者一覧!$C$4:$AU$53,22,FALSE)</f>
        <v>#N/A</v>
      </c>
      <c r="P164" s="154"/>
      <c r="Q164" s="154" t="e">
        <f>VLOOKUP($B158,利用者一覧!$C$4:$AU$53,24,FALSE)</f>
        <v>#N/A</v>
      </c>
      <c r="R164" s="154"/>
      <c r="S164" s="154" t="e">
        <f>VLOOKUP($B158,利用者一覧!$C$4:$AU$53,26,FALSE)</f>
        <v>#N/A</v>
      </c>
      <c r="T164" s="154"/>
      <c r="U164" s="154" t="e">
        <f>VLOOKUP($B158,利用者一覧!$C$4:$AU$53,28,FALSE)</f>
        <v>#N/A</v>
      </c>
      <c r="V164" s="154"/>
      <c r="W164" s="181"/>
      <c r="X164" s="181"/>
      <c r="Y164" s="181"/>
      <c r="Z164" s="181"/>
      <c r="AA164" s="181"/>
      <c r="AB164" s="181"/>
      <c r="AC164" s="181"/>
      <c r="AD164" s="182"/>
    </row>
    <row r="165" spans="1:30" ht="26.4" customHeight="1" thickBot="1">
      <c r="A165" s="148"/>
      <c r="B165" s="174" t="s">
        <v>182</v>
      </c>
      <c r="C165" s="175"/>
      <c r="D165" s="176"/>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8"/>
    </row>
    <row r="166" spans="1:30" ht="21" customHeight="1" thickBot="1">
      <c r="A166" s="146">
        <v>19</v>
      </c>
      <c r="B166" s="149" t="s">
        <v>9</v>
      </c>
      <c r="C166" s="150"/>
      <c r="D166" s="151"/>
      <c r="E166" s="149" t="s">
        <v>10</v>
      </c>
      <c r="F166" s="150"/>
      <c r="G166" s="150"/>
      <c r="H166" s="150"/>
      <c r="I166" s="196" t="s">
        <v>11</v>
      </c>
      <c r="J166" s="150"/>
      <c r="K166" s="197"/>
      <c r="L166" s="150" t="s">
        <v>12</v>
      </c>
      <c r="M166" s="150"/>
      <c r="N166" s="150"/>
      <c r="O166" s="198" t="s">
        <v>175</v>
      </c>
      <c r="P166" s="199"/>
      <c r="Q166" s="199"/>
      <c r="R166" s="199"/>
      <c r="S166" s="199"/>
      <c r="T166" s="199"/>
      <c r="U166" s="199"/>
      <c r="V166" s="199"/>
      <c r="W166" s="203" t="s">
        <v>169</v>
      </c>
      <c r="X166" s="204"/>
      <c r="Y166" s="204"/>
      <c r="Z166" s="205"/>
      <c r="AA166" s="206" t="e">
        <f>VLOOKUP($B167,利用者一覧!$C$4:$AU$53,43,FALSE)</f>
        <v>#N/A</v>
      </c>
      <c r="AB166" s="206"/>
      <c r="AC166" s="206"/>
      <c r="AD166" s="207"/>
    </row>
    <row r="167" spans="1:30" ht="21" customHeight="1" thickTop="1">
      <c r="A167" s="147"/>
      <c r="B167" s="208"/>
      <c r="C167" s="208"/>
      <c r="D167" s="208"/>
      <c r="E167" s="211" t="s">
        <v>19</v>
      </c>
      <c r="F167" s="212"/>
      <c r="G167" s="212"/>
      <c r="H167" s="212"/>
      <c r="I167" s="213" t="s">
        <v>20</v>
      </c>
      <c r="J167" s="214"/>
      <c r="K167" s="215"/>
      <c r="L167" s="214" t="s">
        <v>21</v>
      </c>
      <c r="M167" s="214"/>
      <c r="N167" s="214"/>
      <c r="O167" s="216" t="s">
        <v>147</v>
      </c>
      <c r="P167" s="218" t="e">
        <f>VLOOKUP($B167,利用者一覧!$C$4:$AU$53,40,FALSE)</f>
        <v>#N/A</v>
      </c>
      <c r="Q167" s="219"/>
      <c r="R167" s="219"/>
      <c r="S167" s="219"/>
      <c r="T167" s="219"/>
      <c r="U167" s="220"/>
      <c r="V167" s="88" t="s">
        <v>148</v>
      </c>
      <c r="W167" s="221" t="e">
        <f>VLOOKUP($B167,利用者一覧!$C$4:$AU$53,45,FALSE)</f>
        <v>#N/A</v>
      </c>
      <c r="X167" s="222"/>
      <c r="Y167" s="222"/>
      <c r="Z167" s="222"/>
      <c r="AA167" s="222"/>
      <c r="AB167" s="222"/>
      <c r="AC167" s="222"/>
      <c r="AD167" s="223"/>
    </row>
    <row r="168" spans="1:30" ht="21" customHeight="1">
      <c r="A168" s="147"/>
      <c r="B168" s="209"/>
      <c r="C168" s="209"/>
      <c r="D168" s="209"/>
      <c r="E168" s="183" t="s">
        <v>24</v>
      </c>
      <c r="F168" s="184"/>
      <c r="G168" s="184"/>
      <c r="H168" s="184"/>
      <c r="I168" s="185" t="s">
        <v>20</v>
      </c>
      <c r="J168" s="186"/>
      <c r="K168" s="187"/>
      <c r="L168" s="186" t="s">
        <v>21</v>
      </c>
      <c r="M168" s="186"/>
      <c r="N168" s="186"/>
      <c r="O168" s="217"/>
      <c r="P168" s="188" t="e">
        <f>VLOOKUP($B167,利用者一覧!$C$4:$AU$53,41,FALSE)</f>
        <v>#N/A</v>
      </c>
      <c r="Q168" s="189"/>
      <c r="R168" s="189"/>
      <c r="S168" s="189"/>
      <c r="T168" s="189"/>
      <c r="U168" s="190"/>
      <c r="V168" s="89" t="s">
        <v>148</v>
      </c>
      <c r="W168" s="224"/>
      <c r="X168" s="225"/>
      <c r="Y168" s="225"/>
      <c r="Z168" s="225"/>
      <c r="AA168" s="225"/>
      <c r="AB168" s="225"/>
      <c r="AC168" s="225"/>
      <c r="AD168" s="226"/>
    </row>
    <row r="169" spans="1:30" ht="21" customHeight="1" thickBot="1">
      <c r="A169" s="147"/>
      <c r="B169" s="210"/>
      <c r="C169" s="210"/>
      <c r="D169" s="210"/>
      <c r="E169" s="191" t="s">
        <v>25</v>
      </c>
      <c r="F169" s="192"/>
      <c r="G169" s="192"/>
      <c r="H169" s="192"/>
      <c r="I169" s="193" t="s">
        <v>20</v>
      </c>
      <c r="J169" s="194"/>
      <c r="K169" s="195"/>
      <c r="L169" s="194" t="s">
        <v>21</v>
      </c>
      <c r="M169" s="194"/>
      <c r="N169" s="194"/>
      <c r="O169" s="217"/>
      <c r="P169" s="188" t="e">
        <f>VLOOKUP($B167,利用者一覧!$C$4:$AU$53,42,FALSE)</f>
        <v>#N/A</v>
      </c>
      <c r="Q169" s="189"/>
      <c r="R169" s="189"/>
      <c r="S169" s="189"/>
      <c r="T169" s="189"/>
      <c r="U169" s="190"/>
      <c r="V169" s="89" t="s">
        <v>148</v>
      </c>
      <c r="W169" s="224"/>
      <c r="X169" s="225"/>
      <c r="Y169" s="225"/>
      <c r="Z169" s="225"/>
      <c r="AA169" s="225"/>
      <c r="AB169" s="225"/>
      <c r="AC169" s="225"/>
      <c r="AD169" s="226"/>
    </row>
    <row r="170" spans="1:30" ht="21" customHeight="1" thickBot="1">
      <c r="A170" s="147"/>
      <c r="B170" s="162" t="s">
        <v>132</v>
      </c>
      <c r="C170" s="165" t="s">
        <v>13</v>
      </c>
      <c r="D170" s="166"/>
      <c r="E170" s="167" t="s">
        <v>14</v>
      </c>
      <c r="F170" s="166"/>
      <c r="G170" s="167" t="s">
        <v>15</v>
      </c>
      <c r="H170" s="166"/>
      <c r="I170" s="167" t="s">
        <v>16</v>
      </c>
      <c r="J170" s="166"/>
      <c r="K170" s="167" t="s">
        <v>17</v>
      </c>
      <c r="L170" s="166"/>
      <c r="M170" s="167" t="s">
        <v>18</v>
      </c>
      <c r="N170" s="168"/>
      <c r="O170" s="169" t="s">
        <v>135</v>
      </c>
      <c r="P170" s="170"/>
      <c r="Q170" s="170" t="s">
        <v>143</v>
      </c>
      <c r="R170" s="170"/>
      <c r="S170" s="170" t="s">
        <v>144</v>
      </c>
      <c r="T170" s="170"/>
      <c r="U170" s="170" t="s">
        <v>138</v>
      </c>
      <c r="V170" s="171"/>
      <c r="W170" s="224"/>
      <c r="X170" s="225"/>
      <c r="Y170" s="225"/>
      <c r="Z170" s="225"/>
      <c r="AA170" s="225"/>
      <c r="AB170" s="225"/>
      <c r="AC170" s="225"/>
      <c r="AD170" s="226"/>
    </row>
    <row r="171" spans="1:30" ht="21" customHeight="1" thickTop="1">
      <c r="A171" s="147"/>
      <c r="B171" s="163"/>
      <c r="C171" s="90" t="s">
        <v>22</v>
      </c>
      <c r="D171" s="91" t="s">
        <v>23</v>
      </c>
      <c r="E171" s="92" t="s">
        <v>22</v>
      </c>
      <c r="F171" s="91" t="s">
        <v>23</v>
      </c>
      <c r="G171" s="92" t="s">
        <v>22</v>
      </c>
      <c r="H171" s="91" t="s">
        <v>23</v>
      </c>
      <c r="I171" s="92" t="s">
        <v>22</v>
      </c>
      <c r="J171" s="91" t="s">
        <v>23</v>
      </c>
      <c r="K171" s="92" t="s">
        <v>22</v>
      </c>
      <c r="L171" s="91" t="s">
        <v>23</v>
      </c>
      <c r="M171" s="92" t="s">
        <v>22</v>
      </c>
      <c r="N171" s="93" t="s">
        <v>23</v>
      </c>
      <c r="O171" s="172" t="e">
        <f>VLOOKUP($B167,利用者一覧!$C$4:$AU$53,14,FALSE)</f>
        <v>#N/A</v>
      </c>
      <c r="P171" s="155"/>
      <c r="Q171" s="173" t="e">
        <f>VLOOKUP($B167,利用者一覧!$C$4:$AU$53,16,FALSE)</f>
        <v>#N/A</v>
      </c>
      <c r="R171" s="155"/>
      <c r="S171" s="155" t="e">
        <f>VLOOKUP($B167,利用者一覧!$C$4:$AU$53,18,FALSE)</f>
        <v>#N/A</v>
      </c>
      <c r="T171" s="155"/>
      <c r="U171" s="155" t="e">
        <f>VLOOKUP($B167,利用者一覧!$C$4:$AU$53,20,FALSE)</f>
        <v>#N/A</v>
      </c>
      <c r="V171" s="155"/>
      <c r="W171" s="179" t="e">
        <f>VLOOKUP($B167,利用者一覧!$C$4:$AU$53,44,FALSE)</f>
        <v>#N/A</v>
      </c>
      <c r="X171" s="179"/>
      <c r="Y171" s="179"/>
      <c r="Z171" s="179"/>
      <c r="AA171" s="179"/>
      <c r="AB171" s="179"/>
      <c r="AC171" s="179"/>
      <c r="AD171" s="180"/>
    </row>
    <row r="172" spans="1:30" ht="21" customHeight="1">
      <c r="A172" s="147"/>
      <c r="B172" s="163"/>
      <c r="C172" s="156" t="e">
        <f>VLOOKUP($B167,利用者一覧!$C$4:$AU$53,30,FALSE)</f>
        <v>#N/A</v>
      </c>
      <c r="D172" s="158" t="s">
        <v>148</v>
      </c>
      <c r="E172" s="160" t="e">
        <f>VLOOKUP($B167,利用者一覧!$C$4:$AU$53,31,FALSE)</f>
        <v>#N/A</v>
      </c>
      <c r="F172" s="158" t="s">
        <v>148</v>
      </c>
      <c r="G172" s="160" t="e">
        <f>VLOOKUP($B167,利用者一覧!$C$4:$AU$53,32,FALSE)</f>
        <v>#N/A</v>
      </c>
      <c r="H172" s="158" t="s">
        <v>148</v>
      </c>
      <c r="I172" s="160" t="e">
        <f>VLOOKUP($B167,利用者一覧!$C$4:$AU$53,33,FALSE)</f>
        <v>#N/A</v>
      </c>
      <c r="J172" s="158" t="s">
        <v>148</v>
      </c>
      <c r="K172" s="160" t="e">
        <f>VLOOKUP($B167,利用者一覧!$C$4:$AU$53,34,FALSE)</f>
        <v>#N/A</v>
      </c>
      <c r="L172" s="158" t="s">
        <v>148</v>
      </c>
      <c r="M172" s="160" t="e">
        <f>VLOOKUP($B167,利用者一覧!$C$4:$AU$53,35,FALSE)</f>
        <v>#N/A</v>
      </c>
      <c r="N172" s="200" t="s">
        <v>148</v>
      </c>
      <c r="O172" s="202" t="s">
        <v>139</v>
      </c>
      <c r="P172" s="152"/>
      <c r="Q172" s="152" t="s">
        <v>140</v>
      </c>
      <c r="R172" s="152"/>
      <c r="S172" s="152" t="s">
        <v>141</v>
      </c>
      <c r="T172" s="152"/>
      <c r="U172" s="152" t="s">
        <v>142</v>
      </c>
      <c r="V172" s="152"/>
      <c r="W172" s="179"/>
      <c r="X172" s="179"/>
      <c r="Y172" s="179"/>
      <c r="Z172" s="179"/>
      <c r="AA172" s="179"/>
      <c r="AB172" s="179"/>
      <c r="AC172" s="179"/>
      <c r="AD172" s="180"/>
    </row>
    <row r="173" spans="1:30" ht="21" customHeight="1" thickBot="1">
      <c r="A173" s="147"/>
      <c r="B173" s="164"/>
      <c r="C173" s="157"/>
      <c r="D173" s="159"/>
      <c r="E173" s="161"/>
      <c r="F173" s="159"/>
      <c r="G173" s="161"/>
      <c r="H173" s="159"/>
      <c r="I173" s="161"/>
      <c r="J173" s="159"/>
      <c r="K173" s="161"/>
      <c r="L173" s="159"/>
      <c r="M173" s="161"/>
      <c r="N173" s="201"/>
      <c r="O173" s="153" t="e">
        <f>VLOOKUP($B167,利用者一覧!$C$4:$AU$53,22,FALSE)</f>
        <v>#N/A</v>
      </c>
      <c r="P173" s="154"/>
      <c r="Q173" s="154" t="e">
        <f>VLOOKUP($B167,利用者一覧!$C$4:$AU$53,24,FALSE)</f>
        <v>#N/A</v>
      </c>
      <c r="R173" s="154"/>
      <c r="S173" s="154" t="e">
        <f>VLOOKUP($B167,利用者一覧!$C$4:$AU$53,26,FALSE)</f>
        <v>#N/A</v>
      </c>
      <c r="T173" s="154"/>
      <c r="U173" s="154" t="e">
        <f>VLOOKUP($B167,利用者一覧!$C$4:$AU$53,28,FALSE)</f>
        <v>#N/A</v>
      </c>
      <c r="V173" s="154"/>
      <c r="W173" s="181"/>
      <c r="X173" s="181"/>
      <c r="Y173" s="181"/>
      <c r="Z173" s="181"/>
      <c r="AA173" s="181"/>
      <c r="AB173" s="181"/>
      <c r="AC173" s="181"/>
      <c r="AD173" s="182"/>
    </row>
    <row r="174" spans="1:30" ht="26.4" customHeight="1" thickBot="1">
      <c r="A174" s="148"/>
      <c r="B174" s="174" t="s">
        <v>182</v>
      </c>
      <c r="C174" s="175"/>
      <c r="D174" s="176"/>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8"/>
    </row>
    <row r="175" spans="1:30" ht="21" customHeight="1" thickBot="1">
      <c r="A175" s="146">
        <v>20</v>
      </c>
      <c r="B175" s="149" t="s">
        <v>9</v>
      </c>
      <c r="C175" s="150"/>
      <c r="D175" s="151"/>
      <c r="E175" s="149" t="s">
        <v>10</v>
      </c>
      <c r="F175" s="150"/>
      <c r="G175" s="150"/>
      <c r="H175" s="150"/>
      <c r="I175" s="196" t="s">
        <v>11</v>
      </c>
      <c r="J175" s="150"/>
      <c r="K175" s="197"/>
      <c r="L175" s="150" t="s">
        <v>12</v>
      </c>
      <c r="M175" s="150"/>
      <c r="N175" s="150"/>
      <c r="O175" s="198" t="s">
        <v>175</v>
      </c>
      <c r="P175" s="199"/>
      <c r="Q175" s="199"/>
      <c r="R175" s="199"/>
      <c r="S175" s="199"/>
      <c r="T175" s="199"/>
      <c r="U175" s="199"/>
      <c r="V175" s="199"/>
      <c r="W175" s="203" t="s">
        <v>169</v>
      </c>
      <c r="X175" s="204"/>
      <c r="Y175" s="204"/>
      <c r="Z175" s="205"/>
      <c r="AA175" s="206" t="e">
        <f>VLOOKUP($B176,利用者一覧!$C$4:$AU$53,43,FALSE)</f>
        <v>#N/A</v>
      </c>
      <c r="AB175" s="206"/>
      <c r="AC175" s="206"/>
      <c r="AD175" s="207"/>
    </row>
    <row r="176" spans="1:30" ht="21" customHeight="1" thickTop="1">
      <c r="A176" s="147"/>
      <c r="B176" s="208"/>
      <c r="C176" s="208"/>
      <c r="D176" s="208"/>
      <c r="E176" s="211" t="s">
        <v>19</v>
      </c>
      <c r="F176" s="212"/>
      <c r="G176" s="212"/>
      <c r="H176" s="212"/>
      <c r="I176" s="213" t="s">
        <v>20</v>
      </c>
      <c r="J176" s="214"/>
      <c r="K176" s="215"/>
      <c r="L176" s="214" t="s">
        <v>21</v>
      </c>
      <c r="M176" s="214"/>
      <c r="N176" s="214"/>
      <c r="O176" s="216" t="s">
        <v>147</v>
      </c>
      <c r="P176" s="218" t="e">
        <f>VLOOKUP($B176,利用者一覧!$C$4:$AU$53,40,FALSE)</f>
        <v>#N/A</v>
      </c>
      <c r="Q176" s="219"/>
      <c r="R176" s="219"/>
      <c r="S176" s="219"/>
      <c r="T176" s="219"/>
      <c r="U176" s="220"/>
      <c r="V176" s="88" t="s">
        <v>148</v>
      </c>
      <c r="W176" s="221" t="e">
        <f>VLOOKUP($B176,利用者一覧!$C$4:$AU$53,45,FALSE)</f>
        <v>#N/A</v>
      </c>
      <c r="X176" s="222"/>
      <c r="Y176" s="222"/>
      <c r="Z176" s="222"/>
      <c r="AA176" s="222"/>
      <c r="AB176" s="222"/>
      <c r="AC176" s="222"/>
      <c r="AD176" s="223"/>
    </row>
    <row r="177" spans="1:30" ht="21" customHeight="1">
      <c r="A177" s="147"/>
      <c r="B177" s="209"/>
      <c r="C177" s="209"/>
      <c r="D177" s="209"/>
      <c r="E177" s="183" t="s">
        <v>24</v>
      </c>
      <c r="F177" s="184"/>
      <c r="G177" s="184"/>
      <c r="H177" s="184"/>
      <c r="I177" s="185" t="s">
        <v>20</v>
      </c>
      <c r="J177" s="186"/>
      <c r="K177" s="187"/>
      <c r="L177" s="186" t="s">
        <v>21</v>
      </c>
      <c r="M177" s="186"/>
      <c r="N177" s="186"/>
      <c r="O177" s="217"/>
      <c r="P177" s="188" t="e">
        <f>VLOOKUP($B176,利用者一覧!$C$4:$AU$53,41,FALSE)</f>
        <v>#N/A</v>
      </c>
      <c r="Q177" s="189"/>
      <c r="R177" s="189"/>
      <c r="S177" s="189"/>
      <c r="T177" s="189"/>
      <c r="U177" s="190"/>
      <c r="V177" s="89" t="s">
        <v>148</v>
      </c>
      <c r="W177" s="224"/>
      <c r="X177" s="225"/>
      <c r="Y177" s="225"/>
      <c r="Z177" s="225"/>
      <c r="AA177" s="225"/>
      <c r="AB177" s="225"/>
      <c r="AC177" s="225"/>
      <c r="AD177" s="226"/>
    </row>
    <row r="178" spans="1:30" ht="21" customHeight="1" thickBot="1">
      <c r="A178" s="147"/>
      <c r="B178" s="210"/>
      <c r="C178" s="210"/>
      <c r="D178" s="210"/>
      <c r="E178" s="191" t="s">
        <v>25</v>
      </c>
      <c r="F178" s="192"/>
      <c r="G178" s="192"/>
      <c r="H178" s="192"/>
      <c r="I178" s="193" t="s">
        <v>20</v>
      </c>
      <c r="J178" s="194"/>
      <c r="K178" s="195"/>
      <c r="L178" s="194" t="s">
        <v>21</v>
      </c>
      <c r="M178" s="194"/>
      <c r="N178" s="194"/>
      <c r="O178" s="217"/>
      <c r="P178" s="188" t="e">
        <f>VLOOKUP($B176,利用者一覧!$C$4:$AU$53,42,FALSE)</f>
        <v>#N/A</v>
      </c>
      <c r="Q178" s="189"/>
      <c r="R178" s="189"/>
      <c r="S178" s="189"/>
      <c r="T178" s="189"/>
      <c r="U178" s="190"/>
      <c r="V178" s="89" t="s">
        <v>148</v>
      </c>
      <c r="W178" s="224"/>
      <c r="X178" s="225"/>
      <c r="Y178" s="225"/>
      <c r="Z178" s="225"/>
      <c r="AA178" s="225"/>
      <c r="AB178" s="225"/>
      <c r="AC178" s="225"/>
      <c r="AD178" s="226"/>
    </row>
    <row r="179" spans="1:30" ht="21" customHeight="1" thickBot="1">
      <c r="A179" s="147"/>
      <c r="B179" s="162" t="s">
        <v>132</v>
      </c>
      <c r="C179" s="165" t="s">
        <v>13</v>
      </c>
      <c r="D179" s="166"/>
      <c r="E179" s="167" t="s">
        <v>14</v>
      </c>
      <c r="F179" s="166"/>
      <c r="G179" s="167" t="s">
        <v>15</v>
      </c>
      <c r="H179" s="166"/>
      <c r="I179" s="167" t="s">
        <v>16</v>
      </c>
      <c r="J179" s="166"/>
      <c r="K179" s="167" t="s">
        <v>17</v>
      </c>
      <c r="L179" s="166"/>
      <c r="M179" s="167" t="s">
        <v>18</v>
      </c>
      <c r="N179" s="168"/>
      <c r="O179" s="169" t="s">
        <v>135</v>
      </c>
      <c r="P179" s="170"/>
      <c r="Q179" s="170" t="s">
        <v>143</v>
      </c>
      <c r="R179" s="170"/>
      <c r="S179" s="170" t="s">
        <v>144</v>
      </c>
      <c r="T179" s="170"/>
      <c r="U179" s="170" t="s">
        <v>138</v>
      </c>
      <c r="V179" s="171"/>
      <c r="W179" s="224"/>
      <c r="X179" s="225"/>
      <c r="Y179" s="225"/>
      <c r="Z179" s="225"/>
      <c r="AA179" s="225"/>
      <c r="AB179" s="225"/>
      <c r="AC179" s="225"/>
      <c r="AD179" s="226"/>
    </row>
    <row r="180" spans="1:30" ht="21" customHeight="1" thickTop="1">
      <c r="A180" s="147"/>
      <c r="B180" s="163"/>
      <c r="C180" s="90" t="s">
        <v>22</v>
      </c>
      <c r="D180" s="91" t="s">
        <v>23</v>
      </c>
      <c r="E180" s="92" t="s">
        <v>22</v>
      </c>
      <c r="F180" s="91" t="s">
        <v>23</v>
      </c>
      <c r="G180" s="92" t="s">
        <v>22</v>
      </c>
      <c r="H180" s="91" t="s">
        <v>23</v>
      </c>
      <c r="I180" s="92" t="s">
        <v>22</v>
      </c>
      <c r="J180" s="91" t="s">
        <v>23</v>
      </c>
      <c r="K180" s="92" t="s">
        <v>22</v>
      </c>
      <c r="L180" s="91" t="s">
        <v>23</v>
      </c>
      <c r="M180" s="92" t="s">
        <v>22</v>
      </c>
      <c r="N180" s="93" t="s">
        <v>23</v>
      </c>
      <c r="O180" s="172" t="e">
        <f>VLOOKUP($B176,利用者一覧!$C$4:$AU$53,14,FALSE)</f>
        <v>#N/A</v>
      </c>
      <c r="P180" s="155"/>
      <c r="Q180" s="173" t="e">
        <f>VLOOKUP($B176,利用者一覧!$C$4:$AU$53,16,FALSE)</f>
        <v>#N/A</v>
      </c>
      <c r="R180" s="155"/>
      <c r="S180" s="155" t="e">
        <f>VLOOKUP($B176,利用者一覧!$C$4:$AU$53,18,FALSE)</f>
        <v>#N/A</v>
      </c>
      <c r="T180" s="155"/>
      <c r="U180" s="155" t="e">
        <f>VLOOKUP($B176,利用者一覧!$C$4:$AU$53,20,FALSE)</f>
        <v>#N/A</v>
      </c>
      <c r="V180" s="155"/>
      <c r="W180" s="179" t="e">
        <f>VLOOKUP($B176,利用者一覧!$C$4:$AU$53,44,FALSE)</f>
        <v>#N/A</v>
      </c>
      <c r="X180" s="179"/>
      <c r="Y180" s="179"/>
      <c r="Z180" s="179"/>
      <c r="AA180" s="179"/>
      <c r="AB180" s="179"/>
      <c r="AC180" s="179"/>
      <c r="AD180" s="180"/>
    </row>
    <row r="181" spans="1:30" ht="21" customHeight="1">
      <c r="A181" s="147"/>
      <c r="B181" s="163"/>
      <c r="C181" s="156" t="e">
        <f>VLOOKUP($B176,利用者一覧!$C$4:$AU$53,30,FALSE)</f>
        <v>#N/A</v>
      </c>
      <c r="D181" s="158" t="s">
        <v>148</v>
      </c>
      <c r="E181" s="160" t="e">
        <f>VLOOKUP($B176,利用者一覧!$C$4:$AU$53,31,FALSE)</f>
        <v>#N/A</v>
      </c>
      <c r="F181" s="158" t="s">
        <v>148</v>
      </c>
      <c r="G181" s="160" t="e">
        <f>VLOOKUP($B176,利用者一覧!$C$4:$AU$53,32,FALSE)</f>
        <v>#N/A</v>
      </c>
      <c r="H181" s="158" t="s">
        <v>148</v>
      </c>
      <c r="I181" s="160" t="e">
        <f>VLOOKUP($B176,利用者一覧!$C$4:$AU$53,33,FALSE)</f>
        <v>#N/A</v>
      </c>
      <c r="J181" s="158" t="s">
        <v>148</v>
      </c>
      <c r="K181" s="160" t="e">
        <f>VLOOKUP($B176,利用者一覧!$C$4:$AU$53,34,FALSE)</f>
        <v>#N/A</v>
      </c>
      <c r="L181" s="158" t="s">
        <v>148</v>
      </c>
      <c r="M181" s="160" t="e">
        <f>VLOOKUP($B176,利用者一覧!$C$4:$AU$53,35,FALSE)</f>
        <v>#N/A</v>
      </c>
      <c r="N181" s="200" t="s">
        <v>148</v>
      </c>
      <c r="O181" s="202" t="s">
        <v>139</v>
      </c>
      <c r="P181" s="152"/>
      <c r="Q181" s="152" t="s">
        <v>140</v>
      </c>
      <c r="R181" s="152"/>
      <c r="S181" s="152" t="s">
        <v>141</v>
      </c>
      <c r="T181" s="152"/>
      <c r="U181" s="152" t="s">
        <v>142</v>
      </c>
      <c r="V181" s="152"/>
      <c r="W181" s="179"/>
      <c r="X181" s="179"/>
      <c r="Y181" s="179"/>
      <c r="Z181" s="179"/>
      <c r="AA181" s="179"/>
      <c r="AB181" s="179"/>
      <c r="AC181" s="179"/>
      <c r="AD181" s="180"/>
    </row>
    <row r="182" spans="1:30" ht="21" customHeight="1" thickBot="1">
      <c r="A182" s="147"/>
      <c r="B182" s="164"/>
      <c r="C182" s="157"/>
      <c r="D182" s="159"/>
      <c r="E182" s="161"/>
      <c r="F182" s="159"/>
      <c r="G182" s="161"/>
      <c r="H182" s="159"/>
      <c r="I182" s="161"/>
      <c r="J182" s="159"/>
      <c r="K182" s="161"/>
      <c r="L182" s="159"/>
      <c r="M182" s="161"/>
      <c r="N182" s="201"/>
      <c r="O182" s="153" t="e">
        <f>VLOOKUP($B176,利用者一覧!$C$4:$AU$53,22,FALSE)</f>
        <v>#N/A</v>
      </c>
      <c r="P182" s="154"/>
      <c r="Q182" s="154" t="e">
        <f>VLOOKUP($B176,利用者一覧!$C$4:$AU$53,24,FALSE)</f>
        <v>#N/A</v>
      </c>
      <c r="R182" s="154"/>
      <c r="S182" s="154" t="e">
        <f>VLOOKUP($B176,利用者一覧!$C$4:$AU$53,26,FALSE)</f>
        <v>#N/A</v>
      </c>
      <c r="T182" s="154"/>
      <c r="U182" s="154" t="e">
        <f>VLOOKUP($B176,利用者一覧!$C$4:$AU$53,28,FALSE)</f>
        <v>#N/A</v>
      </c>
      <c r="V182" s="154"/>
      <c r="W182" s="181"/>
      <c r="X182" s="181"/>
      <c r="Y182" s="181"/>
      <c r="Z182" s="181"/>
      <c r="AA182" s="181"/>
      <c r="AB182" s="181"/>
      <c r="AC182" s="181"/>
      <c r="AD182" s="182"/>
    </row>
    <row r="183" spans="1:30" ht="26.4" customHeight="1" thickBot="1">
      <c r="A183" s="148"/>
      <c r="B183" s="174" t="s">
        <v>182</v>
      </c>
      <c r="C183" s="175"/>
      <c r="D183" s="176"/>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8"/>
    </row>
    <row r="184" spans="1:30" ht="21" customHeight="1" thickBot="1">
      <c r="A184" s="146">
        <v>21</v>
      </c>
      <c r="B184" s="149" t="s">
        <v>9</v>
      </c>
      <c r="C184" s="150"/>
      <c r="D184" s="151"/>
      <c r="E184" s="149" t="s">
        <v>10</v>
      </c>
      <c r="F184" s="150"/>
      <c r="G184" s="150"/>
      <c r="H184" s="150"/>
      <c r="I184" s="196" t="s">
        <v>11</v>
      </c>
      <c r="J184" s="150"/>
      <c r="K184" s="197"/>
      <c r="L184" s="150" t="s">
        <v>12</v>
      </c>
      <c r="M184" s="150"/>
      <c r="N184" s="150"/>
      <c r="O184" s="198" t="s">
        <v>175</v>
      </c>
      <c r="P184" s="199"/>
      <c r="Q184" s="199"/>
      <c r="R184" s="199"/>
      <c r="S184" s="199"/>
      <c r="T184" s="199"/>
      <c r="U184" s="199"/>
      <c r="V184" s="199"/>
      <c r="W184" s="203" t="s">
        <v>169</v>
      </c>
      <c r="X184" s="204"/>
      <c r="Y184" s="204"/>
      <c r="Z184" s="205"/>
      <c r="AA184" s="206" t="e">
        <f>VLOOKUP($B185,利用者一覧!$C$4:$AU$53,43,FALSE)</f>
        <v>#N/A</v>
      </c>
      <c r="AB184" s="206"/>
      <c r="AC184" s="206"/>
      <c r="AD184" s="207"/>
    </row>
    <row r="185" spans="1:30" ht="21" customHeight="1" thickTop="1">
      <c r="A185" s="147"/>
      <c r="B185" s="208"/>
      <c r="C185" s="208"/>
      <c r="D185" s="208"/>
      <c r="E185" s="211" t="s">
        <v>19</v>
      </c>
      <c r="F185" s="212"/>
      <c r="G185" s="212"/>
      <c r="H185" s="212"/>
      <c r="I185" s="213" t="s">
        <v>20</v>
      </c>
      <c r="J185" s="214"/>
      <c r="K185" s="215"/>
      <c r="L185" s="214" t="s">
        <v>21</v>
      </c>
      <c r="M185" s="214"/>
      <c r="N185" s="214"/>
      <c r="O185" s="216" t="s">
        <v>147</v>
      </c>
      <c r="P185" s="218" t="e">
        <f>VLOOKUP($B185,利用者一覧!$C$4:$AU$53,40,FALSE)</f>
        <v>#N/A</v>
      </c>
      <c r="Q185" s="219"/>
      <c r="R185" s="219"/>
      <c r="S185" s="219"/>
      <c r="T185" s="219"/>
      <c r="U185" s="220"/>
      <c r="V185" s="88" t="s">
        <v>148</v>
      </c>
      <c r="W185" s="221" t="e">
        <f>VLOOKUP($B185,利用者一覧!$C$4:$AU$53,45,FALSE)</f>
        <v>#N/A</v>
      </c>
      <c r="X185" s="222"/>
      <c r="Y185" s="222"/>
      <c r="Z185" s="222"/>
      <c r="AA185" s="222"/>
      <c r="AB185" s="222"/>
      <c r="AC185" s="222"/>
      <c r="AD185" s="223"/>
    </row>
    <row r="186" spans="1:30" ht="21" customHeight="1">
      <c r="A186" s="147"/>
      <c r="B186" s="209"/>
      <c r="C186" s="209"/>
      <c r="D186" s="209"/>
      <c r="E186" s="183" t="s">
        <v>24</v>
      </c>
      <c r="F186" s="184"/>
      <c r="G186" s="184"/>
      <c r="H186" s="184"/>
      <c r="I186" s="185" t="s">
        <v>20</v>
      </c>
      <c r="J186" s="186"/>
      <c r="K186" s="187"/>
      <c r="L186" s="186" t="s">
        <v>21</v>
      </c>
      <c r="M186" s="186"/>
      <c r="N186" s="186"/>
      <c r="O186" s="217"/>
      <c r="P186" s="188" t="e">
        <f>VLOOKUP($B185,利用者一覧!$C$4:$AU$53,41,FALSE)</f>
        <v>#N/A</v>
      </c>
      <c r="Q186" s="189"/>
      <c r="R186" s="189"/>
      <c r="S186" s="189"/>
      <c r="T186" s="189"/>
      <c r="U186" s="190"/>
      <c r="V186" s="89" t="s">
        <v>148</v>
      </c>
      <c r="W186" s="224"/>
      <c r="X186" s="225"/>
      <c r="Y186" s="225"/>
      <c r="Z186" s="225"/>
      <c r="AA186" s="225"/>
      <c r="AB186" s="225"/>
      <c r="AC186" s="225"/>
      <c r="AD186" s="226"/>
    </row>
    <row r="187" spans="1:30" ht="21" customHeight="1" thickBot="1">
      <c r="A187" s="147"/>
      <c r="B187" s="210"/>
      <c r="C187" s="210"/>
      <c r="D187" s="210"/>
      <c r="E187" s="191" t="s">
        <v>25</v>
      </c>
      <c r="F187" s="192"/>
      <c r="G187" s="192"/>
      <c r="H187" s="192"/>
      <c r="I187" s="193" t="s">
        <v>20</v>
      </c>
      <c r="J187" s="194"/>
      <c r="K187" s="195"/>
      <c r="L187" s="194" t="s">
        <v>21</v>
      </c>
      <c r="M187" s="194"/>
      <c r="N187" s="194"/>
      <c r="O187" s="217"/>
      <c r="P187" s="188" t="e">
        <f>VLOOKUP($B185,利用者一覧!$C$4:$AU$53,42,FALSE)</f>
        <v>#N/A</v>
      </c>
      <c r="Q187" s="189"/>
      <c r="R187" s="189"/>
      <c r="S187" s="189"/>
      <c r="T187" s="189"/>
      <c r="U187" s="190"/>
      <c r="V187" s="89" t="s">
        <v>148</v>
      </c>
      <c r="W187" s="224"/>
      <c r="X187" s="225"/>
      <c r="Y187" s="225"/>
      <c r="Z187" s="225"/>
      <c r="AA187" s="225"/>
      <c r="AB187" s="225"/>
      <c r="AC187" s="225"/>
      <c r="AD187" s="226"/>
    </row>
    <row r="188" spans="1:30" ht="21" customHeight="1" thickBot="1">
      <c r="A188" s="147"/>
      <c r="B188" s="162" t="s">
        <v>132</v>
      </c>
      <c r="C188" s="165" t="s">
        <v>13</v>
      </c>
      <c r="D188" s="166"/>
      <c r="E188" s="167" t="s">
        <v>14</v>
      </c>
      <c r="F188" s="166"/>
      <c r="G188" s="167" t="s">
        <v>15</v>
      </c>
      <c r="H188" s="166"/>
      <c r="I188" s="167" t="s">
        <v>16</v>
      </c>
      <c r="J188" s="166"/>
      <c r="K188" s="167" t="s">
        <v>17</v>
      </c>
      <c r="L188" s="166"/>
      <c r="M188" s="167" t="s">
        <v>18</v>
      </c>
      <c r="N188" s="168"/>
      <c r="O188" s="169" t="s">
        <v>135</v>
      </c>
      <c r="P188" s="170"/>
      <c r="Q188" s="170" t="s">
        <v>143</v>
      </c>
      <c r="R188" s="170"/>
      <c r="S188" s="170" t="s">
        <v>144</v>
      </c>
      <c r="T188" s="170"/>
      <c r="U188" s="170" t="s">
        <v>138</v>
      </c>
      <c r="V188" s="171"/>
      <c r="W188" s="224"/>
      <c r="X188" s="225"/>
      <c r="Y188" s="225"/>
      <c r="Z188" s="225"/>
      <c r="AA188" s="225"/>
      <c r="AB188" s="225"/>
      <c r="AC188" s="225"/>
      <c r="AD188" s="226"/>
    </row>
    <row r="189" spans="1:30" ht="21" customHeight="1" thickTop="1">
      <c r="A189" s="147"/>
      <c r="B189" s="163"/>
      <c r="C189" s="90" t="s">
        <v>22</v>
      </c>
      <c r="D189" s="91" t="s">
        <v>23</v>
      </c>
      <c r="E189" s="92" t="s">
        <v>22</v>
      </c>
      <c r="F189" s="91" t="s">
        <v>23</v>
      </c>
      <c r="G189" s="92" t="s">
        <v>22</v>
      </c>
      <c r="H189" s="91" t="s">
        <v>23</v>
      </c>
      <c r="I189" s="92" t="s">
        <v>22</v>
      </c>
      <c r="J189" s="91" t="s">
        <v>23</v>
      </c>
      <c r="K189" s="92" t="s">
        <v>22</v>
      </c>
      <c r="L189" s="91" t="s">
        <v>23</v>
      </c>
      <c r="M189" s="92" t="s">
        <v>22</v>
      </c>
      <c r="N189" s="93" t="s">
        <v>23</v>
      </c>
      <c r="O189" s="172" t="e">
        <f>VLOOKUP($B185,利用者一覧!$C$4:$AU$53,14,FALSE)</f>
        <v>#N/A</v>
      </c>
      <c r="P189" s="155"/>
      <c r="Q189" s="173" t="e">
        <f>VLOOKUP($B185,利用者一覧!$C$4:$AU$53,16,FALSE)</f>
        <v>#N/A</v>
      </c>
      <c r="R189" s="155"/>
      <c r="S189" s="155" t="e">
        <f>VLOOKUP($B185,利用者一覧!$C$4:$AU$53,18,FALSE)</f>
        <v>#N/A</v>
      </c>
      <c r="T189" s="155"/>
      <c r="U189" s="155" t="e">
        <f>VLOOKUP($B185,利用者一覧!$C$4:$AU$53,20,FALSE)</f>
        <v>#N/A</v>
      </c>
      <c r="V189" s="155"/>
      <c r="W189" s="179" t="e">
        <f>VLOOKUP($B185,利用者一覧!$C$4:$AU$53,44,FALSE)</f>
        <v>#N/A</v>
      </c>
      <c r="X189" s="179"/>
      <c r="Y189" s="179"/>
      <c r="Z189" s="179"/>
      <c r="AA189" s="179"/>
      <c r="AB189" s="179"/>
      <c r="AC189" s="179"/>
      <c r="AD189" s="180"/>
    </row>
    <row r="190" spans="1:30" ht="21" customHeight="1">
      <c r="A190" s="147"/>
      <c r="B190" s="163"/>
      <c r="C190" s="156" t="e">
        <f>VLOOKUP($B185,利用者一覧!$C$4:$AU$53,30,FALSE)</f>
        <v>#N/A</v>
      </c>
      <c r="D190" s="158" t="s">
        <v>148</v>
      </c>
      <c r="E190" s="160" t="e">
        <f>VLOOKUP($B185,利用者一覧!$C$4:$AU$53,31,FALSE)</f>
        <v>#N/A</v>
      </c>
      <c r="F190" s="158" t="s">
        <v>148</v>
      </c>
      <c r="G190" s="160" t="e">
        <f>VLOOKUP($B185,利用者一覧!$C$4:$AU$53,32,FALSE)</f>
        <v>#N/A</v>
      </c>
      <c r="H190" s="158" t="s">
        <v>148</v>
      </c>
      <c r="I190" s="160" t="e">
        <f>VLOOKUP($B185,利用者一覧!$C$4:$AU$53,33,FALSE)</f>
        <v>#N/A</v>
      </c>
      <c r="J190" s="158" t="s">
        <v>148</v>
      </c>
      <c r="K190" s="160" t="e">
        <f>VLOOKUP($B185,利用者一覧!$C$4:$AU$53,34,FALSE)</f>
        <v>#N/A</v>
      </c>
      <c r="L190" s="158" t="s">
        <v>148</v>
      </c>
      <c r="M190" s="160" t="e">
        <f>VLOOKUP($B185,利用者一覧!$C$4:$AU$53,35,FALSE)</f>
        <v>#N/A</v>
      </c>
      <c r="N190" s="200" t="s">
        <v>148</v>
      </c>
      <c r="O190" s="202" t="s">
        <v>139</v>
      </c>
      <c r="P190" s="152"/>
      <c r="Q190" s="152" t="s">
        <v>140</v>
      </c>
      <c r="R190" s="152"/>
      <c r="S190" s="152" t="s">
        <v>141</v>
      </c>
      <c r="T190" s="152"/>
      <c r="U190" s="152" t="s">
        <v>142</v>
      </c>
      <c r="V190" s="152"/>
      <c r="W190" s="179"/>
      <c r="X190" s="179"/>
      <c r="Y190" s="179"/>
      <c r="Z190" s="179"/>
      <c r="AA190" s="179"/>
      <c r="AB190" s="179"/>
      <c r="AC190" s="179"/>
      <c r="AD190" s="180"/>
    </row>
    <row r="191" spans="1:30" ht="21" customHeight="1" thickBot="1">
      <c r="A191" s="147"/>
      <c r="B191" s="164"/>
      <c r="C191" s="157"/>
      <c r="D191" s="159"/>
      <c r="E191" s="161"/>
      <c r="F191" s="159"/>
      <c r="G191" s="161"/>
      <c r="H191" s="159"/>
      <c r="I191" s="161"/>
      <c r="J191" s="159"/>
      <c r="K191" s="161"/>
      <c r="L191" s="159"/>
      <c r="M191" s="161"/>
      <c r="N191" s="201"/>
      <c r="O191" s="153" t="e">
        <f>VLOOKUP($B185,利用者一覧!$C$4:$AU$53,22,FALSE)</f>
        <v>#N/A</v>
      </c>
      <c r="P191" s="154"/>
      <c r="Q191" s="154" t="e">
        <f>VLOOKUP($B185,利用者一覧!$C$4:$AU$53,24,FALSE)</f>
        <v>#N/A</v>
      </c>
      <c r="R191" s="154"/>
      <c r="S191" s="154" t="e">
        <f>VLOOKUP($B185,利用者一覧!$C$4:$AU$53,26,FALSE)</f>
        <v>#N/A</v>
      </c>
      <c r="T191" s="154"/>
      <c r="U191" s="154" t="e">
        <f>VLOOKUP($B185,利用者一覧!$C$4:$AU$53,28,FALSE)</f>
        <v>#N/A</v>
      </c>
      <c r="V191" s="154"/>
      <c r="W191" s="181"/>
      <c r="X191" s="181"/>
      <c r="Y191" s="181"/>
      <c r="Z191" s="181"/>
      <c r="AA191" s="181"/>
      <c r="AB191" s="181"/>
      <c r="AC191" s="181"/>
      <c r="AD191" s="182"/>
    </row>
    <row r="192" spans="1:30" ht="26.4" customHeight="1" thickBot="1">
      <c r="A192" s="148"/>
      <c r="B192" s="174" t="s">
        <v>182</v>
      </c>
      <c r="C192" s="175"/>
      <c r="D192" s="176"/>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8"/>
    </row>
    <row r="193" spans="1:30" ht="21" customHeight="1" thickBot="1">
      <c r="A193" s="146">
        <v>22</v>
      </c>
      <c r="B193" s="149" t="s">
        <v>9</v>
      </c>
      <c r="C193" s="150"/>
      <c r="D193" s="151"/>
      <c r="E193" s="149" t="s">
        <v>10</v>
      </c>
      <c r="F193" s="150"/>
      <c r="G193" s="150"/>
      <c r="H193" s="150"/>
      <c r="I193" s="196" t="s">
        <v>11</v>
      </c>
      <c r="J193" s="150"/>
      <c r="K193" s="197"/>
      <c r="L193" s="150" t="s">
        <v>12</v>
      </c>
      <c r="M193" s="150"/>
      <c r="N193" s="150"/>
      <c r="O193" s="198" t="s">
        <v>175</v>
      </c>
      <c r="P193" s="199"/>
      <c r="Q193" s="199"/>
      <c r="R193" s="199"/>
      <c r="S193" s="199"/>
      <c r="T193" s="199"/>
      <c r="U193" s="199"/>
      <c r="V193" s="199"/>
      <c r="W193" s="203" t="s">
        <v>169</v>
      </c>
      <c r="X193" s="204"/>
      <c r="Y193" s="204"/>
      <c r="Z193" s="205"/>
      <c r="AA193" s="206" t="e">
        <f>VLOOKUP($B194,利用者一覧!$C$4:$AU$53,43,FALSE)</f>
        <v>#N/A</v>
      </c>
      <c r="AB193" s="206"/>
      <c r="AC193" s="206"/>
      <c r="AD193" s="207"/>
    </row>
    <row r="194" spans="1:30" ht="21" customHeight="1" thickTop="1">
      <c r="A194" s="147"/>
      <c r="B194" s="208"/>
      <c r="C194" s="208"/>
      <c r="D194" s="208"/>
      <c r="E194" s="211" t="s">
        <v>19</v>
      </c>
      <c r="F194" s="212"/>
      <c r="G194" s="212"/>
      <c r="H194" s="212"/>
      <c r="I194" s="213" t="s">
        <v>20</v>
      </c>
      <c r="J194" s="214"/>
      <c r="K194" s="215"/>
      <c r="L194" s="214" t="s">
        <v>21</v>
      </c>
      <c r="M194" s="214"/>
      <c r="N194" s="214"/>
      <c r="O194" s="216" t="s">
        <v>147</v>
      </c>
      <c r="P194" s="218" t="e">
        <f>VLOOKUP($B194,利用者一覧!$C$4:$AU$53,40,FALSE)</f>
        <v>#N/A</v>
      </c>
      <c r="Q194" s="219"/>
      <c r="R194" s="219"/>
      <c r="S194" s="219"/>
      <c r="T194" s="219"/>
      <c r="U194" s="220"/>
      <c r="V194" s="88" t="s">
        <v>148</v>
      </c>
      <c r="W194" s="221" t="e">
        <f>VLOOKUP($B194,利用者一覧!$C$4:$AU$53,45,FALSE)</f>
        <v>#N/A</v>
      </c>
      <c r="X194" s="222"/>
      <c r="Y194" s="222"/>
      <c r="Z194" s="222"/>
      <c r="AA194" s="222"/>
      <c r="AB194" s="222"/>
      <c r="AC194" s="222"/>
      <c r="AD194" s="223"/>
    </row>
    <row r="195" spans="1:30" ht="21" customHeight="1">
      <c r="A195" s="147"/>
      <c r="B195" s="209"/>
      <c r="C195" s="209"/>
      <c r="D195" s="209"/>
      <c r="E195" s="183" t="s">
        <v>24</v>
      </c>
      <c r="F195" s="184"/>
      <c r="G195" s="184"/>
      <c r="H195" s="184"/>
      <c r="I195" s="185" t="s">
        <v>20</v>
      </c>
      <c r="J195" s="186"/>
      <c r="K195" s="187"/>
      <c r="L195" s="186" t="s">
        <v>21</v>
      </c>
      <c r="M195" s="186"/>
      <c r="N195" s="186"/>
      <c r="O195" s="217"/>
      <c r="P195" s="188" t="e">
        <f>VLOOKUP($B194,利用者一覧!$C$4:$AU$53,41,FALSE)</f>
        <v>#N/A</v>
      </c>
      <c r="Q195" s="189"/>
      <c r="R195" s="189"/>
      <c r="S195" s="189"/>
      <c r="T195" s="189"/>
      <c r="U195" s="190"/>
      <c r="V195" s="89" t="s">
        <v>148</v>
      </c>
      <c r="W195" s="224"/>
      <c r="X195" s="225"/>
      <c r="Y195" s="225"/>
      <c r="Z195" s="225"/>
      <c r="AA195" s="225"/>
      <c r="AB195" s="225"/>
      <c r="AC195" s="225"/>
      <c r="AD195" s="226"/>
    </row>
    <row r="196" spans="1:30" ht="21" customHeight="1" thickBot="1">
      <c r="A196" s="147"/>
      <c r="B196" s="210"/>
      <c r="C196" s="210"/>
      <c r="D196" s="210"/>
      <c r="E196" s="191" t="s">
        <v>25</v>
      </c>
      <c r="F196" s="192"/>
      <c r="G196" s="192"/>
      <c r="H196" s="192"/>
      <c r="I196" s="193" t="s">
        <v>20</v>
      </c>
      <c r="J196" s="194"/>
      <c r="K196" s="195"/>
      <c r="L196" s="194" t="s">
        <v>21</v>
      </c>
      <c r="M196" s="194"/>
      <c r="N196" s="194"/>
      <c r="O196" s="217"/>
      <c r="P196" s="188" t="e">
        <f>VLOOKUP($B194,利用者一覧!$C$4:$AU$53,42,FALSE)</f>
        <v>#N/A</v>
      </c>
      <c r="Q196" s="189"/>
      <c r="R196" s="189"/>
      <c r="S196" s="189"/>
      <c r="T196" s="189"/>
      <c r="U196" s="190"/>
      <c r="V196" s="89" t="s">
        <v>148</v>
      </c>
      <c r="W196" s="224"/>
      <c r="X196" s="225"/>
      <c r="Y196" s="225"/>
      <c r="Z196" s="225"/>
      <c r="AA196" s="225"/>
      <c r="AB196" s="225"/>
      <c r="AC196" s="225"/>
      <c r="AD196" s="226"/>
    </row>
    <row r="197" spans="1:30" ht="21" customHeight="1" thickBot="1">
      <c r="A197" s="147"/>
      <c r="B197" s="162" t="s">
        <v>132</v>
      </c>
      <c r="C197" s="165" t="s">
        <v>13</v>
      </c>
      <c r="D197" s="166"/>
      <c r="E197" s="167" t="s">
        <v>14</v>
      </c>
      <c r="F197" s="166"/>
      <c r="G197" s="167" t="s">
        <v>15</v>
      </c>
      <c r="H197" s="166"/>
      <c r="I197" s="167" t="s">
        <v>16</v>
      </c>
      <c r="J197" s="166"/>
      <c r="K197" s="167" t="s">
        <v>17</v>
      </c>
      <c r="L197" s="166"/>
      <c r="M197" s="167" t="s">
        <v>18</v>
      </c>
      <c r="N197" s="168"/>
      <c r="O197" s="169" t="s">
        <v>135</v>
      </c>
      <c r="P197" s="170"/>
      <c r="Q197" s="170" t="s">
        <v>143</v>
      </c>
      <c r="R197" s="170"/>
      <c r="S197" s="170" t="s">
        <v>144</v>
      </c>
      <c r="T197" s="170"/>
      <c r="U197" s="170" t="s">
        <v>138</v>
      </c>
      <c r="V197" s="171"/>
      <c r="W197" s="224"/>
      <c r="X197" s="225"/>
      <c r="Y197" s="225"/>
      <c r="Z197" s="225"/>
      <c r="AA197" s="225"/>
      <c r="AB197" s="225"/>
      <c r="AC197" s="225"/>
      <c r="AD197" s="226"/>
    </row>
    <row r="198" spans="1:30" ht="21" customHeight="1" thickTop="1">
      <c r="A198" s="147"/>
      <c r="B198" s="163"/>
      <c r="C198" s="90" t="s">
        <v>22</v>
      </c>
      <c r="D198" s="91" t="s">
        <v>23</v>
      </c>
      <c r="E198" s="92" t="s">
        <v>22</v>
      </c>
      <c r="F198" s="91" t="s">
        <v>23</v>
      </c>
      <c r="G198" s="92" t="s">
        <v>22</v>
      </c>
      <c r="H198" s="91" t="s">
        <v>23</v>
      </c>
      <c r="I198" s="92" t="s">
        <v>22</v>
      </c>
      <c r="J198" s="91" t="s">
        <v>23</v>
      </c>
      <c r="K198" s="92" t="s">
        <v>22</v>
      </c>
      <c r="L198" s="91" t="s">
        <v>23</v>
      </c>
      <c r="M198" s="92" t="s">
        <v>22</v>
      </c>
      <c r="N198" s="93" t="s">
        <v>23</v>
      </c>
      <c r="O198" s="172" t="e">
        <f>VLOOKUP($B194,利用者一覧!$C$4:$AU$53,14,FALSE)</f>
        <v>#N/A</v>
      </c>
      <c r="P198" s="155"/>
      <c r="Q198" s="173" t="e">
        <f>VLOOKUP($B194,利用者一覧!$C$4:$AU$53,16,FALSE)</f>
        <v>#N/A</v>
      </c>
      <c r="R198" s="155"/>
      <c r="S198" s="155" t="e">
        <f>VLOOKUP($B194,利用者一覧!$C$4:$AU$53,18,FALSE)</f>
        <v>#N/A</v>
      </c>
      <c r="T198" s="155"/>
      <c r="U198" s="155" t="e">
        <f>VLOOKUP($B194,利用者一覧!$C$4:$AU$53,20,FALSE)</f>
        <v>#N/A</v>
      </c>
      <c r="V198" s="155"/>
      <c r="W198" s="179" t="e">
        <f>VLOOKUP($B194,利用者一覧!$C$4:$AU$53,44,FALSE)</f>
        <v>#N/A</v>
      </c>
      <c r="X198" s="179"/>
      <c r="Y198" s="179"/>
      <c r="Z198" s="179"/>
      <c r="AA198" s="179"/>
      <c r="AB198" s="179"/>
      <c r="AC198" s="179"/>
      <c r="AD198" s="180"/>
    </row>
    <row r="199" spans="1:30" ht="21" customHeight="1">
      <c r="A199" s="147"/>
      <c r="B199" s="163"/>
      <c r="C199" s="156" t="e">
        <f>VLOOKUP($B194,利用者一覧!$C$4:$AU$53,30,FALSE)</f>
        <v>#N/A</v>
      </c>
      <c r="D199" s="158" t="s">
        <v>148</v>
      </c>
      <c r="E199" s="160" t="e">
        <f>VLOOKUP($B194,利用者一覧!$C$4:$AU$53,31,FALSE)</f>
        <v>#N/A</v>
      </c>
      <c r="F199" s="158" t="s">
        <v>148</v>
      </c>
      <c r="G199" s="160" t="e">
        <f>VLOOKUP($B194,利用者一覧!$C$4:$AU$53,32,FALSE)</f>
        <v>#N/A</v>
      </c>
      <c r="H199" s="158" t="s">
        <v>148</v>
      </c>
      <c r="I199" s="160" t="e">
        <f>VLOOKUP($B194,利用者一覧!$C$4:$AU$53,33,FALSE)</f>
        <v>#N/A</v>
      </c>
      <c r="J199" s="158" t="s">
        <v>148</v>
      </c>
      <c r="K199" s="160" t="e">
        <f>VLOOKUP($B194,利用者一覧!$C$4:$AU$53,34,FALSE)</f>
        <v>#N/A</v>
      </c>
      <c r="L199" s="158" t="s">
        <v>148</v>
      </c>
      <c r="M199" s="160" t="e">
        <f>VLOOKUP($B194,利用者一覧!$C$4:$AU$53,35,FALSE)</f>
        <v>#N/A</v>
      </c>
      <c r="N199" s="200" t="s">
        <v>148</v>
      </c>
      <c r="O199" s="202" t="s">
        <v>139</v>
      </c>
      <c r="P199" s="152"/>
      <c r="Q199" s="152" t="s">
        <v>140</v>
      </c>
      <c r="R199" s="152"/>
      <c r="S199" s="152" t="s">
        <v>141</v>
      </c>
      <c r="T199" s="152"/>
      <c r="U199" s="152" t="s">
        <v>142</v>
      </c>
      <c r="V199" s="152"/>
      <c r="W199" s="179"/>
      <c r="X199" s="179"/>
      <c r="Y199" s="179"/>
      <c r="Z199" s="179"/>
      <c r="AA199" s="179"/>
      <c r="AB199" s="179"/>
      <c r="AC199" s="179"/>
      <c r="AD199" s="180"/>
    </row>
    <row r="200" spans="1:30" ht="21" customHeight="1" thickBot="1">
      <c r="A200" s="147"/>
      <c r="B200" s="164"/>
      <c r="C200" s="157"/>
      <c r="D200" s="159"/>
      <c r="E200" s="161"/>
      <c r="F200" s="159"/>
      <c r="G200" s="161"/>
      <c r="H200" s="159"/>
      <c r="I200" s="161"/>
      <c r="J200" s="159"/>
      <c r="K200" s="161"/>
      <c r="L200" s="159"/>
      <c r="M200" s="161"/>
      <c r="N200" s="201"/>
      <c r="O200" s="153" t="e">
        <f>VLOOKUP($B194,利用者一覧!$C$4:$AU$53,22,FALSE)</f>
        <v>#N/A</v>
      </c>
      <c r="P200" s="154"/>
      <c r="Q200" s="154" t="e">
        <f>VLOOKUP($B194,利用者一覧!$C$4:$AU$53,24,FALSE)</f>
        <v>#N/A</v>
      </c>
      <c r="R200" s="154"/>
      <c r="S200" s="154" t="e">
        <f>VLOOKUP($B194,利用者一覧!$C$4:$AU$53,26,FALSE)</f>
        <v>#N/A</v>
      </c>
      <c r="T200" s="154"/>
      <c r="U200" s="154" t="e">
        <f>VLOOKUP($B194,利用者一覧!$C$4:$AU$53,28,FALSE)</f>
        <v>#N/A</v>
      </c>
      <c r="V200" s="154"/>
      <c r="W200" s="181"/>
      <c r="X200" s="181"/>
      <c r="Y200" s="181"/>
      <c r="Z200" s="181"/>
      <c r="AA200" s="181"/>
      <c r="AB200" s="181"/>
      <c r="AC200" s="181"/>
      <c r="AD200" s="182"/>
    </row>
    <row r="201" spans="1:30" ht="26.4" customHeight="1" thickBot="1">
      <c r="A201" s="148"/>
      <c r="B201" s="174" t="s">
        <v>182</v>
      </c>
      <c r="C201" s="175"/>
      <c r="D201" s="176"/>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8"/>
    </row>
    <row r="202" spans="1:30" ht="21" customHeight="1" thickBot="1">
      <c r="A202" s="146">
        <v>23</v>
      </c>
      <c r="B202" s="149" t="s">
        <v>9</v>
      </c>
      <c r="C202" s="150"/>
      <c r="D202" s="151"/>
      <c r="E202" s="149" t="s">
        <v>10</v>
      </c>
      <c r="F202" s="150"/>
      <c r="G202" s="150"/>
      <c r="H202" s="150"/>
      <c r="I202" s="196" t="s">
        <v>11</v>
      </c>
      <c r="J202" s="150"/>
      <c r="K202" s="197"/>
      <c r="L202" s="150" t="s">
        <v>12</v>
      </c>
      <c r="M202" s="150"/>
      <c r="N202" s="150"/>
      <c r="O202" s="198" t="s">
        <v>175</v>
      </c>
      <c r="P202" s="199"/>
      <c r="Q202" s="199"/>
      <c r="R202" s="199"/>
      <c r="S202" s="199"/>
      <c r="T202" s="199"/>
      <c r="U202" s="199"/>
      <c r="V202" s="199"/>
      <c r="W202" s="203" t="s">
        <v>169</v>
      </c>
      <c r="X202" s="204"/>
      <c r="Y202" s="204"/>
      <c r="Z202" s="205"/>
      <c r="AA202" s="206" t="e">
        <f>VLOOKUP($B203,利用者一覧!$C$4:$AU$53,43,FALSE)</f>
        <v>#N/A</v>
      </c>
      <c r="AB202" s="206"/>
      <c r="AC202" s="206"/>
      <c r="AD202" s="207"/>
    </row>
    <row r="203" spans="1:30" ht="21" customHeight="1" thickTop="1">
      <c r="A203" s="147"/>
      <c r="B203" s="208"/>
      <c r="C203" s="208"/>
      <c r="D203" s="208"/>
      <c r="E203" s="211" t="s">
        <v>19</v>
      </c>
      <c r="F203" s="212"/>
      <c r="G203" s="212"/>
      <c r="H203" s="212"/>
      <c r="I203" s="213" t="s">
        <v>20</v>
      </c>
      <c r="J203" s="214"/>
      <c r="K203" s="215"/>
      <c r="L203" s="214" t="s">
        <v>21</v>
      </c>
      <c r="M203" s="214"/>
      <c r="N203" s="214"/>
      <c r="O203" s="216" t="s">
        <v>147</v>
      </c>
      <c r="P203" s="218" t="e">
        <f>VLOOKUP($B203,利用者一覧!$C$4:$AU$53,40,FALSE)</f>
        <v>#N/A</v>
      </c>
      <c r="Q203" s="219"/>
      <c r="R203" s="219"/>
      <c r="S203" s="219"/>
      <c r="T203" s="219"/>
      <c r="U203" s="220"/>
      <c r="V203" s="88" t="s">
        <v>148</v>
      </c>
      <c r="W203" s="221" t="e">
        <f>VLOOKUP($B203,利用者一覧!$C$4:$AU$53,45,FALSE)</f>
        <v>#N/A</v>
      </c>
      <c r="X203" s="222"/>
      <c r="Y203" s="222"/>
      <c r="Z203" s="222"/>
      <c r="AA203" s="222"/>
      <c r="AB203" s="222"/>
      <c r="AC203" s="222"/>
      <c r="AD203" s="223"/>
    </row>
    <row r="204" spans="1:30" ht="21" customHeight="1">
      <c r="A204" s="147"/>
      <c r="B204" s="209"/>
      <c r="C204" s="209"/>
      <c r="D204" s="209"/>
      <c r="E204" s="183" t="s">
        <v>24</v>
      </c>
      <c r="F204" s="184"/>
      <c r="G204" s="184"/>
      <c r="H204" s="184"/>
      <c r="I204" s="185" t="s">
        <v>20</v>
      </c>
      <c r="J204" s="186"/>
      <c r="K204" s="187"/>
      <c r="L204" s="186" t="s">
        <v>21</v>
      </c>
      <c r="M204" s="186"/>
      <c r="N204" s="186"/>
      <c r="O204" s="217"/>
      <c r="P204" s="188" t="e">
        <f>VLOOKUP($B203,利用者一覧!$C$4:$AU$53,41,FALSE)</f>
        <v>#N/A</v>
      </c>
      <c r="Q204" s="189"/>
      <c r="R204" s="189"/>
      <c r="S204" s="189"/>
      <c r="T204" s="189"/>
      <c r="U204" s="190"/>
      <c r="V204" s="89" t="s">
        <v>148</v>
      </c>
      <c r="W204" s="224"/>
      <c r="X204" s="225"/>
      <c r="Y204" s="225"/>
      <c r="Z204" s="225"/>
      <c r="AA204" s="225"/>
      <c r="AB204" s="225"/>
      <c r="AC204" s="225"/>
      <c r="AD204" s="226"/>
    </row>
    <row r="205" spans="1:30" ht="21" customHeight="1" thickBot="1">
      <c r="A205" s="147"/>
      <c r="B205" s="210"/>
      <c r="C205" s="210"/>
      <c r="D205" s="210"/>
      <c r="E205" s="191" t="s">
        <v>25</v>
      </c>
      <c r="F205" s="192"/>
      <c r="G205" s="192"/>
      <c r="H205" s="192"/>
      <c r="I205" s="193" t="s">
        <v>20</v>
      </c>
      <c r="J205" s="194"/>
      <c r="K205" s="195"/>
      <c r="L205" s="194" t="s">
        <v>21</v>
      </c>
      <c r="M205" s="194"/>
      <c r="N205" s="194"/>
      <c r="O205" s="217"/>
      <c r="P205" s="188" t="e">
        <f>VLOOKUP($B203,利用者一覧!$C$4:$AU$53,42,FALSE)</f>
        <v>#N/A</v>
      </c>
      <c r="Q205" s="189"/>
      <c r="R205" s="189"/>
      <c r="S205" s="189"/>
      <c r="T205" s="189"/>
      <c r="U205" s="190"/>
      <c r="V205" s="89" t="s">
        <v>148</v>
      </c>
      <c r="W205" s="224"/>
      <c r="X205" s="225"/>
      <c r="Y205" s="225"/>
      <c r="Z205" s="225"/>
      <c r="AA205" s="225"/>
      <c r="AB205" s="225"/>
      <c r="AC205" s="225"/>
      <c r="AD205" s="226"/>
    </row>
    <row r="206" spans="1:30" ht="21" customHeight="1" thickBot="1">
      <c r="A206" s="147"/>
      <c r="B206" s="162" t="s">
        <v>132</v>
      </c>
      <c r="C206" s="165" t="s">
        <v>13</v>
      </c>
      <c r="D206" s="166"/>
      <c r="E206" s="167" t="s">
        <v>14</v>
      </c>
      <c r="F206" s="166"/>
      <c r="G206" s="167" t="s">
        <v>15</v>
      </c>
      <c r="H206" s="166"/>
      <c r="I206" s="167" t="s">
        <v>16</v>
      </c>
      <c r="J206" s="166"/>
      <c r="K206" s="167" t="s">
        <v>17</v>
      </c>
      <c r="L206" s="166"/>
      <c r="M206" s="167" t="s">
        <v>18</v>
      </c>
      <c r="N206" s="168"/>
      <c r="O206" s="169" t="s">
        <v>135</v>
      </c>
      <c r="P206" s="170"/>
      <c r="Q206" s="170" t="s">
        <v>143</v>
      </c>
      <c r="R206" s="170"/>
      <c r="S206" s="170" t="s">
        <v>144</v>
      </c>
      <c r="T206" s="170"/>
      <c r="U206" s="170" t="s">
        <v>138</v>
      </c>
      <c r="V206" s="171"/>
      <c r="W206" s="224"/>
      <c r="X206" s="225"/>
      <c r="Y206" s="225"/>
      <c r="Z206" s="225"/>
      <c r="AA206" s="225"/>
      <c r="AB206" s="225"/>
      <c r="AC206" s="225"/>
      <c r="AD206" s="226"/>
    </row>
    <row r="207" spans="1:30" ht="21" customHeight="1" thickTop="1">
      <c r="A207" s="147"/>
      <c r="B207" s="163"/>
      <c r="C207" s="90" t="s">
        <v>22</v>
      </c>
      <c r="D207" s="91" t="s">
        <v>23</v>
      </c>
      <c r="E207" s="92" t="s">
        <v>22</v>
      </c>
      <c r="F207" s="91" t="s">
        <v>23</v>
      </c>
      <c r="G207" s="92" t="s">
        <v>22</v>
      </c>
      <c r="H207" s="91" t="s">
        <v>23</v>
      </c>
      <c r="I207" s="92" t="s">
        <v>22</v>
      </c>
      <c r="J207" s="91" t="s">
        <v>23</v>
      </c>
      <c r="K207" s="92" t="s">
        <v>22</v>
      </c>
      <c r="L207" s="91" t="s">
        <v>23</v>
      </c>
      <c r="M207" s="92" t="s">
        <v>22</v>
      </c>
      <c r="N207" s="93" t="s">
        <v>23</v>
      </c>
      <c r="O207" s="172" t="e">
        <f>VLOOKUP($B203,利用者一覧!$C$4:$AU$53,14,FALSE)</f>
        <v>#N/A</v>
      </c>
      <c r="P207" s="155"/>
      <c r="Q207" s="173" t="e">
        <f>VLOOKUP($B203,利用者一覧!$C$4:$AU$53,16,FALSE)</f>
        <v>#N/A</v>
      </c>
      <c r="R207" s="155"/>
      <c r="S207" s="155" t="e">
        <f>VLOOKUP($B203,利用者一覧!$C$4:$AU$53,18,FALSE)</f>
        <v>#N/A</v>
      </c>
      <c r="T207" s="155"/>
      <c r="U207" s="155" t="e">
        <f>VLOOKUP($B203,利用者一覧!$C$4:$AU$53,20,FALSE)</f>
        <v>#N/A</v>
      </c>
      <c r="V207" s="155"/>
      <c r="W207" s="179" t="e">
        <f>VLOOKUP($B203,利用者一覧!$C$4:$AU$53,44,FALSE)</f>
        <v>#N/A</v>
      </c>
      <c r="X207" s="179"/>
      <c r="Y207" s="179"/>
      <c r="Z207" s="179"/>
      <c r="AA207" s="179"/>
      <c r="AB207" s="179"/>
      <c r="AC207" s="179"/>
      <c r="AD207" s="180"/>
    </row>
    <row r="208" spans="1:30" ht="21" customHeight="1">
      <c r="A208" s="147"/>
      <c r="B208" s="163"/>
      <c r="C208" s="156" t="e">
        <f>VLOOKUP($B203,利用者一覧!$C$4:$AU$53,30,FALSE)</f>
        <v>#N/A</v>
      </c>
      <c r="D208" s="158" t="s">
        <v>148</v>
      </c>
      <c r="E208" s="160" t="e">
        <f>VLOOKUP($B203,利用者一覧!$C$4:$AU$53,31,FALSE)</f>
        <v>#N/A</v>
      </c>
      <c r="F208" s="158" t="s">
        <v>148</v>
      </c>
      <c r="G208" s="160" t="e">
        <f>VLOOKUP($B203,利用者一覧!$C$4:$AU$53,32,FALSE)</f>
        <v>#N/A</v>
      </c>
      <c r="H208" s="158" t="s">
        <v>148</v>
      </c>
      <c r="I208" s="160" t="e">
        <f>VLOOKUP($B203,利用者一覧!$C$4:$AU$53,33,FALSE)</f>
        <v>#N/A</v>
      </c>
      <c r="J208" s="158" t="s">
        <v>148</v>
      </c>
      <c r="K208" s="160" t="e">
        <f>VLOOKUP($B203,利用者一覧!$C$4:$AU$53,34,FALSE)</f>
        <v>#N/A</v>
      </c>
      <c r="L208" s="158" t="s">
        <v>148</v>
      </c>
      <c r="M208" s="160" t="e">
        <f>VLOOKUP($B203,利用者一覧!$C$4:$AU$53,35,FALSE)</f>
        <v>#N/A</v>
      </c>
      <c r="N208" s="200" t="s">
        <v>148</v>
      </c>
      <c r="O208" s="202" t="s">
        <v>139</v>
      </c>
      <c r="P208" s="152"/>
      <c r="Q208" s="152" t="s">
        <v>140</v>
      </c>
      <c r="R208" s="152"/>
      <c r="S208" s="152" t="s">
        <v>141</v>
      </c>
      <c r="T208" s="152"/>
      <c r="U208" s="152" t="s">
        <v>142</v>
      </c>
      <c r="V208" s="152"/>
      <c r="W208" s="179"/>
      <c r="X208" s="179"/>
      <c r="Y208" s="179"/>
      <c r="Z208" s="179"/>
      <c r="AA208" s="179"/>
      <c r="AB208" s="179"/>
      <c r="AC208" s="179"/>
      <c r="AD208" s="180"/>
    </row>
    <row r="209" spans="1:30" ht="21" customHeight="1" thickBot="1">
      <c r="A209" s="147"/>
      <c r="B209" s="164"/>
      <c r="C209" s="157"/>
      <c r="D209" s="159"/>
      <c r="E209" s="161"/>
      <c r="F209" s="159"/>
      <c r="G209" s="161"/>
      <c r="H209" s="159"/>
      <c r="I209" s="161"/>
      <c r="J209" s="159"/>
      <c r="K209" s="161"/>
      <c r="L209" s="159"/>
      <c r="M209" s="161"/>
      <c r="N209" s="201"/>
      <c r="O209" s="153" t="e">
        <f>VLOOKUP($B203,利用者一覧!$C$4:$AU$53,22,FALSE)</f>
        <v>#N/A</v>
      </c>
      <c r="P209" s="154"/>
      <c r="Q209" s="154" t="e">
        <f>VLOOKUP($B203,利用者一覧!$C$4:$AU$53,24,FALSE)</f>
        <v>#N/A</v>
      </c>
      <c r="R209" s="154"/>
      <c r="S209" s="154" t="e">
        <f>VLOOKUP($B203,利用者一覧!$C$4:$AU$53,26,FALSE)</f>
        <v>#N/A</v>
      </c>
      <c r="T209" s="154"/>
      <c r="U209" s="154" t="e">
        <f>VLOOKUP($B203,利用者一覧!$C$4:$AU$53,28,FALSE)</f>
        <v>#N/A</v>
      </c>
      <c r="V209" s="154"/>
      <c r="W209" s="181"/>
      <c r="X209" s="181"/>
      <c r="Y209" s="181"/>
      <c r="Z209" s="181"/>
      <c r="AA209" s="181"/>
      <c r="AB209" s="181"/>
      <c r="AC209" s="181"/>
      <c r="AD209" s="182"/>
    </row>
    <row r="210" spans="1:30" ht="26.4" customHeight="1" thickBot="1">
      <c r="A210" s="148"/>
      <c r="B210" s="174" t="s">
        <v>182</v>
      </c>
      <c r="C210" s="175"/>
      <c r="D210" s="176"/>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c r="AA210" s="177"/>
      <c r="AB210" s="177"/>
      <c r="AC210" s="177"/>
      <c r="AD210" s="178"/>
    </row>
    <row r="211" spans="1:30" ht="21" customHeight="1" thickBot="1">
      <c r="A211" s="146">
        <v>24</v>
      </c>
      <c r="B211" s="149" t="s">
        <v>9</v>
      </c>
      <c r="C211" s="150"/>
      <c r="D211" s="151"/>
      <c r="E211" s="149" t="s">
        <v>10</v>
      </c>
      <c r="F211" s="150"/>
      <c r="G211" s="150"/>
      <c r="H211" s="150"/>
      <c r="I211" s="196" t="s">
        <v>11</v>
      </c>
      <c r="J211" s="150"/>
      <c r="K211" s="197"/>
      <c r="L211" s="150" t="s">
        <v>12</v>
      </c>
      <c r="M211" s="150"/>
      <c r="N211" s="150"/>
      <c r="O211" s="198" t="s">
        <v>175</v>
      </c>
      <c r="P211" s="199"/>
      <c r="Q211" s="199"/>
      <c r="R211" s="199"/>
      <c r="S211" s="199"/>
      <c r="T211" s="199"/>
      <c r="U211" s="199"/>
      <c r="V211" s="199"/>
      <c r="W211" s="203" t="s">
        <v>169</v>
      </c>
      <c r="X211" s="204"/>
      <c r="Y211" s="204"/>
      <c r="Z211" s="205"/>
      <c r="AA211" s="206" t="e">
        <f>VLOOKUP($B212,利用者一覧!$C$4:$AU$53,43,FALSE)</f>
        <v>#N/A</v>
      </c>
      <c r="AB211" s="206"/>
      <c r="AC211" s="206"/>
      <c r="AD211" s="207"/>
    </row>
    <row r="212" spans="1:30" ht="21" customHeight="1" thickTop="1">
      <c r="A212" s="147"/>
      <c r="B212" s="208"/>
      <c r="C212" s="208"/>
      <c r="D212" s="208"/>
      <c r="E212" s="211" t="s">
        <v>19</v>
      </c>
      <c r="F212" s="212"/>
      <c r="G212" s="212"/>
      <c r="H212" s="212"/>
      <c r="I212" s="213" t="s">
        <v>20</v>
      </c>
      <c r="J212" s="214"/>
      <c r="K212" s="215"/>
      <c r="L212" s="214" t="s">
        <v>21</v>
      </c>
      <c r="M212" s="214"/>
      <c r="N212" s="214"/>
      <c r="O212" s="216" t="s">
        <v>147</v>
      </c>
      <c r="P212" s="218" t="e">
        <f>VLOOKUP($B212,利用者一覧!$C$4:$AU$53,40,FALSE)</f>
        <v>#N/A</v>
      </c>
      <c r="Q212" s="219"/>
      <c r="R212" s="219"/>
      <c r="S212" s="219"/>
      <c r="T212" s="219"/>
      <c r="U212" s="220"/>
      <c r="V212" s="88" t="s">
        <v>148</v>
      </c>
      <c r="W212" s="221" t="e">
        <f>VLOOKUP($B212,利用者一覧!$C$4:$AU$53,45,FALSE)</f>
        <v>#N/A</v>
      </c>
      <c r="X212" s="222"/>
      <c r="Y212" s="222"/>
      <c r="Z212" s="222"/>
      <c r="AA212" s="222"/>
      <c r="AB212" s="222"/>
      <c r="AC212" s="222"/>
      <c r="AD212" s="223"/>
    </row>
    <row r="213" spans="1:30" ht="21" customHeight="1">
      <c r="A213" s="147"/>
      <c r="B213" s="209"/>
      <c r="C213" s="209"/>
      <c r="D213" s="209"/>
      <c r="E213" s="183" t="s">
        <v>24</v>
      </c>
      <c r="F213" s="184"/>
      <c r="G213" s="184"/>
      <c r="H213" s="184"/>
      <c r="I213" s="185" t="s">
        <v>20</v>
      </c>
      <c r="J213" s="186"/>
      <c r="K213" s="187"/>
      <c r="L213" s="186" t="s">
        <v>21</v>
      </c>
      <c r="M213" s="186"/>
      <c r="N213" s="186"/>
      <c r="O213" s="217"/>
      <c r="P213" s="188" t="e">
        <f>VLOOKUP($B212,利用者一覧!$C$4:$AU$53,41,FALSE)</f>
        <v>#N/A</v>
      </c>
      <c r="Q213" s="189"/>
      <c r="R213" s="189"/>
      <c r="S213" s="189"/>
      <c r="T213" s="189"/>
      <c r="U213" s="190"/>
      <c r="V213" s="89" t="s">
        <v>148</v>
      </c>
      <c r="W213" s="224"/>
      <c r="X213" s="225"/>
      <c r="Y213" s="225"/>
      <c r="Z213" s="225"/>
      <c r="AA213" s="225"/>
      <c r="AB213" s="225"/>
      <c r="AC213" s="225"/>
      <c r="AD213" s="226"/>
    </row>
    <row r="214" spans="1:30" ht="21" customHeight="1" thickBot="1">
      <c r="A214" s="147"/>
      <c r="B214" s="210"/>
      <c r="C214" s="210"/>
      <c r="D214" s="210"/>
      <c r="E214" s="191" t="s">
        <v>25</v>
      </c>
      <c r="F214" s="192"/>
      <c r="G214" s="192"/>
      <c r="H214" s="192"/>
      <c r="I214" s="193" t="s">
        <v>20</v>
      </c>
      <c r="J214" s="194"/>
      <c r="K214" s="195"/>
      <c r="L214" s="194" t="s">
        <v>21</v>
      </c>
      <c r="M214" s="194"/>
      <c r="N214" s="194"/>
      <c r="O214" s="217"/>
      <c r="P214" s="188" t="e">
        <f>VLOOKUP($B212,利用者一覧!$C$4:$AU$53,42,FALSE)</f>
        <v>#N/A</v>
      </c>
      <c r="Q214" s="189"/>
      <c r="R214" s="189"/>
      <c r="S214" s="189"/>
      <c r="T214" s="189"/>
      <c r="U214" s="190"/>
      <c r="V214" s="89" t="s">
        <v>148</v>
      </c>
      <c r="W214" s="224"/>
      <c r="X214" s="225"/>
      <c r="Y214" s="225"/>
      <c r="Z214" s="225"/>
      <c r="AA214" s="225"/>
      <c r="AB214" s="225"/>
      <c r="AC214" s="225"/>
      <c r="AD214" s="226"/>
    </row>
    <row r="215" spans="1:30" ht="21" customHeight="1" thickBot="1">
      <c r="A215" s="147"/>
      <c r="B215" s="162" t="s">
        <v>132</v>
      </c>
      <c r="C215" s="165" t="s">
        <v>13</v>
      </c>
      <c r="D215" s="166"/>
      <c r="E215" s="167" t="s">
        <v>14</v>
      </c>
      <c r="F215" s="166"/>
      <c r="G215" s="167" t="s">
        <v>15</v>
      </c>
      <c r="H215" s="166"/>
      <c r="I215" s="167" t="s">
        <v>16</v>
      </c>
      <c r="J215" s="166"/>
      <c r="K215" s="167" t="s">
        <v>17</v>
      </c>
      <c r="L215" s="166"/>
      <c r="M215" s="167" t="s">
        <v>18</v>
      </c>
      <c r="N215" s="168"/>
      <c r="O215" s="169" t="s">
        <v>135</v>
      </c>
      <c r="P215" s="170"/>
      <c r="Q215" s="170" t="s">
        <v>143</v>
      </c>
      <c r="R215" s="170"/>
      <c r="S215" s="170" t="s">
        <v>144</v>
      </c>
      <c r="T215" s="170"/>
      <c r="U215" s="170" t="s">
        <v>138</v>
      </c>
      <c r="V215" s="171"/>
      <c r="W215" s="224"/>
      <c r="X215" s="225"/>
      <c r="Y215" s="225"/>
      <c r="Z215" s="225"/>
      <c r="AA215" s="225"/>
      <c r="AB215" s="225"/>
      <c r="AC215" s="225"/>
      <c r="AD215" s="226"/>
    </row>
    <row r="216" spans="1:30" ht="21" customHeight="1" thickTop="1">
      <c r="A216" s="147"/>
      <c r="B216" s="163"/>
      <c r="C216" s="90" t="s">
        <v>22</v>
      </c>
      <c r="D216" s="91" t="s">
        <v>23</v>
      </c>
      <c r="E216" s="92" t="s">
        <v>22</v>
      </c>
      <c r="F216" s="91" t="s">
        <v>23</v>
      </c>
      <c r="G216" s="92" t="s">
        <v>22</v>
      </c>
      <c r="H216" s="91" t="s">
        <v>23</v>
      </c>
      <c r="I216" s="92" t="s">
        <v>22</v>
      </c>
      <c r="J216" s="91" t="s">
        <v>23</v>
      </c>
      <c r="K216" s="92" t="s">
        <v>22</v>
      </c>
      <c r="L216" s="91" t="s">
        <v>23</v>
      </c>
      <c r="M216" s="92" t="s">
        <v>22</v>
      </c>
      <c r="N216" s="93" t="s">
        <v>23</v>
      </c>
      <c r="O216" s="172" t="e">
        <f>VLOOKUP($B212,利用者一覧!$C$4:$AU$53,14,FALSE)</f>
        <v>#N/A</v>
      </c>
      <c r="P216" s="155"/>
      <c r="Q216" s="173" t="e">
        <f>VLOOKUP($B212,利用者一覧!$C$4:$AU$53,16,FALSE)</f>
        <v>#N/A</v>
      </c>
      <c r="R216" s="155"/>
      <c r="S216" s="155" t="e">
        <f>VLOOKUP($B212,利用者一覧!$C$4:$AU$53,18,FALSE)</f>
        <v>#N/A</v>
      </c>
      <c r="T216" s="155"/>
      <c r="U216" s="155" t="e">
        <f>VLOOKUP($B212,利用者一覧!$C$4:$AU$53,20,FALSE)</f>
        <v>#N/A</v>
      </c>
      <c r="V216" s="155"/>
      <c r="W216" s="179" t="e">
        <f>VLOOKUP($B212,利用者一覧!$C$4:$AU$53,44,FALSE)</f>
        <v>#N/A</v>
      </c>
      <c r="X216" s="179"/>
      <c r="Y216" s="179"/>
      <c r="Z216" s="179"/>
      <c r="AA216" s="179"/>
      <c r="AB216" s="179"/>
      <c r="AC216" s="179"/>
      <c r="AD216" s="180"/>
    </row>
    <row r="217" spans="1:30" ht="21" customHeight="1">
      <c r="A217" s="147"/>
      <c r="B217" s="163"/>
      <c r="C217" s="156" t="e">
        <f>VLOOKUP($B212,利用者一覧!$C$4:$AU$53,30,FALSE)</f>
        <v>#N/A</v>
      </c>
      <c r="D217" s="158" t="s">
        <v>148</v>
      </c>
      <c r="E217" s="160" t="e">
        <f>VLOOKUP($B212,利用者一覧!$C$4:$AU$53,31,FALSE)</f>
        <v>#N/A</v>
      </c>
      <c r="F217" s="158" t="s">
        <v>148</v>
      </c>
      <c r="G217" s="160" t="e">
        <f>VLOOKUP($B212,利用者一覧!$C$4:$AU$53,32,FALSE)</f>
        <v>#N/A</v>
      </c>
      <c r="H217" s="158" t="s">
        <v>148</v>
      </c>
      <c r="I217" s="160" t="e">
        <f>VLOOKUP($B212,利用者一覧!$C$4:$AU$53,33,FALSE)</f>
        <v>#N/A</v>
      </c>
      <c r="J217" s="158" t="s">
        <v>148</v>
      </c>
      <c r="K217" s="160" t="e">
        <f>VLOOKUP($B212,利用者一覧!$C$4:$AU$53,34,FALSE)</f>
        <v>#N/A</v>
      </c>
      <c r="L217" s="158" t="s">
        <v>148</v>
      </c>
      <c r="M217" s="160" t="e">
        <f>VLOOKUP($B212,利用者一覧!$C$4:$AU$53,35,FALSE)</f>
        <v>#N/A</v>
      </c>
      <c r="N217" s="200" t="s">
        <v>148</v>
      </c>
      <c r="O217" s="202" t="s">
        <v>139</v>
      </c>
      <c r="P217" s="152"/>
      <c r="Q217" s="152" t="s">
        <v>140</v>
      </c>
      <c r="R217" s="152"/>
      <c r="S217" s="152" t="s">
        <v>141</v>
      </c>
      <c r="T217" s="152"/>
      <c r="U217" s="152" t="s">
        <v>142</v>
      </c>
      <c r="V217" s="152"/>
      <c r="W217" s="179"/>
      <c r="X217" s="179"/>
      <c r="Y217" s="179"/>
      <c r="Z217" s="179"/>
      <c r="AA217" s="179"/>
      <c r="AB217" s="179"/>
      <c r="AC217" s="179"/>
      <c r="AD217" s="180"/>
    </row>
    <row r="218" spans="1:30" ht="21" customHeight="1" thickBot="1">
      <c r="A218" s="147"/>
      <c r="B218" s="164"/>
      <c r="C218" s="157"/>
      <c r="D218" s="159"/>
      <c r="E218" s="161"/>
      <c r="F218" s="159"/>
      <c r="G218" s="161"/>
      <c r="H218" s="159"/>
      <c r="I218" s="161"/>
      <c r="J218" s="159"/>
      <c r="K218" s="161"/>
      <c r="L218" s="159"/>
      <c r="M218" s="161"/>
      <c r="N218" s="201"/>
      <c r="O218" s="153" t="e">
        <f>VLOOKUP($B212,利用者一覧!$C$4:$AU$53,22,FALSE)</f>
        <v>#N/A</v>
      </c>
      <c r="P218" s="154"/>
      <c r="Q218" s="154" t="e">
        <f>VLOOKUP($B212,利用者一覧!$C$4:$AU$53,24,FALSE)</f>
        <v>#N/A</v>
      </c>
      <c r="R218" s="154"/>
      <c r="S218" s="154" t="e">
        <f>VLOOKUP($B212,利用者一覧!$C$4:$AU$53,26,FALSE)</f>
        <v>#N/A</v>
      </c>
      <c r="T218" s="154"/>
      <c r="U218" s="154" t="e">
        <f>VLOOKUP($B212,利用者一覧!$C$4:$AU$53,28,FALSE)</f>
        <v>#N/A</v>
      </c>
      <c r="V218" s="154"/>
      <c r="W218" s="181"/>
      <c r="X218" s="181"/>
      <c r="Y218" s="181"/>
      <c r="Z218" s="181"/>
      <c r="AA218" s="181"/>
      <c r="AB218" s="181"/>
      <c r="AC218" s="181"/>
      <c r="AD218" s="182"/>
    </row>
    <row r="219" spans="1:30" ht="26.4" customHeight="1" thickBot="1">
      <c r="A219" s="148"/>
      <c r="B219" s="174" t="s">
        <v>182</v>
      </c>
      <c r="C219" s="175"/>
      <c r="D219" s="176"/>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c r="AA219" s="177"/>
      <c r="AB219" s="177"/>
      <c r="AC219" s="177"/>
      <c r="AD219" s="178"/>
    </row>
    <row r="220" spans="1:30" ht="21" customHeight="1" thickBot="1">
      <c r="A220" s="146">
        <v>25</v>
      </c>
      <c r="B220" s="149" t="s">
        <v>9</v>
      </c>
      <c r="C220" s="150"/>
      <c r="D220" s="151"/>
      <c r="E220" s="149" t="s">
        <v>10</v>
      </c>
      <c r="F220" s="150"/>
      <c r="G220" s="150"/>
      <c r="H220" s="150"/>
      <c r="I220" s="196" t="s">
        <v>11</v>
      </c>
      <c r="J220" s="150"/>
      <c r="K220" s="197"/>
      <c r="L220" s="150" t="s">
        <v>12</v>
      </c>
      <c r="M220" s="150"/>
      <c r="N220" s="150"/>
      <c r="O220" s="198" t="s">
        <v>175</v>
      </c>
      <c r="P220" s="199"/>
      <c r="Q220" s="199"/>
      <c r="R220" s="199"/>
      <c r="S220" s="199"/>
      <c r="T220" s="199"/>
      <c r="U220" s="199"/>
      <c r="V220" s="199"/>
      <c r="W220" s="203" t="s">
        <v>169</v>
      </c>
      <c r="X220" s="204"/>
      <c r="Y220" s="204"/>
      <c r="Z220" s="205"/>
      <c r="AA220" s="206" t="e">
        <f>VLOOKUP($B221,利用者一覧!$C$4:$AU$53,43,FALSE)</f>
        <v>#N/A</v>
      </c>
      <c r="AB220" s="206"/>
      <c r="AC220" s="206"/>
      <c r="AD220" s="207"/>
    </row>
    <row r="221" spans="1:30" ht="21" customHeight="1" thickTop="1">
      <c r="A221" s="147"/>
      <c r="B221" s="208"/>
      <c r="C221" s="208"/>
      <c r="D221" s="208"/>
      <c r="E221" s="211" t="s">
        <v>19</v>
      </c>
      <c r="F221" s="212"/>
      <c r="G221" s="212"/>
      <c r="H221" s="212"/>
      <c r="I221" s="213" t="s">
        <v>20</v>
      </c>
      <c r="J221" s="214"/>
      <c r="K221" s="215"/>
      <c r="L221" s="214" t="s">
        <v>21</v>
      </c>
      <c r="M221" s="214"/>
      <c r="N221" s="214"/>
      <c r="O221" s="216" t="s">
        <v>147</v>
      </c>
      <c r="P221" s="218" t="e">
        <f>VLOOKUP($B221,利用者一覧!$C$4:$AU$53,40,FALSE)</f>
        <v>#N/A</v>
      </c>
      <c r="Q221" s="219"/>
      <c r="R221" s="219"/>
      <c r="S221" s="219"/>
      <c r="T221" s="219"/>
      <c r="U221" s="220"/>
      <c r="V221" s="88" t="s">
        <v>148</v>
      </c>
      <c r="W221" s="221" t="e">
        <f>VLOOKUP($B221,利用者一覧!$C$4:$AU$53,45,FALSE)</f>
        <v>#N/A</v>
      </c>
      <c r="X221" s="222"/>
      <c r="Y221" s="222"/>
      <c r="Z221" s="222"/>
      <c r="AA221" s="222"/>
      <c r="AB221" s="222"/>
      <c r="AC221" s="222"/>
      <c r="AD221" s="223"/>
    </row>
    <row r="222" spans="1:30" ht="21" customHeight="1">
      <c r="A222" s="147"/>
      <c r="B222" s="209"/>
      <c r="C222" s="209"/>
      <c r="D222" s="209"/>
      <c r="E222" s="183" t="s">
        <v>24</v>
      </c>
      <c r="F222" s="184"/>
      <c r="G222" s="184"/>
      <c r="H222" s="184"/>
      <c r="I222" s="185" t="s">
        <v>20</v>
      </c>
      <c r="J222" s="186"/>
      <c r="K222" s="187"/>
      <c r="L222" s="186" t="s">
        <v>21</v>
      </c>
      <c r="M222" s="186"/>
      <c r="N222" s="186"/>
      <c r="O222" s="217"/>
      <c r="P222" s="188" t="e">
        <f>VLOOKUP($B221,利用者一覧!$C$4:$AU$53,41,FALSE)</f>
        <v>#N/A</v>
      </c>
      <c r="Q222" s="189"/>
      <c r="R222" s="189"/>
      <c r="S222" s="189"/>
      <c r="T222" s="189"/>
      <c r="U222" s="190"/>
      <c r="V222" s="89" t="s">
        <v>148</v>
      </c>
      <c r="W222" s="224"/>
      <c r="X222" s="225"/>
      <c r="Y222" s="225"/>
      <c r="Z222" s="225"/>
      <c r="AA222" s="225"/>
      <c r="AB222" s="225"/>
      <c r="AC222" s="225"/>
      <c r="AD222" s="226"/>
    </row>
    <row r="223" spans="1:30" ht="21" customHeight="1" thickBot="1">
      <c r="A223" s="147"/>
      <c r="B223" s="210"/>
      <c r="C223" s="210"/>
      <c r="D223" s="210"/>
      <c r="E223" s="191" t="s">
        <v>25</v>
      </c>
      <c r="F223" s="192"/>
      <c r="G223" s="192"/>
      <c r="H223" s="192"/>
      <c r="I223" s="193" t="s">
        <v>20</v>
      </c>
      <c r="J223" s="194"/>
      <c r="K223" s="195"/>
      <c r="L223" s="194" t="s">
        <v>21</v>
      </c>
      <c r="M223" s="194"/>
      <c r="N223" s="194"/>
      <c r="O223" s="217"/>
      <c r="P223" s="188" t="e">
        <f>VLOOKUP($B221,利用者一覧!$C$4:$AU$53,42,FALSE)</f>
        <v>#N/A</v>
      </c>
      <c r="Q223" s="189"/>
      <c r="R223" s="189"/>
      <c r="S223" s="189"/>
      <c r="T223" s="189"/>
      <c r="U223" s="190"/>
      <c r="V223" s="89" t="s">
        <v>148</v>
      </c>
      <c r="W223" s="224"/>
      <c r="X223" s="225"/>
      <c r="Y223" s="225"/>
      <c r="Z223" s="225"/>
      <c r="AA223" s="225"/>
      <c r="AB223" s="225"/>
      <c r="AC223" s="225"/>
      <c r="AD223" s="226"/>
    </row>
    <row r="224" spans="1:30" ht="21" customHeight="1" thickBot="1">
      <c r="A224" s="147"/>
      <c r="B224" s="162" t="s">
        <v>132</v>
      </c>
      <c r="C224" s="165" t="s">
        <v>13</v>
      </c>
      <c r="D224" s="166"/>
      <c r="E224" s="167" t="s">
        <v>14</v>
      </c>
      <c r="F224" s="166"/>
      <c r="G224" s="167" t="s">
        <v>15</v>
      </c>
      <c r="H224" s="166"/>
      <c r="I224" s="167" t="s">
        <v>16</v>
      </c>
      <c r="J224" s="166"/>
      <c r="K224" s="167" t="s">
        <v>17</v>
      </c>
      <c r="L224" s="166"/>
      <c r="M224" s="167" t="s">
        <v>18</v>
      </c>
      <c r="N224" s="168"/>
      <c r="O224" s="169" t="s">
        <v>135</v>
      </c>
      <c r="P224" s="170"/>
      <c r="Q224" s="170" t="s">
        <v>143</v>
      </c>
      <c r="R224" s="170"/>
      <c r="S224" s="170" t="s">
        <v>144</v>
      </c>
      <c r="T224" s="170"/>
      <c r="U224" s="170" t="s">
        <v>138</v>
      </c>
      <c r="V224" s="171"/>
      <c r="W224" s="224"/>
      <c r="X224" s="225"/>
      <c r="Y224" s="225"/>
      <c r="Z224" s="225"/>
      <c r="AA224" s="225"/>
      <c r="AB224" s="225"/>
      <c r="AC224" s="225"/>
      <c r="AD224" s="226"/>
    </row>
    <row r="225" spans="1:30" ht="21" customHeight="1" thickTop="1">
      <c r="A225" s="147"/>
      <c r="B225" s="163"/>
      <c r="C225" s="90" t="s">
        <v>22</v>
      </c>
      <c r="D225" s="91" t="s">
        <v>23</v>
      </c>
      <c r="E225" s="92" t="s">
        <v>22</v>
      </c>
      <c r="F225" s="91" t="s">
        <v>23</v>
      </c>
      <c r="G225" s="92" t="s">
        <v>22</v>
      </c>
      <c r="H225" s="91" t="s">
        <v>23</v>
      </c>
      <c r="I225" s="92" t="s">
        <v>22</v>
      </c>
      <c r="J225" s="91" t="s">
        <v>23</v>
      </c>
      <c r="K225" s="92" t="s">
        <v>22</v>
      </c>
      <c r="L225" s="91" t="s">
        <v>23</v>
      </c>
      <c r="M225" s="92" t="s">
        <v>22</v>
      </c>
      <c r="N225" s="93" t="s">
        <v>23</v>
      </c>
      <c r="O225" s="172" t="e">
        <f>VLOOKUP($B221,利用者一覧!$C$4:$AU$53,14,FALSE)</f>
        <v>#N/A</v>
      </c>
      <c r="P225" s="155"/>
      <c r="Q225" s="173" t="e">
        <f>VLOOKUP($B221,利用者一覧!$C$4:$AU$53,16,FALSE)</f>
        <v>#N/A</v>
      </c>
      <c r="R225" s="155"/>
      <c r="S225" s="155" t="e">
        <f>VLOOKUP($B221,利用者一覧!$C$4:$AU$53,18,FALSE)</f>
        <v>#N/A</v>
      </c>
      <c r="T225" s="155"/>
      <c r="U225" s="155" t="e">
        <f>VLOOKUP($B221,利用者一覧!$C$4:$AU$53,20,FALSE)</f>
        <v>#N/A</v>
      </c>
      <c r="V225" s="155"/>
      <c r="W225" s="179" t="e">
        <f>VLOOKUP($B221,利用者一覧!$C$4:$AU$53,44,FALSE)</f>
        <v>#N/A</v>
      </c>
      <c r="X225" s="179"/>
      <c r="Y225" s="179"/>
      <c r="Z225" s="179"/>
      <c r="AA225" s="179"/>
      <c r="AB225" s="179"/>
      <c r="AC225" s="179"/>
      <c r="AD225" s="180"/>
    </row>
    <row r="226" spans="1:30" ht="21" customHeight="1">
      <c r="A226" s="147"/>
      <c r="B226" s="163"/>
      <c r="C226" s="156" t="e">
        <f>VLOOKUP($B221,利用者一覧!$C$4:$AU$53,30,FALSE)</f>
        <v>#N/A</v>
      </c>
      <c r="D226" s="158" t="s">
        <v>148</v>
      </c>
      <c r="E226" s="160" t="e">
        <f>VLOOKUP($B221,利用者一覧!$C$4:$AU$53,31,FALSE)</f>
        <v>#N/A</v>
      </c>
      <c r="F226" s="158" t="s">
        <v>148</v>
      </c>
      <c r="G226" s="160" t="e">
        <f>VLOOKUP($B221,利用者一覧!$C$4:$AU$53,32,FALSE)</f>
        <v>#N/A</v>
      </c>
      <c r="H226" s="158" t="s">
        <v>148</v>
      </c>
      <c r="I226" s="160" t="e">
        <f>VLOOKUP($B221,利用者一覧!$C$4:$AU$53,33,FALSE)</f>
        <v>#N/A</v>
      </c>
      <c r="J226" s="158" t="s">
        <v>148</v>
      </c>
      <c r="K226" s="160" t="e">
        <f>VLOOKUP($B221,利用者一覧!$C$4:$AU$53,34,FALSE)</f>
        <v>#N/A</v>
      </c>
      <c r="L226" s="158" t="s">
        <v>148</v>
      </c>
      <c r="M226" s="160" t="e">
        <f>VLOOKUP($B221,利用者一覧!$C$4:$AU$53,35,FALSE)</f>
        <v>#N/A</v>
      </c>
      <c r="N226" s="200" t="s">
        <v>148</v>
      </c>
      <c r="O226" s="202" t="s">
        <v>139</v>
      </c>
      <c r="P226" s="152"/>
      <c r="Q226" s="152" t="s">
        <v>140</v>
      </c>
      <c r="R226" s="152"/>
      <c r="S226" s="152" t="s">
        <v>141</v>
      </c>
      <c r="T226" s="152"/>
      <c r="U226" s="152" t="s">
        <v>142</v>
      </c>
      <c r="V226" s="152"/>
      <c r="W226" s="179"/>
      <c r="X226" s="179"/>
      <c r="Y226" s="179"/>
      <c r="Z226" s="179"/>
      <c r="AA226" s="179"/>
      <c r="AB226" s="179"/>
      <c r="AC226" s="179"/>
      <c r="AD226" s="180"/>
    </row>
    <row r="227" spans="1:30" ht="21" customHeight="1" thickBot="1">
      <c r="A227" s="147"/>
      <c r="B227" s="164"/>
      <c r="C227" s="157"/>
      <c r="D227" s="159"/>
      <c r="E227" s="161"/>
      <c r="F227" s="159"/>
      <c r="G227" s="161"/>
      <c r="H227" s="159"/>
      <c r="I227" s="161"/>
      <c r="J227" s="159"/>
      <c r="K227" s="161"/>
      <c r="L227" s="159"/>
      <c r="M227" s="161"/>
      <c r="N227" s="201"/>
      <c r="O227" s="153" t="e">
        <f>VLOOKUP($B221,利用者一覧!$C$4:$AU$53,22,FALSE)</f>
        <v>#N/A</v>
      </c>
      <c r="P227" s="154"/>
      <c r="Q227" s="154" t="e">
        <f>VLOOKUP($B221,利用者一覧!$C$4:$AU$53,24,FALSE)</f>
        <v>#N/A</v>
      </c>
      <c r="R227" s="154"/>
      <c r="S227" s="154" t="e">
        <f>VLOOKUP($B221,利用者一覧!$C$4:$AU$53,26,FALSE)</f>
        <v>#N/A</v>
      </c>
      <c r="T227" s="154"/>
      <c r="U227" s="154" t="e">
        <f>VLOOKUP($B221,利用者一覧!$C$4:$AU$53,28,FALSE)</f>
        <v>#N/A</v>
      </c>
      <c r="V227" s="154"/>
      <c r="W227" s="181"/>
      <c r="X227" s="181"/>
      <c r="Y227" s="181"/>
      <c r="Z227" s="181"/>
      <c r="AA227" s="181"/>
      <c r="AB227" s="181"/>
      <c r="AC227" s="181"/>
      <c r="AD227" s="182"/>
    </row>
    <row r="228" spans="1:30" ht="26.4" customHeight="1" thickBot="1">
      <c r="A228" s="148"/>
      <c r="B228" s="174" t="s">
        <v>182</v>
      </c>
      <c r="C228" s="175"/>
      <c r="D228" s="176"/>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c r="AC228" s="177"/>
      <c r="AD228" s="178"/>
    </row>
    <row r="229" spans="1:30" ht="21" customHeight="1" thickBot="1">
      <c r="A229" s="146">
        <v>26</v>
      </c>
      <c r="B229" s="149" t="s">
        <v>9</v>
      </c>
      <c r="C229" s="150"/>
      <c r="D229" s="151"/>
      <c r="E229" s="149" t="s">
        <v>10</v>
      </c>
      <c r="F229" s="150"/>
      <c r="G229" s="150"/>
      <c r="H229" s="150"/>
      <c r="I229" s="196" t="s">
        <v>11</v>
      </c>
      <c r="J229" s="150"/>
      <c r="K229" s="197"/>
      <c r="L229" s="150" t="s">
        <v>12</v>
      </c>
      <c r="M229" s="150"/>
      <c r="N229" s="150"/>
      <c r="O229" s="198" t="s">
        <v>175</v>
      </c>
      <c r="P229" s="199"/>
      <c r="Q229" s="199"/>
      <c r="R229" s="199"/>
      <c r="S229" s="199"/>
      <c r="T229" s="199"/>
      <c r="U229" s="199"/>
      <c r="V229" s="199"/>
      <c r="W229" s="203" t="s">
        <v>169</v>
      </c>
      <c r="X229" s="204"/>
      <c r="Y229" s="204"/>
      <c r="Z229" s="205"/>
      <c r="AA229" s="206" t="e">
        <f>VLOOKUP($B230,利用者一覧!$C$4:$AU$53,43,FALSE)</f>
        <v>#N/A</v>
      </c>
      <c r="AB229" s="206"/>
      <c r="AC229" s="206"/>
      <c r="AD229" s="207"/>
    </row>
    <row r="230" spans="1:30" ht="21" customHeight="1" thickTop="1">
      <c r="A230" s="147"/>
      <c r="B230" s="208"/>
      <c r="C230" s="208"/>
      <c r="D230" s="208"/>
      <c r="E230" s="211" t="s">
        <v>19</v>
      </c>
      <c r="F230" s="212"/>
      <c r="G230" s="212"/>
      <c r="H230" s="212"/>
      <c r="I230" s="213" t="s">
        <v>20</v>
      </c>
      <c r="J230" s="214"/>
      <c r="K230" s="215"/>
      <c r="L230" s="214" t="s">
        <v>21</v>
      </c>
      <c r="M230" s="214"/>
      <c r="N230" s="214"/>
      <c r="O230" s="216" t="s">
        <v>147</v>
      </c>
      <c r="P230" s="218" t="e">
        <f>VLOOKUP($B230,利用者一覧!$C$4:$AU$53,40,FALSE)</f>
        <v>#N/A</v>
      </c>
      <c r="Q230" s="219"/>
      <c r="R230" s="219"/>
      <c r="S230" s="219"/>
      <c r="T230" s="219"/>
      <c r="U230" s="220"/>
      <c r="V230" s="88" t="s">
        <v>148</v>
      </c>
      <c r="W230" s="221" t="e">
        <f>VLOOKUP($B230,利用者一覧!$C$4:$AU$53,45,FALSE)</f>
        <v>#N/A</v>
      </c>
      <c r="X230" s="222"/>
      <c r="Y230" s="222"/>
      <c r="Z230" s="222"/>
      <c r="AA230" s="222"/>
      <c r="AB230" s="222"/>
      <c r="AC230" s="222"/>
      <c r="AD230" s="223"/>
    </row>
    <row r="231" spans="1:30" ht="21" customHeight="1">
      <c r="A231" s="147"/>
      <c r="B231" s="209"/>
      <c r="C231" s="209"/>
      <c r="D231" s="209"/>
      <c r="E231" s="183" t="s">
        <v>24</v>
      </c>
      <c r="F231" s="184"/>
      <c r="G231" s="184"/>
      <c r="H231" s="184"/>
      <c r="I231" s="185" t="s">
        <v>20</v>
      </c>
      <c r="J231" s="186"/>
      <c r="K231" s="187"/>
      <c r="L231" s="186" t="s">
        <v>21</v>
      </c>
      <c r="M231" s="186"/>
      <c r="N231" s="186"/>
      <c r="O231" s="217"/>
      <c r="P231" s="188" t="e">
        <f>VLOOKUP($B230,利用者一覧!$C$4:$AU$53,41,FALSE)</f>
        <v>#N/A</v>
      </c>
      <c r="Q231" s="189"/>
      <c r="R231" s="189"/>
      <c r="S231" s="189"/>
      <c r="T231" s="189"/>
      <c r="U231" s="190"/>
      <c r="V231" s="89" t="s">
        <v>148</v>
      </c>
      <c r="W231" s="224"/>
      <c r="X231" s="225"/>
      <c r="Y231" s="225"/>
      <c r="Z231" s="225"/>
      <c r="AA231" s="225"/>
      <c r="AB231" s="225"/>
      <c r="AC231" s="225"/>
      <c r="AD231" s="226"/>
    </row>
    <row r="232" spans="1:30" ht="21" customHeight="1" thickBot="1">
      <c r="A232" s="147"/>
      <c r="B232" s="210"/>
      <c r="C232" s="210"/>
      <c r="D232" s="210"/>
      <c r="E232" s="191" t="s">
        <v>25</v>
      </c>
      <c r="F232" s="192"/>
      <c r="G232" s="192"/>
      <c r="H232" s="192"/>
      <c r="I232" s="193" t="s">
        <v>20</v>
      </c>
      <c r="J232" s="194"/>
      <c r="K232" s="195"/>
      <c r="L232" s="194" t="s">
        <v>21</v>
      </c>
      <c r="M232" s="194"/>
      <c r="N232" s="194"/>
      <c r="O232" s="217"/>
      <c r="P232" s="188" t="e">
        <f>VLOOKUP($B230,利用者一覧!$C$4:$AU$53,42,FALSE)</f>
        <v>#N/A</v>
      </c>
      <c r="Q232" s="189"/>
      <c r="R232" s="189"/>
      <c r="S232" s="189"/>
      <c r="T232" s="189"/>
      <c r="U232" s="190"/>
      <c r="V232" s="89" t="s">
        <v>148</v>
      </c>
      <c r="W232" s="224"/>
      <c r="X232" s="225"/>
      <c r="Y232" s="225"/>
      <c r="Z232" s="225"/>
      <c r="AA232" s="225"/>
      <c r="AB232" s="225"/>
      <c r="AC232" s="225"/>
      <c r="AD232" s="226"/>
    </row>
    <row r="233" spans="1:30" ht="21" customHeight="1" thickBot="1">
      <c r="A233" s="147"/>
      <c r="B233" s="162" t="s">
        <v>132</v>
      </c>
      <c r="C233" s="165" t="s">
        <v>13</v>
      </c>
      <c r="D233" s="166"/>
      <c r="E233" s="167" t="s">
        <v>14</v>
      </c>
      <c r="F233" s="166"/>
      <c r="G233" s="167" t="s">
        <v>15</v>
      </c>
      <c r="H233" s="166"/>
      <c r="I233" s="167" t="s">
        <v>16</v>
      </c>
      <c r="J233" s="166"/>
      <c r="K233" s="167" t="s">
        <v>17</v>
      </c>
      <c r="L233" s="166"/>
      <c r="M233" s="167" t="s">
        <v>18</v>
      </c>
      <c r="N233" s="168"/>
      <c r="O233" s="169" t="s">
        <v>135</v>
      </c>
      <c r="P233" s="170"/>
      <c r="Q233" s="170" t="s">
        <v>143</v>
      </c>
      <c r="R233" s="170"/>
      <c r="S233" s="170" t="s">
        <v>144</v>
      </c>
      <c r="T233" s="170"/>
      <c r="U233" s="170" t="s">
        <v>138</v>
      </c>
      <c r="V233" s="171"/>
      <c r="W233" s="224"/>
      <c r="X233" s="225"/>
      <c r="Y233" s="225"/>
      <c r="Z233" s="225"/>
      <c r="AA233" s="225"/>
      <c r="AB233" s="225"/>
      <c r="AC233" s="225"/>
      <c r="AD233" s="226"/>
    </row>
    <row r="234" spans="1:30" ht="21" customHeight="1" thickTop="1">
      <c r="A234" s="147"/>
      <c r="B234" s="163"/>
      <c r="C234" s="90" t="s">
        <v>22</v>
      </c>
      <c r="D234" s="91" t="s">
        <v>23</v>
      </c>
      <c r="E234" s="92" t="s">
        <v>22</v>
      </c>
      <c r="F234" s="91" t="s">
        <v>23</v>
      </c>
      <c r="G234" s="92" t="s">
        <v>22</v>
      </c>
      <c r="H234" s="91" t="s">
        <v>23</v>
      </c>
      <c r="I234" s="92" t="s">
        <v>22</v>
      </c>
      <c r="J234" s="91" t="s">
        <v>23</v>
      </c>
      <c r="K234" s="92" t="s">
        <v>22</v>
      </c>
      <c r="L234" s="91" t="s">
        <v>23</v>
      </c>
      <c r="M234" s="92" t="s">
        <v>22</v>
      </c>
      <c r="N234" s="93" t="s">
        <v>23</v>
      </c>
      <c r="O234" s="172" t="e">
        <f>VLOOKUP($B230,利用者一覧!$C$4:$AU$53,14,FALSE)</f>
        <v>#N/A</v>
      </c>
      <c r="P234" s="155"/>
      <c r="Q234" s="173" t="e">
        <f>VLOOKUP($B230,利用者一覧!$C$4:$AU$53,16,FALSE)</f>
        <v>#N/A</v>
      </c>
      <c r="R234" s="155"/>
      <c r="S234" s="155" t="e">
        <f>VLOOKUP($B230,利用者一覧!$C$4:$AU$53,18,FALSE)</f>
        <v>#N/A</v>
      </c>
      <c r="T234" s="155"/>
      <c r="U234" s="155" t="e">
        <f>VLOOKUP($B230,利用者一覧!$C$4:$AU$53,20,FALSE)</f>
        <v>#N/A</v>
      </c>
      <c r="V234" s="155"/>
      <c r="W234" s="179" t="e">
        <f>VLOOKUP($B230,利用者一覧!$C$4:$AU$53,44,FALSE)</f>
        <v>#N/A</v>
      </c>
      <c r="X234" s="179"/>
      <c r="Y234" s="179"/>
      <c r="Z234" s="179"/>
      <c r="AA234" s="179"/>
      <c r="AB234" s="179"/>
      <c r="AC234" s="179"/>
      <c r="AD234" s="180"/>
    </row>
    <row r="235" spans="1:30" ht="21" customHeight="1">
      <c r="A235" s="147"/>
      <c r="B235" s="163"/>
      <c r="C235" s="156" t="e">
        <f>VLOOKUP($B230,利用者一覧!$C$4:$AU$53,30,FALSE)</f>
        <v>#N/A</v>
      </c>
      <c r="D235" s="158" t="s">
        <v>148</v>
      </c>
      <c r="E235" s="160" t="e">
        <f>VLOOKUP($B230,利用者一覧!$C$4:$AU$53,31,FALSE)</f>
        <v>#N/A</v>
      </c>
      <c r="F235" s="158" t="s">
        <v>148</v>
      </c>
      <c r="G235" s="160" t="e">
        <f>VLOOKUP($B230,利用者一覧!$C$4:$AU$53,32,FALSE)</f>
        <v>#N/A</v>
      </c>
      <c r="H235" s="158" t="s">
        <v>148</v>
      </c>
      <c r="I235" s="160" t="e">
        <f>VLOOKUP($B230,利用者一覧!$C$4:$AU$53,33,FALSE)</f>
        <v>#N/A</v>
      </c>
      <c r="J235" s="158" t="s">
        <v>148</v>
      </c>
      <c r="K235" s="160" t="e">
        <f>VLOOKUP($B230,利用者一覧!$C$4:$AU$53,34,FALSE)</f>
        <v>#N/A</v>
      </c>
      <c r="L235" s="158" t="s">
        <v>148</v>
      </c>
      <c r="M235" s="160" t="e">
        <f>VLOOKUP($B230,利用者一覧!$C$4:$AU$53,35,FALSE)</f>
        <v>#N/A</v>
      </c>
      <c r="N235" s="200" t="s">
        <v>148</v>
      </c>
      <c r="O235" s="202" t="s">
        <v>139</v>
      </c>
      <c r="P235" s="152"/>
      <c r="Q235" s="152" t="s">
        <v>140</v>
      </c>
      <c r="R235" s="152"/>
      <c r="S235" s="152" t="s">
        <v>141</v>
      </c>
      <c r="T235" s="152"/>
      <c r="U235" s="152" t="s">
        <v>142</v>
      </c>
      <c r="V235" s="152"/>
      <c r="W235" s="179"/>
      <c r="X235" s="179"/>
      <c r="Y235" s="179"/>
      <c r="Z235" s="179"/>
      <c r="AA235" s="179"/>
      <c r="AB235" s="179"/>
      <c r="AC235" s="179"/>
      <c r="AD235" s="180"/>
    </row>
    <row r="236" spans="1:30" ht="21" customHeight="1" thickBot="1">
      <c r="A236" s="147"/>
      <c r="B236" s="164"/>
      <c r="C236" s="157"/>
      <c r="D236" s="159"/>
      <c r="E236" s="161"/>
      <c r="F236" s="159"/>
      <c r="G236" s="161"/>
      <c r="H236" s="159"/>
      <c r="I236" s="161"/>
      <c r="J236" s="159"/>
      <c r="K236" s="161"/>
      <c r="L236" s="159"/>
      <c r="M236" s="161"/>
      <c r="N236" s="201"/>
      <c r="O236" s="153" t="e">
        <f>VLOOKUP($B230,利用者一覧!$C$4:$AU$53,22,FALSE)</f>
        <v>#N/A</v>
      </c>
      <c r="P236" s="154"/>
      <c r="Q236" s="154" t="e">
        <f>VLOOKUP($B230,利用者一覧!$C$4:$AU$53,24,FALSE)</f>
        <v>#N/A</v>
      </c>
      <c r="R236" s="154"/>
      <c r="S236" s="154" t="e">
        <f>VLOOKUP($B230,利用者一覧!$C$4:$AU$53,26,FALSE)</f>
        <v>#N/A</v>
      </c>
      <c r="T236" s="154"/>
      <c r="U236" s="154" t="e">
        <f>VLOOKUP($B230,利用者一覧!$C$4:$AU$53,28,FALSE)</f>
        <v>#N/A</v>
      </c>
      <c r="V236" s="154"/>
      <c r="W236" s="181"/>
      <c r="X236" s="181"/>
      <c r="Y236" s="181"/>
      <c r="Z236" s="181"/>
      <c r="AA236" s="181"/>
      <c r="AB236" s="181"/>
      <c r="AC236" s="181"/>
      <c r="AD236" s="182"/>
    </row>
    <row r="237" spans="1:30" ht="26.4" customHeight="1" thickBot="1">
      <c r="A237" s="148"/>
      <c r="B237" s="174" t="s">
        <v>182</v>
      </c>
      <c r="C237" s="175"/>
      <c r="D237" s="176"/>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c r="AD237" s="178"/>
    </row>
    <row r="238" spans="1:30" ht="21" customHeight="1" thickBot="1">
      <c r="A238" s="146">
        <v>27</v>
      </c>
      <c r="B238" s="149" t="s">
        <v>9</v>
      </c>
      <c r="C238" s="150"/>
      <c r="D238" s="151"/>
      <c r="E238" s="149" t="s">
        <v>10</v>
      </c>
      <c r="F238" s="150"/>
      <c r="G238" s="150"/>
      <c r="H238" s="150"/>
      <c r="I238" s="196" t="s">
        <v>11</v>
      </c>
      <c r="J238" s="150"/>
      <c r="K238" s="197"/>
      <c r="L238" s="150" t="s">
        <v>12</v>
      </c>
      <c r="M238" s="150"/>
      <c r="N238" s="150"/>
      <c r="O238" s="198" t="s">
        <v>175</v>
      </c>
      <c r="P238" s="199"/>
      <c r="Q238" s="199"/>
      <c r="R238" s="199"/>
      <c r="S238" s="199"/>
      <c r="T238" s="199"/>
      <c r="U238" s="199"/>
      <c r="V238" s="199"/>
      <c r="W238" s="203" t="s">
        <v>169</v>
      </c>
      <c r="X238" s="204"/>
      <c r="Y238" s="204"/>
      <c r="Z238" s="205"/>
      <c r="AA238" s="206" t="e">
        <f>VLOOKUP($B239,利用者一覧!$C$4:$AU$53,43,FALSE)</f>
        <v>#N/A</v>
      </c>
      <c r="AB238" s="206"/>
      <c r="AC238" s="206"/>
      <c r="AD238" s="207"/>
    </row>
    <row r="239" spans="1:30" ht="21" customHeight="1" thickTop="1">
      <c r="A239" s="147"/>
      <c r="B239" s="208"/>
      <c r="C239" s="208"/>
      <c r="D239" s="208"/>
      <c r="E239" s="211" t="s">
        <v>19</v>
      </c>
      <c r="F239" s="212"/>
      <c r="G239" s="212"/>
      <c r="H239" s="212"/>
      <c r="I239" s="213" t="s">
        <v>20</v>
      </c>
      <c r="J239" s="214"/>
      <c r="K239" s="215"/>
      <c r="L239" s="214" t="s">
        <v>21</v>
      </c>
      <c r="M239" s="214"/>
      <c r="N239" s="214"/>
      <c r="O239" s="216" t="s">
        <v>147</v>
      </c>
      <c r="P239" s="218" t="e">
        <f>VLOOKUP($B239,利用者一覧!$C$4:$AU$53,40,FALSE)</f>
        <v>#N/A</v>
      </c>
      <c r="Q239" s="219"/>
      <c r="R239" s="219"/>
      <c r="S239" s="219"/>
      <c r="T239" s="219"/>
      <c r="U239" s="220"/>
      <c r="V239" s="88" t="s">
        <v>148</v>
      </c>
      <c r="W239" s="221" t="e">
        <f>VLOOKUP($B239,利用者一覧!$C$4:$AU$53,45,FALSE)</f>
        <v>#N/A</v>
      </c>
      <c r="X239" s="222"/>
      <c r="Y239" s="222"/>
      <c r="Z239" s="222"/>
      <c r="AA239" s="222"/>
      <c r="AB239" s="222"/>
      <c r="AC239" s="222"/>
      <c r="AD239" s="223"/>
    </row>
    <row r="240" spans="1:30" ht="21" customHeight="1">
      <c r="A240" s="147"/>
      <c r="B240" s="209"/>
      <c r="C240" s="209"/>
      <c r="D240" s="209"/>
      <c r="E240" s="183" t="s">
        <v>24</v>
      </c>
      <c r="F240" s="184"/>
      <c r="G240" s="184"/>
      <c r="H240" s="184"/>
      <c r="I240" s="185" t="s">
        <v>20</v>
      </c>
      <c r="J240" s="186"/>
      <c r="K240" s="187"/>
      <c r="L240" s="186" t="s">
        <v>21</v>
      </c>
      <c r="M240" s="186"/>
      <c r="N240" s="186"/>
      <c r="O240" s="217"/>
      <c r="P240" s="188" t="e">
        <f>VLOOKUP($B239,利用者一覧!$C$4:$AU$53,41,FALSE)</f>
        <v>#N/A</v>
      </c>
      <c r="Q240" s="189"/>
      <c r="R240" s="189"/>
      <c r="S240" s="189"/>
      <c r="T240" s="189"/>
      <c r="U240" s="190"/>
      <c r="V240" s="89" t="s">
        <v>148</v>
      </c>
      <c r="W240" s="224"/>
      <c r="X240" s="225"/>
      <c r="Y240" s="225"/>
      <c r="Z240" s="225"/>
      <c r="AA240" s="225"/>
      <c r="AB240" s="225"/>
      <c r="AC240" s="225"/>
      <c r="AD240" s="226"/>
    </row>
    <row r="241" spans="1:30" ht="21" customHeight="1" thickBot="1">
      <c r="A241" s="147"/>
      <c r="B241" s="210"/>
      <c r="C241" s="210"/>
      <c r="D241" s="210"/>
      <c r="E241" s="191" t="s">
        <v>25</v>
      </c>
      <c r="F241" s="192"/>
      <c r="G241" s="192"/>
      <c r="H241" s="192"/>
      <c r="I241" s="193" t="s">
        <v>20</v>
      </c>
      <c r="J241" s="194"/>
      <c r="K241" s="195"/>
      <c r="L241" s="194" t="s">
        <v>21</v>
      </c>
      <c r="M241" s="194"/>
      <c r="N241" s="194"/>
      <c r="O241" s="217"/>
      <c r="P241" s="188" t="e">
        <f>VLOOKUP($B239,利用者一覧!$C$4:$AU$53,42,FALSE)</f>
        <v>#N/A</v>
      </c>
      <c r="Q241" s="189"/>
      <c r="R241" s="189"/>
      <c r="S241" s="189"/>
      <c r="T241" s="189"/>
      <c r="U241" s="190"/>
      <c r="V241" s="89" t="s">
        <v>148</v>
      </c>
      <c r="W241" s="224"/>
      <c r="X241" s="225"/>
      <c r="Y241" s="225"/>
      <c r="Z241" s="225"/>
      <c r="AA241" s="225"/>
      <c r="AB241" s="225"/>
      <c r="AC241" s="225"/>
      <c r="AD241" s="226"/>
    </row>
    <row r="242" spans="1:30" ht="21" customHeight="1" thickBot="1">
      <c r="A242" s="147"/>
      <c r="B242" s="162" t="s">
        <v>132</v>
      </c>
      <c r="C242" s="165" t="s">
        <v>13</v>
      </c>
      <c r="D242" s="166"/>
      <c r="E242" s="167" t="s">
        <v>14</v>
      </c>
      <c r="F242" s="166"/>
      <c r="G242" s="167" t="s">
        <v>15</v>
      </c>
      <c r="H242" s="166"/>
      <c r="I242" s="167" t="s">
        <v>16</v>
      </c>
      <c r="J242" s="166"/>
      <c r="K242" s="167" t="s">
        <v>17</v>
      </c>
      <c r="L242" s="166"/>
      <c r="M242" s="167" t="s">
        <v>18</v>
      </c>
      <c r="N242" s="168"/>
      <c r="O242" s="169" t="s">
        <v>135</v>
      </c>
      <c r="P242" s="170"/>
      <c r="Q242" s="170" t="s">
        <v>143</v>
      </c>
      <c r="R242" s="170"/>
      <c r="S242" s="170" t="s">
        <v>144</v>
      </c>
      <c r="T242" s="170"/>
      <c r="U242" s="170" t="s">
        <v>138</v>
      </c>
      <c r="V242" s="171"/>
      <c r="W242" s="224"/>
      <c r="X242" s="225"/>
      <c r="Y242" s="225"/>
      <c r="Z242" s="225"/>
      <c r="AA242" s="225"/>
      <c r="AB242" s="225"/>
      <c r="AC242" s="225"/>
      <c r="AD242" s="226"/>
    </row>
    <row r="243" spans="1:30" ht="21" customHeight="1" thickTop="1">
      <c r="A243" s="147"/>
      <c r="B243" s="163"/>
      <c r="C243" s="90" t="s">
        <v>22</v>
      </c>
      <c r="D243" s="91" t="s">
        <v>23</v>
      </c>
      <c r="E243" s="92" t="s">
        <v>22</v>
      </c>
      <c r="F243" s="91" t="s">
        <v>23</v>
      </c>
      <c r="G243" s="92" t="s">
        <v>22</v>
      </c>
      <c r="H243" s="91" t="s">
        <v>23</v>
      </c>
      <c r="I243" s="92" t="s">
        <v>22</v>
      </c>
      <c r="J243" s="91" t="s">
        <v>23</v>
      </c>
      <c r="K243" s="92" t="s">
        <v>22</v>
      </c>
      <c r="L243" s="91" t="s">
        <v>23</v>
      </c>
      <c r="M243" s="92" t="s">
        <v>22</v>
      </c>
      <c r="N243" s="93" t="s">
        <v>23</v>
      </c>
      <c r="O243" s="172" t="e">
        <f>VLOOKUP($B239,利用者一覧!$C$4:$AU$53,14,FALSE)</f>
        <v>#N/A</v>
      </c>
      <c r="P243" s="155"/>
      <c r="Q243" s="173" t="e">
        <f>VLOOKUP($B239,利用者一覧!$C$4:$AU$53,16,FALSE)</f>
        <v>#N/A</v>
      </c>
      <c r="R243" s="155"/>
      <c r="S243" s="155" t="e">
        <f>VLOOKUP($B239,利用者一覧!$C$4:$AU$53,18,FALSE)</f>
        <v>#N/A</v>
      </c>
      <c r="T243" s="155"/>
      <c r="U243" s="155" t="e">
        <f>VLOOKUP($B239,利用者一覧!$C$4:$AU$53,20,FALSE)</f>
        <v>#N/A</v>
      </c>
      <c r="V243" s="155"/>
      <c r="W243" s="179" t="e">
        <f>VLOOKUP($B239,利用者一覧!$C$4:$AU$53,44,FALSE)</f>
        <v>#N/A</v>
      </c>
      <c r="X243" s="179"/>
      <c r="Y243" s="179"/>
      <c r="Z243" s="179"/>
      <c r="AA243" s="179"/>
      <c r="AB243" s="179"/>
      <c r="AC243" s="179"/>
      <c r="AD243" s="180"/>
    </row>
    <row r="244" spans="1:30" ht="21" customHeight="1">
      <c r="A244" s="147"/>
      <c r="B244" s="163"/>
      <c r="C244" s="156" t="e">
        <f>VLOOKUP($B239,利用者一覧!$C$4:$AU$53,30,FALSE)</f>
        <v>#N/A</v>
      </c>
      <c r="D244" s="158" t="s">
        <v>148</v>
      </c>
      <c r="E244" s="160" t="e">
        <f>VLOOKUP($B239,利用者一覧!$C$4:$AU$53,31,FALSE)</f>
        <v>#N/A</v>
      </c>
      <c r="F244" s="158" t="s">
        <v>148</v>
      </c>
      <c r="G244" s="160" t="e">
        <f>VLOOKUP($B239,利用者一覧!$C$4:$AU$53,32,FALSE)</f>
        <v>#N/A</v>
      </c>
      <c r="H244" s="158" t="s">
        <v>148</v>
      </c>
      <c r="I244" s="160" t="e">
        <f>VLOOKUP($B239,利用者一覧!$C$4:$AU$53,33,FALSE)</f>
        <v>#N/A</v>
      </c>
      <c r="J244" s="158" t="s">
        <v>148</v>
      </c>
      <c r="K244" s="160" t="e">
        <f>VLOOKUP($B239,利用者一覧!$C$4:$AU$53,34,FALSE)</f>
        <v>#N/A</v>
      </c>
      <c r="L244" s="158" t="s">
        <v>148</v>
      </c>
      <c r="M244" s="160" t="e">
        <f>VLOOKUP($B239,利用者一覧!$C$4:$AU$53,35,FALSE)</f>
        <v>#N/A</v>
      </c>
      <c r="N244" s="200" t="s">
        <v>148</v>
      </c>
      <c r="O244" s="202" t="s">
        <v>139</v>
      </c>
      <c r="P244" s="152"/>
      <c r="Q244" s="152" t="s">
        <v>140</v>
      </c>
      <c r="R244" s="152"/>
      <c r="S244" s="152" t="s">
        <v>141</v>
      </c>
      <c r="T244" s="152"/>
      <c r="U244" s="152" t="s">
        <v>142</v>
      </c>
      <c r="V244" s="152"/>
      <c r="W244" s="179"/>
      <c r="X244" s="179"/>
      <c r="Y244" s="179"/>
      <c r="Z244" s="179"/>
      <c r="AA244" s="179"/>
      <c r="AB244" s="179"/>
      <c r="AC244" s="179"/>
      <c r="AD244" s="180"/>
    </row>
    <row r="245" spans="1:30" ht="21" customHeight="1" thickBot="1">
      <c r="A245" s="147"/>
      <c r="B245" s="164"/>
      <c r="C245" s="157"/>
      <c r="D245" s="159"/>
      <c r="E245" s="161"/>
      <c r="F245" s="159"/>
      <c r="G245" s="161"/>
      <c r="H245" s="159"/>
      <c r="I245" s="161"/>
      <c r="J245" s="159"/>
      <c r="K245" s="161"/>
      <c r="L245" s="159"/>
      <c r="M245" s="161"/>
      <c r="N245" s="201"/>
      <c r="O245" s="153" t="e">
        <f>VLOOKUP($B239,利用者一覧!$C$4:$AU$53,22,FALSE)</f>
        <v>#N/A</v>
      </c>
      <c r="P245" s="154"/>
      <c r="Q245" s="154" t="e">
        <f>VLOOKUP($B239,利用者一覧!$C$4:$AU$53,24,FALSE)</f>
        <v>#N/A</v>
      </c>
      <c r="R245" s="154"/>
      <c r="S245" s="154" t="e">
        <f>VLOOKUP($B239,利用者一覧!$C$4:$AU$53,26,FALSE)</f>
        <v>#N/A</v>
      </c>
      <c r="T245" s="154"/>
      <c r="U245" s="154" t="e">
        <f>VLOOKUP($B239,利用者一覧!$C$4:$AU$53,28,FALSE)</f>
        <v>#N/A</v>
      </c>
      <c r="V245" s="154"/>
      <c r="W245" s="181"/>
      <c r="X245" s="181"/>
      <c r="Y245" s="181"/>
      <c r="Z245" s="181"/>
      <c r="AA245" s="181"/>
      <c r="AB245" s="181"/>
      <c r="AC245" s="181"/>
      <c r="AD245" s="182"/>
    </row>
    <row r="246" spans="1:30" ht="26.4" customHeight="1" thickBot="1">
      <c r="A246" s="148"/>
      <c r="B246" s="174" t="s">
        <v>182</v>
      </c>
      <c r="C246" s="175"/>
      <c r="D246" s="176"/>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c r="AA246" s="177"/>
      <c r="AB246" s="177"/>
      <c r="AC246" s="177"/>
      <c r="AD246" s="178"/>
    </row>
    <row r="247" spans="1:30" ht="21" customHeight="1" thickBot="1">
      <c r="A247" s="146">
        <v>28</v>
      </c>
      <c r="B247" s="149" t="s">
        <v>9</v>
      </c>
      <c r="C247" s="150"/>
      <c r="D247" s="151"/>
      <c r="E247" s="149" t="s">
        <v>10</v>
      </c>
      <c r="F247" s="150"/>
      <c r="G247" s="150"/>
      <c r="H247" s="150"/>
      <c r="I247" s="196" t="s">
        <v>11</v>
      </c>
      <c r="J247" s="150"/>
      <c r="K247" s="197"/>
      <c r="L247" s="150" t="s">
        <v>12</v>
      </c>
      <c r="M247" s="150"/>
      <c r="N247" s="150"/>
      <c r="O247" s="198" t="s">
        <v>175</v>
      </c>
      <c r="P247" s="199"/>
      <c r="Q247" s="199"/>
      <c r="R247" s="199"/>
      <c r="S247" s="199"/>
      <c r="T247" s="199"/>
      <c r="U247" s="199"/>
      <c r="V247" s="199"/>
      <c r="W247" s="203" t="s">
        <v>169</v>
      </c>
      <c r="X247" s="204"/>
      <c r="Y247" s="204"/>
      <c r="Z247" s="205"/>
      <c r="AA247" s="206" t="e">
        <f>VLOOKUP($B248,利用者一覧!$C$4:$AU$53,43,FALSE)</f>
        <v>#N/A</v>
      </c>
      <c r="AB247" s="206"/>
      <c r="AC247" s="206"/>
      <c r="AD247" s="207"/>
    </row>
    <row r="248" spans="1:30" ht="21" customHeight="1" thickTop="1">
      <c r="A248" s="147"/>
      <c r="B248" s="208"/>
      <c r="C248" s="208"/>
      <c r="D248" s="208"/>
      <c r="E248" s="211" t="s">
        <v>19</v>
      </c>
      <c r="F248" s="212"/>
      <c r="G248" s="212"/>
      <c r="H248" s="212"/>
      <c r="I248" s="213" t="s">
        <v>20</v>
      </c>
      <c r="J248" s="214"/>
      <c r="K248" s="215"/>
      <c r="L248" s="214" t="s">
        <v>21</v>
      </c>
      <c r="M248" s="214"/>
      <c r="N248" s="214"/>
      <c r="O248" s="216" t="s">
        <v>147</v>
      </c>
      <c r="P248" s="218" t="e">
        <f>VLOOKUP($B248,利用者一覧!$C$4:$AU$53,40,FALSE)</f>
        <v>#N/A</v>
      </c>
      <c r="Q248" s="219"/>
      <c r="R248" s="219"/>
      <c r="S248" s="219"/>
      <c r="T248" s="219"/>
      <c r="U248" s="220"/>
      <c r="V248" s="88" t="s">
        <v>148</v>
      </c>
      <c r="W248" s="221" t="e">
        <f>VLOOKUP($B248,利用者一覧!$C$4:$AU$53,45,FALSE)</f>
        <v>#N/A</v>
      </c>
      <c r="X248" s="222"/>
      <c r="Y248" s="222"/>
      <c r="Z248" s="222"/>
      <c r="AA248" s="222"/>
      <c r="AB248" s="222"/>
      <c r="AC248" s="222"/>
      <c r="AD248" s="223"/>
    </row>
    <row r="249" spans="1:30" ht="21" customHeight="1">
      <c r="A249" s="147"/>
      <c r="B249" s="209"/>
      <c r="C249" s="209"/>
      <c r="D249" s="209"/>
      <c r="E249" s="183" t="s">
        <v>24</v>
      </c>
      <c r="F249" s="184"/>
      <c r="G249" s="184"/>
      <c r="H249" s="184"/>
      <c r="I249" s="185" t="s">
        <v>20</v>
      </c>
      <c r="J249" s="186"/>
      <c r="K249" s="187"/>
      <c r="L249" s="186" t="s">
        <v>21</v>
      </c>
      <c r="M249" s="186"/>
      <c r="N249" s="186"/>
      <c r="O249" s="217"/>
      <c r="P249" s="188" t="e">
        <f>VLOOKUP($B248,利用者一覧!$C$4:$AU$53,41,FALSE)</f>
        <v>#N/A</v>
      </c>
      <c r="Q249" s="189"/>
      <c r="R249" s="189"/>
      <c r="S249" s="189"/>
      <c r="T249" s="189"/>
      <c r="U249" s="190"/>
      <c r="V249" s="89" t="s">
        <v>148</v>
      </c>
      <c r="W249" s="224"/>
      <c r="X249" s="225"/>
      <c r="Y249" s="225"/>
      <c r="Z249" s="225"/>
      <c r="AA249" s="225"/>
      <c r="AB249" s="225"/>
      <c r="AC249" s="225"/>
      <c r="AD249" s="226"/>
    </row>
    <row r="250" spans="1:30" ht="21" customHeight="1" thickBot="1">
      <c r="A250" s="147"/>
      <c r="B250" s="210"/>
      <c r="C250" s="210"/>
      <c r="D250" s="210"/>
      <c r="E250" s="191" t="s">
        <v>25</v>
      </c>
      <c r="F250" s="192"/>
      <c r="G250" s="192"/>
      <c r="H250" s="192"/>
      <c r="I250" s="193" t="s">
        <v>20</v>
      </c>
      <c r="J250" s="194"/>
      <c r="K250" s="195"/>
      <c r="L250" s="194" t="s">
        <v>21</v>
      </c>
      <c r="M250" s="194"/>
      <c r="N250" s="194"/>
      <c r="O250" s="217"/>
      <c r="P250" s="188" t="e">
        <f>VLOOKUP($B248,利用者一覧!$C$4:$AU$53,42,FALSE)</f>
        <v>#N/A</v>
      </c>
      <c r="Q250" s="189"/>
      <c r="R250" s="189"/>
      <c r="S250" s="189"/>
      <c r="T250" s="189"/>
      <c r="U250" s="190"/>
      <c r="V250" s="89" t="s">
        <v>148</v>
      </c>
      <c r="W250" s="224"/>
      <c r="X250" s="225"/>
      <c r="Y250" s="225"/>
      <c r="Z250" s="225"/>
      <c r="AA250" s="225"/>
      <c r="AB250" s="225"/>
      <c r="AC250" s="225"/>
      <c r="AD250" s="226"/>
    </row>
    <row r="251" spans="1:30" ht="21" customHeight="1" thickBot="1">
      <c r="A251" s="147"/>
      <c r="B251" s="162" t="s">
        <v>132</v>
      </c>
      <c r="C251" s="165" t="s">
        <v>13</v>
      </c>
      <c r="D251" s="166"/>
      <c r="E251" s="167" t="s">
        <v>14</v>
      </c>
      <c r="F251" s="166"/>
      <c r="G251" s="167" t="s">
        <v>15</v>
      </c>
      <c r="H251" s="166"/>
      <c r="I251" s="167" t="s">
        <v>16</v>
      </c>
      <c r="J251" s="166"/>
      <c r="K251" s="167" t="s">
        <v>17</v>
      </c>
      <c r="L251" s="166"/>
      <c r="M251" s="167" t="s">
        <v>18</v>
      </c>
      <c r="N251" s="168"/>
      <c r="O251" s="169" t="s">
        <v>135</v>
      </c>
      <c r="P251" s="170"/>
      <c r="Q251" s="170" t="s">
        <v>143</v>
      </c>
      <c r="R251" s="170"/>
      <c r="S251" s="170" t="s">
        <v>144</v>
      </c>
      <c r="T251" s="170"/>
      <c r="U251" s="170" t="s">
        <v>138</v>
      </c>
      <c r="V251" s="171"/>
      <c r="W251" s="224"/>
      <c r="X251" s="225"/>
      <c r="Y251" s="225"/>
      <c r="Z251" s="225"/>
      <c r="AA251" s="225"/>
      <c r="AB251" s="225"/>
      <c r="AC251" s="225"/>
      <c r="AD251" s="226"/>
    </row>
    <row r="252" spans="1:30" ht="21" customHeight="1" thickTop="1">
      <c r="A252" s="147"/>
      <c r="B252" s="163"/>
      <c r="C252" s="90" t="s">
        <v>22</v>
      </c>
      <c r="D252" s="91" t="s">
        <v>23</v>
      </c>
      <c r="E252" s="92" t="s">
        <v>22</v>
      </c>
      <c r="F252" s="91" t="s">
        <v>23</v>
      </c>
      <c r="G252" s="92" t="s">
        <v>22</v>
      </c>
      <c r="H252" s="91" t="s">
        <v>23</v>
      </c>
      <c r="I252" s="92" t="s">
        <v>22</v>
      </c>
      <c r="J252" s="91" t="s">
        <v>23</v>
      </c>
      <c r="K252" s="92" t="s">
        <v>22</v>
      </c>
      <c r="L252" s="91" t="s">
        <v>23</v>
      </c>
      <c r="M252" s="92" t="s">
        <v>22</v>
      </c>
      <c r="N252" s="93" t="s">
        <v>23</v>
      </c>
      <c r="O252" s="172" t="e">
        <f>VLOOKUP($B248,利用者一覧!$C$4:$AU$53,14,FALSE)</f>
        <v>#N/A</v>
      </c>
      <c r="P252" s="155"/>
      <c r="Q252" s="173" t="e">
        <f>VLOOKUP($B248,利用者一覧!$C$4:$AU$53,16,FALSE)</f>
        <v>#N/A</v>
      </c>
      <c r="R252" s="155"/>
      <c r="S252" s="155" t="e">
        <f>VLOOKUP($B248,利用者一覧!$C$4:$AU$53,18,FALSE)</f>
        <v>#N/A</v>
      </c>
      <c r="T252" s="155"/>
      <c r="U252" s="155" t="e">
        <f>VLOOKUP($B248,利用者一覧!$C$4:$AU$53,20,FALSE)</f>
        <v>#N/A</v>
      </c>
      <c r="V252" s="155"/>
      <c r="W252" s="179" t="e">
        <f>VLOOKUP($B248,利用者一覧!$C$4:$AU$53,44,FALSE)</f>
        <v>#N/A</v>
      </c>
      <c r="X252" s="179"/>
      <c r="Y252" s="179"/>
      <c r="Z252" s="179"/>
      <c r="AA252" s="179"/>
      <c r="AB252" s="179"/>
      <c r="AC252" s="179"/>
      <c r="AD252" s="180"/>
    </row>
    <row r="253" spans="1:30" ht="21" customHeight="1">
      <c r="A253" s="147"/>
      <c r="B253" s="163"/>
      <c r="C253" s="156" t="e">
        <f>VLOOKUP($B248,利用者一覧!$C$4:$AU$53,30,FALSE)</f>
        <v>#N/A</v>
      </c>
      <c r="D253" s="158" t="s">
        <v>148</v>
      </c>
      <c r="E253" s="160" t="e">
        <f>VLOOKUP($B248,利用者一覧!$C$4:$AU$53,31,FALSE)</f>
        <v>#N/A</v>
      </c>
      <c r="F253" s="158" t="s">
        <v>148</v>
      </c>
      <c r="G253" s="160" t="e">
        <f>VLOOKUP($B248,利用者一覧!$C$4:$AU$53,32,FALSE)</f>
        <v>#N/A</v>
      </c>
      <c r="H253" s="158" t="s">
        <v>148</v>
      </c>
      <c r="I253" s="160" t="e">
        <f>VLOOKUP($B248,利用者一覧!$C$4:$AU$53,33,FALSE)</f>
        <v>#N/A</v>
      </c>
      <c r="J253" s="158" t="s">
        <v>148</v>
      </c>
      <c r="K253" s="160" t="e">
        <f>VLOOKUP($B248,利用者一覧!$C$4:$AU$53,34,FALSE)</f>
        <v>#N/A</v>
      </c>
      <c r="L253" s="158" t="s">
        <v>148</v>
      </c>
      <c r="M253" s="160" t="e">
        <f>VLOOKUP($B248,利用者一覧!$C$4:$AU$53,35,FALSE)</f>
        <v>#N/A</v>
      </c>
      <c r="N253" s="200" t="s">
        <v>148</v>
      </c>
      <c r="O253" s="202" t="s">
        <v>139</v>
      </c>
      <c r="P253" s="152"/>
      <c r="Q253" s="152" t="s">
        <v>140</v>
      </c>
      <c r="R253" s="152"/>
      <c r="S253" s="152" t="s">
        <v>141</v>
      </c>
      <c r="T253" s="152"/>
      <c r="U253" s="152" t="s">
        <v>142</v>
      </c>
      <c r="V253" s="152"/>
      <c r="W253" s="179"/>
      <c r="X253" s="179"/>
      <c r="Y253" s="179"/>
      <c r="Z253" s="179"/>
      <c r="AA253" s="179"/>
      <c r="AB253" s="179"/>
      <c r="AC253" s="179"/>
      <c r="AD253" s="180"/>
    </row>
    <row r="254" spans="1:30" ht="21" customHeight="1" thickBot="1">
      <c r="A254" s="147"/>
      <c r="B254" s="164"/>
      <c r="C254" s="157"/>
      <c r="D254" s="159"/>
      <c r="E254" s="161"/>
      <c r="F254" s="159"/>
      <c r="G254" s="161"/>
      <c r="H254" s="159"/>
      <c r="I254" s="161"/>
      <c r="J254" s="159"/>
      <c r="K254" s="161"/>
      <c r="L254" s="159"/>
      <c r="M254" s="161"/>
      <c r="N254" s="201"/>
      <c r="O254" s="153" t="e">
        <f>VLOOKUP($B248,利用者一覧!$C$4:$AU$53,22,FALSE)</f>
        <v>#N/A</v>
      </c>
      <c r="P254" s="154"/>
      <c r="Q254" s="154" t="e">
        <f>VLOOKUP($B248,利用者一覧!$C$4:$AU$53,24,FALSE)</f>
        <v>#N/A</v>
      </c>
      <c r="R254" s="154"/>
      <c r="S254" s="154" t="e">
        <f>VLOOKUP($B248,利用者一覧!$C$4:$AU$53,26,FALSE)</f>
        <v>#N/A</v>
      </c>
      <c r="T254" s="154"/>
      <c r="U254" s="154" t="e">
        <f>VLOOKUP($B248,利用者一覧!$C$4:$AU$53,28,FALSE)</f>
        <v>#N/A</v>
      </c>
      <c r="V254" s="154"/>
      <c r="W254" s="181"/>
      <c r="X254" s="181"/>
      <c r="Y254" s="181"/>
      <c r="Z254" s="181"/>
      <c r="AA254" s="181"/>
      <c r="AB254" s="181"/>
      <c r="AC254" s="181"/>
      <c r="AD254" s="182"/>
    </row>
    <row r="255" spans="1:30" ht="26.4" customHeight="1" thickBot="1">
      <c r="A255" s="148"/>
      <c r="B255" s="174" t="s">
        <v>182</v>
      </c>
      <c r="C255" s="175"/>
      <c r="D255" s="176"/>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77"/>
      <c r="AC255" s="177"/>
      <c r="AD255" s="178"/>
    </row>
    <row r="256" spans="1:30" ht="21" customHeight="1" thickBot="1">
      <c r="A256" s="146">
        <v>29</v>
      </c>
      <c r="B256" s="149" t="s">
        <v>9</v>
      </c>
      <c r="C256" s="150"/>
      <c r="D256" s="151"/>
      <c r="E256" s="149" t="s">
        <v>10</v>
      </c>
      <c r="F256" s="150"/>
      <c r="G256" s="150"/>
      <c r="H256" s="150"/>
      <c r="I256" s="196" t="s">
        <v>11</v>
      </c>
      <c r="J256" s="150"/>
      <c r="K256" s="197"/>
      <c r="L256" s="150" t="s">
        <v>12</v>
      </c>
      <c r="M256" s="150"/>
      <c r="N256" s="150"/>
      <c r="O256" s="198" t="s">
        <v>175</v>
      </c>
      <c r="P256" s="199"/>
      <c r="Q256" s="199"/>
      <c r="R256" s="199"/>
      <c r="S256" s="199"/>
      <c r="T256" s="199"/>
      <c r="U256" s="199"/>
      <c r="V256" s="199"/>
      <c r="W256" s="203" t="s">
        <v>169</v>
      </c>
      <c r="X256" s="204"/>
      <c r="Y256" s="204"/>
      <c r="Z256" s="205"/>
      <c r="AA256" s="206" t="e">
        <f>VLOOKUP($B257,利用者一覧!$C$4:$AU$53,43,FALSE)</f>
        <v>#N/A</v>
      </c>
      <c r="AB256" s="206"/>
      <c r="AC256" s="206"/>
      <c r="AD256" s="207"/>
    </row>
    <row r="257" spans="1:30" ht="21" customHeight="1" thickTop="1">
      <c r="A257" s="147"/>
      <c r="B257" s="208"/>
      <c r="C257" s="208"/>
      <c r="D257" s="208"/>
      <c r="E257" s="211" t="s">
        <v>19</v>
      </c>
      <c r="F257" s="212"/>
      <c r="G257" s="212"/>
      <c r="H257" s="212"/>
      <c r="I257" s="213" t="s">
        <v>20</v>
      </c>
      <c r="J257" s="214"/>
      <c r="K257" s="215"/>
      <c r="L257" s="214" t="s">
        <v>21</v>
      </c>
      <c r="M257" s="214"/>
      <c r="N257" s="214"/>
      <c r="O257" s="216" t="s">
        <v>147</v>
      </c>
      <c r="P257" s="218" t="e">
        <f>VLOOKUP($B257,利用者一覧!$C$4:$AU$53,40,FALSE)</f>
        <v>#N/A</v>
      </c>
      <c r="Q257" s="219"/>
      <c r="R257" s="219"/>
      <c r="S257" s="219"/>
      <c r="T257" s="219"/>
      <c r="U257" s="220"/>
      <c r="V257" s="88" t="s">
        <v>148</v>
      </c>
      <c r="W257" s="221" t="e">
        <f>VLOOKUP($B257,利用者一覧!$C$4:$AU$53,45,FALSE)</f>
        <v>#N/A</v>
      </c>
      <c r="X257" s="222"/>
      <c r="Y257" s="222"/>
      <c r="Z257" s="222"/>
      <c r="AA257" s="222"/>
      <c r="AB257" s="222"/>
      <c r="AC257" s="222"/>
      <c r="AD257" s="223"/>
    </row>
    <row r="258" spans="1:30" ht="21" customHeight="1">
      <c r="A258" s="147"/>
      <c r="B258" s="209"/>
      <c r="C258" s="209"/>
      <c r="D258" s="209"/>
      <c r="E258" s="183" t="s">
        <v>24</v>
      </c>
      <c r="F258" s="184"/>
      <c r="G258" s="184"/>
      <c r="H258" s="184"/>
      <c r="I258" s="185" t="s">
        <v>20</v>
      </c>
      <c r="J258" s="186"/>
      <c r="K258" s="187"/>
      <c r="L258" s="186" t="s">
        <v>21</v>
      </c>
      <c r="M258" s="186"/>
      <c r="N258" s="186"/>
      <c r="O258" s="217"/>
      <c r="P258" s="188" t="e">
        <f>VLOOKUP($B257,利用者一覧!$C$4:$AU$53,41,FALSE)</f>
        <v>#N/A</v>
      </c>
      <c r="Q258" s="189"/>
      <c r="R258" s="189"/>
      <c r="S258" s="189"/>
      <c r="T258" s="189"/>
      <c r="U258" s="190"/>
      <c r="V258" s="89" t="s">
        <v>148</v>
      </c>
      <c r="W258" s="224"/>
      <c r="X258" s="225"/>
      <c r="Y258" s="225"/>
      <c r="Z258" s="225"/>
      <c r="AA258" s="225"/>
      <c r="AB258" s="225"/>
      <c r="AC258" s="225"/>
      <c r="AD258" s="226"/>
    </row>
    <row r="259" spans="1:30" ht="21" customHeight="1" thickBot="1">
      <c r="A259" s="147"/>
      <c r="B259" s="210"/>
      <c r="C259" s="210"/>
      <c r="D259" s="210"/>
      <c r="E259" s="191" t="s">
        <v>25</v>
      </c>
      <c r="F259" s="192"/>
      <c r="G259" s="192"/>
      <c r="H259" s="192"/>
      <c r="I259" s="193" t="s">
        <v>20</v>
      </c>
      <c r="J259" s="194"/>
      <c r="K259" s="195"/>
      <c r="L259" s="194" t="s">
        <v>21</v>
      </c>
      <c r="M259" s="194"/>
      <c r="N259" s="194"/>
      <c r="O259" s="217"/>
      <c r="P259" s="188" t="e">
        <f>VLOOKUP($B257,利用者一覧!$C$4:$AU$53,42,FALSE)</f>
        <v>#N/A</v>
      </c>
      <c r="Q259" s="189"/>
      <c r="R259" s="189"/>
      <c r="S259" s="189"/>
      <c r="T259" s="189"/>
      <c r="U259" s="190"/>
      <c r="V259" s="89" t="s">
        <v>148</v>
      </c>
      <c r="W259" s="224"/>
      <c r="X259" s="225"/>
      <c r="Y259" s="225"/>
      <c r="Z259" s="225"/>
      <c r="AA259" s="225"/>
      <c r="AB259" s="225"/>
      <c r="AC259" s="225"/>
      <c r="AD259" s="226"/>
    </row>
    <row r="260" spans="1:30" ht="21" customHeight="1" thickBot="1">
      <c r="A260" s="147"/>
      <c r="B260" s="162" t="s">
        <v>132</v>
      </c>
      <c r="C260" s="165" t="s">
        <v>13</v>
      </c>
      <c r="D260" s="166"/>
      <c r="E260" s="167" t="s">
        <v>14</v>
      </c>
      <c r="F260" s="166"/>
      <c r="G260" s="167" t="s">
        <v>15</v>
      </c>
      <c r="H260" s="166"/>
      <c r="I260" s="167" t="s">
        <v>16</v>
      </c>
      <c r="J260" s="166"/>
      <c r="K260" s="167" t="s">
        <v>17</v>
      </c>
      <c r="L260" s="166"/>
      <c r="M260" s="167" t="s">
        <v>18</v>
      </c>
      <c r="N260" s="168"/>
      <c r="O260" s="169" t="s">
        <v>135</v>
      </c>
      <c r="P260" s="170"/>
      <c r="Q260" s="170" t="s">
        <v>143</v>
      </c>
      <c r="R260" s="170"/>
      <c r="S260" s="170" t="s">
        <v>144</v>
      </c>
      <c r="T260" s="170"/>
      <c r="U260" s="170" t="s">
        <v>138</v>
      </c>
      <c r="V260" s="171"/>
      <c r="W260" s="224"/>
      <c r="X260" s="225"/>
      <c r="Y260" s="225"/>
      <c r="Z260" s="225"/>
      <c r="AA260" s="225"/>
      <c r="AB260" s="225"/>
      <c r="AC260" s="225"/>
      <c r="AD260" s="226"/>
    </row>
    <row r="261" spans="1:30" ht="21" customHeight="1" thickTop="1">
      <c r="A261" s="147"/>
      <c r="B261" s="163"/>
      <c r="C261" s="90" t="s">
        <v>22</v>
      </c>
      <c r="D261" s="91" t="s">
        <v>23</v>
      </c>
      <c r="E261" s="92" t="s">
        <v>22</v>
      </c>
      <c r="F261" s="91" t="s">
        <v>23</v>
      </c>
      <c r="G261" s="92" t="s">
        <v>22</v>
      </c>
      <c r="H261" s="91" t="s">
        <v>23</v>
      </c>
      <c r="I261" s="92" t="s">
        <v>22</v>
      </c>
      <c r="J261" s="91" t="s">
        <v>23</v>
      </c>
      <c r="K261" s="92" t="s">
        <v>22</v>
      </c>
      <c r="L261" s="91" t="s">
        <v>23</v>
      </c>
      <c r="M261" s="92" t="s">
        <v>22</v>
      </c>
      <c r="N261" s="93" t="s">
        <v>23</v>
      </c>
      <c r="O261" s="172" t="e">
        <f>VLOOKUP($B257,利用者一覧!$C$4:$AU$53,14,FALSE)</f>
        <v>#N/A</v>
      </c>
      <c r="P261" s="155"/>
      <c r="Q261" s="173" t="e">
        <f>VLOOKUP($B257,利用者一覧!$C$4:$AU$53,16,FALSE)</f>
        <v>#N/A</v>
      </c>
      <c r="R261" s="155"/>
      <c r="S261" s="155" t="e">
        <f>VLOOKUP($B257,利用者一覧!$C$4:$AU$53,18,FALSE)</f>
        <v>#N/A</v>
      </c>
      <c r="T261" s="155"/>
      <c r="U261" s="155" t="e">
        <f>VLOOKUP($B257,利用者一覧!$C$4:$AU$53,20,FALSE)</f>
        <v>#N/A</v>
      </c>
      <c r="V261" s="155"/>
      <c r="W261" s="179" t="e">
        <f>VLOOKUP($B257,利用者一覧!$C$4:$AU$53,44,FALSE)</f>
        <v>#N/A</v>
      </c>
      <c r="X261" s="179"/>
      <c r="Y261" s="179"/>
      <c r="Z261" s="179"/>
      <c r="AA261" s="179"/>
      <c r="AB261" s="179"/>
      <c r="AC261" s="179"/>
      <c r="AD261" s="180"/>
    </row>
    <row r="262" spans="1:30" ht="21" customHeight="1">
      <c r="A262" s="147"/>
      <c r="B262" s="163"/>
      <c r="C262" s="156" t="e">
        <f>VLOOKUP($B257,利用者一覧!$C$4:$AU$53,30,FALSE)</f>
        <v>#N/A</v>
      </c>
      <c r="D262" s="158" t="s">
        <v>148</v>
      </c>
      <c r="E262" s="160" t="e">
        <f>VLOOKUP($B257,利用者一覧!$C$4:$AU$53,31,FALSE)</f>
        <v>#N/A</v>
      </c>
      <c r="F262" s="158" t="s">
        <v>148</v>
      </c>
      <c r="G262" s="160" t="e">
        <f>VLOOKUP($B257,利用者一覧!$C$4:$AU$53,32,FALSE)</f>
        <v>#N/A</v>
      </c>
      <c r="H262" s="158" t="s">
        <v>148</v>
      </c>
      <c r="I262" s="160" t="e">
        <f>VLOOKUP($B257,利用者一覧!$C$4:$AU$53,33,FALSE)</f>
        <v>#N/A</v>
      </c>
      <c r="J262" s="158" t="s">
        <v>148</v>
      </c>
      <c r="K262" s="160" t="e">
        <f>VLOOKUP($B257,利用者一覧!$C$4:$AU$53,34,FALSE)</f>
        <v>#N/A</v>
      </c>
      <c r="L262" s="158" t="s">
        <v>148</v>
      </c>
      <c r="M262" s="160" t="e">
        <f>VLOOKUP($B257,利用者一覧!$C$4:$AU$53,35,FALSE)</f>
        <v>#N/A</v>
      </c>
      <c r="N262" s="200" t="s">
        <v>148</v>
      </c>
      <c r="O262" s="202" t="s">
        <v>139</v>
      </c>
      <c r="P262" s="152"/>
      <c r="Q262" s="152" t="s">
        <v>140</v>
      </c>
      <c r="R262" s="152"/>
      <c r="S262" s="152" t="s">
        <v>141</v>
      </c>
      <c r="T262" s="152"/>
      <c r="U262" s="152" t="s">
        <v>142</v>
      </c>
      <c r="V262" s="152"/>
      <c r="W262" s="179"/>
      <c r="X262" s="179"/>
      <c r="Y262" s="179"/>
      <c r="Z262" s="179"/>
      <c r="AA262" s="179"/>
      <c r="AB262" s="179"/>
      <c r="AC262" s="179"/>
      <c r="AD262" s="180"/>
    </row>
    <row r="263" spans="1:30" ht="21" customHeight="1" thickBot="1">
      <c r="A263" s="147"/>
      <c r="B263" s="164"/>
      <c r="C263" s="157"/>
      <c r="D263" s="159"/>
      <c r="E263" s="161"/>
      <c r="F263" s="159"/>
      <c r="G263" s="161"/>
      <c r="H263" s="159"/>
      <c r="I263" s="161"/>
      <c r="J263" s="159"/>
      <c r="K263" s="161"/>
      <c r="L263" s="159"/>
      <c r="M263" s="161"/>
      <c r="N263" s="201"/>
      <c r="O263" s="153" t="e">
        <f>VLOOKUP($B257,利用者一覧!$C$4:$AU$53,22,FALSE)</f>
        <v>#N/A</v>
      </c>
      <c r="P263" s="154"/>
      <c r="Q263" s="154" t="e">
        <f>VLOOKUP($B257,利用者一覧!$C$4:$AU$53,24,FALSE)</f>
        <v>#N/A</v>
      </c>
      <c r="R263" s="154"/>
      <c r="S263" s="154" t="e">
        <f>VLOOKUP($B257,利用者一覧!$C$4:$AU$53,26,FALSE)</f>
        <v>#N/A</v>
      </c>
      <c r="T263" s="154"/>
      <c r="U263" s="154" t="e">
        <f>VLOOKUP($B257,利用者一覧!$C$4:$AU$53,28,FALSE)</f>
        <v>#N/A</v>
      </c>
      <c r="V263" s="154"/>
      <c r="W263" s="181"/>
      <c r="X263" s="181"/>
      <c r="Y263" s="181"/>
      <c r="Z263" s="181"/>
      <c r="AA263" s="181"/>
      <c r="AB263" s="181"/>
      <c r="AC263" s="181"/>
      <c r="AD263" s="182"/>
    </row>
    <row r="264" spans="1:30" ht="26.4" customHeight="1" thickBot="1">
      <c r="A264" s="148"/>
      <c r="B264" s="174" t="s">
        <v>182</v>
      </c>
      <c r="C264" s="175"/>
      <c r="D264" s="176"/>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c r="AA264" s="177"/>
      <c r="AB264" s="177"/>
      <c r="AC264" s="177"/>
      <c r="AD264" s="178"/>
    </row>
    <row r="265" spans="1:30" ht="21" customHeight="1" thickBot="1">
      <c r="A265" s="146">
        <v>30</v>
      </c>
      <c r="B265" s="149" t="s">
        <v>9</v>
      </c>
      <c r="C265" s="150"/>
      <c r="D265" s="151"/>
      <c r="E265" s="149" t="s">
        <v>10</v>
      </c>
      <c r="F265" s="150"/>
      <c r="G265" s="150"/>
      <c r="H265" s="150"/>
      <c r="I265" s="196" t="s">
        <v>11</v>
      </c>
      <c r="J265" s="150"/>
      <c r="K265" s="197"/>
      <c r="L265" s="150" t="s">
        <v>12</v>
      </c>
      <c r="M265" s="150"/>
      <c r="N265" s="150"/>
      <c r="O265" s="198" t="s">
        <v>175</v>
      </c>
      <c r="P265" s="199"/>
      <c r="Q265" s="199"/>
      <c r="R265" s="199"/>
      <c r="S265" s="199"/>
      <c r="T265" s="199"/>
      <c r="U265" s="199"/>
      <c r="V265" s="199"/>
      <c r="W265" s="203" t="s">
        <v>169</v>
      </c>
      <c r="X265" s="204"/>
      <c r="Y265" s="204"/>
      <c r="Z265" s="205"/>
      <c r="AA265" s="206" t="e">
        <f>VLOOKUP($B266,利用者一覧!$C$4:$AU$53,43,FALSE)</f>
        <v>#N/A</v>
      </c>
      <c r="AB265" s="206"/>
      <c r="AC265" s="206"/>
      <c r="AD265" s="207"/>
    </row>
    <row r="266" spans="1:30" ht="21" customHeight="1" thickTop="1">
      <c r="A266" s="147"/>
      <c r="B266" s="208"/>
      <c r="C266" s="208"/>
      <c r="D266" s="208"/>
      <c r="E266" s="211" t="s">
        <v>19</v>
      </c>
      <c r="F266" s="212"/>
      <c r="G266" s="212"/>
      <c r="H266" s="212"/>
      <c r="I266" s="213" t="s">
        <v>20</v>
      </c>
      <c r="J266" s="214"/>
      <c r="K266" s="215"/>
      <c r="L266" s="214" t="s">
        <v>21</v>
      </c>
      <c r="M266" s="214"/>
      <c r="N266" s="214"/>
      <c r="O266" s="216" t="s">
        <v>147</v>
      </c>
      <c r="P266" s="218" t="e">
        <f>VLOOKUP($B266,利用者一覧!$C$4:$AU$53,40,FALSE)</f>
        <v>#N/A</v>
      </c>
      <c r="Q266" s="219"/>
      <c r="R266" s="219"/>
      <c r="S266" s="219"/>
      <c r="T266" s="219"/>
      <c r="U266" s="220"/>
      <c r="V266" s="88" t="s">
        <v>148</v>
      </c>
      <c r="W266" s="221" t="e">
        <f>VLOOKUP($B266,利用者一覧!$C$4:$AU$53,45,FALSE)</f>
        <v>#N/A</v>
      </c>
      <c r="X266" s="222"/>
      <c r="Y266" s="222"/>
      <c r="Z266" s="222"/>
      <c r="AA266" s="222"/>
      <c r="AB266" s="222"/>
      <c r="AC266" s="222"/>
      <c r="AD266" s="223"/>
    </row>
    <row r="267" spans="1:30" ht="21" customHeight="1">
      <c r="A267" s="147"/>
      <c r="B267" s="209"/>
      <c r="C267" s="209"/>
      <c r="D267" s="209"/>
      <c r="E267" s="183" t="s">
        <v>24</v>
      </c>
      <c r="F267" s="184"/>
      <c r="G267" s="184"/>
      <c r="H267" s="184"/>
      <c r="I267" s="185" t="s">
        <v>20</v>
      </c>
      <c r="J267" s="186"/>
      <c r="K267" s="187"/>
      <c r="L267" s="186" t="s">
        <v>21</v>
      </c>
      <c r="M267" s="186"/>
      <c r="N267" s="186"/>
      <c r="O267" s="217"/>
      <c r="P267" s="188" t="e">
        <f>VLOOKUP($B266,利用者一覧!$C$4:$AU$53,41,FALSE)</f>
        <v>#N/A</v>
      </c>
      <c r="Q267" s="189"/>
      <c r="R267" s="189"/>
      <c r="S267" s="189"/>
      <c r="T267" s="189"/>
      <c r="U267" s="190"/>
      <c r="V267" s="89" t="s">
        <v>148</v>
      </c>
      <c r="W267" s="224"/>
      <c r="X267" s="225"/>
      <c r="Y267" s="225"/>
      <c r="Z267" s="225"/>
      <c r="AA267" s="225"/>
      <c r="AB267" s="225"/>
      <c r="AC267" s="225"/>
      <c r="AD267" s="226"/>
    </row>
    <row r="268" spans="1:30" ht="21" customHeight="1" thickBot="1">
      <c r="A268" s="147"/>
      <c r="B268" s="210"/>
      <c r="C268" s="210"/>
      <c r="D268" s="210"/>
      <c r="E268" s="191" t="s">
        <v>25</v>
      </c>
      <c r="F268" s="192"/>
      <c r="G268" s="192"/>
      <c r="H268" s="192"/>
      <c r="I268" s="193" t="s">
        <v>20</v>
      </c>
      <c r="J268" s="194"/>
      <c r="K268" s="195"/>
      <c r="L268" s="194" t="s">
        <v>21</v>
      </c>
      <c r="M268" s="194"/>
      <c r="N268" s="194"/>
      <c r="O268" s="217"/>
      <c r="P268" s="188" t="e">
        <f>VLOOKUP($B266,利用者一覧!$C$4:$AU$53,42,FALSE)</f>
        <v>#N/A</v>
      </c>
      <c r="Q268" s="189"/>
      <c r="R268" s="189"/>
      <c r="S268" s="189"/>
      <c r="T268" s="189"/>
      <c r="U268" s="190"/>
      <c r="V268" s="89" t="s">
        <v>148</v>
      </c>
      <c r="W268" s="224"/>
      <c r="X268" s="225"/>
      <c r="Y268" s="225"/>
      <c r="Z268" s="225"/>
      <c r="AA268" s="225"/>
      <c r="AB268" s="225"/>
      <c r="AC268" s="225"/>
      <c r="AD268" s="226"/>
    </row>
    <row r="269" spans="1:30" ht="21" customHeight="1" thickBot="1">
      <c r="A269" s="147"/>
      <c r="B269" s="162" t="s">
        <v>132</v>
      </c>
      <c r="C269" s="165" t="s">
        <v>13</v>
      </c>
      <c r="D269" s="166"/>
      <c r="E269" s="167" t="s">
        <v>14</v>
      </c>
      <c r="F269" s="166"/>
      <c r="G269" s="167" t="s">
        <v>15</v>
      </c>
      <c r="H269" s="166"/>
      <c r="I269" s="167" t="s">
        <v>16</v>
      </c>
      <c r="J269" s="166"/>
      <c r="K269" s="167" t="s">
        <v>17</v>
      </c>
      <c r="L269" s="166"/>
      <c r="M269" s="167" t="s">
        <v>18</v>
      </c>
      <c r="N269" s="168"/>
      <c r="O269" s="169" t="s">
        <v>135</v>
      </c>
      <c r="P269" s="170"/>
      <c r="Q269" s="170" t="s">
        <v>143</v>
      </c>
      <c r="R269" s="170"/>
      <c r="S269" s="170" t="s">
        <v>144</v>
      </c>
      <c r="T269" s="170"/>
      <c r="U269" s="170" t="s">
        <v>138</v>
      </c>
      <c r="V269" s="171"/>
      <c r="W269" s="224"/>
      <c r="X269" s="225"/>
      <c r="Y269" s="225"/>
      <c r="Z269" s="225"/>
      <c r="AA269" s="225"/>
      <c r="AB269" s="225"/>
      <c r="AC269" s="225"/>
      <c r="AD269" s="226"/>
    </row>
    <row r="270" spans="1:30" ht="21" customHeight="1" thickTop="1">
      <c r="A270" s="147"/>
      <c r="B270" s="163"/>
      <c r="C270" s="90" t="s">
        <v>22</v>
      </c>
      <c r="D270" s="91" t="s">
        <v>23</v>
      </c>
      <c r="E270" s="92" t="s">
        <v>22</v>
      </c>
      <c r="F270" s="91" t="s">
        <v>23</v>
      </c>
      <c r="G270" s="92" t="s">
        <v>22</v>
      </c>
      <c r="H270" s="91" t="s">
        <v>23</v>
      </c>
      <c r="I270" s="92" t="s">
        <v>22</v>
      </c>
      <c r="J270" s="91" t="s">
        <v>23</v>
      </c>
      <c r="K270" s="92" t="s">
        <v>22</v>
      </c>
      <c r="L270" s="91" t="s">
        <v>23</v>
      </c>
      <c r="M270" s="92" t="s">
        <v>22</v>
      </c>
      <c r="N270" s="93" t="s">
        <v>23</v>
      </c>
      <c r="O270" s="172" t="e">
        <f>VLOOKUP($B266,利用者一覧!$C$4:$AU$53,14,FALSE)</f>
        <v>#N/A</v>
      </c>
      <c r="P270" s="155"/>
      <c r="Q270" s="173" t="e">
        <f>VLOOKUP($B266,利用者一覧!$C$4:$AU$53,16,FALSE)</f>
        <v>#N/A</v>
      </c>
      <c r="R270" s="155"/>
      <c r="S270" s="155" t="e">
        <f>VLOOKUP($B266,利用者一覧!$C$4:$AU$53,18,FALSE)</f>
        <v>#N/A</v>
      </c>
      <c r="T270" s="155"/>
      <c r="U270" s="155" t="e">
        <f>VLOOKUP($B266,利用者一覧!$C$4:$AU$53,20,FALSE)</f>
        <v>#N/A</v>
      </c>
      <c r="V270" s="155"/>
      <c r="W270" s="179" t="e">
        <f>VLOOKUP($B266,利用者一覧!$C$4:$AU$53,44,FALSE)</f>
        <v>#N/A</v>
      </c>
      <c r="X270" s="179"/>
      <c r="Y270" s="179"/>
      <c r="Z270" s="179"/>
      <c r="AA270" s="179"/>
      <c r="AB270" s="179"/>
      <c r="AC270" s="179"/>
      <c r="AD270" s="180"/>
    </row>
    <row r="271" spans="1:30" ht="21" customHeight="1">
      <c r="A271" s="147"/>
      <c r="B271" s="163"/>
      <c r="C271" s="156" t="e">
        <f>VLOOKUP($B266,利用者一覧!$C$4:$AU$53,30,FALSE)</f>
        <v>#N/A</v>
      </c>
      <c r="D271" s="158" t="s">
        <v>148</v>
      </c>
      <c r="E271" s="160" t="e">
        <f>VLOOKUP($B266,利用者一覧!$C$4:$AU$53,31,FALSE)</f>
        <v>#N/A</v>
      </c>
      <c r="F271" s="158" t="s">
        <v>148</v>
      </c>
      <c r="G271" s="160" t="e">
        <f>VLOOKUP($B266,利用者一覧!$C$4:$AU$53,32,FALSE)</f>
        <v>#N/A</v>
      </c>
      <c r="H271" s="158" t="s">
        <v>148</v>
      </c>
      <c r="I271" s="160" t="e">
        <f>VLOOKUP($B266,利用者一覧!$C$4:$AU$53,33,FALSE)</f>
        <v>#N/A</v>
      </c>
      <c r="J271" s="158" t="s">
        <v>148</v>
      </c>
      <c r="K271" s="160" t="e">
        <f>VLOOKUP($B266,利用者一覧!$C$4:$AU$53,34,FALSE)</f>
        <v>#N/A</v>
      </c>
      <c r="L271" s="158" t="s">
        <v>148</v>
      </c>
      <c r="M271" s="160" t="e">
        <f>VLOOKUP($B266,利用者一覧!$C$4:$AU$53,35,FALSE)</f>
        <v>#N/A</v>
      </c>
      <c r="N271" s="200" t="s">
        <v>148</v>
      </c>
      <c r="O271" s="202" t="s">
        <v>139</v>
      </c>
      <c r="P271" s="152"/>
      <c r="Q271" s="152" t="s">
        <v>140</v>
      </c>
      <c r="R271" s="152"/>
      <c r="S271" s="152" t="s">
        <v>141</v>
      </c>
      <c r="T271" s="152"/>
      <c r="U271" s="152" t="s">
        <v>142</v>
      </c>
      <c r="V271" s="152"/>
      <c r="W271" s="179"/>
      <c r="X271" s="179"/>
      <c r="Y271" s="179"/>
      <c r="Z271" s="179"/>
      <c r="AA271" s="179"/>
      <c r="AB271" s="179"/>
      <c r="AC271" s="179"/>
      <c r="AD271" s="180"/>
    </row>
    <row r="272" spans="1:30" ht="21" customHeight="1" thickBot="1">
      <c r="A272" s="147"/>
      <c r="B272" s="164"/>
      <c r="C272" s="157"/>
      <c r="D272" s="159"/>
      <c r="E272" s="161"/>
      <c r="F272" s="159"/>
      <c r="G272" s="161"/>
      <c r="H272" s="159"/>
      <c r="I272" s="161"/>
      <c r="J272" s="159"/>
      <c r="K272" s="161"/>
      <c r="L272" s="159"/>
      <c r="M272" s="161"/>
      <c r="N272" s="201"/>
      <c r="O272" s="153" t="e">
        <f>VLOOKUP($B266,利用者一覧!$C$4:$AU$53,22,FALSE)</f>
        <v>#N/A</v>
      </c>
      <c r="P272" s="154"/>
      <c r="Q272" s="154" t="e">
        <f>VLOOKUP($B266,利用者一覧!$C$4:$AU$53,24,FALSE)</f>
        <v>#N/A</v>
      </c>
      <c r="R272" s="154"/>
      <c r="S272" s="154" t="e">
        <f>VLOOKUP($B266,利用者一覧!$C$4:$AU$53,26,FALSE)</f>
        <v>#N/A</v>
      </c>
      <c r="T272" s="154"/>
      <c r="U272" s="154" t="e">
        <f>VLOOKUP($B266,利用者一覧!$C$4:$AU$53,28,FALSE)</f>
        <v>#N/A</v>
      </c>
      <c r="V272" s="154"/>
      <c r="W272" s="181"/>
      <c r="X272" s="181"/>
      <c r="Y272" s="181"/>
      <c r="Z272" s="181"/>
      <c r="AA272" s="181"/>
      <c r="AB272" s="181"/>
      <c r="AC272" s="181"/>
      <c r="AD272" s="182"/>
    </row>
    <row r="273" spans="1:30" ht="26.4" customHeight="1" thickBot="1">
      <c r="A273" s="148"/>
      <c r="B273" s="174" t="s">
        <v>182</v>
      </c>
      <c r="C273" s="175"/>
      <c r="D273" s="176"/>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c r="AA273" s="177"/>
      <c r="AB273" s="177"/>
      <c r="AC273" s="177"/>
      <c r="AD273" s="178"/>
    </row>
  </sheetData>
  <mergeCells count="1835">
    <mergeCell ref="A1:C1"/>
    <mergeCell ref="D1:S1"/>
    <mergeCell ref="T1:U1"/>
    <mergeCell ref="V1:AD1"/>
    <mergeCell ref="A3:AD3"/>
    <mergeCell ref="E4:H4"/>
    <mergeCell ref="I4:K4"/>
    <mergeCell ref="L4:N4"/>
    <mergeCell ref="O4:V4"/>
    <mergeCell ref="E6:H6"/>
    <mergeCell ref="I6:K6"/>
    <mergeCell ref="L6:N6"/>
    <mergeCell ref="P6:U6"/>
    <mergeCell ref="E7:H7"/>
    <mergeCell ref="I7:K7"/>
    <mergeCell ref="L7:N7"/>
    <mergeCell ref="P7:U7"/>
    <mergeCell ref="W4:Z4"/>
    <mergeCell ref="AA4:AD4"/>
    <mergeCell ref="B5:D7"/>
    <mergeCell ref="E5:H5"/>
    <mergeCell ref="I5:K5"/>
    <mergeCell ref="L5:N5"/>
    <mergeCell ref="O5:O7"/>
    <mergeCell ref="P5:U5"/>
    <mergeCell ref="W5:AD8"/>
    <mergeCell ref="J10:J11"/>
    <mergeCell ref="K10:K11"/>
    <mergeCell ref="M8:N8"/>
    <mergeCell ref="O8:P8"/>
    <mergeCell ref="Q8:R8"/>
    <mergeCell ref="S8:T8"/>
    <mergeCell ref="U8:V8"/>
    <mergeCell ref="O9:P9"/>
    <mergeCell ref="Q9:R9"/>
    <mergeCell ref="S9:T9"/>
    <mergeCell ref="U9:V9"/>
    <mergeCell ref="B8:B11"/>
    <mergeCell ref="C8:D8"/>
    <mergeCell ref="E8:F8"/>
    <mergeCell ref="G8:H8"/>
    <mergeCell ref="I8:J8"/>
    <mergeCell ref="K8:L8"/>
    <mergeCell ref="L10:L11"/>
    <mergeCell ref="W13:Z13"/>
    <mergeCell ref="AA13:AD13"/>
    <mergeCell ref="B14:D16"/>
    <mergeCell ref="E14:H14"/>
    <mergeCell ref="I14:K14"/>
    <mergeCell ref="L14:N14"/>
    <mergeCell ref="O14:O16"/>
    <mergeCell ref="P14:U14"/>
    <mergeCell ref="W14:AD17"/>
    <mergeCell ref="E15:H15"/>
    <mergeCell ref="B12:C12"/>
    <mergeCell ref="D12:AD12"/>
    <mergeCell ref="B4:D4"/>
    <mergeCell ref="A4:A12"/>
    <mergeCell ref="M10:M11"/>
    <mergeCell ref="N10:N11"/>
    <mergeCell ref="O10:P10"/>
    <mergeCell ref="Q10:R10"/>
    <mergeCell ref="S10:T10"/>
    <mergeCell ref="U10:V10"/>
    <mergeCell ref="O11:P11"/>
    <mergeCell ref="Q11:R11"/>
    <mergeCell ref="S11:T11"/>
    <mergeCell ref="U11:V11"/>
    <mergeCell ref="W9:AD11"/>
    <mergeCell ref="C10:C11"/>
    <mergeCell ref="D10:D11"/>
    <mergeCell ref="E10:E11"/>
    <mergeCell ref="F10:F11"/>
    <mergeCell ref="G10:G11"/>
    <mergeCell ref="H10:H11"/>
    <mergeCell ref="I10:I11"/>
    <mergeCell ref="M17:N17"/>
    <mergeCell ref="O17:P17"/>
    <mergeCell ref="Q17:R17"/>
    <mergeCell ref="S17:T17"/>
    <mergeCell ref="U17:V17"/>
    <mergeCell ref="O18:P18"/>
    <mergeCell ref="Q18:R18"/>
    <mergeCell ref="S18:T18"/>
    <mergeCell ref="U18:V18"/>
    <mergeCell ref="B17:B20"/>
    <mergeCell ref="C17:D17"/>
    <mergeCell ref="E17:F17"/>
    <mergeCell ref="G17:H17"/>
    <mergeCell ref="I17:J17"/>
    <mergeCell ref="K17:L17"/>
    <mergeCell ref="L19:L20"/>
    <mergeCell ref="I15:K15"/>
    <mergeCell ref="L15:N15"/>
    <mergeCell ref="P15:U15"/>
    <mergeCell ref="E16:H16"/>
    <mergeCell ref="I16:K16"/>
    <mergeCell ref="L16:N16"/>
    <mergeCell ref="P16:U16"/>
    <mergeCell ref="B21:C21"/>
    <mergeCell ref="D21:AD21"/>
    <mergeCell ref="A22:A30"/>
    <mergeCell ref="B22:D22"/>
    <mergeCell ref="E22:H22"/>
    <mergeCell ref="I22:K22"/>
    <mergeCell ref="L22:N22"/>
    <mergeCell ref="O22:V22"/>
    <mergeCell ref="W22:Z22"/>
    <mergeCell ref="AA22:AD22"/>
    <mergeCell ref="M19:M20"/>
    <mergeCell ref="N19:N20"/>
    <mergeCell ref="O19:P19"/>
    <mergeCell ref="Q19:R19"/>
    <mergeCell ref="S19:T19"/>
    <mergeCell ref="U19:V19"/>
    <mergeCell ref="O20:P20"/>
    <mergeCell ref="Q20:R20"/>
    <mergeCell ref="S20:T20"/>
    <mergeCell ref="U20:V20"/>
    <mergeCell ref="W18:AD20"/>
    <mergeCell ref="C19:C20"/>
    <mergeCell ref="D19:D20"/>
    <mergeCell ref="E19:E20"/>
    <mergeCell ref="F19:F20"/>
    <mergeCell ref="G19:G20"/>
    <mergeCell ref="H19:H20"/>
    <mergeCell ref="I19:I20"/>
    <mergeCell ref="J19:J20"/>
    <mergeCell ref="K19:K20"/>
    <mergeCell ref="O26:P26"/>
    <mergeCell ref="Q26:R26"/>
    <mergeCell ref="S26:T26"/>
    <mergeCell ref="U26:V26"/>
    <mergeCell ref="O27:P27"/>
    <mergeCell ref="Q27:R27"/>
    <mergeCell ref="S27:T27"/>
    <mergeCell ref="U27:V27"/>
    <mergeCell ref="B26:B29"/>
    <mergeCell ref="C26:D26"/>
    <mergeCell ref="E26:F26"/>
    <mergeCell ref="G26:H26"/>
    <mergeCell ref="I26:J26"/>
    <mergeCell ref="K26:L26"/>
    <mergeCell ref="L28:L29"/>
    <mergeCell ref="W23:AD26"/>
    <mergeCell ref="E24:H24"/>
    <mergeCell ref="I24:K24"/>
    <mergeCell ref="L24:N24"/>
    <mergeCell ref="P24:U24"/>
    <mergeCell ref="E25:H25"/>
    <mergeCell ref="I25:K25"/>
    <mergeCell ref="L25:N25"/>
    <mergeCell ref="P25:U25"/>
    <mergeCell ref="M26:N26"/>
    <mergeCell ref="B23:D25"/>
    <mergeCell ref="E23:H23"/>
    <mergeCell ref="I23:K23"/>
    <mergeCell ref="L23:N23"/>
    <mergeCell ref="O23:O25"/>
    <mergeCell ref="P23:U23"/>
    <mergeCell ref="B30:C30"/>
    <mergeCell ref="D30:AD30"/>
    <mergeCell ref="A31:A39"/>
    <mergeCell ref="B31:D31"/>
    <mergeCell ref="E31:H31"/>
    <mergeCell ref="I31:K31"/>
    <mergeCell ref="L31:N31"/>
    <mergeCell ref="O31:V31"/>
    <mergeCell ref="W31:Z31"/>
    <mergeCell ref="AA31:AD31"/>
    <mergeCell ref="M28:M29"/>
    <mergeCell ref="N28:N29"/>
    <mergeCell ref="O28:P28"/>
    <mergeCell ref="Q28:R28"/>
    <mergeCell ref="S28:T28"/>
    <mergeCell ref="U28:V28"/>
    <mergeCell ref="O29:P29"/>
    <mergeCell ref="Q29:R29"/>
    <mergeCell ref="S29:T29"/>
    <mergeCell ref="U29:V29"/>
    <mergeCell ref="W27:AD29"/>
    <mergeCell ref="C28:C29"/>
    <mergeCell ref="D28:D29"/>
    <mergeCell ref="E28:E29"/>
    <mergeCell ref="F28:F29"/>
    <mergeCell ref="G28:G29"/>
    <mergeCell ref="H28:H29"/>
    <mergeCell ref="I28:I29"/>
    <mergeCell ref="J28:J29"/>
    <mergeCell ref="K28:K29"/>
    <mergeCell ref="O35:P35"/>
    <mergeCell ref="Q35:R35"/>
    <mergeCell ref="S35:T35"/>
    <mergeCell ref="U35:V35"/>
    <mergeCell ref="O36:P36"/>
    <mergeCell ref="Q36:R36"/>
    <mergeCell ref="S36:T36"/>
    <mergeCell ref="U36:V36"/>
    <mergeCell ref="B35:B38"/>
    <mergeCell ref="C35:D35"/>
    <mergeCell ref="E35:F35"/>
    <mergeCell ref="G35:H35"/>
    <mergeCell ref="I35:J35"/>
    <mergeCell ref="K35:L35"/>
    <mergeCell ref="L37:L38"/>
    <mergeCell ref="W32:AD35"/>
    <mergeCell ref="E33:H33"/>
    <mergeCell ref="I33:K33"/>
    <mergeCell ref="L33:N33"/>
    <mergeCell ref="P33:U33"/>
    <mergeCell ref="E34:H34"/>
    <mergeCell ref="I34:K34"/>
    <mergeCell ref="L34:N34"/>
    <mergeCell ref="P34:U34"/>
    <mergeCell ref="M35:N35"/>
    <mergeCell ref="B32:D34"/>
    <mergeCell ref="E32:H32"/>
    <mergeCell ref="I32:K32"/>
    <mergeCell ref="L32:N32"/>
    <mergeCell ref="O32:O34"/>
    <mergeCell ref="P32:U32"/>
    <mergeCell ref="B39:C39"/>
    <mergeCell ref="D39:AD39"/>
    <mergeCell ref="A40:A48"/>
    <mergeCell ref="B40:D40"/>
    <mergeCell ref="E40:H40"/>
    <mergeCell ref="I40:K40"/>
    <mergeCell ref="L40:N40"/>
    <mergeCell ref="O40:V40"/>
    <mergeCell ref="W40:Z40"/>
    <mergeCell ref="AA40:AD40"/>
    <mergeCell ref="M37:M38"/>
    <mergeCell ref="N37:N38"/>
    <mergeCell ref="O37:P37"/>
    <mergeCell ref="Q37:R37"/>
    <mergeCell ref="S37:T37"/>
    <mergeCell ref="U37:V37"/>
    <mergeCell ref="O38:P38"/>
    <mergeCell ref="Q38:R38"/>
    <mergeCell ref="S38:T38"/>
    <mergeCell ref="U38:V38"/>
    <mergeCell ref="W36:AD38"/>
    <mergeCell ref="C37:C38"/>
    <mergeCell ref="D37:D38"/>
    <mergeCell ref="E37:E38"/>
    <mergeCell ref="F37:F38"/>
    <mergeCell ref="G37:G38"/>
    <mergeCell ref="H37:H38"/>
    <mergeCell ref="I37:I38"/>
    <mergeCell ref="J37:J38"/>
    <mergeCell ref="K37:K38"/>
    <mergeCell ref="O44:P44"/>
    <mergeCell ref="Q44:R44"/>
    <mergeCell ref="S44:T44"/>
    <mergeCell ref="U44:V44"/>
    <mergeCell ref="O45:P45"/>
    <mergeCell ref="Q45:R45"/>
    <mergeCell ref="S45:T45"/>
    <mergeCell ref="U45:V45"/>
    <mergeCell ref="B44:B47"/>
    <mergeCell ref="C44:D44"/>
    <mergeCell ref="E44:F44"/>
    <mergeCell ref="G44:H44"/>
    <mergeCell ref="I44:J44"/>
    <mergeCell ref="K44:L44"/>
    <mergeCell ref="L46:L47"/>
    <mergeCell ref="W41:AD44"/>
    <mergeCell ref="E42:H42"/>
    <mergeCell ref="I42:K42"/>
    <mergeCell ref="L42:N42"/>
    <mergeCell ref="P42:U42"/>
    <mergeCell ref="E43:H43"/>
    <mergeCell ref="I43:K43"/>
    <mergeCell ref="L43:N43"/>
    <mergeCell ref="P43:U43"/>
    <mergeCell ref="M44:N44"/>
    <mergeCell ref="B41:D43"/>
    <mergeCell ref="E41:H41"/>
    <mergeCell ref="I41:K41"/>
    <mergeCell ref="L41:N41"/>
    <mergeCell ref="O41:O43"/>
    <mergeCell ref="P41:U41"/>
    <mergeCell ref="B48:C48"/>
    <mergeCell ref="D48:AD48"/>
    <mergeCell ref="A49:A57"/>
    <mergeCell ref="B49:D49"/>
    <mergeCell ref="E49:H49"/>
    <mergeCell ref="I49:K49"/>
    <mergeCell ref="L49:N49"/>
    <mergeCell ref="O49:V49"/>
    <mergeCell ref="W49:Z49"/>
    <mergeCell ref="AA49:AD49"/>
    <mergeCell ref="M46:M47"/>
    <mergeCell ref="N46:N47"/>
    <mergeCell ref="O46:P46"/>
    <mergeCell ref="Q46:R46"/>
    <mergeCell ref="S46:T46"/>
    <mergeCell ref="U46:V46"/>
    <mergeCell ref="O47:P47"/>
    <mergeCell ref="Q47:R47"/>
    <mergeCell ref="S47:T47"/>
    <mergeCell ref="U47:V47"/>
    <mergeCell ref="W45:AD47"/>
    <mergeCell ref="C46:C47"/>
    <mergeCell ref="D46:D47"/>
    <mergeCell ref="E46:E47"/>
    <mergeCell ref="F46:F47"/>
    <mergeCell ref="G46:G47"/>
    <mergeCell ref="H46:H47"/>
    <mergeCell ref="I46:I47"/>
    <mergeCell ref="J46:J47"/>
    <mergeCell ref="K46:K47"/>
    <mergeCell ref="O53:P53"/>
    <mergeCell ref="Q53:R53"/>
    <mergeCell ref="S53:T53"/>
    <mergeCell ref="U53:V53"/>
    <mergeCell ref="O54:P54"/>
    <mergeCell ref="Q54:R54"/>
    <mergeCell ref="S54:T54"/>
    <mergeCell ref="U54:V54"/>
    <mergeCell ref="B53:B56"/>
    <mergeCell ref="C53:D53"/>
    <mergeCell ref="E53:F53"/>
    <mergeCell ref="G53:H53"/>
    <mergeCell ref="I53:J53"/>
    <mergeCell ref="K53:L53"/>
    <mergeCell ref="L55:L56"/>
    <mergeCell ref="W50:AD53"/>
    <mergeCell ref="E51:H51"/>
    <mergeCell ref="I51:K51"/>
    <mergeCell ref="L51:N51"/>
    <mergeCell ref="P51:U51"/>
    <mergeCell ref="E52:H52"/>
    <mergeCell ref="I52:K52"/>
    <mergeCell ref="L52:N52"/>
    <mergeCell ref="P52:U52"/>
    <mergeCell ref="M53:N53"/>
    <mergeCell ref="B50:D52"/>
    <mergeCell ref="E50:H50"/>
    <mergeCell ref="I50:K50"/>
    <mergeCell ref="L50:N50"/>
    <mergeCell ref="O50:O52"/>
    <mergeCell ref="P50:U50"/>
    <mergeCell ref="B57:C57"/>
    <mergeCell ref="D57:AD57"/>
    <mergeCell ref="A58:A66"/>
    <mergeCell ref="B58:D58"/>
    <mergeCell ref="E58:H58"/>
    <mergeCell ref="I58:K58"/>
    <mergeCell ref="L58:N58"/>
    <mergeCell ref="O58:V58"/>
    <mergeCell ref="W58:Z58"/>
    <mergeCell ref="AA58:AD58"/>
    <mergeCell ref="M55:M56"/>
    <mergeCell ref="N55:N56"/>
    <mergeCell ref="O55:P55"/>
    <mergeCell ref="Q55:R55"/>
    <mergeCell ref="S55:T55"/>
    <mergeCell ref="U55:V55"/>
    <mergeCell ref="O56:P56"/>
    <mergeCell ref="Q56:R56"/>
    <mergeCell ref="S56:T56"/>
    <mergeCell ref="U56:V56"/>
    <mergeCell ref="W54:AD56"/>
    <mergeCell ref="C55:C56"/>
    <mergeCell ref="D55:D56"/>
    <mergeCell ref="E55:E56"/>
    <mergeCell ref="F55:F56"/>
    <mergeCell ref="G55:G56"/>
    <mergeCell ref="H55:H56"/>
    <mergeCell ref="I55:I56"/>
    <mergeCell ref="J55:J56"/>
    <mergeCell ref="K55:K56"/>
    <mergeCell ref="O62:P62"/>
    <mergeCell ref="Q62:R62"/>
    <mergeCell ref="S62:T62"/>
    <mergeCell ref="U62:V62"/>
    <mergeCell ref="O63:P63"/>
    <mergeCell ref="Q63:R63"/>
    <mergeCell ref="S63:T63"/>
    <mergeCell ref="U63:V63"/>
    <mergeCell ref="B62:B65"/>
    <mergeCell ref="C62:D62"/>
    <mergeCell ref="E62:F62"/>
    <mergeCell ref="G62:H62"/>
    <mergeCell ref="I62:J62"/>
    <mergeCell ref="K62:L62"/>
    <mergeCell ref="L64:L65"/>
    <mergeCell ref="W59:AD62"/>
    <mergeCell ref="E60:H60"/>
    <mergeCell ref="I60:K60"/>
    <mergeCell ref="L60:N60"/>
    <mergeCell ref="P60:U60"/>
    <mergeCell ref="E61:H61"/>
    <mergeCell ref="I61:K61"/>
    <mergeCell ref="L61:N61"/>
    <mergeCell ref="P61:U61"/>
    <mergeCell ref="M62:N62"/>
    <mergeCell ref="B59:D61"/>
    <mergeCell ref="E59:H59"/>
    <mergeCell ref="I59:K59"/>
    <mergeCell ref="L59:N59"/>
    <mergeCell ref="O59:O61"/>
    <mergeCell ref="P59:U59"/>
    <mergeCell ref="B66:C66"/>
    <mergeCell ref="D66:AD66"/>
    <mergeCell ref="A67:A75"/>
    <mergeCell ref="B67:D67"/>
    <mergeCell ref="E67:H67"/>
    <mergeCell ref="I67:K67"/>
    <mergeCell ref="L67:N67"/>
    <mergeCell ref="O67:V67"/>
    <mergeCell ref="W67:Z67"/>
    <mergeCell ref="AA67:AD67"/>
    <mergeCell ref="M64:M65"/>
    <mergeCell ref="N64:N65"/>
    <mergeCell ref="O64:P64"/>
    <mergeCell ref="Q64:R64"/>
    <mergeCell ref="S64:T64"/>
    <mergeCell ref="U64:V64"/>
    <mergeCell ref="O65:P65"/>
    <mergeCell ref="Q65:R65"/>
    <mergeCell ref="S65:T65"/>
    <mergeCell ref="U65:V65"/>
    <mergeCell ref="W63:AD65"/>
    <mergeCell ref="C64:C65"/>
    <mergeCell ref="D64:D65"/>
    <mergeCell ref="E64:E65"/>
    <mergeCell ref="F64:F65"/>
    <mergeCell ref="G64:G65"/>
    <mergeCell ref="H64:H65"/>
    <mergeCell ref="I64:I65"/>
    <mergeCell ref="J64:J65"/>
    <mergeCell ref="K64:K65"/>
    <mergeCell ref="O71:P71"/>
    <mergeCell ref="Q71:R71"/>
    <mergeCell ref="S71:T71"/>
    <mergeCell ref="U71:V71"/>
    <mergeCell ref="O72:P72"/>
    <mergeCell ref="Q72:R72"/>
    <mergeCell ref="S72:T72"/>
    <mergeCell ref="U72:V72"/>
    <mergeCell ref="B71:B74"/>
    <mergeCell ref="C71:D71"/>
    <mergeCell ref="E71:F71"/>
    <mergeCell ref="G71:H71"/>
    <mergeCell ref="I71:J71"/>
    <mergeCell ref="K71:L71"/>
    <mergeCell ref="L73:L74"/>
    <mergeCell ref="W68:AD71"/>
    <mergeCell ref="E69:H69"/>
    <mergeCell ref="I69:K69"/>
    <mergeCell ref="L69:N69"/>
    <mergeCell ref="P69:U69"/>
    <mergeCell ref="E70:H70"/>
    <mergeCell ref="I70:K70"/>
    <mergeCell ref="L70:N70"/>
    <mergeCell ref="P70:U70"/>
    <mergeCell ref="M71:N71"/>
    <mergeCell ref="B68:D70"/>
    <mergeCell ref="E68:H68"/>
    <mergeCell ref="I68:K68"/>
    <mergeCell ref="L68:N68"/>
    <mergeCell ref="O68:O70"/>
    <mergeCell ref="P68:U68"/>
    <mergeCell ref="B75:C75"/>
    <mergeCell ref="D75:AD75"/>
    <mergeCell ref="A76:A84"/>
    <mergeCell ref="B76:D76"/>
    <mergeCell ref="E76:H76"/>
    <mergeCell ref="I76:K76"/>
    <mergeCell ref="L76:N76"/>
    <mergeCell ref="O76:V76"/>
    <mergeCell ref="W76:Z76"/>
    <mergeCell ref="AA76:AD76"/>
    <mergeCell ref="M73:M74"/>
    <mergeCell ref="N73:N74"/>
    <mergeCell ref="O73:P73"/>
    <mergeCell ref="Q73:R73"/>
    <mergeCell ref="S73:T73"/>
    <mergeCell ref="U73:V73"/>
    <mergeCell ref="O74:P74"/>
    <mergeCell ref="Q74:R74"/>
    <mergeCell ref="S74:T74"/>
    <mergeCell ref="U74:V74"/>
    <mergeCell ref="W72:AD74"/>
    <mergeCell ref="C73:C74"/>
    <mergeCell ref="D73:D74"/>
    <mergeCell ref="E73:E74"/>
    <mergeCell ref="F73:F74"/>
    <mergeCell ref="G73:G74"/>
    <mergeCell ref="H73:H74"/>
    <mergeCell ref="I73:I74"/>
    <mergeCell ref="J73:J74"/>
    <mergeCell ref="K73:K74"/>
    <mergeCell ref="O80:P80"/>
    <mergeCell ref="Q80:R80"/>
    <mergeCell ref="S80:T80"/>
    <mergeCell ref="U80:V80"/>
    <mergeCell ref="O81:P81"/>
    <mergeCell ref="Q81:R81"/>
    <mergeCell ref="S81:T81"/>
    <mergeCell ref="U81:V81"/>
    <mergeCell ref="B80:B83"/>
    <mergeCell ref="C80:D80"/>
    <mergeCell ref="E80:F80"/>
    <mergeCell ref="G80:H80"/>
    <mergeCell ref="I80:J80"/>
    <mergeCell ref="K80:L80"/>
    <mergeCell ref="L82:L83"/>
    <mergeCell ref="W77:AD80"/>
    <mergeCell ref="E78:H78"/>
    <mergeCell ref="I78:K78"/>
    <mergeCell ref="L78:N78"/>
    <mergeCell ref="P78:U78"/>
    <mergeCell ref="E79:H79"/>
    <mergeCell ref="I79:K79"/>
    <mergeCell ref="L79:N79"/>
    <mergeCell ref="P79:U79"/>
    <mergeCell ref="M80:N80"/>
    <mergeCell ref="B77:D79"/>
    <mergeCell ref="E77:H77"/>
    <mergeCell ref="I77:K77"/>
    <mergeCell ref="L77:N77"/>
    <mergeCell ref="O77:O79"/>
    <mergeCell ref="P77:U77"/>
    <mergeCell ref="B84:C84"/>
    <mergeCell ref="D84:AD84"/>
    <mergeCell ref="A85:A93"/>
    <mergeCell ref="B85:D85"/>
    <mergeCell ref="E85:H85"/>
    <mergeCell ref="I85:K85"/>
    <mergeCell ref="L85:N85"/>
    <mergeCell ref="O85:V85"/>
    <mergeCell ref="W85:Z85"/>
    <mergeCell ref="AA85:AD85"/>
    <mergeCell ref="M82:M83"/>
    <mergeCell ref="N82:N83"/>
    <mergeCell ref="O82:P82"/>
    <mergeCell ref="Q82:R82"/>
    <mergeCell ref="S82:T82"/>
    <mergeCell ref="U82:V82"/>
    <mergeCell ref="O83:P83"/>
    <mergeCell ref="Q83:R83"/>
    <mergeCell ref="S83:T83"/>
    <mergeCell ref="U83:V83"/>
    <mergeCell ref="W81:AD83"/>
    <mergeCell ref="C82:C83"/>
    <mergeCell ref="D82:D83"/>
    <mergeCell ref="E82:E83"/>
    <mergeCell ref="F82:F83"/>
    <mergeCell ref="G82:G83"/>
    <mergeCell ref="H82:H83"/>
    <mergeCell ref="I82:I83"/>
    <mergeCell ref="J82:J83"/>
    <mergeCell ref="K82:K83"/>
    <mergeCell ref="O90:P90"/>
    <mergeCell ref="Q90:R90"/>
    <mergeCell ref="S90:T90"/>
    <mergeCell ref="U90:V90"/>
    <mergeCell ref="B89:B92"/>
    <mergeCell ref="C89:D89"/>
    <mergeCell ref="E89:F89"/>
    <mergeCell ref="G89:H89"/>
    <mergeCell ref="I89:J89"/>
    <mergeCell ref="K89:L89"/>
    <mergeCell ref="L91:L92"/>
    <mergeCell ref="W86:AD89"/>
    <mergeCell ref="E87:H87"/>
    <mergeCell ref="I87:K87"/>
    <mergeCell ref="L87:N87"/>
    <mergeCell ref="P87:U87"/>
    <mergeCell ref="E88:H88"/>
    <mergeCell ref="I88:K88"/>
    <mergeCell ref="L88:N88"/>
    <mergeCell ref="P88:U88"/>
    <mergeCell ref="M89:N89"/>
    <mergeCell ref="B86:D88"/>
    <mergeCell ref="E86:H86"/>
    <mergeCell ref="I86:K86"/>
    <mergeCell ref="L86:N86"/>
    <mergeCell ref="O86:O88"/>
    <mergeCell ref="P86:U86"/>
    <mergeCell ref="B93:C93"/>
    <mergeCell ref="D93:AD93"/>
    <mergeCell ref="A13:A21"/>
    <mergeCell ref="B13:D13"/>
    <mergeCell ref="E13:H13"/>
    <mergeCell ref="I13:K13"/>
    <mergeCell ref="L13:N13"/>
    <mergeCell ref="O13:V13"/>
    <mergeCell ref="M91:M92"/>
    <mergeCell ref="N91:N92"/>
    <mergeCell ref="O91:P91"/>
    <mergeCell ref="Q91:R91"/>
    <mergeCell ref="S91:T91"/>
    <mergeCell ref="U91:V91"/>
    <mergeCell ref="O92:P92"/>
    <mergeCell ref="Q92:R92"/>
    <mergeCell ref="S92:T92"/>
    <mergeCell ref="U92:V92"/>
    <mergeCell ref="W90:AD92"/>
    <mergeCell ref="C91:C92"/>
    <mergeCell ref="D91:D92"/>
    <mergeCell ref="E91:E92"/>
    <mergeCell ref="F91:F92"/>
    <mergeCell ref="G91:G92"/>
    <mergeCell ref="H91:H92"/>
    <mergeCell ref="I91:I92"/>
    <mergeCell ref="J91:J92"/>
    <mergeCell ref="K91:K92"/>
    <mergeCell ref="O89:P89"/>
    <mergeCell ref="Q89:R89"/>
    <mergeCell ref="S89:T89"/>
    <mergeCell ref="U89:V89"/>
    <mergeCell ref="W94:Z94"/>
    <mergeCell ref="AA94:AD94"/>
    <mergeCell ref="B95:D97"/>
    <mergeCell ref="E95:H95"/>
    <mergeCell ref="I95:K95"/>
    <mergeCell ref="L95:N95"/>
    <mergeCell ref="O95:O97"/>
    <mergeCell ref="P95:U95"/>
    <mergeCell ref="W95:AD98"/>
    <mergeCell ref="E96:H96"/>
    <mergeCell ref="A94:A102"/>
    <mergeCell ref="B94:D94"/>
    <mergeCell ref="E94:H94"/>
    <mergeCell ref="I94:K94"/>
    <mergeCell ref="L94:N94"/>
    <mergeCell ref="O94:V94"/>
    <mergeCell ref="I96:K96"/>
    <mergeCell ref="L96:N96"/>
    <mergeCell ref="P96:U96"/>
    <mergeCell ref="E97:H97"/>
    <mergeCell ref="O98:P98"/>
    <mergeCell ref="Q98:R98"/>
    <mergeCell ref="S98:T98"/>
    <mergeCell ref="U98:V98"/>
    <mergeCell ref="O99:P99"/>
    <mergeCell ref="Q99:R99"/>
    <mergeCell ref="S99:T99"/>
    <mergeCell ref="U99:V99"/>
    <mergeCell ref="I97:K97"/>
    <mergeCell ref="L97:N97"/>
    <mergeCell ref="P97:U97"/>
    <mergeCell ref="B98:B101"/>
    <mergeCell ref="C98:D98"/>
    <mergeCell ref="E98:F98"/>
    <mergeCell ref="G98:H98"/>
    <mergeCell ref="I98:J98"/>
    <mergeCell ref="K98:L98"/>
    <mergeCell ref="M98:N98"/>
    <mergeCell ref="U100:V100"/>
    <mergeCell ref="O101:P101"/>
    <mergeCell ref="Q101:R101"/>
    <mergeCell ref="S101:T101"/>
    <mergeCell ref="U101:V101"/>
    <mergeCell ref="B102:C102"/>
    <mergeCell ref="D102:AD102"/>
    <mergeCell ref="L100:L101"/>
    <mergeCell ref="M100:M101"/>
    <mergeCell ref="N100:N101"/>
    <mergeCell ref="O100:P100"/>
    <mergeCell ref="Q100:R100"/>
    <mergeCell ref="S100:T100"/>
    <mergeCell ref="W99:AD101"/>
    <mergeCell ref="C100:C101"/>
    <mergeCell ref="D100:D101"/>
    <mergeCell ref="E100:E101"/>
    <mergeCell ref="F100:F101"/>
    <mergeCell ref="G100:G101"/>
    <mergeCell ref="H100:H101"/>
    <mergeCell ref="I100:I101"/>
    <mergeCell ref="J100:J101"/>
    <mergeCell ref="K100:K101"/>
    <mergeCell ref="W103:Z103"/>
    <mergeCell ref="AA103:AD103"/>
    <mergeCell ref="B104:D106"/>
    <mergeCell ref="E104:H104"/>
    <mergeCell ref="I104:K104"/>
    <mergeCell ref="L104:N104"/>
    <mergeCell ref="O104:O106"/>
    <mergeCell ref="P104:U104"/>
    <mergeCell ref="W104:AD107"/>
    <mergeCell ref="E105:H105"/>
    <mergeCell ref="A103:A111"/>
    <mergeCell ref="B103:D103"/>
    <mergeCell ref="E103:H103"/>
    <mergeCell ref="I103:K103"/>
    <mergeCell ref="L103:N103"/>
    <mergeCell ref="O103:V103"/>
    <mergeCell ref="I105:K105"/>
    <mergeCell ref="L105:N105"/>
    <mergeCell ref="P105:U105"/>
    <mergeCell ref="E106:H106"/>
    <mergeCell ref="O107:P107"/>
    <mergeCell ref="Q107:R107"/>
    <mergeCell ref="S107:T107"/>
    <mergeCell ref="U107:V107"/>
    <mergeCell ref="O108:P108"/>
    <mergeCell ref="Q108:R108"/>
    <mergeCell ref="S108:T108"/>
    <mergeCell ref="U108:V108"/>
    <mergeCell ref="I106:K106"/>
    <mergeCell ref="L106:N106"/>
    <mergeCell ref="P106:U106"/>
    <mergeCell ref="B107:B110"/>
    <mergeCell ref="C107:D107"/>
    <mergeCell ref="E107:F107"/>
    <mergeCell ref="G107:H107"/>
    <mergeCell ref="I107:J107"/>
    <mergeCell ref="K107:L107"/>
    <mergeCell ref="M107:N107"/>
    <mergeCell ref="U109:V109"/>
    <mergeCell ref="O110:P110"/>
    <mergeCell ref="Q110:R110"/>
    <mergeCell ref="S110:T110"/>
    <mergeCell ref="U110:V110"/>
    <mergeCell ref="B111:C111"/>
    <mergeCell ref="D111:AD111"/>
    <mergeCell ref="L109:L110"/>
    <mergeCell ref="M109:M110"/>
    <mergeCell ref="N109:N110"/>
    <mergeCell ref="O109:P109"/>
    <mergeCell ref="Q109:R109"/>
    <mergeCell ref="S109:T109"/>
    <mergeCell ref="W108:AD110"/>
    <mergeCell ref="C109:C110"/>
    <mergeCell ref="D109:D110"/>
    <mergeCell ref="E109:E110"/>
    <mergeCell ref="F109:F110"/>
    <mergeCell ref="G109:G110"/>
    <mergeCell ref="H109:H110"/>
    <mergeCell ref="I109:I110"/>
    <mergeCell ref="J109:J110"/>
    <mergeCell ref="K109:K110"/>
    <mergeCell ref="W112:Z112"/>
    <mergeCell ref="AA112:AD112"/>
    <mergeCell ref="B113:D115"/>
    <mergeCell ref="E113:H113"/>
    <mergeCell ref="I113:K113"/>
    <mergeCell ref="L113:N113"/>
    <mergeCell ref="O113:O115"/>
    <mergeCell ref="P113:U113"/>
    <mergeCell ref="W113:AD116"/>
    <mergeCell ref="E114:H114"/>
    <mergeCell ref="A112:A120"/>
    <mergeCell ref="B112:D112"/>
    <mergeCell ref="E112:H112"/>
    <mergeCell ref="I112:K112"/>
    <mergeCell ref="L112:N112"/>
    <mergeCell ref="O112:V112"/>
    <mergeCell ref="I114:K114"/>
    <mergeCell ref="L114:N114"/>
    <mergeCell ref="P114:U114"/>
    <mergeCell ref="E115:H115"/>
    <mergeCell ref="O116:P116"/>
    <mergeCell ref="Q116:R116"/>
    <mergeCell ref="S116:T116"/>
    <mergeCell ref="U116:V116"/>
    <mergeCell ref="O117:P117"/>
    <mergeCell ref="Q117:R117"/>
    <mergeCell ref="S117:T117"/>
    <mergeCell ref="U117:V117"/>
    <mergeCell ref="I115:K115"/>
    <mergeCell ref="L115:N115"/>
    <mergeCell ref="P115:U115"/>
    <mergeCell ref="B116:B119"/>
    <mergeCell ref="C116:D116"/>
    <mergeCell ref="E116:F116"/>
    <mergeCell ref="G116:H116"/>
    <mergeCell ref="I116:J116"/>
    <mergeCell ref="K116:L116"/>
    <mergeCell ref="M116:N116"/>
    <mergeCell ref="U118:V118"/>
    <mergeCell ref="O119:P119"/>
    <mergeCell ref="Q119:R119"/>
    <mergeCell ref="S119:T119"/>
    <mergeCell ref="U119:V119"/>
    <mergeCell ref="B120:C120"/>
    <mergeCell ref="D120:AD120"/>
    <mergeCell ref="L118:L119"/>
    <mergeCell ref="M118:M119"/>
    <mergeCell ref="N118:N119"/>
    <mergeCell ref="O118:P118"/>
    <mergeCell ref="Q118:R118"/>
    <mergeCell ref="S118:T118"/>
    <mergeCell ref="W117:AD119"/>
    <mergeCell ref="C118:C119"/>
    <mergeCell ref="D118:D119"/>
    <mergeCell ref="E118:E119"/>
    <mergeCell ref="F118:F119"/>
    <mergeCell ref="G118:G119"/>
    <mergeCell ref="H118:H119"/>
    <mergeCell ref="I118:I119"/>
    <mergeCell ref="J118:J119"/>
    <mergeCell ref="K118:K119"/>
    <mergeCell ref="W121:Z121"/>
    <mergeCell ref="AA121:AD121"/>
    <mergeCell ref="B122:D124"/>
    <mergeCell ref="E122:H122"/>
    <mergeCell ref="I122:K122"/>
    <mergeCell ref="L122:N122"/>
    <mergeCell ref="O122:O124"/>
    <mergeCell ref="P122:U122"/>
    <mergeCell ref="W122:AD125"/>
    <mergeCell ref="E123:H123"/>
    <mergeCell ref="A121:A129"/>
    <mergeCell ref="B121:D121"/>
    <mergeCell ref="E121:H121"/>
    <mergeCell ref="I121:K121"/>
    <mergeCell ref="L121:N121"/>
    <mergeCell ref="O121:V121"/>
    <mergeCell ref="I123:K123"/>
    <mergeCell ref="L123:N123"/>
    <mergeCell ref="P123:U123"/>
    <mergeCell ref="E124:H124"/>
    <mergeCell ref="O125:P125"/>
    <mergeCell ref="Q125:R125"/>
    <mergeCell ref="S125:T125"/>
    <mergeCell ref="U125:V125"/>
    <mergeCell ref="O126:P126"/>
    <mergeCell ref="Q126:R126"/>
    <mergeCell ref="S126:T126"/>
    <mergeCell ref="U126:V126"/>
    <mergeCell ref="I124:K124"/>
    <mergeCell ref="L124:N124"/>
    <mergeCell ref="P124:U124"/>
    <mergeCell ref="B125:B128"/>
    <mergeCell ref="C125:D125"/>
    <mergeCell ref="E125:F125"/>
    <mergeCell ref="G125:H125"/>
    <mergeCell ref="I125:J125"/>
    <mergeCell ref="K125:L125"/>
    <mergeCell ref="M125:N125"/>
    <mergeCell ref="U127:V127"/>
    <mergeCell ref="O128:P128"/>
    <mergeCell ref="Q128:R128"/>
    <mergeCell ref="S128:T128"/>
    <mergeCell ref="U128:V128"/>
    <mergeCell ref="B129:C129"/>
    <mergeCell ref="D129:AD129"/>
    <mergeCell ref="L127:L128"/>
    <mergeCell ref="M127:M128"/>
    <mergeCell ref="N127:N128"/>
    <mergeCell ref="O127:P127"/>
    <mergeCell ref="Q127:R127"/>
    <mergeCell ref="S127:T127"/>
    <mergeCell ref="W126:AD128"/>
    <mergeCell ref="C127:C128"/>
    <mergeCell ref="D127:D128"/>
    <mergeCell ref="E127:E128"/>
    <mergeCell ref="F127:F128"/>
    <mergeCell ref="G127:G128"/>
    <mergeCell ref="H127:H128"/>
    <mergeCell ref="I127:I128"/>
    <mergeCell ref="J127:J128"/>
    <mergeCell ref="K127:K128"/>
    <mergeCell ref="W130:Z130"/>
    <mergeCell ref="AA130:AD130"/>
    <mergeCell ref="B131:D133"/>
    <mergeCell ref="E131:H131"/>
    <mergeCell ref="I131:K131"/>
    <mergeCell ref="L131:N131"/>
    <mergeCell ref="O131:O133"/>
    <mergeCell ref="P131:U131"/>
    <mergeCell ref="W131:AD134"/>
    <mergeCell ref="E132:H132"/>
    <mergeCell ref="A130:A138"/>
    <mergeCell ref="B130:D130"/>
    <mergeCell ref="E130:H130"/>
    <mergeCell ref="I130:K130"/>
    <mergeCell ref="L130:N130"/>
    <mergeCell ref="O130:V130"/>
    <mergeCell ref="I132:K132"/>
    <mergeCell ref="L132:N132"/>
    <mergeCell ref="P132:U132"/>
    <mergeCell ref="E133:H133"/>
    <mergeCell ref="O134:P134"/>
    <mergeCell ref="Q134:R134"/>
    <mergeCell ref="S134:T134"/>
    <mergeCell ref="U134:V134"/>
    <mergeCell ref="O135:P135"/>
    <mergeCell ref="Q135:R135"/>
    <mergeCell ref="S135:T135"/>
    <mergeCell ref="U135:V135"/>
    <mergeCell ref="I133:K133"/>
    <mergeCell ref="L133:N133"/>
    <mergeCell ref="P133:U133"/>
    <mergeCell ref="B134:B137"/>
    <mergeCell ref="C134:D134"/>
    <mergeCell ref="E134:F134"/>
    <mergeCell ref="G134:H134"/>
    <mergeCell ref="I134:J134"/>
    <mergeCell ref="K134:L134"/>
    <mergeCell ref="M134:N134"/>
    <mergeCell ref="U136:V136"/>
    <mergeCell ref="O137:P137"/>
    <mergeCell ref="Q137:R137"/>
    <mergeCell ref="S137:T137"/>
    <mergeCell ref="U137:V137"/>
    <mergeCell ref="B138:C138"/>
    <mergeCell ref="D138:AD138"/>
    <mergeCell ref="L136:L137"/>
    <mergeCell ref="M136:M137"/>
    <mergeCell ref="N136:N137"/>
    <mergeCell ref="O136:P136"/>
    <mergeCell ref="Q136:R136"/>
    <mergeCell ref="S136:T136"/>
    <mergeCell ref="W135:AD137"/>
    <mergeCell ref="C136:C137"/>
    <mergeCell ref="D136:D137"/>
    <mergeCell ref="E136:E137"/>
    <mergeCell ref="F136:F137"/>
    <mergeCell ref="G136:G137"/>
    <mergeCell ref="H136:H137"/>
    <mergeCell ref="I136:I137"/>
    <mergeCell ref="J136:J137"/>
    <mergeCell ref="K136:K137"/>
    <mergeCell ref="W139:Z139"/>
    <mergeCell ref="AA139:AD139"/>
    <mergeCell ref="B140:D142"/>
    <mergeCell ref="E140:H140"/>
    <mergeCell ref="I140:K140"/>
    <mergeCell ref="L140:N140"/>
    <mergeCell ref="O140:O142"/>
    <mergeCell ref="P140:U140"/>
    <mergeCell ref="W140:AD143"/>
    <mergeCell ref="E141:H141"/>
    <mergeCell ref="A139:A147"/>
    <mergeCell ref="B139:D139"/>
    <mergeCell ref="E139:H139"/>
    <mergeCell ref="I139:K139"/>
    <mergeCell ref="L139:N139"/>
    <mergeCell ref="O139:V139"/>
    <mergeCell ref="I141:K141"/>
    <mergeCell ref="L141:N141"/>
    <mergeCell ref="P141:U141"/>
    <mergeCell ref="E142:H142"/>
    <mergeCell ref="O143:P143"/>
    <mergeCell ref="Q143:R143"/>
    <mergeCell ref="S143:T143"/>
    <mergeCell ref="U143:V143"/>
    <mergeCell ref="O144:P144"/>
    <mergeCell ref="Q144:R144"/>
    <mergeCell ref="S144:T144"/>
    <mergeCell ref="U144:V144"/>
    <mergeCell ref="I142:K142"/>
    <mergeCell ref="L142:N142"/>
    <mergeCell ref="P142:U142"/>
    <mergeCell ref="B143:B146"/>
    <mergeCell ref="C143:D143"/>
    <mergeCell ref="E143:F143"/>
    <mergeCell ref="G143:H143"/>
    <mergeCell ref="I143:J143"/>
    <mergeCell ref="K143:L143"/>
    <mergeCell ref="M143:N143"/>
    <mergeCell ref="U145:V145"/>
    <mergeCell ref="O146:P146"/>
    <mergeCell ref="Q146:R146"/>
    <mergeCell ref="S146:T146"/>
    <mergeCell ref="U146:V146"/>
    <mergeCell ref="B147:C147"/>
    <mergeCell ref="D147:AD147"/>
    <mergeCell ref="L145:L146"/>
    <mergeCell ref="M145:M146"/>
    <mergeCell ref="N145:N146"/>
    <mergeCell ref="O145:P145"/>
    <mergeCell ref="Q145:R145"/>
    <mergeCell ref="S145:T145"/>
    <mergeCell ref="W144:AD146"/>
    <mergeCell ref="C145:C146"/>
    <mergeCell ref="D145:D146"/>
    <mergeCell ref="E145:E146"/>
    <mergeCell ref="F145:F146"/>
    <mergeCell ref="G145:G146"/>
    <mergeCell ref="H145:H146"/>
    <mergeCell ref="I145:I146"/>
    <mergeCell ref="J145:J146"/>
    <mergeCell ref="K145:K146"/>
    <mergeCell ref="W148:Z148"/>
    <mergeCell ref="AA148:AD148"/>
    <mergeCell ref="B149:D151"/>
    <mergeCell ref="E149:H149"/>
    <mergeCell ref="I149:K149"/>
    <mergeCell ref="L149:N149"/>
    <mergeCell ref="O149:O151"/>
    <mergeCell ref="P149:U149"/>
    <mergeCell ref="W149:AD152"/>
    <mergeCell ref="E150:H150"/>
    <mergeCell ref="A148:A156"/>
    <mergeCell ref="B148:D148"/>
    <mergeCell ref="E148:H148"/>
    <mergeCell ref="I148:K148"/>
    <mergeCell ref="L148:N148"/>
    <mergeCell ref="O148:V148"/>
    <mergeCell ref="I150:K150"/>
    <mergeCell ref="L150:N150"/>
    <mergeCell ref="P150:U150"/>
    <mergeCell ref="E151:H151"/>
    <mergeCell ref="O152:P152"/>
    <mergeCell ref="Q152:R152"/>
    <mergeCell ref="S152:T152"/>
    <mergeCell ref="U152:V152"/>
    <mergeCell ref="O153:P153"/>
    <mergeCell ref="Q153:R153"/>
    <mergeCell ref="S153:T153"/>
    <mergeCell ref="U153:V153"/>
    <mergeCell ref="I151:K151"/>
    <mergeCell ref="L151:N151"/>
    <mergeCell ref="P151:U151"/>
    <mergeCell ref="B152:B155"/>
    <mergeCell ref="C152:D152"/>
    <mergeCell ref="E152:F152"/>
    <mergeCell ref="G152:H152"/>
    <mergeCell ref="I152:J152"/>
    <mergeCell ref="K152:L152"/>
    <mergeCell ref="M152:N152"/>
    <mergeCell ref="U154:V154"/>
    <mergeCell ref="O155:P155"/>
    <mergeCell ref="Q155:R155"/>
    <mergeCell ref="S155:T155"/>
    <mergeCell ref="U155:V155"/>
    <mergeCell ref="B156:C156"/>
    <mergeCell ref="D156:AD156"/>
    <mergeCell ref="L154:L155"/>
    <mergeCell ref="M154:M155"/>
    <mergeCell ref="N154:N155"/>
    <mergeCell ref="O154:P154"/>
    <mergeCell ref="Q154:R154"/>
    <mergeCell ref="S154:T154"/>
    <mergeCell ref="W153:AD155"/>
    <mergeCell ref="C154:C155"/>
    <mergeCell ref="D154:D155"/>
    <mergeCell ref="E154:E155"/>
    <mergeCell ref="F154:F155"/>
    <mergeCell ref="G154:G155"/>
    <mergeCell ref="H154:H155"/>
    <mergeCell ref="I154:I155"/>
    <mergeCell ref="J154:J155"/>
    <mergeCell ref="K154:K155"/>
    <mergeCell ref="W157:Z157"/>
    <mergeCell ref="AA157:AD157"/>
    <mergeCell ref="B158:D160"/>
    <mergeCell ref="E158:H158"/>
    <mergeCell ref="I158:K158"/>
    <mergeCell ref="L158:N158"/>
    <mergeCell ref="O158:O160"/>
    <mergeCell ref="P158:U158"/>
    <mergeCell ref="W158:AD161"/>
    <mergeCell ref="E159:H159"/>
    <mergeCell ref="A157:A165"/>
    <mergeCell ref="B157:D157"/>
    <mergeCell ref="E157:H157"/>
    <mergeCell ref="I157:K157"/>
    <mergeCell ref="L157:N157"/>
    <mergeCell ref="O157:V157"/>
    <mergeCell ref="I159:K159"/>
    <mergeCell ref="L159:N159"/>
    <mergeCell ref="P159:U159"/>
    <mergeCell ref="E160:H160"/>
    <mergeCell ref="O161:P161"/>
    <mergeCell ref="Q161:R161"/>
    <mergeCell ref="S161:T161"/>
    <mergeCell ref="U161:V161"/>
    <mergeCell ref="O162:P162"/>
    <mergeCell ref="Q162:R162"/>
    <mergeCell ref="S162:T162"/>
    <mergeCell ref="U162:V162"/>
    <mergeCell ref="I160:K160"/>
    <mergeCell ref="L160:N160"/>
    <mergeCell ref="P160:U160"/>
    <mergeCell ref="B161:B164"/>
    <mergeCell ref="C161:D161"/>
    <mergeCell ref="E161:F161"/>
    <mergeCell ref="G161:H161"/>
    <mergeCell ref="I161:J161"/>
    <mergeCell ref="K161:L161"/>
    <mergeCell ref="M161:N161"/>
    <mergeCell ref="U163:V163"/>
    <mergeCell ref="O164:P164"/>
    <mergeCell ref="Q164:R164"/>
    <mergeCell ref="S164:T164"/>
    <mergeCell ref="U164:V164"/>
    <mergeCell ref="B165:C165"/>
    <mergeCell ref="D165:AD165"/>
    <mergeCell ref="L163:L164"/>
    <mergeCell ref="M163:M164"/>
    <mergeCell ref="N163:N164"/>
    <mergeCell ref="O163:P163"/>
    <mergeCell ref="Q163:R163"/>
    <mergeCell ref="S163:T163"/>
    <mergeCell ref="W162:AD164"/>
    <mergeCell ref="C163:C164"/>
    <mergeCell ref="D163:D164"/>
    <mergeCell ref="E163:E164"/>
    <mergeCell ref="F163:F164"/>
    <mergeCell ref="G163:G164"/>
    <mergeCell ref="H163:H164"/>
    <mergeCell ref="I163:I164"/>
    <mergeCell ref="J163:J164"/>
    <mergeCell ref="K163:K164"/>
    <mergeCell ref="W166:Z166"/>
    <mergeCell ref="AA166:AD166"/>
    <mergeCell ref="B167:D169"/>
    <mergeCell ref="E167:H167"/>
    <mergeCell ref="I167:K167"/>
    <mergeCell ref="L167:N167"/>
    <mergeCell ref="O167:O169"/>
    <mergeCell ref="P167:U167"/>
    <mergeCell ref="W167:AD170"/>
    <mergeCell ref="E168:H168"/>
    <mergeCell ref="A166:A174"/>
    <mergeCell ref="B166:D166"/>
    <mergeCell ref="E166:H166"/>
    <mergeCell ref="I166:K166"/>
    <mergeCell ref="L166:N166"/>
    <mergeCell ref="O166:V166"/>
    <mergeCell ref="I168:K168"/>
    <mergeCell ref="L168:N168"/>
    <mergeCell ref="P168:U168"/>
    <mergeCell ref="E169:H169"/>
    <mergeCell ref="O170:P170"/>
    <mergeCell ref="Q170:R170"/>
    <mergeCell ref="S170:T170"/>
    <mergeCell ref="U170:V170"/>
    <mergeCell ref="O171:P171"/>
    <mergeCell ref="Q171:R171"/>
    <mergeCell ref="S171:T171"/>
    <mergeCell ref="U171:V171"/>
    <mergeCell ref="I169:K169"/>
    <mergeCell ref="L169:N169"/>
    <mergeCell ref="P169:U169"/>
    <mergeCell ref="B170:B173"/>
    <mergeCell ref="C170:D170"/>
    <mergeCell ref="E170:F170"/>
    <mergeCell ref="G170:H170"/>
    <mergeCell ref="I170:J170"/>
    <mergeCell ref="K170:L170"/>
    <mergeCell ref="M170:N170"/>
    <mergeCell ref="U172:V172"/>
    <mergeCell ref="O173:P173"/>
    <mergeCell ref="Q173:R173"/>
    <mergeCell ref="S173:T173"/>
    <mergeCell ref="U173:V173"/>
    <mergeCell ref="B174:C174"/>
    <mergeCell ref="D174:AD174"/>
    <mergeCell ref="L172:L173"/>
    <mergeCell ref="M172:M173"/>
    <mergeCell ref="N172:N173"/>
    <mergeCell ref="O172:P172"/>
    <mergeCell ref="Q172:R172"/>
    <mergeCell ref="S172:T172"/>
    <mergeCell ref="W171:AD173"/>
    <mergeCell ref="C172:C173"/>
    <mergeCell ref="D172:D173"/>
    <mergeCell ref="E172:E173"/>
    <mergeCell ref="F172:F173"/>
    <mergeCell ref="G172:G173"/>
    <mergeCell ref="H172:H173"/>
    <mergeCell ref="I172:I173"/>
    <mergeCell ref="J172:J173"/>
    <mergeCell ref="K172:K173"/>
    <mergeCell ref="W175:Z175"/>
    <mergeCell ref="AA175:AD175"/>
    <mergeCell ref="B176:D178"/>
    <mergeCell ref="E176:H176"/>
    <mergeCell ref="I176:K176"/>
    <mergeCell ref="L176:N176"/>
    <mergeCell ref="O176:O178"/>
    <mergeCell ref="P176:U176"/>
    <mergeCell ref="W176:AD179"/>
    <mergeCell ref="E177:H177"/>
    <mergeCell ref="A175:A183"/>
    <mergeCell ref="B175:D175"/>
    <mergeCell ref="E175:H175"/>
    <mergeCell ref="I175:K175"/>
    <mergeCell ref="L175:N175"/>
    <mergeCell ref="O175:V175"/>
    <mergeCell ref="I177:K177"/>
    <mergeCell ref="L177:N177"/>
    <mergeCell ref="P177:U177"/>
    <mergeCell ref="E178:H178"/>
    <mergeCell ref="O179:P179"/>
    <mergeCell ref="Q179:R179"/>
    <mergeCell ref="S179:T179"/>
    <mergeCell ref="U179:V179"/>
    <mergeCell ref="O180:P180"/>
    <mergeCell ref="Q180:R180"/>
    <mergeCell ref="S180:T180"/>
    <mergeCell ref="U180:V180"/>
    <mergeCell ref="I178:K178"/>
    <mergeCell ref="L178:N178"/>
    <mergeCell ref="P178:U178"/>
    <mergeCell ref="B179:B182"/>
    <mergeCell ref="C179:D179"/>
    <mergeCell ref="E179:F179"/>
    <mergeCell ref="G179:H179"/>
    <mergeCell ref="I179:J179"/>
    <mergeCell ref="K179:L179"/>
    <mergeCell ref="M179:N179"/>
    <mergeCell ref="U181:V181"/>
    <mergeCell ref="O182:P182"/>
    <mergeCell ref="Q182:R182"/>
    <mergeCell ref="S182:T182"/>
    <mergeCell ref="U182:V182"/>
    <mergeCell ref="B183:C183"/>
    <mergeCell ref="D183:AD183"/>
    <mergeCell ref="L181:L182"/>
    <mergeCell ref="M181:M182"/>
    <mergeCell ref="N181:N182"/>
    <mergeCell ref="O181:P181"/>
    <mergeCell ref="Q181:R181"/>
    <mergeCell ref="S181:T181"/>
    <mergeCell ref="W180:AD182"/>
    <mergeCell ref="C181:C182"/>
    <mergeCell ref="D181:D182"/>
    <mergeCell ref="E181:E182"/>
    <mergeCell ref="F181:F182"/>
    <mergeCell ref="G181:G182"/>
    <mergeCell ref="H181:H182"/>
    <mergeCell ref="I181:I182"/>
    <mergeCell ref="J181:J182"/>
    <mergeCell ref="K181:K182"/>
    <mergeCell ref="W184:Z184"/>
    <mergeCell ref="AA184:AD184"/>
    <mergeCell ref="B185:D187"/>
    <mergeCell ref="E185:H185"/>
    <mergeCell ref="I185:K185"/>
    <mergeCell ref="L185:N185"/>
    <mergeCell ref="O185:O187"/>
    <mergeCell ref="P185:U185"/>
    <mergeCell ref="W185:AD188"/>
    <mergeCell ref="E186:H186"/>
    <mergeCell ref="A184:A192"/>
    <mergeCell ref="B184:D184"/>
    <mergeCell ref="E184:H184"/>
    <mergeCell ref="I184:K184"/>
    <mergeCell ref="L184:N184"/>
    <mergeCell ref="O184:V184"/>
    <mergeCell ref="I186:K186"/>
    <mergeCell ref="L186:N186"/>
    <mergeCell ref="P186:U186"/>
    <mergeCell ref="E187:H187"/>
    <mergeCell ref="O188:P188"/>
    <mergeCell ref="Q188:R188"/>
    <mergeCell ref="S188:T188"/>
    <mergeCell ref="U188:V188"/>
    <mergeCell ref="O189:P189"/>
    <mergeCell ref="Q189:R189"/>
    <mergeCell ref="S189:T189"/>
    <mergeCell ref="U189:V189"/>
    <mergeCell ref="I187:K187"/>
    <mergeCell ref="L187:N187"/>
    <mergeCell ref="P187:U187"/>
    <mergeCell ref="B188:B191"/>
    <mergeCell ref="C188:D188"/>
    <mergeCell ref="E188:F188"/>
    <mergeCell ref="G188:H188"/>
    <mergeCell ref="I188:J188"/>
    <mergeCell ref="K188:L188"/>
    <mergeCell ref="M188:N188"/>
    <mergeCell ref="U190:V190"/>
    <mergeCell ref="O191:P191"/>
    <mergeCell ref="Q191:R191"/>
    <mergeCell ref="S191:T191"/>
    <mergeCell ref="U191:V191"/>
    <mergeCell ref="B192:C192"/>
    <mergeCell ref="D192:AD192"/>
    <mergeCell ref="L190:L191"/>
    <mergeCell ref="M190:M191"/>
    <mergeCell ref="N190:N191"/>
    <mergeCell ref="O190:P190"/>
    <mergeCell ref="Q190:R190"/>
    <mergeCell ref="S190:T190"/>
    <mergeCell ref="W189:AD191"/>
    <mergeCell ref="C190:C191"/>
    <mergeCell ref="D190:D191"/>
    <mergeCell ref="E190:E191"/>
    <mergeCell ref="F190:F191"/>
    <mergeCell ref="G190:G191"/>
    <mergeCell ref="H190:H191"/>
    <mergeCell ref="I190:I191"/>
    <mergeCell ref="J190:J191"/>
    <mergeCell ref="K190:K191"/>
    <mergeCell ref="W193:Z193"/>
    <mergeCell ref="AA193:AD193"/>
    <mergeCell ref="B194:D196"/>
    <mergeCell ref="E194:H194"/>
    <mergeCell ref="I194:K194"/>
    <mergeCell ref="L194:N194"/>
    <mergeCell ref="O194:O196"/>
    <mergeCell ref="P194:U194"/>
    <mergeCell ref="W194:AD197"/>
    <mergeCell ref="E195:H195"/>
    <mergeCell ref="A193:A201"/>
    <mergeCell ref="B193:D193"/>
    <mergeCell ref="E193:H193"/>
    <mergeCell ref="I193:K193"/>
    <mergeCell ref="L193:N193"/>
    <mergeCell ref="O193:V193"/>
    <mergeCell ref="I195:K195"/>
    <mergeCell ref="L195:N195"/>
    <mergeCell ref="P195:U195"/>
    <mergeCell ref="E196:H196"/>
    <mergeCell ref="O197:P197"/>
    <mergeCell ref="Q197:R197"/>
    <mergeCell ref="S197:T197"/>
    <mergeCell ref="U197:V197"/>
    <mergeCell ref="O198:P198"/>
    <mergeCell ref="Q198:R198"/>
    <mergeCell ref="S198:T198"/>
    <mergeCell ref="U198:V198"/>
    <mergeCell ref="I196:K196"/>
    <mergeCell ref="L196:N196"/>
    <mergeCell ref="P196:U196"/>
    <mergeCell ref="B197:B200"/>
    <mergeCell ref="C197:D197"/>
    <mergeCell ref="E197:F197"/>
    <mergeCell ref="G197:H197"/>
    <mergeCell ref="I197:J197"/>
    <mergeCell ref="K197:L197"/>
    <mergeCell ref="M197:N197"/>
    <mergeCell ref="U199:V199"/>
    <mergeCell ref="O200:P200"/>
    <mergeCell ref="Q200:R200"/>
    <mergeCell ref="S200:T200"/>
    <mergeCell ref="U200:V200"/>
    <mergeCell ref="B201:C201"/>
    <mergeCell ref="D201:AD201"/>
    <mergeCell ref="L199:L200"/>
    <mergeCell ref="M199:M200"/>
    <mergeCell ref="N199:N200"/>
    <mergeCell ref="O199:P199"/>
    <mergeCell ref="Q199:R199"/>
    <mergeCell ref="S199:T199"/>
    <mergeCell ref="W198:AD200"/>
    <mergeCell ref="C199:C200"/>
    <mergeCell ref="D199:D200"/>
    <mergeCell ref="E199:E200"/>
    <mergeCell ref="F199:F200"/>
    <mergeCell ref="G199:G200"/>
    <mergeCell ref="H199:H200"/>
    <mergeCell ref="I199:I200"/>
    <mergeCell ref="J199:J200"/>
    <mergeCell ref="K199:K200"/>
    <mergeCell ref="W202:Z202"/>
    <mergeCell ref="AA202:AD202"/>
    <mergeCell ref="B203:D205"/>
    <mergeCell ref="E203:H203"/>
    <mergeCell ref="I203:K203"/>
    <mergeCell ref="L203:N203"/>
    <mergeCell ref="O203:O205"/>
    <mergeCell ref="P203:U203"/>
    <mergeCell ref="W203:AD206"/>
    <mergeCell ref="E204:H204"/>
    <mergeCell ref="A202:A210"/>
    <mergeCell ref="B202:D202"/>
    <mergeCell ref="E202:H202"/>
    <mergeCell ref="I202:K202"/>
    <mergeCell ref="L202:N202"/>
    <mergeCell ref="O202:V202"/>
    <mergeCell ref="I204:K204"/>
    <mergeCell ref="L204:N204"/>
    <mergeCell ref="P204:U204"/>
    <mergeCell ref="E205:H205"/>
    <mergeCell ref="O206:P206"/>
    <mergeCell ref="Q206:R206"/>
    <mergeCell ref="S206:T206"/>
    <mergeCell ref="U206:V206"/>
    <mergeCell ref="O207:P207"/>
    <mergeCell ref="Q207:R207"/>
    <mergeCell ref="S207:T207"/>
    <mergeCell ref="U207:V207"/>
    <mergeCell ref="I205:K205"/>
    <mergeCell ref="L205:N205"/>
    <mergeCell ref="P205:U205"/>
    <mergeCell ref="B206:B209"/>
    <mergeCell ref="C206:D206"/>
    <mergeCell ref="E206:F206"/>
    <mergeCell ref="G206:H206"/>
    <mergeCell ref="I206:J206"/>
    <mergeCell ref="K206:L206"/>
    <mergeCell ref="M206:N206"/>
    <mergeCell ref="U208:V208"/>
    <mergeCell ref="O209:P209"/>
    <mergeCell ref="Q209:R209"/>
    <mergeCell ref="S209:T209"/>
    <mergeCell ref="U209:V209"/>
    <mergeCell ref="B210:C210"/>
    <mergeCell ref="D210:AD210"/>
    <mergeCell ref="L208:L209"/>
    <mergeCell ref="M208:M209"/>
    <mergeCell ref="N208:N209"/>
    <mergeCell ref="O208:P208"/>
    <mergeCell ref="Q208:R208"/>
    <mergeCell ref="S208:T208"/>
    <mergeCell ref="W207:AD209"/>
    <mergeCell ref="C208:C209"/>
    <mergeCell ref="D208:D209"/>
    <mergeCell ref="E208:E209"/>
    <mergeCell ref="F208:F209"/>
    <mergeCell ref="G208:G209"/>
    <mergeCell ref="H208:H209"/>
    <mergeCell ref="I208:I209"/>
    <mergeCell ref="J208:J209"/>
    <mergeCell ref="K208:K209"/>
    <mergeCell ref="W211:Z211"/>
    <mergeCell ref="AA211:AD211"/>
    <mergeCell ref="B212:D214"/>
    <mergeCell ref="E212:H212"/>
    <mergeCell ref="I212:K212"/>
    <mergeCell ref="L212:N212"/>
    <mergeCell ref="O212:O214"/>
    <mergeCell ref="P212:U212"/>
    <mergeCell ref="W212:AD215"/>
    <mergeCell ref="E213:H213"/>
    <mergeCell ref="A211:A219"/>
    <mergeCell ref="B211:D211"/>
    <mergeCell ref="E211:H211"/>
    <mergeCell ref="I211:K211"/>
    <mergeCell ref="L211:N211"/>
    <mergeCell ref="O211:V211"/>
    <mergeCell ref="I213:K213"/>
    <mergeCell ref="L213:N213"/>
    <mergeCell ref="P213:U213"/>
    <mergeCell ref="E214:H214"/>
    <mergeCell ref="O215:P215"/>
    <mergeCell ref="Q215:R215"/>
    <mergeCell ref="S215:T215"/>
    <mergeCell ref="U215:V215"/>
    <mergeCell ref="O216:P216"/>
    <mergeCell ref="Q216:R216"/>
    <mergeCell ref="S216:T216"/>
    <mergeCell ref="U216:V216"/>
    <mergeCell ref="I214:K214"/>
    <mergeCell ref="L214:N214"/>
    <mergeCell ref="P214:U214"/>
    <mergeCell ref="B215:B218"/>
    <mergeCell ref="C215:D215"/>
    <mergeCell ref="E215:F215"/>
    <mergeCell ref="G215:H215"/>
    <mergeCell ref="I215:J215"/>
    <mergeCell ref="K215:L215"/>
    <mergeCell ref="M215:N215"/>
    <mergeCell ref="U217:V217"/>
    <mergeCell ref="O218:P218"/>
    <mergeCell ref="Q218:R218"/>
    <mergeCell ref="S218:T218"/>
    <mergeCell ref="U218:V218"/>
    <mergeCell ref="B219:C219"/>
    <mergeCell ref="D219:AD219"/>
    <mergeCell ref="L217:L218"/>
    <mergeCell ref="M217:M218"/>
    <mergeCell ref="N217:N218"/>
    <mergeCell ref="O217:P217"/>
    <mergeCell ref="Q217:R217"/>
    <mergeCell ref="S217:T217"/>
    <mergeCell ref="W216:AD218"/>
    <mergeCell ref="C217:C218"/>
    <mergeCell ref="D217:D218"/>
    <mergeCell ref="E217:E218"/>
    <mergeCell ref="F217:F218"/>
    <mergeCell ref="G217:G218"/>
    <mergeCell ref="H217:H218"/>
    <mergeCell ref="I217:I218"/>
    <mergeCell ref="J217:J218"/>
    <mergeCell ref="K217:K218"/>
    <mergeCell ref="W220:Z220"/>
    <mergeCell ref="AA220:AD220"/>
    <mergeCell ref="B221:D223"/>
    <mergeCell ref="E221:H221"/>
    <mergeCell ref="I221:K221"/>
    <mergeCell ref="L221:N221"/>
    <mergeCell ref="O221:O223"/>
    <mergeCell ref="P221:U221"/>
    <mergeCell ref="W221:AD224"/>
    <mergeCell ref="E222:H222"/>
    <mergeCell ref="A220:A228"/>
    <mergeCell ref="B220:D220"/>
    <mergeCell ref="E220:H220"/>
    <mergeCell ref="I220:K220"/>
    <mergeCell ref="L220:N220"/>
    <mergeCell ref="O220:V220"/>
    <mergeCell ref="I222:K222"/>
    <mergeCell ref="L222:N222"/>
    <mergeCell ref="P222:U222"/>
    <mergeCell ref="E223:H223"/>
    <mergeCell ref="O224:P224"/>
    <mergeCell ref="Q224:R224"/>
    <mergeCell ref="S224:T224"/>
    <mergeCell ref="U224:V224"/>
    <mergeCell ref="O225:P225"/>
    <mergeCell ref="Q225:R225"/>
    <mergeCell ref="S225:T225"/>
    <mergeCell ref="U225:V225"/>
    <mergeCell ref="I223:K223"/>
    <mergeCell ref="L223:N223"/>
    <mergeCell ref="P223:U223"/>
    <mergeCell ref="B224:B227"/>
    <mergeCell ref="C224:D224"/>
    <mergeCell ref="E224:F224"/>
    <mergeCell ref="G224:H224"/>
    <mergeCell ref="I224:J224"/>
    <mergeCell ref="K224:L224"/>
    <mergeCell ref="M224:N224"/>
    <mergeCell ref="U226:V226"/>
    <mergeCell ref="O227:P227"/>
    <mergeCell ref="Q227:R227"/>
    <mergeCell ref="S227:T227"/>
    <mergeCell ref="U227:V227"/>
    <mergeCell ref="B228:C228"/>
    <mergeCell ref="D228:AD228"/>
    <mergeCell ref="L226:L227"/>
    <mergeCell ref="M226:M227"/>
    <mergeCell ref="N226:N227"/>
    <mergeCell ref="O226:P226"/>
    <mergeCell ref="Q226:R226"/>
    <mergeCell ref="S226:T226"/>
    <mergeCell ref="W225:AD227"/>
    <mergeCell ref="C226:C227"/>
    <mergeCell ref="D226:D227"/>
    <mergeCell ref="E226:E227"/>
    <mergeCell ref="F226:F227"/>
    <mergeCell ref="G226:G227"/>
    <mergeCell ref="H226:H227"/>
    <mergeCell ref="I226:I227"/>
    <mergeCell ref="J226:J227"/>
    <mergeCell ref="K226:K227"/>
    <mergeCell ref="W229:Z229"/>
    <mergeCell ref="AA229:AD229"/>
    <mergeCell ref="B230:D232"/>
    <mergeCell ref="E230:H230"/>
    <mergeCell ref="I230:K230"/>
    <mergeCell ref="L230:N230"/>
    <mergeCell ref="O230:O232"/>
    <mergeCell ref="P230:U230"/>
    <mergeCell ref="W230:AD233"/>
    <mergeCell ref="E231:H231"/>
    <mergeCell ref="A229:A237"/>
    <mergeCell ref="B229:D229"/>
    <mergeCell ref="E229:H229"/>
    <mergeCell ref="I229:K229"/>
    <mergeCell ref="L229:N229"/>
    <mergeCell ref="O229:V229"/>
    <mergeCell ref="I231:K231"/>
    <mergeCell ref="L231:N231"/>
    <mergeCell ref="P231:U231"/>
    <mergeCell ref="E232:H232"/>
    <mergeCell ref="O233:P233"/>
    <mergeCell ref="Q233:R233"/>
    <mergeCell ref="S233:T233"/>
    <mergeCell ref="U233:V233"/>
    <mergeCell ref="O234:P234"/>
    <mergeCell ref="Q234:R234"/>
    <mergeCell ref="S234:T234"/>
    <mergeCell ref="U234:V234"/>
    <mergeCell ref="I232:K232"/>
    <mergeCell ref="L232:N232"/>
    <mergeCell ref="P232:U232"/>
    <mergeCell ref="B233:B236"/>
    <mergeCell ref="C233:D233"/>
    <mergeCell ref="E233:F233"/>
    <mergeCell ref="G233:H233"/>
    <mergeCell ref="I233:J233"/>
    <mergeCell ref="K233:L233"/>
    <mergeCell ref="M233:N233"/>
    <mergeCell ref="U235:V235"/>
    <mergeCell ref="O236:P236"/>
    <mergeCell ref="Q236:R236"/>
    <mergeCell ref="S236:T236"/>
    <mergeCell ref="U236:V236"/>
    <mergeCell ref="B237:C237"/>
    <mergeCell ref="D237:AD237"/>
    <mergeCell ref="L235:L236"/>
    <mergeCell ref="M235:M236"/>
    <mergeCell ref="N235:N236"/>
    <mergeCell ref="O235:P235"/>
    <mergeCell ref="Q235:R235"/>
    <mergeCell ref="S235:T235"/>
    <mergeCell ref="W234:AD236"/>
    <mergeCell ref="C235:C236"/>
    <mergeCell ref="D235:D236"/>
    <mergeCell ref="E235:E236"/>
    <mergeCell ref="F235:F236"/>
    <mergeCell ref="G235:G236"/>
    <mergeCell ref="H235:H236"/>
    <mergeCell ref="I235:I236"/>
    <mergeCell ref="J235:J236"/>
    <mergeCell ref="K235:K236"/>
    <mergeCell ref="W238:Z238"/>
    <mergeCell ref="AA238:AD238"/>
    <mergeCell ref="B239:D241"/>
    <mergeCell ref="E239:H239"/>
    <mergeCell ref="I239:K239"/>
    <mergeCell ref="L239:N239"/>
    <mergeCell ref="O239:O241"/>
    <mergeCell ref="P239:U239"/>
    <mergeCell ref="W239:AD242"/>
    <mergeCell ref="E240:H240"/>
    <mergeCell ref="A238:A246"/>
    <mergeCell ref="B238:D238"/>
    <mergeCell ref="E238:H238"/>
    <mergeCell ref="I238:K238"/>
    <mergeCell ref="L238:N238"/>
    <mergeCell ref="O238:V238"/>
    <mergeCell ref="I240:K240"/>
    <mergeCell ref="L240:N240"/>
    <mergeCell ref="P240:U240"/>
    <mergeCell ref="E241:H241"/>
    <mergeCell ref="O242:P242"/>
    <mergeCell ref="Q242:R242"/>
    <mergeCell ref="S242:T242"/>
    <mergeCell ref="U242:V242"/>
    <mergeCell ref="O243:P243"/>
    <mergeCell ref="Q243:R243"/>
    <mergeCell ref="S243:T243"/>
    <mergeCell ref="U243:V243"/>
    <mergeCell ref="I241:K241"/>
    <mergeCell ref="L241:N241"/>
    <mergeCell ref="P241:U241"/>
    <mergeCell ref="B242:B245"/>
    <mergeCell ref="C242:D242"/>
    <mergeCell ref="E242:F242"/>
    <mergeCell ref="G242:H242"/>
    <mergeCell ref="I242:J242"/>
    <mergeCell ref="K242:L242"/>
    <mergeCell ref="M242:N242"/>
    <mergeCell ref="U244:V244"/>
    <mergeCell ref="O245:P245"/>
    <mergeCell ref="Q245:R245"/>
    <mergeCell ref="S245:T245"/>
    <mergeCell ref="U245:V245"/>
    <mergeCell ref="B246:C246"/>
    <mergeCell ref="D246:AD246"/>
    <mergeCell ref="L244:L245"/>
    <mergeCell ref="M244:M245"/>
    <mergeCell ref="N244:N245"/>
    <mergeCell ref="O244:P244"/>
    <mergeCell ref="Q244:R244"/>
    <mergeCell ref="S244:T244"/>
    <mergeCell ref="W243:AD245"/>
    <mergeCell ref="C244:C245"/>
    <mergeCell ref="D244:D245"/>
    <mergeCell ref="E244:E245"/>
    <mergeCell ref="F244:F245"/>
    <mergeCell ref="G244:G245"/>
    <mergeCell ref="H244:H245"/>
    <mergeCell ref="I244:I245"/>
    <mergeCell ref="J244:J245"/>
    <mergeCell ref="K244:K245"/>
    <mergeCell ref="W247:Z247"/>
    <mergeCell ref="AA247:AD247"/>
    <mergeCell ref="B248:D250"/>
    <mergeCell ref="E248:H248"/>
    <mergeCell ref="I248:K248"/>
    <mergeCell ref="L248:N248"/>
    <mergeCell ref="O248:O250"/>
    <mergeCell ref="P248:U248"/>
    <mergeCell ref="W248:AD251"/>
    <mergeCell ref="E249:H249"/>
    <mergeCell ref="A247:A255"/>
    <mergeCell ref="B247:D247"/>
    <mergeCell ref="E247:H247"/>
    <mergeCell ref="I247:K247"/>
    <mergeCell ref="L247:N247"/>
    <mergeCell ref="O247:V247"/>
    <mergeCell ref="I249:K249"/>
    <mergeCell ref="L249:N249"/>
    <mergeCell ref="P249:U249"/>
    <mergeCell ref="E250:H250"/>
    <mergeCell ref="O251:P251"/>
    <mergeCell ref="Q251:R251"/>
    <mergeCell ref="S251:T251"/>
    <mergeCell ref="U251:V251"/>
    <mergeCell ref="O252:P252"/>
    <mergeCell ref="Q252:R252"/>
    <mergeCell ref="S252:T252"/>
    <mergeCell ref="U252:V252"/>
    <mergeCell ref="I250:K250"/>
    <mergeCell ref="L250:N250"/>
    <mergeCell ref="P250:U250"/>
    <mergeCell ref="B251:B254"/>
    <mergeCell ref="C251:D251"/>
    <mergeCell ref="E251:F251"/>
    <mergeCell ref="G251:H251"/>
    <mergeCell ref="I251:J251"/>
    <mergeCell ref="K251:L251"/>
    <mergeCell ref="M251:N251"/>
    <mergeCell ref="U253:V253"/>
    <mergeCell ref="O254:P254"/>
    <mergeCell ref="Q254:R254"/>
    <mergeCell ref="S254:T254"/>
    <mergeCell ref="U254:V254"/>
    <mergeCell ref="B255:C255"/>
    <mergeCell ref="D255:AD255"/>
    <mergeCell ref="L253:L254"/>
    <mergeCell ref="M253:M254"/>
    <mergeCell ref="N253:N254"/>
    <mergeCell ref="O253:P253"/>
    <mergeCell ref="Q253:R253"/>
    <mergeCell ref="S253:T253"/>
    <mergeCell ref="W252:AD254"/>
    <mergeCell ref="C253:C254"/>
    <mergeCell ref="D253:D254"/>
    <mergeCell ref="E253:E254"/>
    <mergeCell ref="F253:F254"/>
    <mergeCell ref="G253:G254"/>
    <mergeCell ref="H253:H254"/>
    <mergeCell ref="I253:I254"/>
    <mergeCell ref="J253:J254"/>
    <mergeCell ref="K253:K254"/>
    <mergeCell ref="W256:Z256"/>
    <mergeCell ref="AA256:AD256"/>
    <mergeCell ref="B257:D259"/>
    <mergeCell ref="E257:H257"/>
    <mergeCell ref="I257:K257"/>
    <mergeCell ref="L257:N257"/>
    <mergeCell ref="O257:O259"/>
    <mergeCell ref="P257:U257"/>
    <mergeCell ref="W257:AD260"/>
    <mergeCell ref="E258:H258"/>
    <mergeCell ref="A256:A264"/>
    <mergeCell ref="B256:D256"/>
    <mergeCell ref="E256:H256"/>
    <mergeCell ref="I256:K256"/>
    <mergeCell ref="L256:N256"/>
    <mergeCell ref="O256:V256"/>
    <mergeCell ref="I258:K258"/>
    <mergeCell ref="L258:N258"/>
    <mergeCell ref="P258:U258"/>
    <mergeCell ref="E259:H259"/>
    <mergeCell ref="O260:P260"/>
    <mergeCell ref="Q260:R260"/>
    <mergeCell ref="S260:T260"/>
    <mergeCell ref="U260:V260"/>
    <mergeCell ref="O261:P261"/>
    <mergeCell ref="Q261:R261"/>
    <mergeCell ref="S261:T261"/>
    <mergeCell ref="U261:V261"/>
    <mergeCell ref="I259:K259"/>
    <mergeCell ref="L259:N259"/>
    <mergeCell ref="P259:U259"/>
    <mergeCell ref="B260:B263"/>
    <mergeCell ref="C260:D260"/>
    <mergeCell ref="E260:F260"/>
    <mergeCell ref="G260:H260"/>
    <mergeCell ref="I260:J260"/>
    <mergeCell ref="K260:L260"/>
    <mergeCell ref="M260:N260"/>
    <mergeCell ref="U262:V262"/>
    <mergeCell ref="O263:P263"/>
    <mergeCell ref="Q263:R263"/>
    <mergeCell ref="S263:T263"/>
    <mergeCell ref="U263:V263"/>
    <mergeCell ref="B264:C264"/>
    <mergeCell ref="D264:AD264"/>
    <mergeCell ref="L262:L263"/>
    <mergeCell ref="M262:M263"/>
    <mergeCell ref="N262:N263"/>
    <mergeCell ref="O262:P262"/>
    <mergeCell ref="Q262:R262"/>
    <mergeCell ref="S262:T262"/>
    <mergeCell ref="W261:AD263"/>
    <mergeCell ref="C262:C263"/>
    <mergeCell ref="D262:D263"/>
    <mergeCell ref="E262:E263"/>
    <mergeCell ref="F262:F263"/>
    <mergeCell ref="G262:G263"/>
    <mergeCell ref="H262:H263"/>
    <mergeCell ref="I262:I263"/>
    <mergeCell ref="J262:J263"/>
    <mergeCell ref="K262:K263"/>
    <mergeCell ref="W265:Z265"/>
    <mergeCell ref="AA265:AD265"/>
    <mergeCell ref="B266:D268"/>
    <mergeCell ref="E266:H266"/>
    <mergeCell ref="I266:K266"/>
    <mergeCell ref="L266:N266"/>
    <mergeCell ref="O266:O268"/>
    <mergeCell ref="P266:U266"/>
    <mergeCell ref="W266:AD269"/>
    <mergeCell ref="E267:H267"/>
    <mergeCell ref="A265:A273"/>
    <mergeCell ref="B265:D265"/>
    <mergeCell ref="E265:H265"/>
    <mergeCell ref="I265:K265"/>
    <mergeCell ref="L265:N265"/>
    <mergeCell ref="O265:V265"/>
    <mergeCell ref="I267:K267"/>
    <mergeCell ref="L267:N267"/>
    <mergeCell ref="P267:U267"/>
    <mergeCell ref="E268:H268"/>
    <mergeCell ref="O269:P269"/>
    <mergeCell ref="Q269:R269"/>
    <mergeCell ref="S269:T269"/>
    <mergeCell ref="U269:V269"/>
    <mergeCell ref="O270:P270"/>
    <mergeCell ref="Q270:R270"/>
    <mergeCell ref="S270:T270"/>
    <mergeCell ref="U270:V270"/>
    <mergeCell ref="I268:K268"/>
    <mergeCell ref="L268:N268"/>
    <mergeCell ref="P268:U268"/>
    <mergeCell ref="B269:B272"/>
    <mergeCell ref="C269:D269"/>
    <mergeCell ref="E269:F269"/>
    <mergeCell ref="G269:H269"/>
    <mergeCell ref="I269:J269"/>
    <mergeCell ref="K269:L269"/>
    <mergeCell ref="M269:N269"/>
    <mergeCell ref="U271:V271"/>
    <mergeCell ref="O272:P272"/>
    <mergeCell ref="Q272:R272"/>
    <mergeCell ref="S272:T272"/>
    <mergeCell ref="U272:V272"/>
    <mergeCell ref="B273:C273"/>
    <mergeCell ref="D273:AD273"/>
    <mergeCell ref="L271:L272"/>
    <mergeCell ref="M271:M272"/>
    <mergeCell ref="N271:N272"/>
    <mergeCell ref="O271:P271"/>
    <mergeCell ref="Q271:R271"/>
    <mergeCell ref="S271:T271"/>
    <mergeCell ref="W270:AD272"/>
    <mergeCell ref="C271:C272"/>
    <mergeCell ref="D271:D272"/>
    <mergeCell ref="E271:E272"/>
    <mergeCell ref="F271:F272"/>
    <mergeCell ref="G271:G272"/>
    <mergeCell ref="H271:H272"/>
    <mergeCell ref="I271:I272"/>
    <mergeCell ref="J271:J272"/>
    <mergeCell ref="K271:K272"/>
  </mergeCells>
  <phoneticPr fontId="1"/>
  <pageMargins left="0.55118110236220474" right="0.23622047244094491" top="0.54" bottom="0.2" header="0.31496062992125984" footer="0.17"/>
  <pageSetup paperSize="9" orientation="landscape" r:id="rId1"/>
  <rowBreaks count="1" manualBreakCount="1">
    <brk id="21" max="29"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利用者曜日別抽出!$O$5:$O$104</xm:f>
          </x14:formula1>
          <xm:sqref>B5:D7 B14:D16 B23:D25 B32:D34 B41:D43 B50:D52 B59:D61 B68:D70 B77:D79 B86:D88 B95:D97 B104:D106 B113:D115 B122:D124 B131:D133 B140:D142 B149:D151 B158:D160 B167:D169 B176:D178 B185:D187 B194:D196 B203:D205 B212:D214 B221:D223 B230:D232 B239:D241 B248:D250 B257:D259 B266:D268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273"/>
  <sheetViews>
    <sheetView showZeros="0" view="pageBreakPreview" zoomScale="85" zoomScaleNormal="85" zoomScaleSheetLayoutView="85" workbookViewId="0">
      <selection activeCell="W5" sqref="W5:AD8"/>
    </sheetView>
  </sheetViews>
  <sheetFormatPr defaultColWidth="3.44140625" defaultRowHeight="13.2"/>
  <cols>
    <col min="1" max="30" width="4.6640625" style="60" customWidth="1"/>
    <col min="31" max="16384" width="3.44140625" style="60"/>
  </cols>
  <sheetData>
    <row r="1" spans="1:30" ht="25.5" customHeight="1" thickBot="1">
      <c r="A1" s="227" t="s">
        <v>8</v>
      </c>
      <c r="B1" s="228"/>
      <c r="C1" s="228"/>
      <c r="D1" s="176" t="s">
        <v>133</v>
      </c>
      <c r="E1" s="177"/>
      <c r="F1" s="177"/>
      <c r="G1" s="177"/>
      <c r="H1" s="177"/>
      <c r="I1" s="177"/>
      <c r="J1" s="177"/>
      <c r="K1" s="177"/>
      <c r="L1" s="177"/>
      <c r="M1" s="177"/>
      <c r="N1" s="177"/>
      <c r="O1" s="177"/>
      <c r="P1" s="177"/>
      <c r="Q1" s="177"/>
      <c r="R1" s="177"/>
      <c r="S1" s="232"/>
      <c r="T1" s="233" t="s">
        <v>41</v>
      </c>
      <c r="U1" s="234"/>
      <c r="V1" s="235"/>
      <c r="W1" s="236"/>
      <c r="X1" s="236"/>
      <c r="Y1" s="236"/>
      <c r="Z1" s="236"/>
      <c r="AA1" s="236"/>
      <c r="AB1" s="236"/>
      <c r="AC1" s="236"/>
      <c r="AD1" s="237"/>
    </row>
    <row r="2" spans="1:30" ht="5.25" customHeight="1" thickBot="1"/>
    <row r="3" spans="1:30" ht="15" thickBot="1">
      <c r="A3" s="229" t="s">
        <v>134</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1"/>
    </row>
    <row r="4" spans="1:30" ht="21" customHeight="1" thickBot="1">
      <c r="A4" s="146">
        <v>1</v>
      </c>
      <c r="B4" s="149" t="s">
        <v>9</v>
      </c>
      <c r="C4" s="150"/>
      <c r="D4" s="151"/>
      <c r="E4" s="149" t="s">
        <v>10</v>
      </c>
      <c r="F4" s="150"/>
      <c r="G4" s="150"/>
      <c r="H4" s="150"/>
      <c r="I4" s="196" t="s">
        <v>11</v>
      </c>
      <c r="J4" s="150"/>
      <c r="K4" s="197"/>
      <c r="L4" s="150" t="s">
        <v>12</v>
      </c>
      <c r="M4" s="150"/>
      <c r="N4" s="150"/>
      <c r="O4" s="198" t="s">
        <v>175</v>
      </c>
      <c r="P4" s="199"/>
      <c r="Q4" s="199"/>
      <c r="R4" s="199"/>
      <c r="S4" s="199"/>
      <c r="T4" s="199"/>
      <c r="U4" s="199"/>
      <c r="V4" s="199"/>
      <c r="W4" s="203" t="s">
        <v>169</v>
      </c>
      <c r="X4" s="204"/>
      <c r="Y4" s="204"/>
      <c r="Z4" s="205"/>
      <c r="AA4" s="206" t="str">
        <f>VLOOKUP($B5,利用者一覧!$C$4:$AU$53,43,FALSE)</f>
        <v>外出の機会</v>
      </c>
      <c r="AB4" s="206"/>
      <c r="AC4" s="206"/>
      <c r="AD4" s="207"/>
    </row>
    <row r="5" spans="1:30" ht="21" customHeight="1" thickTop="1">
      <c r="A5" s="147"/>
      <c r="B5" s="208" t="s">
        <v>190</v>
      </c>
      <c r="C5" s="208"/>
      <c r="D5" s="208"/>
      <c r="E5" s="211" t="s">
        <v>19</v>
      </c>
      <c r="F5" s="212"/>
      <c r="G5" s="212"/>
      <c r="H5" s="212"/>
      <c r="I5" s="213" t="s">
        <v>20</v>
      </c>
      <c r="J5" s="214"/>
      <c r="K5" s="215"/>
      <c r="L5" s="214" t="s">
        <v>21</v>
      </c>
      <c r="M5" s="214"/>
      <c r="N5" s="214"/>
      <c r="O5" s="216" t="s">
        <v>147</v>
      </c>
      <c r="P5" s="218" t="str">
        <f>VLOOKUP($B5,利用者一覧!$C$4:$AU$53,40,FALSE)</f>
        <v>立ち座り運動</v>
      </c>
      <c r="Q5" s="219"/>
      <c r="R5" s="219"/>
      <c r="S5" s="219"/>
      <c r="T5" s="219"/>
      <c r="U5" s="220"/>
      <c r="V5" s="88" t="s">
        <v>148</v>
      </c>
      <c r="W5" s="221" t="str">
        <f>VLOOKUP($B5,利用者一覧!$C$4:$AU$53,45,FALSE)</f>
        <v>②他者とのコミュをサポート③他者とのコミュをサポート④食事前に集団トレ⑥見守りで入浴⑦立ち座りの一部解除⑧常々姿勢を正す声かけ</v>
      </c>
      <c r="X5" s="222"/>
      <c r="Y5" s="222"/>
      <c r="Z5" s="222"/>
      <c r="AA5" s="222"/>
      <c r="AB5" s="222"/>
      <c r="AC5" s="222"/>
      <c r="AD5" s="223"/>
    </row>
    <row r="6" spans="1:30" ht="21" customHeight="1">
      <c r="A6" s="147"/>
      <c r="B6" s="209"/>
      <c r="C6" s="209"/>
      <c r="D6" s="209"/>
      <c r="E6" s="183" t="s">
        <v>24</v>
      </c>
      <c r="F6" s="184"/>
      <c r="G6" s="184"/>
      <c r="H6" s="184"/>
      <c r="I6" s="185" t="s">
        <v>20</v>
      </c>
      <c r="J6" s="186"/>
      <c r="K6" s="187"/>
      <c r="L6" s="186" t="s">
        <v>21</v>
      </c>
      <c r="M6" s="186"/>
      <c r="N6" s="186"/>
      <c r="O6" s="217"/>
      <c r="P6" s="188" t="str">
        <f>VLOOKUP($B5,利用者一覧!$C$4:$AU$53,41,FALSE)</f>
        <v>歩行運動</v>
      </c>
      <c r="Q6" s="189"/>
      <c r="R6" s="189"/>
      <c r="S6" s="189"/>
      <c r="T6" s="189"/>
      <c r="U6" s="190"/>
      <c r="V6" s="89" t="s">
        <v>148</v>
      </c>
      <c r="W6" s="224"/>
      <c r="X6" s="225"/>
      <c r="Y6" s="225"/>
      <c r="Z6" s="225"/>
      <c r="AA6" s="225"/>
      <c r="AB6" s="225"/>
      <c r="AC6" s="225"/>
      <c r="AD6" s="226"/>
    </row>
    <row r="7" spans="1:30" ht="21" customHeight="1" thickBot="1">
      <c r="A7" s="147"/>
      <c r="B7" s="210"/>
      <c r="C7" s="210"/>
      <c r="D7" s="210"/>
      <c r="E7" s="191" t="s">
        <v>25</v>
      </c>
      <c r="F7" s="192"/>
      <c r="G7" s="192"/>
      <c r="H7" s="192"/>
      <c r="I7" s="193" t="s">
        <v>20</v>
      </c>
      <c r="J7" s="194"/>
      <c r="K7" s="195"/>
      <c r="L7" s="194" t="s">
        <v>21</v>
      </c>
      <c r="M7" s="194"/>
      <c r="N7" s="194"/>
      <c r="O7" s="217"/>
      <c r="P7" s="188" t="str">
        <f>VLOOKUP($B5,利用者一覧!$C$4:$AU$53,42,FALSE)</f>
        <v>スクワット</v>
      </c>
      <c r="Q7" s="189"/>
      <c r="R7" s="189"/>
      <c r="S7" s="189"/>
      <c r="T7" s="189"/>
      <c r="U7" s="190"/>
      <c r="V7" s="89" t="s">
        <v>148</v>
      </c>
      <c r="W7" s="224"/>
      <c r="X7" s="225"/>
      <c r="Y7" s="225"/>
      <c r="Z7" s="225"/>
      <c r="AA7" s="225"/>
      <c r="AB7" s="225"/>
      <c r="AC7" s="225"/>
      <c r="AD7" s="226"/>
    </row>
    <row r="8" spans="1:30" ht="21" customHeight="1" thickBot="1">
      <c r="A8" s="147"/>
      <c r="B8" s="162" t="s">
        <v>132</v>
      </c>
      <c r="C8" s="165" t="s">
        <v>13</v>
      </c>
      <c r="D8" s="166"/>
      <c r="E8" s="167" t="s">
        <v>14</v>
      </c>
      <c r="F8" s="166"/>
      <c r="G8" s="167" t="s">
        <v>15</v>
      </c>
      <c r="H8" s="166"/>
      <c r="I8" s="167" t="s">
        <v>16</v>
      </c>
      <c r="J8" s="166"/>
      <c r="K8" s="167" t="s">
        <v>17</v>
      </c>
      <c r="L8" s="166"/>
      <c r="M8" s="167" t="s">
        <v>18</v>
      </c>
      <c r="N8" s="168"/>
      <c r="O8" s="169" t="s">
        <v>135</v>
      </c>
      <c r="P8" s="170"/>
      <c r="Q8" s="170" t="s">
        <v>143</v>
      </c>
      <c r="R8" s="170"/>
      <c r="S8" s="170" t="s">
        <v>144</v>
      </c>
      <c r="T8" s="170"/>
      <c r="U8" s="170" t="s">
        <v>138</v>
      </c>
      <c r="V8" s="171"/>
      <c r="W8" s="224"/>
      <c r="X8" s="225"/>
      <c r="Y8" s="225"/>
      <c r="Z8" s="225"/>
      <c r="AA8" s="225"/>
      <c r="AB8" s="225"/>
      <c r="AC8" s="225"/>
      <c r="AD8" s="226"/>
    </row>
    <row r="9" spans="1:30" ht="21" customHeight="1" thickTop="1">
      <c r="A9" s="147"/>
      <c r="B9" s="163"/>
      <c r="C9" s="90" t="s">
        <v>22</v>
      </c>
      <c r="D9" s="91" t="s">
        <v>23</v>
      </c>
      <c r="E9" s="92" t="s">
        <v>22</v>
      </c>
      <c r="F9" s="91" t="s">
        <v>23</v>
      </c>
      <c r="G9" s="92" t="s">
        <v>22</v>
      </c>
      <c r="H9" s="91" t="s">
        <v>23</v>
      </c>
      <c r="I9" s="92" t="s">
        <v>22</v>
      </c>
      <c r="J9" s="91" t="s">
        <v>23</v>
      </c>
      <c r="K9" s="92" t="s">
        <v>22</v>
      </c>
      <c r="L9" s="91" t="s">
        <v>23</v>
      </c>
      <c r="M9" s="92" t="s">
        <v>22</v>
      </c>
      <c r="N9" s="93" t="s">
        <v>23</v>
      </c>
      <c r="O9" s="172" t="str">
        <f>VLOOKUP($B5,利用者一覧!$C$4:$AU$53,14,FALSE)</f>
        <v>□</v>
      </c>
      <c r="P9" s="155"/>
      <c r="Q9" s="173" t="str">
        <f>VLOOKUP($B5,利用者一覧!$C$4:$AU$53,16,FALSE)</f>
        <v>☑</v>
      </c>
      <c r="R9" s="155"/>
      <c r="S9" s="155" t="str">
        <f>VLOOKUP($B5,利用者一覧!$C$4:$AU$53,18,FALSE)</f>
        <v>☑</v>
      </c>
      <c r="T9" s="155"/>
      <c r="U9" s="155" t="str">
        <f>VLOOKUP($B5,利用者一覧!$C$4:$AU$53,20,FALSE)</f>
        <v>☑</v>
      </c>
      <c r="V9" s="155"/>
      <c r="W9" s="179" t="str">
        <f>VLOOKUP($B5,利用者一覧!$C$4:$AU$53,44,FALSE)</f>
        <v>目標：近所の友達の家へ行ける</v>
      </c>
      <c r="X9" s="179"/>
      <c r="Y9" s="179"/>
      <c r="Z9" s="179"/>
      <c r="AA9" s="179"/>
      <c r="AB9" s="179"/>
      <c r="AC9" s="179"/>
      <c r="AD9" s="180"/>
    </row>
    <row r="10" spans="1:30" ht="21" customHeight="1">
      <c r="A10" s="147"/>
      <c r="B10" s="163"/>
      <c r="C10" s="156" t="str">
        <f>VLOOKUP($B5,利用者一覧!$C$4:$AU$53,30,FALSE)</f>
        <v>□</v>
      </c>
      <c r="D10" s="158" t="s">
        <v>148</v>
      </c>
      <c r="E10" s="160" t="str">
        <f>VLOOKUP($B5,利用者一覧!$C$4:$AU$53,31,FALSE)</f>
        <v>□</v>
      </c>
      <c r="F10" s="158" t="s">
        <v>148</v>
      </c>
      <c r="G10" s="160" t="str">
        <f>VLOOKUP($B5,利用者一覧!$C$4:$AU$53,32,FALSE)</f>
        <v>□</v>
      </c>
      <c r="H10" s="158" t="s">
        <v>148</v>
      </c>
      <c r="I10" s="160" t="str">
        <f>VLOOKUP($B5,利用者一覧!$C$4:$AU$53,33,FALSE)</f>
        <v>□</v>
      </c>
      <c r="J10" s="158" t="s">
        <v>148</v>
      </c>
      <c r="K10" s="160" t="str">
        <f>VLOOKUP($B5,利用者一覧!$C$4:$AU$53,34,FALSE)</f>
        <v>□</v>
      </c>
      <c r="L10" s="158" t="s">
        <v>148</v>
      </c>
      <c r="M10" s="160" t="str">
        <f>VLOOKUP($B5,利用者一覧!$C$4:$AU$53,35,FALSE)</f>
        <v>□</v>
      </c>
      <c r="N10" s="200" t="s">
        <v>148</v>
      </c>
      <c r="O10" s="202" t="s">
        <v>139</v>
      </c>
      <c r="P10" s="152"/>
      <c r="Q10" s="152" t="s">
        <v>140</v>
      </c>
      <c r="R10" s="152"/>
      <c r="S10" s="152" t="s">
        <v>141</v>
      </c>
      <c r="T10" s="152"/>
      <c r="U10" s="152" t="s">
        <v>142</v>
      </c>
      <c r="V10" s="152"/>
      <c r="W10" s="179"/>
      <c r="X10" s="179"/>
      <c r="Y10" s="179"/>
      <c r="Z10" s="179"/>
      <c r="AA10" s="179"/>
      <c r="AB10" s="179"/>
      <c r="AC10" s="179"/>
      <c r="AD10" s="180"/>
    </row>
    <row r="11" spans="1:30" ht="21" customHeight="1" thickBot="1">
      <c r="A11" s="147"/>
      <c r="B11" s="164"/>
      <c r="C11" s="157"/>
      <c r="D11" s="159"/>
      <c r="E11" s="161"/>
      <c r="F11" s="159"/>
      <c r="G11" s="161"/>
      <c r="H11" s="159"/>
      <c r="I11" s="161"/>
      <c r="J11" s="159"/>
      <c r="K11" s="161"/>
      <c r="L11" s="159"/>
      <c r="M11" s="161"/>
      <c r="N11" s="201"/>
      <c r="O11" s="153" t="str">
        <f>VLOOKUP($B5,利用者一覧!$C$4:$AU$53,22,FALSE)</f>
        <v>□</v>
      </c>
      <c r="P11" s="154"/>
      <c r="Q11" s="154" t="str">
        <f>VLOOKUP($B5,利用者一覧!$C$4:$AU$53,24,FALSE)</f>
        <v>☑</v>
      </c>
      <c r="R11" s="154"/>
      <c r="S11" s="154" t="str">
        <f>VLOOKUP($B5,利用者一覧!$C$4:$AU$53,26,FALSE)</f>
        <v>☑</v>
      </c>
      <c r="T11" s="154"/>
      <c r="U11" s="154" t="str">
        <f>VLOOKUP($B5,利用者一覧!$C$4:$AU$53,28,FALSE)</f>
        <v>☑</v>
      </c>
      <c r="V11" s="154"/>
      <c r="W11" s="181"/>
      <c r="X11" s="181"/>
      <c r="Y11" s="181"/>
      <c r="Z11" s="181"/>
      <c r="AA11" s="181"/>
      <c r="AB11" s="181"/>
      <c r="AC11" s="181"/>
      <c r="AD11" s="182"/>
    </row>
    <row r="12" spans="1:30" ht="26.4" customHeight="1" thickBot="1">
      <c r="A12" s="148"/>
      <c r="B12" s="174" t="s">
        <v>182</v>
      </c>
      <c r="C12" s="175"/>
      <c r="D12" s="176"/>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8"/>
    </row>
    <row r="13" spans="1:30" ht="21.6" customHeight="1" thickBot="1">
      <c r="A13" s="146">
        <v>2</v>
      </c>
      <c r="B13" s="149" t="s">
        <v>9</v>
      </c>
      <c r="C13" s="150"/>
      <c r="D13" s="151"/>
      <c r="E13" s="149" t="s">
        <v>10</v>
      </c>
      <c r="F13" s="150"/>
      <c r="G13" s="150"/>
      <c r="H13" s="150"/>
      <c r="I13" s="196" t="s">
        <v>11</v>
      </c>
      <c r="J13" s="150"/>
      <c r="K13" s="197"/>
      <c r="L13" s="150" t="s">
        <v>12</v>
      </c>
      <c r="M13" s="150"/>
      <c r="N13" s="150"/>
      <c r="O13" s="198" t="s">
        <v>175</v>
      </c>
      <c r="P13" s="199"/>
      <c r="Q13" s="199"/>
      <c r="R13" s="199"/>
      <c r="S13" s="199"/>
      <c r="T13" s="199"/>
      <c r="U13" s="199"/>
      <c r="V13" s="199"/>
      <c r="W13" s="203" t="s">
        <v>169</v>
      </c>
      <c r="X13" s="204"/>
      <c r="Y13" s="204"/>
      <c r="Z13" s="205"/>
      <c r="AA13" s="206" t="str">
        <f>VLOOKUP($B14,利用者一覧!$C$4:$AU$53,43,FALSE)</f>
        <v>レクリエーション</v>
      </c>
      <c r="AB13" s="206"/>
      <c r="AC13" s="206"/>
      <c r="AD13" s="207"/>
    </row>
    <row r="14" spans="1:30" ht="21.6" customHeight="1" thickTop="1">
      <c r="A14" s="147"/>
      <c r="B14" s="208" t="s">
        <v>188</v>
      </c>
      <c r="C14" s="208"/>
      <c r="D14" s="208"/>
      <c r="E14" s="211" t="s">
        <v>19</v>
      </c>
      <c r="F14" s="212"/>
      <c r="G14" s="212"/>
      <c r="H14" s="212"/>
      <c r="I14" s="213" t="s">
        <v>20</v>
      </c>
      <c r="J14" s="214"/>
      <c r="K14" s="215"/>
      <c r="L14" s="214" t="s">
        <v>21</v>
      </c>
      <c r="M14" s="214"/>
      <c r="N14" s="214"/>
      <c r="O14" s="216" t="s">
        <v>147</v>
      </c>
      <c r="P14" s="218" t="str">
        <f>VLOOKUP($B14,利用者一覧!$C$4:$AU$53,40,FALSE)</f>
        <v>てくてく体操</v>
      </c>
      <c r="Q14" s="219"/>
      <c r="R14" s="219"/>
      <c r="S14" s="219"/>
      <c r="T14" s="219"/>
      <c r="U14" s="220"/>
      <c r="V14" s="88" t="s">
        <v>148</v>
      </c>
      <c r="W14" s="221" t="str">
        <f>VLOOKUP($B14,利用者一覧!$C$4:$AU$53,45,FALSE)</f>
        <v>①他者とのコミュをサポート④トイレのついてに歩行訓練⑧機能訓練欄要確認</v>
      </c>
      <c r="X14" s="222"/>
      <c r="Y14" s="222"/>
      <c r="Z14" s="222"/>
      <c r="AA14" s="222"/>
      <c r="AB14" s="222"/>
      <c r="AC14" s="222"/>
      <c r="AD14" s="223"/>
    </row>
    <row r="15" spans="1:30" ht="21.6" customHeight="1">
      <c r="A15" s="147"/>
      <c r="B15" s="209"/>
      <c r="C15" s="209"/>
      <c r="D15" s="209"/>
      <c r="E15" s="183" t="s">
        <v>24</v>
      </c>
      <c r="F15" s="184"/>
      <c r="G15" s="184"/>
      <c r="H15" s="184"/>
      <c r="I15" s="185" t="s">
        <v>20</v>
      </c>
      <c r="J15" s="186"/>
      <c r="K15" s="187"/>
      <c r="L15" s="186" t="s">
        <v>21</v>
      </c>
      <c r="M15" s="186"/>
      <c r="N15" s="186"/>
      <c r="O15" s="217"/>
      <c r="P15" s="188" t="str">
        <f>VLOOKUP($B14,利用者一覧!$C$4:$AU$53,41,FALSE)</f>
        <v>下肢マシントレ</v>
      </c>
      <c r="Q15" s="189"/>
      <c r="R15" s="189"/>
      <c r="S15" s="189"/>
      <c r="T15" s="189"/>
      <c r="U15" s="190"/>
      <c r="V15" s="89" t="s">
        <v>148</v>
      </c>
      <c r="W15" s="224"/>
      <c r="X15" s="225"/>
      <c r="Y15" s="225"/>
      <c r="Z15" s="225"/>
      <c r="AA15" s="225"/>
      <c r="AB15" s="225"/>
      <c r="AC15" s="225"/>
      <c r="AD15" s="226"/>
    </row>
    <row r="16" spans="1:30" ht="21.6" customHeight="1" thickBot="1">
      <c r="A16" s="147"/>
      <c r="B16" s="210"/>
      <c r="C16" s="210"/>
      <c r="D16" s="210"/>
      <c r="E16" s="191" t="s">
        <v>25</v>
      </c>
      <c r="F16" s="192"/>
      <c r="G16" s="192"/>
      <c r="H16" s="192"/>
      <c r="I16" s="193" t="s">
        <v>20</v>
      </c>
      <c r="J16" s="194"/>
      <c r="K16" s="195"/>
      <c r="L16" s="194" t="s">
        <v>21</v>
      </c>
      <c r="M16" s="194"/>
      <c r="N16" s="194"/>
      <c r="O16" s="217"/>
      <c r="P16" s="188">
        <f>VLOOKUP($B14,利用者一覧!$C$4:$AU$53,42,FALSE)</f>
        <v>0</v>
      </c>
      <c r="Q16" s="189"/>
      <c r="R16" s="189"/>
      <c r="S16" s="189"/>
      <c r="T16" s="189"/>
      <c r="U16" s="190"/>
      <c r="V16" s="89" t="s">
        <v>148</v>
      </c>
      <c r="W16" s="224"/>
      <c r="X16" s="225"/>
      <c r="Y16" s="225"/>
      <c r="Z16" s="225"/>
      <c r="AA16" s="225"/>
      <c r="AB16" s="225"/>
      <c r="AC16" s="225"/>
      <c r="AD16" s="226"/>
    </row>
    <row r="17" spans="1:30" ht="21.6" customHeight="1" thickBot="1">
      <c r="A17" s="147"/>
      <c r="B17" s="162" t="s">
        <v>132</v>
      </c>
      <c r="C17" s="165" t="s">
        <v>13</v>
      </c>
      <c r="D17" s="166"/>
      <c r="E17" s="167" t="s">
        <v>14</v>
      </c>
      <c r="F17" s="166"/>
      <c r="G17" s="167" t="s">
        <v>15</v>
      </c>
      <c r="H17" s="166"/>
      <c r="I17" s="167" t="s">
        <v>16</v>
      </c>
      <c r="J17" s="166"/>
      <c r="K17" s="167" t="s">
        <v>17</v>
      </c>
      <c r="L17" s="166"/>
      <c r="M17" s="167" t="s">
        <v>18</v>
      </c>
      <c r="N17" s="168"/>
      <c r="O17" s="169" t="s">
        <v>135</v>
      </c>
      <c r="P17" s="170"/>
      <c r="Q17" s="170" t="s">
        <v>143</v>
      </c>
      <c r="R17" s="170"/>
      <c r="S17" s="170" t="s">
        <v>144</v>
      </c>
      <c r="T17" s="170"/>
      <c r="U17" s="170" t="s">
        <v>138</v>
      </c>
      <c r="V17" s="171"/>
      <c r="W17" s="224"/>
      <c r="X17" s="225"/>
      <c r="Y17" s="225"/>
      <c r="Z17" s="225"/>
      <c r="AA17" s="225"/>
      <c r="AB17" s="225"/>
      <c r="AC17" s="225"/>
      <c r="AD17" s="226"/>
    </row>
    <row r="18" spans="1:30" ht="21.6" customHeight="1" thickTop="1">
      <c r="A18" s="147"/>
      <c r="B18" s="163"/>
      <c r="C18" s="90" t="s">
        <v>22</v>
      </c>
      <c r="D18" s="91" t="s">
        <v>23</v>
      </c>
      <c r="E18" s="92" t="s">
        <v>22</v>
      </c>
      <c r="F18" s="91" t="s">
        <v>23</v>
      </c>
      <c r="G18" s="92" t="s">
        <v>22</v>
      </c>
      <c r="H18" s="91" t="s">
        <v>23</v>
      </c>
      <c r="I18" s="92" t="s">
        <v>22</v>
      </c>
      <c r="J18" s="91" t="s">
        <v>23</v>
      </c>
      <c r="K18" s="92" t="s">
        <v>22</v>
      </c>
      <c r="L18" s="91" t="s">
        <v>23</v>
      </c>
      <c r="M18" s="92" t="s">
        <v>22</v>
      </c>
      <c r="N18" s="93" t="s">
        <v>23</v>
      </c>
      <c r="O18" s="172" t="str">
        <f>VLOOKUP($B14,利用者一覧!$C$4:$AU$53,14,FALSE)</f>
        <v>☑</v>
      </c>
      <c r="P18" s="155"/>
      <c r="Q18" s="173" t="str">
        <f>VLOOKUP($B14,利用者一覧!$C$4:$AU$53,16,FALSE)</f>
        <v>□</v>
      </c>
      <c r="R18" s="155"/>
      <c r="S18" s="155" t="str">
        <f>VLOOKUP($B14,利用者一覧!$C$4:$AU$53,18,FALSE)</f>
        <v>□</v>
      </c>
      <c r="T18" s="155"/>
      <c r="U18" s="155" t="str">
        <f>VLOOKUP($B14,利用者一覧!$C$4:$AU$53,20,FALSE)</f>
        <v>☑</v>
      </c>
      <c r="V18" s="155"/>
      <c r="W18" s="179" t="str">
        <f>VLOOKUP($B14,利用者一覧!$C$4:$AU$53,44,FALSE)</f>
        <v>目標：運動の習慣化　注意：集団トレを推奨</v>
      </c>
      <c r="X18" s="179"/>
      <c r="Y18" s="179"/>
      <c r="Z18" s="179"/>
      <c r="AA18" s="179"/>
      <c r="AB18" s="179"/>
      <c r="AC18" s="179"/>
      <c r="AD18" s="180"/>
    </row>
    <row r="19" spans="1:30" ht="21.6" customHeight="1">
      <c r="A19" s="147"/>
      <c r="B19" s="163"/>
      <c r="C19" s="156" t="str">
        <f>VLOOKUP($B14,利用者一覧!$C$4:$AU$53,30,FALSE)</f>
        <v>□</v>
      </c>
      <c r="D19" s="158" t="s">
        <v>148</v>
      </c>
      <c r="E19" s="160" t="str">
        <f>VLOOKUP($B14,利用者一覧!$C$4:$AU$53,31,FALSE)</f>
        <v>☑</v>
      </c>
      <c r="F19" s="158" t="s">
        <v>148</v>
      </c>
      <c r="G19" s="160" t="str">
        <f>VLOOKUP($B14,利用者一覧!$C$4:$AU$53,32,FALSE)</f>
        <v>□</v>
      </c>
      <c r="H19" s="158" t="s">
        <v>148</v>
      </c>
      <c r="I19" s="160" t="str">
        <f>VLOOKUP($B14,利用者一覧!$C$4:$AU$53,33,FALSE)</f>
        <v>□</v>
      </c>
      <c r="J19" s="158" t="s">
        <v>148</v>
      </c>
      <c r="K19" s="160" t="str">
        <f>VLOOKUP($B14,利用者一覧!$C$4:$AU$53,34,FALSE)</f>
        <v>□</v>
      </c>
      <c r="L19" s="158" t="s">
        <v>148</v>
      </c>
      <c r="M19" s="160" t="str">
        <f>VLOOKUP($B14,利用者一覧!$C$4:$AU$53,35,FALSE)</f>
        <v>□</v>
      </c>
      <c r="N19" s="200" t="s">
        <v>148</v>
      </c>
      <c r="O19" s="202" t="s">
        <v>139</v>
      </c>
      <c r="P19" s="152"/>
      <c r="Q19" s="152" t="s">
        <v>140</v>
      </c>
      <c r="R19" s="152"/>
      <c r="S19" s="152" t="s">
        <v>141</v>
      </c>
      <c r="T19" s="152"/>
      <c r="U19" s="152" t="s">
        <v>142</v>
      </c>
      <c r="V19" s="152"/>
      <c r="W19" s="179"/>
      <c r="X19" s="179"/>
      <c r="Y19" s="179"/>
      <c r="Z19" s="179"/>
      <c r="AA19" s="179"/>
      <c r="AB19" s="179"/>
      <c r="AC19" s="179"/>
      <c r="AD19" s="180"/>
    </row>
    <row r="20" spans="1:30" ht="21.6" customHeight="1" thickBot="1">
      <c r="A20" s="147"/>
      <c r="B20" s="164"/>
      <c r="C20" s="157"/>
      <c r="D20" s="159"/>
      <c r="E20" s="161"/>
      <c r="F20" s="159"/>
      <c r="G20" s="161"/>
      <c r="H20" s="159"/>
      <c r="I20" s="161"/>
      <c r="J20" s="159"/>
      <c r="K20" s="161"/>
      <c r="L20" s="159"/>
      <c r="M20" s="161"/>
      <c r="N20" s="201"/>
      <c r="O20" s="153" t="str">
        <f>VLOOKUP($B14,利用者一覧!$C$4:$AU$53,22,FALSE)</f>
        <v>□</v>
      </c>
      <c r="P20" s="154"/>
      <c r="Q20" s="154" t="str">
        <f>VLOOKUP($B14,利用者一覧!$C$4:$AU$53,24,FALSE)</f>
        <v>□</v>
      </c>
      <c r="R20" s="154"/>
      <c r="S20" s="154" t="str">
        <f>VLOOKUP($B14,利用者一覧!$C$4:$AU$53,26,FALSE)</f>
        <v>□</v>
      </c>
      <c r="T20" s="154"/>
      <c r="U20" s="154" t="str">
        <f>VLOOKUP($B14,利用者一覧!$C$4:$AU$53,28,FALSE)</f>
        <v>☑</v>
      </c>
      <c r="V20" s="154"/>
      <c r="W20" s="181"/>
      <c r="X20" s="181"/>
      <c r="Y20" s="181"/>
      <c r="Z20" s="181"/>
      <c r="AA20" s="181"/>
      <c r="AB20" s="181"/>
      <c r="AC20" s="181"/>
      <c r="AD20" s="182"/>
    </row>
    <row r="21" spans="1:30" ht="21.6" customHeight="1" thickBot="1">
      <c r="A21" s="148"/>
      <c r="B21" s="174" t="s">
        <v>182</v>
      </c>
      <c r="C21" s="175"/>
      <c r="D21" s="176"/>
      <c r="E21" s="177"/>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8"/>
    </row>
    <row r="22" spans="1:30" ht="21.6" customHeight="1" thickBot="1">
      <c r="A22" s="146">
        <v>3</v>
      </c>
      <c r="B22" s="149" t="s">
        <v>9</v>
      </c>
      <c r="C22" s="150"/>
      <c r="D22" s="151"/>
      <c r="E22" s="149" t="s">
        <v>10</v>
      </c>
      <c r="F22" s="150"/>
      <c r="G22" s="150"/>
      <c r="H22" s="150"/>
      <c r="I22" s="196" t="s">
        <v>11</v>
      </c>
      <c r="J22" s="150"/>
      <c r="K22" s="197"/>
      <c r="L22" s="150" t="s">
        <v>12</v>
      </c>
      <c r="M22" s="150"/>
      <c r="N22" s="150"/>
      <c r="O22" s="198" t="s">
        <v>175</v>
      </c>
      <c r="P22" s="199"/>
      <c r="Q22" s="199"/>
      <c r="R22" s="199"/>
      <c r="S22" s="199"/>
      <c r="T22" s="199"/>
      <c r="U22" s="199"/>
      <c r="V22" s="199"/>
      <c r="W22" s="203" t="s">
        <v>169</v>
      </c>
      <c r="X22" s="204"/>
      <c r="Y22" s="204"/>
      <c r="Z22" s="205"/>
      <c r="AA22" s="206" t="str">
        <f>VLOOKUP($B23,利用者一覧!$C$4:$AU$53,43,FALSE)</f>
        <v>運動</v>
      </c>
      <c r="AB22" s="206"/>
      <c r="AC22" s="206"/>
      <c r="AD22" s="207"/>
    </row>
    <row r="23" spans="1:30" ht="21.6" customHeight="1" thickTop="1">
      <c r="A23" s="147"/>
      <c r="B23" s="208" t="s">
        <v>194</v>
      </c>
      <c r="C23" s="208"/>
      <c r="D23" s="208"/>
      <c r="E23" s="211" t="s">
        <v>19</v>
      </c>
      <c r="F23" s="212"/>
      <c r="G23" s="212"/>
      <c r="H23" s="212"/>
      <c r="I23" s="213" t="s">
        <v>20</v>
      </c>
      <c r="J23" s="214"/>
      <c r="K23" s="215"/>
      <c r="L23" s="214" t="s">
        <v>21</v>
      </c>
      <c r="M23" s="214"/>
      <c r="N23" s="214"/>
      <c r="O23" s="216" t="s">
        <v>147</v>
      </c>
      <c r="P23" s="218" t="str">
        <f>VLOOKUP($B23,利用者一覧!$C$4:$AU$53,40,FALSE)</f>
        <v>立ち座り運動</v>
      </c>
      <c r="Q23" s="219"/>
      <c r="R23" s="219"/>
      <c r="S23" s="219"/>
      <c r="T23" s="219"/>
      <c r="U23" s="220"/>
      <c r="V23" s="88" t="s">
        <v>148</v>
      </c>
      <c r="W23" s="221" t="str">
        <f>VLOOKUP($B23,利用者一覧!$C$4:$AU$53,45,FALSE)</f>
        <v>①調理訓練②レクの実施④食事前に下肢引き上げ⑤入れ歯の使用の確認</v>
      </c>
      <c r="X23" s="222"/>
      <c r="Y23" s="222"/>
      <c r="Z23" s="222"/>
      <c r="AA23" s="222"/>
      <c r="AB23" s="222"/>
      <c r="AC23" s="222"/>
      <c r="AD23" s="223"/>
    </row>
    <row r="24" spans="1:30" ht="21.6" customHeight="1">
      <c r="A24" s="147"/>
      <c r="B24" s="209"/>
      <c r="C24" s="209"/>
      <c r="D24" s="209"/>
      <c r="E24" s="183" t="s">
        <v>24</v>
      </c>
      <c r="F24" s="184"/>
      <c r="G24" s="184"/>
      <c r="H24" s="184"/>
      <c r="I24" s="185" t="s">
        <v>20</v>
      </c>
      <c r="J24" s="186"/>
      <c r="K24" s="187"/>
      <c r="L24" s="186" t="s">
        <v>21</v>
      </c>
      <c r="M24" s="186"/>
      <c r="N24" s="186"/>
      <c r="O24" s="217"/>
      <c r="P24" s="188" t="str">
        <f>VLOOKUP($B23,利用者一覧!$C$4:$AU$53,41,FALSE)</f>
        <v>歩行マシントレ</v>
      </c>
      <c r="Q24" s="189"/>
      <c r="R24" s="189"/>
      <c r="S24" s="189"/>
      <c r="T24" s="189"/>
      <c r="U24" s="190"/>
      <c r="V24" s="89" t="s">
        <v>148</v>
      </c>
      <c r="W24" s="224"/>
      <c r="X24" s="225"/>
      <c r="Y24" s="225"/>
      <c r="Z24" s="225"/>
      <c r="AA24" s="225"/>
      <c r="AB24" s="225"/>
      <c r="AC24" s="225"/>
      <c r="AD24" s="226"/>
    </row>
    <row r="25" spans="1:30" ht="21.6" customHeight="1" thickBot="1">
      <c r="A25" s="147"/>
      <c r="B25" s="210"/>
      <c r="C25" s="210"/>
      <c r="D25" s="210"/>
      <c r="E25" s="191" t="s">
        <v>25</v>
      </c>
      <c r="F25" s="192"/>
      <c r="G25" s="192"/>
      <c r="H25" s="192"/>
      <c r="I25" s="193" t="s">
        <v>20</v>
      </c>
      <c r="J25" s="194"/>
      <c r="K25" s="195"/>
      <c r="L25" s="194" t="s">
        <v>21</v>
      </c>
      <c r="M25" s="194"/>
      <c r="N25" s="194"/>
      <c r="O25" s="217"/>
      <c r="P25" s="188" t="str">
        <f>VLOOKUP($B23,利用者一覧!$C$4:$AU$53,42,FALSE)</f>
        <v>スクワット</v>
      </c>
      <c r="Q25" s="189"/>
      <c r="R25" s="189"/>
      <c r="S25" s="189"/>
      <c r="T25" s="189"/>
      <c r="U25" s="190"/>
      <c r="V25" s="89" t="s">
        <v>148</v>
      </c>
      <c r="W25" s="224"/>
      <c r="X25" s="225"/>
      <c r="Y25" s="225"/>
      <c r="Z25" s="225"/>
      <c r="AA25" s="225"/>
      <c r="AB25" s="225"/>
      <c r="AC25" s="225"/>
      <c r="AD25" s="226"/>
    </row>
    <row r="26" spans="1:30" ht="21.6" customHeight="1" thickBot="1">
      <c r="A26" s="147"/>
      <c r="B26" s="162" t="s">
        <v>132</v>
      </c>
      <c r="C26" s="165" t="s">
        <v>13</v>
      </c>
      <c r="D26" s="166"/>
      <c r="E26" s="167" t="s">
        <v>14</v>
      </c>
      <c r="F26" s="166"/>
      <c r="G26" s="167" t="s">
        <v>15</v>
      </c>
      <c r="H26" s="166"/>
      <c r="I26" s="167" t="s">
        <v>16</v>
      </c>
      <c r="J26" s="166"/>
      <c r="K26" s="167" t="s">
        <v>17</v>
      </c>
      <c r="L26" s="166"/>
      <c r="M26" s="167" t="s">
        <v>18</v>
      </c>
      <c r="N26" s="168"/>
      <c r="O26" s="169" t="s">
        <v>135</v>
      </c>
      <c r="P26" s="170"/>
      <c r="Q26" s="170" t="s">
        <v>143</v>
      </c>
      <c r="R26" s="170"/>
      <c r="S26" s="170" t="s">
        <v>144</v>
      </c>
      <c r="T26" s="170"/>
      <c r="U26" s="170" t="s">
        <v>138</v>
      </c>
      <c r="V26" s="171"/>
      <c r="W26" s="224"/>
      <c r="X26" s="225"/>
      <c r="Y26" s="225"/>
      <c r="Z26" s="225"/>
      <c r="AA26" s="225"/>
      <c r="AB26" s="225"/>
      <c r="AC26" s="225"/>
      <c r="AD26" s="226"/>
    </row>
    <row r="27" spans="1:30" ht="21.6" customHeight="1" thickTop="1">
      <c r="A27" s="147"/>
      <c r="B27" s="163"/>
      <c r="C27" s="90" t="s">
        <v>22</v>
      </c>
      <c r="D27" s="91" t="s">
        <v>23</v>
      </c>
      <c r="E27" s="92" t="s">
        <v>22</v>
      </c>
      <c r="F27" s="91" t="s">
        <v>23</v>
      </c>
      <c r="G27" s="92" t="s">
        <v>22</v>
      </c>
      <c r="H27" s="91" t="s">
        <v>23</v>
      </c>
      <c r="I27" s="92" t="s">
        <v>22</v>
      </c>
      <c r="J27" s="91" t="s">
        <v>23</v>
      </c>
      <c r="K27" s="92" t="s">
        <v>22</v>
      </c>
      <c r="L27" s="91" t="s">
        <v>23</v>
      </c>
      <c r="M27" s="92" t="s">
        <v>22</v>
      </c>
      <c r="N27" s="93" t="s">
        <v>23</v>
      </c>
      <c r="O27" s="172" t="str">
        <f>VLOOKUP($B23,利用者一覧!$C$4:$AU$53,14,FALSE)</f>
        <v>☑</v>
      </c>
      <c r="P27" s="155"/>
      <c r="Q27" s="173" t="str">
        <f>VLOOKUP($B23,利用者一覧!$C$4:$AU$53,16,FALSE)</f>
        <v>☑</v>
      </c>
      <c r="R27" s="155"/>
      <c r="S27" s="155" t="str">
        <f>VLOOKUP($B23,利用者一覧!$C$4:$AU$53,18,FALSE)</f>
        <v>□</v>
      </c>
      <c r="T27" s="155"/>
      <c r="U27" s="155" t="str">
        <f>VLOOKUP($B23,利用者一覧!$C$4:$AU$53,20,FALSE)</f>
        <v>☑</v>
      </c>
      <c r="V27" s="155"/>
      <c r="W27" s="179" t="str">
        <f>VLOOKUP($B23,利用者一覧!$C$4:$AU$53,44,FALSE)</f>
        <v>目標：運動の習慣化　注意：トレーニングカレンダーの回収</v>
      </c>
      <c r="X27" s="179"/>
      <c r="Y27" s="179"/>
      <c r="Z27" s="179"/>
      <c r="AA27" s="179"/>
      <c r="AB27" s="179"/>
      <c r="AC27" s="179"/>
      <c r="AD27" s="180"/>
    </row>
    <row r="28" spans="1:30" ht="21.6" customHeight="1">
      <c r="A28" s="147"/>
      <c r="B28" s="163"/>
      <c r="C28" s="156" t="str">
        <f>VLOOKUP($B23,利用者一覧!$C$4:$AU$53,30,FALSE)</f>
        <v>☑</v>
      </c>
      <c r="D28" s="158" t="s">
        <v>148</v>
      </c>
      <c r="E28" s="160" t="str">
        <f>VLOOKUP($B23,利用者一覧!$C$4:$AU$53,31,FALSE)</f>
        <v>□</v>
      </c>
      <c r="F28" s="158" t="s">
        <v>148</v>
      </c>
      <c r="G28" s="160" t="str">
        <f>VLOOKUP($B23,利用者一覧!$C$4:$AU$53,32,FALSE)</f>
        <v>□</v>
      </c>
      <c r="H28" s="158" t="s">
        <v>148</v>
      </c>
      <c r="I28" s="160" t="str">
        <f>VLOOKUP($B23,利用者一覧!$C$4:$AU$53,33,FALSE)</f>
        <v>□</v>
      </c>
      <c r="J28" s="158" t="s">
        <v>148</v>
      </c>
      <c r="K28" s="160" t="str">
        <f>VLOOKUP($B23,利用者一覧!$C$4:$AU$53,34,FALSE)</f>
        <v>☑</v>
      </c>
      <c r="L28" s="158" t="s">
        <v>148</v>
      </c>
      <c r="M28" s="160" t="str">
        <f>VLOOKUP($B23,利用者一覧!$C$4:$AU$53,35,FALSE)</f>
        <v>□</v>
      </c>
      <c r="N28" s="200" t="s">
        <v>148</v>
      </c>
      <c r="O28" s="202" t="s">
        <v>139</v>
      </c>
      <c r="P28" s="152"/>
      <c r="Q28" s="152" t="s">
        <v>140</v>
      </c>
      <c r="R28" s="152"/>
      <c r="S28" s="152" t="s">
        <v>141</v>
      </c>
      <c r="T28" s="152"/>
      <c r="U28" s="152" t="s">
        <v>142</v>
      </c>
      <c r="V28" s="152"/>
      <c r="W28" s="179"/>
      <c r="X28" s="179"/>
      <c r="Y28" s="179"/>
      <c r="Z28" s="179"/>
      <c r="AA28" s="179"/>
      <c r="AB28" s="179"/>
      <c r="AC28" s="179"/>
      <c r="AD28" s="180"/>
    </row>
    <row r="29" spans="1:30" ht="21.6" customHeight="1" thickBot="1">
      <c r="A29" s="147"/>
      <c r="B29" s="164"/>
      <c r="C29" s="157"/>
      <c r="D29" s="159"/>
      <c r="E29" s="161"/>
      <c r="F29" s="159"/>
      <c r="G29" s="161"/>
      <c r="H29" s="159"/>
      <c r="I29" s="161"/>
      <c r="J29" s="159"/>
      <c r="K29" s="161"/>
      <c r="L29" s="159"/>
      <c r="M29" s="161"/>
      <c r="N29" s="201"/>
      <c r="O29" s="153" t="str">
        <f>VLOOKUP($B23,利用者一覧!$C$4:$AU$53,22,FALSE)</f>
        <v>☑</v>
      </c>
      <c r="P29" s="154"/>
      <c r="Q29" s="154" t="str">
        <f>VLOOKUP($B23,利用者一覧!$C$4:$AU$53,24,FALSE)</f>
        <v>□</v>
      </c>
      <c r="R29" s="154"/>
      <c r="S29" s="154" t="str">
        <f>VLOOKUP($B23,利用者一覧!$C$4:$AU$53,26,FALSE)</f>
        <v>□</v>
      </c>
      <c r="T29" s="154"/>
      <c r="U29" s="154" t="str">
        <f>VLOOKUP($B23,利用者一覧!$C$4:$AU$53,28,FALSE)</f>
        <v>□</v>
      </c>
      <c r="V29" s="154"/>
      <c r="W29" s="181"/>
      <c r="X29" s="181"/>
      <c r="Y29" s="181"/>
      <c r="Z29" s="181"/>
      <c r="AA29" s="181"/>
      <c r="AB29" s="181"/>
      <c r="AC29" s="181"/>
      <c r="AD29" s="182"/>
    </row>
    <row r="30" spans="1:30" ht="21.6" customHeight="1" thickBot="1">
      <c r="A30" s="148"/>
      <c r="B30" s="174" t="s">
        <v>182</v>
      </c>
      <c r="C30" s="175"/>
      <c r="D30" s="176"/>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8"/>
    </row>
    <row r="31" spans="1:30" ht="21.6" customHeight="1" thickBot="1">
      <c r="A31" s="146">
        <v>4</v>
      </c>
      <c r="B31" s="149" t="s">
        <v>9</v>
      </c>
      <c r="C31" s="150"/>
      <c r="D31" s="151"/>
      <c r="E31" s="149" t="s">
        <v>10</v>
      </c>
      <c r="F31" s="150"/>
      <c r="G31" s="150"/>
      <c r="H31" s="150"/>
      <c r="I31" s="196" t="s">
        <v>11</v>
      </c>
      <c r="J31" s="150"/>
      <c r="K31" s="197"/>
      <c r="L31" s="150" t="s">
        <v>12</v>
      </c>
      <c r="M31" s="150"/>
      <c r="N31" s="150"/>
      <c r="O31" s="198" t="s">
        <v>175</v>
      </c>
      <c r="P31" s="199"/>
      <c r="Q31" s="199"/>
      <c r="R31" s="199"/>
      <c r="S31" s="199"/>
      <c r="T31" s="199"/>
      <c r="U31" s="199"/>
      <c r="V31" s="199"/>
      <c r="W31" s="203" t="s">
        <v>169</v>
      </c>
      <c r="X31" s="204"/>
      <c r="Y31" s="204"/>
      <c r="Z31" s="205"/>
      <c r="AA31" s="206" t="e">
        <f>VLOOKUP($B32,利用者一覧!$C$4:$AU$53,43,FALSE)</f>
        <v>#N/A</v>
      </c>
      <c r="AB31" s="206"/>
      <c r="AC31" s="206"/>
      <c r="AD31" s="207"/>
    </row>
    <row r="32" spans="1:30" ht="21.6" customHeight="1" thickTop="1">
      <c r="A32" s="147"/>
      <c r="B32" s="208"/>
      <c r="C32" s="208"/>
      <c r="D32" s="208"/>
      <c r="E32" s="211" t="s">
        <v>19</v>
      </c>
      <c r="F32" s="212"/>
      <c r="G32" s="212"/>
      <c r="H32" s="212"/>
      <c r="I32" s="213" t="s">
        <v>20</v>
      </c>
      <c r="J32" s="214"/>
      <c r="K32" s="215"/>
      <c r="L32" s="214" t="s">
        <v>21</v>
      </c>
      <c r="M32" s="214"/>
      <c r="N32" s="214"/>
      <c r="O32" s="216" t="s">
        <v>147</v>
      </c>
      <c r="P32" s="218" t="e">
        <f>VLOOKUP($B32,利用者一覧!$C$4:$AU$53,40,FALSE)</f>
        <v>#N/A</v>
      </c>
      <c r="Q32" s="219"/>
      <c r="R32" s="219"/>
      <c r="S32" s="219"/>
      <c r="T32" s="219"/>
      <c r="U32" s="220"/>
      <c r="V32" s="88" t="s">
        <v>148</v>
      </c>
      <c r="W32" s="221" t="e">
        <f>VLOOKUP($B32,利用者一覧!$C$4:$AU$53,45,FALSE)</f>
        <v>#N/A</v>
      </c>
      <c r="X32" s="222"/>
      <c r="Y32" s="222"/>
      <c r="Z32" s="222"/>
      <c r="AA32" s="222"/>
      <c r="AB32" s="222"/>
      <c r="AC32" s="222"/>
      <c r="AD32" s="223"/>
    </row>
    <row r="33" spans="1:30" ht="21.6" customHeight="1">
      <c r="A33" s="147"/>
      <c r="B33" s="209"/>
      <c r="C33" s="209"/>
      <c r="D33" s="209"/>
      <c r="E33" s="183" t="s">
        <v>24</v>
      </c>
      <c r="F33" s="184"/>
      <c r="G33" s="184"/>
      <c r="H33" s="184"/>
      <c r="I33" s="185" t="s">
        <v>20</v>
      </c>
      <c r="J33" s="186"/>
      <c r="K33" s="187"/>
      <c r="L33" s="186" t="s">
        <v>21</v>
      </c>
      <c r="M33" s="186"/>
      <c r="N33" s="186"/>
      <c r="O33" s="217"/>
      <c r="P33" s="188" t="e">
        <f>VLOOKUP($B32,利用者一覧!$C$4:$AU$53,41,FALSE)</f>
        <v>#N/A</v>
      </c>
      <c r="Q33" s="189"/>
      <c r="R33" s="189"/>
      <c r="S33" s="189"/>
      <c r="T33" s="189"/>
      <c r="U33" s="190"/>
      <c r="V33" s="89" t="s">
        <v>148</v>
      </c>
      <c r="W33" s="224"/>
      <c r="X33" s="225"/>
      <c r="Y33" s="225"/>
      <c r="Z33" s="225"/>
      <c r="AA33" s="225"/>
      <c r="AB33" s="225"/>
      <c r="AC33" s="225"/>
      <c r="AD33" s="226"/>
    </row>
    <row r="34" spans="1:30" ht="21.6" customHeight="1" thickBot="1">
      <c r="A34" s="147"/>
      <c r="B34" s="210"/>
      <c r="C34" s="210"/>
      <c r="D34" s="210"/>
      <c r="E34" s="191" t="s">
        <v>25</v>
      </c>
      <c r="F34" s="192"/>
      <c r="G34" s="192"/>
      <c r="H34" s="192"/>
      <c r="I34" s="193" t="s">
        <v>20</v>
      </c>
      <c r="J34" s="194"/>
      <c r="K34" s="195"/>
      <c r="L34" s="194" t="s">
        <v>21</v>
      </c>
      <c r="M34" s="194"/>
      <c r="N34" s="194"/>
      <c r="O34" s="217"/>
      <c r="P34" s="188" t="e">
        <f>VLOOKUP($B32,利用者一覧!$C$4:$AU$53,42,FALSE)</f>
        <v>#N/A</v>
      </c>
      <c r="Q34" s="189"/>
      <c r="R34" s="189"/>
      <c r="S34" s="189"/>
      <c r="T34" s="189"/>
      <c r="U34" s="190"/>
      <c r="V34" s="89" t="s">
        <v>148</v>
      </c>
      <c r="W34" s="224"/>
      <c r="X34" s="225"/>
      <c r="Y34" s="225"/>
      <c r="Z34" s="225"/>
      <c r="AA34" s="225"/>
      <c r="AB34" s="225"/>
      <c r="AC34" s="225"/>
      <c r="AD34" s="226"/>
    </row>
    <row r="35" spans="1:30" ht="21.6" customHeight="1" thickBot="1">
      <c r="A35" s="147"/>
      <c r="B35" s="162" t="s">
        <v>132</v>
      </c>
      <c r="C35" s="165" t="s">
        <v>13</v>
      </c>
      <c r="D35" s="166"/>
      <c r="E35" s="167" t="s">
        <v>14</v>
      </c>
      <c r="F35" s="166"/>
      <c r="G35" s="167" t="s">
        <v>15</v>
      </c>
      <c r="H35" s="166"/>
      <c r="I35" s="167" t="s">
        <v>16</v>
      </c>
      <c r="J35" s="166"/>
      <c r="K35" s="167" t="s">
        <v>17</v>
      </c>
      <c r="L35" s="166"/>
      <c r="M35" s="167" t="s">
        <v>18</v>
      </c>
      <c r="N35" s="168"/>
      <c r="O35" s="169" t="s">
        <v>135</v>
      </c>
      <c r="P35" s="170"/>
      <c r="Q35" s="170" t="s">
        <v>143</v>
      </c>
      <c r="R35" s="170"/>
      <c r="S35" s="170" t="s">
        <v>144</v>
      </c>
      <c r="T35" s="170"/>
      <c r="U35" s="170" t="s">
        <v>138</v>
      </c>
      <c r="V35" s="171"/>
      <c r="W35" s="224"/>
      <c r="X35" s="225"/>
      <c r="Y35" s="225"/>
      <c r="Z35" s="225"/>
      <c r="AA35" s="225"/>
      <c r="AB35" s="225"/>
      <c r="AC35" s="225"/>
      <c r="AD35" s="226"/>
    </row>
    <row r="36" spans="1:30" ht="21.6" customHeight="1" thickTop="1">
      <c r="A36" s="147"/>
      <c r="B36" s="163"/>
      <c r="C36" s="90" t="s">
        <v>22</v>
      </c>
      <c r="D36" s="91" t="s">
        <v>23</v>
      </c>
      <c r="E36" s="92" t="s">
        <v>22</v>
      </c>
      <c r="F36" s="91" t="s">
        <v>23</v>
      </c>
      <c r="G36" s="92" t="s">
        <v>22</v>
      </c>
      <c r="H36" s="91" t="s">
        <v>23</v>
      </c>
      <c r="I36" s="92" t="s">
        <v>22</v>
      </c>
      <c r="J36" s="91" t="s">
        <v>23</v>
      </c>
      <c r="K36" s="92" t="s">
        <v>22</v>
      </c>
      <c r="L36" s="91" t="s">
        <v>23</v>
      </c>
      <c r="M36" s="92" t="s">
        <v>22</v>
      </c>
      <c r="N36" s="93" t="s">
        <v>23</v>
      </c>
      <c r="O36" s="172" t="e">
        <f>VLOOKUP($B32,利用者一覧!$C$4:$AU$53,14,FALSE)</f>
        <v>#N/A</v>
      </c>
      <c r="P36" s="155"/>
      <c r="Q36" s="173" t="e">
        <f>VLOOKUP($B32,利用者一覧!$C$4:$AU$53,16,FALSE)</f>
        <v>#N/A</v>
      </c>
      <c r="R36" s="155"/>
      <c r="S36" s="155" t="e">
        <f>VLOOKUP($B32,利用者一覧!$C$4:$AU$53,18,FALSE)</f>
        <v>#N/A</v>
      </c>
      <c r="T36" s="155"/>
      <c r="U36" s="155" t="e">
        <f>VLOOKUP($B32,利用者一覧!$C$4:$AU$53,20,FALSE)</f>
        <v>#N/A</v>
      </c>
      <c r="V36" s="155"/>
      <c r="W36" s="179" t="e">
        <f>VLOOKUP($B32,利用者一覧!$C$4:$AU$53,44,FALSE)</f>
        <v>#N/A</v>
      </c>
      <c r="X36" s="179"/>
      <c r="Y36" s="179"/>
      <c r="Z36" s="179"/>
      <c r="AA36" s="179"/>
      <c r="AB36" s="179"/>
      <c r="AC36" s="179"/>
      <c r="AD36" s="180"/>
    </row>
    <row r="37" spans="1:30" ht="21.6" customHeight="1">
      <c r="A37" s="147"/>
      <c r="B37" s="163"/>
      <c r="C37" s="156" t="e">
        <f>VLOOKUP($B32,利用者一覧!$C$4:$AU$53,30,FALSE)</f>
        <v>#N/A</v>
      </c>
      <c r="D37" s="158" t="s">
        <v>148</v>
      </c>
      <c r="E37" s="160" t="e">
        <f>VLOOKUP($B32,利用者一覧!$C$4:$AU$53,31,FALSE)</f>
        <v>#N/A</v>
      </c>
      <c r="F37" s="158" t="s">
        <v>148</v>
      </c>
      <c r="G37" s="160" t="e">
        <f>VLOOKUP($B32,利用者一覧!$C$4:$AU$53,32,FALSE)</f>
        <v>#N/A</v>
      </c>
      <c r="H37" s="158" t="s">
        <v>148</v>
      </c>
      <c r="I37" s="160" t="e">
        <f>VLOOKUP($B32,利用者一覧!$C$4:$AU$53,33,FALSE)</f>
        <v>#N/A</v>
      </c>
      <c r="J37" s="158" t="s">
        <v>148</v>
      </c>
      <c r="K37" s="160" t="e">
        <f>VLOOKUP($B32,利用者一覧!$C$4:$AU$53,34,FALSE)</f>
        <v>#N/A</v>
      </c>
      <c r="L37" s="158" t="s">
        <v>148</v>
      </c>
      <c r="M37" s="160" t="e">
        <f>VLOOKUP($B32,利用者一覧!$C$4:$AU$53,35,FALSE)</f>
        <v>#N/A</v>
      </c>
      <c r="N37" s="200" t="s">
        <v>148</v>
      </c>
      <c r="O37" s="202" t="s">
        <v>139</v>
      </c>
      <c r="P37" s="152"/>
      <c r="Q37" s="152" t="s">
        <v>140</v>
      </c>
      <c r="R37" s="152"/>
      <c r="S37" s="152" t="s">
        <v>141</v>
      </c>
      <c r="T37" s="152"/>
      <c r="U37" s="152" t="s">
        <v>142</v>
      </c>
      <c r="V37" s="152"/>
      <c r="W37" s="179"/>
      <c r="X37" s="179"/>
      <c r="Y37" s="179"/>
      <c r="Z37" s="179"/>
      <c r="AA37" s="179"/>
      <c r="AB37" s="179"/>
      <c r="AC37" s="179"/>
      <c r="AD37" s="180"/>
    </row>
    <row r="38" spans="1:30" ht="21.6" customHeight="1" thickBot="1">
      <c r="A38" s="147"/>
      <c r="B38" s="164"/>
      <c r="C38" s="157"/>
      <c r="D38" s="159"/>
      <c r="E38" s="161"/>
      <c r="F38" s="159"/>
      <c r="G38" s="161"/>
      <c r="H38" s="159"/>
      <c r="I38" s="161"/>
      <c r="J38" s="159"/>
      <c r="K38" s="161"/>
      <c r="L38" s="159"/>
      <c r="M38" s="161"/>
      <c r="N38" s="201"/>
      <c r="O38" s="153" t="e">
        <f>VLOOKUP($B32,利用者一覧!$C$4:$AU$53,22,FALSE)</f>
        <v>#N/A</v>
      </c>
      <c r="P38" s="154"/>
      <c r="Q38" s="154" t="e">
        <f>VLOOKUP($B32,利用者一覧!$C$4:$AU$53,24,FALSE)</f>
        <v>#N/A</v>
      </c>
      <c r="R38" s="154"/>
      <c r="S38" s="154" t="e">
        <f>VLOOKUP($B32,利用者一覧!$C$4:$AU$53,26,FALSE)</f>
        <v>#N/A</v>
      </c>
      <c r="T38" s="154"/>
      <c r="U38" s="154" t="e">
        <f>VLOOKUP($B32,利用者一覧!$C$4:$AU$53,28,FALSE)</f>
        <v>#N/A</v>
      </c>
      <c r="V38" s="154"/>
      <c r="W38" s="181"/>
      <c r="X38" s="181"/>
      <c r="Y38" s="181"/>
      <c r="Z38" s="181"/>
      <c r="AA38" s="181"/>
      <c r="AB38" s="181"/>
      <c r="AC38" s="181"/>
      <c r="AD38" s="182"/>
    </row>
    <row r="39" spans="1:30" ht="21.6" customHeight="1" thickBot="1">
      <c r="A39" s="148"/>
      <c r="B39" s="174" t="s">
        <v>182</v>
      </c>
      <c r="C39" s="175"/>
      <c r="D39" s="176"/>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8"/>
    </row>
    <row r="40" spans="1:30" ht="21.6" customHeight="1" thickBot="1">
      <c r="A40" s="146">
        <v>5</v>
      </c>
      <c r="B40" s="149" t="s">
        <v>9</v>
      </c>
      <c r="C40" s="150"/>
      <c r="D40" s="151"/>
      <c r="E40" s="149" t="s">
        <v>10</v>
      </c>
      <c r="F40" s="150"/>
      <c r="G40" s="150"/>
      <c r="H40" s="150"/>
      <c r="I40" s="196" t="s">
        <v>11</v>
      </c>
      <c r="J40" s="150"/>
      <c r="K40" s="197"/>
      <c r="L40" s="150" t="s">
        <v>12</v>
      </c>
      <c r="M40" s="150"/>
      <c r="N40" s="150"/>
      <c r="O40" s="198" t="s">
        <v>175</v>
      </c>
      <c r="P40" s="199"/>
      <c r="Q40" s="199"/>
      <c r="R40" s="199"/>
      <c r="S40" s="199"/>
      <c r="T40" s="199"/>
      <c r="U40" s="199"/>
      <c r="V40" s="199"/>
      <c r="W40" s="203" t="s">
        <v>169</v>
      </c>
      <c r="X40" s="204"/>
      <c r="Y40" s="204"/>
      <c r="Z40" s="205"/>
      <c r="AA40" s="206" t="e">
        <f>VLOOKUP($B41,利用者一覧!$C$4:$AU$53,43,FALSE)</f>
        <v>#N/A</v>
      </c>
      <c r="AB40" s="206"/>
      <c r="AC40" s="206"/>
      <c r="AD40" s="207"/>
    </row>
    <row r="41" spans="1:30" ht="21.6" customHeight="1" thickTop="1">
      <c r="A41" s="147"/>
      <c r="B41" s="208"/>
      <c r="C41" s="208"/>
      <c r="D41" s="208"/>
      <c r="E41" s="211" t="s">
        <v>19</v>
      </c>
      <c r="F41" s="212"/>
      <c r="G41" s="212"/>
      <c r="H41" s="212"/>
      <c r="I41" s="213" t="s">
        <v>20</v>
      </c>
      <c r="J41" s="214"/>
      <c r="K41" s="215"/>
      <c r="L41" s="214" t="s">
        <v>21</v>
      </c>
      <c r="M41" s="214"/>
      <c r="N41" s="214"/>
      <c r="O41" s="216" t="s">
        <v>147</v>
      </c>
      <c r="P41" s="218" t="e">
        <f>VLOOKUP($B41,利用者一覧!$C$4:$AU$53,40,FALSE)</f>
        <v>#N/A</v>
      </c>
      <c r="Q41" s="219"/>
      <c r="R41" s="219"/>
      <c r="S41" s="219"/>
      <c r="T41" s="219"/>
      <c r="U41" s="220"/>
      <c r="V41" s="88" t="s">
        <v>148</v>
      </c>
      <c r="W41" s="221" t="e">
        <f>VLOOKUP($B41,利用者一覧!$C$4:$AU$53,45,FALSE)</f>
        <v>#N/A</v>
      </c>
      <c r="X41" s="222"/>
      <c r="Y41" s="222"/>
      <c r="Z41" s="222"/>
      <c r="AA41" s="222"/>
      <c r="AB41" s="222"/>
      <c r="AC41" s="222"/>
      <c r="AD41" s="223"/>
    </row>
    <row r="42" spans="1:30" ht="21.6" customHeight="1">
      <c r="A42" s="147"/>
      <c r="B42" s="209"/>
      <c r="C42" s="209"/>
      <c r="D42" s="209"/>
      <c r="E42" s="183" t="s">
        <v>24</v>
      </c>
      <c r="F42" s="184"/>
      <c r="G42" s="184"/>
      <c r="H42" s="184"/>
      <c r="I42" s="185" t="s">
        <v>20</v>
      </c>
      <c r="J42" s="186"/>
      <c r="K42" s="187"/>
      <c r="L42" s="186" t="s">
        <v>21</v>
      </c>
      <c r="M42" s="186"/>
      <c r="N42" s="186"/>
      <c r="O42" s="217"/>
      <c r="P42" s="188" t="e">
        <f>VLOOKUP($B41,利用者一覧!$C$4:$AU$53,41,FALSE)</f>
        <v>#N/A</v>
      </c>
      <c r="Q42" s="189"/>
      <c r="R42" s="189"/>
      <c r="S42" s="189"/>
      <c r="T42" s="189"/>
      <c r="U42" s="190"/>
      <c r="V42" s="89" t="s">
        <v>148</v>
      </c>
      <c r="W42" s="224"/>
      <c r="X42" s="225"/>
      <c r="Y42" s="225"/>
      <c r="Z42" s="225"/>
      <c r="AA42" s="225"/>
      <c r="AB42" s="225"/>
      <c r="AC42" s="225"/>
      <c r="AD42" s="226"/>
    </row>
    <row r="43" spans="1:30" ht="21.6" customHeight="1" thickBot="1">
      <c r="A43" s="147"/>
      <c r="B43" s="210"/>
      <c r="C43" s="210"/>
      <c r="D43" s="210"/>
      <c r="E43" s="191" t="s">
        <v>25</v>
      </c>
      <c r="F43" s="192"/>
      <c r="G43" s="192"/>
      <c r="H43" s="192"/>
      <c r="I43" s="193" t="s">
        <v>20</v>
      </c>
      <c r="J43" s="194"/>
      <c r="K43" s="195"/>
      <c r="L43" s="194" t="s">
        <v>21</v>
      </c>
      <c r="M43" s="194"/>
      <c r="N43" s="194"/>
      <c r="O43" s="217"/>
      <c r="P43" s="188" t="e">
        <f>VLOOKUP($B41,利用者一覧!$C$4:$AU$53,42,FALSE)</f>
        <v>#N/A</v>
      </c>
      <c r="Q43" s="189"/>
      <c r="R43" s="189"/>
      <c r="S43" s="189"/>
      <c r="T43" s="189"/>
      <c r="U43" s="190"/>
      <c r="V43" s="89" t="s">
        <v>148</v>
      </c>
      <c r="W43" s="224"/>
      <c r="X43" s="225"/>
      <c r="Y43" s="225"/>
      <c r="Z43" s="225"/>
      <c r="AA43" s="225"/>
      <c r="AB43" s="225"/>
      <c r="AC43" s="225"/>
      <c r="AD43" s="226"/>
    </row>
    <row r="44" spans="1:30" ht="21.6" customHeight="1" thickBot="1">
      <c r="A44" s="147"/>
      <c r="B44" s="162" t="s">
        <v>132</v>
      </c>
      <c r="C44" s="165" t="s">
        <v>13</v>
      </c>
      <c r="D44" s="166"/>
      <c r="E44" s="167" t="s">
        <v>14</v>
      </c>
      <c r="F44" s="166"/>
      <c r="G44" s="167" t="s">
        <v>15</v>
      </c>
      <c r="H44" s="166"/>
      <c r="I44" s="167" t="s">
        <v>16</v>
      </c>
      <c r="J44" s="166"/>
      <c r="K44" s="167" t="s">
        <v>17</v>
      </c>
      <c r="L44" s="166"/>
      <c r="M44" s="167" t="s">
        <v>18</v>
      </c>
      <c r="N44" s="168"/>
      <c r="O44" s="169" t="s">
        <v>135</v>
      </c>
      <c r="P44" s="170"/>
      <c r="Q44" s="170" t="s">
        <v>143</v>
      </c>
      <c r="R44" s="170"/>
      <c r="S44" s="170" t="s">
        <v>144</v>
      </c>
      <c r="T44" s="170"/>
      <c r="U44" s="170" t="s">
        <v>138</v>
      </c>
      <c r="V44" s="171"/>
      <c r="W44" s="224"/>
      <c r="X44" s="225"/>
      <c r="Y44" s="225"/>
      <c r="Z44" s="225"/>
      <c r="AA44" s="225"/>
      <c r="AB44" s="225"/>
      <c r="AC44" s="225"/>
      <c r="AD44" s="226"/>
    </row>
    <row r="45" spans="1:30" ht="21.6" customHeight="1" thickTop="1">
      <c r="A45" s="147"/>
      <c r="B45" s="163"/>
      <c r="C45" s="90" t="s">
        <v>22</v>
      </c>
      <c r="D45" s="91" t="s">
        <v>23</v>
      </c>
      <c r="E45" s="92" t="s">
        <v>22</v>
      </c>
      <c r="F45" s="91" t="s">
        <v>23</v>
      </c>
      <c r="G45" s="92" t="s">
        <v>22</v>
      </c>
      <c r="H45" s="91" t="s">
        <v>23</v>
      </c>
      <c r="I45" s="92" t="s">
        <v>22</v>
      </c>
      <c r="J45" s="91" t="s">
        <v>23</v>
      </c>
      <c r="K45" s="92" t="s">
        <v>22</v>
      </c>
      <c r="L45" s="91" t="s">
        <v>23</v>
      </c>
      <c r="M45" s="92" t="s">
        <v>22</v>
      </c>
      <c r="N45" s="93" t="s">
        <v>23</v>
      </c>
      <c r="O45" s="172" t="e">
        <f>VLOOKUP($B41,利用者一覧!$C$4:$AU$53,14,FALSE)</f>
        <v>#N/A</v>
      </c>
      <c r="P45" s="155"/>
      <c r="Q45" s="173" t="e">
        <f>VLOOKUP($B41,利用者一覧!$C$4:$AU$53,16,FALSE)</f>
        <v>#N/A</v>
      </c>
      <c r="R45" s="155"/>
      <c r="S45" s="155" t="e">
        <f>VLOOKUP($B41,利用者一覧!$C$4:$AU$53,18,FALSE)</f>
        <v>#N/A</v>
      </c>
      <c r="T45" s="155"/>
      <c r="U45" s="155" t="e">
        <f>VLOOKUP($B41,利用者一覧!$C$4:$AU$53,20,FALSE)</f>
        <v>#N/A</v>
      </c>
      <c r="V45" s="155"/>
      <c r="W45" s="179" t="e">
        <f>VLOOKUP($B41,利用者一覧!$C$4:$AU$53,44,FALSE)</f>
        <v>#N/A</v>
      </c>
      <c r="X45" s="179"/>
      <c r="Y45" s="179"/>
      <c r="Z45" s="179"/>
      <c r="AA45" s="179"/>
      <c r="AB45" s="179"/>
      <c r="AC45" s="179"/>
      <c r="AD45" s="180"/>
    </row>
    <row r="46" spans="1:30" ht="21.6" customHeight="1">
      <c r="A46" s="147"/>
      <c r="B46" s="163"/>
      <c r="C46" s="156" t="e">
        <f>VLOOKUP($B41,利用者一覧!$C$4:$AU$53,30,FALSE)</f>
        <v>#N/A</v>
      </c>
      <c r="D46" s="158" t="s">
        <v>148</v>
      </c>
      <c r="E46" s="160" t="e">
        <f>VLOOKUP($B41,利用者一覧!$C$4:$AU$53,31,FALSE)</f>
        <v>#N/A</v>
      </c>
      <c r="F46" s="158" t="s">
        <v>148</v>
      </c>
      <c r="G46" s="160" t="e">
        <f>VLOOKUP($B41,利用者一覧!$C$4:$AU$53,32,FALSE)</f>
        <v>#N/A</v>
      </c>
      <c r="H46" s="158" t="s">
        <v>148</v>
      </c>
      <c r="I46" s="160" t="e">
        <f>VLOOKUP($B41,利用者一覧!$C$4:$AU$53,33,FALSE)</f>
        <v>#N/A</v>
      </c>
      <c r="J46" s="158" t="s">
        <v>148</v>
      </c>
      <c r="K46" s="160" t="e">
        <f>VLOOKUP($B41,利用者一覧!$C$4:$AU$53,34,FALSE)</f>
        <v>#N/A</v>
      </c>
      <c r="L46" s="158" t="s">
        <v>148</v>
      </c>
      <c r="M46" s="160" t="e">
        <f>VLOOKUP($B41,利用者一覧!$C$4:$AU$53,35,FALSE)</f>
        <v>#N/A</v>
      </c>
      <c r="N46" s="200" t="s">
        <v>148</v>
      </c>
      <c r="O46" s="202" t="s">
        <v>139</v>
      </c>
      <c r="P46" s="152"/>
      <c r="Q46" s="152" t="s">
        <v>140</v>
      </c>
      <c r="R46" s="152"/>
      <c r="S46" s="152" t="s">
        <v>141</v>
      </c>
      <c r="T46" s="152"/>
      <c r="U46" s="152" t="s">
        <v>142</v>
      </c>
      <c r="V46" s="152"/>
      <c r="W46" s="179"/>
      <c r="X46" s="179"/>
      <c r="Y46" s="179"/>
      <c r="Z46" s="179"/>
      <c r="AA46" s="179"/>
      <c r="AB46" s="179"/>
      <c r="AC46" s="179"/>
      <c r="AD46" s="180"/>
    </row>
    <row r="47" spans="1:30" ht="21.6" customHeight="1" thickBot="1">
      <c r="A47" s="147"/>
      <c r="B47" s="164"/>
      <c r="C47" s="157"/>
      <c r="D47" s="159"/>
      <c r="E47" s="161"/>
      <c r="F47" s="159"/>
      <c r="G47" s="161"/>
      <c r="H47" s="159"/>
      <c r="I47" s="161"/>
      <c r="J47" s="159"/>
      <c r="K47" s="161"/>
      <c r="L47" s="159"/>
      <c r="M47" s="161"/>
      <c r="N47" s="201"/>
      <c r="O47" s="153" t="e">
        <f>VLOOKUP($B41,利用者一覧!$C$4:$AU$53,22,FALSE)</f>
        <v>#N/A</v>
      </c>
      <c r="P47" s="154"/>
      <c r="Q47" s="154" t="e">
        <f>VLOOKUP($B41,利用者一覧!$C$4:$AU$53,24,FALSE)</f>
        <v>#N/A</v>
      </c>
      <c r="R47" s="154"/>
      <c r="S47" s="154" t="e">
        <f>VLOOKUP($B41,利用者一覧!$C$4:$AU$53,26,FALSE)</f>
        <v>#N/A</v>
      </c>
      <c r="T47" s="154"/>
      <c r="U47" s="154" t="e">
        <f>VLOOKUP($B41,利用者一覧!$C$4:$AU$53,28,FALSE)</f>
        <v>#N/A</v>
      </c>
      <c r="V47" s="154"/>
      <c r="W47" s="181"/>
      <c r="X47" s="181"/>
      <c r="Y47" s="181"/>
      <c r="Z47" s="181"/>
      <c r="AA47" s="181"/>
      <c r="AB47" s="181"/>
      <c r="AC47" s="181"/>
      <c r="AD47" s="182"/>
    </row>
    <row r="48" spans="1:30" ht="21.6" customHeight="1" thickBot="1">
      <c r="A48" s="148"/>
      <c r="B48" s="174" t="s">
        <v>182</v>
      </c>
      <c r="C48" s="175"/>
      <c r="D48" s="176"/>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8"/>
    </row>
    <row r="49" spans="1:30" ht="21.6" customHeight="1" thickBot="1">
      <c r="A49" s="146">
        <v>6</v>
      </c>
      <c r="B49" s="149" t="s">
        <v>9</v>
      </c>
      <c r="C49" s="150"/>
      <c r="D49" s="151"/>
      <c r="E49" s="149" t="s">
        <v>10</v>
      </c>
      <c r="F49" s="150"/>
      <c r="G49" s="150"/>
      <c r="H49" s="150"/>
      <c r="I49" s="196" t="s">
        <v>11</v>
      </c>
      <c r="J49" s="150"/>
      <c r="K49" s="197"/>
      <c r="L49" s="150" t="s">
        <v>12</v>
      </c>
      <c r="M49" s="150"/>
      <c r="N49" s="150"/>
      <c r="O49" s="198" t="s">
        <v>175</v>
      </c>
      <c r="P49" s="199"/>
      <c r="Q49" s="199"/>
      <c r="R49" s="199"/>
      <c r="S49" s="199"/>
      <c r="T49" s="199"/>
      <c r="U49" s="199"/>
      <c r="V49" s="199"/>
      <c r="W49" s="203" t="s">
        <v>169</v>
      </c>
      <c r="X49" s="204"/>
      <c r="Y49" s="204"/>
      <c r="Z49" s="205"/>
      <c r="AA49" s="206" t="e">
        <f>VLOOKUP($B50,利用者一覧!$C$4:$AU$53,43,FALSE)</f>
        <v>#N/A</v>
      </c>
      <c r="AB49" s="206"/>
      <c r="AC49" s="206"/>
      <c r="AD49" s="207"/>
    </row>
    <row r="50" spans="1:30" ht="21.6" customHeight="1" thickTop="1">
      <c r="A50" s="147"/>
      <c r="B50" s="208"/>
      <c r="C50" s="208"/>
      <c r="D50" s="208"/>
      <c r="E50" s="211" t="s">
        <v>19</v>
      </c>
      <c r="F50" s="212"/>
      <c r="G50" s="212"/>
      <c r="H50" s="212"/>
      <c r="I50" s="213" t="s">
        <v>20</v>
      </c>
      <c r="J50" s="214"/>
      <c r="K50" s="215"/>
      <c r="L50" s="214" t="s">
        <v>21</v>
      </c>
      <c r="M50" s="214"/>
      <c r="N50" s="214"/>
      <c r="O50" s="216" t="s">
        <v>147</v>
      </c>
      <c r="P50" s="218" t="e">
        <f>VLOOKUP($B50,利用者一覧!$C$4:$AU$53,40,FALSE)</f>
        <v>#N/A</v>
      </c>
      <c r="Q50" s="219"/>
      <c r="R50" s="219"/>
      <c r="S50" s="219"/>
      <c r="T50" s="219"/>
      <c r="U50" s="220"/>
      <c r="V50" s="88" t="s">
        <v>148</v>
      </c>
      <c r="W50" s="221" t="e">
        <f>VLOOKUP($B50,利用者一覧!$C$4:$AU$53,45,FALSE)</f>
        <v>#N/A</v>
      </c>
      <c r="X50" s="222"/>
      <c r="Y50" s="222"/>
      <c r="Z50" s="222"/>
      <c r="AA50" s="222"/>
      <c r="AB50" s="222"/>
      <c r="AC50" s="222"/>
      <c r="AD50" s="223"/>
    </row>
    <row r="51" spans="1:30" ht="21.6" customHeight="1">
      <c r="A51" s="147"/>
      <c r="B51" s="209"/>
      <c r="C51" s="209"/>
      <c r="D51" s="209"/>
      <c r="E51" s="183" t="s">
        <v>24</v>
      </c>
      <c r="F51" s="184"/>
      <c r="G51" s="184"/>
      <c r="H51" s="184"/>
      <c r="I51" s="185" t="s">
        <v>20</v>
      </c>
      <c r="J51" s="186"/>
      <c r="K51" s="187"/>
      <c r="L51" s="186" t="s">
        <v>21</v>
      </c>
      <c r="M51" s="186"/>
      <c r="N51" s="186"/>
      <c r="O51" s="217"/>
      <c r="P51" s="188" t="e">
        <f>VLOOKUP($B50,利用者一覧!$C$4:$AU$53,41,FALSE)</f>
        <v>#N/A</v>
      </c>
      <c r="Q51" s="189"/>
      <c r="R51" s="189"/>
      <c r="S51" s="189"/>
      <c r="T51" s="189"/>
      <c r="U51" s="190"/>
      <c r="V51" s="89" t="s">
        <v>148</v>
      </c>
      <c r="W51" s="224"/>
      <c r="X51" s="225"/>
      <c r="Y51" s="225"/>
      <c r="Z51" s="225"/>
      <c r="AA51" s="225"/>
      <c r="AB51" s="225"/>
      <c r="AC51" s="225"/>
      <c r="AD51" s="226"/>
    </row>
    <row r="52" spans="1:30" ht="21.6" customHeight="1" thickBot="1">
      <c r="A52" s="147"/>
      <c r="B52" s="210"/>
      <c r="C52" s="210"/>
      <c r="D52" s="210"/>
      <c r="E52" s="191" t="s">
        <v>25</v>
      </c>
      <c r="F52" s="192"/>
      <c r="G52" s="192"/>
      <c r="H52" s="192"/>
      <c r="I52" s="193" t="s">
        <v>20</v>
      </c>
      <c r="J52" s="194"/>
      <c r="K52" s="195"/>
      <c r="L52" s="194" t="s">
        <v>21</v>
      </c>
      <c r="M52" s="194"/>
      <c r="N52" s="194"/>
      <c r="O52" s="217"/>
      <c r="P52" s="188" t="e">
        <f>VLOOKUP($B50,利用者一覧!$C$4:$AU$53,42,FALSE)</f>
        <v>#N/A</v>
      </c>
      <c r="Q52" s="189"/>
      <c r="R52" s="189"/>
      <c r="S52" s="189"/>
      <c r="T52" s="189"/>
      <c r="U52" s="190"/>
      <c r="V52" s="89" t="s">
        <v>148</v>
      </c>
      <c r="W52" s="224"/>
      <c r="X52" s="225"/>
      <c r="Y52" s="225"/>
      <c r="Z52" s="225"/>
      <c r="AA52" s="225"/>
      <c r="AB52" s="225"/>
      <c r="AC52" s="225"/>
      <c r="AD52" s="226"/>
    </row>
    <row r="53" spans="1:30" ht="21.6" customHeight="1" thickBot="1">
      <c r="A53" s="147"/>
      <c r="B53" s="162" t="s">
        <v>132</v>
      </c>
      <c r="C53" s="165" t="s">
        <v>13</v>
      </c>
      <c r="D53" s="166"/>
      <c r="E53" s="167" t="s">
        <v>14</v>
      </c>
      <c r="F53" s="166"/>
      <c r="G53" s="167" t="s">
        <v>15</v>
      </c>
      <c r="H53" s="166"/>
      <c r="I53" s="167" t="s">
        <v>16</v>
      </c>
      <c r="J53" s="166"/>
      <c r="K53" s="167" t="s">
        <v>17</v>
      </c>
      <c r="L53" s="166"/>
      <c r="M53" s="167" t="s">
        <v>18</v>
      </c>
      <c r="N53" s="168"/>
      <c r="O53" s="169" t="s">
        <v>135</v>
      </c>
      <c r="P53" s="170"/>
      <c r="Q53" s="170" t="s">
        <v>143</v>
      </c>
      <c r="R53" s="170"/>
      <c r="S53" s="170" t="s">
        <v>144</v>
      </c>
      <c r="T53" s="170"/>
      <c r="U53" s="170" t="s">
        <v>138</v>
      </c>
      <c r="V53" s="171"/>
      <c r="W53" s="224"/>
      <c r="X53" s="225"/>
      <c r="Y53" s="225"/>
      <c r="Z53" s="225"/>
      <c r="AA53" s="225"/>
      <c r="AB53" s="225"/>
      <c r="AC53" s="225"/>
      <c r="AD53" s="226"/>
    </row>
    <row r="54" spans="1:30" ht="21.6" customHeight="1" thickTop="1">
      <c r="A54" s="147"/>
      <c r="B54" s="163"/>
      <c r="C54" s="90" t="s">
        <v>22</v>
      </c>
      <c r="D54" s="91" t="s">
        <v>23</v>
      </c>
      <c r="E54" s="92" t="s">
        <v>22</v>
      </c>
      <c r="F54" s="91" t="s">
        <v>23</v>
      </c>
      <c r="G54" s="92" t="s">
        <v>22</v>
      </c>
      <c r="H54" s="91" t="s">
        <v>23</v>
      </c>
      <c r="I54" s="92" t="s">
        <v>22</v>
      </c>
      <c r="J54" s="91" t="s">
        <v>23</v>
      </c>
      <c r="K54" s="92" t="s">
        <v>22</v>
      </c>
      <c r="L54" s="91" t="s">
        <v>23</v>
      </c>
      <c r="M54" s="92" t="s">
        <v>22</v>
      </c>
      <c r="N54" s="93" t="s">
        <v>23</v>
      </c>
      <c r="O54" s="172" t="e">
        <f>VLOOKUP($B50,利用者一覧!$C$4:$AU$53,14,FALSE)</f>
        <v>#N/A</v>
      </c>
      <c r="P54" s="155"/>
      <c r="Q54" s="173" t="e">
        <f>VLOOKUP($B50,利用者一覧!$C$4:$AU$53,16,FALSE)</f>
        <v>#N/A</v>
      </c>
      <c r="R54" s="155"/>
      <c r="S54" s="155" t="e">
        <f>VLOOKUP($B50,利用者一覧!$C$4:$AU$53,18,FALSE)</f>
        <v>#N/A</v>
      </c>
      <c r="T54" s="155"/>
      <c r="U54" s="155" t="e">
        <f>VLOOKUP($B50,利用者一覧!$C$4:$AU$53,20,FALSE)</f>
        <v>#N/A</v>
      </c>
      <c r="V54" s="155"/>
      <c r="W54" s="179" t="e">
        <f>VLOOKUP($B50,利用者一覧!$C$4:$AU$53,44,FALSE)</f>
        <v>#N/A</v>
      </c>
      <c r="X54" s="179"/>
      <c r="Y54" s="179"/>
      <c r="Z54" s="179"/>
      <c r="AA54" s="179"/>
      <c r="AB54" s="179"/>
      <c r="AC54" s="179"/>
      <c r="AD54" s="180"/>
    </row>
    <row r="55" spans="1:30" ht="21.6" customHeight="1">
      <c r="A55" s="147"/>
      <c r="B55" s="163"/>
      <c r="C55" s="156" t="e">
        <f>VLOOKUP($B50,利用者一覧!$C$4:$AU$53,30,FALSE)</f>
        <v>#N/A</v>
      </c>
      <c r="D55" s="158" t="s">
        <v>148</v>
      </c>
      <c r="E55" s="160" t="e">
        <f>VLOOKUP($B50,利用者一覧!$C$4:$AU$53,31,FALSE)</f>
        <v>#N/A</v>
      </c>
      <c r="F55" s="158" t="s">
        <v>148</v>
      </c>
      <c r="G55" s="160" t="e">
        <f>VLOOKUP($B50,利用者一覧!$C$4:$AU$53,32,FALSE)</f>
        <v>#N/A</v>
      </c>
      <c r="H55" s="158" t="s">
        <v>148</v>
      </c>
      <c r="I55" s="160" t="e">
        <f>VLOOKUP($B50,利用者一覧!$C$4:$AU$53,33,FALSE)</f>
        <v>#N/A</v>
      </c>
      <c r="J55" s="158" t="s">
        <v>148</v>
      </c>
      <c r="K55" s="160" t="e">
        <f>VLOOKUP($B50,利用者一覧!$C$4:$AU$53,34,FALSE)</f>
        <v>#N/A</v>
      </c>
      <c r="L55" s="158" t="s">
        <v>148</v>
      </c>
      <c r="M55" s="160" t="e">
        <f>VLOOKUP($B50,利用者一覧!$C$4:$AU$53,35,FALSE)</f>
        <v>#N/A</v>
      </c>
      <c r="N55" s="200" t="s">
        <v>148</v>
      </c>
      <c r="O55" s="202" t="s">
        <v>139</v>
      </c>
      <c r="P55" s="152"/>
      <c r="Q55" s="152" t="s">
        <v>140</v>
      </c>
      <c r="R55" s="152"/>
      <c r="S55" s="152" t="s">
        <v>141</v>
      </c>
      <c r="T55" s="152"/>
      <c r="U55" s="152" t="s">
        <v>142</v>
      </c>
      <c r="V55" s="152"/>
      <c r="W55" s="179"/>
      <c r="X55" s="179"/>
      <c r="Y55" s="179"/>
      <c r="Z55" s="179"/>
      <c r="AA55" s="179"/>
      <c r="AB55" s="179"/>
      <c r="AC55" s="179"/>
      <c r="AD55" s="180"/>
    </row>
    <row r="56" spans="1:30" ht="21.6" customHeight="1" thickBot="1">
      <c r="A56" s="147"/>
      <c r="B56" s="164"/>
      <c r="C56" s="157"/>
      <c r="D56" s="159"/>
      <c r="E56" s="161"/>
      <c r="F56" s="159"/>
      <c r="G56" s="161"/>
      <c r="H56" s="159"/>
      <c r="I56" s="161"/>
      <c r="J56" s="159"/>
      <c r="K56" s="161"/>
      <c r="L56" s="159"/>
      <c r="M56" s="161"/>
      <c r="N56" s="201"/>
      <c r="O56" s="153" t="e">
        <f>VLOOKUP($B50,利用者一覧!$C$4:$AU$53,22,FALSE)</f>
        <v>#N/A</v>
      </c>
      <c r="P56" s="154"/>
      <c r="Q56" s="154" t="e">
        <f>VLOOKUP($B50,利用者一覧!$C$4:$AU$53,24,FALSE)</f>
        <v>#N/A</v>
      </c>
      <c r="R56" s="154"/>
      <c r="S56" s="154" t="e">
        <f>VLOOKUP($B50,利用者一覧!$C$4:$AU$53,26,FALSE)</f>
        <v>#N/A</v>
      </c>
      <c r="T56" s="154"/>
      <c r="U56" s="154" t="e">
        <f>VLOOKUP($B50,利用者一覧!$C$4:$AU$53,28,FALSE)</f>
        <v>#N/A</v>
      </c>
      <c r="V56" s="154"/>
      <c r="W56" s="181"/>
      <c r="X56" s="181"/>
      <c r="Y56" s="181"/>
      <c r="Z56" s="181"/>
      <c r="AA56" s="181"/>
      <c r="AB56" s="181"/>
      <c r="AC56" s="181"/>
      <c r="AD56" s="182"/>
    </row>
    <row r="57" spans="1:30" ht="21.6" customHeight="1" thickBot="1">
      <c r="A57" s="148"/>
      <c r="B57" s="174" t="s">
        <v>182</v>
      </c>
      <c r="C57" s="175"/>
      <c r="D57" s="176"/>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8"/>
    </row>
    <row r="58" spans="1:30" ht="21.6" customHeight="1" thickBot="1">
      <c r="A58" s="146">
        <v>7</v>
      </c>
      <c r="B58" s="149" t="s">
        <v>9</v>
      </c>
      <c r="C58" s="150"/>
      <c r="D58" s="151"/>
      <c r="E58" s="149" t="s">
        <v>10</v>
      </c>
      <c r="F58" s="150"/>
      <c r="G58" s="150"/>
      <c r="H58" s="150"/>
      <c r="I58" s="196" t="s">
        <v>11</v>
      </c>
      <c r="J58" s="150"/>
      <c r="K58" s="197"/>
      <c r="L58" s="150" t="s">
        <v>12</v>
      </c>
      <c r="M58" s="150"/>
      <c r="N58" s="150"/>
      <c r="O58" s="198" t="s">
        <v>175</v>
      </c>
      <c r="P58" s="199"/>
      <c r="Q58" s="199"/>
      <c r="R58" s="199"/>
      <c r="S58" s="199"/>
      <c r="T58" s="199"/>
      <c r="U58" s="199"/>
      <c r="V58" s="199"/>
      <c r="W58" s="203" t="s">
        <v>169</v>
      </c>
      <c r="X58" s="204"/>
      <c r="Y58" s="204"/>
      <c r="Z58" s="205"/>
      <c r="AA58" s="206" t="e">
        <f>VLOOKUP($B59,利用者一覧!$C$4:$AU$53,43,FALSE)</f>
        <v>#N/A</v>
      </c>
      <c r="AB58" s="206"/>
      <c r="AC58" s="206"/>
      <c r="AD58" s="207"/>
    </row>
    <row r="59" spans="1:30" ht="21.6" customHeight="1" thickTop="1">
      <c r="A59" s="147"/>
      <c r="B59" s="208"/>
      <c r="C59" s="208"/>
      <c r="D59" s="208"/>
      <c r="E59" s="211" t="s">
        <v>19</v>
      </c>
      <c r="F59" s="212"/>
      <c r="G59" s="212"/>
      <c r="H59" s="212"/>
      <c r="I59" s="213" t="s">
        <v>20</v>
      </c>
      <c r="J59" s="214"/>
      <c r="K59" s="215"/>
      <c r="L59" s="214" t="s">
        <v>21</v>
      </c>
      <c r="M59" s="214"/>
      <c r="N59" s="214"/>
      <c r="O59" s="216" t="s">
        <v>147</v>
      </c>
      <c r="P59" s="218" t="e">
        <f>VLOOKUP($B59,利用者一覧!$C$4:$AU$53,40,FALSE)</f>
        <v>#N/A</v>
      </c>
      <c r="Q59" s="219"/>
      <c r="R59" s="219"/>
      <c r="S59" s="219"/>
      <c r="T59" s="219"/>
      <c r="U59" s="220"/>
      <c r="V59" s="88" t="s">
        <v>148</v>
      </c>
      <c r="W59" s="221" t="e">
        <f>VLOOKUP($B59,利用者一覧!$C$4:$AU$53,45,FALSE)</f>
        <v>#N/A</v>
      </c>
      <c r="X59" s="222"/>
      <c r="Y59" s="222"/>
      <c r="Z59" s="222"/>
      <c r="AA59" s="222"/>
      <c r="AB59" s="222"/>
      <c r="AC59" s="222"/>
      <c r="AD59" s="223"/>
    </row>
    <row r="60" spans="1:30" ht="21.6" customHeight="1">
      <c r="A60" s="147"/>
      <c r="B60" s="209"/>
      <c r="C60" s="209"/>
      <c r="D60" s="209"/>
      <c r="E60" s="183" t="s">
        <v>24</v>
      </c>
      <c r="F60" s="184"/>
      <c r="G60" s="184"/>
      <c r="H60" s="184"/>
      <c r="I60" s="185" t="s">
        <v>20</v>
      </c>
      <c r="J60" s="186"/>
      <c r="K60" s="187"/>
      <c r="L60" s="186" t="s">
        <v>21</v>
      </c>
      <c r="M60" s="186"/>
      <c r="N60" s="186"/>
      <c r="O60" s="217"/>
      <c r="P60" s="188" t="e">
        <f>VLOOKUP($B59,利用者一覧!$C$4:$AU$53,41,FALSE)</f>
        <v>#N/A</v>
      </c>
      <c r="Q60" s="189"/>
      <c r="R60" s="189"/>
      <c r="S60" s="189"/>
      <c r="T60" s="189"/>
      <c r="U60" s="190"/>
      <c r="V60" s="89" t="s">
        <v>148</v>
      </c>
      <c r="W60" s="224"/>
      <c r="X60" s="225"/>
      <c r="Y60" s="225"/>
      <c r="Z60" s="225"/>
      <c r="AA60" s="225"/>
      <c r="AB60" s="225"/>
      <c r="AC60" s="225"/>
      <c r="AD60" s="226"/>
    </row>
    <row r="61" spans="1:30" ht="21.6" customHeight="1" thickBot="1">
      <c r="A61" s="147"/>
      <c r="B61" s="210"/>
      <c r="C61" s="210"/>
      <c r="D61" s="210"/>
      <c r="E61" s="191" t="s">
        <v>25</v>
      </c>
      <c r="F61" s="192"/>
      <c r="G61" s="192"/>
      <c r="H61" s="192"/>
      <c r="I61" s="193" t="s">
        <v>20</v>
      </c>
      <c r="J61" s="194"/>
      <c r="K61" s="195"/>
      <c r="L61" s="194" t="s">
        <v>21</v>
      </c>
      <c r="M61" s="194"/>
      <c r="N61" s="194"/>
      <c r="O61" s="217"/>
      <c r="P61" s="188" t="e">
        <f>VLOOKUP($B59,利用者一覧!$C$4:$AU$53,42,FALSE)</f>
        <v>#N/A</v>
      </c>
      <c r="Q61" s="189"/>
      <c r="R61" s="189"/>
      <c r="S61" s="189"/>
      <c r="T61" s="189"/>
      <c r="U61" s="190"/>
      <c r="V61" s="89" t="s">
        <v>148</v>
      </c>
      <c r="W61" s="224"/>
      <c r="X61" s="225"/>
      <c r="Y61" s="225"/>
      <c r="Z61" s="225"/>
      <c r="AA61" s="225"/>
      <c r="AB61" s="225"/>
      <c r="AC61" s="225"/>
      <c r="AD61" s="226"/>
    </row>
    <row r="62" spans="1:30" ht="21.6" customHeight="1" thickBot="1">
      <c r="A62" s="147"/>
      <c r="B62" s="162" t="s">
        <v>132</v>
      </c>
      <c r="C62" s="165" t="s">
        <v>13</v>
      </c>
      <c r="D62" s="166"/>
      <c r="E62" s="167" t="s">
        <v>14</v>
      </c>
      <c r="F62" s="166"/>
      <c r="G62" s="167" t="s">
        <v>15</v>
      </c>
      <c r="H62" s="166"/>
      <c r="I62" s="167" t="s">
        <v>16</v>
      </c>
      <c r="J62" s="166"/>
      <c r="K62" s="167" t="s">
        <v>17</v>
      </c>
      <c r="L62" s="166"/>
      <c r="M62" s="167" t="s">
        <v>18</v>
      </c>
      <c r="N62" s="168"/>
      <c r="O62" s="169" t="s">
        <v>135</v>
      </c>
      <c r="P62" s="170"/>
      <c r="Q62" s="170" t="s">
        <v>143</v>
      </c>
      <c r="R62" s="170"/>
      <c r="S62" s="170" t="s">
        <v>144</v>
      </c>
      <c r="T62" s="170"/>
      <c r="U62" s="170" t="s">
        <v>138</v>
      </c>
      <c r="V62" s="171"/>
      <c r="W62" s="224"/>
      <c r="X62" s="225"/>
      <c r="Y62" s="225"/>
      <c r="Z62" s="225"/>
      <c r="AA62" s="225"/>
      <c r="AB62" s="225"/>
      <c r="AC62" s="225"/>
      <c r="AD62" s="226"/>
    </row>
    <row r="63" spans="1:30" ht="21.6" customHeight="1" thickTop="1">
      <c r="A63" s="147"/>
      <c r="B63" s="163"/>
      <c r="C63" s="90" t="s">
        <v>22</v>
      </c>
      <c r="D63" s="91" t="s">
        <v>23</v>
      </c>
      <c r="E63" s="92" t="s">
        <v>22</v>
      </c>
      <c r="F63" s="91" t="s">
        <v>23</v>
      </c>
      <c r="G63" s="92" t="s">
        <v>22</v>
      </c>
      <c r="H63" s="91" t="s">
        <v>23</v>
      </c>
      <c r="I63" s="92" t="s">
        <v>22</v>
      </c>
      <c r="J63" s="91" t="s">
        <v>23</v>
      </c>
      <c r="K63" s="92" t="s">
        <v>22</v>
      </c>
      <c r="L63" s="91" t="s">
        <v>23</v>
      </c>
      <c r="M63" s="92" t="s">
        <v>22</v>
      </c>
      <c r="N63" s="93" t="s">
        <v>23</v>
      </c>
      <c r="O63" s="172" t="e">
        <f>VLOOKUP($B59,利用者一覧!$C$4:$AU$53,14,FALSE)</f>
        <v>#N/A</v>
      </c>
      <c r="P63" s="155"/>
      <c r="Q63" s="173" t="e">
        <f>VLOOKUP($B59,利用者一覧!$C$4:$AU$53,16,FALSE)</f>
        <v>#N/A</v>
      </c>
      <c r="R63" s="155"/>
      <c r="S63" s="155" t="e">
        <f>VLOOKUP($B59,利用者一覧!$C$4:$AU$53,18,FALSE)</f>
        <v>#N/A</v>
      </c>
      <c r="T63" s="155"/>
      <c r="U63" s="155" t="e">
        <f>VLOOKUP($B59,利用者一覧!$C$4:$AU$53,20,FALSE)</f>
        <v>#N/A</v>
      </c>
      <c r="V63" s="155"/>
      <c r="W63" s="179" t="e">
        <f>VLOOKUP($B59,利用者一覧!$C$4:$AU$53,44,FALSE)</f>
        <v>#N/A</v>
      </c>
      <c r="X63" s="179"/>
      <c r="Y63" s="179"/>
      <c r="Z63" s="179"/>
      <c r="AA63" s="179"/>
      <c r="AB63" s="179"/>
      <c r="AC63" s="179"/>
      <c r="AD63" s="180"/>
    </row>
    <row r="64" spans="1:30" ht="21.6" customHeight="1">
      <c r="A64" s="147"/>
      <c r="B64" s="163"/>
      <c r="C64" s="156" t="e">
        <f>VLOOKUP($B59,利用者一覧!$C$4:$AU$53,30,FALSE)</f>
        <v>#N/A</v>
      </c>
      <c r="D64" s="158" t="s">
        <v>148</v>
      </c>
      <c r="E64" s="160" t="e">
        <f>VLOOKUP($B59,利用者一覧!$C$4:$AU$53,31,FALSE)</f>
        <v>#N/A</v>
      </c>
      <c r="F64" s="158" t="s">
        <v>148</v>
      </c>
      <c r="G64" s="160" t="e">
        <f>VLOOKUP($B59,利用者一覧!$C$4:$AU$53,32,FALSE)</f>
        <v>#N/A</v>
      </c>
      <c r="H64" s="158" t="s">
        <v>148</v>
      </c>
      <c r="I64" s="160" t="e">
        <f>VLOOKUP($B59,利用者一覧!$C$4:$AU$53,33,FALSE)</f>
        <v>#N/A</v>
      </c>
      <c r="J64" s="158" t="s">
        <v>148</v>
      </c>
      <c r="K64" s="160" t="e">
        <f>VLOOKUP($B59,利用者一覧!$C$4:$AU$53,34,FALSE)</f>
        <v>#N/A</v>
      </c>
      <c r="L64" s="158" t="s">
        <v>148</v>
      </c>
      <c r="M64" s="160" t="e">
        <f>VLOOKUP($B59,利用者一覧!$C$4:$AU$53,35,FALSE)</f>
        <v>#N/A</v>
      </c>
      <c r="N64" s="200" t="s">
        <v>148</v>
      </c>
      <c r="O64" s="202" t="s">
        <v>139</v>
      </c>
      <c r="P64" s="152"/>
      <c r="Q64" s="152" t="s">
        <v>140</v>
      </c>
      <c r="R64" s="152"/>
      <c r="S64" s="152" t="s">
        <v>141</v>
      </c>
      <c r="T64" s="152"/>
      <c r="U64" s="152" t="s">
        <v>142</v>
      </c>
      <c r="V64" s="152"/>
      <c r="W64" s="179"/>
      <c r="X64" s="179"/>
      <c r="Y64" s="179"/>
      <c r="Z64" s="179"/>
      <c r="AA64" s="179"/>
      <c r="AB64" s="179"/>
      <c r="AC64" s="179"/>
      <c r="AD64" s="180"/>
    </row>
    <row r="65" spans="1:30" ht="21.6" customHeight="1" thickBot="1">
      <c r="A65" s="147"/>
      <c r="B65" s="164"/>
      <c r="C65" s="157"/>
      <c r="D65" s="159"/>
      <c r="E65" s="161"/>
      <c r="F65" s="159"/>
      <c r="G65" s="161"/>
      <c r="H65" s="159"/>
      <c r="I65" s="161"/>
      <c r="J65" s="159"/>
      <c r="K65" s="161"/>
      <c r="L65" s="159"/>
      <c r="M65" s="161"/>
      <c r="N65" s="201"/>
      <c r="O65" s="153" t="e">
        <f>VLOOKUP($B59,利用者一覧!$C$4:$AU$53,22,FALSE)</f>
        <v>#N/A</v>
      </c>
      <c r="P65" s="154"/>
      <c r="Q65" s="154" t="e">
        <f>VLOOKUP($B59,利用者一覧!$C$4:$AU$53,24,FALSE)</f>
        <v>#N/A</v>
      </c>
      <c r="R65" s="154"/>
      <c r="S65" s="154" t="e">
        <f>VLOOKUP($B59,利用者一覧!$C$4:$AU$53,26,FALSE)</f>
        <v>#N/A</v>
      </c>
      <c r="T65" s="154"/>
      <c r="U65" s="154" t="e">
        <f>VLOOKUP($B59,利用者一覧!$C$4:$AU$53,28,FALSE)</f>
        <v>#N/A</v>
      </c>
      <c r="V65" s="154"/>
      <c r="W65" s="181"/>
      <c r="X65" s="181"/>
      <c r="Y65" s="181"/>
      <c r="Z65" s="181"/>
      <c r="AA65" s="181"/>
      <c r="AB65" s="181"/>
      <c r="AC65" s="181"/>
      <c r="AD65" s="182"/>
    </row>
    <row r="66" spans="1:30" ht="21.6" customHeight="1" thickBot="1">
      <c r="A66" s="148"/>
      <c r="B66" s="174" t="s">
        <v>182</v>
      </c>
      <c r="C66" s="175"/>
      <c r="D66" s="176"/>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8"/>
    </row>
    <row r="67" spans="1:30" ht="21.6" customHeight="1" thickBot="1">
      <c r="A67" s="146">
        <v>8</v>
      </c>
      <c r="B67" s="149" t="s">
        <v>9</v>
      </c>
      <c r="C67" s="150"/>
      <c r="D67" s="151"/>
      <c r="E67" s="149" t="s">
        <v>10</v>
      </c>
      <c r="F67" s="150"/>
      <c r="G67" s="150"/>
      <c r="H67" s="150"/>
      <c r="I67" s="196" t="s">
        <v>11</v>
      </c>
      <c r="J67" s="150"/>
      <c r="K67" s="197"/>
      <c r="L67" s="150" t="s">
        <v>12</v>
      </c>
      <c r="M67" s="150"/>
      <c r="N67" s="150"/>
      <c r="O67" s="198" t="s">
        <v>175</v>
      </c>
      <c r="P67" s="199"/>
      <c r="Q67" s="199"/>
      <c r="R67" s="199"/>
      <c r="S67" s="199"/>
      <c r="T67" s="199"/>
      <c r="U67" s="199"/>
      <c r="V67" s="199"/>
      <c r="W67" s="203" t="s">
        <v>169</v>
      </c>
      <c r="X67" s="204"/>
      <c r="Y67" s="204"/>
      <c r="Z67" s="205"/>
      <c r="AA67" s="206" t="e">
        <f>VLOOKUP($B68,利用者一覧!$C$4:$AU$53,43,FALSE)</f>
        <v>#N/A</v>
      </c>
      <c r="AB67" s="206"/>
      <c r="AC67" s="206"/>
      <c r="AD67" s="207"/>
    </row>
    <row r="68" spans="1:30" ht="21.6" customHeight="1" thickTop="1">
      <c r="A68" s="147"/>
      <c r="B68" s="208"/>
      <c r="C68" s="208"/>
      <c r="D68" s="208"/>
      <c r="E68" s="211" t="s">
        <v>19</v>
      </c>
      <c r="F68" s="212"/>
      <c r="G68" s="212"/>
      <c r="H68" s="212"/>
      <c r="I68" s="213" t="s">
        <v>20</v>
      </c>
      <c r="J68" s="214"/>
      <c r="K68" s="215"/>
      <c r="L68" s="214" t="s">
        <v>21</v>
      </c>
      <c r="M68" s="214"/>
      <c r="N68" s="214"/>
      <c r="O68" s="216" t="s">
        <v>147</v>
      </c>
      <c r="P68" s="218" t="e">
        <f>VLOOKUP($B68,利用者一覧!$C$4:$AU$53,40,FALSE)</f>
        <v>#N/A</v>
      </c>
      <c r="Q68" s="219"/>
      <c r="R68" s="219"/>
      <c r="S68" s="219"/>
      <c r="T68" s="219"/>
      <c r="U68" s="220"/>
      <c r="V68" s="88" t="s">
        <v>148</v>
      </c>
      <c r="W68" s="221" t="e">
        <f>VLOOKUP($B68,利用者一覧!$C$4:$AU$53,45,FALSE)</f>
        <v>#N/A</v>
      </c>
      <c r="X68" s="222"/>
      <c r="Y68" s="222"/>
      <c r="Z68" s="222"/>
      <c r="AA68" s="222"/>
      <c r="AB68" s="222"/>
      <c r="AC68" s="222"/>
      <c r="AD68" s="223"/>
    </row>
    <row r="69" spans="1:30" ht="21.6" customHeight="1">
      <c r="A69" s="147"/>
      <c r="B69" s="209"/>
      <c r="C69" s="209"/>
      <c r="D69" s="209"/>
      <c r="E69" s="183" t="s">
        <v>24</v>
      </c>
      <c r="F69" s="184"/>
      <c r="G69" s="184"/>
      <c r="H69" s="184"/>
      <c r="I69" s="185" t="s">
        <v>20</v>
      </c>
      <c r="J69" s="186"/>
      <c r="K69" s="187"/>
      <c r="L69" s="186" t="s">
        <v>21</v>
      </c>
      <c r="M69" s="186"/>
      <c r="N69" s="186"/>
      <c r="O69" s="217"/>
      <c r="P69" s="188" t="e">
        <f>VLOOKUP($B68,利用者一覧!$C$4:$AU$53,41,FALSE)</f>
        <v>#N/A</v>
      </c>
      <c r="Q69" s="189"/>
      <c r="R69" s="189"/>
      <c r="S69" s="189"/>
      <c r="T69" s="189"/>
      <c r="U69" s="190"/>
      <c r="V69" s="89" t="s">
        <v>148</v>
      </c>
      <c r="W69" s="224"/>
      <c r="X69" s="225"/>
      <c r="Y69" s="225"/>
      <c r="Z69" s="225"/>
      <c r="AA69" s="225"/>
      <c r="AB69" s="225"/>
      <c r="AC69" s="225"/>
      <c r="AD69" s="226"/>
    </row>
    <row r="70" spans="1:30" ht="21.6" customHeight="1" thickBot="1">
      <c r="A70" s="147"/>
      <c r="B70" s="210"/>
      <c r="C70" s="210"/>
      <c r="D70" s="210"/>
      <c r="E70" s="191" t="s">
        <v>25</v>
      </c>
      <c r="F70" s="192"/>
      <c r="G70" s="192"/>
      <c r="H70" s="192"/>
      <c r="I70" s="193" t="s">
        <v>20</v>
      </c>
      <c r="J70" s="194"/>
      <c r="K70" s="195"/>
      <c r="L70" s="194" t="s">
        <v>21</v>
      </c>
      <c r="M70" s="194"/>
      <c r="N70" s="194"/>
      <c r="O70" s="217"/>
      <c r="P70" s="188" t="e">
        <f>VLOOKUP($B68,利用者一覧!$C$4:$AU$53,42,FALSE)</f>
        <v>#N/A</v>
      </c>
      <c r="Q70" s="189"/>
      <c r="R70" s="189"/>
      <c r="S70" s="189"/>
      <c r="T70" s="189"/>
      <c r="U70" s="190"/>
      <c r="V70" s="89" t="s">
        <v>148</v>
      </c>
      <c r="W70" s="224"/>
      <c r="X70" s="225"/>
      <c r="Y70" s="225"/>
      <c r="Z70" s="225"/>
      <c r="AA70" s="225"/>
      <c r="AB70" s="225"/>
      <c r="AC70" s="225"/>
      <c r="AD70" s="226"/>
    </row>
    <row r="71" spans="1:30" ht="21.6" customHeight="1" thickBot="1">
      <c r="A71" s="147"/>
      <c r="B71" s="162" t="s">
        <v>132</v>
      </c>
      <c r="C71" s="165" t="s">
        <v>13</v>
      </c>
      <c r="D71" s="166"/>
      <c r="E71" s="167" t="s">
        <v>14</v>
      </c>
      <c r="F71" s="166"/>
      <c r="G71" s="167" t="s">
        <v>15</v>
      </c>
      <c r="H71" s="166"/>
      <c r="I71" s="167" t="s">
        <v>16</v>
      </c>
      <c r="J71" s="166"/>
      <c r="K71" s="167" t="s">
        <v>17</v>
      </c>
      <c r="L71" s="166"/>
      <c r="M71" s="167" t="s">
        <v>18</v>
      </c>
      <c r="N71" s="168"/>
      <c r="O71" s="169" t="s">
        <v>135</v>
      </c>
      <c r="P71" s="170"/>
      <c r="Q71" s="170" t="s">
        <v>143</v>
      </c>
      <c r="R71" s="170"/>
      <c r="S71" s="170" t="s">
        <v>144</v>
      </c>
      <c r="T71" s="170"/>
      <c r="U71" s="170" t="s">
        <v>138</v>
      </c>
      <c r="V71" s="171"/>
      <c r="W71" s="224"/>
      <c r="X71" s="225"/>
      <c r="Y71" s="225"/>
      <c r="Z71" s="225"/>
      <c r="AA71" s="225"/>
      <c r="AB71" s="225"/>
      <c r="AC71" s="225"/>
      <c r="AD71" s="226"/>
    </row>
    <row r="72" spans="1:30" ht="21.6" customHeight="1" thickTop="1">
      <c r="A72" s="147"/>
      <c r="B72" s="163"/>
      <c r="C72" s="90" t="s">
        <v>22</v>
      </c>
      <c r="D72" s="91" t="s">
        <v>23</v>
      </c>
      <c r="E72" s="92" t="s">
        <v>22</v>
      </c>
      <c r="F72" s="91" t="s">
        <v>23</v>
      </c>
      <c r="G72" s="92" t="s">
        <v>22</v>
      </c>
      <c r="H72" s="91" t="s">
        <v>23</v>
      </c>
      <c r="I72" s="92" t="s">
        <v>22</v>
      </c>
      <c r="J72" s="91" t="s">
        <v>23</v>
      </c>
      <c r="K72" s="92" t="s">
        <v>22</v>
      </c>
      <c r="L72" s="91" t="s">
        <v>23</v>
      </c>
      <c r="M72" s="92" t="s">
        <v>22</v>
      </c>
      <c r="N72" s="93" t="s">
        <v>23</v>
      </c>
      <c r="O72" s="172" t="e">
        <f>VLOOKUP($B68,利用者一覧!$C$4:$AU$53,14,FALSE)</f>
        <v>#N/A</v>
      </c>
      <c r="P72" s="155"/>
      <c r="Q72" s="173" t="e">
        <f>VLOOKUP($B68,利用者一覧!$C$4:$AU$53,16,FALSE)</f>
        <v>#N/A</v>
      </c>
      <c r="R72" s="155"/>
      <c r="S72" s="155" t="e">
        <f>VLOOKUP($B68,利用者一覧!$C$4:$AU$53,18,FALSE)</f>
        <v>#N/A</v>
      </c>
      <c r="T72" s="155"/>
      <c r="U72" s="155" t="e">
        <f>VLOOKUP($B68,利用者一覧!$C$4:$AU$53,20,FALSE)</f>
        <v>#N/A</v>
      </c>
      <c r="V72" s="155"/>
      <c r="W72" s="179" t="e">
        <f>VLOOKUP($B68,利用者一覧!$C$4:$AU$53,44,FALSE)</f>
        <v>#N/A</v>
      </c>
      <c r="X72" s="179"/>
      <c r="Y72" s="179"/>
      <c r="Z72" s="179"/>
      <c r="AA72" s="179"/>
      <c r="AB72" s="179"/>
      <c r="AC72" s="179"/>
      <c r="AD72" s="180"/>
    </row>
    <row r="73" spans="1:30" ht="21.6" customHeight="1">
      <c r="A73" s="147"/>
      <c r="B73" s="163"/>
      <c r="C73" s="156" t="e">
        <f>VLOOKUP($B68,利用者一覧!$C$4:$AU$53,30,FALSE)</f>
        <v>#N/A</v>
      </c>
      <c r="D73" s="158" t="s">
        <v>148</v>
      </c>
      <c r="E73" s="160" t="e">
        <f>VLOOKUP($B68,利用者一覧!$C$4:$AU$53,31,FALSE)</f>
        <v>#N/A</v>
      </c>
      <c r="F73" s="158" t="s">
        <v>148</v>
      </c>
      <c r="G73" s="160" t="e">
        <f>VLOOKUP($B68,利用者一覧!$C$4:$AU$53,32,FALSE)</f>
        <v>#N/A</v>
      </c>
      <c r="H73" s="158" t="s">
        <v>148</v>
      </c>
      <c r="I73" s="160" t="e">
        <f>VLOOKUP($B68,利用者一覧!$C$4:$AU$53,33,FALSE)</f>
        <v>#N/A</v>
      </c>
      <c r="J73" s="158" t="s">
        <v>148</v>
      </c>
      <c r="K73" s="160" t="e">
        <f>VLOOKUP($B68,利用者一覧!$C$4:$AU$53,34,FALSE)</f>
        <v>#N/A</v>
      </c>
      <c r="L73" s="158" t="s">
        <v>148</v>
      </c>
      <c r="M73" s="160" t="e">
        <f>VLOOKUP($B68,利用者一覧!$C$4:$AU$53,35,FALSE)</f>
        <v>#N/A</v>
      </c>
      <c r="N73" s="200" t="s">
        <v>148</v>
      </c>
      <c r="O73" s="202" t="s">
        <v>139</v>
      </c>
      <c r="P73" s="152"/>
      <c r="Q73" s="152" t="s">
        <v>140</v>
      </c>
      <c r="R73" s="152"/>
      <c r="S73" s="152" t="s">
        <v>141</v>
      </c>
      <c r="T73" s="152"/>
      <c r="U73" s="152" t="s">
        <v>142</v>
      </c>
      <c r="V73" s="152"/>
      <c r="W73" s="179"/>
      <c r="X73" s="179"/>
      <c r="Y73" s="179"/>
      <c r="Z73" s="179"/>
      <c r="AA73" s="179"/>
      <c r="AB73" s="179"/>
      <c r="AC73" s="179"/>
      <c r="AD73" s="180"/>
    </row>
    <row r="74" spans="1:30" ht="21.6" customHeight="1" thickBot="1">
      <c r="A74" s="147"/>
      <c r="B74" s="164"/>
      <c r="C74" s="157"/>
      <c r="D74" s="159"/>
      <c r="E74" s="161"/>
      <c r="F74" s="159"/>
      <c r="G74" s="161"/>
      <c r="H74" s="159"/>
      <c r="I74" s="161"/>
      <c r="J74" s="159"/>
      <c r="K74" s="161"/>
      <c r="L74" s="159"/>
      <c r="M74" s="161"/>
      <c r="N74" s="201"/>
      <c r="O74" s="153" t="e">
        <f>VLOOKUP($B68,利用者一覧!$C$4:$AU$53,22,FALSE)</f>
        <v>#N/A</v>
      </c>
      <c r="P74" s="154"/>
      <c r="Q74" s="154" t="e">
        <f>VLOOKUP($B68,利用者一覧!$C$4:$AU$53,24,FALSE)</f>
        <v>#N/A</v>
      </c>
      <c r="R74" s="154"/>
      <c r="S74" s="154" t="e">
        <f>VLOOKUP($B68,利用者一覧!$C$4:$AU$53,26,FALSE)</f>
        <v>#N/A</v>
      </c>
      <c r="T74" s="154"/>
      <c r="U74" s="154" t="e">
        <f>VLOOKUP($B68,利用者一覧!$C$4:$AU$53,28,FALSE)</f>
        <v>#N/A</v>
      </c>
      <c r="V74" s="154"/>
      <c r="W74" s="181"/>
      <c r="X74" s="181"/>
      <c r="Y74" s="181"/>
      <c r="Z74" s="181"/>
      <c r="AA74" s="181"/>
      <c r="AB74" s="181"/>
      <c r="AC74" s="181"/>
      <c r="AD74" s="182"/>
    </row>
    <row r="75" spans="1:30" ht="21.6" customHeight="1" thickBot="1">
      <c r="A75" s="148"/>
      <c r="B75" s="174" t="s">
        <v>182</v>
      </c>
      <c r="C75" s="175"/>
      <c r="D75" s="176"/>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8"/>
    </row>
    <row r="76" spans="1:30" ht="21.6" customHeight="1" thickBot="1">
      <c r="A76" s="146">
        <v>9</v>
      </c>
      <c r="B76" s="149" t="s">
        <v>9</v>
      </c>
      <c r="C76" s="150"/>
      <c r="D76" s="151"/>
      <c r="E76" s="149" t="s">
        <v>10</v>
      </c>
      <c r="F76" s="150"/>
      <c r="G76" s="150"/>
      <c r="H76" s="150"/>
      <c r="I76" s="196" t="s">
        <v>11</v>
      </c>
      <c r="J76" s="150"/>
      <c r="K76" s="197"/>
      <c r="L76" s="150" t="s">
        <v>12</v>
      </c>
      <c r="M76" s="150"/>
      <c r="N76" s="150"/>
      <c r="O76" s="198" t="s">
        <v>175</v>
      </c>
      <c r="P76" s="199"/>
      <c r="Q76" s="199"/>
      <c r="R76" s="199"/>
      <c r="S76" s="199"/>
      <c r="T76" s="199"/>
      <c r="U76" s="199"/>
      <c r="V76" s="199"/>
      <c r="W76" s="203" t="s">
        <v>169</v>
      </c>
      <c r="X76" s="204"/>
      <c r="Y76" s="204"/>
      <c r="Z76" s="205"/>
      <c r="AA76" s="206" t="e">
        <f>VLOOKUP($B77,利用者一覧!$C$4:$AU$53,43,FALSE)</f>
        <v>#N/A</v>
      </c>
      <c r="AB76" s="206"/>
      <c r="AC76" s="206"/>
      <c r="AD76" s="207"/>
    </row>
    <row r="77" spans="1:30" ht="21.6" customHeight="1" thickTop="1">
      <c r="A77" s="147"/>
      <c r="B77" s="208"/>
      <c r="C77" s="208"/>
      <c r="D77" s="208"/>
      <c r="E77" s="211" t="s">
        <v>19</v>
      </c>
      <c r="F77" s="212"/>
      <c r="G77" s="212"/>
      <c r="H77" s="212"/>
      <c r="I77" s="213" t="s">
        <v>20</v>
      </c>
      <c r="J77" s="214"/>
      <c r="K77" s="215"/>
      <c r="L77" s="214" t="s">
        <v>21</v>
      </c>
      <c r="M77" s="214"/>
      <c r="N77" s="214"/>
      <c r="O77" s="216" t="s">
        <v>147</v>
      </c>
      <c r="P77" s="218" t="e">
        <f>VLOOKUP($B77,利用者一覧!$C$4:$AU$53,40,FALSE)</f>
        <v>#N/A</v>
      </c>
      <c r="Q77" s="219"/>
      <c r="R77" s="219"/>
      <c r="S77" s="219"/>
      <c r="T77" s="219"/>
      <c r="U77" s="220"/>
      <c r="V77" s="88" t="s">
        <v>148</v>
      </c>
      <c r="W77" s="221" t="e">
        <f>VLOOKUP($B77,利用者一覧!$C$4:$AU$53,45,FALSE)</f>
        <v>#N/A</v>
      </c>
      <c r="X77" s="222"/>
      <c r="Y77" s="222"/>
      <c r="Z77" s="222"/>
      <c r="AA77" s="222"/>
      <c r="AB77" s="222"/>
      <c r="AC77" s="222"/>
      <c r="AD77" s="223"/>
    </row>
    <row r="78" spans="1:30" ht="21.6" customHeight="1">
      <c r="A78" s="147"/>
      <c r="B78" s="209"/>
      <c r="C78" s="209"/>
      <c r="D78" s="209"/>
      <c r="E78" s="183" t="s">
        <v>24</v>
      </c>
      <c r="F78" s="184"/>
      <c r="G78" s="184"/>
      <c r="H78" s="184"/>
      <c r="I78" s="185" t="s">
        <v>20</v>
      </c>
      <c r="J78" s="186"/>
      <c r="K78" s="187"/>
      <c r="L78" s="186" t="s">
        <v>21</v>
      </c>
      <c r="M78" s="186"/>
      <c r="N78" s="186"/>
      <c r="O78" s="217"/>
      <c r="P78" s="188" t="e">
        <f>VLOOKUP($B77,利用者一覧!$C$4:$AU$53,41,FALSE)</f>
        <v>#N/A</v>
      </c>
      <c r="Q78" s="189"/>
      <c r="R78" s="189"/>
      <c r="S78" s="189"/>
      <c r="T78" s="189"/>
      <c r="U78" s="190"/>
      <c r="V78" s="89" t="s">
        <v>148</v>
      </c>
      <c r="W78" s="224"/>
      <c r="X78" s="225"/>
      <c r="Y78" s="225"/>
      <c r="Z78" s="225"/>
      <c r="AA78" s="225"/>
      <c r="AB78" s="225"/>
      <c r="AC78" s="225"/>
      <c r="AD78" s="226"/>
    </row>
    <row r="79" spans="1:30" ht="21.6" customHeight="1" thickBot="1">
      <c r="A79" s="147"/>
      <c r="B79" s="210"/>
      <c r="C79" s="210"/>
      <c r="D79" s="210"/>
      <c r="E79" s="191" t="s">
        <v>25</v>
      </c>
      <c r="F79" s="192"/>
      <c r="G79" s="192"/>
      <c r="H79" s="192"/>
      <c r="I79" s="193" t="s">
        <v>20</v>
      </c>
      <c r="J79" s="194"/>
      <c r="K79" s="195"/>
      <c r="L79" s="194" t="s">
        <v>21</v>
      </c>
      <c r="M79" s="194"/>
      <c r="N79" s="194"/>
      <c r="O79" s="217"/>
      <c r="P79" s="188" t="e">
        <f>VLOOKUP($B77,利用者一覧!$C$4:$AU$53,42,FALSE)</f>
        <v>#N/A</v>
      </c>
      <c r="Q79" s="189"/>
      <c r="R79" s="189"/>
      <c r="S79" s="189"/>
      <c r="T79" s="189"/>
      <c r="U79" s="190"/>
      <c r="V79" s="89" t="s">
        <v>148</v>
      </c>
      <c r="W79" s="224"/>
      <c r="X79" s="225"/>
      <c r="Y79" s="225"/>
      <c r="Z79" s="225"/>
      <c r="AA79" s="225"/>
      <c r="AB79" s="225"/>
      <c r="AC79" s="225"/>
      <c r="AD79" s="226"/>
    </row>
    <row r="80" spans="1:30" ht="21.6" customHeight="1" thickBot="1">
      <c r="A80" s="147"/>
      <c r="B80" s="162" t="s">
        <v>132</v>
      </c>
      <c r="C80" s="165" t="s">
        <v>13</v>
      </c>
      <c r="D80" s="166"/>
      <c r="E80" s="167" t="s">
        <v>14</v>
      </c>
      <c r="F80" s="166"/>
      <c r="G80" s="167" t="s">
        <v>15</v>
      </c>
      <c r="H80" s="166"/>
      <c r="I80" s="167" t="s">
        <v>16</v>
      </c>
      <c r="J80" s="166"/>
      <c r="K80" s="167" t="s">
        <v>17</v>
      </c>
      <c r="L80" s="166"/>
      <c r="M80" s="167" t="s">
        <v>18</v>
      </c>
      <c r="N80" s="168"/>
      <c r="O80" s="169" t="s">
        <v>135</v>
      </c>
      <c r="P80" s="170"/>
      <c r="Q80" s="170" t="s">
        <v>143</v>
      </c>
      <c r="R80" s="170"/>
      <c r="S80" s="170" t="s">
        <v>144</v>
      </c>
      <c r="T80" s="170"/>
      <c r="U80" s="170" t="s">
        <v>138</v>
      </c>
      <c r="V80" s="171"/>
      <c r="W80" s="224"/>
      <c r="X80" s="225"/>
      <c r="Y80" s="225"/>
      <c r="Z80" s="225"/>
      <c r="AA80" s="225"/>
      <c r="AB80" s="225"/>
      <c r="AC80" s="225"/>
      <c r="AD80" s="226"/>
    </row>
    <row r="81" spans="1:30" ht="21.6" customHeight="1" thickTop="1">
      <c r="A81" s="147"/>
      <c r="B81" s="163"/>
      <c r="C81" s="90" t="s">
        <v>22</v>
      </c>
      <c r="D81" s="91" t="s">
        <v>23</v>
      </c>
      <c r="E81" s="92" t="s">
        <v>22</v>
      </c>
      <c r="F81" s="91" t="s">
        <v>23</v>
      </c>
      <c r="G81" s="92" t="s">
        <v>22</v>
      </c>
      <c r="H81" s="91" t="s">
        <v>23</v>
      </c>
      <c r="I81" s="92" t="s">
        <v>22</v>
      </c>
      <c r="J81" s="91" t="s">
        <v>23</v>
      </c>
      <c r="K81" s="92" t="s">
        <v>22</v>
      </c>
      <c r="L81" s="91" t="s">
        <v>23</v>
      </c>
      <c r="M81" s="92" t="s">
        <v>22</v>
      </c>
      <c r="N81" s="93" t="s">
        <v>23</v>
      </c>
      <c r="O81" s="172" t="e">
        <f>VLOOKUP($B77,利用者一覧!$C$4:$AU$53,14,FALSE)</f>
        <v>#N/A</v>
      </c>
      <c r="P81" s="155"/>
      <c r="Q81" s="173" t="e">
        <f>VLOOKUP($B77,利用者一覧!$C$4:$AU$53,16,FALSE)</f>
        <v>#N/A</v>
      </c>
      <c r="R81" s="155"/>
      <c r="S81" s="155" t="e">
        <f>VLOOKUP($B77,利用者一覧!$C$4:$AU$53,18,FALSE)</f>
        <v>#N/A</v>
      </c>
      <c r="T81" s="155"/>
      <c r="U81" s="155" t="e">
        <f>VLOOKUP($B77,利用者一覧!$C$4:$AU$53,20,FALSE)</f>
        <v>#N/A</v>
      </c>
      <c r="V81" s="155"/>
      <c r="W81" s="179" t="e">
        <f>VLOOKUP($B77,利用者一覧!$C$4:$AU$53,44,FALSE)</f>
        <v>#N/A</v>
      </c>
      <c r="X81" s="179"/>
      <c r="Y81" s="179"/>
      <c r="Z81" s="179"/>
      <c r="AA81" s="179"/>
      <c r="AB81" s="179"/>
      <c r="AC81" s="179"/>
      <c r="AD81" s="180"/>
    </row>
    <row r="82" spans="1:30" ht="21.6" customHeight="1">
      <c r="A82" s="147"/>
      <c r="B82" s="163"/>
      <c r="C82" s="156" t="e">
        <f>VLOOKUP($B77,利用者一覧!$C$4:$AU$53,30,FALSE)</f>
        <v>#N/A</v>
      </c>
      <c r="D82" s="158" t="s">
        <v>148</v>
      </c>
      <c r="E82" s="160" t="e">
        <f>VLOOKUP($B77,利用者一覧!$C$4:$AU$53,31,FALSE)</f>
        <v>#N/A</v>
      </c>
      <c r="F82" s="158" t="s">
        <v>148</v>
      </c>
      <c r="G82" s="160" t="e">
        <f>VLOOKUP($B77,利用者一覧!$C$4:$AU$53,32,FALSE)</f>
        <v>#N/A</v>
      </c>
      <c r="H82" s="158" t="s">
        <v>148</v>
      </c>
      <c r="I82" s="160" t="e">
        <f>VLOOKUP($B77,利用者一覧!$C$4:$AU$53,33,FALSE)</f>
        <v>#N/A</v>
      </c>
      <c r="J82" s="158" t="s">
        <v>148</v>
      </c>
      <c r="K82" s="160" t="e">
        <f>VLOOKUP($B77,利用者一覧!$C$4:$AU$53,34,FALSE)</f>
        <v>#N/A</v>
      </c>
      <c r="L82" s="158" t="s">
        <v>148</v>
      </c>
      <c r="M82" s="160" t="e">
        <f>VLOOKUP($B77,利用者一覧!$C$4:$AU$53,35,FALSE)</f>
        <v>#N/A</v>
      </c>
      <c r="N82" s="200" t="s">
        <v>148</v>
      </c>
      <c r="O82" s="202" t="s">
        <v>139</v>
      </c>
      <c r="P82" s="152"/>
      <c r="Q82" s="152" t="s">
        <v>140</v>
      </c>
      <c r="R82" s="152"/>
      <c r="S82" s="152" t="s">
        <v>141</v>
      </c>
      <c r="T82" s="152"/>
      <c r="U82" s="152" t="s">
        <v>142</v>
      </c>
      <c r="V82" s="152"/>
      <c r="W82" s="179"/>
      <c r="X82" s="179"/>
      <c r="Y82" s="179"/>
      <c r="Z82" s="179"/>
      <c r="AA82" s="179"/>
      <c r="AB82" s="179"/>
      <c r="AC82" s="179"/>
      <c r="AD82" s="180"/>
    </row>
    <row r="83" spans="1:30" ht="21.6" customHeight="1" thickBot="1">
      <c r="A83" s="147"/>
      <c r="B83" s="164"/>
      <c r="C83" s="157"/>
      <c r="D83" s="159"/>
      <c r="E83" s="161"/>
      <c r="F83" s="159"/>
      <c r="G83" s="161"/>
      <c r="H83" s="159"/>
      <c r="I83" s="161"/>
      <c r="J83" s="159"/>
      <c r="K83" s="161"/>
      <c r="L83" s="159"/>
      <c r="M83" s="161"/>
      <c r="N83" s="201"/>
      <c r="O83" s="153" t="e">
        <f>VLOOKUP($B77,利用者一覧!$C$4:$AU$53,22,FALSE)</f>
        <v>#N/A</v>
      </c>
      <c r="P83" s="154"/>
      <c r="Q83" s="154" t="e">
        <f>VLOOKUP($B77,利用者一覧!$C$4:$AU$53,24,FALSE)</f>
        <v>#N/A</v>
      </c>
      <c r="R83" s="154"/>
      <c r="S83" s="154" t="e">
        <f>VLOOKUP($B77,利用者一覧!$C$4:$AU$53,26,FALSE)</f>
        <v>#N/A</v>
      </c>
      <c r="T83" s="154"/>
      <c r="U83" s="154" t="e">
        <f>VLOOKUP($B77,利用者一覧!$C$4:$AU$53,28,FALSE)</f>
        <v>#N/A</v>
      </c>
      <c r="V83" s="154"/>
      <c r="W83" s="181"/>
      <c r="X83" s="181"/>
      <c r="Y83" s="181"/>
      <c r="Z83" s="181"/>
      <c r="AA83" s="181"/>
      <c r="AB83" s="181"/>
      <c r="AC83" s="181"/>
      <c r="AD83" s="182"/>
    </row>
    <row r="84" spans="1:30" ht="21.6" customHeight="1" thickBot="1">
      <c r="A84" s="148"/>
      <c r="B84" s="174" t="s">
        <v>182</v>
      </c>
      <c r="C84" s="175"/>
      <c r="D84" s="176"/>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8"/>
    </row>
    <row r="85" spans="1:30" ht="21.6" customHeight="1" thickBot="1">
      <c r="A85" s="146">
        <v>10</v>
      </c>
      <c r="B85" s="149" t="s">
        <v>9</v>
      </c>
      <c r="C85" s="150"/>
      <c r="D85" s="151"/>
      <c r="E85" s="149" t="s">
        <v>10</v>
      </c>
      <c r="F85" s="150"/>
      <c r="G85" s="150"/>
      <c r="H85" s="150"/>
      <c r="I85" s="196" t="s">
        <v>11</v>
      </c>
      <c r="J85" s="150"/>
      <c r="K85" s="197"/>
      <c r="L85" s="150" t="s">
        <v>12</v>
      </c>
      <c r="M85" s="150"/>
      <c r="N85" s="150"/>
      <c r="O85" s="198" t="s">
        <v>175</v>
      </c>
      <c r="P85" s="199"/>
      <c r="Q85" s="199"/>
      <c r="R85" s="199"/>
      <c r="S85" s="199"/>
      <c r="T85" s="199"/>
      <c r="U85" s="199"/>
      <c r="V85" s="199"/>
      <c r="W85" s="203" t="s">
        <v>169</v>
      </c>
      <c r="X85" s="204"/>
      <c r="Y85" s="204"/>
      <c r="Z85" s="205"/>
      <c r="AA85" s="206" t="e">
        <f>VLOOKUP($B86,利用者一覧!$C$4:$AU$53,43,FALSE)</f>
        <v>#N/A</v>
      </c>
      <c r="AB85" s="206"/>
      <c r="AC85" s="206"/>
      <c r="AD85" s="207"/>
    </row>
    <row r="86" spans="1:30" ht="21.6" customHeight="1" thickTop="1">
      <c r="A86" s="147"/>
      <c r="B86" s="208"/>
      <c r="C86" s="208"/>
      <c r="D86" s="208"/>
      <c r="E86" s="211" t="s">
        <v>19</v>
      </c>
      <c r="F86" s="212"/>
      <c r="G86" s="212"/>
      <c r="H86" s="212"/>
      <c r="I86" s="213" t="s">
        <v>20</v>
      </c>
      <c r="J86" s="214"/>
      <c r="K86" s="215"/>
      <c r="L86" s="214" t="s">
        <v>21</v>
      </c>
      <c r="M86" s="214"/>
      <c r="N86" s="214"/>
      <c r="O86" s="216" t="s">
        <v>147</v>
      </c>
      <c r="P86" s="218" t="e">
        <f>VLOOKUP($B86,利用者一覧!$C$4:$AU$53,40,FALSE)</f>
        <v>#N/A</v>
      </c>
      <c r="Q86" s="219"/>
      <c r="R86" s="219"/>
      <c r="S86" s="219"/>
      <c r="T86" s="219"/>
      <c r="U86" s="220"/>
      <c r="V86" s="88" t="s">
        <v>148</v>
      </c>
      <c r="W86" s="221" t="e">
        <f>VLOOKUP($B86,利用者一覧!$C$4:$AU$53,45,FALSE)</f>
        <v>#N/A</v>
      </c>
      <c r="X86" s="222"/>
      <c r="Y86" s="222"/>
      <c r="Z86" s="222"/>
      <c r="AA86" s="222"/>
      <c r="AB86" s="222"/>
      <c r="AC86" s="222"/>
      <c r="AD86" s="223"/>
    </row>
    <row r="87" spans="1:30" ht="21.6" customHeight="1">
      <c r="A87" s="147"/>
      <c r="B87" s="209"/>
      <c r="C87" s="209"/>
      <c r="D87" s="209"/>
      <c r="E87" s="183" t="s">
        <v>24</v>
      </c>
      <c r="F87" s="184"/>
      <c r="G87" s="184"/>
      <c r="H87" s="184"/>
      <c r="I87" s="185" t="s">
        <v>20</v>
      </c>
      <c r="J87" s="186"/>
      <c r="K87" s="187"/>
      <c r="L87" s="186" t="s">
        <v>21</v>
      </c>
      <c r="M87" s="186"/>
      <c r="N87" s="186"/>
      <c r="O87" s="217"/>
      <c r="P87" s="188" t="e">
        <f>VLOOKUP($B86,利用者一覧!$C$4:$AU$53,41,FALSE)</f>
        <v>#N/A</v>
      </c>
      <c r="Q87" s="189"/>
      <c r="R87" s="189"/>
      <c r="S87" s="189"/>
      <c r="T87" s="189"/>
      <c r="U87" s="190"/>
      <c r="V87" s="89" t="s">
        <v>148</v>
      </c>
      <c r="W87" s="224"/>
      <c r="X87" s="225"/>
      <c r="Y87" s="225"/>
      <c r="Z87" s="225"/>
      <c r="AA87" s="225"/>
      <c r="AB87" s="225"/>
      <c r="AC87" s="225"/>
      <c r="AD87" s="226"/>
    </row>
    <row r="88" spans="1:30" ht="21.6" customHeight="1" thickBot="1">
      <c r="A88" s="147"/>
      <c r="B88" s="210"/>
      <c r="C88" s="210"/>
      <c r="D88" s="210"/>
      <c r="E88" s="191" t="s">
        <v>25</v>
      </c>
      <c r="F88" s="192"/>
      <c r="G88" s="192"/>
      <c r="H88" s="192"/>
      <c r="I88" s="193" t="s">
        <v>20</v>
      </c>
      <c r="J88" s="194"/>
      <c r="K88" s="195"/>
      <c r="L88" s="194" t="s">
        <v>21</v>
      </c>
      <c r="M88" s="194"/>
      <c r="N88" s="194"/>
      <c r="O88" s="217"/>
      <c r="P88" s="188" t="e">
        <f>VLOOKUP($B86,利用者一覧!$C$4:$AU$53,42,FALSE)</f>
        <v>#N/A</v>
      </c>
      <c r="Q88" s="189"/>
      <c r="R88" s="189"/>
      <c r="S88" s="189"/>
      <c r="T88" s="189"/>
      <c r="U88" s="190"/>
      <c r="V88" s="89" t="s">
        <v>148</v>
      </c>
      <c r="W88" s="224"/>
      <c r="X88" s="225"/>
      <c r="Y88" s="225"/>
      <c r="Z88" s="225"/>
      <c r="AA88" s="225"/>
      <c r="AB88" s="225"/>
      <c r="AC88" s="225"/>
      <c r="AD88" s="226"/>
    </row>
    <row r="89" spans="1:30" ht="21.6" customHeight="1" thickBot="1">
      <c r="A89" s="147"/>
      <c r="B89" s="162" t="s">
        <v>132</v>
      </c>
      <c r="C89" s="165" t="s">
        <v>13</v>
      </c>
      <c r="D89" s="166"/>
      <c r="E89" s="167" t="s">
        <v>14</v>
      </c>
      <c r="F89" s="166"/>
      <c r="G89" s="167" t="s">
        <v>15</v>
      </c>
      <c r="H89" s="166"/>
      <c r="I89" s="167" t="s">
        <v>16</v>
      </c>
      <c r="J89" s="166"/>
      <c r="K89" s="167" t="s">
        <v>17</v>
      </c>
      <c r="L89" s="166"/>
      <c r="M89" s="167" t="s">
        <v>18</v>
      </c>
      <c r="N89" s="168"/>
      <c r="O89" s="169" t="s">
        <v>135</v>
      </c>
      <c r="P89" s="170"/>
      <c r="Q89" s="170" t="s">
        <v>143</v>
      </c>
      <c r="R89" s="170"/>
      <c r="S89" s="170" t="s">
        <v>144</v>
      </c>
      <c r="T89" s="170"/>
      <c r="U89" s="170" t="s">
        <v>138</v>
      </c>
      <c r="V89" s="171"/>
      <c r="W89" s="224"/>
      <c r="X89" s="225"/>
      <c r="Y89" s="225"/>
      <c r="Z89" s="225"/>
      <c r="AA89" s="225"/>
      <c r="AB89" s="225"/>
      <c r="AC89" s="225"/>
      <c r="AD89" s="226"/>
    </row>
    <row r="90" spans="1:30" ht="21.6" customHeight="1" thickTop="1">
      <c r="A90" s="147"/>
      <c r="B90" s="163"/>
      <c r="C90" s="90" t="s">
        <v>22</v>
      </c>
      <c r="D90" s="91" t="s">
        <v>23</v>
      </c>
      <c r="E90" s="92" t="s">
        <v>22</v>
      </c>
      <c r="F90" s="91" t="s">
        <v>23</v>
      </c>
      <c r="G90" s="92" t="s">
        <v>22</v>
      </c>
      <c r="H90" s="91" t="s">
        <v>23</v>
      </c>
      <c r="I90" s="92" t="s">
        <v>22</v>
      </c>
      <c r="J90" s="91" t="s">
        <v>23</v>
      </c>
      <c r="K90" s="92" t="s">
        <v>22</v>
      </c>
      <c r="L90" s="91" t="s">
        <v>23</v>
      </c>
      <c r="M90" s="92" t="s">
        <v>22</v>
      </c>
      <c r="N90" s="93" t="s">
        <v>23</v>
      </c>
      <c r="O90" s="172" t="e">
        <f>VLOOKUP($B86,利用者一覧!$C$4:$AU$53,14,FALSE)</f>
        <v>#N/A</v>
      </c>
      <c r="P90" s="155"/>
      <c r="Q90" s="173" t="e">
        <f>VLOOKUP($B86,利用者一覧!$C$4:$AU$53,16,FALSE)</f>
        <v>#N/A</v>
      </c>
      <c r="R90" s="155"/>
      <c r="S90" s="155" t="e">
        <f>VLOOKUP($B86,利用者一覧!$C$4:$AU$53,18,FALSE)</f>
        <v>#N/A</v>
      </c>
      <c r="T90" s="155"/>
      <c r="U90" s="155" t="e">
        <f>VLOOKUP($B86,利用者一覧!$C$4:$AU$53,20,FALSE)</f>
        <v>#N/A</v>
      </c>
      <c r="V90" s="155"/>
      <c r="W90" s="179" t="e">
        <f>VLOOKUP($B86,利用者一覧!$C$4:$AU$53,44,FALSE)</f>
        <v>#N/A</v>
      </c>
      <c r="X90" s="179"/>
      <c r="Y90" s="179"/>
      <c r="Z90" s="179"/>
      <c r="AA90" s="179"/>
      <c r="AB90" s="179"/>
      <c r="AC90" s="179"/>
      <c r="AD90" s="180"/>
    </row>
    <row r="91" spans="1:30" ht="21.6" customHeight="1">
      <c r="A91" s="147"/>
      <c r="B91" s="163"/>
      <c r="C91" s="156" t="e">
        <f>VLOOKUP($B86,利用者一覧!$C$4:$AU$53,30,FALSE)</f>
        <v>#N/A</v>
      </c>
      <c r="D91" s="158" t="s">
        <v>148</v>
      </c>
      <c r="E91" s="160" t="e">
        <f>VLOOKUP($B86,利用者一覧!$C$4:$AU$53,31,FALSE)</f>
        <v>#N/A</v>
      </c>
      <c r="F91" s="158" t="s">
        <v>148</v>
      </c>
      <c r="G91" s="160" t="e">
        <f>VLOOKUP($B86,利用者一覧!$C$4:$AU$53,32,FALSE)</f>
        <v>#N/A</v>
      </c>
      <c r="H91" s="158" t="s">
        <v>148</v>
      </c>
      <c r="I91" s="160" t="e">
        <f>VLOOKUP($B86,利用者一覧!$C$4:$AU$53,33,FALSE)</f>
        <v>#N/A</v>
      </c>
      <c r="J91" s="158" t="s">
        <v>148</v>
      </c>
      <c r="K91" s="160" t="e">
        <f>VLOOKUP($B86,利用者一覧!$C$4:$AU$53,34,FALSE)</f>
        <v>#N/A</v>
      </c>
      <c r="L91" s="158" t="s">
        <v>148</v>
      </c>
      <c r="M91" s="160" t="e">
        <f>VLOOKUP($B86,利用者一覧!$C$4:$AU$53,35,FALSE)</f>
        <v>#N/A</v>
      </c>
      <c r="N91" s="200" t="s">
        <v>148</v>
      </c>
      <c r="O91" s="202" t="s">
        <v>139</v>
      </c>
      <c r="P91" s="152"/>
      <c r="Q91" s="152" t="s">
        <v>140</v>
      </c>
      <c r="R91" s="152"/>
      <c r="S91" s="152" t="s">
        <v>141</v>
      </c>
      <c r="T91" s="152"/>
      <c r="U91" s="152" t="s">
        <v>142</v>
      </c>
      <c r="V91" s="152"/>
      <c r="W91" s="179"/>
      <c r="X91" s="179"/>
      <c r="Y91" s="179"/>
      <c r="Z91" s="179"/>
      <c r="AA91" s="179"/>
      <c r="AB91" s="179"/>
      <c r="AC91" s="179"/>
      <c r="AD91" s="180"/>
    </row>
    <row r="92" spans="1:30" ht="21.6" customHeight="1" thickBot="1">
      <c r="A92" s="147"/>
      <c r="B92" s="164"/>
      <c r="C92" s="157"/>
      <c r="D92" s="159"/>
      <c r="E92" s="161"/>
      <c r="F92" s="159"/>
      <c r="G92" s="161"/>
      <c r="H92" s="159"/>
      <c r="I92" s="161"/>
      <c r="J92" s="159"/>
      <c r="K92" s="161"/>
      <c r="L92" s="159"/>
      <c r="M92" s="161"/>
      <c r="N92" s="201"/>
      <c r="O92" s="153" t="e">
        <f>VLOOKUP($B86,利用者一覧!$C$4:$AU$53,22,FALSE)</f>
        <v>#N/A</v>
      </c>
      <c r="P92" s="154"/>
      <c r="Q92" s="154" t="e">
        <f>VLOOKUP($B86,利用者一覧!$C$4:$AU$53,24,FALSE)</f>
        <v>#N/A</v>
      </c>
      <c r="R92" s="154"/>
      <c r="S92" s="154" t="e">
        <f>VLOOKUP($B86,利用者一覧!$C$4:$AU$53,26,FALSE)</f>
        <v>#N/A</v>
      </c>
      <c r="T92" s="154"/>
      <c r="U92" s="154" t="e">
        <f>VLOOKUP($B86,利用者一覧!$C$4:$AU$53,28,FALSE)</f>
        <v>#N/A</v>
      </c>
      <c r="V92" s="154"/>
      <c r="W92" s="181"/>
      <c r="X92" s="181"/>
      <c r="Y92" s="181"/>
      <c r="Z92" s="181"/>
      <c r="AA92" s="181"/>
      <c r="AB92" s="181"/>
      <c r="AC92" s="181"/>
      <c r="AD92" s="182"/>
    </row>
    <row r="93" spans="1:30" ht="21.6" customHeight="1" thickBot="1">
      <c r="A93" s="148"/>
      <c r="B93" s="174" t="s">
        <v>182</v>
      </c>
      <c r="C93" s="175"/>
      <c r="D93" s="176"/>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8"/>
    </row>
    <row r="94" spans="1:30" ht="21" customHeight="1" thickBot="1">
      <c r="A94" s="146">
        <v>11</v>
      </c>
      <c r="B94" s="149" t="s">
        <v>9</v>
      </c>
      <c r="C94" s="150"/>
      <c r="D94" s="151"/>
      <c r="E94" s="149" t="s">
        <v>10</v>
      </c>
      <c r="F94" s="150"/>
      <c r="G94" s="150"/>
      <c r="H94" s="150"/>
      <c r="I94" s="196" t="s">
        <v>11</v>
      </c>
      <c r="J94" s="150"/>
      <c r="K94" s="197"/>
      <c r="L94" s="150" t="s">
        <v>12</v>
      </c>
      <c r="M94" s="150"/>
      <c r="N94" s="150"/>
      <c r="O94" s="198" t="s">
        <v>175</v>
      </c>
      <c r="P94" s="199"/>
      <c r="Q94" s="199"/>
      <c r="R94" s="199"/>
      <c r="S94" s="199"/>
      <c r="T94" s="199"/>
      <c r="U94" s="199"/>
      <c r="V94" s="199"/>
      <c r="W94" s="203" t="s">
        <v>169</v>
      </c>
      <c r="X94" s="204"/>
      <c r="Y94" s="204"/>
      <c r="Z94" s="205"/>
      <c r="AA94" s="206" t="e">
        <f>VLOOKUP($B95,利用者一覧!$C$4:$AU$53,43,FALSE)</f>
        <v>#N/A</v>
      </c>
      <c r="AB94" s="206"/>
      <c r="AC94" s="206"/>
      <c r="AD94" s="207"/>
    </row>
    <row r="95" spans="1:30" ht="21" customHeight="1" thickTop="1">
      <c r="A95" s="147"/>
      <c r="B95" s="208"/>
      <c r="C95" s="208"/>
      <c r="D95" s="208"/>
      <c r="E95" s="211" t="s">
        <v>19</v>
      </c>
      <c r="F95" s="212"/>
      <c r="G95" s="212"/>
      <c r="H95" s="212"/>
      <c r="I95" s="213" t="s">
        <v>20</v>
      </c>
      <c r="J95" s="214"/>
      <c r="K95" s="215"/>
      <c r="L95" s="214" t="s">
        <v>21</v>
      </c>
      <c r="M95" s="214"/>
      <c r="N95" s="214"/>
      <c r="O95" s="216" t="s">
        <v>147</v>
      </c>
      <c r="P95" s="218" t="e">
        <f>VLOOKUP($B95,利用者一覧!$C$4:$AU$53,40,FALSE)</f>
        <v>#N/A</v>
      </c>
      <c r="Q95" s="219"/>
      <c r="R95" s="219"/>
      <c r="S95" s="219"/>
      <c r="T95" s="219"/>
      <c r="U95" s="220"/>
      <c r="V95" s="88" t="s">
        <v>148</v>
      </c>
      <c r="W95" s="221" t="e">
        <f>VLOOKUP($B95,利用者一覧!$C$4:$AU$53,45,FALSE)</f>
        <v>#N/A</v>
      </c>
      <c r="X95" s="222"/>
      <c r="Y95" s="222"/>
      <c r="Z95" s="222"/>
      <c r="AA95" s="222"/>
      <c r="AB95" s="222"/>
      <c r="AC95" s="222"/>
      <c r="AD95" s="223"/>
    </row>
    <row r="96" spans="1:30" ht="21" customHeight="1">
      <c r="A96" s="147"/>
      <c r="B96" s="209"/>
      <c r="C96" s="209"/>
      <c r="D96" s="209"/>
      <c r="E96" s="183" t="s">
        <v>24</v>
      </c>
      <c r="F96" s="184"/>
      <c r="G96" s="184"/>
      <c r="H96" s="184"/>
      <c r="I96" s="185" t="s">
        <v>20</v>
      </c>
      <c r="J96" s="186"/>
      <c r="K96" s="187"/>
      <c r="L96" s="186" t="s">
        <v>21</v>
      </c>
      <c r="M96" s="186"/>
      <c r="N96" s="186"/>
      <c r="O96" s="217"/>
      <c r="P96" s="188" t="e">
        <f>VLOOKUP($B95,利用者一覧!$C$4:$AU$53,41,FALSE)</f>
        <v>#N/A</v>
      </c>
      <c r="Q96" s="189"/>
      <c r="R96" s="189"/>
      <c r="S96" s="189"/>
      <c r="T96" s="189"/>
      <c r="U96" s="190"/>
      <c r="V96" s="89" t="s">
        <v>148</v>
      </c>
      <c r="W96" s="224"/>
      <c r="X96" s="225"/>
      <c r="Y96" s="225"/>
      <c r="Z96" s="225"/>
      <c r="AA96" s="225"/>
      <c r="AB96" s="225"/>
      <c r="AC96" s="225"/>
      <c r="AD96" s="226"/>
    </row>
    <row r="97" spans="1:30" ht="21" customHeight="1" thickBot="1">
      <c r="A97" s="147"/>
      <c r="B97" s="210"/>
      <c r="C97" s="210"/>
      <c r="D97" s="210"/>
      <c r="E97" s="191" t="s">
        <v>25</v>
      </c>
      <c r="F97" s="192"/>
      <c r="G97" s="192"/>
      <c r="H97" s="192"/>
      <c r="I97" s="193" t="s">
        <v>20</v>
      </c>
      <c r="J97" s="194"/>
      <c r="K97" s="195"/>
      <c r="L97" s="194" t="s">
        <v>21</v>
      </c>
      <c r="M97" s="194"/>
      <c r="N97" s="194"/>
      <c r="O97" s="217"/>
      <c r="P97" s="188" t="e">
        <f>VLOOKUP($B95,利用者一覧!$C$4:$AU$53,42,FALSE)</f>
        <v>#N/A</v>
      </c>
      <c r="Q97" s="189"/>
      <c r="R97" s="189"/>
      <c r="S97" s="189"/>
      <c r="T97" s="189"/>
      <c r="U97" s="190"/>
      <c r="V97" s="89" t="s">
        <v>148</v>
      </c>
      <c r="W97" s="224"/>
      <c r="X97" s="225"/>
      <c r="Y97" s="225"/>
      <c r="Z97" s="225"/>
      <c r="AA97" s="225"/>
      <c r="AB97" s="225"/>
      <c r="AC97" s="225"/>
      <c r="AD97" s="226"/>
    </row>
    <row r="98" spans="1:30" ht="21" customHeight="1" thickBot="1">
      <c r="A98" s="147"/>
      <c r="B98" s="162" t="s">
        <v>132</v>
      </c>
      <c r="C98" s="165" t="s">
        <v>13</v>
      </c>
      <c r="D98" s="166"/>
      <c r="E98" s="167" t="s">
        <v>14</v>
      </c>
      <c r="F98" s="166"/>
      <c r="G98" s="167" t="s">
        <v>15</v>
      </c>
      <c r="H98" s="166"/>
      <c r="I98" s="167" t="s">
        <v>16</v>
      </c>
      <c r="J98" s="166"/>
      <c r="K98" s="167" t="s">
        <v>17</v>
      </c>
      <c r="L98" s="166"/>
      <c r="M98" s="167" t="s">
        <v>18</v>
      </c>
      <c r="N98" s="168"/>
      <c r="O98" s="169" t="s">
        <v>135</v>
      </c>
      <c r="P98" s="170"/>
      <c r="Q98" s="170" t="s">
        <v>143</v>
      </c>
      <c r="R98" s="170"/>
      <c r="S98" s="170" t="s">
        <v>144</v>
      </c>
      <c r="T98" s="170"/>
      <c r="U98" s="170" t="s">
        <v>138</v>
      </c>
      <c r="V98" s="171"/>
      <c r="W98" s="224"/>
      <c r="X98" s="225"/>
      <c r="Y98" s="225"/>
      <c r="Z98" s="225"/>
      <c r="AA98" s="225"/>
      <c r="AB98" s="225"/>
      <c r="AC98" s="225"/>
      <c r="AD98" s="226"/>
    </row>
    <row r="99" spans="1:30" ht="21" customHeight="1" thickTop="1">
      <c r="A99" s="147"/>
      <c r="B99" s="163"/>
      <c r="C99" s="90" t="s">
        <v>22</v>
      </c>
      <c r="D99" s="91" t="s">
        <v>23</v>
      </c>
      <c r="E99" s="92" t="s">
        <v>22</v>
      </c>
      <c r="F99" s="91" t="s">
        <v>23</v>
      </c>
      <c r="G99" s="92" t="s">
        <v>22</v>
      </c>
      <c r="H99" s="91" t="s">
        <v>23</v>
      </c>
      <c r="I99" s="92" t="s">
        <v>22</v>
      </c>
      <c r="J99" s="91" t="s">
        <v>23</v>
      </c>
      <c r="K99" s="92" t="s">
        <v>22</v>
      </c>
      <c r="L99" s="91" t="s">
        <v>23</v>
      </c>
      <c r="M99" s="92" t="s">
        <v>22</v>
      </c>
      <c r="N99" s="93" t="s">
        <v>23</v>
      </c>
      <c r="O99" s="172" t="e">
        <f>VLOOKUP($B95,利用者一覧!$C$4:$AU$53,14,FALSE)</f>
        <v>#N/A</v>
      </c>
      <c r="P99" s="155"/>
      <c r="Q99" s="173" t="e">
        <f>VLOOKUP($B95,利用者一覧!$C$4:$AU$53,16,FALSE)</f>
        <v>#N/A</v>
      </c>
      <c r="R99" s="155"/>
      <c r="S99" s="155" t="e">
        <f>VLOOKUP($B95,利用者一覧!$C$4:$AU$53,18,FALSE)</f>
        <v>#N/A</v>
      </c>
      <c r="T99" s="155"/>
      <c r="U99" s="155" t="e">
        <f>VLOOKUP($B95,利用者一覧!$C$4:$AU$53,20,FALSE)</f>
        <v>#N/A</v>
      </c>
      <c r="V99" s="155"/>
      <c r="W99" s="179" t="e">
        <f>VLOOKUP($B95,利用者一覧!$C$4:$AU$53,44,FALSE)</f>
        <v>#N/A</v>
      </c>
      <c r="X99" s="179"/>
      <c r="Y99" s="179"/>
      <c r="Z99" s="179"/>
      <c r="AA99" s="179"/>
      <c r="AB99" s="179"/>
      <c r="AC99" s="179"/>
      <c r="AD99" s="180"/>
    </row>
    <row r="100" spans="1:30" ht="21" customHeight="1">
      <c r="A100" s="147"/>
      <c r="B100" s="163"/>
      <c r="C100" s="156" t="e">
        <f>VLOOKUP($B95,利用者一覧!$C$4:$AU$53,30,FALSE)</f>
        <v>#N/A</v>
      </c>
      <c r="D100" s="158" t="s">
        <v>148</v>
      </c>
      <c r="E100" s="160" t="e">
        <f>VLOOKUP($B95,利用者一覧!$C$4:$AU$53,31,FALSE)</f>
        <v>#N/A</v>
      </c>
      <c r="F100" s="158" t="s">
        <v>148</v>
      </c>
      <c r="G100" s="160" t="e">
        <f>VLOOKUP($B95,利用者一覧!$C$4:$AU$53,32,FALSE)</f>
        <v>#N/A</v>
      </c>
      <c r="H100" s="158" t="s">
        <v>148</v>
      </c>
      <c r="I100" s="160" t="e">
        <f>VLOOKUP($B95,利用者一覧!$C$4:$AU$53,33,FALSE)</f>
        <v>#N/A</v>
      </c>
      <c r="J100" s="158" t="s">
        <v>148</v>
      </c>
      <c r="K100" s="160" t="e">
        <f>VLOOKUP($B95,利用者一覧!$C$4:$AU$53,34,FALSE)</f>
        <v>#N/A</v>
      </c>
      <c r="L100" s="158" t="s">
        <v>148</v>
      </c>
      <c r="M100" s="160" t="e">
        <f>VLOOKUP($B95,利用者一覧!$C$4:$AU$53,35,FALSE)</f>
        <v>#N/A</v>
      </c>
      <c r="N100" s="200" t="s">
        <v>148</v>
      </c>
      <c r="O100" s="202" t="s">
        <v>139</v>
      </c>
      <c r="P100" s="152"/>
      <c r="Q100" s="152" t="s">
        <v>140</v>
      </c>
      <c r="R100" s="152"/>
      <c r="S100" s="152" t="s">
        <v>141</v>
      </c>
      <c r="T100" s="152"/>
      <c r="U100" s="152" t="s">
        <v>142</v>
      </c>
      <c r="V100" s="152"/>
      <c r="W100" s="179"/>
      <c r="X100" s="179"/>
      <c r="Y100" s="179"/>
      <c r="Z100" s="179"/>
      <c r="AA100" s="179"/>
      <c r="AB100" s="179"/>
      <c r="AC100" s="179"/>
      <c r="AD100" s="180"/>
    </row>
    <row r="101" spans="1:30" ht="21" customHeight="1" thickBot="1">
      <c r="A101" s="147"/>
      <c r="B101" s="164"/>
      <c r="C101" s="157"/>
      <c r="D101" s="159"/>
      <c r="E101" s="161"/>
      <c r="F101" s="159"/>
      <c r="G101" s="161"/>
      <c r="H101" s="159"/>
      <c r="I101" s="161"/>
      <c r="J101" s="159"/>
      <c r="K101" s="161"/>
      <c r="L101" s="159"/>
      <c r="M101" s="161"/>
      <c r="N101" s="201"/>
      <c r="O101" s="153" t="e">
        <f>VLOOKUP($B95,利用者一覧!$C$4:$AU$53,22,FALSE)</f>
        <v>#N/A</v>
      </c>
      <c r="P101" s="154"/>
      <c r="Q101" s="154" t="e">
        <f>VLOOKUP($B95,利用者一覧!$C$4:$AU$53,24,FALSE)</f>
        <v>#N/A</v>
      </c>
      <c r="R101" s="154"/>
      <c r="S101" s="154" t="e">
        <f>VLOOKUP($B95,利用者一覧!$C$4:$AU$53,26,FALSE)</f>
        <v>#N/A</v>
      </c>
      <c r="T101" s="154"/>
      <c r="U101" s="154" t="e">
        <f>VLOOKUP($B95,利用者一覧!$C$4:$AU$53,28,FALSE)</f>
        <v>#N/A</v>
      </c>
      <c r="V101" s="154"/>
      <c r="W101" s="181"/>
      <c r="X101" s="181"/>
      <c r="Y101" s="181"/>
      <c r="Z101" s="181"/>
      <c r="AA101" s="181"/>
      <c r="AB101" s="181"/>
      <c r="AC101" s="181"/>
      <c r="AD101" s="182"/>
    </row>
    <row r="102" spans="1:30" ht="26.4" customHeight="1" thickBot="1">
      <c r="A102" s="148"/>
      <c r="B102" s="174" t="s">
        <v>182</v>
      </c>
      <c r="C102" s="175"/>
      <c r="D102" s="176"/>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8"/>
    </row>
    <row r="103" spans="1:30" ht="21.6" customHeight="1" thickBot="1">
      <c r="A103" s="146">
        <v>12</v>
      </c>
      <c r="B103" s="149" t="s">
        <v>9</v>
      </c>
      <c r="C103" s="150"/>
      <c r="D103" s="151"/>
      <c r="E103" s="149" t="s">
        <v>10</v>
      </c>
      <c r="F103" s="150"/>
      <c r="G103" s="150"/>
      <c r="H103" s="150"/>
      <c r="I103" s="196" t="s">
        <v>11</v>
      </c>
      <c r="J103" s="150"/>
      <c r="K103" s="197"/>
      <c r="L103" s="150" t="s">
        <v>12</v>
      </c>
      <c r="M103" s="150"/>
      <c r="N103" s="150"/>
      <c r="O103" s="198" t="s">
        <v>175</v>
      </c>
      <c r="P103" s="199"/>
      <c r="Q103" s="199"/>
      <c r="R103" s="199"/>
      <c r="S103" s="199"/>
      <c r="T103" s="199"/>
      <c r="U103" s="199"/>
      <c r="V103" s="199"/>
      <c r="W103" s="203" t="s">
        <v>169</v>
      </c>
      <c r="X103" s="204"/>
      <c r="Y103" s="204"/>
      <c r="Z103" s="205"/>
      <c r="AA103" s="206" t="e">
        <f>VLOOKUP($B104,利用者一覧!$C$4:$AU$53,43,FALSE)</f>
        <v>#N/A</v>
      </c>
      <c r="AB103" s="206"/>
      <c r="AC103" s="206"/>
      <c r="AD103" s="207"/>
    </row>
    <row r="104" spans="1:30" ht="21.6" customHeight="1" thickTop="1">
      <c r="A104" s="147"/>
      <c r="B104" s="208"/>
      <c r="C104" s="208"/>
      <c r="D104" s="208"/>
      <c r="E104" s="211" t="s">
        <v>19</v>
      </c>
      <c r="F104" s="212"/>
      <c r="G104" s="212"/>
      <c r="H104" s="212"/>
      <c r="I104" s="213" t="s">
        <v>20</v>
      </c>
      <c r="J104" s="214"/>
      <c r="K104" s="215"/>
      <c r="L104" s="214" t="s">
        <v>21</v>
      </c>
      <c r="M104" s="214"/>
      <c r="N104" s="214"/>
      <c r="O104" s="216" t="s">
        <v>147</v>
      </c>
      <c r="P104" s="218" t="e">
        <f>VLOOKUP($B104,利用者一覧!$C$4:$AU$53,40,FALSE)</f>
        <v>#N/A</v>
      </c>
      <c r="Q104" s="219"/>
      <c r="R104" s="219"/>
      <c r="S104" s="219"/>
      <c r="T104" s="219"/>
      <c r="U104" s="220"/>
      <c r="V104" s="88" t="s">
        <v>148</v>
      </c>
      <c r="W104" s="221" t="e">
        <f>VLOOKUP($B104,利用者一覧!$C$4:$AU$53,45,FALSE)</f>
        <v>#N/A</v>
      </c>
      <c r="X104" s="222"/>
      <c r="Y104" s="222"/>
      <c r="Z104" s="222"/>
      <c r="AA104" s="222"/>
      <c r="AB104" s="222"/>
      <c r="AC104" s="222"/>
      <c r="AD104" s="223"/>
    </row>
    <row r="105" spans="1:30" ht="21.6" customHeight="1">
      <c r="A105" s="147"/>
      <c r="B105" s="209"/>
      <c r="C105" s="209"/>
      <c r="D105" s="209"/>
      <c r="E105" s="183" t="s">
        <v>24</v>
      </c>
      <c r="F105" s="184"/>
      <c r="G105" s="184"/>
      <c r="H105" s="184"/>
      <c r="I105" s="185" t="s">
        <v>20</v>
      </c>
      <c r="J105" s="186"/>
      <c r="K105" s="187"/>
      <c r="L105" s="186" t="s">
        <v>21</v>
      </c>
      <c r="M105" s="186"/>
      <c r="N105" s="186"/>
      <c r="O105" s="217"/>
      <c r="P105" s="188" t="e">
        <f>VLOOKUP($B104,利用者一覧!$C$4:$AU$53,41,FALSE)</f>
        <v>#N/A</v>
      </c>
      <c r="Q105" s="189"/>
      <c r="R105" s="189"/>
      <c r="S105" s="189"/>
      <c r="T105" s="189"/>
      <c r="U105" s="190"/>
      <c r="V105" s="89" t="s">
        <v>148</v>
      </c>
      <c r="W105" s="224"/>
      <c r="X105" s="225"/>
      <c r="Y105" s="225"/>
      <c r="Z105" s="225"/>
      <c r="AA105" s="225"/>
      <c r="AB105" s="225"/>
      <c r="AC105" s="225"/>
      <c r="AD105" s="226"/>
    </row>
    <row r="106" spans="1:30" ht="21.6" customHeight="1" thickBot="1">
      <c r="A106" s="147"/>
      <c r="B106" s="210"/>
      <c r="C106" s="210"/>
      <c r="D106" s="210"/>
      <c r="E106" s="191" t="s">
        <v>25</v>
      </c>
      <c r="F106" s="192"/>
      <c r="G106" s="192"/>
      <c r="H106" s="192"/>
      <c r="I106" s="193" t="s">
        <v>20</v>
      </c>
      <c r="J106" s="194"/>
      <c r="K106" s="195"/>
      <c r="L106" s="194" t="s">
        <v>21</v>
      </c>
      <c r="M106" s="194"/>
      <c r="N106" s="194"/>
      <c r="O106" s="217"/>
      <c r="P106" s="188" t="e">
        <f>VLOOKUP($B104,利用者一覧!$C$4:$AU$53,42,FALSE)</f>
        <v>#N/A</v>
      </c>
      <c r="Q106" s="189"/>
      <c r="R106" s="189"/>
      <c r="S106" s="189"/>
      <c r="T106" s="189"/>
      <c r="U106" s="190"/>
      <c r="V106" s="89" t="s">
        <v>148</v>
      </c>
      <c r="W106" s="224"/>
      <c r="X106" s="225"/>
      <c r="Y106" s="225"/>
      <c r="Z106" s="225"/>
      <c r="AA106" s="225"/>
      <c r="AB106" s="225"/>
      <c r="AC106" s="225"/>
      <c r="AD106" s="226"/>
    </row>
    <row r="107" spans="1:30" ht="21.6" customHeight="1" thickBot="1">
      <c r="A107" s="147"/>
      <c r="B107" s="162" t="s">
        <v>132</v>
      </c>
      <c r="C107" s="165" t="s">
        <v>13</v>
      </c>
      <c r="D107" s="166"/>
      <c r="E107" s="167" t="s">
        <v>14</v>
      </c>
      <c r="F107" s="166"/>
      <c r="G107" s="167" t="s">
        <v>15</v>
      </c>
      <c r="H107" s="166"/>
      <c r="I107" s="167" t="s">
        <v>16</v>
      </c>
      <c r="J107" s="166"/>
      <c r="K107" s="167" t="s">
        <v>17</v>
      </c>
      <c r="L107" s="166"/>
      <c r="M107" s="167" t="s">
        <v>18</v>
      </c>
      <c r="N107" s="168"/>
      <c r="O107" s="169" t="s">
        <v>135</v>
      </c>
      <c r="P107" s="170"/>
      <c r="Q107" s="170" t="s">
        <v>143</v>
      </c>
      <c r="R107" s="170"/>
      <c r="S107" s="170" t="s">
        <v>144</v>
      </c>
      <c r="T107" s="170"/>
      <c r="U107" s="170" t="s">
        <v>138</v>
      </c>
      <c r="V107" s="171"/>
      <c r="W107" s="224"/>
      <c r="X107" s="225"/>
      <c r="Y107" s="225"/>
      <c r="Z107" s="225"/>
      <c r="AA107" s="225"/>
      <c r="AB107" s="225"/>
      <c r="AC107" s="225"/>
      <c r="AD107" s="226"/>
    </row>
    <row r="108" spans="1:30" ht="21.6" customHeight="1" thickTop="1">
      <c r="A108" s="147"/>
      <c r="B108" s="163"/>
      <c r="C108" s="90" t="s">
        <v>22</v>
      </c>
      <c r="D108" s="91" t="s">
        <v>23</v>
      </c>
      <c r="E108" s="92" t="s">
        <v>22</v>
      </c>
      <c r="F108" s="91" t="s">
        <v>23</v>
      </c>
      <c r="G108" s="92" t="s">
        <v>22</v>
      </c>
      <c r="H108" s="91" t="s">
        <v>23</v>
      </c>
      <c r="I108" s="92" t="s">
        <v>22</v>
      </c>
      <c r="J108" s="91" t="s">
        <v>23</v>
      </c>
      <c r="K108" s="92" t="s">
        <v>22</v>
      </c>
      <c r="L108" s="91" t="s">
        <v>23</v>
      </c>
      <c r="M108" s="92" t="s">
        <v>22</v>
      </c>
      <c r="N108" s="93" t="s">
        <v>23</v>
      </c>
      <c r="O108" s="172" t="e">
        <f>VLOOKUP($B104,利用者一覧!$C$4:$AU$53,14,FALSE)</f>
        <v>#N/A</v>
      </c>
      <c r="P108" s="155"/>
      <c r="Q108" s="173" t="e">
        <f>VLOOKUP($B104,利用者一覧!$C$4:$AU$53,16,FALSE)</f>
        <v>#N/A</v>
      </c>
      <c r="R108" s="155"/>
      <c r="S108" s="155" t="e">
        <f>VLOOKUP($B104,利用者一覧!$C$4:$AU$53,18,FALSE)</f>
        <v>#N/A</v>
      </c>
      <c r="T108" s="155"/>
      <c r="U108" s="155" t="e">
        <f>VLOOKUP($B104,利用者一覧!$C$4:$AU$53,20,FALSE)</f>
        <v>#N/A</v>
      </c>
      <c r="V108" s="155"/>
      <c r="W108" s="179" t="e">
        <f>VLOOKUP($B104,利用者一覧!$C$4:$AU$53,44,FALSE)</f>
        <v>#N/A</v>
      </c>
      <c r="X108" s="179"/>
      <c r="Y108" s="179"/>
      <c r="Z108" s="179"/>
      <c r="AA108" s="179"/>
      <c r="AB108" s="179"/>
      <c r="AC108" s="179"/>
      <c r="AD108" s="180"/>
    </row>
    <row r="109" spans="1:30" ht="21.6" customHeight="1">
      <c r="A109" s="147"/>
      <c r="B109" s="163"/>
      <c r="C109" s="156" t="e">
        <f>VLOOKUP($B104,利用者一覧!$C$4:$AU$53,30,FALSE)</f>
        <v>#N/A</v>
      </c>
      <c r="D109" s="158" t="s">
        <v>148</v>
      </c>
      <c r="E109" s="160" t="e">
        <f>VLOOKUP($B104,利用者一覧!$C$4:$AU$53,31,FALSE)</f>
        <v>#N/A</v>
      </c>
      <c r="F109" s="158" t="s">
        <v>148</v>
      </c>
      <c r="G109" s="160" t="e">
        <f>VLOOKUP($B104,利用者一覧!$C$4:$AU$53,32,FALSE)</f>
        <v>#N/A</v>
      </c>
      <c r="H109" s="158" t="s">
        <v>148</v>
      </c>
      <c r="I109" s="160" t="e">
        <f>VLOOKUP($B104,利用者一覧!$C$4:$AU$53,33,FALSE)</f>
        <v>#N/A</v>
      </c>
      <c r="J109" s="158" t="s">
        <v>148</v>
      </c>
      <c r="K109" s="160" t="e">
        <f>VLOOKUP($B104,利用者一覧!$C$4:$AU$53,34,FALSE)</f>
        <v>#N/A</v>
      </c>
      <c r="L109" s="158" t="s">
        <v>148</v>
      </c>
      <c r="M109" s="160" t="e">
        <f>VLOOKUP($B104,利用者一覧!$C$4:$AU$53,35,FALSE)</f>
        <v>#N/A</v>
      </c>
      <c r="N109" s="200" t="s">
        <v>148</v>
      </c>
      <c r="O109" s="202" t="s">
        <v>139</v>
      </c>
      <c r="P109" s="152"/>
      <c r="Q109" s="152" t="s">
        <v>140</v>
      </c>
      <c r="R109" s="152"/>
      <c r="S109" s="152" t="s">
        <v>141</v>
      </c>
      <c r="T109" s="152"/>
      <c r="U109" s="152" t="s">
        <v>142</v>
      </c>
      <c r="V109" s="152"/>
      <c r="W109" s="179"/>
      <c r="X109" s="179"/>
      <c r="Y109" s="179"/>
      <c r="Z109" s="179"/>
      <c r="AA109" s="179"/>
      <c r="AB109" s="179"/>
      <c r="AC109" s="179"/>
      <c r="AD109" s="180"/>
    </row>
    <row r="110" spans="1:30" ht="21.6" customHeight="1" thickBot="1">
      <c r="A110" s="147"/>
      <c r="B110" s="164"/>
      <c r="C110" s="157"/>
      <c r="D110" s="159"/>
      <c r="E110" s="161"/>
      <c r="F110" s="159"/>
      <c r="G110" s="161"/>
      <c r="H110" s="159"/>
      <c r="I110" s="161"/>
      <c r="J110" s="159"/>
      <c r="K110" s="161"/>
      <c r="L110" s="159"/>
      <c r="M110" s="161"/>
      <c r="N110" s="201"/>
      <c r="O110" s="153" t="e">
        <f>VLOOKUP($B104,利用者一覧!$C$4:$AU$53,22,FALSE)</f>
        <v>#N/A</v>
      </c>
      <c r="P110" s="154"/>
      <c r="Q110" s="154" t="e">
        <f>VLOOKUP($B104,利用者一覧!$C$4:$AU$53,24,FALSE)</f>
        <v>#N/A</v>
      </c>
      <c r="R110" s="154"/>
      <c r="S110" s="154" t="e">
        <f>VLOOKUP($B104,利用者一覧!$C$4:$AU$53,26,FALSE)</f>
        <v>#N/A</v>
      </c>
      <c r="T110" s="154"/>
      <c r="U110" s="154" t="e">
        <f>VLOOKUP($B104,利用者一覧!$C$4:$AU$53,28,FALSE)</f>
        <v>#N/A</v>
      </c>
      <c r="V110" s="154"/>
      <c r="W110" s="181"/>
      <c r="X110" s="181"/>
      <c r="Y110" s="181"/>
      <c r="Z110" s="181"/>
      <c r="AA110" s="181"/>
      <c r="AB110" s="181"/>
      <c r="AC110" s="181"/>
      <c r="AD110" s="182"/>
    </row>
    <row r="111" spans="1:30" ht="21.6" customHeight="1" thickBot="1">
      <c r="A111" s="148"/>
      <c r="B111" s="174" t="s">
        <v>182</v>
      </c>
      <c r="C111" s="175"/>
      <c r="D111" s="176"/>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8"/>
    </row>
    <row r="112" spans="1:30" ht="21.6" customHeight="1" thickBot="1">
      <c r="A112" s="146">
        <v>13</v>
      </c>
      <c r="B112" s="149" t="s">
        <v>9</v>
      </c>
      <c r="C112" s="150"/>
      <c r="D112" s="151"/>
      <c r="E112" s="149" t="s">
        <v>10</v>
      </c>
      <c r="F112" s="150"/>
      <c r="G112" s="150"/>
      <c r="H112" s="150"/>
      <c r="I112" s="196" t="s">
        <v>11</v>
      </c>
      <c r="J112" s="150"/>
      <c r="K112" s="197"/>
      <c r="L112" s="150" t="s">
        <v>12</v>
      </c>
      <c r="M112" s="150"/>
      <c r="N112" s="150"/>
      <c r="O112" s="198" t="s">
        <v>175</v>
      </c>
      <c r="P112" s="199"/>
      <c r="Q112" s="199"/>
      <c r="R112" s="199"/>
      <c r="S112" s="199"/>
      <c r="T112" s="199"/>
      <c r="U112" s="199"/>
      <c r="V112" s="199"/>
      <c r="W112" s="203" t="s">
        <v>169</v>
      </c>
      <c r="X112" s="204"/>
      <c r="Y112" s="204"/>
      <c r="Z112" s="205"/>
      <c r="AA112" s="206" t="e">
        <f>VLOOKUP($B113,利用者一覧!$C$4:$AU$53,43,FALSE)</f>
        <v>#N/A</v>
      </c>
      <c r="AB112" s="206"/>
      <c r="AC112" s="206"/>
      <c r="AD112" s="207"/>
    </row>
    <row r="113" spans="1:30" ht="21.6" customHeight="1" thickTop="1">
      <c r="A113" s="147"/>
      <c r="B113" s="208"/>
      <c r="C113" s="208"/>
      <c r="D113" s="208"/>
      <c r="E113" s="211" t="s">
        <v>19</v>
      </c>
      <c r="F113" s="212"/>
      <c r="G113" s="212"/>
      <c r="H113" s="212"/>
      <c r="I113" s="213" t="s">
        <v>20</v>
      </c>
      <c r="J113" s="214"/>
      <c r="K113" s="215"/>
      <c r="L113" s="214" t="s">
        <v>21</v>
      </c>
      <c r="M113" s="214"/>
      <c r="N113" s="214"/>
      <c r="O113" s="216" t="s">
        <v>147</v>
      </c>
      <c r="P113" s="218" t="e">
        <f>VLOOKUP($B113,利用者一覧!$C$4:$AU$53,40,FALSE)</f>
        <v>#N/A</v>
      </c>
      <c r="Q113" s="219"/>
      <c r="R113" s="219"/>
      <c r="S113" s="219"/>
      <c r="T113" s="219"/>
      <c r="U113" s="220"/>
      <c r="V113" s="88" t="s">
        <v>148</v>
      </c>
      <c r="W113" s="221" t="e">
        <f>VLOOKUP($B113,利用者一覧!$C$4:$AU$53,45,FALSE)</f>
        <v>#N/A</v>
      </c>
      <c r="X113" s="222"/>
      <c r="Y113" s="222"/>
      <c r="Z113" s="222"/>
      <c r="AA113" s="222"/>
      <c r="AB113" s="222"/>
      <c r="AC113" s="222"/>
      <c r="AD113" s="223"/>
    </row>
    <row r="114" spans="1:30" ht="21.6" customHeight="1">
      <c r="A114" s="147"/>
      <c r="B114" s="209"/>
      <c r="C114" s="209"/>
      <c r="D114" s="209"/>
      <c r="E114" s="183" t="s">
        <v>24</v>
      </c>
      <c r="F114" s="184"/>
      <c r="G114" s="184"/>
      <c r="H114" s="184"/>
      <c r="I114" s="185" t="s">
        <v>20</v>
      </c>
      <c r="J114" s="186"/>
      <c r="K114" s="187"/>
      <c r="L114" s="186" t="s">
        <v>21</v>
      </c>
      <c r="M114" s="186"/>
      <c r="N114" s="186"/>
      <c r="O114" s="217"/>
      <c r="P114" s="188" t="e">
        <f>VLOOKUP($B113,利用者一覧!$C$4:$AU$53,41,FALSE)</f>
        <v>#N/A</v>
      </c>
      <c r="Q114" s="189"/>
      <c r="R114" s="189"/>
      <c r="S114" s="189"/>
      <c r="T114" s="189"/>
      <c r="U114" s="190"/>
      <c r="V114" s="89" t="s">
        <v>148</v>
      </c>
      <c r="W114" s="224"/>
      <c r="X114" s="225"/>
      <c r="Y114" s="225"/>
      <c r="Z114" s="225"/>
      <c r="AA114" s="225"/>
      <c r="AB114" s="225"/>
      <c r="AC114" s="225"/>
      <c r="AD114" s="226"/>
    </row>
    <row r="115" spans="1:30" ht="21.6" customHeight="1" thickBot="1">
      <c r="A115" s="147"/>
      <c r="B115" s="210"/>
      <c r="C115" s="210"/>
      <c r="D115" s="210"/>
      <c r="E115" s="191" t="s">
        <v>25</v>
      </c>
      <c r="F115" s="192"/>
      <c r="G115" s="192"/>
      <c r="H115" s="192"/>
      <c r="I115" s="193" t="s">
        <v>20</v>
      </c>
      <c r="J115" s="194"/>
      <c r="K115" s="195"/>
      <c r="L115" s="194" t="s">
        <v>21</v>
      </c>
      <c r="M115" s="194"/>
      <c r="N115" s="194"/>
      <c r="O115" s="217"/>
      <c r="P115" s="188" t="e">
        <f>VLOOKUP($B113,利用者一覧!$C$4:$AU$53,42,FALSE)</f>
        <v>#N/A</v>
      </c>
      <c r="Q115" s="189"/>
      <c r="R115" s="189"/>
      <c r="S115" s="189"/>
      <c r="T115" s="189"/>
      <c r="U115" s="190"/>
      <c r="V115" s="89" t="s">
        <v>148</v>
      </c>
      <c r="W115" s="224"/>
      <c r="X115" s="225"/>
      <c r="Y115" s="225"/>
      <c r="Z115" s="225"/>
      <c r="AA115" s="225"/>
      <c r="AB115" s="225"/>
      <c r="AC115" s="225"/>
      <c r="AD115" s="226"/>
    </row>
    <row r="116" spans="1:30" ht="21.6" customHeight="1" thickBot="1">
      <c r="A116" s="147"/>
      <c r="B116" s="162" t="s">
        <v>132</v>
      </c>
      <c r="C116" s="165" t="s">
        <v>13</v>
      </c>
      <c r="D116" s="166"/>
      <c r="E116" s="167" t="s">
        <v>14</v>
      </c>
      <c r="F116" s="166"/>
      <c r="G116" s="167" t="s">
        <v>15</v>
      </c>
      <c r="H116" s="166"/>
      <c r="I116" s="167" t="s">
        <v>16</v>
      </c>
      <c r="J116" s="166"/>
      <c r="K116" s="167" t="s">
        <v>17</v>
      </c>
      <c r="L116" s="166"/>
      <c r="M116" s="167" t="s">
        <v>18</v>
      </c>
      <c r="N116" s="168"/>
      <c r="O116" s="169" t="s">
        <v>135</v>
      </c>
      <c r="P116" s="170"/>
      <c r="Q116" s="170" t="s">
        <v>143</v>
      </c>
      <c r="R116" s="170"/>
      <c r="S116" s="170" t="s">
        <v>144</v>
      </c>
      <c r="T116" s="170"/>
      <c r="U116" s="170" t="s">
        <v>138</v>
      </c>
      <c r="V116" s="171"/>
      <c r="W116" s="224"/>
      <c r="X116" s="225"/>
      <c r="Y116" s="225"/>
      <c r="Z116" s="225"/>
      <c r="AA116" s="225"/>
      <c r="AB116" s="225"/>
      <c r="AC116" s="225"/>
      <c r="AD116" s="226"/>
    </row>
    <row r="117" spans="1:30" ht="21.6" customHeight="1" thickTop="1">
      <c r="A117" s="147"/>
      <c r="B117" s="163"/>
      <c r="C117" s="90" t="s">
        <v>22</v>
      </c>
      <c r="D117" s="91" t="s">
        <v>23</v>
      </c>
      <c r="E117" s="92" t="s">
        <v>22</v>
      </c>
      <c r="F117" s="91" t="s">
        <v>23</v>
      </c>
      <c r="G117" s="92" t="s">
        <v>22</v>
      </c>
      <c r="H117" s="91" t="s">
        <v>23</v>
      </c>
      <c r="I117" s="92" t="s">
        <v>22</v>
      </c>
      <c r="J117" s="91" t="s">
        <v>23</v>
      </c>
      <c r="K117" s="92" t="s">
        <v>22</v>
      </c>
      <c r="L117" s="91" t="s">
        <v>23</v>
      </c>
      <c r="M117" s="92" t="s">
        <v>22</v>
      </c>
      <c r="N117" s="93" t="s">
        <v>23</v>
      </c>
      <c r="O117" s="172" t="e">
        <f>VLOOKUP($B113,利用者一覧!$C$4:$AU$53,14,FALSE)</f>
        <v>#N/A</v>
      </c>
      <c r="P117" s="155"/>
      <c r="Q117" s="173" t="e">
        <f>VLOOKUP($B113,利用者一覧!$C$4:$AU$53,16,FALSE)</f>
        <v>#N/A</v>
      </c>
      <c r="R117" s="155"/>
      <c r="S117" s="155" t="e">
        <f>VLOOKUP($B113,利用者一覧!$C$4:$AU$53,18,FALSE)</f>
        <v>#N/A</v>
      </c>
      <c r="T117" s="155"/>
      <c r="U117" s="155" t="e">
        <f>VLOOKUP($B113,利用者一覧!$C$4:$AU$53,20,FALSE)</f>
        <v>#N/A</v>
      </c>
      <c r="V117" s="155"/>
      <c r="W117" s="179" t="e">
        <f>VLOOKUP($B113,利用者一覧!$C$4:$AU$53,44,FALSE)</f>
        <v>#N/A</v>
      </c>
      <c r="X117" s="179"/>
      <c r="Y117" s="179"/>
      <c r="Z117" s="179"/>
      <c r="AA117" s="179"/>
      <c r="AB117" s="179"/>
      <c r="AC117" s="179"/>
      <c r="AD117" s="180"/>
    </row>
    <row r="118" spans="1:30" ht="21.6" customHeight="1">
      <c r="A118" s="147"/>
      <c r="B118" s="163"/>
      <c r="C118" s="156" t="e">
        <f>VLOOKUP($B113,利用者一覧!$C$4:$AU$53,30,FALSE)</f>
        <v>#N/A</v>
      </c>
      <c r="D118" s="158" t="s">
        <v>148</v>
      </c>
      <c r="E118" s="160" t="e">
        <f>VLOOKUP($B113,利用者一覧!$C$4:$AU$53,31,FALSE)</f>
        <v>#N/A</v>
      </c>
      <c r="F118" s="158" t="s">
        <v>148</v>
      </c>
      <c r="G118" s="160" t="e">
        <f>VLOOKUP($B113,利用者一覧!$C$4:$AU$53,32,FALSE)</f>
        <v>#N/A</v>
      </c>
      <c r="H118" s="158" t="s">
        <v>148</v>
      </c>
      <c r="I118" s="160" t="e">
        <f>VLOOKUP($B113,利用者一覧!$C$4:$AU$53,33,FALSE)</f>
        <v>#N/A</v>
      </c>
      <c r="J118" s="158" t="s">
        <v>148</v>
      </c>
      <c r="K118" s="160" t="e">
        <f>VLOOKUP($B113,利用者一覧!$C$4:$AU$53,34,FALSE)</f>
        <v>#N/A</v>
      </c>
      <c r="L118" s="158" t="s">
        <v>148</v>
      </c>
      <c r="M118" s="160" t="e">
        <f>VLOOKUP($B113,利用者一覧!$C$4:$AU$53,35,FALSE)</f>
        <v>#N/A</v>
      </c>
      <c r="N118" s="200" t="s">
        <v>148</v>
      </c>
      <c r="O118" s="202" t="s">
        <v>139</v>
      </c>
      <c r="P118" s="152"/>
      <c r="Q118" s="152" t="s">
        <v>140</v>
      </c>
      <c r="R118" s="152"/>
      <c r="S118" s="152" t="s">
        <v>141</v>
      </c>
      <c r="T118" s="152"/>
      <c r="U118" s="152" t="s">
        <v>142</v>
      </c>
      <c r="V118" s="152"/>
      <c r="W118" s="179"/>
      <c r="X118" s="179"/>
      <c r="Y118" s="179"/>
      <c r="Z118" s="179"/>
      <c r="AA118" s="179"/>
      <c r="AB118" s="179"/>
      <c r="AC118" s="179"/>
      <c r="AD118" s="180"/>
    </row>
    <row r="119" spans="1:30" ht="21.6" customHeight="1" thickBot="1">
      <c r="A119" s="147"/>
      <c r="B119" s="164"/>
      <c r="C119" s="157"/>
      <c r="D119" s="159"/>
      <c r="E119" s="161"/>
      <c r="F119" s="159"/>
      <c r="G119" s="161"/>
      <c r="H119" s="159"/>
      <c r="I119" s="161"/>
      <c r="J119" s="159"/>
      <c r="K119" s="161"/>
      <c r="L119" s="159"/>
      <c r="M119" s="161"/>
      <c r="N119" s="201"/>
      <c r="O119" s="153" t="e">
        <f>VLOOKUP($B113,利用者一覧!$C$4:$AU$53,22,FALSE)</f>
        <v>#N/A</v>
      </c>
      <c r="P119" s="154"/>
      <c r="Q119" s="154" t="e">
        <f>VLOOKUP($B113,利用者一覧!$C$4:$AU$53,24,FALSE)</f>
        <v>#N/A</v>
      </c>
      <c r="R119" s="154"/>
      <c r="S119" s="154" t="e">
        <f>VLOOKUP($B113,利用者一覧!$C$4:$AU$53,26,FALSE)</f>
        <v>#N/A</v>
      </c>
      <c r="T119" s="154"/>
      <c r="U119" s="154" t="e">
        <f>VLOOKUP($B113,利用者一覧!$C$4:$AU$53,28,FALSE)</f>
        <v>#N/A</v>
      </c>
      <c r="V119" s="154"/>
      <c r="W119" s="181"/>
      <c r="X119" s="181"/>
      <c r="Y119" s="181"/>
      <c r="Z119" s="181"/>
      <c r="AA119" s="181"/>
      <c r="AB119" s="181"/>
      <c r="AC119" s="181"/>
      <c r="AD119" s="182"/>
    </row>
    <row r="120" spans="1:30" ht="21.6" customHeight="1" thickBot="1">
      <c r="A120" s="148"/>
      <c r="B120" s="174" t="s">
        <v>182</v>
      </c>
      <c r="C120" s="175"/>
      <c r="D120" s="176"/>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8"/>
    </row>
    <row r="121" spans="1:30" ht="21.6" customHeight="1" thickBot="1">
      <c r="A121" s="146">
        <v>14</v>
      </c>
      <c r="B121" s="149" t="s">
        <v>9</v>
      </c>
      <c r="C121" s="150"/>
      <c r="D121" s="151"/>
      <c r="E121" s="149" t="s">
        <v>10</v>
      </c>
      <c r="F121" s="150"/>
      <c r="G121" s="150"/>
      <c r="H121" s="150"/>
      <c r="I121" s="196" t="s">
        <v>11</v>
      </c>
      <c r="J121" s="150"/>
      <c r="K121" s="197"/>
      <c r="L121" s="150" t="s">
        <v>12</v>
      </c>
      <c r="M121" s="150"/>
      <c r="N121" s="150"/>
      <c r="O121" s="198" t="s">
        <v>175</v>
      </c>
      <c r="P121" s="199"/>
      <c r="Q121" s="199"/>
      <c r="R121" s="199"/>
      <c r="S121" s="199"/>
      <c r="T121" s="199"/>
      <c r="U121" s="199"/>
      <c r="V121" s="199"/>
      <c r="W121" s="203" t="s">
        <v>169</v>
      </c>
      <c r="X121" s="204"/>
      <c r="Y121" s="204"/>
      <c r="Z121" s="205"/>
      <c r="AA121" s="206" t="e">
        <f>VLOOKUP($B122,利用者一覧!$C$4:$AU$53,43,FALSE)</f>
        <v>#N/A</v>
      </c>
      <c r="AB121" s="206"/>
      <c r="AC121" s="206"/>
      <c r="AD121" s="207"/>
    </row>
    <row r="122" spans="1:30" ht="21.6" customHeight="1" thickTop="1">
      <c r="A122" s="147"/>
      <c r="B122" s="208"/>
      <c r="C122" s="208"/>
      <c r="D122" s="208"/>
      <c r="E122" s="211" t="s">
        <v>19</v>
      </c>
      <c r="F122" s="212"/>
      <c r="G122" s="212"/>
      <c r="H122" s="212"/>
      <c r="I122" s="213" t="s">
        <v>20</v>
      </c>
      <c r="J122" s="214"/>
      <c r="K122" s="215"/>
      <c r="L122" s="214" t="s">
        <v>21</v>
      </c>
      <c r="M122" s="214"/>
      <c r="N122" s="214"/>
      <c r="O122" s="216" t="s">
        <v>147</v>
      </c>
      <c r="P122" s="218" t="e">
        <f>VLOOKUP($B122,利用者一覧!$C$4:$AU$53,40,FALSE)</f>
        <v>#N/A</v>
      </c>
      <c r="Q122" s="219"/>
      <c r="R122" s="219"/>
      <c r="S122" s="219"/>
      <c r="T122" s="219"/>
      <c r="U122" s="220"/>
      <c r="V122" s="88" t="s">
        <v>148</v>
      </c>
      <c r="W122" s="221" t="e">
        <f>VLOOKUP($B122,利用者一覧!$C$4:$AU$53,45,FALSE)</f>
        <v>#N/A</v>
      </c>
      <c r="X122" s="222"/>
      <c r="Y122" s="222"/>
      <c r="Z122" s="222"/>
      <c r="AA122" s="222"/>
      <c r="AB122" s="222"/>
      <c r="AC122" s="222"/>
      <c r="AD122" s="223"/>
    </row>
    <row r="123" spans="1:30" ht="21.6" customHeight="1">
      <c r="A123" s="147"/>
      <c r="B123" s="209"/>
      <c r="C123" s="209"/>
      <c r="D123" s="209"/>
      <c r="E123" s="183" t="s">
        <v>24</v>
      </c>
      <c r="F123" s="184"/>
      <c r="G123" s="184"/>
      <c r="H123" s="184"/>
      <c r="I123" s="185" t="s">
        <v>20</v>
      </c>
      <c r="J123" s="186"/>
      <c r="K123" s="187"/>
      <c r="L123" s="186" t="s">
        <v>21</v>
      </c>
      <c r="M123" s="186"/>
      <c r="N123" s="186"/>
      <c r="O123" s="217"/>
      <c r="P123" s="188" t="e">
        <f>VLOOKUP($B122,利用者一覧!$C$4:$AU$53,41,FALSE)</f>
        <v>#N/A</v>
      </c>
      <c r="Q123" s="189"/>
      <c r="R123" s="189"/>
      <c r="S123" s="189"/>
      <c r="T123" s="189"/>
      <c r="U123" s="190"/>
      <c r="V123" s="89" t="s">
        <v>148</v>
      </c>
      <c r="W123" s="224"/>
      <c r="X123" s="225"/>
      <c r="Y123" s="225"/>
      <c r="Z123" s="225"/>
      <c r="AA123" s="225"/>
      <c r="AB123" s="225"/>
      <c r="AC123" s="225"/>
      <c r="AD123" s="226"/>
    </row>
    <row r="124" spans="1:30" ht="21.6" customHeight="1" thickBot="1">
      <c r="A124" s="147"/>
      <c r="B124" s="210"/>
      <c r="C124" s="210"/>
      <c r="D124" s="210"/>
      <c r="E124" s="191" t="s">
        <v>25</v>
      </c>
      <c r="F124" s="192"/>
      <c r="G124" s="192"/>
      <c r="H124" s="192"/>
      <c r="I124" s="193" t="s">
        <v>20</v>
      </c>
      <c r="J124" s="194"/>
      <c r="K124" s="195"/>
      <c r="L124" s="194" t="s">
        <v>21</v>
      </c>
      <c r="M124" s="194"/>
      <c r="N124" s="194"/>
      <c r="O124" s="217"/>
      <c r="P124" s="188" t="e">
        <f>VLOOKUP($B122,利用者一覧!$C$4:$AU$53,42,FALSE)</f>
        <v>#N/A</v>
      </c>
      <c r="Q124" s="189"/>
      <c r="R124" s="189"/>
      <c r="S124" s="189"/>
      <c r="T124" s="189"/>
      <c r="U124" s="190"/>
      <c r="V124" s="89" t="s">
        <v>148</v>
      </c>
      <c r="W124" s="224"/>
      <c r="X124" s="225"/>
      <c r="Y124" s="225"/>
      <c r="Z124" s="225"/>
      <c r="AA124" s="225"/>
      <c r="AB124" s="225"/>
      <c r="AC124" s="225"/>
      <c r="AD124" s="226"/>
    </row>
    <row r="125" spans="1:30" ht="21.6" customHeight="1" thickBot="1">
      <c r="A125" s="147"/>
      <c r="B125" s="162" t="s">
        <v>132</v>
      </c>
      <c r="C125" s="165" t="s">
        <v>13</v>
      </c>
      <c r="D125" s="166"/>
      <c r="E125" s="167" t="s">
        <v>14</v>
      </c>
      <c r="F125" s="166"/>
      <c r="G125" s="167" t="s">
        <v>15</v>
      </c>
      <c r="H125" s="166"/>
      <c r="I125" s="167" t="s">
        <v>16</v>
      </c>
      <c r="J125" s="166"/>
      <c r="K125" s="167" t="s">
        <v>17</v>
      </c>
      <c r="L125" s="166"/>
      <c r="M125" s="167" t="s">
        <v>18</v>
      </c>
      <c r="N125" s="168"/>
      <c r="O125" s="169" t="s">
        <v>135</v>
      </c>
      <c r="P125" s="170"/>
      <c r="Q125" s="170" t="s">
        <v>143</v>
      </c>
      <c r="R125" s="170"/>
      <c r="S125" s="170" t="s">
        <v>144</v>
      </c>
      <c r="T125" s="170"/>
      <c r="U125" s="170" t="s">
        <v>138</v>
      </c>
      <c r="V125" s="171"/>
      <c r="W125" s="224"/>
      <c r="X125" s="225"/>
      <c r="Y125" s="225"/>
      <c r="Z125" s="225"/>
      <c r="AA125" s="225"/>
      <c r="AB125" s="225"/>
      <c r="AC125" s="225"/>
      <c r="AD125" s="226"/>
    </row>
    <row r="126" spans="1:30" ht="21.6" customHeight="1" thickTop="1">
      <c r="A126" s="147"/>
      <c r="B126" s="163"/>
      <c r="C126" s="90" t="s">
        <v>22</v>
      </c>
      <c r="D126" s="91" t="s">
        <v>23</v>
      </c>
      <c r="E126" s="92" t="s">
        <v>22</v>
      </c>
      <c r="F126" s="91" t="s">
        <v>23</v>
      </c>
      <c r="G126" s="92" t="s">
        <v>22</v>
      </c>
      <c r="H126" s="91" t="s">
        <v>23</v>
      </c>
      <c r="I126" s="92" t="s">
        <v>22</v>
      </c>
      <c r="J126" s="91" t="s">
        <v>23</v>
      </c>
      <c r="K126" s="92" t="s">
        <v>22</v>
      </c>
      <c r="L126" s="91" t="s">
        <v>23</v>
      </c>
      <c r="M126" s="92" t="s">
        <v>22</v>
      </c>
      <c r="N126" s="93" t="s">
        <v>23</v>
      </c>
      <c r="O126" s="172" t="e">
        <f>VLOOKUP($B122,利用者一覧!$C$4:$AU$53,14,FALSE)</f>
        <v>#N/A</v>
      </c>
      <c r="P126" s="155"/>
      <c r="Q126" s="173" t="e">
        <f>VLOOKUP($B122,利用者一覧!$C$4:$AU$53,16,FALSE)</f>
        <v>#N/A</v>
      </c>
      <c r="R126" s="155"/>
      <c r="S126" s="155" t="e">
        <f>VLOOKUP($B122,利用者一覧!$C$4:$AU$53,18,FALSE)</f>
        <v>#N/A</v>
      </c>
      <c r="T126" s="155"/>
      <c r="U126" s="155" t="e">
        <f>VLOOKUP($B122,利用者一覧!$C$4:$AU$53,20,FALSE)</f>
        <v>#N/A</v>
      </c>
      <c r="V126" s="155"/>
      <c r="W126" s="179" t="e">
        <f>VLOOKUP($B122,利用者一覧!$C$4:$AU$53,44,FALSE)</f>
        <v>#N/A</v>
      </c>
      <c r="X126" s="179"/>
      <c r="Y126" s="179"/>
      <c r="Z126" s="179"/>
      <c r="AA126" s="179"/>
      <c r="AB126" s="179"/>
      <c r="AC126" s="179"/>
      <c r="AD126" s="180"/>
    </row>
    <row r="127" spans="1:30" ht="21.6" customHeight="1">
      <c r="A127" s="147"/>
      <c r="B127" s="163"/>
      <c r="C127" s="156" t="e">
        <f>VLOOKUP($B122,利用者一覧!$C$4:$AU$53,30,FALSE)</f>
        <v>#N/A</v>
      </c>
      <c r="D127" s="158" t="s">
        <v>148</v>
      </c>
      <c r="E127" s="160" t="e">
        <f>VLOOKUP($B122,利用者一覧!$C$4:$AU$53,31,FALSE)</f>
        <v>#N/A</v>
      </c>
      <c r="F127" s="158" t="s">
        <v>148</v>
      </c>
      <c r="G127" s="160" t="e">
        <f>VLOOKUP($B122,利用者一覧!$C$4:$AU$53,32,FALSE)</f>
        <v>#N/A</v>
      </c>
      <c r="H127" s="158" t="s">
        <v>148</v>
      </c>
      <c r="I127" s="160" t="e">
        <f>VLOOKUP($B122,利用者一覧!$C$4:$AU$53,33,FALSE)</f>
        <v>#N/A</v>
      </c>
      <c r="J127" s="158" t="s">
        <v>148</v>
      </c>
      <c r="K127" s="160" t="e">
        <f>VLOOKUP($B122,利用者一覧!$C$4:$AU$53,34,FALSE)</f>
        <v>#N/A</v>
      </c>
      <c r="L127" s="158" t="s">
        <v>148</v>
      </c>
      <c r="M127" s="160" t="e">
        <f>VLOOKUP($B122,利用者一覧!$C$4:$AU$53,35,FALSE)</f>
        <v>#N/A</v>
      </c>
      <c r="N127" s="200" t="s">
        <v>148</v>
      </c>
      <c r="O127" s="202" t="s">
        <v>139</v>
      </c>
      <c r="P127" s="152"/>
      <c r="Q127" s="152" t="s">
        <v>140</v>
      </c>
      <c r="R127" s="152"/>
      <c r="S127" s="152" t="s">
        <v>141</v>
      </c>
      <c r="T127" s="152"/>
      <c r="U127" s="152" t="s">
        <v>142</v>
      </c>
      <c r="V127" s="152"/>
      <c r="W127" s="179"/>
      <c r="X127" s="179"/>
      <c r="Y127" s="179"/>
      <c r="Z127" s="179"/>
      <c r="AA127" s="179"/>
      <c r="AB127" s="179"/>
      <c r="AC127" s="179"/>
      <c r="AD127" s="180"/>
    </row>
    <row r="128" spans="1:30" ht="21.6" customHeight="1" thickBot="1">
      <c r="A128" s="147"/>
      <c r="B128" s="164"/>
      <c r="C128" s="157"/>
      <c r="D128" s="159"/>
      <c r="E128" s="161"/>
      <c r="F128" s="159"/>
      <c r="G128" s="161"/>
      <c r="H128" s="159"/>
      <c r="I128" s="161"/>
      <c r="J128" s="159"/>
      <c r="K128" s="161"/>
      <c r="L128" s="159"/>
      <c r="M128" s="161"/>
      <c r="N128" s="201"/>
      <c r="O128" s="153" t="e">
        <f>VLOOKUP($B122,利用者一覧!$C$4:$AU$53,22,FALSE)</f>
        <v>#N/A</v>
      </c>
      <c r="P128" s="154"/>
      <c r="Q128" s="154" t="e">
        <f>VLOOKUP($B122,利用者一覧!$C$4:$AU$53,24,FALSE)</f>
        <v>#N/A</v>
      </c>
      <c r="R128" s="154"/>
      <c r="S128" s="154" t="e">
        <f>VLOOKUP($B122,利用者一覧!$C$4:$AU$53,26,FALSE)</f>
        <v>#N/A</v>
      </c>
      <c r="T128" s="154"/>
      <c r="U128" s="154" t="e">
        <f>VLOOKUP($B122,利用者一覧!$C$4:$AU$53,28,FALSE)</f>
        <v>#N/A</v>
      </c>
      <c r="V128" s="154"/>
      <c r="W128" s="181"/>
      <c r="X128" s="181"/>
      <c r="Y128" s="181"/>
      <c r="Z128" s="181"/>
      <c r="AA128" s="181"/>
      <c r="AB128" s="181"/>
      <c r="AC128" s="181"/>
      <c r="AD128" s="182"/>
    </row>
    <row r="129" spans="1:30" ht="21.6" customHeight="1" thickBot="1">
      <c r="A129" s="148"/>
      <c r="B129" s="174" t="s">
        <v>182</v>
      </c>
      <c r="C129" s="175"/>
      <c r="D129" s="176"/>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8"/>
    </row>
    <row r="130" spans="1:30" ht="21.6" customHeight="1" thickBot="1">
      <c r="A130" s="146">
        <v>15</v>
      </c>
      <c r="B130" s="149" t="s">
        <v>9</v>
      </c>
      <c r="C130" s="150"/>
      <c r="D130" s="151"/>
      <c r="E130" s="149" t="s">
        <v>10</v>
      </c>
      <c r="F130" s="150"/>
      <c r="G130" s="150"/>
      <c r="H130" s="150"/>
      <c r="I130" s="196" t="s">
        <v>11</v>
      </c>
      <c r="J130" s="150"/>
      <c r="K130" s="197"/>
      <c r="L130" s="150" t="s">
        <v>12</v>
      </c>
      <c r="M130" s="150"/>
      <c r="N130" s="150"/>
      <c r="O130" s="198" t="s">
        <v>175</v>
      </c>
      <c r="P130" s="199"/>
      <c r="Q130" s="199"/>
      <c r="R130" s="199"/>
      <c r="S130" s="199"/>
      <c r="T130" s="199"/>
      <c r="U130" s="199"/>
      <c r="V130" s="199"/>
      <c r="W130" s="203" t="s">
        <v>169</v>
      </c>
      <c r="X130" s="204"/>
      <c r="Y130" s="204"/>
      <c r="Z130" s="205"/>
      <c r="AA130" s="206" t="e">
        <f>VLOOKUP($B131,利用者一覧!$C$4:$AU$53,43,FALSE)</f>
        <v>#N/A</v>
      </c>
      <c r="AB130" s="206"/>
      <c r="AC130" s="206"/>
      <c r="AD130" s="207"/>
    </row>
    <row r="131" spans="1:30" ht="21.6" customHeight="1" thickTop="1">
      <c r="A131" s="147"/>
      <c r="B131" s="208"/>
      <c r="C131" s="208"/>
      <c r="D131" s="208"/>
      <c r="E131" s="211" t="s">
        <v>19</v>
      </c>
      <c r="F131" s="212"/>
      <c r="G131" s="212"/>
      <c r="H131" s="212"/>
      <c r="I131" s="213" t="s">
        <v>20</v>
      </c>
      <c r="J131" s="214"/>
      <c r="K131" s="215"/>
      <c r="L131" s="214" t="s">
        <v>21</v>
      </c>
      <c r="M131" s="214"/>
      <c r="N131" s="214"/>
      <c r="O131" s="216" t="s">
        <v>147</v>
      </c>
      <c r="P131" s="218" t="e">
        <f>VLOOKUP($B131,利用者一覧!$C$4:$AU$53,40,FALSE)</f>
        <v>#N/A</v>
      </c>
      <c r="Q131" s="219"/>
      <c r="R131" s="219"/>
      <c r="S131" s="219"/>
      <c r="T131" s="219"/>
      <c r="U131" s="220"/>
      <c r="V131" s="88" t="s">
        <v>148</v>
      </c>
      <c r="W131" s="221" t="e">
        <f>VLOOKUP($B131,利用者一覧!$C$4:$AU$53,45,FALSE)</f>
        <v>#N/A</v>
      </c>
      <c r="X131" s="222"/>
      <c r="Y131" s="222"/>
      <c r="Z131" s="222"/>
      <c r="AA131" s="222"/>
      <c r="AB131" s="222"/>
      <c r="AC131" s="222"/>
      <c r="AD131" s="223"/>
    </row>
    <row r="132" spans="1:30" ht="21.6" customHeight="1">
      <c r="A132" s="147"/>
      <c r="B132" s="209"/>
      <c r="C132" s="209"/>
      <c r="D132" s="209"/>
      <c r="E132" s="183" t="s">
        <v>24</v>
      </c>
      <c r="F132" s="184"/>
      <c r="G132" s="184"/>
      <c r="H132" s="184"/>
      <c r="I132" s="185" t="s">
        <v>20</v>
      </c>
      <c r="J132" s="186"/>
      <c r="K132" s="187"/>
      <c r="L132" s="186" t="s">
        <v>21</v>
      </c>
      <c r="M132" s="186"/>
      <c r="N132" s="186"/>
      <c r="O132" s="217"/>
      <c r="P132" s="188" t="e">
        <f>VLOOKUP($B131,利用者一覧!$C$4:$AU$53,41,FALSE)</f>
        <v>#N/A</v>
      </c>
      <c r="Q132" s="189"/>
      <c r="R132" s="189"/>
      <c r="S132" s="189"/>
      <c r="T132" s="189"/>
      <c r="U132" s="190"/>
      <c r="V132" s="89" t="s">
        <v>148</v>
      </c>
      <c r="W132" s="224"/>
      <c r="X132" s="225"/>
      <c r="Y132" s="225"/>
      <c r="Z132" s="225"/>
      <c r="AA132" s="225"/>
      <c r="AB132" s="225"/>
      <c r="AC132" s="225"/>
      <c r="AD132" s="226"/>
    </row>
    <row r="133" spans="1:30" ht="21.6" customHeight="1" thickBot="1">
      <c r="A133" s="147"/>
      <c r="B133" s="210"/>
      <c r="C133" s="210"/>
      <c r="D133" s="210"/>
      <c r="E133" s="191" t="s">
        <v>25</v>
      </c>
      <c r="F133" s="192"/>
      <c r="G133" s="192"/>
      <c r="H133" s="192"/>
      <c r="I133" s="193" t="s">
        <v>20</v>
      </c>
      <c r="J133" s="194"/>
      <c r="K133" s="195"/>
      <c r="L133" s="194" t="s">
        <v>21</v>
      </c>
      <c r="M133" s="194"/>
      <c r="N133" s="194"/>
      <c r="O133" s="217"/>
      <c r="P133" s="188" t="e">
        <f>VLOOKUP($B131,利用者一覧!$C$4:$AU$53,42,FALSE)</f>
        <v>#N/A</v>
      </c>
      <c r="Q133" s="189"/>
      <c r="R133" s="189"/>
      <c r="S133" s="189"/>
      <c r="T133" s="189"/>
      <c r="U133" s="190"/>
      <c r="V133" s="89" t="s">
        <v>148</v>
      </c>
      <c r="W133" s="224"/>
      <c r="X133" s="225"/>
      <c r="Y133" s="225"/>
      <c r="Z133" s="225"/>
      <c r="AA133" s="225"/>
      <c r="AB133" s="225"/>
      <c r="AC133" s="225"/>
      <c r="AD133" s="226"/>
    </row>
    <row r="134" spans="1:30" ht="21.6" customHeight="1" thickBot="1">
      <c r="A134" s="147"/>
      <c r="B134" s="162" t="s">
        <v>132</v>
      </c>
      <c r="C134" s="165" t="s">
        <v>13</v>
      </c>
      <c r="D134" s="166"/>
      <c r="E134" s="167" t="s">
        <v>14</v>
      </c>
      <c r="F134" s="166"/>
      <c r="G134" s="167" t="s">
        <v>15</v>
      </c>
      <c r="H134" s="166"/>
      <c r="I134" s="167" t="s">
        <v>16</v>
      </c>
      <c r="J134" s="166"/>
      <c r="K134" s="167" t="s">
        <v>17</v>
      </c>
      <c r="L134" s="166"/>
      <c r="M134" s="167" t="s">
        <v>18</v>
      </c>
      <c r="N134" s="168"/>
      <c r="O134" s="169" t="s">
        <v>135</v>
      </c>
      <c r="P134" s="170"/>
      <c r="Q134" s="170" t="s">
        <v>143</v>
      </c>
      <c r="R134" s="170"/>
      <c r="S134" s="170" t="s">
        <v>144</v>
      </c>
      <c r="T134" s="170"/>
      <c r="U134" s="170" t="s">
        <v>138</v>
      </c>
      <c r="V134" s="171"/>
      <c r="W134" s="224"/>
      <c r="X134" s="225"/>
      <c r="Y134" s="225"/>
      <c r="Z134" s="225"/>
      <c r="AA134" s="225"/>
      <c r="AB134" s="225"/>
      <c r="AC134" s="225"/>
      <c r="AD134" s="226"/>
    </row>
    <row r="135" spans="1:30" ht="21.6" customHeight="1" thickTop="1">
      <c r="A135" s="147"/>
      <c r="B135" s="163"/>
      <c r="C135" s="90" t="s">
        <v>22</v>
      </c>
      <c r="D135" s="91" t="s">
        <v>23</v>
      </c>
      <c r="E135" s="92" t="s">
        <v>22</v>
      </c>
      <c r="F135" s="91" t="s">
        <v>23</v>
      </c>
      <c r="G135" s="92" t="s">
        <v>22</v>
      </c>
      <c r="H135" s="91" t="s">
        <v>23</v>
      </c>
      <c r="I135" s="92" t="s">
        <v>22</v>
      </c>
      <c r="J135" s="91" t="s">
        <v>23</v>
      </c>
      <c r="K135" s="92" t="s">
        <v>22</v>
      </c>
      <c r="L135" s="91" t="s">
        <v>23</v>
      </c>
      <c r="M135" s="92" t="s">
        <v>22</v>
      </c>
      <c r="N135" s="93" t="s">
        <v>23</v>
      </c>
      <c r="O135" s="172" t="e">
        <f>VLOOKUP($B131,利用者一覧!$C$4:$AU$53,14,FALSE)</f>
        <v>#N/A</v>
      </c>
      <c r="P135" s="155"/>
      <c r="Q135" s="173" t="e">
        <f>VLOOKUP($B131,利用者一覧!$C$4:$AU$53,16,FALSE)</f>
        <v>#N/A</v>
      </c>
      <c r="R135" s="155"/>
      <c r="S135" s="155" t="e">
        <f>VLOOKUP($B131,利用者一覧!$C$4:$AU$53,18,FALSE)</f>
        <v>#N/A</v>
      </c>
      <c r="T135" s="155"/>
      <c r="U135" s="155" t="e">
        <f>VLOOKUP($B131,利用者一覧!$C$4:$AU$53,20,FALSE)</f>
        <v>#N/A</v>
      </c>
      <c r="V135" s="155"/>
      <c r="W135" s="179" t="e">
        <f>VLOOKUP($B131,利用者一覧!$C$4:$AU$53,44,FALSE)</f>
        <v>#N/A</v>
      </c>
      <c r="X135" s="179"/>
      <c r="Y135" s="179"/>
      <c r="Z135" s="179"/>
      <c r="AA135" s="179"/>
      <c r="AB135" s="179"/>
      <c r="AC135" s="179"/>
      <c r="AD135" s="180"/>
    </row>
    <row r="136" spans="1:30" ht="21.6" customHeight="1">
      <c r="A136" s="147"/>
      <c r="B136" s="163"/>
      <c r="C136" s="156" t="e">
        <f>VLOOKUP($B131,利用者一覧!$C$4:$AU$53,30,FALSE)</f>
        <v>#N/A</v>
      </c>
      <c r="D136" s="158" t="s">
        <v>148</v>
      </c>
      <c r="E136" s="160" t="e">
        <f>VLOOKUP($B131,利用者一覧!$C$4:$AU$53,31,FALSE)</f>
        <v>#N/A</v>
      </c>
      <c r="F136" s="158" t="s">
        <v>148</v>
      </c>
      <c r="G136" s="160" t="e">
        <f>VLOOKUP($B131,利用者一覧!$C$4:$AU$53,32,FALSE)</f>
        <v>#N/A</v>
      </c>
      <c r="H136" s="158" t="s">
        <v>148</v>
      </c>
      <c r="I136" s="160" t="e">
        <f>VLOOKUP($B131,利用者一覧!$C$4:$AU$53,33,FALSE)</f>
        <v>#N/A</v>
      </c>
      <c r="J136" s="158" t="s">
        <v>148</v>
      </c>
      <c r="K136" s="160" t="e">
        <f>VLOOKUP($B131,利用者一覧!$C$4:$AU$53,34,FALSE)</f>
        <v>#N/A</v>
      </c>
      <c r="L136" s="158" t="s">
        <v>148</v>
      </c>
      <c r="M136" s="160" t="e">
        <f>VLOOKUP($B131,利用者一覧!$C$4:$AU$53,35,FALSE)</f>
        <v>#N/A</v>
      </c>
      <c r="N136" s="200" t="s">
        <v>148</v>
      </c>
      <c r="O136" s="202" t="s">
        <v>139</v>
      </c>
      <c r="P136" s="152"/>
      <c r="Q136" s="152" t="s">
        <v>140</v>
      </c>
      <c r="R136" s="152"/>
      <c r="S136" s="152" t="s">
        <v>141</v>
      </c>
      <c r="T136" s="152"/>
      <c r="U136" s="152" t="s">
        <v>142</v>
      </c>
      <c r="V136" s="152"/>
      <c r="W136" s="179"/>
      <c r="X136" s="179"/>
      <c r="Y136" s="179"/>
      <c r="Z136" s="179"/>
      <c r="AA136" s="179"/>
      <c r="AB136" s="179"/>
      <c r="AC136" s="179"/>
      <c r="AD136" s="180"/>
    </row>
    <row r="137" spans="1:30" ht="21.6" customHeight="1" thickBot="1">
      <c r="A137" s="147"/>
      <c r="B137" s="164"/>
      <c r="C137" s="157"/>
      <c r="D137" s="159"/>
      <c r="E137" s="161"/>
      <c r="F137" s="159"/>
      <c r="G137" s="161"/>
      <c r="H137" s="159"/>
      <c r="I137" s="161"/>
      <c r="J137" s="159"/>
      <c r="K137" s="161"/>
      <c r="L137" s="159"/>
      <c r="M137" s="161"/>
      <c r="N137" s="201"/>
      <c r="O137" s="153" t="e">
        <f>VLOOKUP($B131,利用者一覧!$C$4:$AU$53,22,FALSE)</f>
        <v>#N/A</v>
      </c>
      <c r="P137" s="154"/>
      <c r="Q137" s="154" t="e">
        <f>VLOOKUP($B131,利用者一覧!$C$4:$AU$53,24,FALSE)</f>
        <v>#N/A</v>
      </c>
      <c r="R137" s="154"/>
      <c r="S137" s="154" t="e">
        <f>VLOOKUP($B131,利用者一覧!$C$4:$AU$53,26,FALSE)</f>
        <v>#N/A</v>
      </c>
      <c r="T137" s="154"/>
      <c r="U137" s="154" t="e">
        <f>VLOOKUP($B131,利用者一覧!$C$4:$AU$53,28,FALSE)</f>
        <v>#N/A</v>
      </c>
      <c r="V137" s="154"/>
      <c r="W137" s="181"/>
      <c r="X137" s="181"/>
      <c r="Y137" s="181"/>
      <c r="Z137" s="181"/>
      <c r="AA137" s="181"/>
      <c r="AB137" s="181"/>
      <c r="AC137" s="181"/>
      <c r="AD137" s="182"/>
    </row>
    <row r="138" spans="1:30" ht="21.6" customHeight="1" thickBot="1">
      <c r="A138" s="148"/>
      <c r="B138" s="174" t="s">
        <v>182</v>
      </c>
      <c r="C138" s="175"/>
      <c r="D138" s="176"/>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8"/>
    </row>
    <row r="139" spans="1:30" ht="21.6" customHeight="1" thickBot="1">
      <c r="A139" s="146">
        <v>16</v>
      </c>
      <c r="B139" s="149" t="s">
        <v>9</v>
      </c>
      <c r="C139" s="150"/>
      <c r="D139" s="151"/>
      <c r="E139" s="149" t="s">
        <v>10</v>
      </c>
      <c r="F139" s="150"/>
      <c r="G139" s="150"/>
      <c r="H139" s="150"/>
      <c r="I139" s="196" t="s">
        <v>11</v>
      </c>
      <c r="J139" s="150"/>
      <c r="K139" s="197"/>
      <c r="L139" s="150" t="s">
        <v>12</v>
      </c>
      <c r="M139" s="150"/>
      <c r="N139" s="150"/>
      <c r="O139" s="198" t="s">
        <v>175</v>
      </c>
      <c r="P139" s="199"/>
      <c r="Q139" s="199"/>
      <c r="R139" s="199"/>
      <c r="S139" s="199"/>
      <c r="T139" s="199"/>
      <c r="U139" s="199"/>
      <c r="V139" s="199"/>
      <c r="W139" s="203" t="s">
        <v>169</v>
      </c>
      <c r="X139" s="204"/>
      <c r="Y139" s="204"/>
      <c r="Z139" s="205"/>
      <c r="AA139" s="206" t="e">
        <f>VLOOKUP($B140,利用者一覧!$C$4:$AU$53,43,FALSE)</f>
        <v>#N/A</v>
      </c>
      <c r="AB139" s="206"/>
      <c r="AC139" s="206"/>
      <c r="AD139" s="207"/>
    </row>
    <row r="140" spans="1:30" ht="21.6" customHeight="1" thickTop="1">
      <c r="A140" s="147"/>
      <c r="B140" s="208"/>
      <c r="C140" s="208"/>
      <c r="D140" s="208"/>
      <c r="E140" s="211" t="s">
        <v>19</v>
      </c>
      <c r="F140" s="212"/>
      <c r="G140" s="212"/>
      <c r="H140" s="212"/>
      <c r="I140" s="213" t="s">
        <v>20</v>
      </c>
      <c r="J140" s="214"/>
      <c r="K140" s="215"/>
      <c r="L140" s="214" t="s">
        <v>21</v>
      </c>
      <c r="M140" s="214"/>
      <c r="N140" s="214"/>
      <c r="O140" s="216" t="s">
        <v>147</v>
      </c>
      <c r="P140" s="218" t="e">
        <f>VLOOKUP($B140,利用者一覧!$C$4:$AU$53,40,FALSE)</f>
        <v>#N/A</v>
      </c>
      <c r="Q140" s="219"/>
      <c r="R140" s="219"/>
      <c r="S140" s="219"/>
      <c r="T140" s="219"/>
      <c r="U140" s="220"/>
      <c r="V140" s="88" t="s">
        <v>148</v>
      </c>
      <c r="W140" s="221" t="e">
        <f>VLOOKUP($B140,利用者一覧!$C$4:$AU$53,45,FALSE)</f>
        <v>#N/A</v>
      </c>
      <c r="X140" s="222"/>
      <c r="Y140" s="222"/>
      <c r="Z140" s="222"/>
      <c r="AA140" s="222"/>
      <c r="AB140" s="222"/>
      <c r="AC140" s="222"/>
      <c r="AD140" s="223"/>
    </row>
    <row r="141" spans="1:30" ht="21.6" customHeight="1">
      <c r="A141" s="147"/>
      <c r="B141" s="209"/>
      <c r="C141" s="209"/>
      <c r="D141" s="209"/>
      <c r="E141" s="183" t="s">
        <v>24</v>
      </c>
      <c r="F141" s="184"/>
      <c r="G141" s="184"/>
      <c r="H141" s="184"/>
      <c r="I141" s="185" t="s">
        <v>20</v>
      </c>
      <c r="J141" s="186"/>
      <c r="K141" s="187"/>
      <c r="L141" s="186" t="s">
        <v>21</v>
      </c>
      <c r="M141" s="186"/>
      <c r="N141" s="186"/>
      <c r="O141" s="217"/>
      <c r="P141" s="188" t="e">
        <f>VLOOKUP($B140,利用者一覧!$C$4:$AU$53,41,FALSE)</f>
        <v>#N/A</v>
      </c>
      <c r="Q141" s="189"/>
      <c r="R141" s="189"/>
      <c r="S141" s="189"/>
      <c r="T141" s="189"/>
      <c r="U141" s="190"/>
      <c r="V141" s="89" t="s">
        <v>148</v>
      </c>
      <c r="W141" s="224"/>
      <c r="X141" s="225"/>
      <c r="Y141" s="225"/>
      <c r="Z141" s="225"/>
      <c r="AA141" s="225"/>
      <c r="AB141" s="225"/>
      <c r="AC141" s="225"/>
      <c r="AD141" s="226"/>
    </row>
    <row r="142" spans="1:30" ht="21.6" customHeight="1" thickBot="1">
      <c r="A142" s="147"/>
      <c r="B142" s="210"/>
      <c r="C142" s="210"/>
      <c r="D142" s="210"/>
      <c r="E142" s="191" t="s">
        <v>25</v>
      </c>
      <c r="F142" s="192"/>
      <c r="G142" s="192"/>
      <c r="H142" s="192"/>
      <c r="I142" s="193" t="s">
        <v>20</v>
      </c>
      <c r="J142" s="194"/>
      <c r="K142" s="195"/>
      <c r="L142" s="194" t="s">
        <v>21</v>
      </c>
      <c r="M142" s="194"/>
      <c r="N142" s="194"/>
      <c r="O142" s="217"/>
      <c r="P142" s="188" t="e">
        <f>VLOOKUP($B140,利用者一覧!$C$4:$AU$53,42,FALSE)</f>
        <v>#N/A</v>
      </c>
      <c r="Q142" s="189"/>
      <c r="R142" s="189"/>
      <c r="S142" s="189"/>
      <c r="T142" s="189"/>
      <c r="U142" s="190"/>
      <c r="V142" s="89" t="s">
        <v>148</v>
      </c>
      <c r="W142" s="224"/>
      <c r="X142" s="225"/>
      <c r="Y142" s="225"/>
      <c r="Z142" s="225"/>
      <c r="AA142" s="225"/>
      <c r="AB142" s="225"/>
      <c r="AC142" s="225"/>
      <c r="AD142" s="226"/>
    </row>
    <row r="143" spans="1:30" ht="21.6" customHeight="1" thickBot="1">
      <c r="A143" s="147"/>
      <c r="B143" s="162" t="s">
        <v>132</v>
      </c>
      <c r="C143" s="165" t="s">
        <v>13</v>
      </c>
      <c r="D143" s="166"/>
      <c r="E143" s="167" t="s">
        <v>14</v>
      </c>
      <c r="F143" s="166"/>
      <c r="G143" s="167" t="s">
        <v>15</v>
      </c>
      <c r="H143" s="166"/>
      <c r="I143" s="167" t="s">
        <v>16</v>
      </c>
      <c r="J143" s="166"/>
      <c r="K143" s="167" t="s">
        <v>17</v>
      </c>
      <c r="L143" s="166"/>
      <c r="M143" s="167" t="s">
        <v>18</v>
      </c>
      <c r="N143" s="168"/>
      <c r="O143" s="169" t="s">
        <v>135</v>
      </c>
      <c r="P143" s="170"/>
      <c r="Q143" s="170" t="s">
        <v>143</v>
      </c>
      <c r="R143" s="170"/>
      <c r="S143" s="170" t="s">
        <v>144</v>
      </c>
      <c r="T143" s="170"/>
      <c r="U143" s="170" t="s">
        <v>138</v>
      </c>
      <c r="V143" s="171"/>
      <c r="W143" s="224"/>
      <c r="X143" s="225"/>
      <c r="Y143" s="225"/>
      <c r="Z143" s="225"/>
      <c r="AA143" s="225"/>
      <c r="AB143" s="225"/>
      <c r="AC143" s="225"/>
      <c r="AD143" s="226"/>
    </row>
    <row r="144" spans="1:30" ht="21.6" customHeight="1" thickTop="1">
      <c r="A144" s="147"/>
      <c r="B144" s="163"/>
      <c r="C144" s="90" t="s">
        <v>22</v>
      </c>
      <c r="D144" s="91" t="s">
        <v>23</v>
      </c>
      <c r="E144" s="92" t="s">
        <v>22</v>
      </c>
      <c r="F144" s="91" t="s">
        <v>23</v>
      </c>
      <c r="G144" s="92" t="s">
        <v>22</v>
      </c>
      <c r="H144" s="91" t="s">
        <v>23</v>
      </c>
      <c r="I144" s="92" t="s">
        <v>22</v>
      </c>
      <c r="J144" s="91" t="s">
        <v>23</v>
      </c>
      <c r="K144" s="92" t="s">
        <v>22</v>
      </c>
      <c r="L144" s="91" t="s">
        <v>23</v>
      </c>
      <c r="M144" s="92" t="s">
        <v>22</v>
      </c>
      <c r="N144" s="93" t="s">
        <v>23</v>
      </c>
      <c r="O144" s="172" t="e">
        <f>VLOOKUP($B140,利用者一覧!$C$4:$AU$53,14,FALSE)</f>
        <v>#N/A</v>
      </c>
      <c r="P144" s="155"/>
      <c r="Q144" s="173" t="e">
        <f>VLOOKUP($B140,利用者一覧!$C$4:$AU$53,16,FALSE)</f>
        <v>#N/A</v>
      </c>
      <c r="R144" s="155"/>
      <c r="S144" s="155" t="e">
        <f>VLOOKUP($B140,利用者一覧!$C$4:$AU$53,18,FALSE)</f>
        <v>#N/A</v>
      </c>
      <c r="T144" s="155"/>
      <c r="U144" s="155" t="e">
        <f>VLOOKUP($B140,利用者一覧!$C$4:$AU$53,20,FALSE)</f>
        <v>#N/A</v>
      </c>
      <c r="V144" s="155"/>
      <c r="W144" s="179" t="e">
        <f>VLOOKUP($B140,利用者一覧!$C$4:$AU$53,44,FALSE)</f>
        <v>#N/A</v>
      </c>
      <c r="X144" s="179"/>
      <c r="Y144" s="179"/>
      <c r="Z144" s="179"/>
      <c r="AA144" s="179"/>
      <c r="AB144" s="179"/>
      <c r="AC144" s="179"/>
      <c r="AD144" s="180"/>
    </row>
    <row r="145" spans="1:30" ht="21.6" customHeight="1">
      <c r="A145" s="147"/>
      <c r="B145" s="163"/>
      <c r="C145" s="156" t="e">
        <f>VLOOKUP($B140,利用者一覧!$C$4:$AU$53,30,FALSE)</f>
        <v>#N/A</v>
      </c>
      <c r="D145" s="158" t="s">
        <v>148</v>
      </c>
      <c r="E145" s="160" t="e">
        <f>VLOOKUP($B140,利用者一覧!$C$4:$AU$53,31,FALSE)</f>
        <v>#N/A</v>
      </c>
      <c r="F145" s="158" t="s">
        <v>148</v>
      </c>
      <c r="G145" s="160" t="e">
        <f>VLOOKUP($B140,利用者一覧!$C$4:$AU$53,32,FALSE)</f>
        <v>#N/A</v>
      </c>
      <c r="H145" s="158" t="s">
        <v>148</v>
      </c>
      <c r="I145" s="160" t="e">
        <f>VLOOKUP($B140,利用者一覧!$C$4:$AU$53,33,FALSE)</f>
        <v>#N/A</v>
      </c>
      <c r="J145" s="158" t="s">
        <v>148</v>
      </c>
      <c r="K145" s="160" t="e">
        <f>VLOOKUP($B140,利用者一覧!$C$4:$AU$53,34,FALSE)</f>
        <v>#N/A</v>
      </c>
      <c r="L145" s="158" t="s">
        <v>148</v>
      </c>
      <c r="M145" s="160" t="e">
        <f>VLOOKUP($B140,利用者一覧!$C$4:$AU$53,35,FALSE)</f>
        <v>#N/A</v>
      </c>
      <c r="N145" s="200" t="s">
        <v>148</v>
      </c>
      <c r="O145" s="202" t="s">
        <v>139</v>
      </c>
      <c r="P145" s="152"/>
      <c r="Q145" s="152" t="s">
        <v>140</v>
      </c>
      <c r="R145" s="152"/>
      <c r="S145" s="152" t="s">
        <v>141</v>
      </c>
      <c r="T145" s="152"/>
      <c r="U145" s="152" t="s">
        <v>142</v>
      </c>
      <c r="V145" s="152"/>
      <c r="W145" s="179"/>
      <c r="X145" s="179"/>
      <c r="Y145" s="179"/>
      <c r="Z145" s="179"/>
      <c r="AA145" s="179"/>
      <c r="AB145" s="179"/>
      <c r="AC145" s="179"/>
      <c r="AD145" s="180"/>
    </row>
    <row r="146" spans="1:30" ht="21.6" customHeight="1" thickBot="1">
      <c r="A146" s="147"/>
      <c r="B146" s="164"/>
      <c r="C146" s="157"/>
      <c r="D146" s="159"/>
      <c r="E146" s="161"/>
      <c r="F146" s="159"/>
      <c r="G146" s="161"/>
      <c r="H146" s="159"/>
      <c r="I146" s="161"/>
      <c r="J146" s="159"/>
      <c r="K146" s="161"/>
      <c r="L146" s="159"/>
      <c r="M146" s="161"/>
      <c r="N146" s="201"/>
      <c r="O146" s="153" t="e">
        <f>VLOOKUP($B140,利用者一覧!$C$4:$AU$53,22,FALSE)</f>
        <v>#N/A</v>
      </c>
      <c r="P146" s="154"/>
      <c r="Q146" s="154" t="e">
        <f>VLOOKUP($B140,利用者一覧!$C$4:$AU$53,24,FALSE)</f>
        <v>#N/A</v>
      </c>
      <c r="R146" s="154"/>
      <c r="S146" s="154" t="e">
        <f>VLOOKUP($B140,利用者一覧!$C$4:$AU$53,26,FALSE)</f>
        <v>#N/A</v>
      </c>
      <c r="T146" s="154"/>
      <c r="U146" s="154" t="e">
        <f>VLOOKUP($B140,利用者一覧!$C$4:$AU$53,28,FALSE)</f>
        <v>#N/A</v>
      </c>
      <c r="V146" s="154"/>
      <c r="W146" s="181"/>
      <c r="X146" s="181"/>
      <c r="Y146" s="181"/>
      <c r="Z146" s="181"/>
      <c r="AA146" s="181"/>
      <c r="AB146" s="181"/>
      <c r="AC146" s="181"/>
      <c r="AD146" s="182"/>
    </row>
    <row r="147" spans="1:30" ht="21.6" customHeight="1" thickBot="1">
      <c r="A147" s="148"/>
      <c r="B147" s="174" t="s">
        <v>182</v>
      </c>
      <c r="C147" s="175"/>
      <c r="D147" s="176"/>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8"/>
    </row>
    <row r="148" spans="1:30" ht="21.6" customHeight="1" thickBot="1">
      <c r="A148" s="146">
        <v>17</v>
      </c>
      <c r="B148" s="149" t="s">
        <v>9</v>
      </c>
      <c r="C148" s="150"/>
      <c r="D148" s="151"/>
      <c r="E148" s="149" t="s">
        <v>10</v>
      </c>
      <c r="F148" s="150"/>
      <c r="G148" s="150"/>
      <c r="H148" s="150"/>
      <c r="I148" s="196" t="s">
        <v>11</v>
      </c>
      <c r="J148" s="150"/>
      <c r="K148" s="197"/>
      <c r="L148" s="150" t="s">
        <v>12</v>
      </c>
      <c r="M148" s="150"/>
      <c r="N148" s="150"/>
      <c r="O148" s="198" t="s">
        <v>175</v>
      </c>
      <c r="P148" s="199"/>
      <c r="Q148" s="199"/>
      <c r="R148" s="199"/>
      <c r="S148" s="199"/>
      <c r="T148" s="199"/>
      <c r="U148" s="199"/>
      <c r="V148" s="199"/>
      <c r="W148" s="203" t="s">
        <v>169</v>
      </c>
      <c r="X148" s="204"/>
      <c r="Y148" s="204"/>
      <c r="Z148" s="205"/>
      <c r="AA148" s="206" t="e">
        <f>VLOOKUP($B149,利用者一覧!$C$4:$AU$53,43,FALSE)</f>
        <v>#N/A</v>
      </c>
      <c r="AB148" s="206"/>
      <c r="AC148" s="206"/>
      <c r="AD148" s="207"/>
    </row>
    <row r="149" spans="1:30" ht="21.6" customHeight="1" thickTop="1">
      <c r="A149" s="147"/>
      <c r="B149" s="208"/>
      <c r="C149" s="208"/>
      <c r="D149" s="208"/>
      <c r="E149" s="211" t="s">
        <v>19</v>
      </c>
      <c r="F149" s="212"/>
      <c r="G149" s="212"/>
      <c r="H149" s="212"/>
      <c r="I149" s="213" t="s">
        <v>20</v>
      </c>
      <c r="J149" s="214"/>
      <c r="K149" s="215"/>
      <c r="L149" s="214" t="s">
        <v>21</v>
      </c>
      <c r="M149" s="214"/>
      <c r="N149" s="214"/>
      <c r="O149" s="216" t="s">
        <v>147</v>
      </c>
      <c r="P149" s="218" t="e">
        <f>VLOOKUP($B149,利用者一覧!$C$4:$AU$53,40,FALSE)</f>
        <v>#N/A</v>
      </c>
      <c r="Q149" s="219"/>
      <c r="R149" s="219"/>
      <c r="S149" s="219"/>
      <c r="T149" s="219"/>
      <c r="U149" s="220"/>
      <c r="V149" s="88" t="s">
        <v>148</v>
      </c>
      <c r="W149" s="221" t="e">
        <f>VLOOKUP($B149,利用者一覧!$C$4:$AU$53,45,FALSE)</f>
        <v>#N/A</v>
      </c>
      <c r="X149" s="222"/>
      <c r="Y149" s="222"/>
      <c r="Z149" s="222"/>
      <c r="AA149" s="222"/>
      <c r="AB149" s="222"/>
      <c r="AC149" s="222"/>
      <c r="AD149" s="223"/>
    </row>
    <row r="150" spans="1:30" ht="21.6" customHeight="1">
      <c r="A150" s="147"/>
      <c r="B150" s="209"/>
      <c r="C150" s="209"/>
      <c r="D150" s="209"/>
      <c r="E150" s="183" t="s">
        <v>24</v>
      </c>
      <c r="F150" s="184"/>
      <c r="G150" s="184"/>
      <c r="H150" s="184"/>
      <c r="I150" s="185" t="s">
        <v>20</v>
      </c>
      <c r="J150" s="186"/>
      <c r="K150" s="187"/>
      <c r="L150" s="186" t="s">
        <v>21</v>
      </c>
      <c r="M150" s="186"/>
      <c r="N150" s="186"/>
      <c r="O150" s="217"/>
      <c r="P150" s="188" t="e">
        <f>VLOOKUP($B149,利用者一覧!$C$4:$AU$53,41,FALSE)</f>
        <v>#N/A</v>
      </c>
      <c r="Q150" s="189"/>
      <c r="R150" s="189"/>
      <c r="S150" s="189"/>
      <c r="T150" s="189"/>
      <c r="U150" s="190"/>
      <c r="V150" s="89" t="s">
        <v>148</v>
      </c>
      <c r="W150" s="224"/>
      <c r="X150" s="225"/>
      <c r="Y150" s="225"/>
      <c r="Z150" s="225"/>
      <c r="AA150" s="225"/>
      <c r="AB150" s="225"/>
      <c r="AC150" s="225"/>
      <c r="AD150" s="226"/>
    </row>
    <row r="151" spans="1:30" ht="21.6" customHeight="1" thickBot="1">
      <c r="A151" s="147"/>
      <c r="B151" s="210"/>
      <c r="C151" s="210"/>
      <c r="D151" s="210"/>
      <c r="E151" s="191" t="s">
        <v>25</v>
      </c>
      <c r="F151" s="192"/>
      <c r="G151" s="192"/>
      <c r="H151" s="192"/>
      <c r="I151" s="193" t="s">
        <v>20</v>
      </c>
      <c r="J151" s="194"/>
      <c r="K151" s="195"/>
      <c r="L151" s="194" t="s">
        <v>21</v>
      </c>
      <c r="M151" s="194"/>
      <c r="N151" s="194"/>
      <c r="O151" s="217"/>
      <c r="P151" s="188" t="e">
        <f>VLOOKUP($B149,利用者一覧!$C$4:$AU$53,42,FALSE)</f>
        <v>#N/A</v>
      </c>
      <c r="Q151" s="189"/>
      <c r="R151" s="189"/>
      <c r="S151" s="189"/>
      <c r="T151" s="189"/>
      <c r="U151" s="190"/>
      <c r="V151" s="89" t="s">
        <v>148</v>
      </c>
      <c r="W151" s="224"/>
      <c r="X151" s="225"/>
      <c r="Y151" s="225"/>
      <c r="Z151" s="225"/>
      <c r="AA151" s="225"/>
      <c r="AB151" s="225"/>
      <c r="AC151" s="225"/>
      <c r="AD151" s="226"/>
    </row>
    <row r="152" spans="1:30" ht="21.6" customHeight="1" thickBot="1">
      <c r="A152" s="147"/>
      <c r="B152" s="162" t="s">
        <v>132</v>
      </c>
      <c r="C152" s="165" t="s">
        <v>13</v>
      </c>
      <c r="D152" s="166"/>
      <c r="E152" s="167" t="s">
        <v>14</v>
      </c>
      <c r="F152" s="166"/>
      <c r="G152" s="167" t="s">
        <v>15</v>
      </c>
      <c r="H152" s="166"/>
      <c r="I152" s="167" t="s">
        <v>16</v>
      </c>
      <c r="J152" s="166"/>
      <c r="K152" s="167" t="s">
        <v>17</v>
      </c>
      <c r="L152" s="166"/>
      <c r="M152" s="167" t="s">
        <v>18</v>
      </c>
      <c r="N152" s="168"/>
      <c r="O152" s="169" t="s">
        <v>135</v>
      </c>
      <c r="P152" s="170"/>
      <c r="Q152" s="170" t="s">
        <v>143</v>
      </c>
      <c r="R152" s="170"/>
      <c r="S152" s="170" t="s">
        <v>144</v>
      </c>
      <c r="T152" s="170"/>
      <c r="U152" s="170" t="s">
        <v>138</v>
      </c>
      <c r="V152" s="171"/>
      <c r="W152" s="224"/>
      <c r="X152" s="225"/>
      <c r="Y152" s="225"/>
      <c r="Z152" s="225"/>
      <c r="AA152" s="225"/>
      <c r="AB152" s="225"/>
      <c r="AC152" s="225"/>
      <c r="AD152" s="226"/>
    </row>
    <row r="153" spans="1:30" ht="21.6" customHeight="1" thickTop="1">
      <c r="A153" s="147"/>
      <c r="B153" s="163"/>
      <c r="C153" s="90" t="s">
        <v>22</v>
      </c>
      <c r="D153" s="91" t="s">
        <v>23</v>
      </c>
      <c r="E153" s="92" t="s">
        <v>22</v>
      </c>
      <c r="F153" s="91" t="s">
        <v>23</v>
      </c>
      <c r="G153" s="92" t="s">
        <v>22</v>
      </c>
      <c r="H153" s="91" t="s">
        <v>23</v>
      </c>
      <c r="I153" s="92" t="s">
        <v>22</v>
      </c>
      <c r="J153" s="91" t="s">
        <v>23</v>
      </c>
      <c r="K153" s="92" t="s">
        <v>22</v>
      </c>
      <c r="L153" s="91" t="s">
        <v>23</v>
      </c>
      <c r="M153" s="92" t="s">
        <v>22</v>
      </c>
      <c r="N153" s="93" t="s">
        <v>23</v>
      </c>
      <c r="O153" s="172" t="e">
        <f>VLOOKUP($B149,利用者一覧!$C$4:$AU$53,14,FALSE)</f>
        <v>#N/A</v>
      </c>
      <c r="P153" s="155"/>
      <c r="Q153" s="173" t="e">
        <f>VLOOKUP($B149,利用者一覧!$C$4:$AU$53,16,FALSE)</f>
        <v>#N/A</v>
      </c>
      <c r="R153" s="155"/>
      <c r="S153" s="155" t="e">
        <f>VLOOKUP($B149,利用者一覧!$C$4:$AU$53,18,FALSE)</f>
        <v>#N/A</v>
      </c>
      <c r="T153" s="155"/>
      <c r="U153" s="155" t="e">
        <f>VLOOKUP($B149,利用者一覧!$C$4:$AU$53,20,FALSE)</f>
        <v>#N/A</v>
      </c>
      <c r="V153" s="155"/>
      <c r="W153" s="179" t="e">
        <f>VLOOKUP($B149,利用者一覧!$C$4:$AU$53,44,FALSE)</f>
        <v>#N/A</v>
      </c>
      <c r="X153" s="179"/>
      <c r="Y153" s="179"/>
      <c r="Z153" s="179"/>
      <c r="AA153" s="179"/>
      <c r="AB153" s="179"/>
      <c r="AC153" s="179"/>
      <c r="AD153" s="180"/>
    </row>
    <row r="154" spans="1:30" ht="21.6" customHeight="1">
      <c r="A154" s="147"/>
      <c r="B154" s="163"/>
      <c r="C154" s="156" t="e">
        <f>VLOOKUP($B149,利用者一覧!$C$4:$AU$53,30,FALSE)</f>
        <v>#N/A</v>
      </c>
      <c r="D154" s="158" t="s">
        <v>148</v>
      </c>
      <c r="E154" s="160" t="e">
        <f>VLOOKUP($B149,利用者一覧!$C$4:$AU$53,31,FALSE)</f>
        <v>#N/A</v>
      </c>
      <c r="F154" s="158" t="s">
        <v>148</v>
      </c>
      <c r="G154" s="160" t="e">
        <f>VLOOKUP($B149,利用者一覧!$C$4:$AU$53,32,FALSE)</f>
        <v>#N/A</v>
      </c>
      <c r="H154" s="158" t="s">
        <v>148</v>
      </c>
      <c r="I154" s="160" t="e">
        <f>VLOOKUP($B149,利用者一覧!$C$4:$AU$53,33,FALSE)</f>
        <v>#N/A</v>
      </c>
      <c r="J154" s="158" t="s">
        <v>148</v>
      </c>
      <c r="K154" s="160" t="e">
        <f>VLOOKUP($B149,利用者一覧!$C$4:$AU$53,34,FALSE)</f>
        <v>#N/A</v>
      </c>
      <c r="L154" s="158" t="s">
        <v>148</v>
      </c>
      <c r="M154" s="160" t="e">
        <f>VLOOKUP($B149,利用者一覧!$C$4:$AU$53,35,FALSE)</f>
        <v>#N/A</v>
      </c>
      <c r="N154" s="200" t="s">
        <v>148</v>
      </c>
      <c r="O154" s="202" t="s">
        <v>139</v>
      </c>
      <c r="P154" s="152"/>
      <c r="Q154" s="152" t="s">
        <v>140</v>
      </c>
      <c r="R154" s="152"/>
      <c r="S154" s="152" t="s">
        <v>141</v>
      </c>
      <c r="T154" s="152"/>
      <c r="U154" s="152" t="s">
        <v>142</v>
      </c>
      <c r="V154" s="152"/>
      <c r="W154" s="179"/>
      <c r="X154" s="179"/>
      <c r="Y154" s="179"/>
      <c r="Z154" s="179"/>
      <c r="AA154" s="179"/>
      <c r="AB154" s="179"/>
      <c r="AC154" s="179"/>
      <c r="AD154" s="180"/>
    </row>
    <row r="155" spans="1:30" ht="21.6" customHeight="1" thickBot="1">
      <c r="A155" s="147"/>
      <c r="B155" s="164"/>
      <c r="C155" s="157"/>
      <c r="D155" s="159"/>
      <c r="E155" s="161"/>
      <c r="F155" s="159"/>
      <c r="G155" s="161"/>
      <c r="H155" s="159"/>
      <c r="I155" s="161"/>
      <c r="J155" s="159"/>
      <c r="K155" s="161"/>
      <c r="L155" s="159"/>
      <c r="M155" s="161"/>
      <c r="N155" s="201"/>
      <c r="O155" s="153" t="e">
        <f>VLOOKUP($B149,利用者一覧!$C$4:$AU$53,22,FALSE)</f>
        <v>#N/A</v>
      </c>
      <c r="P155" s="154"/>
      <c r="Q155" s="154" t="e">
        <f>VLOOKUP($B149,利用者一覧!$C$4:$AU$53,24,FALSE)</f>
        <v>#N/A</v>
      </c>
      <c r="R155" s="154"/>
      <c r="S155" s="154" t="e">
        <f>VLOOKUP($B149,利用者一覧!$C$4:$AU$53,26,FALSE)</f>
        <v>#N/A</v>
      </c>
      <c r="T155" s="154"/>
      <c r="U155" s="154" t="e">
        <f>VLOOKUP($B149,利用者一覧!$C$4:$AU$53,28,FALSE)</f>
        <v>#N/A</v>
      </c>
      <c r="V155" s="154"/>
      <c r="W155" s="181"/>
      <c r="X155" s="181"/>
      <c r="Y155" s="181"/>
      <c r="Z155" s="181"/>
      <c r="AA155" s="181"/>
      <c r="AB155" s="181"/>
      <c r="AC155" s="181"/>
      <c r="AD155" s="182"/>
    </row>
    <row r="156" spans="1:30" ht="21.6" customHeight="1" thickBot="1">
      <c r="A156" s="148"/>
      <c r="B156" s="174" t="s">
        <v>182</v>
      </c>
      <c r="C156" s="175"/>
      <c r="D156" s="176"/>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8"/>
    </row>
    <row r="157" spans="1:30" ht="21.6" customHeight="1" thickBot="1">
      <c r="A157" s="146">
        <v>18</v>
      </c>
      <c r="B157" s="149" t="s">
        <v>9</v>
      </c>
      <c r="C157" s="150"/>
      <c r="D157" s="151"/>
      <c r="E157" s="149" t="s">
        <v>10</v>
      </c>
      <c r="F157" s="150"/>
      <c r="G157" s="150"/>
      <c r="H157" s="150"/>
      <c r="I157" s="196" t="s">
        <v>11</v>
      </c>
      <c r="J157" s="150"/>
      <c r="K157" s="197"/>
      <c r="L157" s="150" t="s">
        <v>12</v>
      </c>
      <c r="M157" s="150"/>
      <c r="N157" s="150"/>
      <c r="O157" s="198" t="s">
        <v>175</v>
      </c>
      <c r="P157" s="199"/>
      <c r="Q157" s="199"/>
      <c r="R157" s="199"/>
      <c r="S157" s="199"/>
      <c r="T157" s="199"/>
      <c r="U157" s="199"/>
      <c r="V157" s="199"/>
      <c r="W157" s="203" t="s">
        <v>169</v>
      </c>
      <c r="X157" s="204"/>
      <c r="Y157" s="204"/>
      <c r="Z157" s="205"/>
      <c r="AA157" s="206" t="e">
        <f>VLOOKUP($B158,利用者一覧!$C$4:$AU$53,43,FALSE)</f>
        <v>#N/A</v>
      </c>
      <c r="AB157" s="206"/>
      <c r="AC157" s="206"/>
      <c r="AD157" s="207"/>
    </row>
    <row r="158" spans="1:30" ht="21.6" customHeight="1" thickTop="1">
      <c r="A158" s="147"/>
      <c r="B158" s="208"/>
      <c r="C158" s="208"/>
      <c r="D158" s="208"/>
      <c r="E158" s="211" t="s">
        <v>19</v>
      </c>
      <c r="F158" s="212"/>
      <c r="G158" s="212"/>
      <c r="H158" s="212"/>
      <c r="I158" s="213" t="s">
        <v>20</v>
      </c>
      <c r="J158" s="214"/>
      <c r="K158" s="215"/>
      <c r="L158" s="214" t="s">
        <v>21</v>
      </c>
      <c r="M158" s="214"/>
      <c r="N158" s="214"/>
      <c r="O158" s="216" t="s">
        <v>147</v>
      </c>
      <c r="P158" s="218" t="e">
        <f>VLOOKUP($B158,利用者一覧!$C$4:$AU$53,40,FALSE)</f>
        <v>#N/A</v>
      </c>
      <c r="Q158" s="219"/>
      <c r="R158" s="219"/>
      <c r="S158" s="219"/>
      <c r="T158" s="219"/>
      <c r="U158" s="220"/>
      <c r="V158" s="88" t="s">
        <v>148</v>
      </c>
      <c r="W158" s="221" t="e">
        <f>VLOOKUP($B158,利用者一覧!$C$4:$AU$53,45,FALSE)</f>
        <v>#N/A</v>
      </c>
      <c r="X158" s="222"/>
      <c r="Y158" s="222"/>
      <c r="Z158" s="222"/>
      <c r="AA158" s="222"/>
      <c r="AB158" s="222"/>
      <c r="AC158" s="222"/>
      <c r="AD158" s="223"/>
    </row>
    <row r="159" spans="1:30" ht="21.6" customHeight="1">
      <c r="A159" s="147"/>
      <c r="B159" s="209"/>
      <c r="C159" s="209"/>
      <c r="D159" s="209"/>
      <c r="E159" s="183" t="s">
        <v>24</v>
      </c>
      <c r="F159" s="184"/>
      <c r="G159" s="184"/>
      <c r="H159" s="184"/>
      <c r="I159" s="185" t="s">
        <v>20</v>
      </c>
      <c r="J159" s="186"/>
      <c r="K159" s="187"/>
      <c r="L159" s="186" t="s">
        <v>21</v>
      </c>
      <c r="M159" s="186"/>
      <c r="N159" s="186"/>
      <c r="O159" s="217"/>
      <c r="P159" s="188" t="e">
        <f>VLOOKUP($B158,利用者一覧!$C$4:$AU$53,41,FALSE)</f>
        <v>#N/A</v>
      </c>
      <c r="Q159" s="189"/>
      <c r="R159" s="189"/>
      <c r="S159" s="189"/>
      <c r="T159" s="189"/>
      <c r="U159" s="190"/>
      <c r="V159" s="89" t="s">
        <v>148</v>
      </c>
      <c r="W159" s="224"/>
      <c r="X159" s="225"/>
      <c r="Y159" s="225"/>
      <c r="Z159" s="225"/>
      <c r="AA159" s="225"/>
      <c r="AB159" s="225"/>
      <c r="AC159" s="225"/>
      <c r="AD159" s="226"/>
    </row>
    <row r="160" spans="1:30" ht="21.6" customHeight="1" thickBot="1">
      <c r="A160" s="147"/>
      <c r="B160" s="210"/>
      <c r="C160" s="210"/>
      <c r="D160" s="210"/>
      <c r="E160" s="191" t="s">
        <v>25</v>
      </c>
      <c r="F160" s="192"/>
      <c r="G160" s="192"/>
      <c r="H160" s="192"/>
      <c r="I160" s="193" t="s">
        <v>20</v>
      </c>
      <c r="J160" s="194"/>
      <c r="K160" s="195"/>
      <c r="L160" s="194" t="s">
        <v>21</v>
      </c>
      <c r="M160" s="194"/>
      <c r="N160" s="194"/>
      <c r="O160" s="217"/>
      <c r="P160" s="188" t="e">
        <f>VLOOKUP($B158,利用者一覧!$C$4:$AU$53,42,FALSE)</f>
        <v>#N/A</v>
      </c>
      <c r="Q160" s="189"/>
      <c r="R160" s="189"/>
      <c r="S160" s="189"/>
      <c r="T160" s="189"/>
      <c r="U160" s="190"/>
      <c r="V160" s="89" t="s">
        <v>148</v>
      </c>
      <c r="W160" s="224"/>
      <c r="X160" s="225"/>
      <c r="Y160" s="225"/>
      <c r="Z160" s="225"/>
      <c r="AA160" s="225"/>
      <c r="AB160" s="225"/>
      <c r="AC160" s="225"/>
      <c r="AD160" s="226"/>
    </row>
    <row r="161" spans="1:30" ht="21.6" customHeight="1" thickBot="1">
      <c r="A161" s="147"/>
      <c r="B161" s="162" t="s">
        <v>132</v>
      </c>
      <c r="C161" s="165" t="s">
        <v>13</v>
      </c>
      <c r="D161" s="166"/>
      <c r="E161" s="167" t="s">
        <v>14</v>
      </c>
      <c r="F161" s="166"/>
      <c r="G161" s="167" t="s">
        <v>15</v>
      </c>
      <c r="H161" s="166"/>
      <c r="I161" s="167" t="s">
        <v>16</v>
      </c>
      <c r="J161" s="166"/>
      <c r="K161" s="167" t="s">
        <v>17</v>
      </c>
      <c r="L161" s="166"/>
      <c r="M161" s="167" t="s">
        <v>18</v>
      </c>
      <c r="N161" s="168"/>
      <c r="O161" s="169" t="s">
        <v>135</v>
      </c>
      <c r="P161" s="170"/>
      <c r="Q161" s="170" t="s">
        <v>143</v>
      </c>
      <c r="R161" s="170"/>
      <c r="S161" s="170" t="s">
        <v>144</v>
      </c>
      <c r="T161" s="170"/>
      <c r="U161" s="170" t="s">
        <v>138</v>
      </c>
      <c r="V161" s="171"/>
      <c r="W161" s="224"/>
      <c r="X161" s="225"/>
      <c r="Y161" s="225"/>
      <c r="Z161" s="225"/>
      <c r="AA161" s="225"/>
      <c r="AB161" s="225"/>
      <c r="AC161" s="225"/>
      <c r="AD161" s="226"/>
    </row>
    <row r="162" spans="1:30" ht="21.6" customHeight="1" thickTop="1">
      <c r="A162" s="147"/>
      <c r="B162" s="163"/>
      <c r="C162" s="90" t="s">
        <v>22</v>
      </c>
      <c r="D162" s="91" t="s">
        <v>23</v>
      </c>
      <c r="E162" s="92" t="s">
        <v>22</v>
      </c>
      <c r="F162" s="91" t="s">
        <v>23</v>
      </c>
      <c r="G162" s="92" t="s">
        <v>22</v>
      </c>
      <c r="H162" s="91" t="s">
        <v>23</v>
      </c>
      <c r="I162" s="92" t="s">
        <v>22</v>
      </c>
      <c r="J162" s="91" t="s">
        <v>23</v>
      </c>
      <c r="K162" s="92" t="s">
        <v>22</v>
      </c>
      <c r="L162" s="91" t="s">
        <v>23</v>
      </c>
      <c r="M162" s="92" t="s">
        <v>22</v>
      </c>
      <c r="N162" s="93" t="s">
        <v>23</v>
      </c>
      <c r="O162" s="172" t="e">
        <f>VLOOKUP($B158,利用者一覧!$C$4:$AU$53,14,FALSE)</f>
        <v>#N/A</v>
      </c>
      <c r="P162" s="155"/>
      <c r="Q162" s="173" t="e">
        <f>VLOOKUP($B158,利用者一覧!$C$4:$AU$53,16,FALSE)</f>
        <v>#N/A</v>
      </c>
      <c r="R162" s="155"/>
      <c r="S162" s="155" t="e">
        <f>VLOOKUP($B158,利用者一覧!$C$4:$AU$53,18,FALSE)</f>
        <v>#N/A</v>
      </c>
      <c r="T162" s="155"/>
      <c r="U162" s="155" t="e">
        <f>VLOOKUP($B158,利用者一覧!$C$4:$AU$53,20,FALSE)</f>
        <v>#N/A</v>
      </c>
      <c r="V162" s="155"/>
      <c r="W162" s="179" t="e">
        <f>VLOOKUP($B158,利用者一覧!$C$4:$AU$53,44,FALSE)</f>
        <v>#N/A</v>
      </c>
      <c r="X162" s="179"/>
      <c r="Y162" s="179"/>
      <c r="Z162" s="179"/>
      <c r="AA162" s="179"/>
      <c r="AB162" s="179"/>
      <c r="AC162" s="179"/>
      <c r="AD162" s="180"/>
    </row>
    <row r="163" spans="1:30" ht="21.6" customHeight="1">
      <c r="A163" s="147"/>
      <c r="B163" s="163"/>
      <c r="C163" s="156" t="e">
        <f>VLOOKUP($B158,利用者一覧!$C$4:$AU$53,30,FALSE)</f>
        <v>#N/A</v>
      </c>
      <c r="D163" s="158" t="s">
        <v>148</v>
      </c>
      <c r="E163" s="160" t="e">
        <f>VLOOKUP($B158,利用者一覧!$C$4:$AU$53,31,FALSE)</f>
        <v>#N/A</v>
      </c>
      <c r="F163" s="158" t="s">
        <v>148</v>
      </c>
      <c r="G163" s="160" t="e">
        <f>VLOOKUP($B158,利用者一覧!$C$4:$AU$53,32,FALSE)</f>
        <v>#N/A</v>
      </c>
      <c r="H163" s="158" t="s">
        <v>148</v>
      </c>
      <c r="I163" s="160" t="e">
        <f>VLOOKUP($B158,利用者一覧!$C$4:$AU$53,33,FALSE)</f>
        <v>#N/A</v>
      </c>
      <c r="J163" s="158" t="s">
        <v>148</v>
      </c>
      <c r="K163" s="160" t="e">
        <f>VLOOKUP($B158,利用者一覧!$C$4:$AU$53,34,FALSE)</f>
        <v>#N/A</v>
      </c>
      <c r="L163" s="158" t="s">
        <v>148</v>
      </c>
      <c r="M163" s="160" t="e">
        <f>VLOOKUP($B158,利用者一覧!$C$4:$AU$53,35,FALSE)</f>
        <v>#N/A</v>
      </c>
      <c r="N163" s="200" t="s">
        <v>148</v>
      </c>
      <c r="O163" s="202" t="s">
        <v>139</v>
      </c>
      <c r="P163" s="152"/>
      <c r="Q163" s="152" t="s">
        <v>140</v>
      </c>
      <c r="R163" s="152"/>
      <c r="S163" s="152" t="s">
        <v>141</v>
      </c>
      <c r="T163" s="152"/>
      <c r="U163" s="152" t="s">
        <v>142</v>
      </c>
      <c r="V163" s="152"/>
      <c r="W163" s="179"/>
      <c r="X163" s="179"/>
      <c r="Y163" s="179"/>
      <c r="Z163" s="179"/>
      <c r="AA163" s="179"/>
      <c r="AB163" s="179"/>
      <c r="AC163" s="179"/>
      <c r="AD163" s="180"/>
    </row>
    <row r="164" spans="1:30" ht="21.6" customHeight="1" thickBot="1">
      <c r="A164" s="147"/>
      <c r="B164" s="164"/>
      <c r="C164" s="157"/>
      <c r="D164" s="159"/>
      <c r="E164" s="161"/>
      <c r="F164" s="159"/>
      <c r="G164" s="161"/>
      <c r="H164" s="159"/>
      <c r="I164" s="161"/>
      <c r="J164" s="159"/>
      <c r="K164" s="161"/>
      <c r="L164" s="159"/>
      <c r="M164" s="161"/>
      <c r="N164" s="201"/>
      <c r="O164" s="153" t="e">
        <f>VLOOKUP($B158,利用者一覧!$C$4:$AU$53,22,FALSE)</f>
        <v>#N/A</v>
      </c>
      <c r="P164" s="154"/>
      <c r="Q164" s="154" t="e">
        <f>VLOOKUP($B158,利用者一覧!$C$4:$AU$53,24,FALSE)</f>
        <v>#N/A</v>
      </c>
      <c r="R164" s="154"/>
      <c r="S164" s="154" t="e">
        <f>VLOOKUP($B158,利用者一覧!$C$4:$AU$53,26,FALSE)</f>
        <v>#N/A</v>
      </c>
      <c r="T164" s="154"/>
      <c r="U164" s="154" t="e">
        <f>VLOOKUP($B158,利用者一覧!$C$4:$AU$53,28,FALSE)</f>
        <v>#N/A</v>
      </c>
      <c r="V164" s="154"/>
      <c r="W164" s="181"/>
      <c r="X164" s="181"/>
      <c r="Y164" s="181"/>
      <c r="Z164" s="181"/>
      <c r="AA164" s="181"/>
      <c r="AB164" s="181"/>
      <c r="AC164" s="181"/>
      <c r="AD164" s="182"/>
    </row>
    <row r="165" spans="1:30" ht="21.6" customHeight="1" thickBot="1">
      <c r="A165" s="148"/>
      <c r="B165" s="174" t="s">
        <v>182</v>
      </c>
      <c r="C165" s="175"/>
      <c r="D165" s="176"/>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8"/>
    </row>
    <row r="166" spans="1:30" ht="21.6" customHeight="1" thickBot="1">
      <c r="A166" s="146">
        <v>19</v>
      </c>
      <c r="B166" s="149" t="s">
        <v>9</v>
      </c>
      <c r="C166" s="150"/>
      <c r="D166" s="151"/>
      <c r="E166" s="149" t="s">
        <v>10</v>
      </c>
      <c r="F166" s="150"/>
      <c r="G166" s="150"/>
      <c r="H166" s="150"/>
      <c r="I166" s="196" t="s">
        <v>11</v>
      </c>
      <c r="J166" s="150"/>
      <c r="K166" s="197"/>
      <c r="L166" s="150" t="s">
        <v>12</v>
      </c>
      <c r="M166" s="150"/>
      <c r="N166" s="150"/>
      <c r="O166" s="198" t="s">
        <v>175</v>
      </c>
      <c r="P166" s="199"/>
      <c r="Q166" s="199"/>
      <c r="R166" s="199"/>
      <c r="S166" s="199"/>
      <c r="T166" s="199"/>
      <c r="U166" s="199"/>
      <c r="V166" s="199"/>
      <c r="W166" s="203" t="s">
        <v>169</v>
      </c>
      <c r="X166" s="204"/>
      <c r="Y166" s="204"/>
      <c r="Z166" s="205"/>
      <c r="AA166" s="206" t="e">
        <f>VLOOKUP($B167,利用者一覧!$C$4:$AU$53,43,FALSE)</f>
        <v>#N/A</v>
      </c>
      <c r="AB166" s="206"/>
      <c r="AC166" s="206"/>
      <c r="AD166" s="207"/>
    </row>
    <row r="167" spans="1:30" ht="21.6" customHeight="1" thickTop="1">
      <c r="A167" s="147"/>
      <c r="B167" s="208"/>
      <c r="C167" s="208"/>
      <c r="D167" s="208"/>
      <c r="E167" s="211" t="s">
        <v>19</v>
      </c>
      <c r="F167" s="212"/>
      <c r="G167" s="212"/>
      <c r="H167" s="212"/>
      <c r="I167" s="213" t="s">
        <v>20</v>
      </c>
      <c r="J167" s="214"/>
      <c r="K167" s="215"/>
      <c r="L167" s="214" t="s">
        <v>21</v>
      </c>
      <c r="M167" s="214"/>
      <c r="N167" s="214"/>
      <c r="O167" s="216" t="s">
        <v>147</v>
      </c>
      <c r="P167" s="218" t="e">
        <f>VLOOKUP($B167,利用者一覧!$C$4:$AU$53,40,FALSE)</f>
        <v>#N/A</v>
      </c>
      <c r="Q167" s="219"/>
      <c r="R167" s="219"/>
      <c r="S167" s="219"/>
      <c r="T167" s="219"/>
      <c r="U167" s="220"/>
      <c r="V167" s="88" t="s">
        <v>148</v>
      </c>
      <c r="W167" s="221" t="e">
        <f>VLOOKUP($B167,利用者一覧!$C$4:$AU$53,45,FALSE)</f>
        <v>#N/A</v>
      </c>
      <c r="X167" s="222"/>
      <c r="Y167" s="222"/>
      <c r="Z167" s="222"/>
      <c r="AA167" s="222"/>
      <c r="AB167" s="222"/>
      <c r="AC167" s="222"/>
      <c r="AD167" s="223"/>
    </row>
    <row r="168" spans="1:30" ht="21.6" customHeight="1">
      <c r="A168" s="147"/>
      <c r="B168" s="209"/>
      <c r="C168" s="209"/>
      <c r="D168" s="209"/>
      <c r="E168" s="183" t="s">
        <v>24</v>
      </c>
      <c r="F168" s="184"/>
      <c r="G168" s="184"/>
      <c r="H168" s="184"/>
      <c r="I168" s="185" t="s">
        <v>20</v>
      </c>
      <c r="J168" s="186"/>
      <c r="K168" s="187"/>
      <c r="L168" s="186" t="s">
        <v>21</v>
      </c>
      <c r="M168" s="186"/>
      <c r="N168" s="186"/>
      <c r="O168" s="217"/>
      <c r="P168" s="188" t="e">
        <f>VLOOKUP($B167,利用者一覧!$C$4:$AU$53,41,FALSE)</f>
        <v>#N/A</v>
      </c>
      <c r="Q168" s="189"/>
      <c r="R168" s="189"/>
      <c r="S168" s="189"/>
      <c r="T168" s="189"/>
      <c r="U168" s="190"/>
      <c r="V168" s="89" t="s">
        <v>148</v>
      </c>
      <c r="W168" s="224"/>
      <c r="X168" s="225"/>
      <c r="Y168" s="225"/>
      <c r="Z168" s="225"/>
      <c r="AA168" s="225"/>
      <c r="AB168" s="225"/>
      <c r="AC168" s="225"/>
      <c r="AD168" s="226"/>
    </row>
    <row r="169" spans="1:30" ht="21.6" customHeight="1" thickBot="1">
      <c r="A169" s="147"/>
      <c r="B169" s="210"/>
      <c r="C169" s="210"/>
      <c r="D169" s="210"/>
      <c r="E169" s="191" t="s">
        <v>25</v>
      </c>
      <c r="F169" s="192"/>
      <c r="G169" s="192"/>
      <c r="H169" s="192"/>
      <c r="I169" s="193" t="s">
        <v>20</v>
      </c>
      <c r="J169" s="194"/>
      <c r="K169" s="195"/>
      <c r="L169" s="194" t="s">
        <v>21</v>
      </c>
      <c r="M169" s="194"/>
      <c r="N169" s="194"/>
      <c r="O169" s="217"/>
      <c r="P169" s="188" t="e">
        <f>VLOOKUP($B167,利用者一覧!$C$4:$AU$53,42,FALSE)</f>
        <v>#N/A</v>
      </c>
      <c r="Q169" s="189"/>
      <c r="R169" s="189"/>
      <c r="S169" s="189"/>
      <c r="T169" s="189"/>
      <c r="U169" s="190"/>
      <c r="V169" s="89" t="s">
        <v>148</v>
      </c>
      <c r="W169" s="224"/>
      <c r="X169" s="225"/>
      <c r="Y169" s="225"/>
      <c r="Z169" s="225"/>
      <c r="AA169" s="225"/>
      <c r="AB169" s="225"/>
      <c r="AC169" s="225"/>
      <c r="AD169" s="226"/>
    </row>
    <row r="170" spans="1:30" ht="21.6" customHeight="1" thickBot="1">
      <c r="A170" s="147"/>
      <c r="B170" s="162" t="s">
        <v>132</v>
      </c>
      <c r="C170" s="165" t="s">
        <v>13</v>
      </c>
      <c r="D170" s="166"/>
      <c r="E170" s="167" t="s">
        <v>14</v>
      </c>
      <c r="F170" s="166"/>
      <c r="G170" s="167" t="s">
        <v>15</v>
      </c>
      <c r="H170" s="166"/>
      <c r="I170" s="167" t="s">
        <v>16</v>
      </c>
      <c r="J170" s="166"/>
      <c r="K170" s="167" t="s">
        <v>17</v>
      </c>
      <c r="L170" s="166"/>
      <c r="M170" s="167" t="s">
        <v>18</v>
      </c>
      <c r="N170" s="168"/>
      <c r="O170" s="169" t="s">
        <v>135</v>
      </c>
      <c r="P170" s="170"/>
      <c r="Q170" s="170" t="s">
        <v>143</v>
      </c>
      <c r="R170" s="170"/>
      <c r="S170" s="170" t="s">
        <v>144</v>
      </c>
      <c r="T170" s="170"/>
      <c r="U170" s="170" t="s">
        <v>138</v>
      </c>
      <c r="V170" s="171"/>
      <c r="W170" s="224"/>
      <c r="X170" s="225"/>
      <c r="Y170" s="225"/>
      <c r="Z170" s="225"/>
      <c r="AA170" s="225"/>
      <c r="AB170" s="225"/>
      <c r="AC170" s="225"/>
      <c r="AD170" s="226"/>
    </row>
    <row r="171" spans="1:30" ht="21.6" customHeight="1" thickTop="1">
      <c r="A171" s="147"/>
      <c r="B171" s="163"/>
      <c r="C171" s="90" t="s">
        <v>22</v>
      </c>
      <c r="D171" s="91" t="s">
        <v>23</v>
      </c>
      <c r="E171" s="92" t="s">
        <v>22</v>
      </c>
      <c r="F171" s="91" t="s">
        <v>23</v>
      </c>
      <c r="G171" s="92" t="s">
        <v>22</v>
      </c>
      <c r="H171" s="91" t="s">
        <v>23</v>
      </c>
      <c r="I171" s="92" t="s">
        <v>22</v>
      </c>
      <c r="J171" s="91" t="s">
        <v>23</v>
      </c>
      <c r="K171" s="92" t="s">
        <v>22</v>
      </c>
      <c r="L171" s="91" t="s">
        <v>23</v>
      </c>
      <c r="M171" s="92" t="s">
        <v>22</v>
      </c>
      <c r="N171" s="93" t="s">
        <v>23</v>
      </c>
      <c r="O171" s="172" t="e">
        <f>VLOOKUP($B167,利用者一覧!$C$4:$AU$53,14,FALSE)</f>
        <v>#N/A</v>
      </c>
      <c r="P171" s="155"/>
      <c r="Q171" s="173" t="e">
        <f>VLOOKUP($B167,利用者一覧!$C$4:$AU$53,16,FALSE)</f>
        <v>#N/A</v>
      </c>
      <c r="R171" s="155"/>
      <c r="S171" s="155" t="e">
        <f>VLOOKUP($B167,利用者一覧!$C$4:$AU$53,18,FALSE)</f>
        <v>#N/A</v>
      </c>
      <c r="T171" s="155"/>
      <c r="U171" s="155" t="e">
        <f>VLOOKUP($B167,利用者一覧!$C$4:$AU$53,20,FALSE)</f>
        <v>#N/A</v>
      </c>
      <c r="V171" s="155"/>
      <c r="W171" s="179" t="e">
        <f>VLOOKUP($B167,利用者一覧!$C$4:$AU$53,44,FALSE)</f>
        <v>#N/A</v>
      </c>
      <c r="X171" s="179"/>
      <c r="Y171" s="179"/>
      <c r="Z171" s="179"/>
      <c r="AA171" s="179"/>
      <c r="AB171" s="179"/>
      <c r="AC171" s="179"/>
      <c r="AD171" s="180"/>
    </row>
    <row r="172" spans="1:30" ht="21.6" customHeight="1">
      <c r="A172" s="147"/>
      <c r="B172" s="163"/>
      <c r="C172" s="156" t="e">
        <f>VLOOKUP($B167,利用者一覧!$C$4:$AU$53,30,FALSE)</f>
        <v>#N/A</v>
      </c>
      <c r="D172" s="158" t="s">
        <v>148</v>
      </c>
      <c r="E172" s="160" t="e">
        <f>VLOOKUP($B167,利用者一覧!$C$4:$AU$53,31,FALSE)</f>
        <v>#N/A</v>
      </c>
      <c r="F172" s="158" t="s">
        <v>148</v>
      </c>
      <c r="G172" s="160" t="e">
        <f>VLOOKUP($B167,利用者一覧!$C$4:$AU$53,32,FALSE)</f>
        <v>#N/A</v>
      </c>
      <c r="H172" s="158" t="s">
        <v>148</v>
      </c>
      <c r="I172" s="160" t="e">
        <f>VLOOKUP($B167,利用者一覧!$C$4:$AU$53,33,FALSE)</f>
        <v>#N/A</v>
      </c>
      <c r="J172" s="158" t="s">
        <v>148</v>
      </c>
      <c r="K172" s="160" t="e">
        <f>VLOOKUP($B167,利用者一覧!$C$4:$AU$53,34,FALSE)</f>
        <v>#N/A</v>
      </c>
      <c r="L172" s="158" t="s">
        <v>148</v>
      </c>
      <c r="M172" s="160" t="e">
        <f>VLOOKUP($B167,利用者一覧!$C$4:$AU$53,35,FALSE)</f>
        <v>#N/A</v>
      </c>
      <c r="N172" s="200" t="s">
        <v>148</v>
      </c>
      <c r="O172" s="202" t="s">
        <v>139</v>
      </c>
      <c r="P172" s="152"/>
      <c r="Q172" s="152" t="s">
        <v>140</v>
      </c>
      <c r="R172" s="152"/>
      <c r="S172" s="152" t="s">
        <v>141</v>
      </c>
      <c r="T172" s="152"/>
      <c r="U172" s="152" t="s">
        <v>142</v>
      </c>
      <c r="V172" s="152"/>
      <c r="W172" s="179"/>
      <c r="X172" s="179"/>
      <c r="Y172" s="179"/>
      <c r="Z172" s="179"/>
      <c r="AA172" s="179"/>
      <c r="AB172" s="179"/>
      <c r="AC172" s="179"/>
      <c r="AD172" s="180"/>
    </row>
    <row r="173" spans="1:30" ht="21.6" customHeight="1" thickBot="1">
      <c r="A173" s="147"/>
      <c r="B173" s="164"/>
      <c r="C173" s="157"/>
      <c r="D173" s="159"/>
      <c r="E173" s="161"/>
      <c r="F173" s="159"/>
      <c r="G173" s="161"/>
      <c r="H173" s="159"/>
      <c r="I173" s="161"/>
      <c r="J173" s="159"/>
      <c r="K173" s="161"/>
      <c r="L173" s="159"/>
      <c r="M173" s="161"/>
      <c r="N173" s="201"/>
      <c r="O173" s="153" t="e">
        <f>VLOOKUP($B167,利用者一覧!$C$4:$AU$53,22,FALSE)</f>
        <v>#N/A</v>
      </c>
      <c r="P173" s="154"/>
      <c r="Q173" s="154" t="e">
        <f>VLOOKUP($B167,利用者一覧!$C$4:$AU$53,24,FALSE)</f>
        <v>#N/A</v>
      </c>
      <c r="R173" s="154"/>
      <c r="S173" s="154" t="e">
        <f>VLOOKUP($B167,利用者一覧!$C$4:$AU$53,26,FALSE)</f>
        <v>#N/A</v>
      </c>
      <c r="T173" s="154"/>
      <c r="U173" s="154" t="e">
        <f>VLOOKUP($B167,利用者一覧!$C$4:$AU$53,28,FALSE)</f>
        <v>#N/A</v>
      </c>
      <c r="V173" s="154"/>
      <c r="W173" s="181"/>
      <c r="X173" s="181"/>
      <c r="Y173" s="181"/>
      <c r="Z173" s="181"/>
      <c r="AA173" s="181"/>
      <c r="AB173" s="181"/>
      <c r="AC173" s="181"/>
      <c r="AD173" s="182"/>
    </row>
    <row r="174" spans="1:30" ht="21.6" customHeight="1" thickBot="1">
      <c r="A174" s="148"/>
      <c r="B174" s="174" t="s">
        <v>182</v>
      </c>
      <c r="C174" s="175"/>
      <c r="D174" s="176"/>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8"/>
    </row>
    <row r="175" spans="1:30" ht="21.6" customHeight="1" thickBot="1">
      <c r="A175" s="146">
        <v>20</v>
      </c>
      <c r="B175" s="149" t="s">
        <v>9</v>
      </c>
      <c r="C175" s="150"/>
      <c r="D175" s="151"/>
      <c r="E175" s="149" t="s">
        <v>10</v>
      </c>
      <c r="F175" s="150"/>
      <c r="G175" s="150"/>
      <c r="H175" s="150"/>
      <c r="I175" s="196" t="s">
        <v>11</v>
      </c>
      <c r="J175" s="150"/>
      <c r="K175" s="197"/>
      <c r="L175" s="150" t="s">
        <v>12</v>
      </c>
      <c r="M175" s="150"/>
      <c r="N175" s="150"/>
      <c r="O175" s="198" t="s">
        <v>175</v>
      </c>
      <c r="P175" s="199"/>
      <c r="Q175" s="199"/>
      <c r="R175" s="199"/>
      <c r="S175" s="199"/>
      <c r="T175" s="199"/>
      <c r="U175" s="199"/>
      <c r="V175" s="199"/>
      <c r="W175" s="203" t="s">
        <v>169</v>
      </c>
      <c r="X175" s="204"/>
      <c r="Y175" s="204"/>
      <c r="Z175" s="205"/>
      <c r="AA175" s="206" t="e">
        <f>VLOOKUP($B176,利用者一覧!$C$4:$AU$53,43,FALSE)</f>
        <v>#N/A</v>
      </c>
      <c r="AB175" s="206"/>
      <c r="AC175" s="206"/>
      <c r="AD175" s="207"/>
    </row>
    <row r="176" spans="1:30" ht="21.6" customHeight="1" thickTop="1">
      <c r="A176" s="147"/>
      <c r="B176" s="208"/>
      <c r="C176" s="208"/>
      <c r="D176" s="208"/>
      <c r="E176" s="211" t="s">
        <v>19</v>
      </c>
      <c r="F176" s="212"/>
      <c r="G176" s="212"/>
      <c r="H176" s="212"/>
      <c r="I176" s="213" t="s">
        <v>20</v>
      </c>
      <c r="J176" s="214"/>
      <c r="K176" s="215"/>
      <c r="L176" s="214" t="s">
        <v>21</v>
      </c>
      <c r="M176" s="214"/>
      <c r="N176" s="214"/>
      <c r="O176" s="216" t="s">
        <v>147</v>
      </c>
      <c r="P176" s="218" t="e">
        <f>VLOOKUP($B176,利用者一覧!$C$4:$AU$53,40,FALSE)</f>
        <v>#N/A</v>
      </c>
      <c r="Q176" s="219"/>
      <c r="R176" s="219"/>
      <c r="S176" s="219"/>
      <c r="T176" s="219"/>
      <c r="U176" s="220"/>
      <c r="V176" s="88" t="s">
        <v>148</v>
      </c>
      <c r="W176" s="221" t="e">
        <f>VLOOKUP($B176,利用者一覧!$C$4:$AU$53,45,FALSE)</f>
        <v>#N/A</v>
      </c>
      <c r="X176" s="222"/>
      <c r="Y176" s="222"/>
      <c r="Z176" s="222"/>
      <c r="AA176" s="222"/>
      <c r="AB176" s="222"/>
      <c r="AC176" s="222"/>
      <c r="AD176" s="223"/>
    </row>
    <row r="177" spans="1:30" ht="21.6" customHeight="1">
      <c r="A177" s="147"/>
      <c r="B177" s="209"/>
      <c r="C177" s="209"/>
      <c r="D177" s="209"/>
      <c r="E177" s="183" t="s">
        <v>24</v>
      </c>
      <c r="F177" s="184"/>
      <c r="G177" s="184"/>
      <c r="H177" s="184"/>
      <c r="I177" s="185" t="s">
        <v>20</v>
      </c>
      <c r="J177" s="186"/>
      <c r="K177" s="187"/>
      <c r="L177" s="186" t="s">
        <v>21</v>
      </c>
      <c r="M177" s="186"/>
      <c r="N177" s="186"/>
      <c r="O177" s="217"/>
      <c r="P177" s="188" t="e">
        <f>VLOOKUP($B176,利用者一覧!$C$4:$AU$53,41,FALSE)</f>
        <v>#N/A</v>
      </c>
      <c r="Q177" s="189"/>
      <c r="R177" s="189"/>
      <c r="S177" s="189"/>
      <c r="T177" s="189"/>
      <c r="U177" s="190"/>
      <c r="V177" s="89" t="s">
        <v>148</v>
      </c>
      <c r="W177" s="224"/>
      <c r="X177" s="225"/>
      <c r="Y177" s="225"/>
      <c r="Z177" s="225"/>
      <c r="AA177" s="225"/>
      <c r="AB177" s="225"/>
      <c r="AC177" s="225"/>
      <c r="AD177" s="226"/>
    </row>
    <row r="178" spans="1:30" ht="21.6" customHeight="1" thickBot="1">
      <c r="A178" s="147"/>
      <c r="B178" s="210"/>
      <c r="C178" s="210"/>
      <c r="D178" s="210"/>
      <c r="E178" s="191" t="s">
        <v>25</v>
      </c>
      <c r="F178" s="192"/>
      <c r="G178" s="192"/>
      <c r="H178" s="192"/>
      <c r="I178" s="193" t="s">
        <v>20</v>
      </c>
      <c r="J178" s="194"/>
      <c r="K178" s="195"/>
      <c r="L178" s="194" t="s">
        <v>21</v>
      </c>
      <c r="M178" s="194"/>
      <c r="N178" s="194"/>
      <c r="O178" s="217"/>
      <c r="P178" s="188" t="e">
        <f>VLOOKUP($B176,利用者一覧!$C$4:$AU$53,42,FALSE)</f>
        <v>#N/A</v>
      </c>
      <c r="Q178" s="189"/>
      <c r="R178" s="189"/>
      <c r="S178" s="189"/>
      <c r="T178" s="189"/>
      <c r="U178" s="190"/>
      <c r="V178" s="89" t="s">
        <v>148</v>
      </c>
      <c r="W178" s="224"/>
      <c r="X178" s="225"/>
      <c r="Y178" s="225"/>
      <c r="Z178" s="225"/>
      <c r="AA178" s="225"/>
      <c r="AB178" s="225"/>
      <c r="AC178" s="225"/>
      <c r="AD178" s="226"/>
    </row>
    <row r="179" spans="1:30" ht="21.6" customHeight="1" thickBot="1">
      <c r="A179" s="147"/>
      <c r="B179" s="162" t="s">
        <v>132</v>
      </c>
      <c r="C179" s="165" t="s">
        <v>13</v>
      </c>
      <c r="D179" s="166"/>
      <c r="E179" s="167" t="s">
        <v>14</v>
      </c>
      <c r="F179" s="166"/>
      <c r="G179" s="167" t="s">
        <v>15</v>
      </c>
      <c r="H179" s="166"/>
      <c r="I179" s="167" t="s">
        <v>16</v>
      </c>
      <c r="J179" s="166"/>
      <c r="K179" s="167" t="s">
        <v>17</v>
      </c>
      <c r="L179" s="166"/>
      <c r="M179" s="167" t="s">
        <v>18</v>
      </c>
      <c r="N179" s="168"/>
      <c r="O179" s="169" t="s">
        <v>135</v>
      </c>
      <c r="P179" s="170"/>
      <c r="Q179" s="170" t="s">
        <v>143</v>
      </c>
      <c r="R179" s="170"/>
      <c r="S179" s="170" t="s">
        <v>144</v>
      </c>
      <c r="T179" s="170"/>
      <c r="U179" s="170" t="s">
        <v>138</v>
      </c>
      <c r="V179" s="171"/>
      <c r="W179" s="224"/>
      <c r="X179" s="225"/>
      <c r="Y179" s="225"/>
      <c r="Z179" s="225"/>
      <c r="AA179" s="225"/>
      <c r="AB179" s="225"/>
      <c r="AC179" s="225"/>
      <c r="AD179" s="226"/>
    </row>
    <row r="180" spans="1:30" ht="21.6" customHeight="1" thickTop="1">
      <c r="A180" s="147"/>
      <c r="B180" s="163"/>
      <c r="C180" s="90" t="s">
        <v>22</v>
      </c>
      <c r="D180" s="91" t="s">
        <v>23</v>
      </c>
      <c r="E180" s="92" t="s">
        <v>22</v>
      </c>
      <c r="F180" s="91" t="s">
        <v>23</v>
      </c>
      <c r="G180" s="92" t="s">
        <v>22</v>
      </c>
      <c r="H180" s="91" t="s">
        <v>23</v>
      </c>
      <c r="I180" s="92" t="s">
        <v>22</v>
      </c>
      <c r="J180" s="91" t="s">
        <v>23</v>
      </c>
      <c r="K180" s="92" t="s">
        <v>22</v>
      </c>
      <c r="L180" s="91" t="s">
        <v>23</v>
      </c>
      <c r="M180" s="92" t="s">
        <v>22</v>
      </c>
      <c r="N180" s="93" t="s">
        <v>23</v>
      </c>
      <c r="O180" s="172" t="e">
        <f>VLOOKUP($B176,利用者一覧!$C$4:$AU$53,14,FALSE)</f>
        <v>#N/A</v>
      </c>
      <c r="P180" s="155"/>
      <c r="Q180" s="173" t="e">
        <f>VLOOKUP($B176,利用者一覧!$C$4:$AU$53,16,FALSE)</f>
        <v>#N/A</v>
      </c>
      <c r="R180" s="155"/>
      <c r="S180" s="155" t="e">
        <f>VLOOKUP($B176,利用者一覧!$C$4:$AU$53,18,FALSE)</f>
        <v>#N/A</v>
      </c>
      <c r="T180" s="155"/>
      <c r="U180" s="155" t="e">
        <f>VLOOKUP($B176,利用者一覧!$C$4:$AU$53,20,FALSE)</f>
        <v>#N/A</v>
      </c>
      <c r="V180" s="155"/>
      <c r="W180" s="179" t="e">
        <f>VLOOKUP($B176,利用者一覧!$C$4:$AU$53,44,FALSE)</f>
        <v>#N/A</v>
      </c>
      <c r="X180" s="179"/>
      <c r="Y180" s="179"/>
      <c r="Z180" s="179"/>
      <c r="AA180" s="179"/>
      <c r="AB180" s="179"/>
      <c r="AC180" s="179"/>
      <c r="AD180" s="180"/>
    </row>
    <row r="181" spans="1:30" ht="21.6" customHeight="1">
      <c r="A181" s="147"/>
      <c r="B181" s="163"/>
      <c r="C181" s="156" t="e">
        <f>VLOOKUP($B176,利用者一覧!$C$4:$AU$53,30,FALSE)</f>
        <v>#N/A</v>
      </c>
      <c r="D181" s="158" t="s">
        <v>148</v>
      </c>
      <c r="E181" s="160" t="e">
        <f>VLOOKUP($B176,利用者一覧!$C$4:$AU$53,31,FALSE)</f>
        <v>#N/A</v>
      </c>
      <c r="F181" s="158" t="s">
        <v>148</v>
      </c>
      <c r="G181" s="160" t="e">
        <f>VLOOKUP($B176,利用者一覧!$C$4:$AU$53,32,FALSE)</f>
        <v>#N/A</v>
      </c>
      <c r="H181" s="158" t="s">
        <v>148</v>
      </c>
      <c r="I181" s="160" t="e">
        <f>VLOOKUP($B176,利用者一覧!$C$4:$AU$53,33,FALSE)</f>
        <v>#N/A</v>
      </c>
      <c r="J181" s="158" t="s">
        <v>148</v>
      </c>
      <c r="K181" s="160" t="e">
        <f>VLOOKUP($B176,利用者一覧!$C$4:$AU$53,34,FALSE)</f>
        <v>#N/A</v>
      </c>
      <c r="L181" s="158" t="s">
        <v>148</v>
      </c>
      <c r="M181" s="160" t="e">
        <f>VLOOKUP($B176,利用者一覧!$C$4:$AU$53,35,FALSE)</f>
        <v>#N/A</v>
      </c>
      <c r="N181" s="200" t="s">
        <v>148</v>
      </c>
      <c r="O181" s="202" t="s">
        <v>139</v>
      </c>
      <c r="P181" s="152"/>
      <c r="Q181" s="152" t="s">
        <v>140</v>
      </c>
      <c r="R181" s="152"/>
      <c r="S181" s="152" t="s">
        <v>141</v>
      </c>
      <c r="T181" s="152"/>
      <c r="U181" s="152" t="s">
        <v>142</v>
      </c>
      <c r="V181" s="152"/>
      <c r="W181" s="179"/>
      <c r="X181" s="179"/>
      <c r="Y181" s="179"/>
      <c r="Z181" s="179"/>
      <c r="AA181" s="179"/>
      <c r="AB181" s="179"/>
      <c r="AC181" s="179"/>
      <c r="AD181" s="180"/>
    </row>
    <row r="182" spans="1:30" ht="21.6" customHeight="1" thickBot="1">
      <c r="A182" s="147"/>
      <c r="B182" s="164"/>
      <c r="C182" s="157"/>
      <c r="D182" s="159"/>
      <c r="E182" s="161"/>
      <c r="F182" s="159"/>
      <c r="G182" s="161"/>
      <c r="H182" s="159"/>
      <c r="I182" s="161"/>
      <c r="J182" s="159"/>
      <c r="K182" s="161"/>
      <c r="L182" s="159"/>
      <c r="M182" s="161"/>
      <c r="N182" s="201"/>
      <c r="O182" s="153" t="e">
        <f>VLOOKUP($B176,利用者一覧!$C$4:$AU$53,22,FALSE)</f>
        <v>#N/A</v>
      </c>
      <c r="P182" s="154"/>
      <c r="Q182" s="154" t="e">
        <f>VLOOKUP($B176,利用者一覧!$C$4:$AU$53,24,FALSE)</f>
        <v>#N/A</v>
      </c>
      <c r="R182" s="154"/>
      <c r="S182" s="154" t="e">
        <f>VLOOKUP($B176,利用者一覧!$C$4:$AU$53,26,FALSE)</f>
        <v>#N/A</v>
      </c>
      <c r="T182" s="154"/>
      <c r="U182" s="154" t="e">
        <f>VLOOKUP($B176,利用者一覧!$C$4:$AU$53,28,FALSE)</f>
        <v>#N/A</v>
      </c>
      <c r="V182" s="154"/>
      <c r="W182" s="181"/>
      <c r="X182" s="181"/>
      <c r="Y182" s="181"/>
      <c r="Z182" s="181"/>
      <c r="AA182" s="181"/>
      <c r="AB182" s="181"/>
      <c r="AC182" s="181"/>
      <c r="AD182" s="182"/>
    </row>
    <row r="183" spans="1:30" ht="21.6" customHeight="1" thickBot="1">
      <c r="A183" s="148"/>
      <c r="B183" s="174" t="s">
        <v>182</v>
      </c>
      <c r="C183" s="175"/>
      <c r="D183" s="176"/>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8"/>
    </row>
    <row r="184" spans="1:30" ht="21" customHeight="1" thickBot="1">
      <c r="A184" s="146">
        <v>21</v>
      </c>
      <c r="B184" s="149" t="s">
        <v>9</v>
      </c>
      <c r="C184" s="150"/>
      <c r="D184" s="151"/>
      <c r="E184" s="149" t="s">
        <v>10</v>
      </c>
      <c r="F184" s="150"/>
      <c r="G184" s="150"/>
      <c r="H184" s="150"/>
      <c r="I184" s="196" t="s">
        <v>11</v>
      </c>
      <c r="J184" s="150"/>
      <c r="K184" s="197"/>
      <c r="L184" s="150" t="s">
        <v>12</v>
      </c>
      <c r="M184" s="150"/>
      <c r="N184" s="150"/>
      <c r="O184" s="198" t="s">
        <v>175</v>
      </c>
      <c r="P184" s="199"/>
      <c r="Q184" s="199"/>
      <c r="R184" s="199"/>
      <c r="S184" s="199"/>
      <c r="T184" s="199"/>
      <c r="U184" s="199"/>
      <c r="V184" s="199"/>
      <c r="W184" s="203" t="s">
        <v>169</v>
      </c>
      <c r="X184" s="204"/>
      <c r="Y184" s="204"/>
      <c r="Z184" s="205"/>
      <c r="AA184" s="206" t="e">
        <f>VLOOKUP($B185,利用者一覧!$C$4:$AU$53,43,FALSE)</f>
        <v>#N/A</v>
      </c>
      <c r="AB184" s="206"/>
      <c r="AC184" s="206"/>
      <c r="AD184" s="207"/>
    </row>
    <row r="185" spans="1:30" ht="21" customHeight="1" thickTop="1">
      <c r="A185" s="147"/>
      <c r="B185" s="208"/>
      <c r="C185" s="208"/>
      <c r="D185" s="208"/>
      <c r="E185" s="211" t="s">
        <v>19</v>
      </c>
      <c r="F185" s="212"/>
      <c r="G185" s="212"/>
      <c r="H185" s="212"/>
      <c r="I185" s="213" t="s">
        <v>20</v>
      </c>
      <c r="J185" s="214"/>
      <c r="K185" s="215"/>
      <c r="L185" s="214" t="s">
        <v>21</v>
      </c>
      <c r="M185" s="214"/>
      <c r="N185" s="214"/>
      <c r="O185" s="216" t="s">
        <v>147</v>
      </c>
      <c r="P185" s="218" t="e">
        <f>VLOOKUP($B185,利用者一覧!$C$4:$AU$53,40,FALSE)</f>
        <v>#N/A</v>
      </c>
      <c r="Q185" s="219"/>
      <c r="R185" s="219"/>
      <c r="S185" s="219"/>
      <c r="T185" s="219"/>
      <c r="U185" s="220"/>
      <c r="V185" s="88" t="s">
        <v>148</v>
      </c>
      <c r="W185" s="221" t="e">
        <f>VLOOKUP($B185,利用者一覧!$C$4:$AU$53,45,FALSE)</f>
        <v>#N/A</v>
      </c>
      <c r="X185" s="222"/>
      <c r="Y185" s="222"/>
      <c r="Z185" s="222"/>
      <c r="AA185" s="222"/>
      <c r="AB185" s="222"/>
      <c r="AC185" s="222"/>
      <c r="AD185" s="223"/>
    </row>
    <row r="186" spans="1:30" ht="21" customHeight="1">
      <c r="A186" s="147"/>
      <c r="B186" s="209"/>
      <c r="C186" s="209"/>
      <c r="D186" s="209"/>
      <c r="E186" s="183" t="s">
        <v>24</v>
      </c>
      <c r="F186" s="184"/>
      <c r="G186" s="184"/>
      <c r="H186" s="184"/>
      <c r="I186" s="185" t="s">
        <v>20</v>
      </c>
      <c r="J186" s="186"/>
      <c r="K186" s="187"/>
      <c r="L186" s="186" t="s">
        <v>21</v>
      </c>
      <c r="M186" s="186"/>
      <c r="N186" s="186"/>
      <c r="O186" s="217"/>
      <c r="P186" s="188" t="e">
        <f>VLOOKUP($B185,利用者一覧!$C$4:$AU$53,41,FALSE)</f>
        <v>#N/A</v>
      </c>
      <c r="Q186" s="189"/>
      <c r="R186" s="189"/>
      <c r="S186" s="189"/>
      <c r="T186" s="189"/>
      <c r="U186" s="190"/>
      <c r="V186" s="89" t="s">
        <v>148</v>
      </c>
      <c r="W186" s="224"/>
      <c r="X186" s="225"/>
      <c r="Y186" s="225"/>
      <c r="Z186" s="225"/>
      <c r="AA186" s="225"/>
      <c r="AB186" s="225"/>
      <c r="AC186" s="225"/>
      <c r="AD186" s="226"/>
    </row>
    <row r="187" spans="1:30" ht="21" customHeight="1" thickBot="1">
      <c r="A187" s="147"/>
      <c r="B187" s="210"/>
      <c r="C187" s="210"/>
      <c r="D187" s="210"/>
      <c r="E187" s="191" t="s">
        <v>25</v>
      </c>
      <c r="F187" s="192"/>
      <c r="G187" s="192"/>
      <c r="H187" s="192"/>
      <c r="I187" s="193" t="s">
        <v>20</v>
      </c>
      <c r="J187" s="194"/>
      <c r="K187" s="195"/>
      <c r="L187" s="194" t="s">
        <v>21</v>
      </c>
      <c r="M187" s="194"/>
      <c r="N187" s="194"/>
      <c r="O187" s="217"/>
      <c r="P187" s="188" t="e">
        <f>VLOOKUP($B185,利用者一覧!$C$4:$AU$53,42,FALSE)</f>
        <v>#N/A</v>
      </c>
      <c r="Q187" s="189"/>
      <c r="R187" s="189"/>
      <c r="S187" s="189"/>
      <c r="T187" s="189"/>
      <c r="U187" s="190"/>
      <c r="V187" s="89" t="s">
        <v>148</v>
      </c>
      <c r="W187" s="224"/>
      <c r="X187" s="225"/>
      <c r="Y187" s="225"/>
      <c r="Z187" s="225"/>
      <c r="AA187" s="225"/>
      <c r="AB187" s="225"/>
      <c r="AC187" s="225"/>
      <c r="AD187" s="226"/>
    </row>
    <row r="188" spans="1:30" ht="21" customHeight="1" thickBot="1">
      <c r="A188" s="147"/>
      <c r="B188" s="162" t="s">
        <v>132</v>
      </c>
      <c r="C188" s="165" t="s">
        <v>13</v>
      </c>
      <c r="D188" s="166"/>
      <c r="E188" s="167" t="s">
        <v>14</v>
      </c>
      <c r="F188" s="166"/>
      <c r="G188" s="167" t="s">
        <v>15</v>
      </c>
      <c r="H188" s="166"/>
      <c r="I188" s="167" t="s">
        <v>16</v>
      </c>
      <c r="J188" s="166"/>
      <c r="K188" s="167" t="s">
        <v>17</v>
      </c>
      <c r="L188" s="166"/>
      <c r="M188" s="167" t="s">
        <v>18</v>
      </c>
      <c r="N188" s="168"/>
      <c r="O188" s="169" t="s">
        <v>135</v>
      </c>
      <c r="P188" s="170"/>
      <c r="Q188" s="170" t="s">
        <v>143</v>
      </c>
      <c r="R188" s="170"/>
      <c r="S188" s="170" t="s">
        <v>144</v>
      </c>
      <c r="T188" s="170"/>
      <c r="U188" s="170" t="s">
        <v>138</v>
      </c>
      <c r="V188" s="171"/>
      <c r="W188" s="224"/>
      <c r="X188" s="225"/>
      <c r="Y188" s="225"/>
      <c r="Z188" s="225"/>
      <c r="AA188" s="225"/>
      <c r="AB188" s="225"/>
      <c r="AC188" s="225"/>
      <c r="AD188" s="226"/>
    </row>
    <row r="189" spans="1:30" ht="21" customHeight="1" thickTop="1">
      <c r="A189" s="147"/>
      <c r="B189" s="163"/>
      <c r="C189" s="90" t="s">
        <v>22</v>
      </c>
      <c r="D189" s="91" t="s">
        <v>23</v>
      </c>
      <c r="E189" s="92" t="s">
        <v>22</v>
      </c>
      <c r="F189" s="91" t="s">
        <v>23</v>
      </c>
      <c r="G189" s="92" t="s">
        <v>22</v>
      </c>
      <c r="H189" s="91" t="s">
        <v>23</v>
      </c>
      <c r="I189" s="92" t="s">
        <v>22</v>
      </c>
      <c r="J189" s="91" t="s">
        <v>23</v>
      </c>
      <c r="K189" s="92" t="s">
        <v>22</v>
      </c>
      <c r="L189" s="91" t="s">
        <v>23</v>
      </c>
      <c r="M189" s="92" t="s">
        <v>22</v>
      </c>
      <c r="N189" s="93" t="s">
        <v>23</v>
      </c>
      <c r="O189" s="172" t="e">
        <f>VLOOKUP($B185,利用者一覧!$C$4:$AU$53,14,FALSE)</f>
        <v>#N/A</v>
      </c>
      <c r="P189" s="155"/>
      <c r="Q189" s="173" t="e">
        <f>VLOOKUP($B185,利用者一覧!$C$4:$AU$53,16,FALSE)</f>
        <v>#N/A</v>
      </c>
      <c r="R189" s="155"/>
      <c r="S189" s="155" t="e">
        <f>VLOOKUP($B185,利用者一覧!$C$4:$AU$53,18,FALSE)</f>
        <v>#N/A</v>
      </c>
      <c r="T189" s="155"/>
      <c r="U189" s="155" t="e">
        <f>VLOOKUP($B185,利用者一覧!$C$4:$AU$53,20,FALSE)</f>
        <v>#N/A</v>
      </c>
      <c r="V189" s="155"/>
      <c r="W189" s="179" t="e">
        <f>VLOOKUP($B185,利用者一覧!$C$4:$AU$53,44,FALSE)</f>
        <v>#N/A</v>
      </c>
      <c r="X189" s="179"/>
      <c r="Y189" s="179"/>
      <c r="Z189" s="179"/>
      <c r="AA189" s="179"/>
      <c r="AB189" s="179"/>
      <c r="AC189" s="179"/>
      <c r="AD189" s="180"/>
    </row>
    <row r="190" spans="1:30" ht="21" customHeight="1">
      <c r="A190" s="147"/>
      <c r="B190" s="163"/>
      <c r="C190" s="156" t="e">
        <f>VLOOKUP($B185,利用者一覧!$C$4:$AU$53,30,FALSE)</f>
        <v>#N/A</v>
      </c>
      <c r="D190" s="158" t="s">
        <v>148</v>
      </c>
      <c r="E190" s="160" t="e">
        <f>VLOOKUP($B185,利用者一覧!$C$4:$AU$53,31,FALSE)</f>
        <v>#N/A</v>
      </c>
      <c r="F190" s="158" t="s">
        <v>148</v>
      </c>
      <c r="G190" s="160" t="e">
        <f>VLOOKUP($B185,利用者一覧!$C$4:$AU$53,32,FALSE)</f>
        <v>#N/A</v>
      </c>
      <c r="H190" s="158" t="s">
        <v>148</v>
      </c>
      <c r="I190" s="160" t="e">
        <f>VLOOKUP($B185,利用者一覧!$C$4:$AU$53,33,FALSE)</f>
        <v>#N/A</v>
      </c>
      <c r="J190" s="158" t="s">
        <v>148</v>
      </c>
      <c r="K190" s="160" t="e">
        <f>VLOOKUP($B185,利用者一覧!$C$4:$AU$53,34,FALSE)</f>
        <v>#N/A</v>
      </c>
      <c r="L190" s="158" t="s">
        <v>148</v>
      </c>
      <c r="M190" s="160" t="e">
        <f>VLOOKUP($B185,利用者一覧!$C$4:$AU$53,35,FALSE)</f>
        <v>#N/A</v>
      </c>
      <c r="N190" s="200" t="s">
        <v>148</v>
      </c>
      <c r="O190" s="202" t="s">
        <v>139</v>
      </c>
      <c r="P190" s="152"/>
      <c r="Q190" s="152" t="s">
        <v>140</v>
      </c>
      <c r="R190" s="152"/>
      <c r="S190" s="152" t="s">
        <v>141</v>
      </c>
      <c r="T190" s="152"/>
      <c r="U190" s="152" t="s">
        <v>142</v>
      </c>
      <c r="V190" s="152"/>
      <c r="W190" s="179"/>
      <c r="X190" s="179"/>
      <c r="Y190" s="179"/>
      <c r="Z190" s="179"/>
      <c r="AA190" s="179"/>
      <c r="AB190" s="179"/>
      <c r="AC190" s="179"/>
      <c r="AD190" s="180"/>
    </row>
    <row r="191" spans="1:30" ht="21" customHeight="1" thickBot="1">
      <c r="A191" s="147"/>
      <c r="B191" s="164"/>
      <c r="C191" s="157"/>
      <c r="D191" s="159"/>
      <c r="E191" s="161"/>
      <c r="F191" s="159"/>
      <c r="G191" s="161"/>
      <c r="H191" s="159"/>
      <c r="I191" s="161"/>
      <c r="J191" s="159"/>
      <c r="K191" s="161"/>
      <c r="L191" s="159"/>
      <c r="M191" s="161"/>
      <c r="N191" s="201"/>
      <c r="O191" s="153" t="e">
        <f>VLOOKUP($B185,利用者一覧!$C$4:$AU$53,22,FALSE)</f>
        <v>#N/A</v>
      </c>
      <c r="P191" s="154"/>
      <c r="Q191" s="154" t="e">
        <f>VLOOKUP($B185,利用者一覧!$C$4:$AU$53,24,FALSE)</f>
        <v>#N/A</v>
      </c>
      <c r="R191" s="154"/>
      <c r="S191" s="154" t="e">
        <f>VLOOKUP($B185,利用者一覧!$C$4:$AU$53,26,FALSE)</f>
        <v>#N/A</v>
      </c>
      <c r="T191" s="154"/>
      <c r="U191" s="154" t="e">
        <f>VLOOKUP($B185,利用者一覧!$C$4:$AU$53,28,FALSE)</f>
        <v>#N/A</v>
      </c>
      <c r="V191" s="154"/>
      <c r="W191" s="181"/>
      <c r="X191" s="181"/>
      <c r="Y191" s="181"/>
      <c r="Z191" s="181"/>
      <c r="AA191" s="181"/>
      <c r="AB191" s="181"/>
      <c r="AC191" s="181"/>
      <c r="AD191" s="182"/>
    </row>
    <row r="192" spans="1:30" ht="26.4" customHeight="1" thickBot="1">
      <c r="A192" s="148"/>
      <c r="B192" s="174" t="s">
        <v>182</v>
      </c>
      <c r="C192" s="175"/>
      <c r="D192" s="176"/>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8"/>
    </row>
    <row r="193" spans="1:30" ht="21.6" customHeight="1" thickBot="1">
      <c r="A193" s="146">
        <v>22</v>
      </c>
      <c r="B193" s="149" t="s">
        <v>9</v>
      </c>
      <c r="C193" s="150"/>
      <c r="D193" s="151"/>
      <c r="E193" s="149" t="s">
        <v>10</v>
      </c>
      <c r="F193" s="150"/>
      <c r="G193" s="150"/>
      <c r="H193" s="150"/>
      <c r="I193" s="196" t="s">
        <v>11</v>
      </c>
      <c r="J193" s="150"/>
      <c r="K193" s="197"/>
      <c r="L193" s="150" t="s">
        <v>12</v>
      </c>
      <c r="M193" s="150"/>
      <c r="N193" s="150"/>
      <c r="O193" s="198" t="s">
        <v>175</v>
      </c>
      <c r="P193" s="199"/>
      <c r="Q193" s="199"/>
      <c r="R193" s="199"/>
      <c r="S193" s="199"/>
      <c r="T193" s="199"/>
      <c r="U193" s="199"/>
      <c r="V193" s="199"/>
      <c r="W193" s="203" t="s">
        <v>169</v>
      </c>
      <c r="X193" s="204"/>
      <c r="Y193" s="204"/>
      <c r="Z193" s="205"/>
      <c r="AA193" s="206" t="e">
        <f>VLOOKUP($B194,利用者一覧!$C$4:$AU$53,43,FALSE)</f>
        <v>#N/A</v>
      </c>
      <c r="AB193" s="206"/>
      <c r="AC193" s="206"/>
      <c r="AD193" s="207"/>
    </row>
    <row r="194" spans="1:30" ht="21.6" customHeight="1" thickTop="1">
      <c r="A194" s="147"/>
      <c r="B194" s="208"/>
      <c r="C194" s="208"/>
      <c r="D194" s="208"/>
      <c r="E194" s="211" t="s">
        <v>19</v>
      </c>
      <c r="F194" s="212"/>
      <c r="G194" s="212"/>
      <c r="H194" s="212"/>
      <c r="I194" s="213" t="s">
        <v>20</v>
      </c>
      <c r="J194" s="214"/>
      <c r="K194" s="215"/>
      <c r="L194" s="214" t="s">
        <v>21</v>
      </c>
      <c r="M194" s="214"/>
      <c r="N194" s="214"/>
      <c r="O194" s="216" t="s">
        <v>147</v>
      </c>
      <c r="P194" s="218" t="e">
        <f>VLOOKUP($B194,利用者一覧!$C$4:$AU$53,40,FALSE)</f>
        <v>#N/A</v>
      </c>
      <c r="Q194" s="219"/>
      <c r="R194" s="219"/>
      <c r="S194" s="219"/>
      <c r="T194" s="219"/>
      <c r="U194" s="220"/>
      <c r="V194" s="88" t="s">
        <v>148</v>
      </c>
      <c r="W194" s="221" t="e">
        <f>VLOOKUP($B194,利用者一覧!$C$4:$AU$53,45,FALSE)</f>
        <v>#N/A</v>
      </c>
      <c r="X194" s="222"/>
      <c r="Y194" s="222"/>
      <c r="Z194" s="222"/>
      <c r="AA194" s="222"/>
      <c r="AB194" s="222"/>
      <c r="AC194" s="222"/>
      <c r="AD194" s="223"/>
    </row>
    <row r="195" spans="1:30" ht="21.6" customHeight="1">
      <c r="A195" s="147"/>
      <c r="B195" s="209"/>
      <c r="C195" s="209"/>
      <c r="D195" s="209"/>
      <c r="E195" s="183" t="s">
        <v>24</v>
      </c>
      <c r="F195" s="184"/>
      <c r="G195" s="184"/>
      <c r="H195" s="184"/>
      <c r="I195" s="185" t="s">
        <v>20</v>
      </c>
      <c r="J195" s="186"/>
      <c r="K195" s="187"/>
      <c r="L195" s="186" t="s">
        <v>21</v>
      </c>
      <c r="M195" s="186"/>
      <c r="N195" s="186"/>
      <c r="O195" s="217"/>
      <c r="P195" s="188" t="e">
        <f>VLOOKUP($B194,利用者一覧!$C$4:$AU$53,41,FALSE)</f>
        <v>#N/A</v>
      </c>
      <c r="Q195" s="189"/>
      <c r="R195" s="189"/>
      <c r="S195" s="189"/>
      <c r="T195" s="189"/>
      <c r="U195" s="190"/>
      <c r="V195" s="89" t="s">
        <v>148</v>
      </c>
      <c r="W195" s="224"/>
      <c r="X195" s="225"/>
      <c r="Y195" s="225"/>
      <c r="Z195" s="225"/>
      <c r="AA195" s="225"/>
      <c r="AB195" s="225"/>
      <c r="AC195" s="225"/>
      <c r="AD195" s="226"/>
    </row>
    <row r="196" spans="1:30" ht="21.6" customHeight="1" thickBot="1">
      <c r="A196" s="147"/>
      <c r="B196" s="210"/>
      <c r="C196" s="210"/>
      <c r="D196" s="210"/>
      <c r="E196" s="191" t="s">
        <v>25</v>
      </c>
      <c r="F196" s="192"/>
      <c r="G196" s="192"/>
      <c r="H196" s="192"/>
      <c r="I196" s="193" t="s">
        <v>20</v>
      </c>
      <c r="J196" s="194"/>
      <c r="K196" s="195"/>
      <c r="L196" s="194" t="s">
        <v>21</v>
      </c>
      <c r="M196" s="194"/>
      <c r="N196" s="194"/>
      <c r="O196" s="217"/>
      <c r="P196" s="188" t="e">
        <f>VLOOKUP($B194,利用者一覧!$C$4:$AU$53,42,FALSE)</f>
        <v>#N/A</v>
      </c>
      <c r="Q196" s="189"/>
      <c r="R196" s="189"/>
      <c r="S196" s="189"/>
      <c r="T196" s="189"/>
      <c r="U196" s="190"/>
      <c r="V196" s="89" t="s">
        <v>148</v>
      </c>
      <c r="W196" s="224"/>
      <c r="X196" s="225"/>
      <c r="Y196" s="225"/>
      <c r="Z196" s="225"/>
      <c r="AA196" s="225"/>
      <c r="AB196" s="225"/>
      <c r="AC196" s="225"/>
      <c r="AD196" s="226"/>
    </row>
    <row r="197" spans="1:30" ht="21.6" customHeight="1" thickBot="1">
      <c r="A197" s="147"/>
      <c r="B197" s="162" t="s">
        <v>132</v>
      </c>
      <c r="C197" s="165" t="s">
        <v>13</v>
      </c>
      <c r="D197" s="166"/>
      <c r="E197" s="167" t="s">
        <v>14</v>
      </c>
      <c r="F197" s="166"/>
      <c r="G197" s="167" t="s">
        <v>15</v>
      </c>
      <c r="H197" s="166"/>
      <c r="I197" s="167" t="s">
        <v>16</v>
      </c>
      <c r="J197" s="166"/>
      <c r="K197" s="167" t="s">
        <v>17</v>
      </c>
      <c r="L197" s="166"/>
      <c r="M197" s="167" t="s">
        <v>18</v>
      </c>
      <c r="N197" s="168"/>
      <c r="O197" s="169" t="s">
        <v>135</v>
      </c>
      <c r="P197" s="170"/>
      <c r="Q197" s="170" t="s">
        <v>143</v>
      </c>
      <c r="R197" s="170"/>
      <c r="S197" s="170" t="s">
        <v>144</v>
      </c>
      <c r="T197" s="170"/>
      <c r="U197" s="170" t="s">
        <v>138</v>
      </c>
      <c r="V197" s="171"/>
      <c r="W197" s="224"/>
      <c r="X197" s="225"/>
      <c r="Y197" s="225"/>
      <c r="Z197" s="225"/>
      <c r="AA197" s="225"/>
      <c r="AB197" s="225"/>
      <c r="AC197" s="225"/>
      <c r="AD197" s="226"/>
    </row>
    <row r="198" spans="1:30" ht="21.6" customHeight="1" thickTop="1">
      <c r="A198" s="147"/>
      <c r="B198" s="163"/>
      <c r="C198" s="90" t="s">
        <v>22</v>
      </c>
      <c r="D198" s="91" t="s">
        <v>23</v>
      </c>
      <c r="E198" s="92" t="s">
        <v>22</v>
      </c>
      <c r="F198" s="91" t="s">
        <v>23</v>
      </c>
      <c r="G198" s="92" t="s">
        <v>22</v>
      </c>
      <c r="H198" s="91" t="s">
        <v>23</v>
      </c>
      <c r="I198" s="92" t="s">
        <v>22</v>
      </c>
      <c r="J198" s="91" t="s">
        <v>23</v>
      </c>
      <c r="K198" s="92" t="s">
        <v>22</v>
      </c>
      <c r="L198" s="91" t="s">
        <v>23</v>
      </c>
      <c r="M198" s="92" t="s">
        <v>22</v>
      </c>
      <c r="N198" s="93" t="s">
        <v>23</v>
      </c>
      <c r="O198" s="172" t="e">
        <f>VLOOKUP($B194,利用者一覧!$C$4:$AU$53,14,FALSE)</f>
        <v>#N/A</v>
      </c>
      <c r="P198" s="155"/>
      <c r="Q198" s="173" t="e">
        <f>VLOOKUP($B194,利用者一覧!$C$4:$AU$53,16,FALSE)</f>
        <v>#N/A</v>
      </c>
      <c r="R198" s="155"/>
      <c r="S198" s="155" t="e">
        <f>VLOOKUP($B194,利用者一覧!$C$4:$AU$53,18,FALSE)</f>
        <v>#N/A</v>
      </c>
      <c r="T198" s="155"/>
      <c r="U198" s="155" t="e">
        <f>VLOOKUP($B194,利用者一覧!$C$4:$AU$53,20,FALSE)</f>
        <v>#N/A</v>
      </c>
      <c r="V198" s="155"/>
      <c r="W198" s="179" t="e">
        <f>VLOOKUP($B194,利用者一覧!$C$4:$AU$53,44,FALSE)</f>
        <v>#N/A</v>
      </c>
      <c r="X198" s="179"/>
      <c r="Y198" s="179"/>
      <c r="Z198" s="179"/>
      <c r="AA198" s="179"/>
      <c r="AB198" s="179"/>
      <c r="AC198" s="179"/>
      <c r="AD198" s="180"/>
    </row>
    <row r="199" spans="1:30" ht="21.6" customHeight="1">
      <c r="A199" s="147"/>
      <c r="B199" s="163"/>
      <c r="C199" s="156" t="e">
        <f>VLOOKUP($B194,利用者一覧!$C$4:$AU$53,30,FALSE)</f>
        <v>#N/A</v>
      </c>
      <c r="D199" s="158" t="s">
        <v>148</v>
      </c>
      <c r="E199" s="160" t="e">
        <f>VLOOKUP($B194,利用者一覧!$C$4:$AU$53,31,FALSE)</f>
        <v>#N/A</v>
      </c>
      <c r="F199" s="158" t="s">
        <v>148</v>
      </c>
      <c r="G199" s="160" t="e">
        <f>VLOOKUP($B194,利用者一覧!$C$4:$AU$53,32,FALSE)</f>
        <v>#N/A</v>
      </c>
      <c r="H199" s="158" t="s">
        <v>148</v>
      </c>
      <c r="I199" s="160" t="e">
        <f>VLOOKUP($B194,利用者一覧!$C$4:$AU$53,33,FALSE)</f>
        <v>#N/A</v>
      </c>
      <c r="J199" s="158" t="s">
        <v>148</v>
      </c>
      <c r="K199" s="160" t="e">
        <f>VLOOKUP($B194,利用者一覧!$C$4:$AU$53,34,FALSE)</f>
        <v>#N/A</v>
      </c>
      <c r="L199" s="158" t="s">
        <v>148</v>
      </c>
      <c r="M199" s="160" t="e">
        <f>VLOOKUP($B194,利用者一覧!$C$4:$AU$53,35,FALSE)</f>
        <v>#N/A</v>
      </c>
      <c r="N199" s="200" t="s">
        <v>148</v>
      </c>
      <c r="O199" s="202" t="s">
        <v>139</v>
      </c>
      <c r="P199" s="152"/>
      <c r="Q199" s="152" t="s">
        <v>140</v>
      </c>
      <c r="R199" s="152"/>
      <c r="S199" s="152" t="s">
        <v>141</v>
      </c>
      <c r="T199" s="152"/>
      <c r="U199" s="152" t="s">
        <v>142</v>
      </c>
      <c r="V199" s="152"/>
      <c r="W199" s="179"/>
      <c r="X199" s="179"/>
      <c r="Y199" s="179"/>
      <c r="Z199" s="179"/>
      <c r="AA199" s="179"/>
      <c r="AB199" s="179"/>
      <c r="AC199" s="179"/>
      <c r="AD199" s="180"/>
    </row>
    <row r="200" spans="1:30" ht="21.6" customHeight="1" thickBot="1">
      <c r="A200" s="147"/>
      <c r="B200" s="164"/>
      <c r="C200" s="157"/>
      <c r="D200" s="159"/>
      <c r="E200" s="161"/>
      <c r="F200" s="159"/>
      <c r="G200" s="161"/>
      <c r="H200" s="159"/>
      <c r="I200" s="161"/>
      <c r="J200" s="159"/>
      <c r="K200" s="161"/>
      <c r="L200" s="159"/>
      <c r="M200" s="161"/>
      <c r="N200" s="201"/>
      <c r="O200" s="153" t="e">
        <f>VLOOKUP($B194,利用者一覧!$C$4:$AU$53,22,FALSE)</f>
        <v>#N/A</v>
      </c>
      <c r="P200" s="154"/>
      <c r="Q200" s="154" t="e">
        <f>VLOOKUP($B194,利用者一覧!$C$4:$AU$53,24,FALSE)</f>
        <v>#N/A</v>
      </c>
      <c r="R200" s="154"/>
      <c r="S200" s="154" t="e">
        <f>VLOOKUP($B194,利用者一覧!$C$4:$AU$53,26,FALSE)</f>
        <v>#N/A</v>
      </c>
      <c r="T200" s="154"/>
      <c r="U200" s="154" t="e">
        <f>VLOOKUP($B194,利用者一覧!$C$4:$AU$53,28,FALSE)</f>
        <v>#N/A</v>
      </c>
      <c r="V200" s="154"/>
      <c r="W200" s="181"/>
      <c r="X200" s="181"/>
      <c r="Y200" s="181"/>
      <c r="Z200" s="181"/>
      <c r="AA200" s="181"/>
      <c r="AB200" s="181"/>
      <c r="AC200" s="181"/>
      <c r="AD200" s="182"/>
    </row>
    <row r="201" spans="1:30" ht="21.6" customHeight="1" thickBot="1">
      <c r="A201" s="148"/>
      <c r="B201" s="174" t="s">
        <v>182</v>
      </c>
      <c r="C201" s="175"/>
      <c r="D201" s="176"/>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8"/>
    </row>
    <row r="202" spans="1:30" ht="21.6" customHeight="1" thickBot="1">
      <c r="A202" s="146">
        <v>23</v>
      </c>
      <c r="B202" s="149" t="s">
        <v>9</v>
      </c>
      <c r="C202" s="150"/>
      <c r="D202" s="151"/>
      <c r="E202" s="149" t="s">
        <v>10</v>
      </c>
      <c r="F202" s="150"/>
      <c r="G202" s="150"/>
      <c r="H202" s="150"/>
      <c r="I202" s="196" t="s">
        <v>11</v>
      </c>
      <c r="J202" s="150"/>
      <c r="K202" s="197"/>
      <c r="L202" s="150" t="s">
        <v>12</v>
      </c>
      <c r="M202" s="150"/>
      <c r="N202" s="150"/>
      <c r="O202" s="198" t="s">
        <v>175</v>
      </c>
      <c r="P202" s="199"/>
      <c r="Q202" s="199"/>
      <c r="R202" s="199"/>
      <c r="S202" s="199"/>
      <c r="T202" s="199"/>
      <c r="U202" s="199"/>
      <c r="V202" s="199"/>
      <c r="W202" s="203" t="s">
        <v>169</v>
      </c>
      <c r="X202" s="204"/>
      <c r="Y202" s="204"/>
      <c r="Z202" s="205"/>
      <c r="AA202" s="206" t="e">
        <f>VLOOKUP($B203,利用者一覧!$C$4:$AU$53,43,FALSE)</f>
        <v>#N/A</v>
      </c>
      <c r="AB202" s="206"/>
      <c r="AC202" s="206"/>
      <c r="AD202" s="207"/>
    </row>
    <row r="203" spans="1:30" ht="21.6" customHeight="1" thickTop="1">
      <c r="A203" s="147"/>
      <c r="B203" s="208"/>
      <c r="C203" s="208"/>
      <c r="D203" s="208"/>
      <c r="E203" s="211" t="s">
        <v>19</v>
      </c>
      <c r="F203" s="212"/>
      <c r="G203" s="212"/>
      <c r="H203" s="212"/>
      <c r="I203" s="213" t="s">
        <v>20</v>
      </c>
      <c r="J203" s="214"/>
      <c r="K203" s="215"/>
      <c r="L203" s="214" t="s">
        <v>21</v>
      </c>
      <c r="M203" s="214"/>
      <c r="N203" s="214"/>
      <c r="O203" s="216" t="s">
        <v>147</v>
      </c>
      <c r="P203" s="218" t="e">
        <f>VLOOKUP($B203,利用者一覧!$C$4:$AU$53,40,FALSE)</f>
        <v>#N/A</v>
      </c>
      <c r="Q203" s="219"/>
      <c r="R203" s="219"/>
      <c r="S203" s="219"/>
      <c r="T203" s="219"/>
      <c r="U203" s="220"/>
      <c r="V203" s="88" t="s">
        <v>148</v>
      </c>
      <c r="W203" s="221" t="e">
        <f>VLOOKUP($B203,利用者一覧!$C$4:$AU$53,45,FALSE)</f>
        <v>#N/A</v>
      </c>
      <c r="X203" s="222"/>
      <c r="Y203" s="222"/>
      <c r="Z203" s="222"/>
      <c r="AA203" s="222"/>
      <c r="AB203" s="222"/>
      <c r="AC203" s="222"/>
      <c r="AD203" s="223"/>
    </row>
    <row r="204" spans="1:30" ht="21.6" customHeight="1">
      <c r="A204" s="147"/>
      <c r="B204" s="209"/>
      <c r="C204" s="209"/>
      <c r="D204" s="209"/>
      <c r="E204" s="183" t="s">
        <v>24</v>
      </c>
      <c r="F204" s="184"/>
      <c r="G204" s="184"/>
      <c r="H204" s="184"/>
      <c r="I204" s="185" t="s">
        <v>20</v>
      </c>
      <c r="J204" s="186"/>
      <c r="K204" s="187"/>
      <c r="L204" s="186" t="s">
        <v>21</v>
      </c>
      <c r="M204" s="186"/>
      <c r="N204" s="186"/>
      <c r="O204" s="217"/>
      <c r="P204" s="188" t="e">
        <f>VLOOKUP($B203,利用者一覧!$C$4:$AU$53,41,FALSE)</f>
        <v>#N/A</v>
      </c>
      <c r="Q204" s="189"/>
      <c r="R204" s="189"/>
      <c r="S204" s="189"/>
      <c r="T204" s="189"/>
      <c r="U204" s="190"/>
      <c r="V204" s="89" t="s">
        <v>148</v>
      </c>
      <c r="W204" s="224"/>
      <c r="X204" s="225"/>
      <c r="Y204" s="225"/>
      <c r="Z204" s="225"/>
      <c r="AA204" s="225"/>
      <c r="AB204" s="225"/>
      <c r="AC204" s="225"/>
      <c r="AD204" s="226"/>
    </row>
    <row r="205" spans="1:30" ht="21.6" customHeight="1" thickBot="1">
      <c r="A205" s="147"/>
      <c r="B205" s="210"/>
      <c r="C205" s="210"/>
      <c r="D205" s="210"/>
      <c r="E205" s="191" t="s">
        <v>25</v>
      </c>
      <c r="F205" s="192"/>
      <c r="G205" s="192"/>
      <c r="H205" s="192"/>
      <c r="I205" s="193" t="s">
        <v>20</v>
      </c>
      <c r="J205" s="194"/>
      <c r="K205" s="195"/>
      <c r="L205" s="194" t="s">
        <v>21</v>
      </c>
      <c r="M205" s="194"/>
      <c r="N205" s="194"/>
      <c r="O205" s="217"/>
      <c r="P205" s="188" t="e">
        <f>VLOOKUP($B203,利用者一覧!$C$4:$AU$53,42,FALSE)</f>
        <v>#N/A</v>
      </c>
      <c r="Q205" s="189"/>
      <c r="R205" s="189"/>
      <c r="S205" s="189"/>
      <c r="T205" s="189"/>
      <c r="U205" s="190"/>
      <c r="V205" s="89" t="s">
        <v>148</v>
      </c>
      <c r="W205" s="224"/>
      <c r="X205" s="225"/>
      <c r="Y205" s="225"/>
      <c r="Z205" s="225"/>
      <c r="AA205" s="225"/>
      <c r="AB205" s="225"/>
      <c r="AC205" s="225"/>
      <c r="AD205" s="226"/>
    </row>
    <row r="206" spans="1:30" ht="21.6" customHeight="1" thickBot="1">
      <c r="A206" s="147"/>
      <c r="B206" s="162" t="s">
        <v>132</v>
      </c>
      <c r="C206" s="165" t="s">
        <v>13</v>
      </c>
      <c r="D206" s="166"/>
      <c r="E206" s="167" t="s">
        <v>14</v>
      </c>
      <c r="F206" s="166"/>
      <c r="G206" s="167" t="s">
        <v>15</v>
      </c>
      <c r="H206" s="166"/>
      <c r="I206" s="167" t="s">
        <v>16</v>
      </c>
      <c r="J206" s="166"/>
      <c r="K206" s="167" t="s">
        <v>17</v>
      </c>
      <c r="L206" s="166"/>
      <c r="M206" s="167" t="s">
        <v>18</v>
      </c>
      <c r="N206" s="168"/>
      <c r="O206" s="169" t="s">
        <v>135</v>
      </c>
      <c r="P206" s="170"/>
      <c r="Q206" s="170" t="s">
        <v>143</v>
      </c>
      <c r="R206" s="170"/>
      <c r="S206" s="170" t="s">
        <v>144</v>
      </c>
      <c r="T206" s="170"/>
      <c r="U206" s="170" t="s">
        <v>138</v>
      </c>
      <c r="V206" s="171"/>
      <c r="W206" s="224"/>
      <c r="X206" s="225"/>
      <c r="Y206" s="225"/>
      <c r="Z206" s="225"/>
      <c r="AA206" s="225"/>
      <c r="AB206" s="225"/>
      <c r="AC206" s="225"/>
      <c r="AD206" s="226"/>
    </row>
    <row r="207" spans="1:30" ht="21.6" customHeight="1" thickTop="1">
      <c r="A207" s="147"/>
      <c r="B207" s="163"/>
      <c r="C207" s="90" t="s">
        <v>22</v>
      </c>
      <c r="D207" s="91" t="s">
        <v>23</v>
      </c>
      <c r="E207" s="92" t="s">
        <v>22</v>
      </c>
      <c r="F207" s="91" t="s">
        <v>23</v>
      </c>
      <c r="G207" s="92" t="s">
        <v>22</v>
      </c>
      <c r="H207" s="91" t="s">
        <v>23</v>
      </c>
      <c r="I207" s="92" t="s">
        <v>22</v>
      </c>
      <c r="J207" s="91" t="s">
        <v>23</v>
      </c>
      <c r="K207" s="92" t="s">
        <v>22</v>
      </c>
      <c r="L207" s="91" t="s">
        <v>23</v>
      </c>
      <c r="M207" s="92" t="s">
        <v>22</v>
      </c>
      <c r="N207" s="93" t="s">
        <v>23</v>
      </c>
      <c r="O207" s="172" t="e">
        <f>VLOOKUP($B203,利用者一覧!$C$4:$AU$53,14,FALSE)</f>
        <v>#N/A</v>
      </c>
      <c r="P207" s="155"/>
      <c r="Q207" s="173" t="e">
        <f>VLOOKUP($B203,利用者一覧!$C$4:$AU$53,16,FALSE)</f>
        <v>#N/A</v>
      </c>
      <c r="R207" s="155"/>
      <c r="S207" s="155" t="e">
        <f>VLOOKUP($B203,利用者一覧!$C$4:$AU$53,18,FALSE)</f>
        <v>#N/A</v>
      </c>
      <c r="T207" s="155"/>
      <c r="U207" s="155" t="e">
        <f>VLOOKUP($B203,利用者一覧!$C$4:$AU$53,20,FALSE)</f>
        <v>#N/A</v>
      </c>
      <c r="V207" s="155"/>
      <c r="W207" s="179" t="e">
        <f>VLOOKUP($B203,利用者一覧!$C$4:$AU$53,44,FALSE)</f>
        <v>#N/A</v>
      </c>
      <c r="X207" s="179"/>
      <c r="Y207" s="179"/>
      <c r="Z207" s="179"/>
      <c r="AA207" s="179"/>
      <c r="AB207" s="179"/>
      <c r="AC207" s="179"/>
      <c r="AD207" s="180"/>
    </row>
    <row r="208" spans="1:30" ht="21.6" customHeight="1">
      <c r="A208" s="147"/>
      <c r="B208" s="163"/>
      <c r="C208" s="156" t="e">
        <f>VLOOKUP($B203,利用者一覧!$C$4:$AU$53,30,FALSE)</f>
        <v>#N/A</v>
      </c>
      <c r="D208" s="158" t="s">
        <v>148</v>
      </c>
      <c r="E208" s="160" t="e">
        <f>VLOOKUP($B203,利用者一覧!$C$4:$AU$53,31,FALSE)</f>
        <v>#N/A</v>
      </c>
      <c r="F208" s="158" t="s">
        <v>148</v>
      </c>
      <c r="G208" s="160" t="e">
        <f>VLOOKUP($B203,利用者一覧!$C$4:$AU$53,32,FALSE)</f>
        <v>#N/A</v>
      </c>
      <c r="H208" s="158" t="s">
        <v>148</v>
      </c>
      <c r="I208" s="160" t="e">
        <f>VLOOKUP($B203,利用者一覧!$C$4:$AU$53,33,FALSE)</f>
        <v>#N/A</v>
      </c>
      <c r="J208" s="158" t="s">
        <v>148</v>
      </c>
      <c r="K208" s="160" t="e">
        <f>VLOOKUP($B203,利用者一覧!$C$4:$AU$53,34,FALSE)</f>
        <v>#N/A</v>
      </c>
      <c r="L208" s="158" t="s">
        <v>148</v>
      </c>
      <c r="M208" s="160" t="e">
        <f>VLOOKUP($B203,利用者一覧!$C$4:$AU$53,35,FALSE)</f>
        <v>#N/A</v>
      </c>
      <c r="N208" s="200" t="s">
        <v>148</v>
      </c>
      <c r="O208" s="202" t="s">
        <v>139</v>
      </c>
      <c r="P208" s="152"/>
      <c r="Q208" s="152" t="s">
        <v>140</v>
      </c>
      <c r="R208" s="152"/>
      <c r="S208" s="152" t="s">
        <v>141</v>
      </c>
      <c r="T208" s="152"/>
      <c r="U208" s="152" t="s">
        <v>142</v>
      </c>
      <c r="V208" s="152"/>
      <c r="W208" s="179"/>
      <c r="X208" s="179"/>
      <c r="Y208" s="179"/>
      <c r="Z208" s="179"/>
      <c r="AA208" s="179"/>
      <c r="AB208" s="179"/>
      <c r="AC208" s="179"/>
      <c r="AD208" s="180"/>
    </row>
    <row r="209" spans="1:30" ht="21.6" customHeight="1" thickBot="1">
      <c r="A209" s="147"/>
      <c r="B209" s="164"/>
      <c r="C209" s="157"/>
      <c r="D209" s="159"/>
      <c r="E209" s="161"/>
      <c r="F209" s="159"/>
      <c r="G209" s="161"/>
      <c r="H209" s="159"/>
      <c r="I209" s="161"/>
      <c r="J209" s="159"/>
      <c r="K209" s="161"/>
      <c r="L209" s="159"/>
      <c r="M209" s="161"/>
      <c r="N209" s="201"/>
      <c r="O209" s="153" t="e">
        <f>VLOOKUP($B203,利用者一覧!$C$4:$AU$53,22,FALSE)</f>
        <v>#N/A</v>
      </c>
      <c r="P209" s="154"/>
      <c r="Q209" s="154" t="e">
        <f>VLOOKUP($B203,利用者一覧!$C$4:$AU$53,24,FALSE)</f>
        <v>#N/A</v>
      </c>
      <c r="R209" s="154"/>
      <c r="S209" s="154" t="e">
        <f>VLOOKUP($B203,利用者一覧!$C$4:$AU$53,26,FALSE)</f>
        <v>#N/A</v>
      </c>
      <c r="T209" s="154"/>
      <c r="U209" s="154" t="e">
        <f>VLOOKUP($B203,利用者一覧!$C$4:$AU$53,28,FALSE)</f>
        <v>#N/A</v>
      </c>
      <c r="V209" s="154"/>
      <c r="W209" s="181"/>
      <c r="X209" s="181"/>
      <c r="Y209" s="181"/>
      <c r="Z209" s="181"/>
      <c r="AA209" s="181"/>
      <c r="AB209" s="181"/>
      <c r="AC209" s="181"/>
      <c r="AD209" s="182"/>
    </row>
    <row r="210" spans="1:30" ht="21.6" customHeight="1" thickBot="1">
      <c r="A210" s="148"/>
      <c r="B210" s="174" t="s">
        <v>182</v>
      </c>
      <c r="C210" s="175"/>
      <c r="D210" s="176"/>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c r="AA210" s="177"/>
      <c r="AB210" s="177"/>
      <c r="AC210" s="177"/>
      <c r="AD210" s="178"/>
    </row>
    <row r="211" spans="1:30" ht="21.6" customHeight="1" thickBot="1">
      <c r="A211" s="146">
        <v>24</v>
      </c>
      <c r="B211" s="149" t="s">
        <v>9</v>
      </c>
      <c r="C211" s="150"/>
      <c r="D211" s="151"/>
      <c r="E211" s="149" t="s">
        <v>10</v>
      </c>
      <c r="F211" s="150"/>
      <c r="G211" s="150"/>
      <c r="H211" s="150"/>
      <c r="I211" s="196" t="s">
        <v>11</v>
      </c>
      <c r="J211" s="150"/>
      <c r="K211" s="197"/>
      <c r="L211" s="150" t="s">
        <v>12</v>
      </c>
      <c r="M211" s="150"/>
      <c r="N211" s="150"/>
      <c r="O211" s="198" t="s">
        <v>175</v>
      </c>
      <c r="P211" s="199"/>
      <c r="Q211" s="199"/>
      <c r="R211" s="199"/>
      <c r="S211" s="199"/>
      <c r="T211" s="199"/>
      <c r="U211" s="199"/>
      <c r="V211" s="199"/>
      <c r="W211" s="203" t="s">
        <v>169</v>
      </c>
      <c r="X211" s="204"/>
      <c r="Y211" s="204"/>
      <c r="Z211" s="205"/>
      <c r="AA211" s="206" t="e">
        <f>VLOOKUP($B212,利用者一覧!$C$4:$AU$53,43,FALSE)</f>
        <v>#N/A</v>
      </c>
      <c r="AB211" s="206"/>
      <c r="AC211" s="206"/>
      <c r="AD211" s="207"/>
    </row>
    <row r="212" spans="1:30" ht="21.6" customHeight="1" thickTop="1">
      <c r="A212" s="147"/>
      <c r="B212" s="208"/>
      <c r="C212" s="208"/>
      <c r="D212" s="208"/>
      <c r="E212" s="211" t="s">
        <v>19</v>
      </c>
      <c r="F212" s="212"/>
      <c r="G212" s="212"/>
      <c r="H212" s="212"/>
      <c r="I212" s="213" t="s">
        <v>20</v>
      </c>
      <c r="J212" s="214"/>
      <c r="K212" s="215"/>
      <c r="L212" s="214" t="s">
        <v>21</v>
      </c>
      <c r="M212" s="214"/>
      <c r="N212" s="214"/>
      <c r="O212" s="216" t="s">
        <v>147</v>
      </c>
      <c r="P212" s="218" t="e">
        <f>VLOOKUP($B212,利用者一覧!$C$4:$AU$53,40,FALSE)</f>
        <v>#N/A</v>
      </c>
      <c r="Q212" s="219"/>
      <c r="R212" s="219"/>
      <c r="S212" s="219"/>
      <c r="T212" s="219"/>
      <c r="U212" s="220"/>
      <c r="V212" s="88" t="s">
        <v>148</v>
      </c>
      <c r="W212" s="221" t="e">
        <f>VLOOKUP($B212,利用者一覧!$C$4:$AU$53,45,FALSE)</f>
        <v>#N/A</v>
      </c>
      <c r="X212" s="222"/>
      <c r="Y212" s="222"/>
      <c r="Z212" s="222"/>
      <c r="AA212" s="222"/>
      <c r="AB212" s="222"/>
      <c r="AC212" s="222"/>
      <c r="AD212" s="223"/>
    </row>
    <row r="213" spans="1:30" ht="21.6" customHeight="1">
      <c r="A213" s="147"/>
      <c r="B213" s="209"/>
      <c r="C213" s="209"/>
      <c r="D213" s="209"/>
      <c r="E213" s="183" t="s">
        <v>24</v>
      </c>
      <c r="F213" s="184"/>
      <c r="G213" s="184"/>
      <c r="H213" s="184"/>
      <c r="I213" s="185" t="s">
        <v>20</v>
      </c>
      <c r="J213" s="186"/>
      <c r="K213" s="187"/>
      <c r="L213" s="186" t="s">
        <v>21</v>
      </c>
      <c r="M213" s="186"/>
      <c r="N213" s="186"/>
      <c r="O213" s="217"/>
      <c r="P213" s="188" t="e">
        <f>VLOOKUP($B212,利用者一覧!$C$4:$AU$53,41,FALSE)</f>
        <v>#N/A</v>
      </c>
      <c r="Q213" s="189"/>
      <c r="R213" s="189"/>
      <c r="S213" s="189"/>
      <c r="T213" s="189"/>
      <c r="U213" s="190"/>
      <c r="V213" s="89" t="s">
        <v>148</v>
      </c>
      <c r="W213" s="224"/>
      <c r="X213" s="225"/>
      <c r="Y213" s="225"/>
      <c r="Z213" s="225"/>
      <c r="AA213" s="225"/>
      <c r="AB213" s="225"/>
      <c r="AC213" s="225"/>
      <c r="AD213" s="226"/>
    </row>
    <row r="214" spans="1:30" ht="21.6" customHeight="1" thickBot="1">
      <c r="A214" s="147"/>
      <c r="B214" s="210"/>
      <c r="C214" s="210"/>
      <c r="D214" s="210"/>
      <c r="E214" s="191" t="s">
        <v>25</v>
      </c>
      <c r="F214" s="192"/>
      <c r="G214" s="192"/>
      <c r="H214" s="192"/>
      <c r="I214" s="193" t="s">
        <v>20</v>
      </c>
      <c r="J214" s="194"/>
      <c r="K214" s="195"/>
      <c r="L214" s="194" t="s">
        <v>21</v>
      </c>
      <c r="M214" s="194"/>
      <c r="N214" s="194"/>
      <c r="O214" s="217"/>
      <c r="P214" s="188" t="e">
        <f>VLOOKUP($B212,利用者一覧!$C$4:$AU$53,42,FALSE)</f>
        <v>#N/A</v>
      </c>
      <c r="Q214" s="189"/>
      <c r="R214" s="189"/>
      <c r="S214" s="189"/>
      <c r="T214" s="189"/>
      <c r="U214" s="190"/>
      <c r="V214" s="89" t="s">
        <v>148</v>
      </c>
      <c r="W214" s="224"/>
      <c r="X214" s="225"/>
      <c r="Y214" s="225"/>
      <c r="Z214" s="225"/>
      <c r="AA214" s="225"/>
      <c r="AB214" s="225"/>
      <c r="AC214" s="225"/>
      <c r="AD214" s="226"/>
    </row>
    <row r="215" spans="1:30" ht="21.6" customHeight="1" thickBot="1">
      <c r="A215" s="147"/>
      <c r="B215" s="162" t="s">
        <v>132</v>
      </c>
      <c r="C215" s="165" t="s">
        <v>13</v>
      </c>
      <c r="D215" s="166"/>
      <c r="E215" s="167" t="s">
        <v>14</v>
      </c>
      <c r="F215" s="166"/>
      <c r="G215" s="167" t="s">
        <v>15</v>
      </c>
      <c r="H215" s="166"/>
      <c r="I215" s="167" t="s">
        <v>16</v>
      </c>
      <c r="J215" s="166"/>
      <c r="K215" s="167" t="s">
        <v>17</v>
      </c>
      <c r="L215" s="166"/>
      <c r="M215" s="167" t="s">
        <v>18</v>
      </c>
      <c r="N215" s="168"/>
      <c r="O215" s="169" t="s">
        <v>135</v>
      </c>
      <c r="P215" s="170"/>
      <c r="Q215" s="170" t="s">
        <v>143</v>
      </c>
      <c r="R215" s="170"/>
      <c r="S215" s="170" t="s">
        <v>144</v>
      </c>
      <c r="T215" s="170"/>
      <c r="U215" s="170" t="s">
        <v>138</v>
      </c>
      <c r="V215" s="171"/>
      <c r="W215" s="224"/>
      <c r="X215" s="225"/>
      <c r="Y215" s="225"/>
      <c r="Z215" s="225"/>
      <c r="AA215" s="225"/>
      <c r="AB215" s="225"/>
      <c r="AC215" s="225"/>
      <c r="AD215" s="226"/>
    </row>
    <row r="216" spans="1:30" ht="21.6" customHeight="1" thickTop="1">
      <c r="A216" s="147"/>
      <c r="B216" s="163"/>
      <c r="C216" s="90" t="s">
        <v>22</v>
      </c>
      <c r="D216" s="91" t="s">
        <v>23</v>
      </c>
      <c r="E216" s="92" t="s">
        <v>22</v>
      </c>
      <c r="F216" s="91" t="s">
        <v>23</v>
      </c>
      <c r="G216" s="92" t="s">
        <v>22</v>
      </c>
      <c r="H216" s="91" t="s">
        <v>23</v>
      </c>
      <c r="I216" s="92" t="s">
        <v>22</v>
      </c>
      <c r="J216" s="91" t="s">
        <v>23</v>
      </c>
      <c r="K216" s="92" t="s">
        <v>22</v>
      </c>
      <c r="L216" s="91" t="s">
        <v>23</v>
      </c>
      <c r="M216" s="92" t="s">
        <v>22</v>
      </c>
      <c r="N216" s="93" t="s">
        <v>23</v>
      </c>
      <c r="O216" s="172" t="e">
        <f>VLOOKUP($B212,利用者一覧!$C$4:$AU$53,14,FALSE)</f>
        <v>#N/A</v>
      </c>
      <c r="P216" s="155"/>
      <c r="Q216" s="173" t="e">
        <f>VLOOKUP($B212,利用者一覧!$C$4:$AU$53,16,FALSE)</f>
        <v>#N/A</v>
      </c>
      <c r="R216" s="155"/>
      <c r="S216" s="155" t="e">
        <f>VLOOKUP($B212,利用者一覧!$C$4:$AU$53,18,FALSE)</f>
        <v>#N/A</v>
      </c>
      <c r="T216" s="155"/>
      <c r="U216" s="155" t="e">
        <f>VLOOKUP($B212,利用者一覧!$C$4:$AU$53,20,FALSE)</f>
        <v>#N/A</v>
      </c>
      <c r="V216" s="155"/>
      <c r="W216" s="179" t="e">
        <f>VLOOKUP($B212,利用者一覧!$C$4:$AU$53,44,FALSE)</f>
        <v>#N/A</v>
      </c>
      <c r="X216" s="179"/>
      <c r="Y216" s="179"/>
      <c r="Z216" s="179"/>
      <c r="AA216" s="179"/>
      <c r="AB216" s="179"/>
      <c r="AC216" s="179"/>
      <c r="AD216" s="180"/>
    </row>
    <row r="217" spans="1:30" ht="21.6" customHeight="1">
      <c r="A217" s="147"/>
      <c r="B217" s="163"/>
      <c r="C217" s="156" t="e">
        <f>VLOOKUP($B212,利用者一覧!$C$4:$AU$53,30,FALSE)</f>
        <v>#N/A</v>
      </c>
      <c r="D217" s="158" t="s">
        <v>148</v>
      </c>
      <c r="E217" s="160" t="e">
        <f>VLOOKUP($B212,利用者一覧!$C$4:$AU$53,31,FALSE)</f>
        <v>#N/A</v>
      </c>
      <c r="F217" s="158" t="s">
        <v>148</v>
      </c>
      <c r="G217" s="160" t="e">
        <f>VLOOKUP($B212,利用者一覧!$C$4:$AU$53,32,FALSE)</f>
        <v>#N/A</v>
      </c>
      <c r="H217" s="158" t="s">
        <v>148</v>
      </c>
      <c r="I217" s="160" t="e">
        <f>VLOOKUP($B212,利用者一覧!$C$4:$AU$53,33,FALSE)</f>
        <v>#N/A</v>
      </c>
      <c r="J217" s="158" t="s">
        <v>148</v>
      </c>
      <c r="K217" s="160" t="e">
        <f>VLOOKUP($B212,利用者一覧!$C$4:$AU$53,34,FALSE)</f>
        <v>#N/A</v>
      </c>
      <c r="L217" s="158" t="s">
        <v>148</v>
      </c>
      <c r="M217" s="160" t="e">
        <f>VLOOKUP($B212,利用者一覧!$C$4:$AU$53,35,FALSE)</f>
        <v>#N/A</v>
      </c>
      <c r="N217" s="200" t="s">
        <v>148</v>
      </c>
      <c r="O217" s="202" t="s">
        <v>139</v>
      </c>
      <c r="P217" s="152"/>
      <c r="Q217" s="152" t="s">
        <v>140</v>
      </c>
      <c r="R217" s="152"/>
      <c r="S217" s="152" t="s">
        <v>141</v>
      </c>
      <c r="T217" s="152"/>
      <c r="U217" s="152" t="s">
        <v>142</v>
      </c>
      <c r="V217" s="152"/>
      <c r="W217" s="179"/>
      <c r="X217" s="179"/>
      <c r="Y217" s="179"/>
      <c r="Z217" s="179"/>
      <c r="AA217" s="179"/>
      <c r="AB217" s="179"/>
      <c r="AC217" s="179"/>
      <c r="AD217" s="180"/>
    </row>
    <row r="218" spans="1:30" ht="21.6" customHeight="1" thickBot="1">
      <c r="A218" s="147"/>
      <c r="B218" s="164"/>
      <c r="C218" s="157"/>
      <c r="D218" s="159"/>
      <c r="E218" s="161"/>
      <c r="F218" s="159"/>
      <c r="G218" s="161"/>
      <c r="H218" s="159"/>
      <c r="I218" s="161"/>
      <c r="J218" s="159"/>
      <c r="K218" s="161"/>
      <c r="L218" s="159"/>
      <c r="M218" s="161"/>
      <c r="N218" s="201"/>
      <c r="O218" s="153" t="e">
        <f>VLOOKUP($B212,利用者一覧!$C$4:$AU$53,22,FALSE)</f>
        <v>#N/A</v>
      </c>
      <c r="P218" s="154"/>
      <c r="Q218" s="154" t="e">
        <f>VLOOKUP($B212,利用者一覧!$C$4:$AU$53,24,FALSE)</f>
        <v>#N/A</v>
      </c>
      <c r="R218" s="154"/>
      <c r="S218" s="154" t="e">
        <f>VLOOKUP($B212,利用者一覧!$C$4:$AU$53,26,FALSE)</f>
        <v>#N/A</v>
      </c>
      <c r="T218" s="154"/>
      <c r="U218" s="154" t="e">
        <f>VLOOKUP($B212,利用者一覧!$C$4:$AU$53,28,FALSE)</f>
        <v>#N/A</v>
      </c>
      <c r="V218" s="154"/>
      <c r="W218" s="181"/>
      <c r="X218" s="181"/>
      <c r="Y218" s="181"/>
      <c r="Z218" s="181"/>
      <c r="AA218" s="181"/>
      <c r="AB218" s="181"/>
      <c r="AC218" s="181"/>
      <c r="AD218" s="182"/>
    </row>
    <row r="219" spans="1:30" ht="21.6" customHeight="1" thickBot="1">
      <c r="A219" s="148"/>
      <c r="B219" s="174" t="s">
        <v>182</v>
      </c>
      <c r="C219" s="175"/>
      <c r="D219" s="176"/>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c r="AA219" s="177"/>
      <c r="AB219" s="177"/>
      <c r="AC219" s="177"/>
      <c r="AD219" s="178"/>
    </row>
    <row r="220" spans="1:30" ht="21.6" customHeight="1" thickBot="1">
      <c r="A220" s="146">
        <v>25</v>
      </c>
      <c r="B220" s="149" t="s">
        <v>9</v>
      </c>
      <c r="C220" s="150"/>
      <c r="D220" s="151"/>
      <c r="E220" s="149" t="s">
        <v>10</v>
      </c>
      <c r="F220" s="150"/>
      <c r="G220" s="150"/>
      <c r="H220" s="150"/>
      <c r="I220" s="196" t="s">
        <v>11</v>
      </c>
      <c r="J220" s="150"/>
      <c r="K220" s="197"/>
      <c r="L220" s="150" t="s">
        <v>12</v>
      </c>
      <c r="M220" s="150"/>
      <c r="N220" s="150"/>
      <c r="O220" s="198" t="s">
        <v>175</v>
      </c>
      <c r="P220" s="199"/>
      <c r="Q220" s="199"/>
      <c r="R220" s="199"/>
      <c r="S220" s="199"/>
      <c r="T220" s="199"/>
      <c r="U220" s="199"/>
      <c r="V220" s="199"/>
      <c r="W220" s="203" t="s">
        <v>169</v>
      </c>
      <c r="X220" s="204"/>
      <c r="Y220" s="204"/>
      <c r="Z220" s="205"/>
      <c r="AA220" s="206" t="e">
        <f>VLOOKUP($B221,利用者一覧!$C$4:$AU$53,43,FALSE)</f>
        <v>#N/A</v>
      </c>
      <c r="AB220" s="206"/>
      <c r="AC220" s="206"/>
      <c r="AD220" s="207"/>
    </row>
    <row r="221" spans="1:30" ht="21.6" customHeight="1" thickTop="1">
      <c r="A221" s="147"/>
      <c r="B221" s="208"/>
      <c r="C221" s="208"/>
      <c r="D221" s="208"/>
      <c r="E221" s="211" t="s">
        <v>19</v>
      </c>
      <c r="F221" s="212"/>
      <c r="G221" s="212"/>
      <c r="H221" s="212"/>
      <c r="I221" s="213" t="s">
        <v>20</v>
      </c>
      <c r="J221" s="214"/>
      <c r="K221" s="215"/>
      <c r="L221" s="214" t="s">
        <v>21</v>
      </c>
      <c r="M221" s="214"/>
      <c r="N221" s="214"/>
      <c r="O221" s="216" t="s">
        <v>147</v>
      </c>
      <c r="P221" s="218" t="e">
        <f>VLOOKUP($B221,利用者一覧!$C$4:$AU$53,40,FALSE)</f>
        <v>#N/A</v>
      </c>
      <c r="Q221" s="219"/>
      <c r="R221" s="219"/>
      <c r="S221" s="219"/>
      <c r="T221" s="219"/>
      <c r="U221" s="220"/>
      <c r="V221" s="88" t="s">
        <v>148</v>
      </c>
      <c r="W221" s="221" t="e">
        <f>VLOOKUP($B221,利用者一覧!$C$4:$AU$53,45,FALSE)</f>
        <v>#N/A</v>
      </c>
      <c r="X221" s="222"/>
      <c r="Y221" s="222"/>
      <c r="Z221" s="222"/>
      <c r="AA221" s="222"/>
      <c r="AB221" s="222"/>
      <c r="AC221" s="222"/>
      <c r="AD221" s="223"/>
    </row>
    <row r="222" spans="1:30" ht="21.6" customHeight="1">
      <c r="A222" s="147"/>
      <c r="B222" s="209"/>
      <c r="C222" s="209"/>
      <c r="D222" s="209"/>
      <c r="E222" s="183" t="s">
        <v>24</v>
      </c>
      <c r="F222" s="184"/>
      <c r="G222" s="184"/>
      <c r="H222" s="184"/>
      <c r="I222" s="185" t="s">
        <v>20</v>
      </c>
      <c r="J222" s="186"/>
      <c r="K222" s="187"/>
      <c r="L222" s="186" t="s">
        <v>21</v>
      </c>
      <c r="M222" s="186"/>
      <c r="N222" s="186"/>
      <c r="O222" s="217"/>
      <c r="P222" s="188" t="e">
        <f>VLOOKUP($B221,利用者一覧!$C$4:$AU$53,41,FALSE)</f>
        <v>#N/A</v>
      </c>
      <c r="Q222" s="189"/>
      <c r="R222" s="189"/>
      <c r="S222" s="189"/>
      <c r="T222" s="189"/>
      <c r="U222" s="190"/>
      <c r="V222" s="89" t="s">
        <v>148</v>
      </c>
      <c r="W222" s="224"/>
      <c r="X222" s="225"/>
      <c r="Y222" s="225"/>
      <c r="Z222" s="225"/>
      <c r="AA222" s="225"/>
      <c r="AB222" s="225"/>
      <c r="AC222" s="225"/>
      <c r="AD222" s="226"/>
    </row>
    <row r="223" spans="1:30" ht="21.6" customHeight="1" thickBot="1">
      <c r="A223" s="147"/>
      <c r="B223" s="210"/>
      <c r="C223" s="210"/>
      <c r="D223" s="210"/>
      <c r="E223" s="191" t="s">
        <v>25</v>
      </c>
      <c r="F223" s="192"/>
      <c r="G223" s="192"/>
      <c r="H223" s="192"/>
      <c r="I223" s="193" t="s">
        <v>20</v>
      </c>
      <c r="J223" s="194"/>
      <c r="K223" s="195"/>
      <c r="L223" s="194" t="s">
        <v>21</v>
      </c>
      <c r="M223" s="194"/>
      <c r="N223" s="194"/>
      <c r="O223" s="217"/>
      <c r="P223" s="188" t="e">
        <f>VLOOKUP($B221,利用者一覧!$C$4:$AU$53,42,FALSE)</f>
        <v>#N/A</v>
      </c>
      <c r="Q223" s="189"/>
      <c r="R223" s="189"/>
      <c r="S223" s="189"/>
      <c r="T223" s="189"/>
      <c r="U223" s="190"/>
      <c r="V223" s="89" t="s">
        <v>148</v>
      </c>
      <c r="W223" s="224"/>
      <c r="X223" s="225"/>
      <c r="Y223" s="225"/>
      <c r="Z223" s="225"/>
      <c r="AA223" s="225"/>
      <c r="AB223" s="225"/>
      <c r="AC223" s="225"/>
      <c r="AD223" s="226"/>
    </row>
    <row r="224" spans="1:30" ht="21.6" customHeight="1" thickBot="1">
      <c r="A224" s="147"/>
      <c r="B224" s="162" t="s">
        <v>132</v>
      </c>
      <c r="C224" s="165" t="s">
        <v>13</v>
      </c>
      <c r="D224" s="166"/>
      <c r="E224" s="167" t="s">
        <v>14</v>
      </c>
      <c r="F224" s="166"/>
      <c r="G224" s="167" t="s">
        <v>15</v>
      </c>
      <c r="H224" s="166"/>
      <c r="I224" s="167" t="s">
        <v>16</v>
      </c>
      <c r="J224" s="166"/>
      <c r="K224" s="167" t="s">
        <v>17</v>
      </c>
      <c r="L224" s="166"/>
      <c r="M224" s="167" t="s">
        <v>18</v>
      </c>
      <c r="N224" s="168"/>
      <c r="O224" s="169" t="s">
        <v>135</v>
      </c>
      <c r="P224" s="170"/>
      <c r="Q224" s="170" t="s">
        <v>143</v>
      </c>
      <c r="R224" s="170"/>
      <c r="S224" s="170" t="s">
        <v>144</v>
      </c>
      <c r="T224" s="170"/>
      <c r="U224" s="170" t="s">
        <v>138</v>
      </c>
      <c r="V224" s="171"/>
      <c r="W224" s="224"/>
      <c r="X224" s="225"/>
      <c r="Y224" s="225"/>
      <c r="Z224" s="225"/>
      <c r="AA224" s="225"/>
      <c r="AB224" s="225"/>
      <c r="AC224" s="225"/>
      <c r="AD224" s="226"/>
    </row>
    <row r="225" spans="1:30" ht="21.6" customHeight="1" thickTop="1">
      <c r="A225" s="147"/>
      <c r="B225" s="163"/>
      <c r="C225" s="90" t="s">
        <v>22</v>
      </c>
      <c r="D225" s="91" t="s">
        <v>23</v>
      </c>
      <c r="E225" s="92" t="s">
        <v>22</v>
      </c>
      <c r="F225" s="91" t="s">
        <v>23</v>
      </c>
      <c r="G225" s="92" t="s">
        <v>22</v>
      </c>
      <c r="H225" s="91" t="s">
        <v>23</v>
      </c>
      <c r="I225" s="92" t="s">
        <v>22</v>
      </c>
      <c r="J225" s="91" t="s">
        <v>23</v>
      </c>
      <c r="K225" s="92" t="s">
        <v>22</v>
      </c>
      <c r="L225" s="91" t="s">
        <v>23</v>
      </c>
      <c r="M225" s="92" t="s">
        <v>22</v>
      </c>
      <c r="N225" s="93" t="s">
        <v>23</v>
      </c>
      <c r="O225" s="172" t="e">
        <f>VLOOKUP($B221,利用者一覧!$C$4:$AU$53,14,FALSE)</f>
        <v>#N/A</v>
      </c>
      <c r="P225" s="155"/>
      <c r="Q225" s="173" t="e">
        <f>VLOOKUP($B221,利用者一覧!$C$4:$AU$53,16,FALSE)</f>
        <v>#N/A</v>
      </c>
      <c r="R225" s="155"/>
      <c r="S225" s="155" t="e">
        <f>VLOOKUP($B221,利用者一覧!$C$4:$AU$53,18,FALSE)</f>
        <v>#N/A</v>
      </c>
      <c r="T225" s="155"/>
      <c r="U225" s="155" t="e">
        <f>VLOOKUP($B221,利用者一覧!$C$4:$AU$53,20,FALSE)</f>
        <v>#N/A</v>
      </c>
      <c r="V225" s="155"/>
      <c r="W225" s="179" t="e">
        <f>VLOOKUP($B221,利用者一覧!$C$4:$AU$53,44,FALSE)</f>
        <v>#N/A</v>
      </c>
      <c r="X225" s="179"/>
      <c r="Y225" s="179"/>
      <c r="Z225" s="179"/>
      <c r="AA225" s="179"/>
      <c r="AB225" s="179"/>
      <c r="AC225" s="179"/>
      <c r="AD225" s="180"/>
    </row>
    <row r="226" spans="1:30" ht="21.6" customHeight="1">
      <c r="A226" s="147"/>
      <c r="B226" s="163"/>
      <c r="C226" s="156" t="e">
        <f>VLOOKUP($B221,利用者一覧!$C$4:$AU$53,30,FALSE)</f>
        <v>#N/A</v>
      </c>
      <c r="D226" s="158" t="s">
        <v>148</v>
      </c>
      <c r="E226" s="160" t="e">
        <f>VLOOKUP($B221,利用者一覧!$C$4:$AU$53,31,FALSE)</f>
        <v>#N/A</v>
      </c>
      <c r="F226" s="158" t="s">
        <v>148</v>
      </c>
      <c r="G226" s="160" t="e">
        <f>VLOOKUP($B221,利用者一覧!$C$4:$AU$53,32,FALSE)</f>
        <v>#N/A</v>
      </c>
      <c r="H226" s="158" t="s">
        <v>148</v>
      </c>
      <c r="I226" s="160" t="e">
        <f>VLOOKUP($B221,利用者一覧!$C$4:$AU$53,33,FALSE)</f>
        <v>#N/A</v>
      </c>
      <c r="J226" s="158" t="s">
        <v>148</v>
      </c>
      <c r="K226" s="160" t="e">
        <f>VLOOKUP($B221,利用者一覧!$C$4:$AU$53,34,FALSE)</f>
        <v>#N/A</v>
      </c>
      <c r="L226" s="158" t="s">
        <v>148</v>
      </c>
      <c r="M226" s="160" t="e">
        <f>VLOOKUP($B221,利用者一覧!$C$4:$AU$53,35,FALSE)</f>
        <v>#N/A</v>
      </c>
      <c r="N226" s="200" t="s">
        <v>148</v>
      </c>
      <c r="O226" s="202" t="s">
        <v>139</v>
      </c>
      <c r="P226" s="152"/>
      <c r="Q226" s="152" t="s">
        <v>140</v>
      </c>
      <c r="R226" s="152"/>
      <c r="S226" s="152" t="s">
        <v>141</v>
      </c>
      <c r="T226" s="152"/>
      <c r="U226" s="152" t="s">
        <v>142</v>
      </c>
      <c r="V226" s="152"/>
      <c r="W226" s="179"/>
      <c r="X226" s="179"/>
      <c r="Y226" s="179"/>
      <c r="Z226" s="179"/>
      <c r="AA226" s="179"/>
      <c r="AB226" s="179"/>
      <c r="AC226" s="179"/>
      <c r="AD226" s="180"/>
    </row>
    <row r="227" spans="1:30" ht="21.6" customHeight="1" thickBot="1">
      <c r="A227" s="147"/>
      <c r="B227" s="164"/>
      <c r="C227" s="157"/>
      <c r="D227" s="159"/>
      <c r="E227" s="161"/>
      <c r="F227" s="159"/>
      <c r="G227" s="161"/>
      <c r="H227" s="159"/>
      <c r="I227" s="161"/>
      <c r="J227" s="159"/>
      <c r="K227" s="161"/>
      <c r="L227" s="159"/>
      <c r="M227" s="161"/>
      <c r="N227" s="201"/>
      <c r="O227" s="153" t="e">
        <f>VLOOKUP($B221,利用者一覧!$C$4:$AU$53,22,FALSE)</f>
        <v>#N/A</v>
      </c>
      <c r="P227" s="154"/>
      <c r="Q227" s="154" t="e">
        <f>VLOOKUP($B221,利用者一覧!$C$4:$AU$53,24,FALSE)</f>
        <v>#N/A</v>
      </c>
      <c r="R227" s="154"/>
      <c r="S227" s="154" t="e">
        <f>VLOOKUP($B221,利用者一覧!$C$4:$AU$53,26,FALSE)</f>
        <v>#N/A</v>
      </c>
      <c r="T227" s="154"/>
      <c r="U227" s="154" t="e">
        <f>VLOOKUP($B221,利用者一覧!$C$4:$AU$53,28,FALSE)</f>
        <v>#N/A</v>
      </c>
      <c r="V227" s="154"/>
      <c r="W227" s="181"/>
      <c r="X227" s="181"/>
      <c r="Y227" s="181"/>
      <c r="Z227" s="181"/>
      <c r="AA227" s="181"/>
      <c r="AB227" s="181"/>
      <c r="AC227" s="181"/>
      <c r="AD227" s="182"/>
    </row>
    <row r="228" spans="1:30" ht="21.6" customHeight="1" thickBot="1">
      <c r="A228" s="148"/>
      <c r="B228" s="174" t="s">
        <v>182</v>
      </c>
      <c r="C228" s="175"/>
      <c r="D228" s="176"/>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c r="AC228" s="177"/>
      <c r="AD228" s="178"/>
    </row>
    <row r="229" spans="1:30" ht="21.6" customHeight="1" thickBot="1">
      <c r="A229" s="146">
        <v>26</v>
      </c>
      <c r="B229" s="149" t="s">
        <v>9</v>
      </c>
      <c r="C229" s="150"/>
      <c r="D229" s="151"/>
      <c r="E229" s="149" t="s">
        <v>10</v>
      </c>
      <c r="F229" s="150"/>
      <c r="G229" s="150"/>
      <c r="H229" s="150"/>
      <c r="I229" s="196" t="s">
        <v>11</v>
      </c>
      <c r="J229" s="150"/>
      <c r="K229" s="197"/>
      <c r="L229" s="150" t="s">
        <v>12</v>
      </c>
      <c r="M229" s="150"/>
      <c r="N229" s="150"/>
      <c r="O229" s="198" t="s">
        <v>175</v>
      </c>
      <c r="P229" s="199"/>
      <c r="Q229" s="199"/>
      <c r="R229" s="199"/>
      <c r="S229" s="199"/>
      <c r="T229" s="199"/>
      <c r="U229" s="199"/>
      <c r="V229" s="199"/>
      <c r="W229" s="203" t="s">
        <v>169</v>
      </c>
      <c r="X229" s="204"/>
      <c r="Y229" s="204"/>
      <c r="Z229" s="205"/>
      <c r="AA229" s="206" t="e">
        <f>VLOOKUP($B230,利用者一覧!$C$4:$AU$53,43,FALSE)</f>
        <v>#N/A</v>
      </c>
      <c r="AB229" s="206"/>
      <c r="AC229" s="206"/>
      <c r="AD229" s="207"/>
    </row>
    <row r="230" spans="1:30" ht="21.6" customHeight="1" thickTop="1">
      <c r="A230" s="147"/>
      <c r="B230" s="208"/>
      <c r="C230" s="208"/>
      <c r="D230" s="208"/>
      <c r="E230" s="211" t="s">
        <v>19</v>
      </c>
      <c r="F230" s="212"/>
      <c r="G230" s="212"/>
      <c r="H230" s="212"/>
      <c r="I230" s="213" t="s">
        <v>20</v>
      </c>
      <c r="J230" s="214"/>
      <c r="K230" s="215"/>
      <c r="L230" s="214" t="s">
        <v>21</v>
      </c>
      <c r="M230" s="214"/>
      <c r="N230" s="214"/>
      <c r="O230" s="216" t="s">
        <v>147</v>
      </c>
      <c r="P230" s="218" t="e">
        <f>VLOOKUP($B230,利用者一覧!$C$4:$AU$53,40,FALSE)</f>
        <v>#N/A</v>
      </c>
      <c r="Q230" s="219"/>
      <c r="R230" s="219"/>
      <c r="S230" s="219"/>
      <c r="T230" s="219"/>
      <c r="U230" s="220"/>
      <c r="V230" s="88" t="s">
        <v>148</v>
      </c>
      <c r="W230" s="221" t="e">
        <f>VLOOKUP($B230,利用者一覧!$C$4:$AU$53,45,FALSE)</f>
        <v>#N/A</v>
      </c>
      <c r="X230" s="222"/>
      <c r="Y230" s="222"/>
      <c r="Z230" s="222"/>
      <c r="AA230" s="222"/>
      <c r="AB230" s="222"/>
      <c r="AC230" s="222"/>
      <c r="AD230" s="223"/>
    </row>
    <row r="231" spans="1:30" ht="21.6" customHeight="1">
      <c r="A231" s="147"/>
      <c r="B231" s="209"/>
      <c r="C231" s="209"/>
      <c r="D231" s="209"/>
      <c r="E231" s="183" t="s">
        <v>24</v>
      </c>
      <c r="F231" s="184"/>
      <c r="G231" s="184"/>
      <c r="H231" s="184"/>
      <c r="I231" s="185" t="s">
        <v>20</v>
      </c>
      <c r="J231" s="186"/>
      <c r="K231" s="187"/>
      <c r="L231" s="186" t="s">
        <v>21</v>
      </c>
      <c r="M231" s="186"/>
      <c r="N231" s="186"/>
      <c r="O231" s="217"/>
      <c r="P231" s="188" t="e">
        <f>VLOOKUP($B230,利用者一覧!$C$4:$AU$53,41,FALSE)</f>
        <v>#N/A</v>
      </c>
      <c r="Q231" s="189"/>
      <c r="R231" s="189"/>
      <c r="S231" s="189"/>
      <c r="T231" s="189"/>
      <c r="U231" s="190"/>
      <c r="V231" s="89" t="s">
        <v>148</v>
      </c>
      <c r="W231" s="224"/>
      <c r="X231" s="225"/>
      <c r="Y231" s="225"/>
      <c r="Z231" s="225"/>
      <c r="AA231" s="225"/>
      <c r="AB231" s="225"/>
      <c r="AC231" s="225"/>
      <c r="AD231" s="226"/>
    </row>
    <row r="232" spans="1:30" ht="21.6" customHeight="1" thickBot="1">
      <c r="A232" s="147"/>
      <c r="B232" s="210"/>
      <c r="C232" s="210"/>
      <c r="D232" s="210"/>
      <c r="E232" s="191" t="s">
        <v>25</v>
      </c>
      <c r="F232" s="192"/>
      <c r="G232" s="192"/>
      <c r="H232" s="192"/>
      <c r="I232" s="193" t="s">
        <v>20</v>
      </c>
      <c r="J232" s="194"/>
      <c r="K232" s="195"/>
      <c r="L232" s="194" t="s">
        <v>21</v>
      </c>
      <c r="M232" s="194"/>
      <c r="N232" s="194"/>
      <c r="O232" s="217"/>
      <c r="P232" s="188" t="e">
        <f>VLOOKUP($B230,利用者一覧!$C$4:$AU$53,42,FALSE)</f>
        <v>#N/A</v>
      </c>
      <c r="Q232" s="189"/>
      <c r="R232" s="189"/>
      <c r="S232" s="189"/>
      <c r="T232" s="189"/>
      <c r="U232" s="190"/>
      <c r="V232" s="89" t="s">
        <v>148</v>
      </c>
      <c r="W232" s="224"/>
      <c r="X232" s="225"/>
      <c r="Y232" s="225"/>
      <c r="Z232" s="225"/>
      <c r="AA232" s="225"/>
      <c r="AB232" s="225"/>
      <c r="AC232" s="225"/>
      <c r="AD232" s="226"/>
    </row>
    <row r="233" spans="1:30" ht="21.6" customHeight="1" thickBot="1">
      <c r="A233" s="147"/>
      <c r="B233" s="162" t="s">
        <v>132</v>
      </c>
      <c r="C233" s="165" t="s">
        <v>13</v>
      </c>
      <c r="D233" s="166"/>
      <c r="E233" s="167" t="s">
        <v>14</v>
      </c>
      <c r="F233" s="166"/>
      <c r="G233" s="167" t="s">
        <v>15</v>
      </c>
      <c r="H233" s="166"/>
      <c r="I233" s="167" t="s">
        <v>16</v>
      </c>
      <c r="J233" s="166"/>
      <c r="K233" s="167" t="s">
        <v>17</v>
      </c>
      <c r="L233" s="166"/>
      <c r="M233" s="167" t="s">
        <v>18</v>
      </c>
      <c r="N233" s="168"/>
      <c r="O233" s="169" t="s">
        <v>135</v>
      </c>
      <c r="P233" s="170"/>
      <c r="Q233" s="170" t="s">
        <v>143</v>
      </c>
      <c r="R233" s="170"/>
      <c r="S233" s="170" t="s">
        <v>144</v>
      </c>
      <c r="T233" s="170"/>
      <c r="U233" s="170" t="s">
        <v>138</v>
      </c>
      <c r="V233" s="171"/>
      <c r="W233" s="224"/>
      <c r="X233" s="225"/>
      <c r="Y233" s="225"/>
      <c r="Z233" s="225"/>
      <c r="AA233" s="225"/>
      <c r="AB233" s="225"/>
      <c r="AC233" s="225"/>
      <c r="AD233" s="226"/>
    </row>
    <row r="234" spans="1:30" ht="21.6" customHeight="1" thickTop="1">
      <c r="A234" s="147"/>
      <c r="B234" s="163"/>
      <c r="C234" s="90" t="s">
        <v>22</v>
      </c>
      <c r="D234" s="91" t="s">
        <v>23</v>
      </c>
      <c r="E234" s="92" t="s">
        <v>22</v>
      </c>
      <c r="F234" s="91" t="s">
        <v>23</v>
      </c>
      <c r="G234" s="92" t="s">
        <v>22</v>
      </c>
      <c r="H234" s="91" t="s">
        <v>23</v>
      </c>
      <c r="I234" s="92" t="s">
        <v>22</v>
      </c>
      <c r="J234" s="91" t="s">
        <v>23</v>
      </c>
      <c r="K234" s="92" t="s">
        <v>22</v>
      </c>
      <c r="L234" s="91" t="s">
        <v>23</v>
      </c>
      <c r="M234" s="92" t="s">
        <v>22</v>
      </c>
      <c r="N234" s="93" t="s">
        <v>23</v>
      </c>
      <c r="O234" s="172" t="e">
        <f>VLOOKUP($B230,利用者一覧!$C$4:$AU$53,14,FALSE)</f>
        <v>#N/A</v>
      </c>
      <c r="P234" s="155"/>
      <c r="Q234" s="173" t="e">
        <f>VLOOKUP($B230,利用者一覧!$C$4:$AU$53,16,FALSE)</f>
        <v>#N/A</v>
      </c>
      <c r="R234" s="155"/>
      <c r="S234" s="155" t="e">
        <f>VLOOKUP($B230,利用者一覧!$C$4:$AU$53,18,FALSE)</f>
        <v>#N/A</v>
      </c>
      <c r="T234" s="155"/>
      <c r="U234" s="155" t="e">
        <f>VLOOKUP($B230,利用者一覧!$C$4:$AU$53,20,FALSE)</f>
        <v>#N/A</v>
      </c>
      <c r="V234" s="155"/>
      <c r="W234" s="179" t="e">
        <f>VLOOKUP($B230,利用者一覧!$C$4:$AU$53,44,FALSE)</f>
        <v>#N/A</v>
      </c>
      <c r="X234" s="179"/>
      <c r="Y234" s="179"/>
      <c r="Z234" s="179"/>
      <c r="AA234" s="179"/>
      <c r="AB234" s="179"/>
      <c r="AC234" s="179"/>
      <c r="AD234" s="180"/>
    </row>
    <row r="235" spans="1:30" ht="21.6" customHeight="1">
      <c r="A235" s="147"/>
      <c r="B235" s="163"/>
      <c r="C235" s="156" t="e">
        <f>VLOOKUP($B230,利用者一覧!$C$4:$AU$53,30,FALSE)</f>
        <v>#N/A</v>
      </c>
      <c r="D235" s="158" t="s">
        <v>148</v>
      </c>
      <c r="E235" s="160" t="e">
        <f>VLOOKUP($B230,利用者一覧!$C$4:$AU$53,31,FALSE)</f>
        <v>#N/A</v>
      </c>
      <c r="F235" s="158" t="s">
        <v>148</v>
      </c>
      <c r="G235" s="160" t="e">
        <f>VLOOKUP($B230,利用者一覧!$C$4:$AU$53,32,FALSE)</f>
        <v>#N/A</v>
      </c>
      <c r="H235" s="158" t="s">
        <v>148</v>
      </c>
      <c r="I235" s="160" t="e">
        <f>VLOOKUP($B230,利用者一覧!$C$4:$AU$53,33,FALSE)</f>
        <v>#N/A</v>
      </c>
      <c r="J235" s="158" t="s">
        <v>148</v>
      </c>
      <c r="K235" s="160" t="e">
        <f>VLOOKUP($B230,利用者一覧!$C$4:$AU$53,34,FALSE)</f>
        <v>#N/A</v>
      </c>
      <c r="L235" s="158" t="s">
        <v>148</v>
      </c>
      <c r="M235" s="160" t="e">
        <f>VLOOKUP($B230,利用者一覧!$C$4:$AU$53,35,FALSE)</f>
        <v>#N/A</v>
      </c>
      <c r="N235" s="200" t="s">
        <v>148</v>
      </c>
      <c r="O235" s="202" t="s">
        <v>139</v>
      </c>
      <c r="P235" s="152"/>
      <c r="Q235" s="152" t="s">
        <v>140</v>
      </c>
      <c r="R235" s="152"/>
      <c r="S235" s="152" t="s">
        <v>141</v>
      </c>
      <c r="T235" s="152"/>
      <c r="U235" s="152" t="s">
        <v>142</v>
      </c>
      <c r="V235" s="152"/>
      <c r="W235" s="179"/>
      <c r="X235" s="179"/>
      <c r="Y235" s="179"/>
      <c r="Z235" s="179"/>
      <c r="AA235" s="179"/>
      <c r="AB235" s="179"/>
      <c r="AC235" s="179"/>
      <c r="AD235" s="180"/>
    </row>
    <row r="236" spans="1:30" ht="21.6" customHeight="1" thickBot="1">
      <c r="A236" s="147"/>
      <c r="B236" s="164"/>
      <c r="C236" s="157"/>
      <c r="D236" s="159"/>
      <c r="E236" s="161"/>
      <c r="F236" s="159"/>
      <c r="G236" s="161"/>
      <c r="H236" s="159"/>
      <c r="I236" s="161"/>
      <c r="J236" s="159"/>
      <c r="K236" s="161"/>
      <c r="L236" s="159"/>
      <c r="M236" s="161"/>
      <c r="N236" s="201"/>
      <c r="O236" s="153" t="e">
        <f>VLOOKUP($B230,利用者一覧!$C$4:$AU$53,22,FALSE)</f>
        <v>#N/A</v>
      </c>
      <c r="P236" s="154"/>
      <c r="Q236" s="154" t="e">
        <f>VLOOKUP($B230,利用者一覧!$C$4:$AU$53,24,FALSE)</f>
        <v>#N/A</v>
      </c>
      <c r="R236" s="154"/>
      <c r="S236" s="154" t="e">
        <f>VLOOKUP($B230,利用者一覧!$C$4:$AU$53,26,FALSE)</f>
        <v>#N/A</v>
      </c>
      <c r="T236" s="154"/>
      <c r="U236" s="154" t="e">
        <f>VLOOKUP($B230,利用者一覧!$C$4:$AU$53,28,FALSE)</f>
        <v>#N/A</v>
      </c>
      <c r="V236" s="154"/>
      <c r="W236" s="181"/>
      <c r="X236" s="181"/>
      <c r="Y236" s="181"/>
      <c r="Z236" s="181"/>
      <c r="AA236" s="181"/>
      <c r="AB236" s="181"/>
      <c r="AC236" s="181"/>
      <c r="AD236" s="182"/>
    </row>
    <row r="237" spans="1:30" ht="21.6" customHeight="1" thickBot="1">
      <c r="A237" s="148"/>
      <c r="B237" s="174" t="s">
        <v>182</v>
      </c>
      <c r="C237" s="175"/>
      <c r="D237" s="176"/>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c r="AD237" s="178"/>
    </row>
    <row r="238" spans="1:30" ht="21.6" customHeight="1" thickBot="1">
      <c r="A238" s="146">
        <v>27</v>
      </c>
      <c r="B238" s="149" t="s">
        <v>9</v>
      </c>
      <c r="C238" s="150"/>
      <c r="D238" s="151"/>
      <c r="E238" s="149" t="s">
        <v>10</v>
      </c>
      <c r="F238" s="150"/>
      <c r="G238" s="150"/>
      <c r="H238" s="150"/>
      <c r="I238" s="196" t="s">
        <v>11</v>
      </c>
      <c r="J238" s="150"/>
      <c r="K238" s="197"/>
      <c r="L238" s="150" t="s">
        <v>12</v>
      </c>
      <c r="M238" s="150"/>
      <c r="N238" s="150"/>
      <c r="O238" s="198" t="s">
        <v>175</v>
      </c>
      <c r="P238" s="199"/>
      <c r="Q238" s="199"/>
      <c r="R238" s="199"/>
      <c r="S238" s="199"/>
      <c r="T238" s="199"/>
      <c r="U238" s="199"/>
      <c r="V238" s="199"/>
      <c r="W238" s="203" t="s">
        <v>169</v>
      </c>
      <c r="X238" s="204"/>
      <c r="Y238" s="204"/>
      <c r="Z238" s="205"/>
      <c r="AA238" s="206" t="e">
        <f>VLOOKUP($B239,利用者一覧!$C$4:$AU$53,43,FALSE)</f>
        <v>#N/A</v>
      </c>
      <c r="AB238" s="206"/>
      <c r="AC238" s="206"/>
      <c r="AD238" s="207"/>
    </row>
    <row r="239" spans="1:30" ht="21.6" customHeight="1" thickTop="1">
      <c r="A239" s="147"/>
      <c r="B239" s="208"/>
      <c r="C239" s="208"/>
      <c r="D239" s="208"/>
      <c r="E239" s="211" t="s">
        <v>19</v>
      </c>
      <c r="F239" s="212"/>
      <c r="G239" s="212"/>
      <c r="H239" s="212"/>
      <c r="I239" s="213" t="s">
        <v>20</v>
      </c>
      <c r="J239" s="214"/>
      <c r="K239" s="215"/>
      <c r="L239" s="214" t="s">
        <v>21</v>
      </c>
      <c r="M239" s="214"/>
      <c r="N239" s="214"/>
      <c r="O239" s="216" t="s">
        <v>147</v>
      </c>
      <c r="P239" s="218" t="e">
        <f>VLOOKUP($B239,利用者一覧!$C$4:$AU$53,40,FALSE)</f>
        <v>#N/A</v>
      </c>
      <c r="Q239" s="219"/>
      <c r="R239" s="219"/>
      <c r="S239" s="219"/>
      <c r="T239" s="219"/>
      <c r="U239" s="220"/>
      <c r="V239" s="88" t="s">
        <v>148</v>
      </c>
      <c r="W239" s="221" t="e">
        <f>VLOOKUP($B239,利用者一覧!$C$4:$AU$53,45,FALSE)</f>
        <v>#N/A</v>
      </c>
      <c r="X239" s="222"/>
      <c r="Y239" s="222"/>
      <c r="Z239" s="222"/>
      <c r="AA239" s="222"/>
      <c r="AB239" s="222"/>
      <c r="AC239" s="222"/>
      <c r="AD239" s="223"/>
    </row>
    <row r="240" spans="1:30" ht="21.6" customHeight="1">
      <c r="A240" s="147"/>
      <c r="B240" s="209"/>
      <c r="C240" s="209"/>
      <c r="D240" s="209"/>
      <c r="E240" s="183" t="s">
        <v>24</v>
      </c>
      <c r="F240" s="184"/>
      <c r="G240" s="184"/>
      <c r="H240" s="184"/>
      <c r="I240" s="185" t="s">
        <v>20</v>
      </c>
      <c r="J240" s="186"/>
      <c r="K240" s="187"/>
      <c r="L240" s="186" t="s">
        <v>21</v>
      </c>
      <c r="M240" s="186"/>
      <c r="N240" s="186"/>
      <c r="O240" s="217"/>
      <c r="P240" s="188" t="e">
        <f>VLOOKUP($B239,利用者一覧!$C$4:$AU$53,41,FALSE)</f>
        <v>#N/A</v>
      </c>
      <c r="Q240" s="189"/>
      <c r="R240" s="189"/>
      <c r="S240" s="189"/>
      <c r="T240" s="189"/>
      <c r="U240" s="190"/>
      <c r="V240" s="89" t="s">
        <v>148</v>
      </c>
      <c r="W240" s="224"/>
      <c r="X240" s="225"/>
      <c r="Y240" s="225"/>
      <c r="Z240" s="225"/>
      <c r="AA240" s="225"/>
      <c r="AB240" s="225"/>
      <c r="AC240" s="225"/>
      <c r="AD240" s="226"/>
    </row>
    <row r="241" spans="1:30" ht="21.6" customHeight="1" thickBot="1">
      <c r="A241" s="147"/>
      <c r="B241" s="210"/>
      <c r="C241" s="210"/>
      <c r="D241" s="210"/>
      <c r="E241" s="191" t="s">
        <v>25</v>
      </c>
      <c r="F241" s="192"/>
      <c r="G241" s="192"/>
      <c r="H241" s="192"/>
      <c r="I241" s="193" t="s">
        <v>20</v>
      </c>
      <c r="J241" s="194"/>
      <c r="K241" s="195"/>
      <c r="L241" s="194" t="s">
        <v>21</v>
      </c>
      <c r="M241" s="194"/>
      <c r="N241" s="194"/>
      <c r="O241" s="217"/>
      <c r="P241" s="188" t="e">
        <f>VLOOKUP($B239,利用者一覧!$C$4:$AU$53,42,FALSE)</f>
        <v>#N/A</v>
      </c>
      <c r="Q241" s="189"/>
      <c r="R241" s="189"/>
      <c r="S241" s="189"/>
      <c r="T241" s="189"/>
      <c r="U241" s="190"/>
      <c r="V241" s="89" t="s">
        <v>148</v>
      </c>
      <c r="W241" s="224"/>
      <c r="X241" s="225"/>
      <c r="Y241" s="225"/>
      <c r="Z241" s="225"/>
      <c r="AA241" s="225"/>
      <c r="AB241" s="225"/>
      <c r="AC241" s="225"/>
      <c r="AD241" s="226"/>
    </row>
    <row r="242" spans="1:30" ht="21.6" customHeight="1" thickBot="1">
      <c r="A242" s="147"/>
      <c r="B242" s="162" t="s">
        <v>132</v>
      </c>
      <c r="C242" s="165" t="s">
        <v>13</v>
      </c>
      <c r="D242" s="166"/>
      <c r="E242" s="167" t="s">
        <v>14</v>
      </c>
      <c r="F242" s="166"/>
      <c r="G242" s="167" t="s">
        <v>15</v>
      </c>
      <c r="H242" s="166"/>
      <c r="I242" s="167" t="s">
        <v>16</v>
      </c>
      <c r="J242" s="166"/>
      <c r="K242" s="167" t="s">
        <v>17</v>
      </c>
      <c r="L242" s="166"/>
      <c r="M242" s="167" t="s">
        <v>18</v>
      </c>
      <c r="N242" s="168"/>
      <c r="O242" s="169" t="s">
        <v>135</v>
      </c>
      <c r="P242" s="170"/>
      <c r="Q242" s="170" t="s">
        <v>143</v>
      </c>
      <c r="R242" s="170"/>
      <c r="S242" s="170" t="s">
        <v>144</v>
      </c>
      <c r="T242" s="170"/>
      <c r="U242" s="170" t="s">
        <v>138</v>
      </c>
      <c r="V242" s="171"/>
      <c r="W242" s="224"/>
      <c r="X242" s="225"/>
      <c r="Y242" s="225"/>
      <c r="Z242" s="225"/>
      <c r="AA242" s="225"/>
      <c r="AB242" s="225"/>
      <c r="AC242" s="225"/>
      <c r="AD242" s="226"/>
    </row>
    <row r="243" spans="1:30" ht="21.6" customHeight="1" thickTop="1">
      <c r="A243" s="147"/>
      <c r="B243" s="163"/>
      <c r="C243" s="90" t="s">
        <v>22</v>
      </c>
      <c r="D243" s="91" t="s">
        <v>23</v>
      </c>
      <c r="E243" s="92" t="s">
        <v>22</v>
      </c>
      <c r="F243" s="91" t="s">
        <v>23</v>
      </c>
      <c r="G243" s="92" t="s">
        <v>22</v>
      </c>
      <c r="H243" s="91" t="s">
        <v>23</v>
      </c>
      <c r="I243" s="92" t="s">
        <v>22</v>
      </c>
      <c r="J243" s="91" t="s">
        <v>23</v>
      </c>
      <c r="K243" s="92" t="s">
        <v>22</v>
      </c>
      <c r="L243" s="91" t="s">
        <v>23</v>
      </c>
      <c r="M243" s="92" t="s">
        <v>22</v>
      </c>
      <c r="N243" s="93" t="s">
        <v>23</v>
      </c>
      <c r="O243" s="172" t="e">
        <f>VLOOKUP($B239,利用者一覧!$C$4:$AU$53,14,FALSE)</f>
        <v>#N/A</v>
      </c>
      <c r="P243" s="155"/>
      <c r="Q243" s="173" t="e">
        <f>VLOOKUP($B239,利用者一覧!$C$4:$AU$53,16,FALSE)</f>
        <v>#N/A</v>
      </c>
      <c r="R243" s="155"/>
      <c r="S243" s="155" t="e">
        <f>VLOOKUP($B239,利用者一覧!$C$4:$AU$53,18,FALSE)</f>
        <v>#N/A</v>
      </c>
      <c r="T243" s="155"/>
      <c r="U243" s="155" t="e">
        <f>VLOOKUP($B239,利用者一覧!$C$4:$AU$53,20,FALSE)</f>
        <v>#N/A</v>
      </c>
      <c r="V243" s="155"/>
      <c r="W243" s="179" t="e">
        <f>VLOOKUP($B239,利用者一覧!$C$4:$AU$53,44,FALSE)</f>
        <v>#N/A</v>
      </c>
      <c r="X243" s="179"/>
      <c r="Y243" s="179"/>
      <c r="Z243" s="179"/>
      <c r="AA243" s="179"/>
      <c r="AB243" s="179"/>
      <c r="AC243" s="179"/>
      <c r="AD243" s="180"/>
    </row>
    <row r="244" spans="1:30" ht="21.6" customHeight="1">
      <c r="A244" s="147"/>
      <c r="B244" s="163"/>
      <c r="C244" s="156" t="e">
        <f>VLOOKUP($B239,利用者一覧!$C$4:$AU$53,30,FALSE)</f>
        <v>#N/A</v>
      </c>
      <c r="D244" s="158" t="s">
        <v>148</v>
      </c>
      <c r="E244" s="160" t="e">
        <f>VLOOKUP($B239,利用者一覧!$C$4:$AU$53,31,FALSE)</f>
        <v>#N/A</v>
      </c>
      <c r="F244" s="158" t="s">
        <v>148</v>
      </c>
      <c r="G244" s="160" t="e">
        <f>VLOOKUP($B239,利用者一覧!$C$4:$AU$53,32,FALSE)</f>
        <v>#N/A</v>
      </c>
      <c r="H244" s="158" t="s">
        <v>148</v>
      </c>
      <c r="I244" s="160" t="e">
        <f>VLOOKUP($B239,利用者一覧!$C$4:$AU$53,33,FALSE)</f>
        <v>#N/A</v>
      </c>
      <c r="J244" s="158" t="s">
        <v>148</v>
      </c>
      <c r="K244" s="160" t="e">
        <f>VLOOKUP($B239,利用者一覧!$C$4:$AU$53,34,FALSE)</f>
        <v>#N/A</v>
      </c>
      <c r="L244" s="158" t="s">
        <v>148</v>
      </c>
      <c r="M244" s="160" t="e">
        <f>VLOOKUP($B239,利用者一覧!$C$4:$AU$53,35,FALSE)</f>
        <v>#N/A</v>
      </c>
      <c r="N244" s="200" t="s">
        <v>148</v>
      </c>
      <c r="O244" s="202" t="s">
        <v>139</v>
      </c>
      <c r="P244" s="152"/>
      <c r="Q244" s="152" t="s">
        <v>140</v>
      </c>
      <c r="R244" s="152"/>
      <c r="S244" s="152" t="s">
        <v>141</v>
      </c>
      <c r="T244" s="152"/>
      <c r="U244" s="152" t="s">
        <v>142</v>
      </c>
      <c r="V244" s="152"/>
      <c r="W244" s="179"/>
      <c r="X244" s="179"/>
      <c r="Y244" s="179"/>
      <c r="Z244" s="179"/>
      <c r="AA244" s="179"/>
      <c r="AB244" s="179"/>
      <c r="AC244" s="179"/>
      <c r="AD244" s="180"/>
    </row>
    <row r="245" spans="1:30" ht="21.6" customHeight="1" thickBot="1">
      <c r="A245" s="147"/>
      <c r="B245" s="164"/>
      <c r="C245" s="157"/>
      <c r="D245" s="159"/>
      <c r="E245" s="161"/>
      <c r="F245" s="159"/>
      <c r="G245" s="161"/>
      <c r="H245" s="159"/>
      <c r="I245" s="161"/>
      <c r="J245" s="159"/>
      <c r="K245" s="161"/>
      <c r="L245" s="159"/>
      <c r="M245" s="161"/>
      <c r="N245" s="201"/>
      <c r="O245" s="153" t="e">
        <f>VLOOKUP($B239,利用者一覧!$C$4:$AU$53,22,FALSE)</f>
        <v>#N/A</v>
      </c>
      <c r="P245" s="154"/>
      <c r="Q245" s="154" t="e">
        <f>VLOOKUP($B239,利用者一覧!$C$4:$AU$53,24,FALSE)</f>
        <v>#N/A</v>
      </c>
      <c r="R245" s="154"/>
      <c r="S245" s="154" t="e">
        <f>VLOOKUP($B239,利用者一覧!$C$4:$AU$53,26,FALSE)</f>
        <v>#N/A</v>
      </c>
      <c r="T245" s="154"/>
      <c r="U245" s="154" t="e">
        <f>VLOOKUP($B239,利用者一覧!$C$4:$AU$53,28,FALSE)</f>
        <v>#N/A</v>
      </c>
      <c r="V245" s="154"/>
      <c r="W245" s="181"/>
      <c r="X245" s="181"/>
      <c r="Y245" s="181"/>
      <c r="Z245" s="181"/>
      <c r="AA245" s="181"/>
      <c r="AB245" s="181"/>
      <c r="AC245" s="181"/>
      <c r="AD245" s="182"/>
    </row>
    <row r="246" spans="1:30" ht="21.6" customHeight="1" thickBot="1">
      <c r="A246" s="148"/>
      <c r="B246" s="174" t="s">
        <v>182</v>
      </c>
      <c r="C246" s="175"/>
      <c r="D246" s="176"/>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c r="AA246" s="177"/>
      <c r="AB246" s="177"/>
      <c r="AC246" s="177"/>
      <c r="AD246" s="178"/>
    </row>
    <row r="247" spans="1:30" ht="21.6" customHeight="1" thickBot="1">
      <c r="A247" s="146">
        <v>28</v>
      </c>
      <c r="B247" s="149" t="s">
        <v>9</v>
      </c>
      <c r="C247" s="150"/>
      <c r="D247" s="151"/>
      <c r="E247" s="149" t="s">
        <v>10</v>
      </c>
      <c r="F247" s="150"/>
      <c r="G247" s="150"/>
      <c r="H247" s="150"/>
      <c r="I247" s="196" t="s">
        <v>11</v>
      </c>
      <c r="J247" s="150"/>
      <c r="K247" s="197"/>
      <c r="L247" s="150" t="s">
        <v>12</v>
      </c>
      <c r="M247" s="150"/>
      <c r="N247" s="150"/>
      <c r="O247" s="198" t="s">
        <v>175</v>
      </c>
      <c r="P247" s="199"/>
      <c r="Q247" s="199"/>
      <c r="R247" s="199"/>
      <c r="S247" s="199"/>
      <c r="T247" s="199"/>
      <c r="U247" s="199"/>
      <c r="V247" s="199"/>
      <c r="W247" s="203" t="s">
        <v>169</v>
      </c>
      <c r="X247" s="204"/>
      <c r="Y247" s="204"/>
      <c r="Z247" s="205"/>
      <c r="AA247" s="206" t="e">
        <f>VLOOKUP($B248,利用者一覧!$C$4:$AU$53,43,FALSE)</f>
        <v>#N/A</v>
      </c>
      <c r="AB247" s="206"/>
      <c r="AC247" s="206"/>
      <c r="AD247" s="207"/>
    </row>
    <row r="248" spans="1:30" ht="21.6" customHeight="1" thickTop="1">
      <c r="A248" s="147"/>
      <c r="B248" s="208"/>
      <c r="C248" s="208"/>
      <c r="D248" s="208"/>
      <c r="E248" s="211" t="s">
        <v>19</v>
      </c>
      <c r="F248" s="212"/>
      <c r="G248" s="212"/>
      <c r="H248" s="212"/>
      <c r="I248" s="213" t="s">
        <v>20</v>
      </c>
      <c r="J248" s="214"/>
      <c r="K248" s="215"/>
      <c r="L248" s="214" t="s">
        <v>21</v>
      </c>
      <c r="M248" s="214"/>
      <c r="N248" s="214"/>
      <c r="O248" s="216" t="s">
        <v>147</v>
      </c>
      <c r="P248" s="218" t="e">
        <f>VLOOKUP($B248,利用者一覧!$C$4:$AU$53,40,FALSE)</f>
        <v>#N/A</v>
      </c>
      <c r="Q248" s="219"/>
      <c r="R248" s="219"/>
      <c r="S248" s="219"/>
      <c r="T248" s="219"/>
      <c r="U248" s="220"/>
      <c r="V248" s="88" t="s">
        <v>148</v>
      </c>
      <c r="W248" s="221" t="e">
        <f>VLOOKUP($B248,利用者一覧!$C$4:$AU$53,45,FALSE)</f>
        <v>#N/A</v>
      </c>
      <c r="X248" s="222"/>
      <c r="Y248" s="222"/>
      <c r="Z248" s="222"/>
      <c r="AA248" s="222"/>
      <c r="AB248" s="222"/>
      <c r="AC248" s="222"/>
      <c r="AD248" s="223"/>
    </row>
    <row r="249" spans="1:30" ht="21.6" customHeight="1">
      <c r="A249" s="147"/>
      <c r="B249" s="209"/>
      <c r="C249" s="209"/>
      <c r="D249" s="209"/>
      <c r="E249" s="183" t="s">
        <v>24</v>
      </c>
      <c r="F249" s="184"/>
      <c r="G249" s="184"/>
      <c r="H249" s="184"/>
      <c r="I249" s="185" t="s">
        <v>20</v>
      </c>
      <c r="J249" s="186"/>
      <c r="K249" s="187"/>
      <c r="L249" s="186" t="s">
        <v>21</v>
      </c>
      <c r="M249" s="186"/>
      <c r="N249" s="186"/>
      <c r="O249" s="217"/>
      <c r="P249" s="188" t="e">
        <f>VLOOKUP($B248,利用者一覧!$C$4:$AU$53,41,FALSE)</f>
        <v>#N/A</v>
      </c>
      <c r="Q249" s="189"/>
      <c r="R249" s="189"/>
      <c r="S249" s="189"/>
      <c r="T249" s="189"/>
      <c r="U249" s="190"/>
      <c r="V249" s="89" t="s">
        <v>148</v>
      </c>
      <c r="W249" s="224"/>
      <c r="X249" s="225"/>
      <c r="Y249" s="225"/>
      <c r="Z249" s="225"/>
      <c r="AA249" s="225"/>
      <c r="AB249" s="225"/>
      <c r="AC249" s="225"/>
      <c r="AD249" s="226"/>
    </row>
    <row r="250" spans="1:30" ht="21.6" customHeight="1" thickBot="1">
      <c r="A250" s="147"/>
      <c r="B250" s="210"/>
      <c r="C250" s="210"/>
      <c r="D250" s="210"/>
      <c r="E250" s="191" t="s">
        <v>25</v>
      </c>
      <c r="F250" s="192"/>
      <c r="G250" s="192"/>
      <c r="H250" s="192"/>
      <c r="I250" s="193" t="s">
        <v>20</v>
      </c>
      <c r="J250" s="194"/>
      <c r="K250" s="195"/>
      <c r="L250" s="194" t="s">
        <v>21</v>
      </c>
      <c r="M250" s="194"/>
      <c r="N250" s="194"/>
      <c r="O250" s="217"/>
      <c r="P250" s="188" t="e">
        <f>VLOOKUP($B248,利用者一覧!$C$4:$AU$53,42,FALSE)</f>
        <v>#N/A</v>
      </c>
      <c r="Q250" s="189"/>
      <c r="R250" s="189"/>
      <c r="S250" s="189"/>
      <c r="T250" s="189"/>
      <c r="U250" s="190"/>
      <c r="V250" s="89" t="s">
        <v>148</v>
      </c>
      <c r="W250" s="224"/>
      <c r="X250" s="225"/>
      <c r="Y250" s="225"/>
      <c r="Z250" s="225"/>
      <c r="AA250" s="225"/>
      <c r="AB250" s="225"/>
      <c r="AC250" s="225"/>
      <c r="AD250" s="226"/>
    </row>
    <row r="251" spans="1:30" ht="21.6" customHeight="1" thickBot="1">
      <c r="A251" s="147"/>
      <c r="B251" s="162" t="s">
        <v>132</v>
      </c>
      <c r="C251" s="165" t="s">
        <v>13</v>
      </c>
      <c r="D251" s="166"/>
      <c r="E251" s="167" t="s">
        <v>14</v>
      </c>
      <c r="F251" s="166"/>
      <c r="G251" s="167" t="s">
        <v>15</v>
      </c>
      <c r="H251" s="166"/>
      <c r="I251" s="167" t="s">
        <v>16</v>
      </c>
      <c r="J251" s="166"/>
      <c r="K251" s="167" t="s">
        <v>17</v>
      </c>
      <c r="L251" s="166"/>
      <c r="M251" s="167" t="s">
        <v>18</v>
      </c>
      <c r="N251" s="168"/>
      <c r="O251" s="169" t="s">
        <v>135</v>
      </c>
      <c r="P251" s="170"/>
      <c r="Q251" s="170" t="s">
        <v>143</v>
      </c>
      <c r="R251" s="170"/>
      <c r="S251" s="170" t="s">
        <v>144</v>
      </c>
      <c r="T251" s="170"/>
      <c r="U251" s="170" t="s">
        <v>138</v>
      </c>
      <c r="V251" s="171"/>
      <c r="W251" s="224"/>
      <c r="X251" s="225"/>
      <c r="Y251" s="225"/>
      <c r="Z251" s="225"/>
      <c r="AA251" s="225"/>
      <c r="AB251" s="225"/>
      <c r="AC251" s="225"/>
      <c r="AD251" s="226"/>
    </row>
    <row r="252" spans="1:30" ht="21.6" customHeight="1" thickTop="1">
      <c r="A252" s="147"/>
      <c r="B252" s="163"/>
      <c r="C252" s="90" t="s">
        <v>22</v>
      </c>
      <c r="D252" s="91" t="s">
        <v>23</v>
      </c>
      <c r="E252" s="92" t="s">
        <v>22</v>
      </c>
      <c r="F252" s="91" t="s">
        <v>23</v>
      </c>
      <c r="G252" s="92" t="s">
        <v>22</v>
      </c>
      <c r="H252" s="91" t="s">
        <v>23</v>
      </c>
      <c r="I252" s="92" t="s">
        <v>22</v>
      </c>
      <c r="J252" s="91" t="s">
        <v>23</v>
      </c>
      <c r="K252" s="92" t="s">
        <v>22</v>
      </c>
      <c r="L252" s="91" t="s">
        <v>23</v>
      </c>
      <c r="M252" s="92" t="s">
        <v>22</v>
      </c>
      <c r="N252" s="93" t="s">
        <v>23</v>
      </c>
      <c r="O252" s="172" t="e">
        <f>VLOOKUP($B248,利用者一覧!$C$4:$AU$53,14,FALSE)</f>
        <v>#N/A</v>
      </c>
      <c r="P252" s="155"/>
      <c r="Q252" s="173" t="e">
        <f>VLOOKUP($B248,利用者一覧!$C$4:$AU$53,16,FALSE)</f>
        <v>#N/A</v>
      </c>
      <c r="R252" s="155"/>
      <c r="S252" s="155" t="e">
        <f>VLOOKUP($B248,利用者一覧!$C$4:$AU$53,18,FALSE)</f>
        <v>#N/A</v>
      </c>
      <c r="T252" s="155"/>
      <c r="U252" s="155" t="e">
        <f>VLOOKUP($B248,利用者一覧!$C$4:$AU$53,20,FALSE)</f>
        <v>#N/A</v>
      </c>
      <c r="V252" s="155"/>
      <c r="W252" s="179" t="e">
        <f>VLOOKUP($B248,利用者一覧!$C$4:$AU$53,44,FALSE)</f>
        <v>#N/A</v>
      </c>
      <c r="X252" s="179"/>
      <c r="Y252" s="179"/>
      <c r="Z252" s="179"/>
      <c r="AA252" s="179"/>
      <c r="AB252" s="179"/>
      <c r="AC252" s="179"/>
      <c r="AD252" s="180"/>
    </row>
    <row r="253" spans="1:30" ht="21.6" customHeight="1">
      <c r="A253" s="147"/>
      <c r="B253" s="163"/>
      <c r="C253" s="156" t="e">
        <f>VLOOKUP($B248,利用者一覧!$C$4:$AU$53,30,FALSE)</f>
        <v>#N/A</v>
      </c>
      <c r="D253" s="158" t="s">
        <v>148</v>
      </c>
      <c r="E253" s="160" t="e">
        <f>VLOOKUP($B248,利用者一覧!$C$4:$AU$53,31,FALSE)</f>
        <v>#N/A</v>
      </c>
      <c r="F253" s="158" t="s">
        <v>148</v>
      </c>
      <c r="G253" s="160" t="e">
        <f>VLOOKUP($B248,利用者一覧!$C$4:$AU$53,32,FALSE)</f>
        <v>#N/A</v>
      </c>
      <c r="H253" s="158" t="s">
        <v>148</v>
      </c>
      <c r="I253" s="160" t="e">
        <f>VLOOKUP($B248,利用者一覧!$C$4:$AU$53,33,FALSE)</f>
        <v>#N/A</v>
      </c>
      <c r="J253" s="158" t="s">
        <v>148</v>
      </c>
      <c r="K253" s="160" t="e">
        <f>VLOOKUP($B248,利用者一覧!$C$4:$AU$53,34,FALSE)</f>
        <v>#N/A</v>
      </c>
      <c r="L253" s="158" t="s">
        <v>148</v>
      </c>
      <c r="M253" s="160" t="e">
        <f>VLOOKUP($B248,利用者一覧!$C$4:$AU$53,35,FALSE)</f>
        <v>#N/A</v>
      </c>
      <c r="N253" s="200" t="s">
        <v>148</v>
      </c>
      <c r="O253" s="202" t="s">
        <v>139</v>
      </c>
      <c r="P253" s="152"/>
      <c r="Q253" s="152" t="s">
        <v>140</v>
      </c>
      <c r="R253" s="152"/>
      <c r="S253" s="152" t="s">
        <v>141</v>
      </c>
      <c r="T253" s="152"/>
      <c r="U253" s="152" t="s">
        <v>142</v>
      </c>
      <c r="V253" s="152"/>
      <c r="W253" s="179"/>
      <c r="X253" s="179"/>
      <c r="Y253" s="179"/>
      <c r="Z253" s="179"/>
      <c r="AA253" s="179"/>
      <c r="AB253" s="179"/>
      <c r="AC253" s="179"/>
      <c r="AD253" s="180"/>
    </row>
    <row r="254" spans="1:30" ht="21.6" customHeight="1" thickBot="1">
      <c r="A254" s="147"/>
      <c r="B254" s="164"/>
      <c r="C254" s="157"/>
      <c r="D254" s="159"/>
      <c r="E254" s="161"/>
      <c r="F254" s="159"/>
      <c r="G254" s="161"/>
      <c r="H254" s="159"/>
      <c r="I254" s="161"/>
      <c r="J254" s="159"/>
      <c r="K254" s="161"/>
      <c r="L254" s="159"/>
      <c r="M254" s="161"/>
      <c r="N254" s="201"/>
      <c r="O254" s="153" t="e">
        <f>VLOOKUP($B248,利用者一覧!$C$4:$AU$53,22,FALSE)</f>
        <v>#N/A</v>
      </c>
      <c r="P254" s="154"/>
      <c r="Q254" s="154" t="e">
        <f>VLOOKUP($B248,利用者一覧!$C$4:$AU$53,24,FALSE)</f>
        <v>#N/A</v>
      </c>
      <c r="R254" s="154"/>
      <c r="S254" s="154" t="e">
        <f>VLOOKUP($B248,利用者一覧!$C$4:$AU$53,26,FALSE)</f>
        <v>#N/A</v>
      </c>
      <c r="T254" s="154"/>
      <c r="U254" s="154" t="e">
        <f>VLOOKUP($B248,利用者一覧!$C$4:$AU$53,28,FALSE)</f>
        <v>#N/A</v>
      </c>
      <c r="V254" s="154"/>
      <c r="W254" s="181"/>
      <c r="X254" s="181"/>
      <c r="Y254" s="181"/>
      <c r="Z254" s="181"/>
      <c r="AA254" s="181"/>
      <c r="AB254" s="181"/>
      <c r="AC254" s="181"/>
      <c r="AD254" s="182"/>
    </row>
    <row r="255" spans="1:30" ht="21.6" customHeight="1" thickBot="1">
      <c r="A255" s="148"/>
      <c r="B255" s="174" t="s">
        <v>182</v>
      </c>
      <c r="C255" s="175"/>
      <c r="D255" s="176"/>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77"/>
      <c r="AC255" s="177"/>
      <c r="AD255" s="178"/>
    </row>
    <row r="256" spans="1:30" ht="21.6" customHeight="1" thickBot="1">
      <c r="A256" s="146">
        <v>29</v>
      </c>
      <c r="B256" s="149" t="s">
        <v>9</v>
      </c>
      <c r="C256" s="150"/>
      <c r="D256" s="151"/>
      <c r="E256" s="149" t="s">
        <v>10</v>
      </c>
      <c r="F256" s="150"/>
      <c r="G256" s="150"/>
      <c r="H256" s="150"/>
      <c r="I256" s="196" t="s">
        <v>11</v>
      </c>
      <c r="J256" s="150"/>
      <c r="K256" s="197"/>
      <c r="L256" s="150" t="s">
        <v>12</v>
      </c>
      <c r="M256" s="150"/>
      <c r="N256" s="150"/>
      <c r="O256" s="198" t="s">
        <v>175</v>
      </c>
      <c r="P256" s="199"/>
      <c r="Q256" s="199"/>
      <c r="R256" s="199"/>
      <c r="S256" s="199"/>
      <c r="T256" s="199"/>
      <c r="U256" s="199"/>
      <c r="V256" s="199"/>
      <c r="W256" s="203" t="s">
        <v>169</v>
      </c>
      <c r="X256" s="204"/>
      <c r="Y256" s="204"/>
      <c r="Z256" s="205"/>
      <c r="AA256" s="206" t="e">
        <f>VLOOKUP($B257,利用者一覧!$C$4:$AU$53,43,FALSE)</f>
        <v>#N/A</v>
      </c>
      <c r="AB256" s="206"/>
      <c r="AC256" s="206"/>
      <c r="AD256" s="207"/>
    </row>
    <row r="257" spans="1:30" ht="21.6" customHeight="1" thickTop="1">
      <c r="A257" s="147"/>
      <c r="B257" s="208"/>
      <c r="C257" s="208"/>
      <c r="D257" s="208"/>
      <c r="E257" s="211" t="s">
        <v>19</v>
      </c>
      <c r="F257" s="212"/>
      <c r="G257" s="212"/>
      <c r="H257" s="212"/>
      <c r="I257" s="213" t="s">
        <v>20</v>
      </c>
      <c r="J257" s="214"/>
      <c r="K257" s="215"/>
      <c r="L257" s="214" t="s">
        <v>21</v>
      </c>
      <c r="M257" s="214"/>
      <c r="N257" s="214"/>
      <c r="O257" s="216" t="s">
        <v>147</v>
      </c>
      <c r="P257" s="218" t="e">
        <f>VLOOKUP($B257,利用者一覧!$C$4:$AU$53,40,FALSE)</f>
        <v>#N/A</v>
      </c>
      <c r="Q257" s="219"/>
      <c r="R257" s="219"/>
      <c r="S257" s="219"/>
      <c r="T257" s="219"/>
      <c r="U257" s="220"/>
      <c r="V257" s="88" t="s">
        <v>148</v>
      </c>
      <c r="W257" s="221" t="e">
        <f>VLOOKUP($B257,利用者一覧!$C$4:$AU$53,45,FALSE)</f>
        <v>#N/A</v>
      </c>
      <c r="X257" s="222"/>
      <c r="Y257" s="222"/>
      <c r="Z257" s="222"/>
      <c r="AA257" s="222"/>
      <c r="AB257" s="222"/>
      <c r="AC257" s="222"/>
      <c r="AD257" s="223"/>
    </row>
    <row r="258" spans="1:30" ht="21.6" customHeight="1">
      <c r="A258" s="147"/>
      <c r="B258" s="209"/>
      <c r="C258" s="209"/>
      <c r="D258" s="209"/>
      <c r="E258" s="183" t="s">
        <v>24</v>
      </c>
      <c r="F258" s="184"/>
      <c r="G258" s="184"/>
      <c r="H258" s="184"/>
      <c r="I258" s="185" t="s">
        <v>20</v>
      </c>
      <c r="J258" s="186"/>
      <c r="K258" s="187"/>
      <c r="L258" s="186" t="s">
        <v>21</v>
      </c>
      <c r="M258" s="186"/>
      <c r="N258" s="186"/>
      <c r="O258" s="217"/>
      <c r="P258" s="188" t="e">
        <f>VLOOKUP($B257,利用者一覧!$C$4:$AU$53,41,FALSE)</f>
        <v>#N/A</v>
      </c>
      <c r="Q258" s="189"/>
      <c r="R258" s="189"/>
      <c r="S258" s="189"/>
      <c r="T258" s="189"/>
      <c r="U258" s="190"/>
      <c r="V258" s="89" t="s">
        <v>148</v>
      </c>
      <c r="W258" s="224"/>
      <c r="X258" s="225"/>
      <c r="Y258" s="225"/>
      <c r="Z258" s="225"/>
      <c r="AA258" s="225"/>
      <c r="AB258" s="225"/>
      <c r="AC258" s="225"/>
      <c r="AD258" s="226"/>
    </row>
    <row r="259" spans="1:30" ht="21.6" customHeight="1" thickBot="1">
      <c r="A259" s="147"/>
      <c r="B259" s="210"/>
      <c r="C259" s="210"/>
      <c r="D259" s="210"/>
      <c r="E259" s="191" t="s">
        <v>25</v>
      </c>
      <c r="F259" s="192"/>
      <c r="G259" s="192"/>
      <c r="H259" s="192"/>
      <c r="I259" s="193" t="s">
        <v>20</v>
      </c>
      <c r="J259" s="194"/>
      <c r="K259" s="195"/>
      <c r="L259" s="194" t="s">
        <v>21</v>
      </c>
      <c r="M259" s="194"/>
      <c r="N259" s="194"/>
      <c r="O259" s="217"/>
      <c r="P259" s="188" t="e">
        <f>VLOOKUP($B257,利用者一覧!$C$4:$AU$53,42,FALSE)</f>
        <v>#N/A</v>
      </c>
      <c r="Q259" s="189"/>
      <c r="R259" s="189"/>
      <c r="S259" s="189"/>
      <c r="T259" s="189"/>
      <c r="U259" s="190"/>
      <c r="V259" s="89" t="s">
        <v>148</v>
      </c>
      <c r="W259" s="224"/>
      <c r="X259" s="225"/>
      <c r="Y259" s="225"/>
      <c r="Z259" s="225"/>
      <c r="AA259" s="225"/>
      <c r="AB259" s="225"/>
      <c r="AC259" s="225"/>
      <c r="AD259" s="226"/>
    </row>
    <row r="260" spans="1:30" ht="21.6" customHeight="1" thickBot="1">
      <c r="A260" s="147"/>
      <c r="B260" s="162" t="s">
        <v>132</v>
      </c>
      <c r="C260" s="165" t="s">
        <v>13</v>
      </c>
      <c r="D260" s="166"/>
      <c r="E260" s="167" t="s">
        <v>14</v>
      </c>
      <c r="F260" s="166"/>
      <c r="G260" s="167" t="s">
        <v>15</v>
      </c>
      <c r="H260" s="166"/>
      <c r="I260" s="167" t="s">
        <v>16</v>
      </c>
      <c r="J260" s="166"/>
      <c r="K260" s="167" t="s">
        <v>17</v>
      </c>
      <c r="L260" s="166"/>
      <c r="M260" s="167" t="s">
        <v>18</v>
      </c>
      <c r="N260" s="168"/>
      <c r="O260" s="169" t="s">
        <v>135</v>
      </c>
      <c r="P260" s="170"/>
      <c r="Q260" s="170" t="s">
        <v>143</v>
      </c>
      <c r="R260" s="170"/>
      <c r="S260" s="170" t="s">
        <v>144</v>
      </c>
      <c r="T260" s="170"/>
      <c r="U260" s="170" t="s">
        <v>138</v>
      </c>
      <c r="V260" s="171"/>
      <c r="W260" s="224"/>
      <c r="X260" s="225"/>
      <c r="Y260" s="225"/>
      <c r="Z260" s="225"/>
      <c r="AA260" s="225"/>
      <c r="AB260" s="225"/>
      <c r="AC260" s="225"/>
      <c r="AD260" s="226"/>
    </row>
    <row r="261" spans="1:30" ht="21.6" customHeight="1" thickTop="1">
      <c r="A261" s="147"/>
      <c r="B261" s="163"/>
      <c r="C261" s="90" t="s">
        <v>22</v>
      </c>
      <c r="D261" s="91" t="s">
        <v>23</v>
      </c>
      <c r="E261" s="92" t="s">
        <v>22</v>
      </c>
      <c r="F261" s="91" t="s">
        <v>23</v>
      </c>
      <c r="G261" s="92" t="s">
        <v>22</v>
      </c>
      <c r="H261" s="91" t="s">
        <v>23</v>
      </c>
      <c r="I261" s="92" t="s">
        <v>22</v>
      </c>
      <c r="J261" s="91" t="s">
        <v>23</v>
      </c>
      <c r="K261" s="92" t="s">
        <v>22</v>
      </c>
      <c r="L261" s="91" t="s">
        <v>23</v>
      </c>
      <c r="M261" s="92" t="s">
        <v>22</v>
      </c>
      <c r="N261" s="93" t="s">
        <v>23</v>
      </c>
      <c r="O261" s="172" t="e">
        <f>VLOOKUP($B257,利用者一覧!$C$4:$AU$53,14,FALSE)</f>
        <v>#N/A</v>
      </c>
      <c r="P261" s="155"/>
      <c r="Q261" s="173" t="e">
        <f>VLOOKUP($B257,利用者一覧!$C$4:$AU$53,16,FALSE)</f>
        <v>#N/A</v>
      </c>
      <c r="R261" s="155"/>
      <c r="S261" s="155" t="e">
        <f>VLOOKUP($B257,利用者一覧!$C$4:$AU$53,18,FALSE)</f>
        <v>#N/A</v>
      </c>
      <c r="T261" s="155"/>
      <c r="U261" s="155" t="e">
        <f>VLOOKUP($B257,利用者一覧!$C$4:$AU$53,20,FALSE)</f>
        <v>#N/A</v>
      </c>
      <c r="V261" s="155"/>
      <c r="W261" s="179" t="e">
        <f>VLOOKUP($B257,利用者一覧!$C$4:$AU$53,44,FALSE)</f>
        <v>#N/A</v>
      </c>
      <c r="X261" s="179"/>
      <c r="Y261" s="179"/>
      <c r="Z261" s="179"/>
      <c r="AA261" s="179"/>
      <c r="AB261" s="179"/>
      <c r="AC261" s="179"/>
      <c r="AD261" s="180"/>
    </row>
    <row r="262" spans="1:30" ht="21.6" customHeight="1">
      <c r="A262" s="147"/>
      <c r="B262" s="163"/>
      <c r="C262" s="156" t="e">
        <f>VLOOKUP($B257,利用者一覧!$C$4:$AU$53,30,FALSE)</f>
        <v>#N/A</v>
      </c>
      <c r="D262" s="158" t="s">
        <v>148</v>
      </c>
      <c r="E262" s="160" t="e">
        <f>VLOOKUP($B257,利用者一覧!$C$4:$AU$53,31,FALSE)</f>
        <v>#N/A</v>
      </c>
      <c r="F262" s="158" t="s">
        <v>148</v>
      </c>
      <c r="G262" s="160" t="e">
        <f>VLOOKUP($B257,利用者一覧!$C$4:$AU$53,32,FALSE)</f>
        <v>#N/A</v>
      </c>
      <c r="H262" s="158" t="s">
        <v>148</v>
      </c>
      <c r="I262" s="160" t="e">
        <f>VLOOKUP($B257,利用者一覧!$C$4:$AU$53,33,FALSE)</f>
        <v>#N/A</v>
      </c>
      <c r="J262" s="158" t="s">
        <v>148</v>
      </c>
      <c r="K262" s="160" t="e">
        <f>VLOOKUP($B257,利用者一覧!$C$4:$AU$53,34,FALSE)</f>
        <v>#N/A</v>
      </c>
      <c r="L262" s="158" t="s">
        <v>148</v>
      </c>
      <c r="M262" s="160" t="e">
        <f>VLOOKUP($B257,利用者一覧!$C$4:$AU$53,35,FALSE)</f>
        <v>#N/A</v>
      </c>
      <c r="N262" s="200" t="s">
        <v>148</v>
      </c>
      <c r="O262" s="202" t="s">
        <v>139</v>
      </c>
      <c r="P262" s="152"/>
      <c r="Q262" s="152" t="s">
        <v>140</v>
      </c>
      <c r="R262" s="152"/>
      <c r="S262" s="152" t="s">
        <v>141</v>
      </c>
      <c r="T262" s="152"/>
      <c r="U262" s="152" t="s">
        <v>142</v>
      </c>
      <c r="V262" s="152"/>
      <c r="W262" s="179"/>
      <c r="X262" s="179"/>
      <c r="Y262" s="179"/>
      <c r="Z262" s="179"/>
      <c r="AA262" s="179"/>
      <c r="AB262" s="179"/>
      <c r="AC262" s="179"/>
      <c r="AD262" s="180"/>
    </row>
    <row r="263" spans="1:30" ht="21.6" customHeight="1" thickBot="1">
      <c r="A263" s="147"/>
      <c r="B263" s="164"/>
      <c r="C263" s="157"/>
      <c r="D263" s="159"/>
      <c r="E263" s="161"/>
      <c r="F263" s="159"/>
      <c r="G263" s="161"/>
      <c r="H263" s="159"/>
      <c r="I263" s="161"/>
      <c r="J263" s="159"/>
      <c r="K263" s="161"/>
      <c r="L263" s="159"/>
      <c r="M263" s="161"/>
      <c r="N263" s="201"/>
      <c r="O263" s="153" t="e">
        <f>VLOOKUP($B257,利用者一覧!$C$4:$AU$53,22,FALSE)</f>
        <v>#N/A</v>
      </c>
      <c r="P263" s="154"/>
      <c r="Q263" s="154" t="e">
        <f>VLOOKUP($B257,利用者一覧!$C$4:$AU$53,24,FALSE)</f>
        <v>#N/A</v>
      </c>
      <c r="R263" s="154"/>
      <c r="S263" s="154" t="e">
        <f>VLOOKUP($B257,利用者一覧!$C$4:$AU$53,26,FALSE)</f>
        <v>#N/A</v>
      </c>
      <c r="T263" s="154"/>
      <c r="U263" s="154" t="e">
        <f>VLOOKUP($B257,利用者一覧!$C$4:$AU$53,28,FALSE)</f>
        <v>#N/A</v>
      </c>
      <c r="V263" s="154"/>
      <c r="W263" s="181"/>
      <c r="X263" s="181"/>
      <c r="Y263" s="181"/>
      <c r="Z263" s="181"/>
      <c r="AA263" s="181"/>
      <c r="AB263" s="181"/>
      <c r="AC263" s="181"/>
      <c r="AD263" s="182"/>
    </row>
    <row r="264" spans="1:30" ht="21.6" customHeight="1" thickBot="1">
      <c r="A264" s="148"/>
      <c r="B264" s="174" t="s">
        <v>182</v>
      </c>
      <c r="C264" s="175"/>
      <c r="D264" s="176"/>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c r="AA264" s="177"/>
      <c r="AB264" s="177"/>
      <c r="AC264" s="177"/>
      <c r="AD264" s="178"/>
    </row>
    <row r="265" spans="1:30" ht="21.6" customHeight="1" thickBot="1">
      <c r="A265" s="146">
        <v>30</v>
      </c>
      <c r="B265" s="149" t="s">
        <v>9</v>
      </c>
      <c r="C265" s="150"/>
      <c r="D265" s="151"/>
      <c r="E265" s="149" t="s">
        <v>10</v>
      </c>
      <c r="F265" s="150"/>
      <c r="G265" s="150"/>
      <c r="H265" s="150"/>
      <c r="I265" s="196" t="s">
        <v>11</v>
      </c>
      <c r="J265" s="150"/>
      <c r="K265" s="197"/>
      <c r="L265" s="150" t="s">
        <v>12</v>
      </c>
      <c r="M265" s="150"/>
      <c r="N265" s="150"/>
      <c r="O265" s="198" t="s">
        <v>175</v>
      </c>
      <c r="P265" s="199"/>
      <c r="Q265" s="199"/>
      <c r="R265" s="199"/>
      <c r="S265" s="199"/>
      <c r="T265" s="199"/>
      <c r="U265" s="199"/>
      <c r="V265" s="199"/>
      <c r="W265" s="203" t="s">
        <v>169</v>
      </c>
      <c r="X265" s="204"/>
      <c r="Y265" s="204"/>
      <c r="Z265" s="205"/>
      <c r="AA265" s="206" t="e">
        <f>VLOOKUP($B266,利用者一覧!$C$4:$AU$53,43,FALSE)</f>
        <v>#N/A</v>
      </c>
      <c r="AB265" s="206"/>
      <c r="AC265" s="206"/>
      <c r="AD265" s="207"/>
    </row>
    <row r="266" spans="1:30" ht="21.6" customHeight="1" thickTop="1">
      <c r="A266" s="147"/>
      <c r="B266" s="208"/>
      <c r="C266" s="208"/>
      <c r="D266" s="208"/>
      <c r="E266" s="211" t="s">
        <v>19</v>
      </c>
      <c r="F266" s="212"/>
      <c r="G266" s="212"/>
      <c r="H266" s="212"/>
      <c r="I266" s="213" t="s">
        <v>20</v>
      </c>
      <c r="J266" s="214"/>
      <c r="K266" s="215"/>
      <c r="L266" s="214" t="s">
        <v>21</v>
      </c>
      <c r="M266" s="214"/>
      <c r="N266" s="214"/>
      <c r="O266" s="216" t="s">
        <v>147</v>
      </c>
      <c r="P266" s="218" t="e">
        <f>VLOOKUP($B266,利用者一覧!$C$4:$AU$53,40,FALSE)</f>
        <v>#N/A</v>
      </c>
      <c r="Q266" s="219"/>
      <c r="R266" s="219"/>
      <c r="S266" s="219"/>
      <c r="T266" s="219"/>
      <c r="U266" s="220"/>
      <c r="V266" s="88" t="s">
        <v>148</v>
      </c>
      <c r="W266" s="221" t="e">
        <f>VLOOKUP($B266,利用者一覧!$C$4:$AU$53,45,FALSE)</f>
        <v>#N/A</v>
      </c>
      <c r="X266" s="222"/>
      <c r="Y266" s="222"/>
      <c r="Z266" s="222"/>
      <c r="AA266" s="222"/>
      <c r="AB266" s="222"/>
      <c r="AC266" s="222"/>
      <c r="AD266" s="223"/>
    </row>
    <row r="267" spans="1:30" ht="21.6" customHeight="1">
      <c r="A267" s="147"/>
      <c r="B267" s="209"/>
      <c r="C267" s="209"/>
      <c r="D267" s="209"/>
      <c r="E267" s="183" t="s">
        <v>24</v>
      </c>
      <c r="F267" s="184"/>
      <c r="G267" s="184"/>
      <c r="H267" s="184"/>
      <c r="I267" s="185" t="s">
        <v>20</v>
      </c>
      <c r="J267" s="186"/>
      <c r="K267" s="187"/>
      <c r="L267" s="186" t="s">
        <v>21</v>
      </c>
      <c r="M267" s="186"/>
      <c r="N267" s="186"/>
      <c r="O267" s="217"/>
      <c r="P267" s="188" t="e">
        <f>VLOOKUP($B266,利用者一覧!$C$4:$AU$53,41,FALSE)</f>
        <v>#N/A</v>
      </c>
      <c r="Q267" s="189"/>
      <c r="R267" s="189"/>
      <c r="S267" s="189"/>
      <c r="T267" s="189"/>
      <c r="U267" s="190"/>
      <c r="V267" s="89" t="s">
        <v>148</v>
      </c>
      <c r="W267" s="224"/>
      <c r="X267" s="225"/>
      <c r="Y267" s="225"/>
      <c r="Z267" s="225"/>
      <c r="AA267" s="225"/>
      <c r="AB267" s="225"/>
      <c r="AC267" s="225"/>
      <c r="AD267" s="226"/>
    </row>
    <row r="268" spans="1:30" ht="21.6" customHeight="1" thickBot="1">
      <c r="A268" s="147"/>
      <c r="B268" s="210"/>
      <c r="C268" s="210"/>
      <c r="D268" s="210"/>
      <c r="E268" s="191" t="s">
        <v>25</v>
      </c>
      <c r="F268" s="192"/>
      <c r="G268" s="192"/>
      <c r="H268" s="192"/>
      <c r="I268" s="193" t="s">
        <v>20</v>
      </c>
      <c r="J268" s="194"/>
      <c r="K268" s="195"/>
      <c r="L268" s="194" t="s">
        <v>21</v>
      </c>
      <c r="M268" s="194"/>
      <c r="N268" s="194"/>
      <c r="O268" s="217"/>
      <c r="P268" s="188" t="e">
        <f>VLOOKUP($B266,利用者一覧!$C$4:$AU$53,42,FALSE)</f>
        <v>#N/A</v>
      </c>
      <c r="Q268" s="189"/>
      <c r="R268" s="189"/>
      <c r="S268" s="189"/>
      <c r="T268" s="189"/>
      <c r="U268" s="190"/>
      <c r="V268" s="89" t="s">
        <v>148</v>
      </c>
      <c r="W268" s="224"/>
      <c r="X268" s="225"/>
      <c r="Y268" s="225"/>
      <c r="Z268" s="225"/>
      <c r="AA268" s="225"/>
      <c r="AB268" s="225"/>
      <c r="AC268" s="225"/>
      <c r="AD268" s="226"/>
    </row>
    <row r="269" spans="1:30" ht="21.6" customHeight="1" thickBot="1">
      <c r="A269" s="147"/>
      <c r="B269" s="162" t="s">
        <v>132</v>
      </c>
      <c r="C269" s="165" t="s">
        <v>13</v>
      </c>
      <c r="D269" s="166"/>
      <c r="E269" s="167" t="s">
        <v>14</v>
      </c>
      <c r="F269" s="166"/>
      <c r="G269" s="167" t="s">
        <v>15</v>
      </c>
      <c r="H269" s="166"/>
      <c r="I269" s="167" t="s">
        <v>16</v>
      </c>
      <c r="J269" s="166"/>
      <c r="K269" s="167" t="s">
        <v>17</v>
      </c>
      <c r="L269" s="166"/>
      <c r="M269" s="167" t="s">
        <v>18</v>
      </c>
      <c r="N269" s="168"/>
      <c r="O269" s="169" t="s">
        <v>135</v>
      </c>
      <c r="P269" s="170"/>
      <c r="Q269" s="170" t="s">
        <v>143</v>
      </c>
      <c r="R269" s="170"/>
      <c r="S269" s="170" t="s">
        <v>144</v>
      </c>
      <c r="T269" s="170"/>
      <c r="U269" s="170" t="s">
        <v>138</v>
      </c>
      <c r="V269" s="171"/>
      <c r="W269" s="224"/>
      <c r="X269" s="225"/>
      <c r="Y269" s="225"/>
      <c r="Z269" s="225"/>
      <c r="AA269" s="225"/>
      <c r="AB269" s="225"/>
      <c r="AC269" s="225"/>
      <c r="AD269" s="226"/>
    </row>
    <row r="270" spans="1:30" ht="21.6" customHeight="1" thickTop="1">
      <c r="A270" s="147"/>
      <c r="B270" s="163"/>
      <c r="C270" s="90" t="s">
        <v>22</v>
      </c>
      <c r="D270" s="91" t="s">
        <v>23</v>
      </c>
      <c r="E270" s="92" t="s">
        <v>22</v>
      </c>
      <c r="F270" s="91" t="s">
        <v>23</v>
      </c>
      <c r="G270" s="92" t="s">
        <v>22</v>
      </c>
      <c r="H270" s="91" t="s">
        <v>23</v>
      </c>
      <c r="I270" s="92" t="s">
        <v>22</v>
      </c>
      <c r="J270" s="91" t="s">
        <v>23</v>
      </c>
      <c r="K270" s="92" t="s">
        <v>22</v>
      </c>
      <c r="L270" s="91" t="s">
        <v>23</v>
      </c>
      <c r="M270" s="92" t="s">
        <v>22</v>
      </c>
      <c r="N270" s="93" t="s">
        <v>23</v>
      </c>
      <c r="O270" s="172" t="e">
        <f>VLOOKUP($B266,利用者一覧!$C$4:$AU$53,14,FALSE)</f>
        <v>#N/A</v>
      </c>
      <c r="P270" s="155"/>
      <c r="Q270" s="173" t="e">
        <f>VLOOKUP($B266,利用者一覧!$C$4:$AU$53,16,FALSE)</f>
        <v>#N/A</v>
      </c>
      <c r="R270" s="155"/>
      <c r="S270" s="155" t="e">
        <f>VLOOKUP($B266,利用者一覧!$C$4:$AU$53,18,FALSE)</f>
        <v>#N/A</v>
      </c>
      <c r="T270" s="155"/>
      <c r="U270" s="155" t="e">
        <f>VLOOKUP($B266,利用者一覧!$C$4:$AU$53,20,FALSE)</f>
        <v>#N/A</v>
      </c>
      <c r="V270" s="155"/>
      <c r="W270" s="179" t="e">
        <f>VLOOKUP($B266,利用者一覧!$C$4:$AU$53,44,FALSE)</f>
        <v>#N/A</v>
      </c>
      <c r="X270" s="179"/>
      <c r="Y270" s="179"/>
      <c r="Z270" s="179"/>
      <c r="AA270" s="179"/>
      <c r="AB270" s="179"/>
      <c r="AC270" s="179"/>
      <c r="AD270" s="180"/>
    </row>
    <row r="271" spans="1:30" ht="21.6" customHeight="1">
      <c r="A271" s="147"/>
      <c r="B271" s="163"/>
      <c r="C271" s="156" t="e">
        <f>VLOOKUP($B266,利用者一覧!$C$4:$AU$53,30,FALSE)</f>
        <v>#N/A</v>
      </c>
      <c r="D271" s="158" t="s">
        <v>148</v>
      </c>
      <c r="E271" s="160" t="e">
        <f>VLOOKUP($B266,利用者一覧!$C$4:$AU$53,31,FALSE)</f>
        <v>#N/A</v>
      </c>
      <c r="F271" s="158" t="s">
        <v>148</v>
      </c>
      <c r="G271" s="160" t="e">
        <f>VLOOKUP($B266,利用者一覧!$C$4:$AU$53,32,FALSE)</f>
        <v>#N/A</v>
      </c>
      <c r="H271" s="158" t="s">
        <v>148</v>
      </c>
      <c r="I271" s="160" t="e">
        <f>VLOOKUP($B266,利用者一覧!$C$4:$AU$53,33,FALSE)</f>
        <v>#N/A</v>
      </c>
      <c r="J271" s="158" t="s">
        <v>148</v>
      </c>
      <c r="K271" s="160" t="e">
        <f>VLOOKUP($B266,利用者一覧!$C$4:$AU$53,34,FALSE)</f>
        <v>#N/A</v>
      </c>
      <c r="L271" s="158" t="s">
        <v>148</v>
      </c>
      <c r="M271" s="160" t="e">
        <f>VLOOKUP($B266,利用者一覧!$C$4:$AU$53,35,FALSE)</f>
        <v>#N/A</v>
      </c>
      <c r="N271" s="200" t="s">
        <v>148</v>
      </c>
      <c r="O271" s="202" t="s">
        <v>139</v>
      </c>
      <c r="P271" s="152"/>
      <c r="Q271" s="152" t="s">
        <v>140</v>
      </c>
      <c r="R271" s="152"/>
      <c r="S271" s="152" t="s">
        <v>141</v>
      </c>
      <c r="T271" s="152"/>
      <c r="U271" s="152" t="s">
        <v>142</v>
      </c>
      <c r="V271" s="152"/>
      <c r="W271" s="179"/>
      <c r="X271" s="179"/>
      <c r="Y271" s="179"/>
      <c r="Z271" s="179"/>
      <c r="AA271" s="179"/>
      <c r="AB271" s="179"/>
      <c r="AC271" s="179"/>
      <c r="AD271" s="180"/>
    </row>
    <row r="272" spans="1:30" ht="21.6" customHeight="1" thickBot="1">
      <c r="A272" s="147"/>
      <c r="B272" s="164"/>
      <c r="C272" s="157"/>
      <c r="D272" s="159"/>
      <c r="E272" s="161"/>
      <c r="F272" s="159"/>
      <c r="G272" s="161"/>
      <c r="H272" s="159"/>
      <c r="I272" s="161"/>
      <c r="J272" s="159"/>
      <c r="K272" s="161"/>
      <c r="L272" s="159"/>
      <c r="M272" s="161"/>
      <c r="N272" s="201"/>
      <c r="O272" s="153" t="e">
        <f>VLOOKUP($B266,利用者一覧!$C$4:$AU$53,22,FALSE)</f>
        <v>#N/A</v>
      </c>
      <c r="P272" s="154"/>
      <c r="Q272" s="154" t="e">
        <f>VLOOKUP($B266,利用者一覧!$C$4:$AU$53,24,FALSE)</f>
        <v>#N/A</v>
      </c>
      <c r="R272" s="154"/>
      <c r="S272" s="154" t="e">
        <f>VLOOKUP($B266,利用者一覧!$C$4:$AU$53,26,FALSE)</f>
        <v>#N/A</v>
      </c>
      <c r="T272" s="154"/>
      <c r="U272" s="154" t="e">
        <f>VLOOKUP($B266,利用者一覧!$C$4:$AU$53,28,FALSE)</f>
        <v>#N/A</v>
      </c>
      <c r="V272" s="154"/>
      <c r="W272" s="181"/>
      <c r="X272" s="181"/>
      <c r="Y272" s="181"/>
      <c r="Z272" s="181"/>
      <c r="AA272" s="181"/>
      <c r="AB272" s="181"/>
      <c r="AC272" s="181"/>
      <c r="AD272" s="182"/>
    </row>
    <row r="273" spans="1:30" ht="21.6" customHeight="1" thickBot="1">
      <c r="A273" s="148"/>
      <c r="B273" s="174" t="s">
        <v>182</v>
      </c>
      <c r="C273" s="175"/>
      <c r="D273" s="176"/>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c r="AA273" s="177"/>
      <c r="AB273" s="177"/>
      <c r="AC273" s="177"/>
      <c r="AD273" s="178"/>
    </row>
  </sheetData>
  <mergeCells count="1835">
    <mergeCell ref="A1:C1"/>
    <mergeCell ref="D1:S1"/>
    <mergeCell ref="T1:U1"/>
    <mergeCell ref="V1:AD1"/>
    <mergeCell ref="A3:AD3"/>
    <mergeCell ref="E4:H4"/>
    <mergeCell ref="I4:K4"/>
    <mergeCell ref="L4:N4"/>
    <mergeCell ref="O4:V4"/>
    <mergeCell ref="M8:N8"/>
    <mergeCell ref="O8:P8"/>
    <mergeCell ref="Q8:R8"/>
    <mergeCell ref="S8:T8"/>
    <mergeCell ref="U8:V8"/>
    <mergeCell ref="E6:H6"/>
    <mergeCell ref="I6:K6"/>
    <mergeCell ref="L6:N6"/>
    <mergeCell ref="P6:U6"/>
    <mergeCell ref="E7:H7"/>
    <mergeCell ref="I7:K7"/>
    <mergeCell ref="L7:N7"/>
    <mergeCell ref="P7:U7"/>
    <mergeCell ref="W9:AD11"/>
    <mergeCell ref="C10:C11"/>
    <mergeCell ref="D10:D11"/>
    <mergeCell ref="E10:E11"/>
    <mergeCell ref="F10:F11"/>
    <mergeCell ref="G10:G11"/>
    <mergeCell ref="H10:H11"/>
    <mergeCell ref="I10:I11"/>
    <mergeCell ref="J10:J11"/>
    <mergeCell ref="K10:K11"/>
    <mergeCell ref="W4:Z4"/>
    <mergeCell ref="AA4:AD4"/>
    <mergeCell ref="B5:D7"/>
    <mergeCell ref="E5:H5"/>
    <mergeCell ref="I5:K5"/>
    <mergeCell ref="L5:N5"/>
    <mergeCell ref="O5:O7"/>
    <mergeCell ref="P5:U5"/>
    <mergeCell ref="W5:AD8"/>
    <mergeCell ref="B14:D16"/>
    <mergeCell ref="E14:H14"/>
    <mergeCell ref="I14:K14"/>
    <mergeCell ref="L14:N14"/>
    <mergeCell ref="O14:O16"/>
    <mergeCell ref="O9:P9"/>
    <mergeCell ref="Q9:R9"/>
    <mergeCell ref="S9:T9"/>
    <mergeCell ref="U9:V9"/>
    <mergeCell ref="B8:B11"/>
    <mergeCell ref="C8:D8"/>
    <mergeCell ref="E8:F8"/>
    <mergeCell ref="G8:H8"/>
    <mergeCell ref="I8:J8"/>
    <mergeCell ref="K8:L8"/>
    <mergeCell ref="L10:L11"/>
    <mergeCell ref="M10:M11"/>
    <mergeCell ref="N10:N11"/>
    <mergeCell ref="O10:P10"/>
    <mergeCell ref="Q10:R10"/>
    <mergeCell ref="S10:T10"/>
    <mergeCell ref="U10:V10"/>
    <mergeCell ref="O11:P11"/>
    <mergeCell ref="Q11:R11"/>
    <mergeCell ref="S11:T11"/>
    <mergeCell ref="U11:V11"/>
    <mergeCell ref="W23:AD26"/>
    <mergeCell ref="E24:H24"/>
    <mergeCell ref="L13:N13"/>
    <mergeCell ref="O13:V13"/>
    <mergeCell ref="W13:Z13"/>
    <mergeCell ref="AA13:AD13"/>
    <mergeCell ref="K26:L26"/>
    <mergeCell ref="B17:B20"/>
    <mergeCell ref="C17:D17"/>
    <mergeCell ref="E17:F17"/>
    <mergeCell ref="G17:H17"/>
    <mergeCell ref="B12:C12"/>
    <mergeCell ref="D12:AD12"/>
    <mergeCell ref="B4:D4"/>
    <mergeCell ref="A4:A12"/>
    <mergeCell ref="A13:A21"/>
    <mergeCell ref="B13:D13"/>
    <mergeCell ref="E13:H13"/>
    <mergeCell ref="I13:K13"/>
    <mergeCell ref="O20:P20"/>
    <mergeCell ref="Q20:R20"/>
    <mergeCell ref="S20:T20"/>
    <mergeCell ref="U20:V20"/>
    <mergeCell ref="B21:C21"/>
    <mergeCell ref="D21:AD21"/>
    <mergeCell ref="I19:I20"/>
    <mergeCell ref="J19:J20"/>
    <mergeCell ref="K19:K20"/>
    <mergeCell ref="L19:L20"/>
    <mergeCell ref="M19:M20"/>
    <mergeCell ref="N19:N20"/>
    <mergeCell ref="C19:C20"/>
    <mergeCell ref="M26:N26"/>
    <mergeCell ref="O26:P26"/>
    <mergeCell ref="Q26:R26"/>
    <mergeCell ref="S26:T26"/>
    <mergeCell ref="U26:V26"/>
    <mergeCell ref="O27:P27"/>
    <mergeCell ref="Q27:R27"/>
    <mergeCell ref="S27:T27"/>
    <mergeCell ref="U27:V27"/>
    <mergeCell ref="B26:B29"/>
    <mergeCell ref="C26:D26"/>
    <mergeCell ref="E26:F26"/>
    <mergeCell ref="G26:H26"/>
    <mergeCell ref="I26:J26"/>
    <mergeCell ref="Q18:R18"/>
    <mergeCell ref="S18:T18"/>
    <mergeCell ref="U18:V18"/>
    <mergeCell ref="O19:P19"/>
    <mergeCell ref="Q19:R19"/>
    <mergeCell ref="B23:D25"/>
    <mergeCell ref="E23:H23"/>
    <mergeCell ref="I23:K23"/>
    <mergeCell ref="L23:N23"/>
    <mergeCell ref="O23:O25"/>
    <mergeCell ref="P23:U23"/>
    <mergeCell ref="D19:D20"/>
    <mergeCell ref="E19:E20"/>
    <mergeCell ref="F19:F20"/>
    <mergeCell ref="G19:G20"/>
    <mergeCell ref="H19:H20"/>
    <mergeCell ref="O18:P18"/>
    <mergeCell ref="B22:D22"/>
    <mergeCell ref="E22:H22"/>
    <mergeCell ref="I22:K22"/>
    <mergeCell ref="L22:N22"/>
    <mergeCell ref="O22:V22"/>
    <mergeCell ref="S19:T19"/>
    <mergeCell ref="U19:V19"/>
    <mergeCell ref="I17:J17"/>
    <mergeCell ref="K17:L17"/>
    <mergeCell ref="M17:N17"/>
    <mergeCell ref="O17:P17"/>
    <mergeCell ref="Q17:R17"/>
    <mergeCell ref="S17:T17"/>
    <mergeCell ref="P14:U14"/>
    <mergeCell ref="W14:AD17"/>
    <mergeCell ref="E15:H15"/>
    <mergeCell ref="I15:K15"/>
    <mergeCell ref="W18:AD20"/>
    <mergeCell ref="W22:Z22"/>
    <mergeCell ref="AA22:AD22"/>
    <mergeCell ref="U17:V17"/>
    <mergeCell ref="L15:N15"/>
    <mergeCell ref="P15:U15"/>
    <mergeCell ref="E16:H16"/>
    <mergeCell ref="I16:K16"/>
    <mergeCell ref="L16:N16"/>
    <mergeCell ref="P16:U16"/>
    <mergeCell ref="I24:K24"/>
    <mergeCell ref="L24:N24"/>
    <mergeCell ref="P24:U24"/>
    <mergeCell ref="E25:H25"/>
    <mergeCell ref="I25:K25"/>
    <mergeCell ref="L25:N25"/>
    <mergeCell ref="P25:U25"/>
    <mergeCell ref="B30:C30"/>
    <mergeCell ref="D30:AD30"/>
    <mergeCell ref="A31:A39"/>
    <mergeCell ref="B31:D31"/>
    <mergeCell ref="E31:H31"/>
    <mergeCell ref="I31:K31"/>
    <mergeCell ref="L31:N31"/>
    <mergeCell ref="O31:V31"/>
    <mergeCell ref="W31:Z31"/>
    <mergeCell ref="AA31:AD31"/>
    <mergeCell ref="M28:M29"/>
    <mergeCell ref="N28:N29"/>
    <mergeCell ref="O28:P28"/>
    <mergeCell ref="Q28:R28"/>
    <mergeCell ref="S28:T28"/>
    <mergeCell ref="U28:V28"/>
    <mergeCell ref="O29:P29"/>
    <mergeCell ref="Q29:R29"/>
    <mergeCell ref="S29:T29"/>
    <mergeCell ref="U29:V29"/>
    <mergeCell ref="W27:AD29"/>
    <mergeCell ref="C28:C29"/>
    <mergeCell ref="D28:D29"/>
    <mergeCell ref="E28:E29"/>
    <mergeCell ref="A22:A30"/>
    <mergeCell ref="F28:F29"/>
    <mergeCell ref="G28:G29"/>
    <mergeCell ref="H28:H29"/>
    <mergeCell ref="I28:I29"/>
    <mergeCell ref="J28:J29"/>
    <mergeCell ref="K28:K29"/>
    <mergeCell ref="O35:P35"/>
    <mergeCell ref="Q35:R35"/>
    <mergeCell ref="S35:T35"/>
    <mergeCell ref="U35:V35"/>
    <mergeCell ref="O36:P36"/>
    <mergeCell ref="Q36:R36"/>
    <mergeCell ref="S36:T36"/>
    <mergeCell ref="U36:V36"/>
    <mergeCell ref="B35:B38"/>
    <mergeCell ref="C35:D35"/>
    <mergeCell ref="E35:F35"/>
    <mergeCell ref="G35:H35"/>
    <mergeCell ref="I35:J35"/>
    <mergeCell ref="K35:L35"/>
    <mergeCell ref="L37:L38"/>
    <mergeCell ref="L28:L29"/>
    <mergeCell ref="W32:AD35"/>
    <mergeCell ref="E33:H33"/>
    <mergeCell ref="I33:K33"/>
    <mergeCell ref="L33:N33"/>
    <mergeCell ref="P33:U33"/>
    <mergeCell ref="E34:H34"/>
    <mergeCell ref="I34:K34"/>
    <mergeCell ref="L34:N34"/>
    <mergeCell ref="P34:U34"/>
    <mergeCell ref="M35:N35"/>
    <mergeCell ref="B32:D34"/>
    <mergeCell ref="E32:H32"/>
    <mergeCell ref="I32:K32"/>
    <mergeCell ref="L32:N32"/>
    <mergeCell ref="O32:O34"/>
    <mergeCell ref="P32:U32"/>
    <mergeCell ref="B39:C39"/>
    <mergeCell ref="D39:AD39"/>
    <mergeCell ref="A40:A48"/>
    <mergeCell ref="B40:D40"/>
    <mergeCell ref="E40:H40"/>
    <mergeCell ref="I40:K40"/>
    <mergeCell ref="L40:N40"/>
    <mergeCell ref="O40:V40"/>
    <mergeCell ref="W40:Z40"/>
    <mergeCell ref="AA40:AD40"/>
    <mergeCell ref="M37:M38"/>
    <mergeCell ref="N37:N38"/>
    <mergeCell ref="O37:P37"/>
    <mergeCell ref="Q37:R37"/>
    <mergeCell ref="S37:T37"/>
    <mergeCell ref="U37:V37"/>
    <mergeCell ref="O38:P38"/>
    <mergeCell ref="Q38:R38"/>
    <mergeCell ref="S38:T38"/>
    <mergeCell ref="U38:V38"/>
    <mergeCell ref="W36:AD38"/>
    <mergeCell ref="C37:C38"/>
    <mergeCell ref="D37:D38"/>
    <mergeCell ref="E37:E38"/>
    <mergeCell ref="F37:F38"/>
    <mergeCell ref="G37:G38"/>
    <mergeCell ref="H37:H38"/>
    <mergeCell ref="I37:I38"/>
    <mergeCell ref="J37:J38"/>
    <mergeCell ref="K37:K38"/>
    <mergeCell ref="O44:P44"/>
    <mergeCell ref="Q44:R44"/>
    <mergeCell ref="S44:T44"/>
    <mergeCell ref="U44:V44"/>
    <mergeCell ref="O45:P45"/>
    <mergeCell ref="Q45:R45"/>
    <mergeCell ref="S45:T45"/>
    <mergeCell ref="U45:V45"/>
    <mergeCell ref="B44:B47"/>
    <mergeCell ref="C44:D44"/>
    <mergeCell ref="E44:F44"/>
    <mergeCell ref="G44:H44"/>
    <mergeCell ref="I44:J44"/>
    <mergeCell ref="K44:L44"/>
    <mergeCell ref="L46:L47"/>
    <mergeCell ref="W41:AD44"/>
    <mergeCell ref="E42:H42"/>
    <mergeCell ref="I42:K42"/>
    <mergeCell ref="L42:N42"/>
    <mergeCell ref="P42:U42"/>
    <mergeCell ref="E43:H43"/>
    <mergeCell ref="I43:K43"/>
    <mergeCell ref="L43:N43"/>
    <mergeCell ref="P43:U43"/>
    <mergeCell ref="M44:N44"/>
    <mergeCell ref="B41:D43"/>
    <mergeCell ref="E41:H41"/>
    <mergeCell ref="I41:K41"/>
    <mergeCell ref="L41:N41"/>
    <mergeCell ref="O41:O43"/>
    <mergeCell ref="P41:U41"/>
    <mergeCell ref="B48:C48"/>
    <mergeCell ref="D48:AD48"/>
    <mergeCell ref="A49:A57"/>
    <mergeCell ref="B49:D49"/>
    <mergeCell ref="E49:H49"/>
    <mergeCell ref="I49:K49"/>
    <mergeCell ref="L49:N49"/>
    <mergeCell ref="O49:V49"/>
    <mergeCell ref="W49:Z49"/>
    <mergeCell ref="AA49:AD49"/>
    <mergeCell ref="M46:M47"/>
    <mergeCell ref="N46:N47"/>
    <mergeCell ref="O46:P46"/>
    <mergeCell ref="Q46:R46"/>
    <mergeCell ref="S46:T46"/>
    <mergeCell ref="U46:V46"/>
    <mergeCell ref="O47:P47"/>
    <mergeCell ref="Q47:R47"/>
    <mergeCell ref="S47:T47"/>
    <mergeCell ref="U47:V47"/>
    <mergeCell ref="W45:AD47"/>
    <mergeCell ref="C46:C47"/>
    <mergeCell ref="D46:D47"/>
    <mergeCell ref="E46:E47"/>
    <mergeCell ref="F46:F47"/>
    <mergeCell ref="G46:G47"/>
    <mergeCell ref="H46:H47"/>
    <mergeCell ref="I46:I47"/>
    <mergeCell ref="J46:J47"/>
    <mergeCell ref="K46:K47"/>
    <mergeCell ref="O53:P53"/>
    <mergeCell ref="Q53:R53"/>
    <mergeCell ref="S53:T53"/>
    <mergeCell ref="U53:V53"/>
    <mergeCell ref="O54:P54"/>
    <mergeCell ref="Q54:R54"/>
    <mergeCell ref="S54:T54"/>
    <mergeCell ref="U54:V54"/>
    <mergeCell ref="B53:B56"/>
    <mergeCell ref="C53:D53"/>
    <mergeCell ref="E53:F53"/>
    <mergeCell ref="G53:H53"/>
    <mergeCell ref="I53:J53"/>
    <mergeCell ref="K53:L53"/>
    <mergeCell ref="L55:L56"/>
    <mergeCell ref="W50:AD53"/>
    <mergeCell ref="E51:H51"/>
    <mergeCell ref="I51:K51"/>
    <mergeCell ref="L51:N51"/>
    <mergeCell ref="P51:U51"/>
    <mergeCell ref="E52:H52"/>
    <mergeCell ref="I52:K52"/>
    <mergeCell ref="L52:N52"/>
    <mergeCell ref="P52:U52"/>
    <mergeCell ref="M53:N53"/>
    <mergeCell ref="B50:D52"/>
    <mergeCell ref="E50:H50"/>
    <mergeCell ref="I50:K50"/>
    <mergeCell ref="L50:N50"/>
    <mergeCell ref="O50:O52"/>
    <mergeCell ref="P50:U50"/>
    <mergeCell ref="B57:C57"/>
    <mergeCell ref="D57:AD57"/>
    <mergeCell ref="A58:A66"/>
    <mergeCell ref="B58:D58"/>
    <mergeCell ref="E58:H58"/>
    <mergeCell ref="I58:K58"/>
    <mergeCell ref="L58:N58"/>
    <mergeCell ref="O58:V58"/>
    <mergeCell ref="W58:Z58"/>
    <mergeCell ref="AA58:AD58"/>
    <mergeCell ref="M55:M56"/>
    <mergeCell ref="N55:N56"/>
    <mergeCell ref="O55:P55"/>
    <mergeCell ref="Q55:R55"/>
    <mergeCell ref="S55:T55"/>
    <mergeCell ref="U55:V55"/>
    <mergeCell ref="O56:P56"/>
    <mergeCell ref="Q56:R56"/>
    <mergeCell ref="S56:T56"/>
    <mergeCell ref="U56:V56"/>
    <mergeCell ref="W54:AD56"/>
    <mergeCell ref="C55:C56"/>
    <mergeCell ref="D55:D56"/>
    <mergeCell ref="E55:E56"/>
    <mergeCell ref="F55:F56"/>
    <mergeCell ref="G55:G56"/>
    <mergeCell ref="H55:H56"/>
    <mergeCell ref="I55:I56"/>
    <mergeCell ref="J55:J56"/>
    <mergeCell ref="K55:K56"/>
    <mergeCell ref="O62:P62"/>
    <mergeCell ref="Q62:R62"/>
    <mergeCell ref="S62:T62"/>
    <mergeCell ref="U62:V62"/>
    <mergeCell ref="O63:P63"/>
    <mergeCell ref="Q63:R63"/>
    <mergeCell ref="S63:T63"/>
    <mergeCell ref="U63:V63"/>
    <mergeCell ref="B62:B65"/>
    <mergeCell ref="C62:D62"/>
    <mergeCell ref="E62:F62"/>
    <mergeCell ref="G62:H62"/>
    <mergeCell ref="I62:J62"/>
    <mergeCell ref="K62:L62"/>
    <mergeCell ref="L64:L65"/>
    <mergeCell ref="W59:AD62"/>
    <mergeCell ref="E60:H60"/>
    <mergeCell ref="I60:K60"/>
    <mergeCell ref="L60:N60"/>
    <mergeCell ref="P60:U60"/>
    <mergeCell ref="E61:H61"/>
    <mergeCell ref="I61:K61"/>
    <mergeCell ref="L61:N61"/>
    <mergeCell ref="P61:U61"/>
    <mergeCell ref="M62:N62"/>
    <mergeCell ref="B59:D61"/>
    <mergeCell ref="E59:H59"/>
    <mergeCell ref="I59:K59"/>
    <mergeCell ref="L59:N59"/>
    <mergeCell ref="O59:O61"/>
    <mergeCell ref="P59:U59"/>
    <mergeCell ref="B66:C66"/>
    <mergeCell ref="D66:AD66"/>
    <mergeCell ref="A67:A75"/>
    <mergeCell ref="B67:D67"/>
    <mergeCell ref="E67:H67"/>
    <mergeCell ref="I67:K67"/>
    <mergeCell ref="L67:N67"/>
    <mergeCell ref="O67:V67"/>
    <mergeCell ref="W67:Z67"/>
    <mergeCell ref="AA67:AD67"/>
    <mergeCell ref="M64:M65"/>
    <mergeCell ref="N64:N65"/>
    <mergeCell ref="O64:P64"/>
    <mergeCell ref="Q64:R64"/>
    <mergeCell ref="S64:T64"/>
    <mergeCell ref="U64:V64"/>
    <mergeCell ref="O65:P65"/>
    <mergeCell ref="Q65:R65"/>
    <mergeCell ref="S65:T65"/>
    <mergeCell ref="U65:V65"/>
    <mergeCell ref="W63:AD65"/>
    <mergeCell ref="C64:C65"/>
    <mergeCell ref="D64:D65"/>
    <mergeCell ref="E64:E65"/>
    <mergeCell ref="F64:F65"/>
    <mergeCell ref="G64:G65"/>
    <mergeCell ref="H64:H65"/>
    <mergeCell ref="I64:I65"/>
    <mergeCell ref="J64:J65"/>
    <mergeCell ref="K64:K65"/>
    <mergeCell ref="O71:P71"/>
    <mergeCell ref="Q71:R71"/>
    <mergeCell ref="S71:T71"/>
    <mergeCell ref="U71:V71"/>
    <mergeCell ref="O72:P72"/>
    <mergeCell ref="Q72:R72"/>
    <mergeCell ref="S72:T72"/>
    <mergeCell ref="U72:V72"/>
    <mergeCell ref="B71:B74"/>
    <mergeCell ref="C71:D71"/>
    <mergeCell ref="E71:F71"/>
    <mergeCell ref="G71:H71"/>
    <mergeCell ref="I71:J71"/>
    <mergeCell ref="K71:L71"/>
    <mergeCell ref="L73:L74"/>
    <mergeCell ref="W68:AD71"/>
    <mergeCell ref="E69:H69"/>
    <mergeCell ref="I69:K69"/>
    <mergeCell ref="L69:N69"/>
    <mergeCell ref="P69:U69"/>
    <mergeCell ref="E70:H70"/>
    <mergeCell ref="I70:K70"/>
    <mergeCell ref="L70:N70"/>
    <mergeCell ref="P70:U70"/>
    <mergeCell ref="M71:N71"/>
    <mergeCell ref="B68:D70"/>
    <mergeCell ref="E68:H68"/>
    <mergeCell ref="I68:K68"/>
    <mergeCell ref="L68:N68"/>
    <mergeCell ref="O68:O70"/>
    <mergeCell ref="P68:U68"/>
    <mergeCell ref="B75:C75"/>
    <mergeCell ref="D75:AD75"/>
    <mergeCell ref="A76:A84"/>
    <mergeCell ref="B76:D76"/>
    <mergeCell ref="E76:H76"/>
    <mergeCell ref="I76:K76"/>
    <mergeCell ref="L76:N76"/>
    <mergeCell ref="O76:V76"/>
    <mergeCell ref="W76:Z76"/>
    <mergeCell ref="AA76:AD76"/>
    <mergeCell ref="M73:M74"/>
    <mergeCell ref="N73:N74"/>
    <mergeCell ref="O73:P73"/>
    <mergeCell ref="Q73:R73"/>
    <mergeCell ref="S73:T73"/>
    <mergeCell ref="U73:V73"/>
    <mergeCell ref="O74:P74"/>
    <mergeCell ref="Q74:R74"/>
    <mergeCell ref="S74:T74"/>
    <mergeCell ref="U74:V74"/>
    <mergeCell ref="W72:AD74"/>
    <mergeCell ref="C73:C74"/>
    <mergeCell ref="D73:D74"/>
    <mergeCell ref="E73:E74"/>
    <mergeCell ref="F73:F74"/>
    <mergeCell ref="G73:G74"/>
    <mergeCell ref="H73:H74"/>
    <mergeCell ref="I73:I74"/>
    <mergeCell ref="J73:J74"/>
    <mergeCell ref="K73:K74"/>
    <mergeCell ref="O80:P80"/>
    <mergeCell ref="Q80:R80"/>
    <mergeCell ref="S80:T80"/>
    <mergeCell ref="U80:V80"/>
    <mergeCell ref="O81:P81"/>
    <mergeCell ref="Q81:R81"/>
    <mergeCell ref="S81:T81"/>
    <mergeCell ref="U81:V81"/>
    <mergeCell ref="B80:B83"/>
    <mergeCell ref="C80:D80"/>
    <mergeCell ref="E80:F80"/>
    <mergeCell ref="G80:H80"/>
    <mergeCell ref="I80:J80"/>
    <mergeCell ref="K80:L80"/>
    <mergeCell ref="L82:L83"/>
    <mergeCell ref="W77:AD80"/>
    <mergeCell ref="E78:H78"/>
    <mergeCell ref="I78:K78"/>
    <mergeCell ref="L78:N78"/>
    <mergeCell ref="P78:U78"/>
    <mergeCell ref="E79:H79"/>
    <mergeCell ref="I79:K79"/>
    <mergeCell ref="L79:N79"/>
    <mergeCell ref="P79:U79"/>
    <mergeCell ref="M80:N80"/>
    <mergeCell ref="B77:D79"/>
    <mergeCell ref="E77:H77"/>
    <mergeCell ref="I77:K77"/>
    <mergeCell ref="L77:N77"/>
    <mergeCell ref="O77:O79"/>
    <mergeCell ref="P77:U77"/>
    <mergeCell ref="B84:C84"/>
    <mergeCell ref="D84:AD84"/>
    <mergeCell ref="A85:A93"/>
    <mergeCell ref="B85:D85"/>
    <mergeCell ref="E85:H85"/>
    <mergeCell ref="I85:K85"/>
    <mergeCell ref="L85:N85"/>
    <mergeCell ref="O85:V85"/>
    <mergeCell ref="W85:Z85"/>
    <mergeCell ref="AA85:AD85"/>
    <mergeCell ref="M82:M83"/>
    <mergeCell ref="N82:N83"/>
    <mergeCell ref="O82:P82"/>
    <mergeCell ref="Q82:R82"/>
    <mergeCell ref="S82:T82"/>
    <mergeCell ref="U82:V82"/>
    <mergeCell ref="O83:P83"/>
    <mergeCell ref="Q83:R83"/>
    <mergeCell ref="S83:T83"/>
    <mergeCell ref="U83:V83"/>
    <mergeCell ref="W81:AD83"/>
    <mergeCell ref="C82:C83"/>
    <mergeCell ref="D82:D83"/>
    <mergeCell ref="E82:E83"/>
    <mergeCell ref="F82:F83"/>
    <mergeCell ref="G82:G83"/>
    <mergeCell ref="H82:H83"/>
    <mergeCell ref="I82:I83"/>
    <mergeCell ref="J82:J83"/>
    <mergeCell ref="K82:K83"/>
    <mergeCell ref="O89:P89"/>
    <mergeCell ref="Q89:R89"/>
    <mergeCell ref="S89:T89"/>
    <mergeCell ref="U89:V89"/>
    <mergeCell ref="O90:P90"/>
    <mergeCell ref="Q90:R90"/>
    <mergeCell ref="S90:T90"/>
    <mergeCell ref="U90:V90"/>
    <mergeCell ref="B89:B92"/>
    <mergeCell ref="C89:D89"/>
    <mergeCell ref="E89:F89"/>
    <mergeCell ref="G89:H89"/>
    <mergeCell ref="I89:J89"/>
    <mergeCell ref="K89:L89"/>
    <mergeCell ref="L91:L92"/>
    <mergeCell ref="W86:AD89"/>
    <mergeCell ref="E87:H87"/>
    <mergeCell ref="I87:K87"/>
    <mergeCell ref="L87:N87"/>
    <mergeCell ref="P87:U87"/>
    <mergeCell ref="E88:H88"/>
    <mergeCell ref="I88:K88"/>
    <mergeCell ref="L88:N88"/>
    <mergeCell ref="P88:U88"/>
    <mergeCell ref="M89:N89"/>
    <mergeCell ref="B86:D88"/>
    <mergeCell ref="E86:H86"/>
    <mergeCell ref="I86:K86"/>
    <mergeCell ref="L86:N86"/>
    <mergeCell ref="O86:O88"/>
    <mergeCell ref="P86:U86"/>
    <mergeCell ref="B93:C93"/>
    <mergeCell ref="D93:AD93"/>
    <mergeCell ref="A94:A102"/>
    <mergeCell ref="B94:D94"/>
    <mergeCell ref="E94:H94"/>
    <mergeCell ref="I94:K94"/>
    <mergeCell ref="L94:N94"/>
    <mergeCell ref="O94:V94"/>
    <mergeCell ref="W94:Z94"/>
    <mergeCell ref="AA94:AD94"/>
    <mergeCell ref="M91:M92"/>
    <mergeCell ref="N91:N92"/>
    <mergeCell ref="O91:P91"/>
    <mergeCell ref="Q91:R91"/>
    <mergeCell ref="S91:T91"/>
    <mergeCell ref="U91:V91"/>
    <mergeCell ref="O92:P92"/>
    <mergeCell ref="Q92:R92"/>
    <mergeCell ref="S92:T92"/>
    <mergeCell ref="U92:V92"/>
    <mergeCell ref="W90:AD92"/>
    <mergeCell ref="C91:C92"/>
    <mergeCell ref="D91:D92"/>
    <mergeCell ref="E91:E92"/>
    <mergeCell ref="F91:F92"/>
    <mergeCell ref="G91:G92"/>
    <mergeCell ref="H91:H92"/>
    <mergeCell ref="I91:I92"/>
    <mergeCell ref="J91:J92"/>
    <mergeCell ref="K91:K92"/>
    <mergeCell ref="O98:P98"/>
    <mergeCell ref="Q98:R98"/>
    <mergeCell ref="S98:T98"/>
    <mergeCell ref="U98:V98"/>
    <mergeCell ref="O99:P99"/>
    <mergeCell ref="Q99:R99"/>
    <mergeCell ref="S99:T99"/>
    <mergeCell ref="U99:V99"/>
    <mergeCell ref="B98:B101"/>
    <mergeCell ref="C98:D98"/>
    <mergeCell ref="E98:F98"/>
    <mergeCell ref="G98:H98"/>
    <mergeCell ref="I98:J98"/>
    <mergeCell ref="K98:L98"/>
    <mergeCell ref="L100:L101"/>
    <mergeCell ref="W95:AD98"/>
    <mergeCell ref="E96:H96"/>
    <mergeCell ref="I96:K96"/>
    <mergeCell ref="L96:N96"/>
    <mergeCell ref="P96:U96"/>
    <mergeCell ref="E97:H97"/>
    <mergeCell ref="I97:K97"/>
    <mergeCell ref="L97:N97"/>
    <mergeCell ref="P97:U97"/>
    <mergeCell ref="M98:N98"/>
    <mergeCell ref="B95:D97"/>
    <mergeCell ref="E95:H95"/>
    <mergeCell ref="I95:K95"/>
    <mergeCell ref="L95:N95"/>
    <mergeCell ref="O95:O97"/>
    <mergeCell ref="P95:U95"/>
    <mergeCell ref="B102:C102"/>
    <mergeCell ref="D102:AD102"/>
    <mergeCell ref="A103:A111"/>
    <mergeCell ref="B103:D103"/>
    <mergeCell ref="E103:H103"/>
    <mergeCell ref="I103:K103"/>
    <mergeCell ref="L103:N103"/>
    <mergeCell ref="O103:V103"/>
    <mergeCell ref="W103:Z103"/>
    <mergeCell ref="AA103:AD103"/>
    <mergeCell ref="M100:M101"/>
    <mergeCell ref="N100:N101"/>
    <mergeCell ref="O100:P100"/>
    <mergeCell ref="Q100:R100"/>
    <mergeCell ref="S100:T100"/>
    <mergeCell ref="U100:V100"/>
    <mergeCell ref="O101:P101"/>
    <mergeCell ref="Q101:R101"/>
    <mergeCell ref="S101:T101"/>
    <mergeCell ref="U101:V101"/>
    <mergeCell ref="W99:AD101"/>
    <mergeCell ref="C100:C101"/>
    <mergeCell ref="D100:D101"/>
    <mergeCell ref="E100:E101"/>
    <mergeCell ref="F100:F101"/>
    <mergeCell ref="G100:G101"/>
    <mergeCell ref="H100:H101"/>
    <mergeCell ref="I100:I101"/>
    <mergeCell ref="J100:J101"/>
    <mergeCell ref="K100:K101"/>
    <mergeCell ref="O107:P107"/>
    <mergeCell ref="Q107:R107"/>
    <mergeCell ref="S107:T107"/>
    <mergeCell ref="U107:V107"/>
    <mergeCell ref="O108:P108"/>
    <mergeCell ref="Q108:R108"/>
    <mergeCell ref="S108:T108"/>
    <mergeCell ref="U108:V108"/>
    <mergeCell ref="B107:B110"/>
    <mergeCell ref="C107:D107"/>
    <mergeCell ref="E107:F107"/>
    <mergeCell ref="G107:H107"/>
    <mergeCell ref="I107:J107"/>
    <mergeCell ref="K107:L107"/>
    <mergeCell ref="L109:L110"/>
    <mergeCell ref="W104:AD107"/>
    <mergeCell ref="E105:H105"/>
    <mergeCell ref="I105:K105"/>
    <mergeCell ref="L105:N105"/>
    <mergeCell ref="P105:U105"/>
    <mergeCell ref="E106:H106"/>
    <mergeCell ref="I106:K106"/>
    <mergeCell ref="L106:N106"/>
    <mergeCell ref="P106:U106"/>
    <mergeCell ref="M107:N107"/>
    <mergeCell ref="B104:D106"/>
    <mergeCell ref="E104:H104"/>
    <mergeCell ref="I104:K104"/>
    <mergeCell ref="L104:N104"/>
    <mergeCell ref="O104:O106"/>
    <mergeCell ref="P104:U104"/>
    <mergeCell ref="B111:C111"/>
    <mergeCell ref="D111:AD111"/>
    <mergeCell ref="A112:A120"/>
    <mergeCell ref="B112:D112"/>
    <mergeCell ref="E112:H112"/>
    <mergeCell ref="I112:K112"/>
    <mergeCell ref="L112:N112"/>
    <mergeCell ref="O112:V112"/>
    <mergeCell ref="W112:Z112"/>
    <mergeCell ref="AA112:AD112"/>
    <mergeCell ref="M109:M110"/>
    <mergeCell ref="N109:N110"/>
    <mergeCell ref="O109:P109"/>
    <mergeCell ref="Q109:R109"/>
    <mergeCell ref="S109:T109"/>
    <mergeCell ref="U109:V109"/>
    <mergeCell ref="O110:P110"/>
    <mergeCell ref="Q110:R110"/>
    <mergeCell ref="S110:T110"/>
    <mergeCell ref="U110:V110"/>
    <mergeCell ref="W108:AD110"/>
    <mergeCell ref="C109:C110"/>
    <mergeCell ref="D109:D110"/>
    <mergeCell ref="E109:E110"/>
    <mergeCell ref="F109:F110"/>
    <mergeCell ref="G109:G110"/>
    <mergeCell ref="H109:H110"/>
    <mergeCell ref="I109:I110"/>
    <mergeCell ref="J109:J110"/>
    <mergeCell ref="K109:K110"/>
    <mergeCell ref="O116:P116"/>
    <mergeCell ref="Q116:R116"/>
    <mergeCell ref="S116:T116"/>
    <mergeCell ref="U116:V116"/>
    <mergeCell ref="O117:P117"/>
    <mergeCell ref="Q117:R117"/>
    <mergeCell ref="S117:T117"/>
    <mergeCell ref="U117:V117"/>
    <mergeCell ref="B116:B119"/>
    <mergeCell ref="C116:D116"/>
    <mergeCell ref="E116:F116"/>
    <mergeCell ref="G116:H116"/>
    <mergeCell ref="I116:J116"/>
    <mergeCell ref="K116:L116"/>
    <mergeCell ref="L118:L119"/>
    <mergeCell ref="W113:AD116"/>
    <mergeCell ref="E114:H114"/>
    <mergeCell ref="I114:K114"/>
    <mergeCell ref="L114:N114"/>
    <mergeCell ref="P114:U114"/>
    <mergeCell ref="E115:H115"/>
    <mergeCell ref="I115:K115"/>
    <mergeCell ref="L115:N115"/>
    <mergeCell ref="P115:U115"/>
    <mergeCell ref="M116:N116"/>
    <mergeCell ref="B113:D115"/>
    <mergeCell ref="E113:H113"/>
    <mergeCell ref="I113:K113"/>
    <mergeCell ref="L113:N113"/>
    <mergeCell ref="O113:O115"/>
    <mergeCell ref="P113:U113"/>
    <mergeCell ref="B120:C120"/>
    <mergeCell ref="D120:AD120"/>
    <mergeCell ref="A121:A129"/>
    <mergeCell ref="B121:D121"/>
    <mergeCell ref="E121:H121"/>
    <mergeCell ref="I121:K121"/>
    <mergeCell ref="L121:N121"/>
    <mergeCell ref="O121:V121"/>
    <mergeCell ref="W121:Z121"/>
    <mergeCell ref="AA121:AD121"/>
    <mergeCell ref="M118:M119"/>
    <mergeCell ref="N118:N119"/>
    <mergeCell ref="O118:P118"/>
    <mergeCell ref="Q118:R118"/>
    <mergeCell ref="S118:T118"/>
    <mergeCell ref="U118:V118"/>
    <mergeCell ref="O119:P119"/>
    <mergeCell ref="Q119:R119"/>
    <mergeCell ref="S119:T119"/>
    <mergeCell ref="U119:V119"/>
    <mergeCell ref="W117:AD119"/>
    <mergeCell ref="C118:C119"/>
    <mergeCell ref="D118:D119"/>
    <mergeCell ref="E118:E119"/>
    <mergeCell ref="F118:F119"/>
    <mergeCell ref="G118:G119"/>
    <mergeCell ref="H118:H119"/>
    <mergeCell ref="I118:I119"/>
    <mergeCell ref="J118:J119"/>
    <mergeCell ref="K118:K119"/>
    <mergeCell ref="O125:P125"/>
    <mergeCell ref="Q125:R125"/>
    <mergeCell ref="S125:T125"/>
    <mergeCell ref="U125:V125"/>
    <mergeCell ref="O126:P126"/>
    <mergeCell ref="Q126:R126"/>
    <mergeCell ref="S126:T126"/>
    <mergeCell ref="U126:V126"/>
    <mergeCell ref="B125:B128"/>
    <mergeCell ref="C125:D125"/>
    <mergeCell ref="E125:F125"/>
    <mergeCell ref="G125:H125"/>
    <mergeCell ref="I125:J125"/>
    <mergeCell ref="K125:L125"/>
    <mergeCell ref="L127:L128"/>
    <mergeCell ref="W122:AD125"/>
    <mergeCell ref="E123:H123"/>
    <mergeCell ref="I123:K123"/>
    <mergeCell ref="L123:N123"/>
    <mergeCell ref="P123:U123"/>
    <mergeCell ref="E124:H124"/>
    <mergeCell ref="I124:K124"/>
    <mergeCell ref="L124:N124"/>
    <mergeCell ref="P124:U124"/>
    <mergeCell ref="M125:N125"/>
    <mergeCell ref="B122:D124"/>
    <mergeCell ref="E122:H122"/>
    <mergeCell ref="I122:K122"/>
    <mergeCell ref="L122:N122"/>
    <mergeCell ref="O122:O124"/>
    <mergeCell ref="P122:U122"/>
    <mergeCell ref="B129:C129"/>
    <mergeCell ref="D129:AD129"/>
    <mergeCell ref="A130:A138"/>
    <mergeCell ref="B130:D130"/>
    <mergeCell ref="E130:H130"/>
    <mergeCell ref="I130:K130"/>
    <mergeCell ref="L130:N130"/>
    <mergeCell ref="O130:V130"/>
    <mergeCell ref="W130:Z130"/>
    <mergeCell ref="AA130:AD130"/>
    <mergeCell ref="M127:M128"/>
    <mergeCell ref="N127:N128"/>
    <mergeCell ref="O127:P127"/>
    <mergeCell ref="Q127:R127"/>
    <mergeCell ref="S127:T127"/>
    <mergeCell ref="U127:V127"/>
    <mergeCell ref="O128:P128"/>
    <mergeCell ref="Q128:R128"/>
    <mergeCell ref="S128:T128"/>
    <mergeCell ref="U128:V128"/>
    <mergeCell ref="W126:AD128"/>
    <mergeCell ref="C127:C128"/>
    <mergeCell ref="D127:D128"/>
    <mergeCell ref="E127:E128"/>
    <mergeCell ref="F127:F128"/>
    <mergeCell ref="G127:G128"/>
    <mergeCell ref="H127:H128"/>
    <mergeCell ref="I127:I128"/>
    <mergeCell ref="J127:J128"/>
    <mergeCell ref="K127:K128"/>
    <mergeCell ref="O134:P134"/>
    <mergeCell ref="Q134:R134"/>
    <mergeCell ref="S134:T134"/>
    <mergeCell ref="U134:V134"/>
    <mergeCell ref="O135:P135"/>
    <mergeCell ref="Q135:R135"/>
    <mergeCell ref="S135:T135"/>
    <mergeCell ref="U135:V135"/>
    <mergeCell ref="B134:B137"/>
    <mergeCell ref="C134:D134"/>
    <mergeCell ref="E134:F134"/>
    <mergeCell ref="G134:H134"/>
    <mergeCell ref="I134:J134"/>
    <mergeCell ref="K134:L134"/>
    <mergeCell ref="L136:L137"/>
    <mergeCell ref="W131:AD134"/>
    <mergeCell ref="E132:H132"/>
    <mergeCell ref="I132:K132"/>
    <mergeCell ref="L132:N132"/>
    <mergeCell ref="P132:U132"/>
    <mergeCell ref="E133:H133"/>
    <mergeCell ref="I133:K133"/>
    <mergeCell ref="L133:N133"/>
    <mergeCell ref="P133:U133"/>
    <mergeCell ref="M134:N134"/>
    <mergeCell ref="B131:D133"/>
    <mergeCell ref="E131:H131"/>
    <mergeCell ref="I131:K131"/>
    <mergeCell ref="L131:N131"/>
    <mergeCell ref="O131:O133"/>
    <mergeCell ref="P131:U131"/>
    <mergeCell ref="B138:C138"/>
    <mergeCell ref="D138:AD138"/>
    <mergeCell ref="A139:A147"/>
    <mergeCell ref="B139:D139"/>
    <mergeCell ref="E139:H139"/>
    <mergeCell ref="I139:K139"/>
    <mergeCell ref="L139:N139"/>
    <mergeCell ref="O139:V139"/>
    <mergeCell ref="W139:Z139"/>
    <mergeCell ref="AA139:AD139"/>
    <mergeCell ref="M136:M137"/>
    <mergeCell ref="N136:N137"/>
    <mergeCell ref="O136:P136"/>
    <mergeCell ref="Q136:R136"/>
    <mergeCell ref="S136:T136"/>
    <mergeCell ref="U136:V136"/>
    <mergeCell ref="O137:P137"/>
    <mergeCell ref="Q137:R137"/>
    <mergeCell ref="S137:T137"/>
    <mergeCell ref="U137:V137"/>
    <mergeCell ref="W135:AD137"/>
    <mergeCell ref="C136:C137"/>
    <mergeCell ref="D136:D137"/>
    <mergeCell ref="E136:E137"/>
    <mergeCell ref="F136:F137"/>
    <mergeCell ref="G136:G137"/>
    <mergeCell ref="H136:H137"/>
    <mergeCell ref="I136:I137"/>
    <mergeCell ref="J136:J137"/>
    <mergeCell ref="K136:K137"/>
    <mergeCell ref="O143:P143"/>
    <mergeCell ref="Q143:R143"/>
    <mergeCell ref="S143:T143"/>
    <mergeCell ref="U143:V143"/>
    <mergeCell ref="O144:P144"/>
    <mergeCell ref="Q144:R144"/>
    <mergeCell ref="S144:T144"/>
    <mergeCell ref="U144:V144"/>
    <mergeCell ref="B143:B146"/>
    <mergeCell ref="C143:D143"/>
    <mergeCell ref="E143:F143"/>
    <mergeCell ref="G143:H143"/>
    <mergeCell ref="I143:J143"/>
    <mergeCell ref="K143:L143"/>
    <mergeCell ref="L145:L146"/>
    <mergeCell ref="W140:AD143"/>
    <mergeCell ref="E141:H141"/>
    <mergeCell ref="I141:K141"/>
    <mergeCell ref="L141:N141"/>
    <mergeCell ref="P141:U141"/>
    <mergeCell ref="E142:H142"/>
    <mergeCell ref="I142:K142"/>
    <mergeCell ref="L142:N142"/>
    <mergeCell ref="P142:U142"/>
    <mergeCell ref="M143:N143"/>
    <mergeCell ref="B140:D142"/>
    <mergeCell ref="E140:H140"/>
    <mergeCell ref="I140:K140"/>
    <mergeCell ref="L140:N140"/>
    <mergeCell ref="O140:O142"/>
    <mergeCell ref="P140:U140"/>
    <mergeCell ref="B147:C147"/>
    <mergeCell ref="D147:AD147"/>
    <mergeCell ref="A148:A156"/>
    <mergeCell ref="B148:D148"/>
    <mergeCell ref="E148:H148"/>
    <mergeCell ref="I148:K148"/>
    <mergeCell ref="L148:N148"/>
    <mergeCell ref="O148:V148"/>
    <mergeCell ref="W148:Z148"/>
    <mergeCell ref="AA148:AD148"/>
    <mergeCell ref="M145:M146"/>
    <mergeCell ref="N145:N146"/>
    <mergeCell ref="O145:P145"/>
    <mergeCell ref="Q145:R145"/>
    <mergeCell ref="S145:T145"/>
    <mergeCell ref="U145:V145"/>
    <mergeCell ref="O146:P146"/>
    <mergeCell ref="Q146:R146"/>
    <mergeCell ref="S146:T146"/>
    <mergeCell ref="U146:V146"/>
    <mergeCell ref="W144:AD146"/>
    <mergeCell ref="C145:C146"/>
    <mergeCell ref="D145:D146"/>
    <mergeCell ref="E145:E146"/>
    <mergeCell ref="F145:F146"/>
    <mergeCell ref="G145:G146"/>
    <mergeCell ref="H145:H146"/>
    <mergeCell ref="I145:I146"/>
    <mergeCell ref="J145:J146"/>
    <mergeCell ref="K145:K146"/>
    <mergeCell ref="O152:P152"/>
    <mergeCell ref="Q152:R152"/>
    <mergeCell ref="S152:T152"/>
    <mergeCell ref="U152:V152"/>
    <mergeCell ref="O153:P153"/>
    <mergeCell ref="Q153:R153"/>
    <mergeCell ref="S153:T153"/>
    <mergeCell ref="U153:V153"/>
    <mergeCell ref="B152:B155"/>
    <mergeCell ref="C152:D152"/>
    <mergeCell ref="E152:F152"/>
    <mergeCell ref="G152:H152"/>
    <mergeCell ref="I152:J152"/>
    <mergeCell ref="K152:L152"/>
    <mergeCell ref="L154:L155"/>
    <mergeCell ref="W149:AD152"/>
    <mergeCell ref="E150:H150"/>
    <mergeCell ref="I150:K150"/>
    <mergeCell ref="L150:N150"/>
    <mergeCell ref="P150:U150"/>
    <mergeCell ref="E151:H151"/>
    <mergeCell ref="I151:K151"/>
    <mergeCell ref="L151:N151"/>
    <mergeCell ref="P151:U151"/>
    <mergeCell ref="M152:N152"/>
    <mergeCell ref="B149:D151"/>
    <mergeCell ref="E149:H149"/>
    <mergeCell ref="I149:K149"/>
    <mergeCell ref="L149:N149"/>
    <mergeCell ref="O149:O151"/>
    <mergeCell ref="P149:U149"/>
    <mergeCell ref="B156:C156"/>
    <mergeCell ref="D156:AD156"/>
    <mergeCell ref="A157:A165"/>
    <mergeCell ref="B157:D157"/>
    <mergeCell ref="E157:H157"/>
    <mergeCell ref="I157:K157"/>
    <mergeCell ref="L157:N157"/>
    <mergeCell ref="O157:V157"/>
    <mergeCell ref="W157:Z157"/>
    <mergeCell ref="AA157:AD157"/>
    <mergeCell ref="M154:M155"/>
    <mergeCell ref="N154:N155"/>
    <mergeCell ref="O154:P154"/>
    <mergeCell ref="Q154:R154"/>
    <mergeCell ref="S154:T154"/>
    <mergeCell ref="U154:V154"/>
    <mergeCell ref="O155:P155"/>
    <mergeCell ref="Q155:R155"/>
    <mergeCell ref="S155:T155"/>
    <mergeCell ref="U155:V155"/>
    <mergeCell ref="W153:AD155"/>
    <mergeCell ref="C154:C155"/>
    <mergeCell ref="D154:D155"/>
    <mergeCell ref="E154:E155"/>
    <mergeCell ref="F154:F155"/>
    <mergeCell ref="G154:G155"/>
    <mergeCell ref="H154:H155"/>
    <mergeCell ref="I154:I155"/>
    <mergeCell ref="J154:J155"/>
    <mergeCell ref="K154:K155"/>
    <mergeCell ref="O161:P161"/>
    <mergeCell ref="Q161:R161"/>
    <mergeCell ref="S161:T161"/>
    <mergeCell ref="U161:V161"/>
    <mergeCell ref="O162:P162"/>
    <mergeCell ref="Q162:R162"/>
    <mergeCell ref="S162:T162"/>
    <mergeCell ref="U162:V162"/>
    <mergeCell ref="B161:B164"/>
    <mergeCell ref="C161:D161"/>
    <mergeCell ref="E161:F161"/>
    <mergeCell ref="G161:H161"/>
    <mergeCell ref="I161:J161"/>
    <mergeCell ref="K161:L161"/>
    <mergeCell ref="L163:L164"/>
    <mergeCell ref="W158:AD161"/>
    <mergeCell ref="E159:H159"/>
    <mergeCell ref="I159:K159"/>
    <mergeCell ref="L159:N159"/>
    <mergeCell ref="P159:U159"/>
    <mergeCell ref="E160:H160"/>
    <mergeCell ref="I160:K160"/>
    <mergeCell ref="L160:N160"/>
    <mergeCell ref="P160:U160"/>
    <mergeCell ref="M161:N161"/>
    <mergeCell ref="B158:D160"/>
    <mergeCell ref="E158:H158"/>
    <mergeCell ref="I158:K158"/>
    <mergeCell ref="L158:N158"/>
    <mergeCell ref="O158:O160"/>
    <mergeCell ref="P158:U158"/>
    <mergeCell ref="B165:C165"/>
    <mergeCell ref="D165:AD165"/>
    <mergeCell ref="A166:A174"/>
    <mergeCell ref="B166:D166"/>
    <mergeCell ref="E166:H166"/>
    <mergeCell ref="I166:K166"/>
    <mergeCell ref="L166:N166"/>
    <mergeCell ref="O166:V166"/>
    <mergeCell ref="W166:Z166"/>
    <mergeCell ref="AA166:AD166"/>
    <mergeCell ref="M163:M164"/>
    <mergeCell ref="N163:N164"/>
    <mergeCell ref="O163:P163"/>
    <mergeCell ref="Q163:R163"/>
    <mergeCell ref="S163:T163"/>
    <mergeCell ref="U163:V163"/>
    <mergeCell ref="O164:P164"/>
    <mergeCell ref="Q164:R164"/>
    <mergeCell ref="S164:T164"/>
    <mergeCell ref="U164:V164"/>
    <mergeCell ref="W162:AD164"/>
    <mergeCell ref="C163:C164"/>
    <mergeCell ref="D163:D164"/>
    <mergeCell ref="E163:E164"/>
    <mergeCell ref="F163:F164"/>
    <mergeCell ref="G163:G164"/>
    <mergeCell ref="H163:H164"/>
    <mergeCell ref="I163:I164"/>
    <mergeCell ref="J163:J164"/>
    <mergeCell ref="K163:K164"/>
    <mergeCell ref="O170:P170"/>
    <mergeCell ref="Q170:R170"/>
    <mergeCell ref="S170:T170"/>
    <mergeCell ref="U170:V170"/>
    <mergeCell ref="O171:P171"/>
    <mergeCell ref="Q171:R171"/>
    <mergeCell ref="S171:T171"/>
    <mergeCell ref="U171:V171"/>
    <mergeCell ref="B170:B173"/>
    <mergeCell ref="C170:D170"/>
    <mergeCell ref="E170:F170"/>
    <mergeCell ref="G170:H170"/>
    <mergeCell ref="I170:J170"/>
    <mergeCell ref="K170:L170"/>
    <mergeCell ref="L172:L173"/>
    <mergeCell ref="W167:AD170"/>
    <mergeCell ref="E168:H168"/>
    <mergeCell ref="I168:K168"/>
    <mergeCell ref="L168:N168"/>
    <mergeCell ref="P168:U168"/>
    <mergeCell ref="E169:H169"/>
    <mergeCell ref="I169:K169"/>
    <mergeCell ref="L169:N169"/>
    <mergeCell ref="P169:U169"/>
    <mergeCell ref="M170:N170"/>
    <mergeCell ref="B167:D169"/>
    <mergeCell ref="E167:H167"/>
    <mergeCell ref="I167:K167"/>
    <mergeCell ref="L167:N167"/>
    <mergeCell ref="O167:O169"/>
    <mergeCell ref="P167:U167"/>
    <mergeCell ref="B174:C174"/>
    <mergeCell ref="D174:AD174"/>
    <mergeCell ref="A175:A183"/>
    <mergeCell ref="B175:D175"/>
    <mergeCell ref="E175:H175"/>
    <mergeCell ref="I175:K175"/>
    <mergeCell ref="L175:N175"/>
    <mergeCell ref="O175:V175"/>
    <mergeCell ref="W175:Z175"/>
    <mergeCell ref="AA175:AD175"/>
    <mergeCell ref="M172:M173"/>
    <mergeCell ref="N172:N173"/>
    <mergeCell ref="O172:P172"/>
    <mergeCell ref="Q172:R172"/>
    <mergeCell ref="S172:T172"/>
    <mergeCell ref="U172:V172"/>
    <mergeCell ref="O173:P173"/>
    <mergeCell ref="Q173:R173"/>
    <mergeCell ref="S173:T173"/>
    <mergeCell ref="U173:V173"/>
    <mergeCell ref="W171:AD173"/>
    <mergeCell ref="C172:C173"/>
    <mergeCell ref="D172:D173"/>
    <mergeCell ref="E172:E173"/>
    <mergeCell ref="F172:F173"/>
    <mergeCell ref="G172:G173"/>
    <mergeCell ref="H172:H173"/>
    <mergeCell ref="I172:I173"/>
    <mergeCell ref="J172:J173"/>
    <mergeCell ref="K172:K173"/>
    <mergeCell ref="O179:P179"/>
    <mergeCell ref="Q179:R179"/>
    <mergeCell ref="S179:T179"/>
    <mergeCell ref="U179:V179"/>
    <mergeCell ref="O180:P180"/>
    <mergeCell ref="Q180:R180"/>
    <mergeCell ref="S180:T180"/>
    <mergeCell ref="U180:V180"/>
    <mergeCell ref="B179:B182"/>
    <mergeCell ref="C179:D179"/>
    <mergeCell ref="E179:F179"/>
    <mergeCell ref="G179:H179"/>
    <mergeCell ref="I179:J179"/>
    <mergeCell ref="K179:L179"/>
    <mergeCell ref="L181:L182"/>
    <mergeCell ref="W176:AD179"/>
    <mergeCell ref="E177:H177"/>
    <mergeCell ref="I177:K177"/>
    <mergeCell ref="L177:N177"/>
    <mergeCell ref="P177:U177"/>
    <mergeCell ref="E178:H178"/>
    <mergeCell ref="I178:K178"/>
    <mergeCell ref="L178:N178"/>
    <mergeCell ref="P178:U178"/>
    <mergeCell ref="M179:N179"/>
    <mergeCell ref="B176:D178"/>
    <mergeCell ref="E176:H176"/>
    <mergeCell ref="I176:K176"/>
    <mergeCell ref="L176:N176"/>
    <mergeCell ref="O176:O178"/>
    <mergeCell ref="P176:U176"/>
    <mergeCell ref="B183:C183"/>
    <mergeCell ref="D183:AD183"/>
    <mergeCell ref="A184:A192"/>
    <mergeCell ref="B184:D184"/>
    <mergeCell ref="E184:H184"/>
    <mergeCell ref="I184:K184"/>
    <mergeCell ref="L184:N184"/>
    <mergeCell ref="O184:V184"/>
    <mergeCell ref="W184:Z184"/>
    <mergeCell ref="AA184:AD184"/>
    <mergeCell ref="M181:M182"/>
    <mergeCell ref="N181:N182"/>
    <mergeCell ref="O181:P181"/>
    <mergeCell ref="Q181:R181"/>
    <mergeCell ref="S181:T181"/>
    <mergeCell ref="U181:V181"/>
    <mergeCell ref="O182:P182"/>
    <mergeCell ref="Q182:R182"/>
    <mergeCell ref="S182:T182"/>
    <mergeCell ref="U182:V182"/>
    <mergeCell ref="W180:AD182"/>
    <mergeCell ref="C181:C182"/>
    <mergeCell ref="D181:D182"/>
    <mergeCell ref="E181:E182"/>
    <mergeCell ref="F181:F182"/>
    <mergeCell ref="G181:G182"/>
    <mergeCell ref="H181:H182"/>
    <mergeCell ref="I181:I182"/>
    <mergeCell ref="J181:J182"/>
    <mergeCell ref="K181:K182"/>
    <mergeCell ref="O188:P188"/>
    <mergeCell ref="Q188:R188"/>
    <mergeCell ref="S188:T188"/>
    <mergeCell ref="U188:V188"/>
    <mergeCell ref="O189:P189"/>
    <mergeCell ref="Q189:R189"/>
    <mergeCell ref="S189:T189"/>
    <mergeCell ref="U189:V189"/>
    <mergeCell ref="B188:B191"/>
    <mergeCell ref="C188:D188"/>
    <mergeCell ref="E188:F188"/>
    <mergeCell ref="G188:H188"/>
    <mergeCell ref="I188:J188"/>
    <mergeCell ref="K188:L188"/>
    <mergeCell ref="L190:L191"/>
    <mergeCell ref="W185:AD188"/>
    <mergeCell ref="E186:H186"/>
    <mergeCell ref="I186:K186"/>
    <mergeCell ref="L186:N186"/>
    <mergeCell ref="P186:U186"/>
    <mergeCell ref="E187:H187"/>
    <mergeCell ref="I187:K187"/>
    <mergeCell ref="L187:N187"/>
    <mergeCell ref="P187:U187"/>
    <mergeCell ref="M188:N188"/>
    <mergeCell ref="B185:D187"/>
    <mergeCell ref="E185:H185"/>
    <mergeCell ref="I185:K185"/>
    <mergeCell ref="L185:N185"/>
    <mergeCell ref="O185:O187"/>
    <mergeCell ref="P185:U185"/>
    <mergeCell ref="B192:C192"/>
    <mergeCell ref="D192:AD192"/>
    <mergeCell ref="A193:A201"/>
    <mergeCell ref="B193:D193"/>
    <mergeCell ref="E193:H193"/>
    <mergeCell ref="I193:K193"/>
    <mergeCell ref="L193:N193"/>
    <mergeCell ref="O193:V193"/>
    <mergeCell ref="W193:Z193"/>
    <mergeCell ref="AA193:AD193"/>
    <mergeCell ref="M190:M191"/>
    <mergeCell ref="N190:N191"/>
    <mergeCell ref="O190:P190"/>
    <mergeCell ref="Q190:R190"/>
    <mergeCell ref="S190:T190"/>
    <mergeCell ref="U190:V190"/>
    <mergeCell ref="O191:P191"/>
    <mergeCell ref="Q191:R191"/>
    <mergeCell ref="S191:T191"/>
    <mergeCell ref="U191:V191"/>
    <mergeCell ref="W189:AD191"/>
    <mergeCell ref="C190:C191"/>
    <mergeCell ref="D190:D191"/>
    <mergeCell ref="E190:E191"/>
    <mergeCell ref="F190:F191"/>
    <mergeCell ref="G190:G191"/>
    <mergeCell ref="H190:H191"/>
    <mergeCell ref="I190:I191"/>
    <mergeCell ref="J190:J191"/>
    <mergeCell ref="K190:K191"/>
    <mergeCell ref="O197:P197"/>
    <mergeCell ref="Q197:R197"/>
    <mergeCell ref="S197:T197"/>
    <mergeCell ref="U197:V197"/>
    <mergeCell ref="O198:P198"/>
    <mergeCell ref="Q198:R198"/>
    <mergeCell ref="S198:T198"/>
    <mergeCell ref="U198:V198"/>
    <mergeCell ref="B197:B200"/>
    <mergeCell ref="C197:D197"/>
    <mergeCell ref="E197:F197"/>
    <mergeCell ref="G197:H197"/>
    <mergeCell ref="I197:J197"/>
    <mergeCell ref="K197:L197"/>
    <mergeCell ref="L199:L200"/>
    <mergeCell ref="W194:AD197"/>
    <mergeCell ref="E195:H195"/>
    <mergeCell ref="I195:K195"/>
    <mergeCell ref="L195:N195"/>
    <mergeCell ref="P195:U195"/>
    <mergeCell ref="E196:H196"/>
    <mergeCell ref="I196:K196"/>
    <mergeCell ref="L196:N196"/>
    <mergeCell ref="P196:U196"/>
    <mergeCell ref="M197:N197"/>
    <mergeCell ref="B194:D196"/>
    <mergeCell ref="E194:H194"/>
    <mergeCell ref="I194:K194"/>
    <mergeCell ref="L194:N194"/>
    <mergeCell ref="O194:O196"/>
    <mergeCell ref="P194:U194"/>
    <mergeCell ref="B201:C201"/>
    <mergeCell ref="D201:AD201"/>
    <mergeCell ref="A202:A210"/>
    <mergeCell ref="B202:D202"/>
    <mergeCell ref="E202:H202"/>
    <mergeCell ref="I202:K202"/>
    <mergeCell ref="L202:N202"/>
    <mergeCell ref="O202:V202"/>
    <mergeCell ref="W202:Z202"/>
    <mergeCell ref="AA202:AD202"/>
    <mergeCell ref="M199:M200"/>
    <mergeCell ref="N199:N200"/>
    <mergeCell ref="O199:P199"/>
    <mergeCell ref="Q199:R199"/>
    <mergeCell ref="S199:T199"/>
    <mergeCell ref="U199:V199"/>
    <mergeCell ref="O200:P200"/>
    <mergeCell ref="Q200:R200"/>
    <mergeCell ref="S200:T200"/>
    <mergeCell ref="U200:V200"/>
    <mergeCell ref="W198:AD200"/>
    <mergeCell ref="C199:C200"/>
    <mergeCell ref="D199:D200"/>
    <mergeCell ref="E199:E200"/>
    <mergeCell ref="F199:F200"/>
    <mergeCell ref="G199:G200"/>
    <mergeCell ref="H199:H200"/>
    <mergeCell ref="I199:I200"/>
    <mergeCell ref="J199:J200"/>
    <mergeCell ref="K199:K200"/>
    <mergeCell ref="O206:P206"/>
    <mergeCell ref="Q206:R206"/>
    <mergeCell ref="S206:T206"/>
    <mergeCell ref="U206:V206"/>
    <mergeCell ref="O207:P207"/>
    <mergeCell ref="Q207:R207"/>
    <mergeCell ref="S207:T207"/>
    <mergeCell ref="U207:V207"/>
    <mergeCell ref="B206:B209"/>
    <mergeCell ref="C206:D206"/>
    <mergeCell ref="E206:F206"/>
    <mergeCell ref="G206:H206"/>
    <mergeCell ref="I206:J206"/>
    <mergeCell ref="K206:L206"/>
    <mergeCell ref="L208:L209"/>
    <mergeCell ref="W203:AD206"/>
    <mergeCell ref="E204:H204"/>
    <mergeCell ref="I204:K204"/>
    <mergeCell ref="L204:N204"/>
    <mergeCell ref="P204:U204"/>
    <mergeCell ref="E205:H205"/>
    <mergeCell ref="I205:K205"/>
    <mergeCell ref="L205:N205"/>
    <mergeCell ref="P205:U205"/>
    <mergeCell ref="M206:N206"/>
    <mergeCell ref="B203:D205"/>
    <mergeCell ref="E203:H203"/>
    <mergeCell ref="I203:K203"/>
    <mergeCell ref="L203:N203"/>
    <mergeCell ref="O203:O205"/>
    <mergeCell ref="P203:U203"/>
    <mergeCell ref="B210:C210"/>
    <mergeCell ref="D210:AD210"/>
    <mergeCell ref="A211:A219"/>
    <mergeCell ref="B211:D211"/>
    <mergeCell ref="E211:H211"/>
    <mergeCell ref="I211:K211"/>
    <mergeCell ref="L211:N211"/>
    <mergeCell ref="O211:V211"/>
    <mergeCell ref="W211:Z211"/>
    <mergeCell ref="AA211:AD211"/>
    <mergeCell ref="M208:M209"/>
    <mergeCell ref="N208:N209"/>
    <mergeCell ref="O208:P208"/>
    <mergeCell ref="Q208:R208"/>
    <mergeCell ref="S208:T208"/>
    <mergeCell ref="U208:V208"/>
    <mergeCell ref="O209:P209"/>
    <mergeCell ref="Q209:R209"/>
    <mergeCell ref="S209:T209"/>
    <mergeCell ref="U209:V209"/>
    <mergeCell ref="W207:AD209"/>
    <mergeCell ref="C208:C209"/>
    <mergeCell ref="D208:D209"/>
    <mergeCell ref="E208:E209"/>
    <mergeCell ref="F208:F209"/>
    <mergeCell ref="G208:G209"/>
    <mergeCell ref="H208:H209"/>
    <mergeCell ref="I208:I209"/>
    <mergeCell ref="J208:J209"/>
    <mergeCell ref="K208:K209"/>
    <mergeCell ref="O215:P215"/>
    <mergeCell ref="Q215:R215"/>
    <mergeCell ref="S215:T215"/>
    <mergeCell ref="U215:V215"/>
    <mergeCell ref="O216:P216"/>
    <mergeCell ref="Q216:R216"/>
    <mergeCell ref="S216:T216"/>
    <mergeCell ref="U216:V216"/>
    <mergeCell ref="B215:B218"/>
    <mergeCell ref="C215:D215"/>
    <mergeCell ref="E215:F215"/>
    <mergeCell ref="G215:H215"/>
    <mergeCell ref="I215:J215"/>
    <mergeCell ref="K215:L215"/>
    <mergeCell ref="L217:L218"/>
    <mergeCell ref="W212:AD215"/>
    <mergeCell ref="E213:H213"/>
    <mergeCell ref="I213:K213"/>
    <mergeCell ref="L213:N213"/>
    <mergeCell ref="P213:U213"/>
    <mergeCell ref="E214:H214"/>
    <mergeCell ref="I214:K214"/>
    <mergeCell ref="L214:N214"/>
    <mergeCell ref="P214:U214"/>
    <mergeCell ref="M215:N215"/>
    <mergeCell ref="B212:D214"/>
    <mergeCell ref="E212:H212"/>
    <mergeCell ref="I212:K212"/>
    <mergeCell ref="L212:N212"/>
    <mergeCell ref="O212:O214"/>
    <mergeCell ref="P212:U212"/>
    <mergeCell ref="B219:C219"/>
    <mergeCell ref="D219:AD219"/>
    <mergeCell ref="A220:A228"/>
    <mergeCell ref="B220:D220"/>
    <mergeCell ref="E220:H220"/>
    <mergeCell ref="I220:K220"/>
    <mergeCell ref="L220:N220"/>
    <mergeCell ref="O220:V220"/>
    <mergeCell ref="W220:Z220"/>
    <mergeCell ref="AA220:AD220"/>
    <mergeCell ref="M217:M218"/>
    <mergeCell ref="N217:N218"/>
    <mergeCell ref="O217:P217"/>
    <mergeCell ref="Q217:R217"/>
    <mergeCell ref="S217:T217"/>
    <mergeCell ref="U217:V217"/>
    <mergeCell ref="O218:P218"/>
    <mergeCell ref="Q218:R218"/>
    <mergeCell ref="S218:T218"/>
    <mergeCell ref="U218:V218"/>
    <mergeCell ref="W216:AD218"/>
    <mergeCell ref="C217:C218"/>
    <mergeCell ref="D217:D218"/>
    <mergeCell ref="E217:E218"/>
    <mergeCell ref="F217:F218"/>
    <mergeCell ref="G217:G218"/>
    <mergeCell ref="H217:H218"/>
    <mergeCell ref="I217:I218"/>
    <mergeCell ref="J217:J218"/>
    <mergeCell ref="K217:K218"/>
    <mergeCell ref="O224:P224"/>
    <mergeCell ref="Q224:R224"/>
    <mergeCell ref="S224:T224"/>
    <mergeCell ref="U224:V224"/>
    <mergeCell ref="O225:P225"/>
    <mergeCell ref="Q225:R225"/>
    <mergeCell ref="S225:T225"/>
    <mergeCell ref="U225:V225"/>
    <mergeCell ref="B224:B227"/>
    <mergeCell ref="C224:D224"/>
    <mergeCell ref="E224:F224"/>
    <mergeCell ref="G224:H224"/>
    <mergeCell ref="I224:J224"/>
    <mergeCell ref="K224:L224"/>
    <mergeCell ref="L226:L227"/>
    <mergeCell ref="W221:AD224"/>
    <mergeCell ref="E222:H222"/>
    <mergeCell ref="I222:K222"/>
    <mergeCell ref="L222:N222"/>
    <mergeCell ref="P222:U222"/>
    <mergeCell ref="E223:H223"/>
    <mergeCell ref="I223:K223"/>
    <mergeCell ref="L223:N223"/>
    <mergeCell ref="P223:U223"/>
    <mergeCell ref="M224:N224"/>
    <mergeCell ref="B221:D223"/>
    <mergeCell ref="E221:H221"/>
    <mergeCell ref="I221:K221"/>
    <mergeCell ref="L221:N221"/>
    <mergeCell ref="O221:O223"/>
    <mergeCell ref="P221:U221"/>
    <mergeCell ref="B228:C228"/>
    <mergeCell ref="D228:AD228"/>
    <mergeCell ref="A229:A237"/>
    <mergeCell ref="B229:D229"/>
    <mergeCell ref="E229:H229"/>
    <mergeCell ref="I229:K229"/>
    <mergeCell ref="L229:N229"/>
    <mergeCell ref="O229:V229"/>
    <mergeCell ref="W229:Z229"/>
    <mergeCell ref="AA229:AD229"/>
    <mergeCell ref="M226:M227"/>
    <mergeCell ref="N226:N227"/>
    <mergeCell ref="O226:P226"/>
    <mergeCell ref="Q226:R226"/>
    <mergeCell ref="S226:T226"/>
    <mergeCell ref="U226:V226"/>
    <mergeCell ref="O227:P227"/>
    <mergeCell ref="Q227:R227"/>
    <mergeCell ref="S227:T227"/>
    <mergeCell ref="U227:V227"/>
    <mergeCell ref="W225:AD227"/>
    <mergeCell ref="C226:C227"/>
    <mergeCell ref="D226:D227"/>
    <mergeCell ref="E226:E227"/>
    <mergeCell ref="F226:F227"/>
    <mergeCell ref="G226:G227"/>
    <mergeCell ref="H226:H227"/>
    <mergeCell ref="I226:I227"/>
    <mergeCell ref="J226:J227"/>
    <mergeCell ref="K226:K227"/>
    <mergeCell ref="O233:P233"/>
    <mergeCell ref="Q233:R233"/>
    <mergeCell ref="S233:T233"/>
    <mergeCell ref="U233:V233"/>
    <mergeCell ref="O234:P234"/>
    <mergeCell ref="Q234:R234"/>
    <mergeCell ref="S234:T234"/>
    <mergeCell ref="U234:V234"/>
    <mergeCell ref="B233:B236"/>
    <mergeCell ref="C233:D233"/>
    <mergeCell ref="E233:F233"/>
    <mergeCell ref="G233:H233"/>
    <mergeCell ref="I233:J233"/>
    <mergeCell ref="K233:L233"/>
    <mergeCell ref="L235:L236"/>
    <mergeCell ref="W230:AD233"/>
    <mergeCell ref="E231:H231"/>
    <mergeCell ref="I231:K231"/>
    <mergeCell ref="L231:N231"/>
    <mergeCell ref="P231:U231"/>
    <mergeCell ref="E232:H232"/>
    <mergeCell ref="I232:K232"/>
    <mergeCell ref="L232:N232"/>
    <mergeCell ref="P232:U232"/>
    <mergeCell ref="M233:N233"/>
    <mergeCell ref="B230:D232"/>
    <mergeCell ref="E230:H230"/>
    <mergeCell ref="I230:K230"/>
    <mergeCell ref="L230:N230"/>
    <mergeCell ref="O230:O232"/>
    <mergeCell ref="P230:U230"/>
    <mergeCell ref="B237:C237"/>
    <mergeCell ref="D237:AD237"/>
    <mergeCell ref="A238:A246"/>
    <mergeCell ref="B238:D238"/>
    <mergeCell ref="E238:H238"/>
    <mergeCell ref="I238:K238"/>
    <mergeCell ref="L238:N238"/>
    <mergeCell ref="O238:V238"/>
    <mergeCell ref="W238:Z238"/>
    <mergeCell ref="AA238:AD238"/>
    <mergeCell ref="M235:M236"/>
    <mergeCell ref="N235:N236"/>
    <mergeCell ref="O235:P235"/>
    <mergeCell ref="Q235:R235"/>
    <mergeCell ref="S235:T235"/>
    <mergeCell ref="U235:V235"/>
    <mergeCell ref="O236:P236"/>
    <mergeCell ref="Q236:R236"/>
    <mergeCell ref="S236:T236"/>
    <mergeCell ref="U236:V236"/>
    <mergeCell ref="W234:AD236"/>
    <mergeCell ref="C235:C236"/>
    <mergeCell ref="D235:D236"/>
    <mergeCell ref="E235:E236"/>
    <mergeCell ref="F235:F236"/>
    <mergeCell ref="G235:G236"/>
    <mergeCell ref="H235:H236"/>
    <mergeCell ref="I235:I236"/>
    <mergeCell ref="J235:J236"/>
    <mergeCell ref="K235:K236"/>
    <mergeCell ref="O242:P242"/>
    <mergeCell ref="Q242:R242"/>
    <mergeCell ref="S242:T242"/>
    <mergeCell ref="U242:V242"/>
    <mergeCell ref="O243:P243"/>
    <mergeCell ref="Q243:R243"/>
    <mergeCell ref="S243:T243"/>
    <mergeCell ref="U243:V243"/>
    <mergeCell ref="B242:B245"/>
    <mergeCell ref="C242:D242"/>
    <mergeCell ref="E242:F242"/>
    <mergeCell ref="G242:H242"/>
    <mergeCell ref="I242:J242"/>
    <mergeCell ref="K242:L242"/>
    <mergeCell ref="L244:L245"/>
    <mergeCell ref="W239:AD242"/>
    <mergeCell ref="E240:H240"/>
    <mergeCell ref="I240:K240"/>
    <mergeCell ref="L240:N240"/>
    <mergeCell ref="P240:U240"/>
    <mergeCell ref="E241:H241"/>
    <mergeCell ref="I241:K241"/>
    <mergeCell ref="L241:N241"/>
    <mergeCell ref="P241:U241"/>
    <mergeCell ref="M242:N242"/>
    <mergeCell ref="B239:D241"/>
    <mergeCell ref="E239:H239"/>
    <mergeCell ref="I239:K239"/>
    <mergeCell ref="L239:N239"/>
    <mergeCell ref="O239:O241"/>
    <mergeCell ref="P239:U239"/>
    <mergeCell ref="B246:C246"/>
    <mergeCell ref="D246:AD246"/>
    <mergeCell ref="A247:A255"/>
    <mergeCell ref="B247:D247"/>
    <mergeCell ref="E247:H247"/>
    <mergeCell ref="I247:K247"/>
    <mergeCell ref="L247:N247"/>
    <mergeCell ref="O247:V247"/>
    <mergeCell ref="W247:Z247"/>
    <mergeCell ref="AA247:AD247"/>
    <mergeCell ref="M244:M245"/>
    <mergeCell ref="N244:N245"/>
    <mergeCell ref="O244:P244"/>
    <mergeCell ref="Q244:R244"/>
    <mergeCell ref="S244:T244"/>
    <mergeCell ref="U244:V244"/>
    <mergeCell ref="O245:P245"/>
    <mergeCell ref="Q245:R245"/>
    <mergeCell ref="S245:T245"/>
    <mergeCell ref="U245:V245"/>
    <mergeCell ref="W243:AD245"/>
    <mergeCell ref="C244:C245"/>
    <mergeCell ref="D244:D245"/>
    <mergeCell ref="E244:E245"/>
    <mergeCell ref="F244:F245"/>
    <mergeCell ref="G244:G245"/>
    <mergeCell ref="H244:H245"/>
    <mergeCell ref="I244:I245"/>
    <mergeCell ref="J244:J245"/>
    <mergeCell ref="K244:K245"/>
    <mergeCell ref="O251:P251"/>
    <mergeCell ref="Q251:R251"/>
    <mergeCell ref="S251:T251"/>
    <mergeCell ref="U251:V251"/>
    <mergeCell ref="O252:P252"/>
    <mergeCell ref="Q252:R252"/>
    <mergeCell ref="S252:T252"/>
    <mergeCell ref="U252:V252"/>
    <mergeCell ref="B251:B254"/>
    <mergeCell ref="C251:D251"/>
    <mergeCell ref="E251:F251"/>
    <mergeCell ref="G251:H251"/>
    <mergeCell ref="I251:J251"/>
    <mergeCell ref="K251:L251"/>
    <mergeCell ref="L253:L254"/>
    <mergeCell ref="W248:AD251"/>
    <mergeCell ref="E249:H249"/>
    <mergeCell ref="I249:K249"/>
    <mergeCell ref="L249:N249"/>
    <mergeCell ref="P249:U249"/>
    <mergeCell ref="E250:H250"/>
    <mergeCell ref="I250:K250"/>
    <mergeCell ref="L250:N250"/>
    <mergeCell ref="P250:U250"/>
    <mergeCell ref="M251:N251"/>
    <mergeCell ref="B248:D250"/>
    <mergeCell ref="E248:H248"/>
    <mergeCell ref="I248:K248"/>
    <mergeCell ref="L248:N248"/>
    <mergeCell ref="O248:O250"/>
    <mergeCell ref="P248:U248"/>
    <mergeCell ref="B255:C255"/>
    <mergeCell ref="D255:AD255"/>
    <mergeCell ref="A256:A264"/>
    <mergeCell ref="B256:D256"/>
    <mergeCell ref="E256:H256"/>
    <mergeCell ref="I256:K256"/>
    <mergeCell ref="L256:N256"/>
    <mergeCell ref="O256:V256"/>
    <mergeCell ref="W256:Z256"/>
    <mergeCell ref="AA256:AD256"/>
    <mergeCell ref="M253:M254"/>
    <mergeCell ref="N253:N254"/>
    <mergeCell ref="O253:P253"/>
    <mergeCell ref="Q253:R253"/>
    <mergeCell ref="S253:T253"/>
    <mergeCell ref="U253:V253"/>
    <mergeCell ref="O254:P254"/>
    <mergeCell ref="Q254:R254"/>
    <mergeCell ref="S254:T254"/>
    <mergeCell ref="U254:V254"/>
    <mergeCell ref="W252:AD254"/>
    <mergeCell ref="C253:C254"/>
    <mergeCell ref="D253:D254"/>
    <mergeCell ref="E253:E254"/>
    <mergeCell ref="F253:F254"/>
    <mergeCell ref="G253:G254"/>
    <mergeCell ref="H253:H254"/>
    <mergeCell ref="I253:I254"/>
    <mergeCell ref="J253:J254"/>
    <mergeCell ref="K253:K254"/>
    <mergeCell ref="O260:P260"/>
    <mergeCell ref="Q260:R260"/>
    <mergeCell ref="S260:T260"/>
    <mergeCell ref="U260:V260"/>
    <mergeCell ref="O261:P261"/>
    <mergeCell ref="Q261:R261"/>
    <mergeCell ref="S261:T261"/>
    <mergeCell ref="U261:V261"/>
    <mergeCell ref="B260:B263"/>
    <mergeCell ref="C260:D260"/>
    <mergeCell ref="E260:F260"/>
    <mergeCell ref="G260:H260"/>
    <mergeCell ref="I260:J260"/>
    <mergeCell ref="K260:L260"/>
    <mergeCell ref="L262:L263"/>
    <mergeCell ref="W257:AD260"/>
    <mergeCell ref="E258:H258"/>
    <mergeCell ref="I258:K258"/>
    <mergeCell ref="L258:N258"/>
    <mergeCell ref="P258:U258"/>
    <mergeCell ref="E259:H259"/>
    <mergeCell ref="I259:K259"/>
    <mergeCell ref="L259:N259"/>
    <mergeCell ref="P259:U259"/>
    <mergeCell ref="M260:N260"/>
    <mergeCell ref="B257:D259"/>
    <mergeCell ref="E257:H257"/>
    <mergeCell ref="I257:K257"/>
    <mergeCell ref="L257:N257"/>
    <mergeCell ref="O257:O259"/>
    <mergeCell ref="P257:U257"/>
    <mergeCell ref="B264:C264"/>
    <mergeCell ref="D264:AD264"/>
    <mergeCell ref="A265:A273"/>
    <mergeCell ref="B265:D265"/>
    <mergeCell ref="E265:H265"/>
    <mergeCell ref="I265:K265"/>
    <mergeCell ref="L265:N265"/>
    <mergeCell ref="O265:V265"/>
    <mergeCell ref="W265:Z265"/>
    <mergeCell ref="AA265:AD265"/>
    <mergeCell ref="M262:M263"/>
    <mergeCell ref="N262:N263"/>
    <mergeCell ref="O262:P262"/>
    <mergeCell ref="Q262:R262"/>
    <mergeCell ref="S262:T262"/>
    <mergeCell ref="U262:V262"/>
    <mergeCell ref="O263:P263"/>
    <mergeCell ref="Q263:R263"/>
    <mergeCell ref="S263:T263"/>
    <mergeCell ref="U263:V263"/>
    <mergeCell ref="W261:AD263"/>
    <mergeCell ref="C262:C263"/>
    <mergeCell ref="D262:D263"/>
    <mergeCell ref="E262:E263"/>
    <mergeCell ref="F262:F263"/>
    <mergeCell ref="G262:G263"/>
    <mergeCell ref="H262:H263"/>
    <mergeCell ref="I262:I263"/>
    <mergeCell ref="J262:J263"/>
    <mergeCell ref="K262:K263"/>
    <mergeCell ref="O269:P269"/>
    <mergeCell ref="Q269:R269"/>
    <mergeCell ref="S269:T269"/>
    <mergeCell ref="U269:V269"/>
    <mergeCell ref="O270:P270"/>
    <mergeCell ref="Q270:R270"/>
    <mergeCell ref="S270:T270"/>
    <mergeCell ref="U270:V270"/>
    <mergeCell ref="B269:B272"/>
    <mergeCell ref="C269:D269"/>
    <mergeCell ref="E269:F269"/>
    <mergeCell ref="G269:H269"/>
    <mergeCell ref="I269:J269"/>
    <mergeCell ref="K269:L269"/>
    <mergeCell ref="L271:L272"/>
    <mergeCell ref="W266:AD269"/>
    <mergeCell ref="E267:H267"/>
    <mergeCell ref="I267:K267"/>
    <mergeCell ref="L267:N267"/>
    <mergeCell ref="P267:U267"/>
    <mergeCell ref="E268:H268"/>
    <mergeCell ref="I268:K268"/>
    <mergeCell ref="L268:N268"/>
    <mergeCell ref="P268:U268"/>
    <mergeCell ref="M269:N269"/>
    <mergeCell ref="B266:D268"/>
    <mergeCell ref="E266:H266"/>
    <mergeCell ref="I266:K266"/>
    <mergeCell ref="L266:N266"/>
    <mergeCell ref="O266:O268"/>
    <mergeCell ref="P266:U266"/>
    <mergeCell ref="B273:C273"/>
    <mergeCell ref="D273:AD273"/>
    <mergeCell ref="M271:M272"/>
    <mergeCell ref="N271:N272"/>
    <mergeCell ref="O271:P271"/>
    <mergeCell ref="Q271:R271"/>
    <mergeCell ref="S271:T271"/>
    <mergeCell ref="U271:V271"/>
    <mergeCell ref="O272:P272"/>
    <mergeCell ref="Q272:R272"/>
    <mergeCell ref="S272:T272"/>
    <mergeCell ref="U272:V272"/>
    <mergeCell ref="W270:AD272"/>
    <mergeCell ref="C271:C272"/>
    <mergeCell ref="D271:D272"/>
    <mergeCell ref="E271:E272"/>
    <mergeCell ref="F271:F272"/>
    <mergeCell ref="G271:G272"/>
    <mergeCell ref="H271:H272"/>
    <mergeCell ref="I271:I272"/>
    <mergeCell ref="J271:J272"/>
    <mergeCell ref="K271:K272"/>
  </mergeCells>
  <phoneticPr fontId="1"/>
  <pageMargins left="0.55118110236220474" right="0.23622047244094491" top="0.54" bottom="0.18" header="0.31496062992125984" footer="0.17"/>
  <pageSetup paperSize="9" orientation="landscape" r:id="rId1"/>
  <rowBreaks count="1" manualBreakCount="1">
    <brk id="21" max="29"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利用者曜日別抽出!$S$5:$S$104</xm:f>
          </x14:formula1>
          <xm:sqref>B5:D7 B14:D16 B23:D25 B32:D34 B41:D43 B50:D52 B59:D61 B68:D70 B77:D79 B86:D88 B95:D97 B104:D106 B113:D115 B122:D124 B131:D133 B140:D142 B149:D151 B158:D160 B167:D169 B176:D178 B185:D187 B194:D196 B203:D205 B212:D214 B221:D223 B230:D232 B239:D241 B248:D250 B257:D259 B266:D268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273"/>
  <sheetViews>
    <sheetView showZeros="0" view="pageBreakPreview" zoomScale="85" zoomScaleNormal="85" zoomScaleSheetLayoutView="85" workbookViewId="0">
      <selection activeCell="W270" activeCellId="29" sqref="W9:AD11 W18:AD20 W27:AD29 W36:AD38 W45:AD47 W54:AD56 W63:AD65 W72:AD74 W81:AD83 W90:AD92 W99:AD101 W108:AD110 W117:AD119 W126:AD128 W135:AD137 W144:AD146 W153:AD155 W162:AD164 W171:AD173 W180:AD182 W189:AD191 W198:AD200 W207:AD209 W216:AD218 W225:AD227 W234:AD236 W243:AD245 W252:AD254 W261:AD263 W270:AD272"/>
    </sheetView>
  </sheetViews>
  <sheetFormatPr defaultColWidth="3.44140625" defaultRowHeight="13.2"/>
  <cols>
    <col min="1" max="30" width="4.6640625" style="60" customWidth="1"/>
    <col min="31" max="16384" width="3.44140625" style="60"/>
  </cols>
  <sheetData>
    <row r="1" spans="1:30" ht="25.5" customHeight="1" thickBot="1">
      <c r="A1" s="227" t="s">
        <v>8</v>
      </c>
      <c r="B1" s="228"/>
      <c r="C1" s="228"/>
      <c r="D1" s="176" t="s">
        <v>133</v>
      </c>
      <c r="E1" s="177"/>
      <c r="F1" s="177"/>
      <c r="G1" s="177"/>
      <c r="H1" s="177"/>
      <c r="I1" s="177"/>
      <c r="J1" s="177"/>
      <c r="K1" s="177"/>
      <c r="L1" s="177"/>
      <c r="M1" s="177"/>
      <c r="N1" s="177"/>
      <c r="O1" s="177"/>
      <c r="P1" s="177"/>
      <c r="Q1" s="177"/>
      <c r="R1" s="177"/>
      <c r="S1" s="232"/>
      <c r="T1" s="233" t="s">
        <v>41</v>
      </c>
      <c r="U1" s="234"/>
      <c r="V1" s="235"/>
      <c r="W1" s="236"/>
      <c r="X1" s="236"/>
      <c r="Y1" s="236"/>
      <c r="Z1" s="236"/>
      <c r="AA1" s="236"/>
      <c r="AB1" s="236"/>
      <c r="AC1" s="236"/>
      <c r="AD1" s="237"/>
    </row>
    <row r="2" spans="1:30" ht="5.25" customHeight="1" thickBot="1"/>
    <row r="3" spans="1:30" ht="15" thickBot="1">
      <c r="A3" s="229" t="s">
        <v>134</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1"/>
    </row>
    <row r="4" spans="1:30" ht="21" customHeight="1" thickBot="1">
      <c r="A4" s="146">
        <v>1</v>
      </c>
      <c r="B4" s="149" t="s">
        <v>9</v>
      </c>
      <c r="C4" s="150"/>
      <c r="D4" s="151"/>
      <c r="E4" s="149" t="s">
        <v>10</v>
      </c>
      <c r="F4" s="150"/>
      <c r="G4" s="150"/>
      <c r="H4" s="150"/>
      <c r="I4" s="196" t="s">
        <v>11</v>
      </c>
      <c r="J4" s="150"/>
      <c r="K4" s="197"/>
      <c r="L4" s="150" t="s">
        <v>12</v>
      </c>
      <c r="M4" s="150"/>
      <c r="N4" s="150"/>
      <c r="O4" s="198" t="s">
        <v>175</v>
      </c>
      <c r="P4" s="199"/>
      <c r="Q4" s="199"/>
      <c r="R4" s="199"/>
      <c r="S4" s="199"/>
      <c r="T4" s="199"/>
      <c r="U4" s="199"/>
      <c r="V4" s="199"/>
      <c r="W4" s="203" t="s">
        <v>169</v>
      </c>
      <c r="X4" s="204"/>
      <c r="Y4" s="204"/>
      <c r="Z4" s="205"/>
      <c r="AA4" s="206" t="str">
        <f>VLOOKUP($B5,利用者一覧!$C$4:$AU$53,43,FALSE)</f>
        <v>外出の機会</v>
      </c>
      <c r="AB4" s="206"/>
      <c r="AC4" s="206"/>
      <c r="AD4" s="207"/>
    </row>
    <row r="5" spans="1:30" ht="21" customHeight="1" thickTop="1">
      <c r="A5" s="147"/>
      <c r="B5" s="208" t="s">
        <v>190</v>
      </c>
      <c r="C5" s="208"/>
      <c r="D5" s="208"/>
      <c r="E5" s="211" t="s">
        <v>19</v>
      </c>
      <c r="F5" s="212"/>
      <c r="G5" s="212"/>
      <c r="H5" s="212"/>
      <c r="I5" s="213" t="s">
        <v>20</v>
      </c>
      <c r="J5" s="214"/>
      <c r="K5" s="215"/>
      <c r="L5" s="214" t="s">
        <v>21</v>
      </c>
      <c r="M5" s="214"/>
      <c r="N5" s="214"/>
      <c r="O5" s="216" t="s">
        <v>147</v>
      </c>
      <c r="P5" s="218" t="str">
        <f>VLOOKUP($B5,利用者一覧!$C$4:$AU$53,40,FALSE)</f>
        <v>立ち座り運動</v>
      </c>
      <c r="Q5" s="219"/>
      <c r="R5" s="219"/>
      <c r="S5" s="219"/>
      <c r="T5" s="219"/>
      <c r="U5" s="220"/>
      <c r="V5" s="88" t="s">
        <v>148</v>
      </c>
      <c r="W5" s="221" t="str">
        <f>VLOOKUP($B5,利用者一覧!$C$4:$AU$53,45,FALSE)</f>
        <v>②他者とのコミュをサポート③他者とのコミュをサポート④食事前に集団トレ⑥見守りで入浴⑦立ち座りの一部解除⑧常々姿勢を正す声かけ</v>
      </c>
      <c r="X5" s="222"/>
      <c r="Y5" s="222"/>
      <c r="Z5" s="222"/>
      <c r="AA5" s="222"/>
      <c r="AB5" s="222"/>
      <c r="AC5" s="222"/>
      <c r="AD5" s="223"/>
    </row>
    <row r="6" spans="1:30" ht="21" customHeight="1">
      <c r="A6" s="147"/>
      <c r="B6" s="209"/>
      <c r="C6" s="209"/>
      <c r="D6" s="209"/>
      <c r="E6" s="183" t="s">
        <v>24</v>
      </c>
      <c r="F6" s="184"/>
      <c r="G6" s="184"/>
      <c r="H6" s="184"/>
      <c r="I6" s="185" t="s">
        <v>20</v>
      </c>
      <c r="J6" s="186"/>
      <c r="K6" s="187"/>
      <c r="L6" s="186" t="s">
        <v>21</v>
      </c>
      <c r="M6" s="186"/>
      <c r="N6" s="186"/>
      <c r="O6" s="217"/>
      <c r="P6" s="188" t="str">
        <f>VLOOKUP($B5,利用者一覧!$C$4:$AU$53,41,FALSE)</f>
        <v>歩行運動</v>
      </c>
      <c r="Q6" s="189"/>
      <c r="R6" s="189"/>
      <c r="S6" s="189"/>
      <c r="T6" s="189"/>
      <c r="U6" s="190"/>
      <c r="V6" s="89" t="s">
        <v>148</v>
      </c>
      <c r="W6" s="224"/>
      <c r="X6" s="225"/>
      <c r="Y6" s="225"/>
      <c r="Z6" s="225"/>
      <c r="AA6" s="225"/>
      <c r="AB6" s="225"/>
      <c r="AC6" s="225"/>
      <c r="AD6" s="226"/>
    </row>
    <row r="7" spans="1:30" ht="21" customHeight="1" thickBot="1">
      <c r="A7" s="147"/>
      <c r="B7" s="210"/>
      <c r="C7" s="210"/>
      <c r="D7" s="210"/>
      <c r="E7" s="191" t="s">
        <v>25</v>
      </c>
      <c r="F7" s="192"/>
      <c r="G7" s="192"/>
      <c r="H7" s="192"/>
      <c r="I7" s="193" t="s">
        <v>20</v>
      </c>
      <c r="J7" s="194"/>
      <c r="K7" s="195"/>
      <c r="L7" s="194" t="s">
        <v>21</v>
      </c>
      <c r="M7" s="194"/>
      <c r="N7" s="194"/>
      <c r="O7" s="217"/>
      <c r="P7" s="188" t="str">
        <f>VLOOKUP($B5,利用者一覧!$C$4:$AU$53,42,FALSE)</f>
        <v>スクワット</v>
      </c>
      <c r="Q7" s="189"/>
      <c r="R7" s="189"/>
      <c r="S7" s="189"/>
      <c r="T7" s="189"/>
      <c r="U7" s="190"/>
      <c r="V7" s="89" t="s">
        <v>148</v>
      </c>
      <c r="W7" s="224"/>
      <c r="X7" s="225"/>
      <c r="Y7" s="225"/>
      <c r="Z7" s="225"/>
      <c r="AA7" s="225"/>
      <c r="AB7" s="225"/>
      <c r="AC7" s="225"/>
      <c r="AD7" s="226"/>
    </row>
    <row r="8" spans="1:30" ht="21" customHeight="1" thickBot="1">
      <c r="A8" s="147"/>
      <c r="B8" s="162" t="s">
        <v>132</v>
      </c>
      <c r="C8" s="165" t="s">
        <v>13</v>
      </c>
      <c r="D8" s="166"/>
      <c r="E8" s="167" t="s">
        <v>14</v>
      </c>
      <c r="F8" s="166"/>
      <c r="G8" s="167" t="s">
        <v>15</v>
      </c>
      <c r="H8" s="166"/>
      <c r="I8" s="167" t="s">
        <v>16</v>
      </c>
      <c r="J8" s="166"/>
      <c r="K8" s="167" t="s">
        <v>17</v>
      </c>
      <c r="L8" s="166"/>
      <c r="M8" s="167" t="s">
        <v>18</v>
      </c>
      <c r="N8" s="168"/>
      <c r="O8" s="169" t="s">
        <v>135</v>
      </c>
      <c r="P8" s="170"/>
      <c r="Q8" s="170" t="s">
        <v>143</v>
      </c>
      <c r="R8" s="170"/>
      <c r="S8" s="170" t="s">
        <v>144</v>
      </c>
      <c r="T8" s="170"/>
      <c r="U8" s="170" t="s">
        <v>138</v>
      </c>
      <c r="V8" s="171"/>
      <c r="W8" s="224"/>
      <c r="X8" s="225"/>
      <c r="Y8" s="225"/>
      <c r="Z8" s="225"/>
      <c r="AA8" s="225"/>
      <c r="AB8" s="225"/>
      <c r="AC8" s="225"/>
      <c r="AD8" s="226"/>
    </row>
    <row r="9" spans="1:30" ht="21" customHeight="1" thickTop="1">
      <c r="A9" s="147"/>
      <c r="B9" s="163"/>
      <c r="C9" s="90" t="s">
        <v>22</v>
      </c>
      <c r="D9" s="91" t="s">
        <v>23</v>
      </c>
      <c r="E9" s="92" t="s">
        <v>22</v>
      </c>
      <c r="F9" s="91" t="s">
        <v>23</v>
      </c>
      <c r="G9" s="92" t="s">
        <v>22</v>
      </c>
      <c r="H9" s="91" t="s">
        <v>23</v>
      </c>
      <c r="I9" s="92" t="s">
        <v>22</v>
      </c>
      <c r="J9" s="91" t="s">
        <v>23</v>
      </c>
      <c r="K9" s="92" t="s">
        <v>22</v>
      </c>
      <c r="L9" s="91" t="s">
        <v>23</v>
      </c>
      <c r="M9" s="92" t="s">
        <v>22</v>
      </c>
      <c r="N9" s="93" t="s">
        <v>23</v>
      </c>
      <c r="O9" s="172" t="str">
        <f>VLOOKUP($B5,利用者一覧!$C$4:$AU$53,14,FALSE)</f>
        <v>□</v>
      </c>
      <c r="P9" s="155"/>
      <c r="Q9" s="173" t="str">
        <f>VLOOKUP($B5,利用者一覧!$C$4:$AU$53,16,FALSE)</f>
        <v>☑</v>
      </c>
      <c r="R9" s="155"/>
      <c r="S9" s="155" t="str">
        <f>VLOOKUP($B5,利用者一覧!$C$4:$AU$53,18,FALSE)</f>
        <v>☑</v>
      </c>
      <c r="T9" s="155"/>
      <c r="U9" s="155" t="str">
        <f>VLOOKUP($B5,利用者一覧!$C$4:$AU$53,20,FALSE)</f>
        <v>☑</v>
      </c>
      <c r="V9" s="155"/>
      <c r="W9" s="179" t="str">
        <f>VLOOKUP($B5,利用者一覧!$C$4:$AU$53,44,FALSE)</f>
        <v>目標：近所の友達の家へ行ける</v>
      </c>
      <c r="X9" s="179"/>
      <c r="Y9" s="179"/>
      <c r="Z9" s="179"/>
      <c r="AA9" s="179"/>
      <c r="AB9" s="179"/>
      <c r="AC9" s="179"/>
      <c r="AD9" s="180"/>
    </row>
    <row r="10" spans="1:30" ht="21" customHeight="1">
      <c r="A10" s="147"/>
      <c r="B10" s="163"/>
      <c r="C10" s="156" t="str">
        <f>VLOOKUP($B5,利用者一覧!$C$4:$AU$53,30,FALSE)</f>
        <v>□</v>
      </c>
      <c r="D10" s="158" t="s">
        <v>148</v>
      </c>
      <c r="E10" s="160" t="str">
        <f>VLOOKUP($B5,利用者一覧!$C$4:$AU$53,31,FALSE)</f>
        <v>□</v>
      </c>
      <c r="F10" s="158" t="s">
        <v>148</v>
      </c>
      <c r="G10" s="160" t="str">
        <f>VLOOKUP($B5,利用者一覧!$C$4:$AU$53,32,FALSE)</f>
        <v>□</v>
      </c>
      <c r="H10" s="158" t="s">
        <v>148</v>
      </c>
      <c r="I10" s="160" t="str">
        <f>VLOOKUP($B5,利用者一覧!$C$4:$AU$53,33,FALSE)</f>
        <v>□</v>
      </c>
      <c r="J10" s="158" t="s">
        <v>148</v>
      </c>
      <c r="K10" s="160" t="str">
        <f>VLOOKUP($B5,利用者一覧!$C$4:$AU$53,34,FALSE)</f>
        <v>□</v>
      </c>
      <c r="L10" s="158" t="s">
        <v>148</v>
      </c>
      <c r="M10" s="160" t="str">
        <f>VLOOKUP($B5,利用者一覧!$C$4:$AU$53,35,FALSE)</f>
        <v>□</v>
      </c>
      <c r="N10" s="200" t="s">
        <v>148</v>
      </c>
      <c r="O10" s="202" t="s">
        <v>139</v>
      </c>
      <c r="P10" s="152"/>
      <c r="Q10" s="152" t="s">
        <v>140</v>
      </c>
      <c r="R10" s="152"/>
      <c r="S10" s="152" t="s">
        <v>141</v>
      </c>
      <c r="T10" s="152"/>
      <c r="U10" s="152" t="s">
        <v>142</v>
      </c>
      <c r="V10" s="152"/>
      <c r="W10" s="179"/>
      <c r="X10" s="179"/>
      <c r="Y10" s="179"/>
      <c r="Z10" s="179"/>
      <c r="AA10" s="179"/>
      <c r="AB10" s="179"/>
      <c r="AC10" s="179"/>
      <c r="AD10" s="180"/>
    </row>
    <row r="11" spans="1:30" ht="21" customHeight="1" thickBot="1">
      <c r="A11" s="147"/>
      <c r="B11" s="164"/>
      <c r="C11" s="157"/>
      <c r="D11" s="159"/>
      <c r="E11" s="161"/>
      <c r="F11" s="159"/>
      <c r="G11" s="161"/>
      <c r="H11" s="159"/>
      <c r="I11" s="161"/>
      <c r="J11" s="159"/>
      <c r="K11" s="161"/>
      <c r="L11" s="159"/>
      <c r="M11" s="161"/>
      <c r="N11" s="201"/>
      <c r="O11" s="153" t="str">
        <f>VLOOKUP($B5,利用者一覧!$C$4:$AU$53,22,FALSE)</f>
        <v>□</v>
      </c>
      <c r="P11" s="154"/>
      <c r="Q11" s="154" t="str">
        <f>VLOOKUP($B5,利用者一覧!$C$4:$AU$53,24,FALSE)</f>
        <v>☑</v>
      </c>
      <c r="R11" s="154"/>
      <c r="S11" s="154" t="str">
        <f>VLOOKUP($B5,利用者一覧!$C$4:$AU$53,26,FALSE)</f>
        <v>☑</v>
      </c>
      <c r="T11" s="154"/>
      <c r="U11" s="154" t="str">
        <f>VLOOKUP($B5,利用者一覧!$C$4:$AU$53,28,FALSE)</f>
        <v>☑</v>
      </c>
      <c r="V11" s="154"/>
      <c r="W11" s="181"/>
      <c r="X11" s="181"/>
      <c r="Y11" s="181"/>
      <c r="Z11" s="181"/>
      <c r="AA11" s="181"/>
      <c r="AB11" s="181"/>
      <c r="AC11" s="181"/>
      <c r="AD11" s="182"/>
    </row>
    <row r="12" spans="1:30" ht="26.4" customHeight="1" thickBot="1">
      <c r="A12" s="148"/>
      <c r="B12" s="174" t="s">
        <v>182</v>
      </c>
      <c r="C12" s="175"/>
      <c r="D12" s="176"/>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8"/>
    </row>
    <row r="13" spans="1:30" ht="21" customHeight="1" thickBot="1">
      <c r="A13" s="146">
        <v>2</v>
      </c>
      <c r="B13" s="149" t="s">
        <v>9</v>
      </c>
      <c r="C13" s="150"/>
      <c r="D13" s="151"/>
      <c r="E13" s="149" t="s">
        <v>10</v>
      </c>
      <c r="F13" s="150"/>
      <c r="G13" s="150"/>
      <c r="H13" s="150"/>
      <c r="I13" s="196" t="s">
        <v>11</v>
      </c>
      <c r="J13" s="150"/>
      <c r="K13" s="197"/>
      <c r="L13" s="150" t="s">
        <v>12</v>
      </c>
      <c r="M13" s="150"/>
      <c r="N13" s="150"/>
      <c r="O13" s="198" t="s">
        <v>175</v>
      </c>
      <c r="P13" s="199"/>
      <c r="Q13" s="199"/>
      <c r="R13" s="199"/>
      <c r="S13" s="199"/>
      <c r="T13" s="199"/>
      <c r="U13" s="199"/>
      <c r="V13" s="199"/>
      <c r="W13" s="203" t="s">
        <v>169</v>
      </c>
      <c r="X13" s="204"/>
      <c r="Y13" s="204"/>
      <c r="Z13" s="205"/>
      <c r="AA13" s="206" t="str">
        <f>VLOOKUP($B14,利用者一覧!$C$4:$AU$53,43,FALSE)</f>
        <v>口腔</v>
      </c>
      <c r="AB13" s="206"/>
      <c r="AC13" s="206"/>
      <c r="AD13" s="207"/>
    </row>
    <row r="14" spans="1:30" ht="21" customHeight="1" thickTop="1">
      <c r="A14" s="147"/>
      <c r="B14" s="208" t="s">
        <v>198</v>
      </c>
      <c r="C14" s="208"/>
      <c r="D14" s="208"/>
      <c r="E14" s="211" t="s">
        <v>19</v>
      </c>
      <c r="F14" s="212"/>
      <c r="G14" s="212"/>
      <c r="H14" s="212"/>
      <c r="I14" s="213" t="s">
        <v>20</v>
      </c>
      <c r="J14" s="214"/>
      <c r="K14" s="215"/>
      <c r="L14" s="214" t="s">
        <v>21</v>
      </c>
      <c r="M14" s="214"/>
      <c r="N14" s="214"/>
      <c r="O14" s="216" t="s">
        <v>147</v>
      </c>
      <c r="P14" s="218" t="str">
        <f>VLOOKUP($B14,利用者一覧!$C$4:$AU$53,40,FALSE)</f>
        <v>立ち座り運動</v>
      </c>
      <c r="Q14" s="219"/>
      <c r="R14" s="219"/>
      <c r="S14" s="219"/>
      <c r="T14" s="219"/>
      <c r="U14" s="220"/>
      <c r="V14" s="88" t="s">
        <v>148</v>
      </c>
      <c r="W14" s="221" t="str">
        <f>VLOOKUP($B14,利用者一覧!$C$4:$AU$53,45,FALSE)</f>
        <v>①洗濯干：肩を1時間に1回まわす②レクの実施④立ち座りの声かけ⑥洗身で清潔の保持⑦見守り⑧食事前に肩のストレッチ</v>
      </c>
      <c r="X14" s="222"/>
      <c r="Y14" s="222"/>
      <c r="Z14" s="222"/>
      <c r="AA14" s="222"/>
      <c r="AB14" s="222"/>
      <c r="AC14" s="222"/>
      <c r="AD14" s="223"/>
    </row>
    <row r="15" spans="1:30" ht="21" customHeight="1">
      <c r="A15" s="147"/>
      <c r="B15" s="209"/>
      <c r="C15" s="209"/>
      <c r="D15" s="209"/>
      <c r="E15" s="183" t="s">
        <v>24</v>
      </c>
      <c r="F15" s="184"/>
      <c r="G15" s="184"/>
      <c r="H15" s="184"/>
      <c r="I15" s="185" t="s">
        <v>20</v>
      </c>
      <c r="J15" s="186"/>
      <c r="K15" s="187"/>
      <c r="L15" s="186" t="s">
        <v>21</v>
      </c>
      <c r="M15" s="186"/>
      <c r="N15" s="186"/>
      <c r="O15" s="217"/>
      <c r="P15" s="188" t="str">
        <f>VLOOKUP($B14,利用者一覧!$C$4:$AU$53,41,FALSE)</f>
        <v>上肢マシントレ</v>
      </c>
      <c r="Q15" s="189"/>
      <c r="R15" s="189"/>
      <c r="S15" s="189"/>
      <c r="T15" s="189"/>
      <c r="U15" s="190"/>
      <c r="V15" s="89" t="s">
        <v>148</v>
      </c>
      <c r="W15" s="224"/>
      <c r="X15" s="225"/>
      <c r="Y15" s="225"/>
      <c r="Z15" s="225"/>
      <c r="AA15" s="225"/>
      <c r="AB15" s="225"/>
      <c r="AC15" s="225"/>
      <c r="AD15" s="226"/>
    </row>
    <row r="16" spans="1:30" ht="21" customHeight="1" thickBot="1">
      <c r="A16" s="147"/>
      <c r="B16" s="210"/>
      <c r="C16" s="210"/>
      <c r="D16" s="210"/>
      <c r="E16" s="191" t="s">
        <v>25</v>
      </c>
      <c r="F16" s="192"/>
      <c r="G16" s="192"/>
      <c r="H16" s="192"/>
      <c r="I16" s="193" t="s">
        <v>20</v>
      </c>
      <c r="J16" s="194"/>
      <c r="K16" s="195"/>
      <c r="L16" s="194" t="s">
        <v>21</v>
      </c>
      <c r="M16" s="194"/>
      <c r="N16" s="194"/>
      <c r="O16" s="217"/>
      <c r="P16" s="188" t="str">
        <f>VLOOKUP($B14,利用者一覧!$C$4:$AU$53,42,FALSE)</f>
        <v>太もも裏のストレッチ</v>
      </c>
      <c r="Q16" s="189"/>
      <c r="R16" s="189"/>
      <c r="S16" s="189"/>
      <c r="T16" s="189"/>
      <c r="U16" s="190"/>
      <c r="V16" s="89" t="s">
        <v>148</v>
      </c>
      <c r="W16" s="224"/>
      <c r="X16" s="225"/>
      <c r="Y16" s="225"/>
      <c r="Z16" s="225"/>
      <c r="AA16" s="225"/>
      <c r="AB16" s="225"/>
      <c r="AC16" s="225"/>
      <c r="AD16" s="226"/>
    </row>
    <row r="17" spans="1:30" ht="21" customHeight="1" thickBot="1">
      <c r="A17" s="147"/>
      <c r="B17" s="162" t="s">
        <v>132</v>
      </c>
      <c r="C17" s="165" t="s">
        <v>13</v>
      </c>
      <c r="D17" s="166"/>
      <c r="E17" s="167" t="s">
        <v>14</v>
      </c>
      <c r="F17" s="166"/>
      <c r="G17" s="167" t="s">
        <v>15</v>
      </c>
      <c r="H17" s="166"/>
      <c r="I17" s="167" t="s">
        <v>16</v>
      </c>
      <c r="J17" s="166"/>
      <c r="K17" s="167" t="s">
        <v>17</v>
      </c>
      <c r="L17" s="166"/>
      <c r="M17" s="167" t="s">
        <v>18</v>
      </c>
      <c r="N17" s="168"/>
      <c r="O17" s="169" t="s">
        <v>135</v>
      </c>
      <c r="P17" s="170"/>
      <c r="Q17" s="170" t="s">
        <v>143</v>
      </c>
      <c r="R17" s="170"/>
      <c r="S17" s="170" t="s">
        <v>144</v>
      </c>
      <c r="T17" s="170"/>
      <c r="U17" s="170" t="s">
        <v>138</v>
      </c>
      <c r="V17" s="171"/>
      <c r="W17" s="224"/>
      <c r="X17" s="225"/>
      <c r="Y17" s="225"/>
      <c r="Z17" s="225"/>
      <c r="AA17" s="225"/>
      <c r="AB17" s="225"/>
      <c r="AC17" s="225"/>
      <c r="AD17" s="226"/>
    </row>
    <row r="18" spans="1:30" ht="21" customHeight="1" thickTop="1">
      <c r="A18" s="147"/>
      <c r="B18" s="163"/>
      <c r="C18" s="90" t="s">
        <v>22</v>
      </c>
      <c r="D18" s="91" t="s">
        <v>23</v>
      </c>
      <c r="E18" s="92" t="s">
        <v>22</v>
      </c>
      <c r="F18" s="91" t="s">
        <v>23</v>
      </c>
      <c r="G18" s="92" t="s">
        <v>22</v>
      </c>
      <c r="H18" s="91" t="s">
        <v>23</v>
      </c>
      <c r="I18" s="92" t="s">
        <v>22</v>
      </c>
      <c r="J18" s="91" t="s">
        <v>23</v>
      </c>
      <c r="K18" s="92" t="s">
        <v>22</v>
      </c>
      <c r="L18" s="91" t="s">
        <v>23</v>
      </c>
      <c r="M18" s="92" t="s">
        <v>22</v>
      </c>
      <c r="N18" s="93" t="s">
        <v>23</v>
      </c>
      <c r="O18" s="172" t="str">
        <f>VLOOKUP($B14,利用者一覧!$C$4:$AU$53,14,FALSE)</f>
        <v>☑</v>
      </c>
      <c r="P18" s="155"/>
      <c r="Q18" s="173" t="str">
        <f>VLOOKUP($B14,利用者一覧!$C$4:$AU$53,16,FALSE)</f>
        <v>☑</v>
      </c>
      <c r="R18" s="155"/>
      <c r="S18" s="155" t="str">
        <f>VLOOKUP($B14,利用者一覧!$C$4:$AU$53,18,FALSE)</f>
        <v>□</v>
      </c>
      <c r="T18" s="155"/>
      <c r="U18" s="155" t="str">
        <f>VLOOKUP($B14,利用者一覧!$C$4:$AU$53,20,FALSE)</f>
        <v>☑</v>
      </c>
      <c r="V18" s="155"/>
      <c r="W18" s="179" t="str">
        <f>VLOOKUP($B14,利用者一覧!$C$4:$AU$53,44,FALSE)</f>
        <v>目標：自分で洗濯物干し</v>
      </c>
      <c r="X18" s="179"/>
      <c r="Y18" s="179"/>
      <c r="Z18" s="179"/>
      <c r="AA18" s="179"/>
      <c r="AB18" s="179"/>
      <c r="AC18" s="179"/>
      <c r="AD18" s="180"/>
    </row>
    <row r="19" spans="1:30" ht="21" customHeight="1">
      <c r="A19" s="147"/>
      <c r="B19" s="163"/>
      <c r="C19" s="156" t="str">
        <f>VLOOKUP($B14,利用者一覧!$C$4:$AU$53,30,FALSE)</f>
        <v>□</v>
      </c>
      <c r="D19" s="158" t="s">
        <v>148</v>
      </c>
      <c r="E19" s="160" t="str">
        <f>VLOOKUP($B14,利用者一覧!$C$4:$AU$53,31,FALSE)</f>
        <v>☑</v>
      </c>
      <c r="F19" s="158" t="s">
        <v>148</v>
      </c>
      <c r="G19" s="160" t="str">
        <f>VLOOKUP($B14,利用者一覧!$C$4:$AU$53,32,FALSE)</f>
        <v>□</v>
      </c>
      <c r="H19" s="158" t="s">
        <v>148</v>
      </c>
      <c r="I19" s="160" t="str">
        <f>VLOOKUP($B14,利用者一覧!$C$4:$AU$53,33,FALSE)</f>
        <v>□</v>
      </c>
      <c r="J19" s="158" t="s">
        <v>148</v>
      </c>
      <c r="K19" s="160" t="str">
        <f>VLOOKUP($B14,利用者一覧!$C$4:$AU$53,34,FALSE)</f>
        <v>□</v>
      </c>
      <c r="L19" s="158" t="s">
        <v>148</v>
      </c>
      <c r="M19" s="160" t="str">
        <f>VLOOKUP($B14,利用者一覧!$C$4:$AU$53,35,FALSE)</f>
        <v>□</v>
      </c>
      <c r="N19" s="200" t="s">
        <v>148</v>
      </c>
      <c r="O19" s="202" t="s">
        <v>139</v>
      </c>
      <c r="P19" s="152"/>
      <c r="Q19" s="152" t="s">
        <v>140</v>
      </c>
      <c r="R19" s="152"/>
      <c r="S19" s="152" t="s">
        <v>141</v>
      </c>
      <c r="T19" s="152"/>
      <c r="U19" s="152" t="s">
        <v>142</v>
      </c>
      <c r="V19" s="152"/>
      <c r="W19" s="179"/>
      <c r="X19" s="179"/>
      <c r="Y19" s="179"/>
      <c r="Z19" s="179"/>
      <c r="AA19" s="179"/>
      <c r="AB19" s="179"/>
      <c r="AC19" s="179"/>
      <c r="AD19" s="180"/>
    </row>
    <row r="20" spans="1:30" ht="21" customHeight="1" thickBot="1">
      <c r="A20" s="147"/>
      <c r="B20" s="164"/>
      <c r="C20" s="157"/>
      <c r="D20" s="159"/>
      <c r="E20" s="161"/>
      <c r="F20" s="159"/>
      <c r="G20" s="161"/>
      <c r="H20" s="159"/>
      <c r="I20" s="161"/>
      <c r="J20" s="159"/>
      <c r="K20" s="161"/>
      <c r="L20" s="159"/>
      <c r="M20" s="161"/>
      <c r="N20" s="201"/>
      <c r="O20" s="153" t="str">
        <f>VLOOKUP($B14,利用者一覧!$C$4:$AU$53,22,FALSE)</f>
        <v>□</v>
      </c>
      <c r="P20" s="154"/>
      <c r="Q20" s="154" t="str">
        <f>VLOOKUP($B14,利用者一覧!$C$4:$AU$53,24,FALSE)</f>
        <v>☑</v>
      </c>
      <c r="R20" s="154"/>
      <c r="S20" s="154" t="str">
        <f>VLOOKUP($B14,利用者一覧!$C$4:$AU$53,26,FALSE)</f>
        <v>☑</v>
      </c>
      <c r="T20" s="154"/>
      <c r="U20" s="154" t="str">
        <f>VLOOKUP($B14,利用者一覧!$C$4:$AU$53,28,FALSE)</f>
        <v>☑</v>
      </c>
      <c r="V20" s="154"/>
      <c r="W20" s="181"/>
      <c r="X20" s="181"/>
      <c r="Y20" s="181"/>
      <c r="Z20" s="181"/>
      <c r="AA20" s="181"/>
      <c r="AB20" s="181"/>
      <c r="AC20" s="181"/>
      <c r="AD20" s="182"/>
    </row>
    <row r="21" spans="1:30" ht="26.4" customHeight="1" thickBot="1">
      <c r="A21" s="148"/>
      <c r="B21" s="174" t="s">
        <v>182</v>
      </c>
      <c r="C21" s="175"/>
      <c r="D21" s="176"/>
      <c r="E21" s="177"/>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8"/>
    </row>
    <row r="22" spans="1:30" ht="21" customHeight="1" thickBot="1">
      <c r="A22" s="146">
        <v>3</v>
      </c>
      <c r="B22" s="149" t="s">
        <v>9</v>
      </c>
      <c r="C22" s="150"/>
      <c r="D22" s="151"/>
      <c r="E22" s="149" t="s">
        <v>10</v>
      </c>
      <c r="F22" s="150"/>
      <c r="G22" s="150"/>
      <c r="H22" s="150"/>
      <c r="I22" s="196" t="s">
        <v>11</v>
      </c>
      <c r="J22" s="150"/>
      <c r="K22" s="197"/>
      <c r="L22" s="150" t="s">
        <v>12</v>
      </c>
      <c r="M22" s="150"/>
      <c r="N22" s="150"/>
      <c r="O22" s="198" t="s">
        <v>175</v>
      </c>
      <c r="P22" s="199"/>
      <c r="Q22" s="199"/>
      <c r="R22" s="199"/>
      <c r="S22" s="199"/>
      <c r="T22" s="199"/>
      <c r="U22" s="199"/>
      <c r="V22" s="199"/>
      <c r="W22" s="203" t="s">
        <v>169</v>
      </c>
      <c r="X22" s="204"/>
      <c r="Y22" s="204"/>
      <c r="Z22" s="205"/>
      <c r="AA22" s="206" t="str">
        <f>VLOOKUP($B23,利用者一覧!$C$4:$AU$53,43,FALSE)</f>
        <v>栄養</v>
      </c>
      <c r="AB22" s="206"/>
      <c r="AC22" s="206"/>
      <c r="AD22" s="207"/>
    </row>
    <row r="23" spans="1:30" ht="21" customHeight="1" thickTop="1">
      <c r="A23" s="147"/>
      <c r="B23" s="208" t="s">
        <v>196</v>
      </c>
      <c r="C23" s="208"/>
      <c r="D23" s="208"/>
      <c r="E23" s="211" t="s">
        <v>19</v>
      </c>
      <c r="F23" s="212"/>
      <c r="G23" s="212"/>
      <c r="H23" s="212"/>
      <c r="I23" s="213" t="s">
        <v>20</v>
      </c>
      <c r="J23" s="214"/>
      <c r="K23" s="215"/>
      <c r="L23" s="214" t="s">
        <v>21</v>
      </c>
      <c r="M23" s="214"/>
      <c r="N23" s="214"/>
      <c r="O23" s="216" t="s">
        <v>147</v>
      </c>
      <c r="P23" s="218" t="str">
        <f>VLOOKUP($B23,利用者一覧!$C$4:$AU$53,40,FALSE)</f>
        <v>てくてく体操</v>
      </c>
      <c r="Q23" s="219"/>
      <c r="R23" s="219"/>
      <c r="S23" s="219"/>
      <c r="T23" s="219"/>
      <c r="U23" s="220"/>
      <c r="V23" s="88" t="s">
        <v>148</v>
      </c>
      <c r="W23" s="221" t="str">
        <f>VLOOKUP($B23,利用者一覧!$C$4:$AU$53,45,FALSE)</f>
        <v>⑧機能訓練欄要確認</v>
      </c>
      <c r="X23" s="222"/>
      <c r="Y23" s="222"/>
      <c r="Z23" s="222"/>
      <c r="AA23" s="222"/>
      <c r="AB23" s="222"/>
      <c r="AC23" s="222"/>
      <c r="AD23" s="223"/>
    </row>
    <row r="24" spans="1:30" ht="21" customHeight="1">
      <c r="A24" s="147"/>
      <c r="B24" s="209"/>
      <c r="C24" s="209"/>
      <c r="D24" s="209"/>
      <c r="E24" s="183" t="s">
        <v>24</v>
      </c>
      <c r="F24" s="184"/>
      <c r="G24" s="184"/>
      <c r="H24" s="184"/>
      <c r="I24" s="185" t="s">
        <v>20</v>
      </c>
      <c r="J24" s="186"/>
      <c r="K24" s="187"/>
      <c r="L24" s="186" t="s">
        <v>21</v>
      </c>
      <c r="M24" s="186"/>
      <c r="N24" s="186"/>
      <c r="O24" s="217"/>
      <c r="P24" s="188" t="str">
        <f>VLOOKUP($B23,利用者一覧!$C$4:$AU$53,41,FALSE)</f>
        <v>歩行マシントレ</v>
      </c>
      <c r="Q24" s="189"/>
      <c r="R24" s="189"/>
      <c r="S24" s="189"/>
      <c r="T24" s="189"/>
      <c r="U24" s="190"/>
      <c r="V24" s="89" t="s">
        <v>148</v>
      </c>
      <c r="W24" s="224"/>
      <c r="X24" s="225"/>
      <c r="Y24" s="225"/>
      <c r="Z24" s="225"/>
      <c r="AA24" s="225"/>
      <c r="AB24" s="225"/>
      <c r="AC24" s="225"/>
      <c r="AD24" s="226"/>
    </row>
    <row r="25" spans="1:30" ht="21" customHeight="1" thickBot="1">
      <c r="A25" s="147"/>
      <c r="B25" s="210"/>
      <c r="C25" s="210"/>
      <c r="D25" s="210"/>
      <c r="E25" s="191" t="s">
        <v>25</v>
      </c>
      <c r="F25" s="192"/>
      <c r="G25" s="192"/>
      <c r="H25" s="192"/>
      <c r="I25" s="193" t="s">
        <v>20</v>
      </c>
      <c r="J25" s="194"/>
      <c r="K25" s="195"/>
      <c r="L25" s="194" t="s">
        <v>21</v>
      </c>
      <c r="M25" s="194"/>
      <c r="N25" s="194"/>
      <c r="O25" s="217"/>
      <c r="P25" s="188">
        <f>VLOOKUP($B23,利用者一覧!$C$4:$AU$53,42,FALSE)</f>
        <v>0</v>
      </c>
      <c r="Q25" s="189"/>
      <c r="R25" s="189"/>
      <c r="S25" s="189"/>
      <c r="T25" s="189"/>
      <c r="U25" s="190"/>
      <c r="V25" s="89" t="s">
        <v>148</v>
      </c>
      <c r="W25" s="224"/>
      <c r="X25" s="225"/>
      <c r="Y25" s="225"/>
      <c r="Z25" s="225"/>
      <c r="AA25" s="225"/>
      <c r="AB25" s="225"/>
      <c r="AC25" s="225"/>
      <c r="AD25" s="226"/>
    </row>
    <row r="26" spans="1:30" ht="21" customHeight="1" thickBot="1">
      <c r="A26" s="147"/>
      <c r="B26" s="162" t="s">
        <v>132</v>
      </c>
      <c r="C26" s="165" t="s">
        <v>13</v>
      </c>
      <c r="D26" s="166"/>
      <c r="E26" s="167" t="s">
        <v>14</v>
      </c>
      <c r="F26" s="166"/>
      <c r="G26" s="167" t="s">
        <v>15</v>
      </c>
      <c r="H26" s="166"/>
      <c r="I26" s="167" t="s">
        <v>16</v>
      </c>
      <c r="J26" s="166"/>
      <c r="K26" s="167" t="s">
        <v>17</v>
      </c>
      <c r="L26" s="166"/>
      <c r="M26" s="167" t="s">
        <v>18</v>
      </c>
      <c r="N26" s="168"/>
      <c r="O26" s="169" t="s">
        <v>135</v>
      </c>
      <c r="P26" s="170"/>
      <c r="Q26" s="170" t="s">
        <v>143</v>
      </c>
      <c r="R26" s="170"/>
      <c r="S26" s="170" t="s">
        <v>144</v>
      </c>
      <c r="T26" s="170"/>
      <c r="U26" s="170" t="s">
        <v>138</v>
      </c>
      <c r="V26" s="171"/>
      <c r="W26" s="224"/>
      <c r="X26" s="225"/>
      <c r="Y26" s="225"/>
      <c r="Z26" s="225"/>
      <c r="AA26" s="225"/>
      <c r="AB26" s="225"/>
      <c r="AC26" s="225"/>
      <c r="AD26" s="226"/>
    </row>
    <row r="27" spans="1:30" ht="21" customHeight="1" thickTop="1">
      <c r="A27" s="147"/>
      <c r="B27" s="163"/>
      <c r="C27" s="90" t="s">
        <v>22</v>
      </c>
      <c r="D27" s="91" t="s">
        <v>23</v>
      </c>
      <c r="E27" s="92" t="s">
        <v>22</v>
      </c>
      <c r="F27" s="91" t="s">
        <v>23</v>
      </c>
      <c r="G27" s="92" t="s">
        <v>22</v>
      </c>
      <c r="H27" s="91" t="s">
        <v>23</v>
      </c>
      <c r="I27" s="92" t="s">
        <v>22</v>
      </c>
      <c r="J27" s="91" t="s">
        <v>23</v>
      </c>
      <c r="K27" s="92" t="s">
        <v>22</v>
      </c>
      <c r="L27" s="91" t="s">
        <v>23</v>
      </c>
      <c r="M27" s="92" t="s">
        <v>22</v>
      </c>
      <c r="N27" s="93" t="s">
        <v>23</v>
      </c>
      <c r="O27" s="172" t="str">
        <f>VLOOKUP($B23,利用者一覧!$C$4:$AU$53,14,FALSE)</f>
        <v>□</v>
      </c>
      <c r="P27" s="155"/>
      <c r="Q27" s="173" t="str">
        <f>VLOOKUP($B23,利用者一覧!$C$4:$AU$53,16,FALSE)</f>
        <v>□</v>
      </c>
      <c r="R27" s="155"/>
      <c r="S27" s="155" t="str">
        <f>VLOOKUP($B23,利用者一覧!$C$4:$AU$53,18,FALSE)</f>
        <v>□</v>
      </c>
      <c r="T27" s="155"/>
      <c r="U27" s="155" t="str">
        <f>VLOOKUP($B23,利用者一覧!$C$4:$AU$53,20,FALSE)</f>
        <v>□</v>
      </c>
      <c r="V27" s="155"/>
      <c r="W27" s="179" t="str">
        <f>VLOOKUP($B23,利用者一覧!$C$4:$AU$53,44,FALSE)</f>
        <v>目標：筋肉増量のための食事改善</v>
      </c>
      <c r="X27" s="179"/>
      <c r="Y27" s="179"/>
      <c r="Z27" s="179"/>
      <c r="AA27" s="179"/>
      <c r="AB27" s="179"/>
      <c r="AC27" s="179"/>
      <c r="AD27" s="180"/>
    </row>
    <row r="28" spans="1:30" ht="21" customHeight="1">
      <c r="A28" s="147"/>
      <c r="B28" s="163"/>
      <c r="C28" s="156" t="str">
        <f>VLOOKUP($B23,利用者一覧!$C$4:$AU$53,30,FALSE)</f>
        <v>□</v>
      </c>
      <c r="D28" s="158" t="s">
        <v>148</v>
      </c>
      <c r="E28" s="160" t="str">
        <f>VLOOKUP($B23,利用者一覧!$C$4:$AU$53,31,FALSE)</f>
        <v>□</v>
      </c>
      <c r="F28" s="158" t="s">
        <v>148</v>
      </c>
      <c r="G28" s="160" t="str">
        <f>VLOOKUP($B23,利用者一覧!$C$4:$AU$53,32,FALSE)</f>
        <v>□</v>
      </c>
      <c r="H28" s="158" t="s">
        <v>148</v>
      </c>
      <c r="I28" s="160" t="str">
        <f>VLOOKUP($B23,利用者一覧!$C$4:$AU$53,33,FALSE)</f>
        <v>□</v>
      </c>
      <c r="J28" s="158" t="s">
        <v>148</v>
      </c>
      <c r="K28" s="160" t="str">
        <f>VLOOKUP($B23,利用者一覧!$C$4:$AU$53,34,FALSE)</f>
        <v>□</v>
      </c>
      <c r="L28" s="158" t="s">
        <v>148</v>
      </c>
      <c r="M28" s="160" t="str">
        <f>VLOOKUP($B23,利用者一覧!$C$4:$AU$53,35,FALSE)</f>
        <v>☑</v>
      </c>
      <c r="N28" s="200" t="s">
        <v>148</v>
      </c>
      <c r="O28" s="202" t="s">
        <v>139</v>
      </c>
      <c r="P28" s="152"/>
      <c r="Q28" s="152" t="s">
        <v>140</v>
      </c>
      <c r="R28" s="152"/>
      <c r="S28" s="152" t="s">
        <v>141</v>
      </c>
      <c r="T28" s="152"/>
      <c r="U28" s="152" t="s">
        <v>142</v>
      </c>
      <c r="V28" s="152"/>
      <c r="W28" s="179"/>
      <c r="X28" s="179"/>
      <c r="Y28" s="179"/>
      <c r="Z28" s="179"/>
      <c r="AA28" s="179"/>
      <c r="AB28" s="179"/>
      <c r="AC28" s="179"/>
      <c r="AD28" s="180"/>
    </row>
    <row r="29" spans="1:30" ht="21" customHeight="1" thickBot="1">
      <c r="A29" s="147"/>
      <c r="B29" s="164"/>
      <c r="C29" s="157"/>
      <c r="D29" s="159"/>
      <c r="E29" s="161"/>
      <c r="F29" s="159"/>
      <c r="G29" s="161"/>
      <c r="H29" s="159"/>
      <c r="I29" s="161"/>
      <c r="J29" s="159"/>
      <c r="K29" s="161"/>
      <c r="L29" s="159"/>
      <c r="M29" s="161"/>
      <c r="N29" s="201"/>
      <c r="O29" s="153" t="str">
        <f>VLOOKUP($B23,利用者一覧!$C$4:$AU$53,22,FALSE)</f>
        <v>□</v>
      </c>
      <c r="P29" s="154"/>
      <c r="Q29" s="154" t="str">
        <f>VLOOKUP($B23,利用者一覧!$C$4:$AU$53,24,FALSE)</f>
        <v>□</v>
      </c>
      <c r="R29" s="154"/>
      <c r="S29" s="154" t="str">
        <f>VLOOKUP($B23,利用者一覧!$C$4:$AU$53,26,FALSE)</f>
        <v>□</v>
      </c>
      <c r="T29" s="154"/>
      <c r="U29" s="154" t="str">
        <f>VLOOKUP($B23,利用者一覧!$C$4:$AU$53,28,FALSE)</f>
        <v>☑</v>
      </c>
      <c r="V29" s="154"/>
      <c r="W29" s="181"/>
      <c r="X29" s="181"/>
      <c r="Y29" s="181"/>
      <c r="Z29" s="181"/>
      <c r="AA29" s="181"/>
      <c r="AB29" s="181"/>
      <c r="AC29" s="181"/>
      <c r="AD29" s="182"/>
    </row>
    <row r="30" spans="1:30" ht="26.4" customHeight="1" thickBot="1">
      <c r="A30" s="148"/>
      <c r="B30" s="174" t="s">
        <v>182</v>
      </c>
      <c r="C30" s="175"/>
      <c r="D30" s="176"/>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8"/>
    </row>
    <row r="31" spans="1:30" ht="21" customHeight="1" thickBot="1">
      <c r="A31" s="146">
        <v>4</v>
      </c>
      <c r="B31" s="149" t="s">
        <v>9</v>
      </c>
      <c r="C31" s="150"/>
      <c r="D31" s="151"/>
      <c r="E31" s="149" t="s">
        <v>10</v>
      </c>
      <c r="F31" s="150"/>
      <c r="G31" s="150"/>
      <c r="H31" s="150"/>
      <c r="I31" s="196" t="s">
        <v>11</v>
      </c>
      <c r="J31" s="150"/>
      <c r="K31" s="197"/>
      <c r="L31" s="150" t="s">
        <v>12</v>
      </c>
      <c r="M31" s="150"/>
      <c r="N31" s="150"/>
      <c r="O31" s="198" t="s">
        <v>175</v>
      </c>
      <c r="P31" s="199"/>
      <c r="Q31" s="199"/>
      <c r="R31" s="199"/>
      <c r="S31" s="199"/>
      <c r="T31" s="199"/>
      <c r="U31" s="199"/>
      <c r="V31" s="199"/>
      <c r="W31" s="203" t="s">
        <v>169</v>
      </c>
      <c r="X31" s="204"/>
      <c r="Y31" s="204"/>
      <c r="Z31" s="205"/>
      <c r="AA31" s="206" t="e">
        <f>VLOOKUP($B32,利用者一覧!$C$4:$AU$53,43,FALSE)</f>
        <v>#N/A</v>
      </c>
      <c r="AB31" s="206"/>
      <c r="AC31" s="206"/>
      <c r="AD31" s="207"/>
    </row>
    <row r="32" spans="1:30" ht="21" customHeight="1" thickTop="1">
      <c r="A32" s="147"/>
      <c r="B32" s="208"/>
      <c r="C32" s="208"/>
      <c r="D32" s="208"/>
      <c r="E32" s="211" t="s">
        <v>19</v>
      </c>
      <c r="F32" s="212"/>
      <c r="G32" s="212"/>
      <c r="H32" s="212"/>
      <c r="I32" s="213" t="s">
        <v>20</v>
      </c>
      <c r="J32" s="214"/>
      <c r="K32" s="215"/>
      <c r="L32" s="214" t="s">
        <v>21</v>
      </c>
      <c r="M32" s="214"/>
      <c r="N32" s="214"/>
      <c r="O32" s="216" t="s">
        <v>147</v>
      </c>
      <c r="P32" s="218" t="e">
        <f>VLOOKUP($B32,利用者一覧!$C$4:$AU$53,40,FALSE)</f>
        <v>#N/A</v>
      </c>
      <c r="Q32" s="219"/>
      <c r="R32" s="219"/>
      <c r="S32" s="219"/>
      <c r="T32" s="219"/>
      <c r="U32" s="220"/>
      <c r="V32" s="88" t="s">
        <v>148</v>
      </c>
      <c r="W32" s="221" t="e">
        <f>VLOOKUP($B32,利用者一覧!$C$4:$AU$53,45,FALSE)</f>
        <v>#N/A</v>
      </c>
      <c r="X32" s="222"/>
      <c r="Y32" s="222"/>
      <c r="Z32" s="222"/>
      <c r="AA32" s="222"/>
      <c r="AB32" s="222"/>
      <c r="AC32" s="222"/>
      <c r="AD32" s="223"/>
    </row>
    <row r="33" spans="1:30" ht="21" customHeight="1">
      <c r="A33" s="147"/>
      <c r="B33" s="209"/>
      <c r="C33" s="209"/>
      <c r="D33" s="209"/>
      <c r="E33" s="183" t="s">
        <v>24</v>
      </c>
      <c r="F33" s="184"/>
      <c r="G33" s="184"/>
      <c r="H33" s="184"/>
      <c r="I33" s="185" t="s">
        <v>20</v>
      </c>
      <c r="J33" s="186"/>
      <c r="K33" s="187"/>
      <c r="L33" s="186" t="s">
        <v>21</v>
      </c>
      <c r="M33" s="186"/>
      <c r="N33" s="186"/>
      <c r="O33" s="217"/>
      <c r="P33" s="188" t="e">
        <f>VLOOKUP($B32,利用者一覧!$C$4:$AU$53,41,FALSE)</f>
        <v>#N/A</v>
      </c>
      <c r="Q33" s="189"/>
      <c r="R33" s="189"/>
      <c r="S33" s="189"/>
      <c r="T33" s="189"/>
      <c r="U33" s="190"/>
      <c r="V33" s="89" t="s">
        <v>148</v>
      </c>
      <c r="W33" s="224"/>
      <c r="X33" s="225"/>
      <c r="Y33" s="225"/>
      <c r="Z33" s="225"/>
      <c r="AA33" s="225"/>
      <c r="AB33" s="225"/>
      <c r="AC33" s="225"/>
      <c r="AD33" s="226"/>
    </row>
    <row r="34" spans="1:30" ht="21" customHeight="1" thickBot="1">
      <c r="A34" s="147"/>
      <c r="B34" s="210"/>
      <c r="C34" s="210"/>
      <c r="D34" s="210"/>
      <c r="E34" s="191" t="s">
        <v>25</v>
      </c>
      <c r="F34" s="192"/>
      <c r="G34" s="192"/>
      <c r="H34" s="192"/>
      <c r="I34" s="193" t="s">
        <v>20</v>
      </c>
      <c r="J34" s="194"/>
      <c r="K34" s="195"/>
      <c r="L34" s="194" t="s">
        <v>21</v>
      </c>
      <c r="M34" s="194"/>
      <c r="N34" s="194"/>
      <c r="O34" s="217"/>
      <c r="P34" s="188" t="e">
        <f>VLOOKUP($B32,利用者一覧!$C$4:$AU$53,42,FALSE)</f>
        <v>#N/A</v>
      </c>
      <c r="Q34" s="189"/>
      <c r="R34" s="189"/>
      <c r="S34" s="189"/>
      <c r="T34" s="189"/>
      <c r="U34" s="190"/>
      <c r="V34" s="89" t="s">
        <v>148</v>
      </c>
      <c r="W34" s="224"/>
      <c r="X34" s="225"/>
      <c r="Y34" s="225"/>
      <c r="Z34" s="225"/>
      <c r="AA34" s="225"/>
      <c r="AB34" s="225"/>
      <c r="AC34" s="225"/>
      <c r="AD34" s="226"/>
    </row>
    <row r="35" spans="1:30" ht="21" customHeight="1" thickBot="1">
      <c r="A35" s="147"/>
      <c r="B35" s="162" t="s">
        <v>132</v>
      </c>
      <c r="C35" s="165" t="s">
        <v>13</v>
      </c>
      <c r="D35" s="166"/>
      <c r="E35" s="167" t="s">
        <v>14</v>
      </c>
      <c r="F35" s="166"/>
      <c r="G35" s="167" t="s">
        <v>15</v>
      </c>
      <c r="H35" s="166"/>
      <c r="I35" s="167" t="s">
        <v>16</v>
      </c>
      <c r="J35" s="166"/>
      <c r="K35" s="167" t="s">
        <v>17</v>
      </c>
      <c r="L35" s="166"/>
      <c r="M35" s="167" t="s">
        <v>18</v>
      </c>
      <c r="N35" s="168"/>
      <c r="O35" s="169" t="s">
        <v>135</v>
      </c>
      <c r="P35" s="170"/>
      <c r="Q35" s="170" t="s">
        <v>143</v>
      </c>
      <c r="R35" s="170"/>
      <c r="S35" s="170" t="s">
        <v>144</v>
      </c>
      <c r="T35" s="170"/>
      <c r="U35" s="170" t="s">
        <v>138</v>
      </c>
      <c r="V35" s="171"/>
      <c r="W35" s="224"/>
      <c r="X35" s="225"/>
      <c r="Y35" s="225"/>
      <c r="Z35" s="225"/>
      <c r="AA35" s="225"/>
      <c r="AB35" s="225"/>
      <c r="AC35" s="225"/>
      <c r="AD35" s="226"/>
    </row>
    <row r="36" spans="1:30" ht="21" customHeight="1" thickTop="1">
      <c r="A36" s="147"/>
      <c r="B36" s="163"/>
      <c r="C36" s="90" t="s">
        <v>22</v>
      </c>
      <c r="D36" s="91" t="s">
        <v>23</v>
      </c>
      <c r="E36" s="92" t="s">
        <v>22</v>
      </c>
      <c r="F36" s="91" t="s">
        <v>23</v>
      </c>
      <c r="G36" s="92" t="s">
        <v>22</v>
      </c>
      <c r="H36" s="91" t="s">
        <v>23</v>
      </c>
      <c r="I36" s="92" t="s">
        <v>22</v>
      </c>
      <c r="J36" s="91" t="s">
        <v>23</v>
      </c>
      <c r="K36" s="92" t="s">
        <v>22</v>
      </c>
      <c r="L36" s="91" t="s">
        <v>23</v>
      </c>
      <c r="M36" s="92" t="s">
        <v>22</v>
      </c>
      <c r="N36" s="93" t="s">
        <v>23</v>
      </c>
      <c r="O36" s="172" t="e">
        <f>VLOOKUP($B32,利用者一覧!$C$4:$AU$53,14,FALSE)</f>
        <v>#N/A</v>
      </c>
      <c r="P36" s="155"/>
      <c r="Q36" s="173" t="e">
        <f>VLOOKUP($B32,利用者一覧!$C$4:$AU$53,16,FALSE)</f>
        <v>#N/A</v>
      </c>
      <c r="R36" s="155"/>
      <c r="S36" s="155" t="e">
        <f>VLOOKUP($B32,利用者一覧!$C$4:$AU$53,18,FALSE)</f>
        <v>#N/A</v>
      </c>
      <c r="T36" s="155"/>
      <c r="U36" s="155" t="e">
        <f>VLOOKUP($B32,利用者一覧!$C$4:$AU$53,20,FALSE)</f>
        <v>#N/A</v>
      </c>
      <c r="V36" s="155"/>
      <c r="W36" s="179" t="e">
        <f>VLOOKUP($B32,利用者一覧!$C$4:$AU$53,44,FALSE)</f>
        <v>#N/A</v>
      </c>
      <c r="X36" s="179"/>
      <c r="Y36" s="179"/>
      <c r="Z36" s="179"/>
      <c r="AA36" s="179"/>
      <c r="AB36" s="179"/>
      <c r="AC36" s="179"/>
      <c r="AD36" s="180"/>
    </row>
    <row r="37" spans="1:30" ht="21" customHeight="1">
      <c r="A37" s="147"/>
      <c r="B37" s="163"/>
      <c r="C37" s="156" t="e">
        <f>VLOOKUP($B32,利用者一覧!$C$4:$AU$53,30,FALSE)</f>
        <v>#N/A</v>
      </c>
      <c r="D37" s="158" t="s">
        <v>148</v>
      </c>
      <c r="E37" s="160" t="e">
        <f>VLOOKUP($B32,利用者一覧!$C$4:$AU$53,31,FALSE)</f>
        <v>#N/A</v>
      </c>
      <c r="F37" s="158" t="s">
        <v>148</v>
      </c>
      <c r="G37" s="160" t="e">
        <f>VLOOKUP($B32,利用者一覧!$C$4:$AU$53,32,FALSE)</f>
        <v>#N/A</v>
      </c>
      <c r="H37" s="158" t="s">
        <v>148</v>
      </c>
      <c r="I37" s="160" t="e">
        <f>VLOOKUP($B32,利用者一覧!$C$4:$AU$53,33,FALSE)</f>
        <v>#N/A</v>
      </c>
      <c r="J37" s="158" t="s">
        <v>148</v>
      </c>
      <c r="K37" s="160" t="e">
        <f>VLOOKUP($B32,利用者一覧!$C$4:$AU$53,34,FALSE)</f>
        <v>#N/A</v>
      </c>
      <c r="L37" s="158" t="s">
        <v>148</v>
      </c>
      <c r="M37" s="160" t="e">
        <f>VLOOKUP($B32,利用者一覧!$C$4:$AU$53,35,FALSE)</f>
        <v>#N/A</v>
      </c>
      <c r="N37" s="200" t="s">
        <v>148</v>
      </c>
      <c r="O37" s="202" t="s">
        <v>139</v>
      </c>
      <c r="P37" s="152"/>
      <c r="Q37" s="152" t="s">
        <v>140</v>
      </c>
      <c r="R37" s="152"/>
      <c r="S37" s="152" t="s">
        <v>141</v>
      </c>
      <c r="T37" s="152"/>
      <c r="U37" s="152" t="s">
        <v>142</v>
      </c>
      <c r="V37" s="152"/>
      <c r="W37" s="179"/>
      <c r="X37" s="179"/>
      <c r="Y37" s="179"/>
      <c r="Z37" s="179"/>
      <c r="AA37" s="179"/>
      <c r="AB37" s="179"/>
      <c r="AC37" s="179"/>
      <c r="AD37" s="180"/>
    </row>
    <row r="38" spans="1:30" ht="21" customHeight="1" thickBot="1">
      <c r="A38" s="147"/>
      <c r="B38" s="164"/>
      <c r="C38" s="157"/>
      <c r="D38" s="159"/>
      <c r="E38" s="161"/>
      <c r="F38" s="159"/>
      <c r="G38" s="161"/>
      <c r="H38" s="159"/>
      <c r="I38" s="161"/>
      <c r="J38" s="159"/>
      <c r="K38" s="161"/>
      <c r="L38" s="159"/>
      <c r="M38" s="161"/>
      <c r="N38" s="201"/>
      <c r="O38" s="153" t="e">
        <f>VLOOKUP($B32,利用者一覧!$C$4:$AU$53,22,FALSE)</f>
        <v>#N/A</v>
      </c>
      <c r="P38" s="154"/>
      <c r="Q38" s="154" t="e">
        <f>VLOOKUP($B32,利用者一覧!$C$4:$AU$53,24,FALSE)</f>
        <v>#N/A</v>
      </c>
      <c r="R38" s="154"/>
      <c r="S38" s="154" t="e">
        <f>VLOOKUP($B32,利用者一覧!$C$4:$AU$53,26,FALSE)</f>
        <v>#N/A</v>
      </c>
      <c r="T38" s="154"/>
      <c r="U38" s="154" t="e">
        <f>VLOOKUP($B32,利用者一覧!$C$4:$AU$53,28,FALSE)</f>
        <v>#N/A</v>
      </c>
      <c r="V38" s="154"/>
      <c r="W38" s="181"/>
      <c r="X38" s="181"/>
      <c r="Y38" s="181"/>
      <c r="Z38" s="181"/>
      <c r="AA38" s="181"/>
      <c r="AB38" s="181"/>
      <c r="AC38" s="181"/>
      <c r="AD38" s="182"/>
    </row>
    <row r="39" spans="1:30" ht="26.4" customHeight="1" thickBot="1">
      <c r="A39" s="148"/>
      <c r="B39" s="174" t="s">
        <v>182</v>
      </c>
      <c r="C39" s="175"/>
      <c r="D39" s="176"/>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8"/>
    </row>
    <row r="40" spans="1:30" ht="21" customHeight="1" thickBot="1">
      <c r="A40" s="146">
        <v>5</v>
      </c>
      <c r="B40" s="149" t="s">
        <v>9</v>
      </c>
      <c r="C40" s="150"/>
      <c r="D40" s="151"/>
      <c r="E40" s="149" t="s">
        <v>10</v>
      </c>
      <c r="F40" s="150"/>
      <c r="G40" s="150"/>
      <c r="H40" s="197"/>
      <c r="I40" s="196" t="s">
        <v>11</v>
      </c>
      <c r="J40" s="150"/>
      <c r="K40" s="197"/>
      <c r="L40" s="196" t="s">
        <v>12</v>
      </c>
      <c r="M40" s="150"/>
      <c r="N40" s="151"/>
      <c r="O40" s="198" t="s">
        <v>175</v>
      </c>
      <c r="P40" s="199"/>
      <c r="Q40" s="199"/>
      <c r="R40" s="199"/>
      <c r="S40" s="199"/>
      <c r="T40" s="199"/>
      <c r="U40" s="199"/>
      <c r="V40" s="269"/>
      <c r="W40" s="203" t="s">
        <v>169</v>
      </c>
      <c r="X40" s="204"/>
      <c r="Y40" s="204"/>
      <c r="Z40" s="205"/>
      <c r="AA40" s="270" t="e">
        <f>VLOOKUP($B41,利用者一覧!$C$4:$AU$53,43,FALSE)</f>
        <v>#N/A</v>
      </c>
      <c r="AB40" s="206"/>
      <c r="AC40" s="206"/>
      <c r="AD40" s="207"/>
    </row>
    <row r="41" spans="1:30" ht="21" customHeight="1" thickTop="1">
      <c r="A41" s="147"/>
      <c r="B41" s="258"/>
      <c r="C41" s="208"/>
      <c r="D41" s="259"/>
      <c r="E41" s="211" t="s">
        <v>19</v>
      </c>
      <c r="F41" s="212"/>
      <c r="G41" s="212"/>
      <c r="H41" s="264"/>
      <c r="I41" s="213" t="s">
        <v>20</v>
      </c>
      <c r="J41" s="214"/>
      <c r="K41" s="215"/>
      <c r="L41" s="213" t="s">
        <v>21</v>
      </c>
      <c r="M41" s="214"/>
      <c r="N41" s="265"/>
      <c r="O41" s="266" t="s">
        <v>147</v>
      </c>
      <c r="P41" s="218" t="e">
        <f>VLOOKUP($B41,利用者一覧!$C$4:$AU$53,40,FALSE)</f>
        <v>#N/A</v>
      </c>
      <c r="Q41" s="219"/>
      <c r="R41" s="219"/>
      <c r="S41" s="219"/>
      <c r="T41" s="219"/>
      <c r="U41" s="220"/>
      <c r="V41" s="88" t="s">
        <v>148</v>
      </c>
      <c r="W41" s="221" t="e">
        <f>VLOOKUP($B41,利用者一覧!$C$4:$AU$53,45,FALSE)</f>
        <v>#N/A</v>
      </c>
      <c r="X41" s="222"/>
      <c r="Y41" s="222"/>
      <c r="Z41" s="222"/>
      <c r="AA41" s="222"/>
      <c r="AB41" s="222"/>
      <c r="AC41" s="222"/>
      <c r="AD41" s="223"/>
    </row>
    <row r="42" spans="1:30" ht="21" customHeight="1">
      <c r="A42" s="147"/>
      <c r="B42" s="260"/>
      <c r="C42" s="209"/>
      <c r="D42" s="261"/>
      <c r="E42" s="183" t="s">
        <v>24</v>
      </c>
      <c r="F42" s="184"/>
      <c r="G42" s="184"/>
      <c r="H42" s="253"/>
      <c r="I42" s="185" t="s">
        <v>20</v>
      </c>
      <c r="J42" s="186"/>
      <c r="K42" s="187"/>
      <c r="L42" s="185" t="s">
        <v>21</v>
      </c>
      <c r="M42" s="186"/>
      <c r="N42" s="254"/>
      <c r="O42" s="267"/>
      <c r="P42" s="188" t="e">
        <f>VLOOKUP($B41,利用者一覧!$C$4:$AU$53,41,FALSE)</f>
        <v>#N/A</v>
      </c>
      <c r="Q42" s="189"/>
      <c r="R42" s="189"/>
      <c r="S42" s="189"/>
      <c r="T42" s="189"/>
      <c r="U42" s="190"/>
      <c r="V42" s="89" t="s">
        <v>148</v>
      </c>
      <c r="W42" s="224"/>
      <c r="X42" s="225"/>
      <c r="Y42" s="225"/>
      <c r="Z42" s="225"/>
      <c r="AA42" s="225"/>
      <c r="AB42" s="225"/>
      <c r="AC42" s="225"/>
      <c r="AD42" s="226"/>
    </row>
    <row r="43" spans="1:30" ht="21" customHeight="1" thickBot="1">
      <c r="A43" s="147"/>
      <c r="B43" s="262"/>
      <c r="C43" s="210"/>
      <c r="D43" s="263"/>
      <c r="E43" s="191" t="s">
        <v>25</v>
      </c>
      <c r="F43" s="192"/>
      <c r="G43" s="192"/>
      <c r="H43" s="255"/>
      <c r="I43" s="193" t="s">
        <v>20</v>
      </c>
      <c r="J43" s="194"/>
      <c r="K43" s="195"/>
      <c r="L43" s="193" t="s">
        <v>21</v>
      </c>
      <c r="M43" s="194"/>
      <c r="N43" s="256"/>
      <c r="O43" s="268"/>
      <c r="P43" s="188" t="e">
        <f>VLOOKUP($B41,利用者一覧!$C$4:$AU$53,42,FALSE)</f>
        <v>#N/A</v>
      </c>
      <c r="Q43" s="189"/>
      <c r="R43" s="189"/>
      <c r="S43" s="189"/>
      <c r="T43" s="189"/>
      <c r="U43" s="190"/>
      <c r="V43" s="89" t="s">
        <v>148</v>
      </c>
      <c r="W43" s="224"/>
      <c r="X43" s="225"/>
      <c r="Y43" s="225"/>
      <c r="Z43" s="225"/>
      <c r="AA43" s="225"/>
      <c r="AB43" s="225"/>
      <c r="AC43" s="225"/>
      <c r="AD43" s="226"/>
    </row>
    <row r="44" spans="1:30" ht="21" customHeight="1" thickBot="1">
      <c r="A44" s="147"/>
      <c r="B44" s="250" t="s">
        <v>132</v>
      </c>
      <c r="C44" s="165" t="s">
        <v>13</v>
      </c>
      <c r="D44" s="166"/>
      <c r="E44" s="167" t="s">
        <v>14</v>
      </c>
      <c r="F44" s="166"/>
      <c r="G44" s="167" t="s">
        <v>15</v>
      </c>
      <c r="H44" s="166"/>
      <c r="I44" s="167" t="s">
        <v>16</v>
      </c>
      <c r="J44" s="166"/>
      <c r="K44" s="167" t="s">
        <v>17</v>
      </c>
      <c r="L44" s="166"/>
      <c r="M44" s="167" t="s">
        <v>18</v>
      </c>
      <c r="N44" s="257"/>
      <c r="O44" s="240" t="s">
        <v>135</v>
      </c>
      <c r="P44" s="241"/>
      <c r="Q44" s="242" t="s">
        <v>143</v>
      </c>
      <c r="R44" s="241"/>
      <c r="S44" s="242" t="s">
        <v>144</v>
      </c>
      <c r="T44" s="241"/>
      <c r="U44" s="242" t="s">
        <v>138</v>
      </c>
      <c r="V44" s="241"/>
      <c r="W44" s="224"/>
      <c r="X44" s="225"/>
      <c r="Y44" s="225"/>
      <c r="Z44" s="225"/>
      <c r="AA44" s="225"/>
      <c r="AB44" s="225"/>
      <c r="AC44" s="225"/>
      <c r="AD44" s="226"/>
    </row>
    <row r="45" spans="1:30" ht="21" customHeight="1" thickTop="1">
      <c r="A45" s="147"/>
      <c r="B45" s="251"/>
      <c r="C45" s="90" t="s">
        <v>22</v>
      </c>
      <c r="D45" s="91" t="s">
        <v>23</v>
      </c>
      <c r="E45" s="92" t="s">
        <v>22</v>
      </c>
      <c r="F45" s="91" t="s">
        <v>23</v>
      </c>
      <c r="G45" s="92" t="s">
        <v>22</v>
      </c>
      <c r="H45" s="91" t="s">
        <v>23</v>
      </c>
      <c r="I45" s="92" t="s">
        <v>22</v>
      </c>
      <c r="J45" s="91" t="s">
        <v>23</v>
      </c>
      <c r="K45" s="92" t="s">
        <v>22</v>
      </c>
      <c r="L45" s="91" t="s">
        <v>23</v>
      </c>
      <c r="M45" s="92" t="s">
        <v>22</v>
      </c>
      <c r="N45" s="93" t="s">
        <v>23</v>
      </c>
      <c r="O45" s="248" t="e">
        <f>VLOOKUP($B41,利用者一覧!$C$4:$AU$53,14,FALSE)</f>
        <v>#N/A</v>
      </c>
      <c r="P45" s="173"/>
      <c r="Q45" s="249" t="e">
        <f>VLOOKUP($B41,利用者一覧!$C$4:$AU$53,16,FALSE)</f>
        <v>#N/A</v>
      </c>
      <c r="R45" s="173"/>
      <c r="S45" s="249" t="e">
        <f>VLOOKUP($B41,利用者一覧!$C$4:$AU$53,18,FALSE)</f>
        <v>#N/A</v>
      </c>
      <c r="T45" s="173"/>
      <c r="U45" s="249" t="e">
        <f>VLOOKUP($B41,利用者一覧!$C$4:$AU$53,20,FALSE)</f>
        <v>#N/A</v>
      </c>
      <c r="V45" s="173"/>
      <c r="W45" s="246" t="e">
        <f>VLOOKUP($B41,利用者一覧!$C$4:$AU$53,44,FALSE)</f>
        <v>#N/A</v>
      </c>
      <c r="X45" s="179"/>
      <c r="Y45" s="179"/>
      <c r="Z45" s="179"/>
      <c r="AA45" s="179"/>
      <c r="AB45" s="179"/>
      <c r="AC45" s="179"/>
      <c r="AD45" s="180"/>
    </row>
    <row r="46" spans="1:30" ht="21" customHeight="1">
      <c r="A46" s="147"/>
      <c r="B46" s="251"/>
      <c r="C46" s="156" t="e">
        <f>VLOOKUP($B41,利用者一覧!$C$4:$AU$53,30,FALSE)</f>
        <v>#N/A</v>
      </c>
      <c r="D46" s="158" t="s">
        <v>148</v>
      </c>
      <c r="E46" s="160" t="e">
        <f>VLOOKUP($B41,利用者一覧!$C$4:$AU$53,31,FALSE)</f>
        <v>#N/A</v>
      </c>
      <c r="F46" s="158" t="s">
        <v>148</v>
      </c>
      <c r="G46" s="160" t="e">
        <f>VLOOKUP($B41,利用者一覧!$C$4:$AU$53,32,FALSE)</f>
        <v>#N/A</v>
      </c>
      <c r="H46" s="158" t="s">
        <v>148</v>
      </c>
      <c r="I46" s="160" t="e">
        <f>VLOOKUP($B41,利用者一覧!$C$4:$AU$53,33,FALSE)</f>
        <v>#N/A</v>
      </c>
      <c r="J46" s="158" t="s">
        <v>148</v>
      </c>
      <c r="K46" s="160" t="e">
        <f>VLOOKUP($B41,利用者一覧!$C$4:$AU$53,34,FALSE)</f>
        <v>#N/A</v>
      </c>
      <c r="L46" s="158" t="s">
        <v>148</v>
      </c>
      <c r="M46" s="160" t="e">
        <f>VLOOKUP($B41,利用者一覧!$C$4:$AU$53,35,FALSE)</f>
        <v>#N/A</v>
      </c>
      <c r="N46" s="238" t="s">
        <v>148</v>
      </c>
      <c r="O46" s="240" t="s">
        <v>139</v>
      </c>
      <c r="P46" s="241"/>
      <c r="Q46" s="242" t="s">
        <v>140</v>
      </c>
      <c r="R46" s="241"/>
      <c r="S46" s="242" t="s">
        <v>141</v>
      </c>
      <c r="T46" s="241"/>
      <c r="U46" s="242" t="s">
        <v>142</v>
      </c>
      <c r="V46" s="241"/>
      <c r="W46" s="246"/>
      <c r="X46" s="179"/>
      <c r="Y46" s="179"/>
      <c r="Z46" s="179"/>
      <c r="AA46" s="179"/>
      <c r="AB46" s="179"/>
      <c r="AC46" s="179"/>
      <c r="AD46" s="180"/>
    </row>
    <row r="47" spans="1:30" ht="21" customHeight="1" thickBot="1">
      <c r="A47" s="147"/>
      <c r="B47" s="252"/>
      <c r="C47" s="157"/>
      <c r="D47" s="159"/>
      <c r="E47" s="161"/>
      <c r="F47" s="159"/>
      <c r="G47" s="161"/>
      <c r="H47" s="159"/>
      <c r="I47" s="161"/>
      <c r="J47" s="159"/>
      <c r="K47" s="161"/>
      <c r="L47" s="159"/>
      <c r="M47" s="161"/>
      <c r="N47" s="239"/>
      <c r="O47" s="243" t="e">
        <f>VLOOKUP($B41,利用者一覧!$C$4:$AU$53,22,FALSE)</f>
        <v>#N/A</v>
      </c>
      <c r="P47" s="244"/>
      <c r="Q47" s="245" t="e">
        <f>VLOOKUP($B41,利用者一覧!$C$4:$AU$53,24,FALSE)</f>
        <v>#N/A</v>
      </c>
      <c r="R47" s="244"/>
      <c r="S47" s="245" t="e">
        <f>VLOOKUP($B41,利用者一覧!$C$4:$AU$53,26,FALSE)</f>
        <v>#N/A</v>
      </c>
      <c r="T47" s="244"/>
      <c r="U47" s="245" t="e">
        <f>VLOOKUP($B41,利用者一覧!$C$4:$AU$53,28,FALSE)</f>
        <v>#N/A</v>
      </c>
      <c r="V47" s="244"/>
      <c r="W47" s="247"/>
      <c r="X47" s="181"/>
      <c r="Y47" s="181"/>
      <c r="Z47" s="181"/>
      <c r="AA47" s="181"/>
      <c r="AB47" s="181"/>
      <c r="AC47" s="181"/>
      <c r="AD47" s="182"/>
    </row>
    <row r="48" spans="1:30" ht="26.4" customHeight="1" thickBot="1">
      <c r="A48" s="148"/>
      <c r="B48" s="174" t="s">
        <v>182</v>
      </c>
      <c r="C48" s="175"/>
      <c r="D48" s="176"/>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8"/>
    </row>
    <row r="49" spans="1:30" ht="21" customHeight="1" thickBot="1">
      <c r="A49" s="146">
        <v>6</v>
      </c>
      <c r="B49" s="149" t="s">
        <v>9</v>
      </c>
      <c r="C49" s="150"/>
      <c r="D49" s="151"/>
      <c r="E49" s="149" t="s">
        <v>10</v>
      </c>
      <c r="F49" s="150"/>
      <c r="G49" s="150"/>
      <c r="H49" s="150"/>
      <c r="I49" s="196" t="s">
        <v>11</v>
      </c>
      <c r="J49" s="150"/>
      <c r="K49" s="197"/>
      <c r="L49" s="150" t="s">
        <v>12</v>
      </c>
      <c r="M49" s="150"/>
      <c r="N49" s="150"/>
      <c r="O49" s="198" t="s">
        <v>175</v>
      </c>
      <c r="P49" s="199"/>
      <c r="Q49" s="199"/>
      <c r="R49" s="199"/>
      <c r="S49" s="199"/>
      <c r="T49" s="199"/>
      <c r="U49" s="199"/>
      <c r="V49" s="199"/>
      <c r="W49" s="203" t="s">
        <v>169</v>
      </c>
      <c r="X49" s="204"/>
      <c r="Y49" s="204"/>
      <c r="Z49" s="205"/>
      <c r="AA49" s="206" t="e">
        <f>VLOOKUP($B50,利用者一覧!$C$4:$AU$53,43,FALSE)</f>
        <v>#N/A</v>
      </c>
      <c r="AB49" s="206"/>
      <c r="AC49" s="206"/>
      <c r="AD49" s="207"/>
    </row>
    <row r="50" spans="1:30" ht="21" customHeight="1" thickTop="1">
      <c r="A50" s="147"/>
      <c r="B50" s="208"/>
      <c r="C50" s="208"/>
      <c r="D50" s="208"/>
      <c r="E50" s="211" t="s">
        <v>19</v>
      </c>
      <c r="F50" s="212"/>
      <c r="G50" s="212"/>
      <c r="H50" s="212"/>
      <c r="I50" s="213" t="s">
        <v>20</v>
      </c>
      <c r="J50" s="214"/>
      <c r="K50" s="215"/>
      <c r="L50" s="214" t="s">
        <v>21</v>
      </c>
      <c r="M50" s="214"/>
      <c r="N50" s="214"/>
      <c r="O50" s="216" t="s">
        <v>147</v>
      </c>
      <c r="P50" s="218" t="e">
        <f>VLOOKUP($B50,利用者一覧!$C$4:$AU$53,40,FALSE)</f>
        <v>#N/A</v>
      </c>
      <c r="Q50" s="219"/>
      <c r="R50" s="219"/>
      <c r="S50" s="219"/>
      <c r="T50" s="219"/>
      <c r="U50" s="220"/>
      <c r="V50" s="88" t="s">
        <v>148</v>
      </c>
      <c r="W50" s="221" t="e">
        <f>VLOOKUP($B50,利用者一覧!$C$4:$AU$53,45,FALSE)</f>
        <v>#N/A</v>
      </c>
      <c r="X50" s="222"/>
      <c r="Y50" s="222"/>
      <c r="Z50" s="222"/>
      <c r="AA50" s="222"/>
      <c r="AB50" s="222"/>
      <c r="AC50" s="222"/>
      <c r="AD50" s="223"/>
    </row>
    <row r="51" spans="1:30" ht="21" customHeight="1">
      <c r="A51" s="147"/>
      <c r="B51" s="209"/>
      <c r="C51" s="209"/>
      <c r="D51" s="209"/>
      <c r="E51" s="183" t="s">
        <v>24</v>
      </c>
      <c r="F51" s="184"/>
      <c r="G51" s="184"/>
      <c r="H51" s="184"/>
      <c r="I51" s="185" t="s">
        <v>20</v>
      </c>
      <c r="J51" s="186"/>
      <c r="K51" s="187"/>
      <c r="L51" s="186" t="s">
        <v>21</v>
      </c>
      <c r="M51" s="186"/>
      <c r="N51" s="186"/>
      <c r="O51" s="217"/>
      <c r="P51" s="188" t="e">
        <f>VLOOKUP($B50,利用者一覧!$C$4:$AU$53,41,FALSE)</f>
        <v>#N/A</v>
      </c>
      <c r="Q51" s="189"/>
      <c r="R51" s="189"/>
      <c r="S51" s="189"/>
      <c r="T51" s="189"/>
      <c r="U51" s="190"/>
      <c r="V51" s="89" t="s">
        <v>148</v>
      </c>
      <c r="W51" s="224"/>
      <c r="X51" s="225"/>
      <c r="Y51" s="225"/>
      <c r="Z51" s="225"/>
      <c r="AA51" s="225"/>
      <c r="AB51" s="225"/>
      <c r="AC51" s="225"/>
      <c r="AD51" s="226"/>
    </row>
    <row r="52" spans="1:30" ht="21" customHeight="1" thickBot="1">
      <c r="A52" s="147"/>
      <c r="B52" s="210"/>
      <c r="C52" s="210"/>
      <c r="D52" s="210"/>
      <c r="E52" s="191" t="s">
        <v>25</v>
      </c>
      <c r="F52" s="192"/>
      <c r="G52" s="192"/>
      <c r="H52" s="192"/>
      <c r="I52" s="193" t="s">
        <v>20</v>
      </c>
      <c r="J52" s="194"/>
      <c r="K52" s="195"/>
      <c r="L52" s="194" t="s">
        <v>21</v>
      </c>
      <c r="M52" s="194"/>
      <c r="N52" s="194"/>
      <c r="O52" s="217"/>
      <c r="P52" s="188" t="e">
        <f>VLOOKUP($B50,利用者一覧!$C$4:$AU$53,42,FALSE)</f>
        <v>#N/A</v>
      </c>
      <c r="Q52" s="189"/>
      <c r="R52" s="189"/>
      <c r="S52" s="189"/>
      <c r="T52" s="189"/>
      <c r="U52" s="190"/>
      <c r="V52" s="89" t="s">
        <v>148</v>
      </c>
      <c r="W52" s="224"/>
      <c r="X52" s="225"/>
      <c r="Y52" s="225"/>
      <c r="Z52" s="225"/>
      <c r="AA52" s="225"/>
      <c r="AB52" s="225"/>
      <c r="AC52" s="225"/>
      <c r="AD52" s="226"/>
    </row>
    <row r="53" spans="1:30" ht="21" customHeight="1" thickBot="1">
      <c r="A53" s="147"/>
      <c r="B53" s="162" t="s">
        <v>132</v>
      </c>
      <c r="C53" s="165" t="s">
        <v>13</v>
      </c>
      <c r="D53" s="166"/>
      <c r="E53" s="167" t="s">
        <v>14</v>
      </c>
      <c r="F53" s="166"/>
      <c r="G53" s="167" t="s">
        <v>15</v>
      </c>
      <c r="H53" s="166"/>
      <c r="I53" s="167" t="s">
        <v>16</v>
      </c>
      <c r="J53" s="166"/>
      <c r="K53" s="167" t="s">
        <v>17</v>
      </c>
      <c r="L53" s="166"/>
      <c r="M53" s="167" t="s">
        <v>18</v>
      </c>
      <c r="N53" s="168"/>
      <c r="O53" s="169" t="s">
        <v>135</v>
      </c>
      <c r="P53" s="170"/>
      <c r="Q53" s="170" t="s">
        <v>143</v>
      </c>
      <c r="R53" s="170"/>
      <c r="S53" s="170" t="s">
        <v>144</v>
      </c>
      <c r="T53" s="170"/>
      <c r="U53" s="170" t="s">
        <v>138</v>
      </c>
      <c r="V53" s="171"/>
      <c r="W53" s="224"/>
      <c r="X53" s="225"/>
      <c r="Y53" s="225"/>
      <c r="Z53" s="225"/>
      <c r="AA53" s="225"/>
      <c r="AB53" s="225"/>
      <c r="AC53" s="225"/>
      <c r="AD53" s="226"/>
    </row>
    <row r="54" spans="1:30" ht="21" customHeight="1" thickTop="1">
      <c r="A54" s="147"/>
      <c r="B54" s="163"/>
      <c r="C54" s="90" t="s">
        <v>22</v>
      </c>
      <c r="D54" s="91" t="s">
        <v>23</v>
      </c>
      <c r="E54" s="92" t="s">
        <v>22</v>
      </c>
      <c r="F54" s="91" t="s">
        <v>23</v>
      </c>
      <c r="G54" s="92" t="s">
        <v>22</v>
      </c>
      <c r="H54" s="91" t="s">
        <v>23</v>
      </c>
      <c r="I54" s="92" t="s">
        <v>22</v>
      </c>
      <c r="J54" s="91" t="s">
        <v>23</v>
      </c>
      <c r="K54" s="92" t="s">
        <v>22</v>
      </c>
      <c r="L54" s="91" t="s">
        <v>23</v>
      </c>
      <c r="M54" s="92" t="s">
        <v>22</v>
      </c>
      <c r="N54" s="93" t="s">
        <v>23</v>
      </c>
      <c r="O54" s="172" t="e">
        <f>VLOOKUP($B50,利用者一覧!$C$4:$AU$53,14,FALSE)</f>
        <v>#N/A</v>
      </c>
      <c r="P54" s="155"/>
      <c r="Q54" s="173" t="e">
        <f>VLOOKUP($B50,利用者一覧!$C$4:$AU$53,16,FALSE)</f>
        <v>#N/A</v>
      </c>
      <c r="R54" s="155"/>
      <c r="S54" s="155" t="e">
        <f>VLOOKUP($B50,利用者一覧!$C$4:$AU$53,18,FALSE)</f>
        <v>#N/A</v>
      </c>
      <c r="T54" s="155"/>
      <c r="U54" s="155" t="e">
        <f>VLOOKUP($B50,利用者一覧!$C$4:$AU$53,20,FALSE)</f>
        <v>#N/A</v>
      </c>
      <c r="V54" s="155"/>
      <c r="W54" s="179" t="e">
        <f>VLOOKUP($B50,利用者一覧!$C$4:$AU$53,44,FALSE)</f>
        <v>#N/A</v>
      </c>
      <c r="X54" s="179"/>
      <c r="Y54" s="179"/>
      <c r="Z54" s="179"/>
      <c r="AA54" s="179"/>
      <c r="AB54" s="179"/>
      <c r="AC54" s="179"/>
      <c r="AD54" s="180"/>
    </row>
    <row r="55" spans="1:30" ht="21" customHeight="1">
      <c r="A55" s="147"/>
      <c r="B55" s="163"/>
      <c r="C55" s="156" t="e">
        <f>VLOOKUP($B50,利用者一覧!$C$4:$AU$53,30,FALSE)</f>
        <v>#N/A</v>
      </c>
      <c r="D55" s="158" t="s">
        <v>148</v>
      </c>
      <c r="E55" s="160" t="e">
        <f>VLOOKUP($B50,利用者一覧!$C$4:$AU$53,31,FALSE)</f>
        <v>#N/A</v>
      </c>
      <c r="F55" s="158" t="s">
        <v>148</v>
      </c>
      <c r="G55" s="160" t="e">
        <f>VLOOKUP($B50,利用者一覧!$C$4:$AU$53,32,FALSE)</f>
        <v>#N/A</v>
      </c>
      <c r="H55" s="158" t="s">
        <v>148</v>
      </c>
      <c r="I55" s="160" t="e">
        <f>VLOOKUP($B50,利用者一覧!$C$4:$AU$53,33,FALSE)</f>
        <v>#N/A</v>
      </c>
      <c r="J55" s="158" t="s">
        <v>148</v>
      </c>
      <c r="K55" s="160" t="e">
        <f>VLOOKUP($B50,利用者一覧!$C$4:$AU$53,34,FALSE)</f>
        <v>#N/A</v>
      </c>
      <c r="L55" s="158" t="s">
        <v>148</v>
      </c>
      <c r="M55" s="160" t="e">
        <f>VLOOKUP($B50,利用者一覧!$C$4:$AU$53,35,FALSE)</f>
        <v>#N/A</v>
      </c>
      <c r="N55" s="200" t="s">
        <v>148</v>
      </c>
      <c r="O55" s="202" t="s">
        <v>139</v>
      </c>
      <c r="P55" s="152"/>
      <c r="Q55" s="152" t="s">
        <v>140</v>
      </c>
      <c r="R55" s="152"/>
      <c r="S55" s="152" t="s">
        <v>141</v>
      </c>
      <c r="T55" s="152"/>
      <c r="U55" s="152" t="s">
        <v>142</v>
      </c>
      <c r="V55" s="152"/>
      <c r="W55" s="179"/>
      <c r="X55" s="179"/>
      <c r="Y55" s="179"/>
      <c r="Z55" s="179"/>
      <c r="AA55" s="179"/>
      <c r="AB55" s="179"/>
      <c r="AC55" s="179"/>
      <c r="AD55" s="180"/>
    </row>
    <row r="56" spans="1:30" ht="21" customHeight="1" thickBot="1">
      <c r="A56" s="147"/>
      <c r="B56" s="164"/>
      <c r="C56" s="157"/>
      <c r="D56" s="159"/>
      <c r="E56" s="161"/>
      <c r="F56" s="159"/>
      <c r="G56" s="161"/>
      <c r="H56" s="159"/>
      <c r="I56" s="161"/>
      <c r="J56" s="159"/>
      <c r="K56" s="161"/>
      <c r="L56" s="159"/>
      <c r="M56" s="161"/>
      <c r="N56" s="201"/>
      <c r="O56" s="153" t="e">
        <f>VLOOKUP($B50,利用者一覧!$C$4:$AU$53,22,FALSE)</f>
        <v>#N/A</v>
      </c>
      <c r="P56" s="154"/>
      <c r="Q56" s="154" t="e">
        <f>VLOOKUP($B50,利用者一覧!$C$4:$AU$53,24,FALSE)</f>
        <v>#N/A</v>
      </c>
      <c r="R56" s="154"/>
      <c r="S56" s="154" t="e">
        <f>VLOOKUP($B50,利用者一覧!$C$4:$AU$53,26,FALSE)</f>
        <v>#N/A</v>
      </c>
      <c r="T56" s="154"/>
      <c r="U56" s="154" t="e">
        <f>VLOOKUP($B50,利用者一覧!$C$4:$AU$53,28,FALSE)</f>
        <v>#N/A</v>
      </c>
      <c r="V56" s="154"/>
      <c r="W56" s="181"/>
      <c r="X56" s="181"/>
      <c r="Y56" s="181"/>
      <c r="Z56" s="181"/>
      <c r="AA56" s="181"/>
      <c r="AB56" s="181"/>
      <c r="AC56" s="181"/>
      <c r="AD56" s="182"/>
    </row>
    <row r="57" spans="1:30" ht="26.4" customHeight="1" thickBot="1">
      <c r="A57" s="148"/>
      <c r="B57" s="174" t="s">
        <v>182</v>
      </c>
      <c r="C57" s="175"/>
      <c r="D57" s="176"/>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8"/>
    </row>
    <row r="58" spans="1:30" ht="21" customHeight="1" thickBot="1">
      <c r="A58" s="146">
        <v>7</v>
      </c>
      <c r="B58" s="149" t="s">
        <v>9</v>
      </c>
      <c r="C58" s="150"/>
      <c r="D58" s="151"/>
      <c r="E58" s="149" t="s">
        <v>10</v>
      </c>
      <c r="F58" s="150"/>
      <c r="G58" s="150"/>
      <c r="H58" s="150"/>
      <c r="I58" s="196" t="s">
        <v>11</v>
      </c>
      <c r="J58" s="150"/>
      <c r="K58" s="197"/>
      <c r="L58" s="150" t="s">
        <v>12</v>
      </c>
      <c r="M58" s="150"/>
      <c r="N58" s="150"/>
      <c r="O58" s="198" t="s">
        <v>175</v>
      </c>
      <c r="P58" s="199"/>
      <c r="Q58" s="199"/>
      <c r="R58" s="199"/>
      <c r="S58" s="199"/>
      <c r="T58" s="199"/>
      <c r="U58" s="199"/>
      <c r="V58" s="199"/>
      <c r="W58" s="203" t="s">
        <v>169</v>
      </c>
      <c r="X58" s="204"/>
      <c r="Y58" s="204"/>
      <c r="Z58" s="205"/>
      <c r="AA58" s="206" t="e">
        <f>VLOOKUP($B59,利用者一覧!$C$4:$AU$53,43,FALSE)</f>
        <v>#N/A</v>
      </c>
      <c r="AB58" s="206"/>
      <c r="AC58" s="206"/>
      <c r="AD58" s="207"/>
    </row>
    <row r="59" spans="1:30" ht="21" customHeight="1" thickTop="1">
      <c r="A59" s="147"/>
      <c r="B59" s="208"/>
      <c r="C59" s="208"/>
      <c r="D59" s="208"/>
      <c r="E59" s="211" t="s">
        <v>19</v>
      </c>
      <c r="F59" s="212"/>
      <c r="G59" s="212"/>
      <c r="H59" s="212"/>
      <c r="I59" s="213" t="s">
        <v>20</v>
      </c>
      <c r="J59" s="214"/>
      <c r="K59" s="215"/>
      <c r="L59" s="214" t="s">
        <v>21</v>
      </c>
      <c r="M59" s="214"/>
      <c r="N59" s="214"/>
      <c r="O59" s="216" t="s">
        <v>147</v>
      </c>
      <c r="P59" s="218" t="e">
        <f>VLOOKUP($B59,利用者一覧!$C$4:$AU$53,40,FALSE)</f>
        <v>#N/A</v>
      </c>
      <c r="Q59" s="219"/>
      <c r="R59" s="219"/>
      <c r="S59" s="219"/>
      <c r="T59" s="219"/>
      <c r="U59" s="220"/>
      <c r="V59" s="88" t="s">
        <v>148</v>
      </c>
      <c r="W59" s="221" t="e">
        <f>VLOOKUP($B59,利用者一覧!$C$4:$AU$53,45,FALSE)</f>
        <v>#N/A</v>
      </c>
      <c r="X59" s="222"/>
      <c r="Y59" s="222"/>
      <c r="Z59" s="222"/>
      <c r="AA59" s="222"/>
      <c r="AB59" s="222"/>
      <c r="AC59" s="222"/>
      <c r="AD59" s="223"/>
    </row>
    <row r="60" spans="1:30" ht="21" customHeight="1">
      <c r="A60" s="147"/>
      <c r="B60" s="209"/>
      <c r="C60" s="209"/>
      <c r="D60" s="209"/>
      <c r="E60" s="183" t="s">
        <v>24</v>
      </c>
      <c r="F60" s="184"/>
      <c r="G60" s="184"/>
      <c r="H60" s="184"/>
      <c r="I60" s="185" t="s">
        <v>20</v>
      </c>
      <c r="J60" s="186"/>
      <c r="K60" s="187"/>
      <c r="L60" s="186" t="s">
        <v>21</v>
      </c>
      <c r="M60" s="186"/>
      <c r="N60" s="186"/>
      <c r="O60" s="217"/>
      <c r="P60" s="188" t="e">
        <f>VLOOKUP($B59,利用者一覧!$C$4:$AU$53,41,FALSE)</f>
        <v>#N/A</v>
      </c>
      <c r="Q60" s="189"/>
      <c r="R60" s="189"/>
      <c r="S60" s="189"/>
      <c r="T60" s="189"/>
      <c r="U60" s="190"/>
      <c r="V60" s="89" t="s">
        <v>148</v>
      </c>
      <c r="W60" s="224"/>
      <c r="X60" s="225"/>
      <c r="Y60" s="225"/>
      <c r="Z60" s="225"/>
      <c r="AA60" s="225"/>
      <c r="AB60" s="225"/>
      <c r="AC60" s="225"/>
      <c r="AD60" s="226"/>
    </row>
    <row r="61" spans="1:30" ht="21" customHeight="1" thickBot="1">
      <c r="A61" s="147"/>
      <c r="B61" s="210"/>
      <c r="C61" s="210"/>
      <c r="D61" s="210"/>
      <c r="E61" s="191" t="s">
        <v>25</v>
      </c>
      <c r="F61" s="192"/>
      <c r="G61" s="192"/>
      <c r="H61" s="192"/>
      <c r="I61" s="193" t="s">
        <v>20</v>
      </c>
      <c r="J61" s="194"/>
      <c r="K61" s="195"/>
      <c r="L61" s="194" t="s">
        <v>21</v>
      </c>
      <c r="M61" s="194"/>
      <c r="N61" s="194"/>
      <c r="O61" s="217"/>
      <c r="P61" s="188" t="e">
        <f>VLOOKUP($B59,利用者一覧!$C$4:$AU$53,42,FALSE)</f>
        <v>#N/A</v>
      </c>
      <c r="Q61" s="189"/>
      <c r="R61" s="189"/>
      <c r="S61" s="189"/>
      <c r="T61" s="189"/>
      <c r="U61" s="190"/>
      <c r="V61" s="89" t="s">
        <v>148</v>
      </c>
      <c r="W61" s="224"/>
      <c r="X61" s="225"/>
      <c r="Y61" s="225"/>
      <c r="Z61" s="225"/>
      <c r="AA61" s="225"/>
      <c r="AB61" s="225"/>
      <c r="AC61" s="225"/>
      <c r="AD61" s="226"/>
    </row>
    <row r="62" spans="1:30" ht="21" customHeight="1" thickBot="1">
      <c r="A62" s="147"/>
      <c r="B62" s="162" t="s">
        <v>132</v>
      </c>
      <c r="C62" s="165" t="s">
        <v>13</v>
      </c>
      <c r="D62" s="166"/>
      <c r="E62" s="167" t="s">
        <v>14</v>
      </c>
      <c r="F62" s="166"/>
      <c r="G62" s="167" t="s">
        <v>15</v>
      </c>
      <c r="H62" s="166"/>
      <c r="I62" s="167" t="s">
        <v>16</v>
      </c>
      <c r="J62" s="166"/>
      <c r="K62" s="167" t="s">
        <v>17</v>
      </c>
      <c r="L62" s="166"/>
      <c r="M62" s="167" t="s">
        <v>18</v>
      </c>
      <c r="N62" s="168"/>
      <c r="O62" s="169" t="s">
        <v>135</v>
      </c>
      <c r="P62" s="170"/>
      <c r="Q62" s="170" t="s">
        <v>143</v>
      </c>
      <c r="R62" s="170"/>
      <c r="S62" s="170" t="s">
        <v>144</v>
      </c>
      <c r="T62" s="170"/>
      <c r="U62" s="170" t="s">
        <v>138</v>
      </c>
      <c r="V62" s="171"/>
      <c r="W62" s="224"/>
      <c r="X62" s="225"/>
      <c r="Y62" s="225"/>
      <c r="Z62" s="225"/>
      <c r="AA62" s="225"/>
      <c r="AB62" s="225"/>
      <c r="AC62" s="225"/>
      <c r="AD62" s="226"/>
    </row>
    <row r="63" spans="1:30" ht="21" customHeight="1" thickTop="1">
      <c r="A63" s="147"/>
      <c r="B63" s="163"/>
      <c r="C63" s="90" t="s">
        <v>22</v>
      </c>
      <c r="D63" s="91" t="s">
        <v>23</v>
      </c>
      <c r="E63" s="92" t="s">
        <v>22</v>
      </c>
      <c r="F63" s="91" t="s">
        <v>23</v>
      </c>
      <c r="G63" s="92" t="s">
        <v>22</v>
      </c>
      <c r="H63" s="91" t="s">
        <v>23</v>
      </c>
      <c r="I63" s="92" t="s">
        <v>22</v>
      </c>
      <c r="J63" s="91" t="s">
        <v>23</v>
      </c>
      <c r="K63" s="92" t="s">
        <v>22</v>
      </c>
      <c r="L63" s="91" t="s">
        <v>23</v>
      </c>
      <c r="M63" s="92" t="s">
        <v>22</v>
      </c>
      <c r="N63" s="93" t="s">
        <v>23</v>
      </c>
      <c r="O63" s="172" t="e">
        <f>VLOOKUP($B59,利用者一覧!$C$4:$AU$53,14,FALSE)</f>
        <v>#N/A</v>
      </c>
      <c r="P63" s="155"/>
      <c r="Q63" s="173" t="e">
        <f>VLOOKUP($B59,利用者一覧!$C$4:$AU$53,16,FALSE)</f>
        <v>#N/A</v>
      </c>
      <c r="R63" s="155"/>
      <c r="S63" s="155" t="e">
        <f>VLOOKUP($B59,利用者一覧!$C$4:$AU$53,18,FALSE)</f>
        <v>#N/A</v>
      </c>
      <c r="T63" s="155"/>
      <c r="U63" s="155" t="e">
        <f>VLOOKUP($B59,利用者一覧!$C$4:$AU$53,20,FALSE)</f>
        <v>#N/A</v>
      </c>
      <c r="V63" s="155"/>
      <c r="W63" s="179" t="e">
        <f>VLOOKUP($B59,利用者一覧!$C$4:$AU$53,44,FALSE)</f>
        <v>#N/A</v>
      </c>
      <c r="X63" s="179"/>
      <c r="Y63" s="179"/>
      <c r="Z63" s="179"/>
      <c r="AA63" s="179"/>
      <c r="AB63" s="179"/>
      <c r="AC63" s="179"/>
      <c r="AD63" s="180"/>
    </row>
    <row r="64" spans="1:30" ht="21" customHeight="1">
      <c r="A64" s="147"/>
      <c r="B64" s="163"/>
      <c r="C64" s="156" t="e">
        <f>VLOOKUP($B59,利用者一覧!$C$4:$AU$53,30,FALSE)</f>
        <v>#N/A</v>
      </c>
      <c r="D64" s="158" t="s">
        <v>148</v>
      </c>
      <c r="E64" s="160" t="e">
        <f>VLOOKUP($B59,利用者一覧!$C$4:$AU$53,31,FALSE)</f>
        <v>#N/A</v>
      </c>
      <c r="F64" s="158" t="s">
        <v>148</v>
      </c>
      <c r="G64" s="160" t="e">
        <f>VLOOKUP($B59,利用者一覧!$C$4:$AU$53,32,FALSE)</f>
        <v>#N/A</v>
      </c>
      <c r="H64" s="158" t="s">
        <v>148</v>
      </c>
      <c r="I64" s="160" t="e">
        <f>VLOOKUP($B59,利用者一覧!$C$4:$AU$53,33,FALSE)</f>
        <v>#N/A</v>
      </c>
      <c r="J64" s="158" t="s">
        <v>148</v>
      </c>
      <c r="K64" s="160" t="e">
        <f>VLOOKUP($B59,利用者一覧!$C$4:$AU$53,34,FALSE)</f>
        <v>#N/A</v>
      </c>
      <c r="L64" s="158" t="s">
        <v>148</v>
      </c>
      <c r="M64" s="160" t="e">
        <f>VLOOKUP($B59,利用者一覧!$C$4:$AU$53,35,FALSE)</f>
        <v>#N/A</v>
      </c>
      <c r="N64" s="200" t="s">
        <v>148</v>
      </c>
      <c r="O64" s="202" t="s">
        <v>139</v>
      </c>
      <c r="P64" s="152"/>
      <c r="Q64" s="152" t="s">
        <v>140</v>
      </c>
      <c r="R64" s="152"/>
      <c r="S64" s="152" t="s">
        <v>141</v>
      </c>
      <c r="T64" s="152"/>
      <c r="U64" s="152" t="s">
        <v>142</v>
      </c>
      <c r="V64" s="152"/>
      <c r="W64" s="179"/>
      <c r="X64" s="179"/>
      <c r="Y64" s="179"/>
      <c r="Z64" s="179"/>
      <c r="AA64" s="179"/>
      <c r="AB64" s="179"/>
      <c r="AC64" s="179"/>
      <c r="AD64" s="180"/>
    </row>
    <row r="65" spans="1:30" ht="21" customHeight="1" thickBot="1">
      <c r="A65" s="147"/>
      <c r="B65" s="164"/>
      <c r="C65" s="157"/>
      <c r="D65" s="159"/>
      <c r="E65" s="161"/>
      <c r="F65" s="159"/>
      <c r="G65" s="161"/>
      <c r="H65" s="159"/>
      <c r="I65" s="161"/>
      <c r="J65" s="159"/>
      <c r="K65" s="161"/>
      <c r="L65" s="159"/>
      <c r="M65" s="161"/>
      <c r="N65" s="201"/>
      <c r="O65" s="153" t="e">
        <f>VLOOKUP($B59,利用者一覧!$C$4:$AU$53,22,FALSE)</f>
        <v>#N/A</v>
      </c>
      <c r="P65" s="154"/>
      <c r="Q65" s="154" t="e">
        <f>VLOOKUP($B59,利用者一覧!$C$4:$AU$53,24,FALSE)</f>
        <v>#N/A</v>
      </c>
      <c r="R65" s="154"/>
      <c r="S65" s="154" t="e">
        <f>VLOOKUP($B59,利用者一覧!$C$4:$AU$53,26,FALSE)</f>
        <v>#N/A</v>
      </c>
      <c r="T65" s="154"/>
      <c r="U65" s="154" t="e">
        <f>VLOOKUP($B59,利用者一覧!$C$4:$AU$53,28,FALSE)</f>
        <v>#N/A</v>
      </c>
      <c r="V65" s="154"/>
      <c r="W65" s="181"/>
      <c r="X65" s="181"/>
      <c r="Y65" s="181"/>
      <c r="Z65" s="181"/>
      <c r="AA65" s="181"/>
      <c r="AB65" s="181"/>
      <c r="AC65" s="181"/>
      <c r="AD65" s="182"/>
    </row>
    <row r="66" spans="1:30" ht="26.4" customHeight="1" thickBot="1">
      <c r="A66" s="148"/>
      <c r="B66" s="174" t="s">
        <v>182</v>
      </c>
      <c r="C66" s="175"/>
      <c r="D66" s="176"/>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8"/>
    </row>
    <row r="67" spans="1:30" ht="21" customHeight="1" thickBot="1">
      <c r="A67" s="146">
        <v>8</v>
      </c>
      <c r="B67" s="149" t="s">
        <v>9</v>
      </c>
      <c r="C67" s="150"/>
      <c r="D67" s="151"/>
      <c r="E67" s="149" t="s">
        <v>10</v>
      </c>
      <c r="F67" s="150"/>
      <c r="G67" s="150"/>
      <c r="H67" s="150"/>
      <c r="I67" s="196" t="s">
        <v>11</v>
      </c>
      <c r="J67" s="150"/>
      <c r="K67" s="197"/>
      <c r="L67" s="150" t="s">
        <v>12</v>
      </c>
      <c r="M67" s="150"/>
      <c r="N67" s="150"/>
      <c r="O67" s="198" t="s">
        <v>175</v>
      </c>
      <c r="P67" s="199"/>
      <c r="Q67" s="199"/>
      <c r="R67" s="199"/>
      <c r="S67" s="199"/>
      <c r="T67" s="199"/>
      <c r="U67" s="199"/>
      <c r="V67" s="199"/>
      <c r="W67" s="203" t="s">
        <v>169</v>
      </c>
      <c r="X67" s="204"/>
      <c r="Y67" s="204"/>
      <c r="Z67" s="205"/>
      <c r="AA67" s="206" t="e">
        <f>VLOOKUP($B68,利用者一覧!$C$4:$AU$53,43,FALSE)</f>
        <v>#N/A</v>
      </c>
      <c r="AB67" s="206"/>
      <c r="AC67" s="206"/>
      <c r="AD67" s="207"/>
    </row>
    <row r="68" spans="1:30" ht="21" customHeight="1" thickTop="1">
      <c r="A68" s="147"/>
      <c r="B68" s="208"/>
      <c r="C68" s="208"/>
      <c r="D68" s="208"/>
      <c r="E68" s="211" t="s">
        <v>19</v>
      </c>
      <c r="F68" s="212"/>
      <c r="G68" s="212"/>
      <c r="H68" s="212"/>
      <c r="I68" s="213" t="s">
        <v>20</v>
      </c>
      <c r="J68" s="214"/>
      <c r="K68" s="215"/>
      <c r="L68" s="214" t="s">
        <v>21</v>
      </c>
      <c r="M68" s="214"/>
      <c r="N68" s="214"/>
      <c r="O68" s="216" t="s">
        <v>147</v>
      </c>
      <c r="P68" s="218" t="e">
        <f>VLOOKUP($B68,利用者一覧!$C$4:$AU$53,40,FALSE)</f>
        <v>#N/A</v>
      </c>
      <c r="Q68" s="219"/>
      <c r="R68" s="219"/>
      <c r="S68" s="219"/>
      <c r="T68" s="219"/>
      <c r="U68" s="220"/>
      <c r="V68" s="88" t="s">
        <v>148</v>
      </c>
      <c r="W68" s="221" t="e">
        <f>VLOOKUP($B68,利用者一覧!$C$4:$AU$53,45,FALSE)</f>
        <v>#N/A</v>
      </c>
      <c r="X68" s="222"/>
      <c r="Y68" s="222"/>
      <c r="Z68" s="222"/>
      <c r="AA68" s="222"/>
      <c r="AB68" s="222"/>
      <c r="AC68" s="222"/>
      <c r="AD68" s="223"/>
    </row>
    <row r="69" spans="1:30" ht="21" customHeight="1">
      <c r="A69" s="147"/>
      <c r="B69" s="209"/>
      <c r="C69" s="209"/>
      <c r="D69" s="209"/>
      <c r="E69" s="183" t="s">
        <v>24</v>
      </c>
      <c r="F69" s="184"/>
      <c r="G69" s="184"/>
      <c r="H69" s="184"/>
      <c r="I69" s="185" t="s">
        <v>20</v>
      </c>
      <c r="J69" s="186"/>
      <c r="K69" s="187"/>
      <c r="L69" s="186" t="s">
        <v>21</v>
      </c>
      <c r="M69" s="186"/>
      <c r="N69" s="186"/>
      <c r="O69" s="217"/>
      <c r="P69" s="188" t="e">
        <f>VLOOKUP($B68,利用者一覧!$C$4:$AU$53,41,FALSE)</f>
        <v>#N/A</v>
      </c>
      <c r="Q69" s="189"/>
      <c r="R69" s="189"/>
      <c r="S69" s="189"/>
      <c r="T69" s="189"/>
      <c r="U69" s="190"/>
      <c r="V69" s="89" t="s">
        <v>148</v>
      </c>
      <c r="W69" s="224"/>
      <c r="X69" s="225"/>
      <c r="Y69" s="225"/>
      <c r="Z69" s="225"/>
      <c r="AA69" s="225"/>
      <c r="AB69" s="225"/>
      <c r="AC69" s="225"/>
      <c r="AD69" s="226"/>
    </row>
    <row r="70" spans="1:30" ht="21" customHeight="1" thickBot="1">
      <c r="A70" s="147"/>
      <c r="B70" s="210"/>
      <c r="C70" s="210"/>
      <c r="D70" s="210"/>
      <c r="E70" s="191" t="s">
        <v>25</v>
      </c>
      <c r="F70" s="192"/>
      <c r="G70" s="192"/>
      <c r="H70" s="192"/>
      <c r="I70" s="193" t="s">
        <v>20</v>
      </c>
      <c r="J70" s="194"/>
      <c r="K70" s="195"/>
      <c r="L70" s="194" t="s">
        <v>21</v>
      </c>
      <c r="M70" s="194"/>
      <c r="N70" s="194"/>
      <c r="O70" s="217"/>
      <c r="P70" s="188" t="e">
        <f>VLOOKUP($B68,利用者一覧!$C$4:$AU$53,42,FALSE)</f>
        <v>#N/A</v>
      </c>
      <c r="Q70" s="189"/>
      <c r="R70" s="189"/>
      <c r="S70" s="189"/>
      <c r="T70" s="189"/>
      <c r="U70" s="190"/>
      <c r="V70" s="89" t="s">
        <v>148</v>
      </c>
      <c r="W70" s="224"/>
      <c r="X70" s="225"/>
      <c r="Y70" s="225"/>
      <c r="Z70" s="225"/>
      <c r="AA70" s="225"/>
      <c r="AB70" s="225"/>
      <c r="AC70" s="225"/>
      <c r="AD70" s="226"/>
    </row>
    <row r="71" spans="1:30" ht="21" customHeight="1" thickBot="1">
      <c r="A71" s="147"/>
      <c r="B71" s="162" t="s">
        <v>132</v>
      </c>
      <c r="C71" s="165" t="s">
        <v>13</v>
      </c>
      <c r="D71" s="166"/>
      <c r="E71" s="167" t="s">
        <v>14</v>
      </c>
      <c r="F71" s="166"/>
      <c r="G71" s="167" t="s">
        <v>15</v>
      </c>
      <c r="H71" s="166"/>
      <c r="I71" s="167" t="s">
        <v>16</v>
      </c>
      <c r="J71" s="166"/>
      <c r="K71" s="167" t="s">
        <v>17</v>
      </c>
      <c r="L71" s="166"/>
      <c r="M71" s="167" t="s">
        <v>18</v>
      </c>
      <c r="N71" s="168"/>
      <c r="O71" s="169" t="s">
        <v>135</v>
      </c>
      <c r="P71" s="170"/>
      <c r="Q71" s="170" t="s">
        <v>143</v>
      </c>
      <c r="R71" s="170"/>
      <c r="S71" s="170" t="s">
        <v>144</v>
      </c>
      <c r="T71" s="170"/>
      <c r="U71" s="170" t="s">
        <v>138</v>
      </c>
      <c r="V71" s="171"/>
      <c r="W71" s="224"/>
      <c r="X71" s="225"/>
      <c r="Y71" s="225"/>
      <c r="Z71" s="225"/>
      <c r="AA71" s="225"/>
      <c r="AB71" s="225"/>
      <c r="AC71" s="225"/>
      <c r="AD71" s="226"/>
    </row>
    <row r="72" spans="1:30" ht="21" customHeight="1" thickTop="1">
      <c r="A72" s="147"/>
      <c r="B72" s="163"/>
      <c r="C72" s="90" t="s">
        <v>22</v>
      </c>
      <c r="D72" s="91" t="s">
        <v>23</v>
      </c>
      <c r="E72" s="92" t="s">
        <v>22</v>
      </c>
      <c r="F72" s="91" t="s">
        <v>23</v>
      </c>
      <c r="G72" s="92" t="s">
        <v>22</v>
      </c>
      <c r="H72" s="91" t="s">
        <v>23</v>
      </c>
      <c r="I72" s="92" t="s">
        <v>22</v>
      </c>
      <c r="J72" s="91" t="s">
        <v>23</v>
      </c>
      <c r="K72" s="92" t="s">
        <v>22</v>
      </c>
      <c r="L72" s="91" t="s">
        <v>23</v>
      </c>
      <c r="M72" s="92" t="s">
        <v>22</v>
      </c>
      <c r="N72" s="93" t="s">
        <v>23</v>
      </c>
      <c r="O72" s="172" t="e">
        <f>VLOOKUP($B68,利用者一覧!$C$4:$AU$53,14,FALSE)</f>
        <v>#N/A</v>
      </c>
      <c r="P72" s="155"/>
      <c r="Q72" s="173" t="e">
        <f>VLOOKUP($B68,利用者一覧!$C$4:$AU$53,16,FALSE)</f>
        <v>#N/A</v>
      </c>
      <c r="R72" s="155"/>
      <c r="S72" s="155" t="e">
        <f>VLOOKUP($B68,利用者一覧!$C$4:$AU$53,18,FALSE)</f>
        <v>#N/A</v>
      </c>
      <c r="T72" s="155"/>
      <c r="U72" s="155" t="e">
        <f>VLOOKUP($B68,利用者一覧!$C$4:$AU$53,20,FALSE)</f>
        <v>#N/A</v>
      </c>
      <c r="V72" s="155"/>
      <c r="W72" s="179" t="e">
        <f>VLOOKUP($B68,利用者一覧!$C$4:$AU$53,44,FALSE)</f>
        <v>#N/A</v>
      </c>
      <c r="X72" s="179"/>
      <c r="Y72" s="179"/>
      <c r="Z72" s="179"/>
      <c r="AA72" s="179"/>
      <c r="AB72" s="179"/>
      <c r="AC72" s="179"/>
      <c r="AD72" s="180"/>
    </row>
    <row r="73" spans="1:30" ht="21" customHeight="1">
      <c r="A73" s="147"/>
      <c r="B73" s="163"/>
      <c r="C73" s="156" t="e">
        <f>VLOOKUP($B68,利用者一覧!$C$4:$AU$53,30,FALSE)</f>
        <v>#N/A</v>
      </c>
      <c r="D73" s="158" t="s">
        <v>148</v>
      </c>
      <c r="E73" s="160" t="e">
        <f>VLOOKUP($B68,利用者一覧!$C$4:$AU$53,31,FALSE)</f>
        <v>#N/A</v>
      </c>
      <c r="F73" s="158" t="s">
        <v>148</v>
      </c>
      <c r="G73" s="160" t="e">
        <f>VLOOKUP($B68,利用者一覧!$C$4:$AU$53,32,FALSE)</f>
        <v>#N/A</v>
      </c>
      <c r="H73" s="158" t="s">
        <v>148</v>
      </c>
      <c r="I73" s="160" t="e">
        <f>VLOOKUP($B68,利用者一覧!$C$4:$AU$53,33,FALSE)</f>
        <v>#N/A</v>
      </c>
      <c r="J73" s="158" t="s">
        <v>148</v>
      </c>
      <c r="K73" s="160" t="e">
        <f>VLOOKUP($B68,利用者一覧!$C$4:$AU$53,34,FALSE)</f>
        <v>#N/A</v>
      </c>
      <c r="L73" s="158" t="s">
        <v>148</v>
      </c>
      <c r="M73" s="160" t="e">
        <f>VLOOKUP($B68,利用者一覧!$C$4:$AU$53,35,FALSE)</f>
        <v>#N/A</v>
      </c>
      <c r="N73" s="200" t="s">
        <v>148</v>
      </c>
      <c r="O73" s="202" t="s">
        <v>139</v>
      </c>
      <c r="P73" s="152"/>
      <c r="Q73" s="152" t="s">
        <v>140</v>
      </c>
      <c r="R73" s="152"/>
      <c r="S73" s="152" t="s">
        <v>141</v>
      </c>
      <c r="T73" s="152"/>
      <c r="U73" s="152" t="s">
        <v>142</v>
      </c>
      <c r="V73" s="152"/>
      <c r="W73" s="179"/>
      <c r="X73" s="179"/>
      <c r="Y73" s="179"/>
      <c r="Z73" s="179"/>
      <c r="AA73" s="179"/>
      <c r="AB73" s="179"/>
      <c r="AC73" s="179"/>
      <c r="AD73" s="180"/>
    </row>
    <row r="74" spans="1:30" ht="21" customHeight="1" thickBot="1">
      <c r="A74" s="147"/>
      <c r="B74" s="164"/>
      <c r="C74" s="157"/>
      <c r="D74" s="159"/>
      <c r="E74" s="161"/>
      <c r="F74" s="159"/>
      <c r="G74" s="161"/>
      <c r="H74" s="159"/>
      <c r="I74" s="161"/>
      <c r="J74" s="159"/>
      <c r="K74" s="161"/>
      <c r="L74" s="159"/>
      <c r="M74" s="161"/>
      <c r="N74" s="201"/>
      <c r="O74" s="153" t="e">
        <f>VLOOKUP($B68,利用者一覧!$C$4:$AU$53,22,FALSE)</f>
        <v>#N/A</v>
      </c>
      <c r="P74" s="154"/>
      <c r="Q74" s="154" t="e">
        <f>VLOOKUP($B68,利用者一覧!$C$4:$AU$53,24,FALSE)</f>
        <v>#N/A</v>
      </c>
      <c r="R74" s="154"/>
      <c r="S74" s="154" t="e">
        <f>VLOOKUP($B68,利用者一覧!$C$4:$AU$53,26,FALSE)</f>
        <v>#N/A</v>
      </c>
      <c r="T74" s="154"/>
      <c r="U74" s="154" t="e">
        <f>VLOOKUP($B68,利用者一覧!$C$4:$AU$53,28,FALSE)</f>
        <v>#N/A</v>
      </c>
      <c r="V74" s="154"/>
      <c r="W74" s="181"/>
      <c r="X74" s="181"/>
      <c r="Y74" s="181"/>
      <c r="Z74" s="181"/>
      <c r="AA74" s="181"/>
      <c r="AB74" s="181"/>
      <c r="AC74" s="181"/>
      <c r="AD74" s="182"/>
    </row>
    <row r="75" spans="1:30" ht="26.4" customHeight="1" thickBot="1">
      <c r="A75" s="148"/>
      <c r="B75" s="174" t="s">
        <v>182</v>
      </c>
      <c r="C75" s="175"/>
      <c r="D75" s="176"/>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8"/>
    </row>
    <row r="76" spans="1:30" ht="21" customHeight="1" thickBot="1">
      <c r="A76" s="146">
        <v>9</v>
      </c>
      <c r="B76" s="149" t="s">
        <v>9</v>
      </c>
      <c r="C76" s="150"/>
      <c r="D76" s="151"/>
      <c r="E76" s="149" t="s">
        <v>10</v>
      </c>
      <c r="F76" s="150"/>
      <c r="G76" s="150"/>
      <c r="H76" s="150"/>
      <c r="I76" s="196" t="s">
        <v>11</v>
      </c>
      <c r="J76" s="150"/>
      <c r="K76" s="197"/>
      <c r="L76" s="150" t="s">
        <v>12</v>
      </c>
      <c r="M76" s="150"/>
      <c r="N76" s="150"/>
      <c r="O76" s="198" t="s">
        <v>175</v>
      </c>
      <c r="P76" s="199"/>
      <c r="Q76" s="199"/>
      <c r="R76" s="199"/>
      <c r="S76" s="199"/>
      <c r="T76" s="199"/>
      <c r="U76" s="199"/>
      <c r="V76" s="199"/>
      <c r="W76" s="203" t="s">
        <v>169</v>
      </c>
      <c r="X76" s="204"/>
      <c r="Y76" s="204"/>
      <c r="Z76" s="205"/>
      <c r="AA76" s="206" t="e">
        <f>VLOOKUP($B77,利用者一覧!$C$4:$AU$53,43,FALSE)</f>
        <v>#N/A</v>
      </c>
      <c r="AB76" s="206"/>
      <c r="AC76" s="206"/>
      <c r="AD76" s="207"/>
    </row>
    <row r="77" spans="1:30" ht="21" customHeight="1" thickTop="1">
      <c r="A77" s="147"/>
      <c r="B77" s="208"/>
      <c r="C77" s="208"/>
      <c r="D77" s="208"/>
      <c r="E77" s="211" t="s">
        <v>19</v>
      </c>
      <c r="F77" s="212"/>
      <c r="G77" s="212"/>
      <c r="H77" s="212"/>
      <c r="I77" s="213" t="s">
        <v>20</v>
      </c>
      <c r="J77" s="214"/>
      <c r="K77" s="215"/>
      <c r="L77" s="214" t="s">
        <v>21</v>
      </c>
      <c r="M77" s="214"/>
      <c r="N77" s="214"/>
      <c r="O77" s="216" t="s">
        <v>147</v>
      </c>
      <c r="P77" s="218" t="e">
        <f>VLOOKUP($B77,利用者一覧!$C$4:$AU$53,40,FALSE)</f>
        <v>#N/A</v>
      </c>
      <c r="Q77" s="219"/>
      <c r="R77" s="219"/>
      <c r="S77" s="219"/>
      <c r="T77" s="219"/>
      <c r="U77" s="220"/>
      <c r="V77" s="88" t="s">
        <v>148</v>
      </c>
      <c r="W77" s="221" t="e">
        <f>VLOOKUP($B77,利用者一覧!$C$4:$AU$53,45,FALSE)</f>
        <v>#N/A</v>
      </c>
      <c r="X77" s="222"/>
      <c r="Y77" s="222"/>
      <c r="Z77" s="222"/>
      <c r="AA77" s="222"/>
      <c r="AB77" s="222"/>
      <c r="AC77" s="222"/>
      <c r="AD77" s="223"/>
    </row>
    <row r="78" spans="1:30" ht="21" customHeight="1">
      <c r="A78" s="147"/>
      <c r="B78" s="209"/>
      <c r="C78" s="209"/>
      <c r="D78" s="209"/>
      <c r="E78" s="183" t="s">
        <v>24</v>
      </c>
      <c r="F78" s="184"/>
      <c r="G78" s="184"/>
      <c r="H78" s="184"/>
      <c r="I78" s="185" t="s">
        <v>20</v>
      </c>
      <c r="J78" s="186"/>
      <c r="K78" s="187"/>
      <c r="L78" s="186" t="s">
        <v>21</v>
      </c>
      <c r="M78" s="186"/>
      <c r="N78" s="186"/>
      <c r="O78" s="217"/>
      <c r="P78" s="188" t="e">
        <f>VLOOKUP($B77,利用者一覧!$C$4:$AU$53,41,FALSE)</f>
        <v>#N/A</v>
      </c>
      <c r="Q78" s="189"/>
      <c r="R78" s="189"/>
      <c r="S78" s="189"/>
      <c r="T78" s="189"/>
      <c r="U78" s="190"/>
      <c r="V78" s="89" t="s">
        <v>148</v>
      </c>
      <c r="W78" s="224"/>
      <c r="X78" s="225"/>
      <c r="Y78" s="225"/>
      <c r="Z78" s="225"/>
      <c r="AA78" s="225"/>
      <c r="AB78" s="225"/>
      <c r="AC78" s="225"/>
      <c r="AD78" s="226"/>
    </row>
    <row r="79" spans="1:30" ht="21" customHeight="1" thickBot="1">
      <c r="A79" s="147"/>
      <c r="B79" s="210"/>
      <c r="C79" s="210"/>
      <c r="D79" s="210"/>
      <c r="E79" s="191" t="s">
        <v>25</v>
      </c>
      <c r="F79" s="192"/>
      <c r="G79" s="192"/>
      <c r="H79" s="192"/>
      <c r="I79" s="193" t="s">
        <v>20</v>
      </c>
      <c r="J79" s="194"/>
      <c r="K79" s="195"/>
      <c r="L79" s="194" t="s">
        <v>21</v>
      </c>
      <c r="M79" s="194"/>
      <c r="N79" s="194"/>
      <c r="O79" s="217"/>
      <c r="P79" s="188" t="e">
        <f>VLOOKUP($B77,利用者一覧!$C$4:$AU$53,42,FALSE)</f>
        <v>#N/A</v>
      </c>
      <c r="Q79" s="189"/>
      <c r="R79" s="189"/>
      <c r="S79" s="189"/>
      <c r="T79" s="189"/>
      <c r="U79" s="190"/>
      <c r="V79" s="89" t="s">
        <v>148</v>
      </c>
      <c r="W79" s="224"/>
      <c r="X79" s="225"/>
      <c r="Y79" s="225"/>
      <c r="Z79" s="225"/>
      <c r="AA79" s="225"/>
      <c r="AB79" s="225"/>
      <c r="AC79" s="225"/>
      <c r="AD79" s="226"/>
    </row>
    <row r="80" spans="1:30" ht="21" customHeight="1" thickBot="1">
      <c r="A80" s="147"/>
      <c r="B80" s="162" t="s">
        <v>132</v>
      </c>
      <c r="C80" s="165" t="s">
        <v>13</v>
      </c>
      <c r="D80" s="166"/>
      <c r="E80" s="167" t="s">
        <v>14</v>
      </c>
      <c r="F80" s="166"/>
      <c r="G80" s="167" t="s">
        <v>15</v>
      </c>
      <c r="H80" s="166"/>
      <c r="I80" s="167" t="s">
        <v>16</v>
      </c>
      <c r="J80" s="166"/>
      <c r="K80" s="167" t="s">
        <v>17</v>
      </c>
      <c r="L80" s="166"/>
      <c r="M80" s="167" t="s">
        <v>18</v>
      </c>
      <c r="N80" s="168"/>
      <c r="O80" s="169" t="s">
        <v>135</v>
      </c>
      <c r="P80" s="170"/>
      <c r="Q80" s="170" t="s">
        <v>143</v>
      </c>
      <c r="R80" s="170"/>
      <c r="S80" s="170" t="s">
        <v>144</v>
      </c>
      <c r="T80" s="170"/>
      <c r="U80" s="170" t="s">
        <v>138</v>
      </c>
      <c r="V80" s="171"/>
      <c r="W80" s="224"/>
      <c r="X80" s="225"/>
      <c r="Y80" s="225"/>
      <c r="Z80" s="225"/>
      <c r="AA80" s="225"/>
      <c r="AB80" s="225"/>
      <c r="AC80" s="225"/>
      <c r="AD80" s="226"/>
    </row>
    <row r="81" spans="1:30" ht="21" customHeight="1" thickTop="1">
      <c r="A81" s="147"/>
      <c r="B81" s="163"/>
      <c r="C81" s="90" t="s">
        <v>22</v>
      </c>
      <c r="D81" s="91" t="s">
        <v>23</v>
      </c>
      <c r="E81" s="92" t="s">
        <v>22</v>
      </c>
      <c r="F81" s="91" t="s">
        <v>23</v>
      </c>
      <c r="G81" s="92" t="s">
        <v>22</v>
      </c>
      <c r="H81" s="91" t="s">
        <v>23</v>
      </c>
      <c r="I81" s="92" t="s">
        <v>22</v>
      </c>
      <c r="J81" s="91" t="s">
        <v>23</v>
      </c>
      <c r="K81" s="92" t="s">
        <v>22</v>
      </c>
      <c r="L81" s="91" t="s">
        <v>23</v>
      </c>
      <c r="M81" s="92" t="s">
        <v>22</v>
      </c>
      <c r="N81" s="93" t="s">
        <v>23</v>
      </c>
      <c r="O81" s="172" t="e">
        <f>VLOOKUP($B77,利用者一覧!$C$4:$AU$53,14,FALSE)</f>
        <v>#N/A</v>
      </c>
      <c r="P81" s="155"/>
      <c r="Q81" s="173" t="e">
        <f>VLOOKUP($B77,利用者一覧!$C$4:$AU$53,16,FALSE)</f>
        <v>#N/A</v>
      </c>
      <c r="R81" s="155"/>
      <c r="S81" s="155" t="e">
        <f>VLOOKUP($B77,利用者一覧!$C$4:$AU$53,18,FALSE)</f>
        <v>#N/A</v>
      </c>
      <c r="T81" s="155"/>
      <c r="U81" s="155" t="e">
        <f>VLOOKUP($B77,利用者一覧!$C$4:$AU$53,20,FALSE)</f>
        <v>#N/A</v>
      </c>
      <c r="V81" s="155"/>
      <c r="W81" s="179" t="e">
        <f>VLOOKUP($B77,利用者一覧!$C$4:$AU$53,44,FALSE)</f>
        <v>#N/A</v>
      </c>
      <c r="X81" s="179"/>
      <c r="Y81" s="179"/>
      <c r="Z81" s="179"/>
      <c r="AA81" s="179"/>
      <c r="AB81" s="179"/>
      <c r="AC81" s="179"/>
      <c r="AD81" s="180"/>
    </row>
    <row r="82" spans="1:30" ht="21" customHeight="1">
      <c r="A82" s="147"/>
      <c r="B82" s="163"/>
      <c r="C82" s="156" t="e">
        <f>VLOOKUP($B77,利用者一覧!$C$4:$AU$53,30,FALSE)</f>
        <v>#N/A</v>
      </c>
      <c r="D82" s="158" t="s">
        <v>148</v>
      </c>
      <c r="E82" s="160" t="e">
        <f>VLOOKUP($B77,利用者一覧!$C$4:$AU$53,31,FALSE)</f>
        <v>#N/A</v>
      </c>
      <c r="F82" s="158" t="s">
        <v>148</v>
      </c>
      <c r="G82" s="160" t="e">
        <f>VLOOKUP($B77,利用者一覧!$C$4:$AU$53,32,FALSE)</f>
        <v>#N/A</v>
      </c>
      <c r="H82" s="158" t="s">
        <v>148</v>
      </c>
      <c r="I82" s="160" t="e">
        <f>VLOOKUP($B77,利用者一覧!$C$4:$AU$53,33,FALSE)</f>
        <v>#N/A</v>
      </c>
      <c r="J82" s="158" t="s">
        <v>148</v>
      </c>
      <c r="K82" s="160" t="e">
        <f>VLOOKUP($B77,利用者一覧!$C$4:$AU$53,34,FALSE)</f>
        <v>#N/A</v>
      </c>
      <c r="L82" s="158" t="s">
        <v>148</v>
      </c>
      <c r="M82" s="160" t="e">
        <f>VLOOKUP($B77,利用者一覧!$C$4:$AU$53,35,FALSE)</f>
        <v>#N/A</v>
      </c>
      <c r="N82" s="200" t="s">
        <v>148</v>
      </c>
      <c r="O82" s="202" t="s">
        <v>139</v>
      </c>
      <c r="P82" s="152"/>
      <c r="Q82" s="152" t="s">
        <v>140</v>
      </c>
      <c r="R82" s="152"/>
      <c r="S82" s="152" t="s">
        <v>141</v>
      </c>
      <c r="T82" s="152"/>
      <c r="U82" s="152" t="s">
        <v>142</v>
      </c>
      <c r="V82" s="152"/>
      <c r="W82" s="179"/>
      <c r="X82" s="179"/>
      <c r="Y82" s="179"/>
      <c r="Z82" s="179"/>
      <c r="AA82" s="179"/>
      <c r="AB82" s="179"/>
      <c r="AC82" s="179"/>
      <c r="AD82" s="180"/>
    </row>
    <row r="83" spans="1:30" ht="21" customHeight="1" thickBot="1">
      <c r="A83" s="147"/>
      <c r="B83" s="164"/>
      <c r="C83" s="157"/>
      <c r="D83" s="159"/>
      <c r="E83" s="161"/>
      <c r="F83" s="159"/>
      <c r="G83" s="161"/>
      <c r="H83" s="159"/>
      <c r="I83" s="161"/>
      <c r="J83" s="159"/>
      <c r="K83" s="161"/>
      <c r="L83" s="159"/>
      <c r="M83" s="161"/>
      <c r="N83" s="201"/>
      <c r="O83" s="153" t="e">
        <f>VLOOKUP($B77,利用者一覧!$C$4:$AU$53,22,FALSE)</f>
        <v>#N/A</v>
      </c>
      <c r="P83" s="154"/>
      <c r="Q83" s="154" t="e">
        <f>VLOOKUP($B77,利用者一覧!$C$4:$AU$53,24,FALSE)</f>
        <v>#N/A</v>
      </c>
      <c r="R83" s="154"/>
      <c r="S83" s="154" t="e">
        <f>VLOOKUP($B77,利用者一覧!$C$4:$AU$53,26,FALSE)</f>
        <v>#N/A</v>
      </c>
      <c r="T83" s="154"/>
      <c r="U83" s="154" t="e">
        <f>VLOOKUP($B77,利用者一覧!$C$4:$AU$53,28,FALSE)</f>
        <v>#N/A</v>
      </c>
      <c r="V83" s="154"/>
      <c r="W83" s="181"/>
      <c r="X83" s="181"/>
      <c r="Y83" s="181"/>
      <c r="Z83" s="181"/>
      <c r="AA83" s="181"/>
      <c r="AB83" s="181"/>
      <c r="AC83" s="181"/>
      <c r="AD83" s="182"/>
    </row>
    <row r="84" spans="1:30" ht="26.4" customHeight="1" thickBot="1">
      <c r="A84" s="148"/>
      <c r="B84" s="174" t="s">
        <v>182</v>
      </c>
      <c r="C84" s="175"/>
      <c r="D84" s="176"/>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8"/>
    </row>
    <row r="85" spans="1:30" ht="21" customHeight="1" thickBot="1">
      <c r="A85" s="146">
        <v>10</v>
      </c>
      <c r="B85" s="149" t="s">
        <v>9</v>
      </c>
      <c r="C85" s="150"/>
      <c r="D85" s="151"/>
      <c r="E85" s="149" t="s">
        <v>10</v>
      </c>
      <c r="F85" s="150"/>
      <c r="G85" s="150"/>
      <c r="H85" s="150"/>
      <c r="I85" s="196" t="s">
        <v>11</v>
      </c>
      <c r="J85" s="150"/>
      <c r="K85" s="197"/>
      <c r="L85" s="150" t="s">
        <v>12</v>
      </c>
      <c r="M85" s="150"/>
      <c r="N85" s="150"/>
      <c r="O85" s="198" t="s">
        <v>175</v>
      </c>
      <c r="P85" s="199"/>
      <c r="Q85" s="199"/>
      <c r="R85" s="199"/>
      <c r="S85" s="199"/>
      <c r="T85" s="199"/>
      <c r="U85" s="199"/>
      <c r="V85" s="199"/>
      <c r="W85" s="203" t="s">
        <v>169</v>
      </c>
      <c r="X85" s="204"/>
      <c r="Y85" s="204"/>
      <c r="Z85" s="205"/>
      <c r="AA85" s="206" t="e">
        <f>VLOOKUP($B86,利用者一覧!$C$4:$AU$53,43,FALSE)</f>
        <v>#N/A</v>
      </c>
      <c r="AB85" s="206"/>
      <c r="AC85" s="206"/>
      <c r="AD85" s="207"/>
    </row>
    <row r="86" spans="1:30" ht="21" customHeight="1" thickTop="1">
      <c r="A86" s="147"/>
      <c r="B86" s="208"/>
      <c r="C86" s="208"/>
      <c r="D86" s="208"/>
      <c r="E86" s="211" t="s">
        <v>19</v>
      </c>
      <c r="F86" s="212"/>
      <c r="G86" s="212"/>
      <c r="H86" s="212"/>
      <c r="I86" s="213" t="s">
        <v>20</v>
      </c>
      <c r="J86" s="214"/>
      <c r="K86" s="215"/>
      <c r="L86" s="214" t="s">
        <v>21</v>
      </c>
      <c r="M86" s="214"/>
      <c r="N86" s="214"/>
      <c r="O86" s="216" t="s">
        <v>147</v>
      </c>
      <c r="P86" s="218" t="e">
        <f>VLOOKUP($B86,利用者一覧!$C$4:$AU$53,40,FALSE)</f>
        <v>#N/A</v>
      </c>
      <c r="Q86" s="219"/>
      <c r="R86" s="219"/>
      <c r="S86" s="219"/>
      <c r="T86" s="219"/>
      <c r="U86" s="220"/>
      <c r="V86" s="88" t="s">
        <v>148</v>
      </c>
      <c r="W86" s="221" t="e">
        <f>VLOOKUP($B86,利用者一覧!$C$4:$AU$53,45,FALSE)</f>
        <v>#N/A</v>
      </c>
      <c r="X86" s="222"/>
      <c r="Y86" s="222"/>
      <c r="Z86" s="222"/>
      <c r="AA86" s="222"/>
      <c r="AB86" s="222"/>
      <c r="AC86" s="222"/>
      <c r="AD86" s="223"/>
    </row>
    <row r="87" spans="1:30" ht="21" customHeight="1">
      <c r="A87" s="147"/>
      <c r="B87" s="209"/>
      <c r="C87" s="209"/>
      <c r="D87" s="209"/>
      <c r="E87" s="183" t="s">
        <v>24</v>
      </c>
      <c r="F87" s="184"/>
      <c r="G87" s="184"/>
      <c r="H87" s="184"/>
      <c r="I87" s="185" t="s">
        <v>20</v>
      </c>
      <c r="J87" s="186"/>
      <c r="K87" s="187"/>
      <c r="L87" s="186" t="s">
        <v>21</v>
      </c>
      <c r="M87" s="186"/>
      <c r="N87" s="186"/>
      <c r="O87" s="217"/>
      <c r="P87" s="188" t="e">
        <f>VLOOKUP($B86,利用者一覧!$C$4:$AU$53,41,FALSE)</f>
        <v>#N/A</v>
      </c>
      <c r="Q87" s="189"/>
      <c r="R87" s="189"/>
      <c r="S87" s="189"/>
      <c r="T87" s="189"/>
      <c r="U87" s="190"/>
      <c r="V87" s="89" t="s">
        <v>148</v>
      </c>
      <c r="W87" s="224"/>
      <c r="X87" s="225"/>
      <c r="Y87" s="225"/>
      <c r="Z87" s="225"/>
      <c r="AA87" s="225"/>
      <c r="AB87" s="225"/>
      <c r="AC87" s="225"/>
      <c r="AD87" s="226"/>
    </row>
    <row r="88" spans="1:30" ht="21" customHeight="1" thickBot="1">
      <c r="A88" s="147"/>
      <c r="B88" s="210"/>
      <c r="C88" s="210"/>
      <c r="D88" s="210"/>
      <c r="E88" s="191" t="s">
        <v>25</v>
      </c>
      <c r="F88" s="192"/>
      <c r="G88" s="192"/>
      <c r="H88" s="192"/>
      <c r="I88" s="193" t="s">
        <v>20</v>
      </c>
      <c r="J88" s="194"/>
      <c r="K88" s="195"/>
      <c r="L88" s="194" t="s">
        <v>21</v>
      </c>
      <c r="M88" s="194"/>
      <c r="N88" s="194"/>
      <c r="O88" s="217"/>
      <c r="P88" s="188" t="e">
        <f>VLOOKUP($B86,利用者一覧!$C$4:$AU$53,42,FALSE)</f>
        <v>#N/A</v>
      </c>
      <c r="Q88" s="189"/>
      <c r="R88" s="189"/>
      <c r="S88" s="189"/>
      <c r="T88" s="189"/>
      <c r="U88" s="190"/>
      <c r="V88" s="89" t="s">
        <v>148</v>
      </c>
      <c r="W88" s="224"/>
      <c r="X88" s="225"/>
      <c r="Y88" s="225"/>
      <c r="Z88" s="225"/>
      <c r="AA88" s="225"/>
      <c r="AB88" s="225"/>
      <c r="AC88" s="225"/>
      <c r="AD88" s="226"/>
    </row>
    <row r="89" spans="1:30" ht="21" customHeight="1" thickBot="1">
      <c r="A89" s="147"/>
      <c r="B89" s="162" t="s">
        <v>132</v>
      </c>
      <c r="C89" s="165" t="s">
        <v>13</v>
      </c>
      <c r="D89" s="166"/>
      <c r="E89" s="167" t="s">
        <v>14</v>
      </c>
      <c r="F89" s="166"/>
      <c r="G89" s="167" t="s">
        <v>15</v>
      </c>
      <c r="H89" s="166"/>
      <c r="I89" s="167" t="s">
        <v>16</v>
      </c>
      <c r="J89" s="166"/>
      <c r="K89" s="167" t="s">
        <v>17</v>
      </c>
      <c r="L89" s="166"/>
      <c r="M89" s="167" t="s">
        <v>18</v>
      </c>
      <c r="N89" s="168"/>
      <c r="O89" s="169" t="s">
        <v>135</v>
      </c>
      <c r="P89" s="170"/>
      <c r="Q89" s="170" t="s">
        <v>143</v>
      </c>
      <c r="R89" s="170"/>
      <c r="S89" s="170" t="s">
        <v>144</v>
      </c>
      <c r="T89" s="170"/>
      <c r="U89" s="170" t="s">
        <v>138</v>
      </c>
      <c r="V89" s="171"/>
      <c r="W89" s="224"/>
      <c r="X89" s="225"/>
      <c r="Y89" s="225"/>
      <c r="Z89" s="225"/>
      <c r="AA89" s="225"/>
      <c r="AB89" s="225"/>
      <c r="AC89" s="225"/>
      <c r="AD89" s="226"/>
    </row>
    <row r="90" spans="1:30" ht="21" customHeight="1" thickTop="1">
      <c r="A90" s="147"/>
      <c r="B90" s="163"/>
      <c r="C90" s="90" t="s">
        <v>22</v>
      </c>
      <c r="D90" s="91" t="s">
        <v>23</v>
      </c>
      <c r="E90" s="92" t="s">
        <v>22</v>
      </c>
      <c r="F90" s="91" t="s">
        <v>23</v>
      </c>
      <c r="G90" s="92" t="s">
        <v>22</v>
      </c>
      <c r="H90" s="91" t="s">
        <v>23</v>
      </c>
      <c r="I90" s="92" t="s">
        <v>22</v>
      </c>
      <c r="J90" s="91" t="s">
        <v>23</v>
      </c>
      <c r="K90" s="92" t="s">
        <v>22</v>
      </c>
      <c r="L90" s="91" t="s">
        <v>23</v>
      </c>
      <c r="M90" s="92" t="s">
        <v>22</v>
      </c>
      <c r="N90" s="93" t="s">
        <v>23</v>
      </c>
      <c r="O90" s="172" t="e">
        <f>VLOOKUP($B86,利用者一覧!$C$4:$AU$53,14,FALSE)</f>
        <v>#N/A</v>
      </c>
      <c r="P90" s="155"/>
      <c r="Q90" s="173" t="e">
        <f>VLOOKUP($B86,利用者一覧!$C$4:$AU$53,16,FALSE)</f>
        <v>#N/A</v>
      </c>
      <c r="R90" s="155"/>
      <c r="S90" s="155" t="e">
        <f>VLOOKUP($B86,利用者一覧!$C$4:$AU$53,18,FALSE)</f>
        <v>#N/A</v>
      </c>
      <c r="T90" s="155"/>
      <c r="U90" s="155" t="e">
        <f>VLOOKUP($B86,利用者一覧!$C$4:$AU$53,20,FALSE)</f>
        <v>#N/A</v>
      </c>
      <c r="V90" s="155"/>
      <c r="W90" s="179" t="e">
        <f>VLOOKUP($B86,利用者一覧!$C$4:$AU$53,44,FALSE)</f>
        <v>#N/A</v>
      </c>
      <c r="X90" s="179"/>
      <c r="Y90" s="179"/>
      <c r="Z90" s="179"/>
      <c r="AA90" s="179"/>
      <c r="AB90" s="179"/>
      <c r="AC90" s="179"/>
      <c r="AD90" s="180"/>
    </row>
    <row r="91" spans="1:30" ht="21" customHeight="1">
      <c r="A91" s="147"/>
      <c r="B91" s="163"/>
      <c r="C91" s="156" t="e">
        <f>VLOOKUP($B86,利用者一覧!$C$4:$AU$53,30,FALSE)</f>
        <v>#N/A</v>
      </c>
      <c r="D91" s="158" t="s">
        <v>148</v>
      </c>
      <c r="E91" s="160" t="e">
        <f>VLOOKUP($B86,利用者一覧!$C$4:$AU$53,31,FALSE)</f>
        <v>#N/A</v>
      </c>
      <c r="F91" s="158" t="s">
        <v>148</v>
      </c>
      <c r="G91" s="160" t="e">
        <f>VLOOKUP($B86,利用者一覧!$C$4:$AU$53,32,FALSE)</f>
        <v>#N/A</v>
      </c>
      <c r="H91" s="158" t="s">
        <v>148</v>
      </c>
      <c r="I91" s="160" t="e">
        <f>VLOOKUP($B86,利用者一覧!$C$4:$AU$53,33,FALSE)</f>
        <v>#N/A</v>
      </c>
      <c r="J91" s="158" t="s">
        <v>148</v>
      </c>
      <c r="K91" s="160" t="e">
        <f>VLOOKUP($B86,利用者一覧!$C$4:$AU$53,34,FALSE)</f>
        <v>#N/A</v>
      </c>
      <c r="L91" s="158" t="s">
        <v>148</v>
      </c>
      <c r="M91" s="160" t="e">
        <f>VLOOKUP($B86,利用者一覧!$C$4:$AU$53,35,FALSE)</f>
        <v>#N/A</v>
      </c>
      <c r="N91" s="200" t="s">
        <v>148</v>
      </c>
      <c r="O91" s="202" t="s">
        <v>139</v>
      </c>
      <c r="P91" s="152"/>
      <c r="Q91" s="152" t="s">
        <v>140</v>
      </c>
      <c r="R91" s="152"/>
      <c r="S91" s="152" t="s">
        <v>141</v>
      </c>
      <c r="T91" s="152"/>
      <c r="U91" s="152" t="s">
        <v>142</v>
      </c>
      <c r="V91" s="152"/>
      <c r="W91" s="179"/>
      <c r="X91" s="179"/>
      <c r="Y91" s="179"/>
      <c r="Z91" s="179"/>
      <c r="AA91" s="179"/>
      <c r="AB91" s="179"/>
      <c r="AC91" s="179"/>
      <c r="AD91" s="180"/>
    </row>
    <row r="92" spans="1:30" ht="21" customHeight="1" thickBot="1">
      <c r="A92" s="147"/>
      <c r="B92" s="164"/>
      <c r="C92" s="157"/>
      <c r="D92" s="159"/>
      <c r="E92" s="161"/>
      <c r="F92" s="159"/>
      <c r="G92" s="161"/>
      <c r="H92" s="159"/>
      <c r="I92" s="161"/>
      <c r="J92" s="159"/>
      <c r="K92" s="161"/>
      <c r="L92" s="159"/>
      <c r="M92" s="161"/>
      <c r="N92" s="201"/>
      <c r="O92" s="153" t="e">
        <f>VLOOKUP($B86,利用者一覧!$C$4:$AU$53,22,FALSE)</f>
        <v>#N/A</v>
      </c>
      <c r="P92" s="154"/>
      <c r="Q92" s="154" t="e">
        <f>VLOOKUP($B86,利用者一覧!$C$4:$AU$53,24,FALSE)</f>
        <v>#N/A</v>
      </c>
      <c r="R92" s="154"/>
      <c r="S92" s="154" t="e">
        <f>VLOOKUP($B86,利用者一覧!$C$4:$AU$53,26,FALSE)</f>
        <v>#N/A</v>
      </c>
      <c r="T92" s="154"/>
      <c r="U92" s="154" t="e">
        <f>VLOOKUP($B86,利用者一覧!$C$4:$AU$53,28,FALSE)</f>
        <v>#N/A</v>
      </c>
      <c r="V92" s="154"/>
      <c r="W92" s="181"/>
      <c r="X92" s="181"/>
      <c r="Y92" s="181"/>
      <c r="Z92" s="181"/>
      <c r="AA92" s="181"/>
      <c r="AB92" s="181"/>
      <c r="AC92" s="181"/>
      <c r="AD92" s="182"/>
    </row>
    <row r="93" spans="1:30" ht="26.4" customHeight="1" thickBot="1">
      <c r="A93" s="148"/>
      <c r="B93" s="174" t="s">
        <v>182</v>
      </c>
      <c r="C93" s="175"/>
      <c r="D93" s="176"/>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8"/>
    </row>
    <row r="94" spans="1:30" ht="21" customHeight="1" thickBot="1">
      <c r="A94" s="146">
        <v>11</v>
      </c>
      <c r="B94" s="149" t="s">
        <v>9</v>
      </c>
      <c r="C94" s="150"/>
      <c r="D94" s="151"/>
      <c r="E94" s="149" t="s">
        <v>10</v>
      </c>
      <c r="F94" s="150"/>
      <c r="G94" s="150"/>
      <c r="H94" s="150"/>
      <c r="I94" s="196" t="s">
        <v>11</v>
      </c>
      <c r="J94" s="150"/>
      <c r="K94" s="197"/>
      <c r="L94" s="150" t="s">
        <v>12</v>
      </c>
      <c r="M94" s="150"/>
      <c r="N94" s="150"/>
      <c r="O94" s="198" t="s">
        <v>175</v>
      </c>
      <c r="P94" s="199"/>
      <c r="Q94" s="199"/>
      <c r="R94" s="199"/>
      <c r="S94" s="199"/>
      <c r="T94" s="199"/>
      <c r="U94" s="199"/>
      <c r="V94" s="199"/>
      <c r="W94" s="203" t="s">
        <v>169</v>
      </c>
      <c r="X94" s="204"/>
      <c r="Y94" s="204"/>
      <c r="Z94" s="205"/>
      <c r="AA94" s="206" t="e">
        <f>VLOOKUP($B95,利用者一覧!$C$4:$AU$53,43,FALSE)</f>
        <v>#N/A</v>
      </c>
      <c r="AB94" s="206"/>
      <c r="AC94" s="206"/>
      <c r="AD94" s="207"/>
    </row>
    <row r="95" spans="1:30" ht="21" customHeight="1" thickTop="1">
      <c r="A95" s="147"/>
      <c r="B95" s="208"/>
      <c r="C95" s="208"/>
      <c r="D95" s="208"/>
      <c r="E95" s="211" t="s">
        <v>19</v>
      </c>
      <c r="F95" s="212"/>
      <c r="G95" s="212"/>
      <c r="H95" s="212"/>
      <c r="I95" s="213" t="s">
        <v>20</v>
      </c>
      <c r="J95" s="214"/>
      <c r="K95" s="215"/>
      <c r="L95" s="214" t="s">
        <v>21</v>
      </c>
      <c r="M95" s="214"/>
      <c r="N95" s="214"/>
      <c r="O95" s="216" t="s">
        <v>147</v>
      </c>
      <c r="P95" s="218" t="e">
        <f>VLOOKUP($B95,利用者一覧!$C$4:$AU$53,40,FALSE)</f>
        <v>#N/A</v>
      </c>
      <c r="Q95" s="219"/>
      <c r="R95" s="219"/>
      <c r="S95" s="219"/>
      <c r="T95" s="219"/>
      <c r="U95" s="220"/>
      <c r="V95" s="88" t="s">
        <v>148</v>
      </c>
      <c r="W95" s="221" t="e">
        <f>VLOOKUP($B95,利用者一覧!$C$4:$AU$53,45,FALSE)</f>
        <v>#N/A</v>
      </c>
      <c r="X95" s="222"/>
      <c r="Y95" s="222"/>
      <c r="Z95" s="222"/>
      <c r="AA95" s="222"/>
      <c r="AB95" s="222"/>
      <c r="AC95" s="222"/>
      <c r="AD95" s="223"/>
    </row>
    <row r="96" spans="1:30" ht="21" customHeight="1">
      <c r="A96" s="147"/>
      <c r="B96" s="209"/>
      <c r="C96" s="209"/>
      <c r="D96" s="209"/>
      <c r="E96" s="183" t="s">
        <v>24</v>
      </c>
      <c r="F96" s="184"/>
      <c r="G96" s="184"/>
      <c r="H96" s="184"/>
      <c r="I96" s="185" t="s">
        <v>20</v>
      </c>
      <c r="J96" s="186"/>
      <c r="K96" s="187"/>
      <c r="L96" s="186" t="s">
        <v>21</v>
      </c>
      <c r="M96" s="186"/>
      <c r="N96" s="186"/>
      <c r="O96" s="217"/>
      <c r="P96" s="188" t="e">
        <f>VLOOKUP($B95,利用者一覧!$C$4:$AU$53,41,FALSE)</f>
        <v>#N/A</v>
      </c>
      <c r="Q96" s="189"/>
      <c r="R96" s="189"/>
      <c r="S96" s="189"/>
      <c r="T96" s="189"/>
      <c r="U96" s="190"/>
      <c r="V96" s="89" t="s">
        <v>148</v>
      </c>
      <c r="W96" s="224"/>
      <c r="X96" s="225"/>
      <c r="Y96" s="225"/>
      <c r="Z96" s="225"/>
      <c r="AA96" s="225"/>
      <c r="AB96" s="225"/>
      <c r="AC96" s="225"/>
      <c r="AD96" s="226"/>
    </row>
    <row r="97" spans="1:30" ht="21" customHeight="1" thickBot="1">
      <c r="A97" s="147"/>
      <c r="B97" s="210"/>
      <c r="C97" s="210"/>
      <c r="D97" s="210"/>
      <c r="E97" s="191" t="s">
        <v>25</v>
      </c>
      <c r="F97" s="192"/>
      <c r="G97" s="192"/>
      <c r="H97" s="192"/>
      <c r="I97" s="193" t="s">
        <v>20</v>
      </c>
      <c r="J97" s="194"/>
      <c r="K97" s="195"/>
      <c r="L97" s="194" t="s">
        <v>21</v>
      </c>
      <c r="M97" s="194"/>
      <c r="N97" s="194"/>
      <c r="O97" s="217"/>
      <c r="P97" s="188" t="e">
        <f>VLOOKUP($B95,利用者一覧!$C$4:$AU$53,42,FALSE)</f>
        <v>#N/A</v>
      </c>
      <c r="Q97" s="189"/>
      <c r="R97" s="189"/>
      <c r="S97" s="189"/>
      <c r="T97" s="189"/>
      <c r="U97" s="190"/>
      <c r="V97" s="89" t="s">
        <v>148</v>
      </c>
      <c r="W97" s="224"/>
      <c r="X97" s="225"/>
      <c r="Y97" s="225"/>
      <c r="Z97" s="225"/>
      <c r="AA97" s="225"/>
      <c r="AB97" s="225"/>
      <c r="AC97" s="225"/>
      <c r="AD97" s="226"/>
    </row>
    <row r="98" spans="1:30" ht="21" customHeight="1" thickBot="1">
      <c r="A98" s="147"/>
      <c r="B98" s="162" t="s">
        <v>132</v>
      </c>
      <c r="C98" s="165" t="s">
        <v>13</v>
      </c>
      <c r="D98" s="166"/>
      <c r="E98" s="167" t="s">
        <v>14</v>
      </c>
      <c r="F98" s="166"/>
      <c r="G98" s="167" t="s">
        <v>15</v>
      </c>
      <c r="H98" s="166"/>
      <c r="I98" s="167" t="s">
        <v>16</v>
      </c>
      <c r="J98" s="166"/>
      <c r="K98" s="167" t="s">
        <v>17</v>
      </c>
      <c r="L98" s="166"/>
      <c r="M98" s="167" t="s">
        <v>18</v>
      </c>
      <c r="N98" s="168"/>
      <c r="O98" s="169" t="s">
        <v>135</v>
      </c>
      <c r="P98" s="170"/>
      <c r="Q98" s="170" t="s">
        <v>143</v>
      </c>
      <c r="R98" s="170"/>
      <c r="S98" s="170" t="s">
        <v>144</v>
      </c>
      <c r="T98" s="170"/>
      <c r="U98" s="170" t="s">
        <v>138</v>
      </c>
      <c r="V98" s="171"/>
      <c r="W98" s="224"/>
      <c r="X98" s="225"/>
      <c r="Y98" s="225"/>
      <c r="Z98" s="225"/>
      <c r="AA98" s="225"/>
      <c r="AB98" s="225"/>
      <c r="AC98" s="225"/>
      <c r="AD98" s="226"/>
    </row>
    <row r="99" spans="1:30" ht="21" customHeight="1" thickTop="1">
      <c r="A99" s="147"/>
      <c r="B99" s="163"/>
      <c r="C99" s="90" t="s">
        <v>22</v>
      </c>
      <c r="D99" s="91" t="s">
        <v>23</v>
      </c>
      <c r="E99" s="92" t="s">
        <v>22</v>
      </c>
      <c r="F99" s="91" t="s">
        <v>23</v>
      </c>
      <c r="G99" s="92" t="s">
        <v>22</v>
      </c>
      <c r="H99" s="91" t="s">
        <v>23</v>
      </c>
      <c r="I99" s="92" t="s">
        <v>22</v>
      </c>
      <c r="J99" s="91" t="s">
        <v>23</v>
      </c>
      <c r="K99" s="92" t="s">
        <v>22</v>
      </c>
      <c r="L99" s="91" t="s">
        <v>23</v>
      </c>
      <c r="M99" s="92" t="s">
        <v>22</v>
      </c>
      <c r="N99" s="93" t="s">
        <v>23</v>
      </c>
      <c r="O99" s="172" t="e">
        <f>VLOOKUP($B95,利用者一覧!$C$4:$AU$53,14,FALSE)</f>
        <v>#N/A</v>
      </c>
      <c r="P99" s="155"/>
      <c r="Q99" s="173" t="e">
        <f>VLOOKUP($B95,利用者一覧!$C$4:$AU$53,16,FALSE)</f>
        <v>#N/A</v>
      </c>
      <c r="R99" s="155"/>
      <c r="S99" s="155" t="e">
        <f>VLOOKUP($B95,利用者一覧!$C$4:$AU$53,18,FALSE)</f>
        <v>#N/A</v>
      </c>
      <c r="T99" s="155"/>
      <c r="U99" s="155" t="e">
        <f>VLOOKUP($B95,利用者一覧!$C$4:$AU$53,20,FALSE)</f>
        <v>#N/A</v>
      </c>
      <c r="V99" s="155"/>
      <c r="W99" s="179" t="e">
        <f>VLOOKUP($B95,利用者一覧!$C$4:$AU$53,44,FALSE)</f>
        <v>#N/A</v>
      </c>
      <c r="X99" s="179"/>
      <c r="Y99" s="179"/>
      <c r="Z99" s="179"/>
      <c r="AA99" s="179"/>
      <c r="AB99" s="179"/>
      <c r="AC99" s="179"/>
      <c r="AD99" s="180"/>
    </row>
    <row r="100" spans="1:30" ht="21" customHeight="1">
      <c r="A100" s="147"/>
      <c r="B100" s="163"/>
      <c r="C100" s="156" t="e">
        <f>VLOOKUP($B95,利用者一覧!$C$4:$AU$53,30,FALSE)</f>
        <v>#N/A</v>
      </c>
      <c r="D100" s="158" t="s">
        <v>148</v>
      </c>
      <c r="E100" s="160" t="e">
        <f>VLOOKUP($B95,利用者一覧!$C$4:$AU$53,31,FALSE)</f>
        <v>#N/A</v>
      </c>
      <c r="F100" s="158" t="s">
        <v>148</v>
      </c>
      <c r="G100" s="160" t="e">
        <f>VLOOKUP($B95,利用者一覧!$C$4:$AU$53,32,FALSE)</f>
        <v>#N/A</v>
      </c>
      <c r="H100" s="158" t="s">
        <v>148</v>
      </c>
      <c r="I100" s="160" t="e">
        <f>VLOOKUP($B95,利用者一覧!$C$4:$AU$53,33,FALSE)</f>
        <v>#N/A</v>
      </c>
      <c r="J100" s="158" t="s">
        <v>148</v>
      </c>
      <c r="K100" s="160" t="e">
        <f>VLOOKUP($B95,利用者一覧!$C$4:$AU$53,34,FALSE)</f>
        <v>#N/A</v>
      </c>
      <c r="L100" s="158" t="s">
        <v>148</v>
      </c>
      <c r="M100" s="160" t="e">
        <f>VLOOKUP($B95,利用者一覧!$C$4:$AU$53,35,FALSE)</f>
        <v>#N/A</v>
      </c>
      <c r="N100" s="200" t="s">
        <v>148</v>
      </c>
      <c r="O100" s="202" t="s">
        <v>139</v>
      </c>
      <c r="P100" s="152"/>
      <c r="Q100" s="152" t="s">
        <v>140</v>
      </c>
      <c r="R100" s="152"/>
      <c r="S100" s="152" t="s">
        <v>141</v>
      </c>
      <c r="T100" s="152"/>
      <c r="U100" s="152" t="s">
        <v>142</v>
      </c>
      <c r="V100" s="152"/>
      <c r="W100" s="179"/>
      <c r="X100" s="179"/>
      <c r="Y100" s="179"/>
      <c r="Z100" s="179"/>
      <c r="AA100" s="179"/>
      <c r="AB100" s="179"/>
      <c r="AC100" s="179"/>
      <c r="AD100" s="180"/>
    </row>
    <row r="101" spans="1:30" ht="21" customHeight="1" thickBot="1">
      <c r="A101" s="147"/>
      <c r="B101" s="164"/>
      <c r="C101" s="157"/>
      <c r="D101" s="159"/>
      <c r="E101" s="161"/>
      <c r="F101" s="159"/>
      <c r="G101" s="161"/>
      <c r="H101" s="159"/>
      <c r="I101" s="161"/>
      <c r="J101" s="159"/>
      <c r="K101" s="161"/>
      <c r="L101" s="159"/>
      <c r="M101" s="161"/>
      <c r="N101" s="201"/>
      <c r="O101" s="153" t="e">
        <f>VLOOKUP($B95,利用者一覧!$C$4:$AU$53,22,FALSE)</f>
        <v>#N/A</v>
      </c>
      <c r="P101" s="154"/>
      <c r="Q101" s="154" t="e">
        <f>VLOOKUP($B95,利用者一覧!$C$4:$AU$53,24,FALSE)</f>
        <v>#N/A</v>
      </c>
      <c r="R101" s="154"/>
      <c r="S101" s="154" t="e">
        <f>VLOOKUP($B95,利用者一覧!$C$4:$AU$53,26,FALSE)</f>
        <v>#N/A</v>
      </c>
      <c r="T101" s="154"/>
      <c r="U101" s="154" t="e">
        <f>VLOOKUP($B95,利用者一覧!$C$4:$AU$53,28,FALSE)</f>
        <v>#N/A</v>
      </c>
      <c r="V101" s="154"/>
      <c r="W101" s="181"/>
      <c r="X101" s="181"/>
      <c r="Y101" s="181"/>
      <c r="Z101" s="181"/>
      <c r="AA101" s="181"/>
      <c r="AB101" s="181"/>
      <c r="AC101" s="181"/>
      <c r="AD101" s="182"/>
    </row>
    <row r="102" spans="1:30" ht="26.4" customHeight="1" thickBot="1">
      <c r="A102" s="148"/>
      <c r="B102" s="174" t="s">
        <v>182</v>
      </c>
      <c r="C102" s="175"/>
      <c r="D102" s="176"/>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8"/>
    </row>
    <row r="103" spans="1:30" ht="21" customHeight="1" thickBot="1">
      <c r="A103" s="146">
        <v>12</v>
      </c>
      <c r="B103" s="149" t="s">
        <v>9</v>
      </c>
      <c r="C103" s="150"/>
      <c r="D103" s="151"/>
      <c r="E103" s="149" t="s">
        <v>10</v>
      </c>
      <c r="F103" s="150"/>
      <c r="G103" s="150"/>
      <c r="H103" s="150"/>
      <c r="I103" s="196" t="s">
        <v>11</v>
      </c>
      <c r="J103" s="150"/>
      <c r="K103" s="197"/>
      <c r="L103" s="150" t="s">
        <v>12</v>
      </c>
      <c r="M103" s="150"/>
      <c r="N103" s="150"/>
      <c r="O103" s="198" t="s">
        <v>175</v>
      </c>
      <c r="P103" s="199"/>
      <c r="Q103" s="199"/>
      <c r="R103" s="199"/>
      <c r="S103" s="199"/>
      <c r="T103" s="199"/>
      <c r="U103" s="199"/>
      <c r="V103" s="199"/>
      <c r="W103" s="203" t="s">
        <v>169</v>
      </c>
      <c r="X103" s="204"/>
      <c r="Y103" s="204"/>
      <c r="Z103" s="205"/>
      <c r="AA103" s="206" t="e">
        <f>VLOOKUP($B104,利用者一覧!$C$4:$AU$53,43,FALSE)</f>
        <v>#N/A</v>
      </c>
      <c r="AB103" s="206"/>
      <c r="AC103" s="206"/>
      <c r="AD103" s="207"/>
    </row>
    <row r="104" spans="1:30" ht="21" customHeight="1" thickTop="1">
      <c r="A104" s="147"/>
      <c r="B104" s="208"/>
      <c r="C104" s="208"/>
      <c r="D104" s="208"/>
      <c r="E104" s="211" t="s">
        <v>19</v>
      </c>
      <c r="F104" s="212"/>
      <c r="G104" s="212"/>
      <c r="H104" s="212"/>
      <c r="I104" s="213" t="s">
        <v>20</v>
      </c>
      <c r="J104" s="214"/>
      <c r="K104" s="215"/>
      <c r="L104" s="214" t="s">
        <v>21</v>
      </c>
      <c r="M104" s="214"/>
      <c r="N104" s="214"/>
      <c r="O104" s="216" t="s">
        <v>147</v>
      </c>
      <c r="P104" s="218" t="e">
        <f>VLOOKUP($B104,利用者一覧!$C$4:$AU$53,40,FALSE)</f>
        <v>#N/A</v>
      </c>
      <c r="Q104" s="219"/>
      <c r="R104" s="219"/>
      <c r="S104" s="219"/>
      <c r="T104" s="219"/>
      <c r="U104" s="220"/>
      <c r="V104" s="88" t="s">
        <v>148</v>
      </c>
      <c r="W104" s="221" t="e">
        <f>VLOOKUP($B104,利用者一覧!$C$4:$AU$53,45,FALSE)</f>
        <v>#N/A</v>
      </c>
      <c r="X104" s="222"/>
      <c r="Y104" s="222"/>
      <c r="Z104" s="222"/>
      <c r="AA104" s="222"/>
      <c r="AB104" s="222"/>
      <c r="AC104" s="222"/>
      <c r="AD104" s="223"/>
    </row>
    <row r="105" spans="1:30" ht="21" customHeight="1">
      <c r="A105" s="147"/>
      <c r="B105" s="209"/>
      <c r="C105" s="209"/>
      <c r="D105" s="209"/>
      <c r="E105" s="183" t="s">
        <v>24</v>
      </c>
      <c r="F105" s="184"/>
      <c r="G105" s="184"/>
      <c r="H105" s="184"/>
      <c r="I105" s="185" t="s">
        <v>20</v>
      </c>
      <c r="J105" s="186"/>
      <c r="K105" s="187"/>
      <c r="L105" s="186" t="s">
        <v>21</v>
      </c>
      <c r="M105" s="186"/>
      <c r="N105" s="186"/>
      <c r="O105" s="217"/>
      <c r="P105" s="188" t="e">
        <f>VLOOKUP($B104,利用者一覧!$C$4:$AU$53,41,FALSE)</f>
        <v>#N/A</v>
      </c>
      <c r="Q105" s="189"/>
      <c r="R105" s="189"/>
      <c r="S105" s="189"/>
      <c r="T105" s="189"/>
      <c r="U105" s="190"/>
      <c r="V105" s="89" t="s">
        <v>148</v>
      </c>
      <c r="W105" s="224"/>
      <c r="X105" s="225"/>
      <c r="Y105" s="225"/>
      <c r="Z105" s="225"/>
      <c r="AA105" s="225"/>
      <c r="AB105" s="225"/>
      <c r="AC105" s="225"/>
      <c r="AD105" s="226"/>
    </row>
    <row r="106" spans="1:30" ht="21" customHeight="1" thickBot="1">
      <c r="A106" s="147"/>
      <c r="B106" s="210"/>
      <c r="C106" s="210"/>
      <c r="D106" s="210"/>
      <c r="E106" s="191" t="s">
        <v>25</v>
      </c>
      <c r="F106" s="192"/>
      <c r="G106" s="192"/>
      <c r="H106" s="192"/>
      <c r="I106" s="193" t="s">
        <v>20</v>
      </c>
      <c r="J106" s="194"/>
      <c r="K106" s="195"/>
      <c r="L106" s="194" t="s">
        <v>21</v>
      </c>
      <c r="M106" s="194"/>
      <c r="N106" s="194"/>
      <c r="O106" s="217"/>
      <c r="P106" s="188" t="e">
        <f>VLOOKUP($B104,利用者一覧!$C$4:$AU$53,42,FALSE)</f>
        <v>#N/A</v>
      </c>
      <c r="Q106" s="189"/>
      <c r="R106" s="189"/>
      <c r="S106" s="189"/>
      <c r="T106" s="189"/>
      <c r="U106" s="190"/>
      <c r="V106" s="89" t="s">
        <v>148</v>
      </c>
      <c r="W106" s="224"/>
      <c r="X106" s="225"/>
      <c r="Y106" s="225"/>
      <c r="Z106" s="225"/>
      <c r="AA106" s="225"/>
      <c r="AB106" s="225"/>
      <c r="AC106" s="225"/>
      <c r="AD106" s="226"/>
    </row>
    <row r="107" spans="1:30" ht="21" customHeight="1" thickBot="1">
      <c r="A107" s="147"/>
      <c r="B107" s="162" t="s">
        <v>132</v>
      </c>
      <c r="C107" s="165" t="s">
        <v>13</v>
      </c>
      <c r="D107" s="166"/>
      <c r="E107" s="167" t="s">
        <v>14</v>
      </c>
      <c r="F107" s="166"/>
      <c r="G107" s="167" t="s">
        <v>15</v>
      </c>
      <c r="H107" s="166"/>
      <c r="I107" s="167" t="s">
        <v>16</v>
      </c>
      <c r="J107" s="166"/>
      <c r="K107" s="167" t="s">
        <v>17</v>
      </c>
      <c r="L107" s="166"/>
      <c r="M107" s="167" t="s">
        <v>18</v>
      </c>
      <c r="N107" s="168"/>
      <c r="O107" s="169" t="s">
        <v>135</v>
      </c>
      <c r="P107" s="170"/>
      <c r="Q107" s="170" t="s">
        <v>143</v>
      </c>
      <c r="R107" s="170"/>
      <c r="S107" s="170" t="s">
        <v>144</v>
      </c>
      <c r="T107" s="170"/>
      <c r="U107" s="170" t="s">
        <v>138</v>
      </c>
      <c r="V107" s="171"/>
      <c r="W107" s="224"/>
      <c r="X107" s="225"/>
      <c r="Y107" s="225"/>
      <c r="Z107" s="225"/>
      <c r="AA107" s="225"/>
      <c r="AB107" s="225"/>
      <c r="AC107" s="225"/>
      <c r="AD107" s="226"/>
    </row>
    <row r="108" spans="1:30" ht="21" customHeight="1" thickTop="1">
      <c r="A108" s="147"/>
      <c r="B108" s="163"/>
      <c r="C108" s="90" t="s">
        <v>22</v>
      </c>
      <c r="D108" s="91" t="s">
        <v>23</v>
      </c>
      <c r="E108" s="92" t="s">
        <v>22</v>
      </c>
      <c r="F108" s="91" t="s">
        <v>23</v>
      </c>
      <c r="G108" s="92" t="s">
        <v>22</v>
      </c>
      <c r="H108" s="91" t="s">
        <v>23</v>
      </c>
      <c r="I108" s="92" t="s">
        <v>22</v>
      </c>
      <c r="J108" s="91" t="s">
        <v>23</v>
      </c>
      <c r="K108" s="92" t="s">
        <v>22</v>
      </c>
      <c r="L108" s="91" t="s">
        <v>23</v>
      </c>
      <c r="M108" s="92" t="s">
        <v>22</v>
      </c>
      <c r="N108" s="93" t="s">
        <v>23</v>
      </c>
      <c r="O108" s="172" t="e">
        <f>VLOOKUP($B104,利用者一覧!$C$4:$AU$53,14,FALSE)</f>
        <v>#N/A</v>
      </c>
      <c r="P108" s="155"/>
      <c r="Q108" s="173" t="e">
        <f>VLOOKUP($B104,利用者一覧!$C$4:$AU$53,16,FALSE)</f>
        <v>#N/A</v>
      </c>
      <c r="R108" s="155"/>
      <c r="S108" s="155" t="e">
        <f>VLOOKUP($B104,利用者一覧!$C$4:$AU$53,18,FALSE)</f>
        <v>#N/A</v>
      </c>
      <c r="T108" s="155"/>
      <c r="U108" s="155" t="e">
        <f>VLOOKUP($B104,利用者一覧!$C$4:$AU$53,20,FALSE)</f>
        <v>#N/A</v>
      </c>
      <c r="V108" s="155"/>
      <c r="W108" s="179" t="e">
        <f>VLOOKUP($B104,利用者一覧!$C$4:$AU$53,44,FALSE)</f>
        <v>#N/A</v>
      </c>
      <c r="X108" s="179"/>
      <c r="Y108" s="179"/>
      <c r="Z108" s="179"/>
      <c r="AA108" s="179"/>
      <c r="AB108" s="179"/>
      <c r="AC108" s="179"/>
      <c r="AD108" s="180"/>
    </row>
    <row r="109" spans="1:30" ht="21" customHeight="1">
      <c r="A109" s="147"/>
      <c r="B109" s="163"/>
      <c r="C109" s="156" t="e">
        <f>VLOOKUP($B104,利用者一覧!$C$4:$AU$53,30,FALSE)</f>
        <v>#N/A</v>
      </c>
      <c r="D109" s="158" t="s">
        <v>148</v>
      </c>
      <c r="E109" s="160" t="e">
        <f>VLOOKUP($B104,利用者一覧!$C$4:$AU$53,31,FALSE)</f>
        <v>#N/A</v>
      </c>
      <c r="F109" s="158" t="s">
        <v>148</v>
      </c>
      <c r="G109" s="160" t="e">
        <f>VLOOKUP($B104,利用者一覧!$C$4:$AU$53,32,FALSE)</f>
        <v>#N/A</v>
      </c>
      <c r="H109" s="158" t="s">
        <v>148</v>
      </c>
      <c r="I109" s="160" t="e">
        <f>VLOOKUP($B104,利用者一覧!$C$4:$AU$53,33,FALSE)</f>
        <v>#N/A</v>
      </c>
      <c r="J109" s="158" t="s">
        <v>148</v>
      </c>
      <c r="K109" s="160" t="e">
        <f>VLOOKUP($B104,利用者一覧!$C$4:$AU$53,34,FALSE)</f>
        <v>#N/A</v>
      </c>
      <c r="L109" s="158" t="s">
        <v>148</v>
      </c>
      <c r="M109" s="160" t="e">
        <f>VLOOKUP($B104,利用者一覧!$C$4:$AU$53,35,FALSE)</f>
        <v>#N/A</v>
      </c>
      <c r="N109" s="200" t="s">
        <v>148</v>
      </c>
      <c r="O109" s="202" t="s">
        <v>139</v>
      </c>
      <c r="P109" s="152"/>
      <c r="Q109" s="152" t="s">
        <v>140</v>
      </c>
      <c r="R109" s="152"/>
      <c r="S109" s="152" t="s">
        <v>141</v>
      </c>
      <c r="T109" s="152"/>
      <c r="U109" s="152" t="s">
        <v>142</v>
      </c>
      <c r="V109" s="152"/>
      <c r="W109" s="179"/>
      <c r="X109" s="179"/>
      <c r="Y109" s="179"/>
      <c r="Z109" s="179"/>
      <c r="AA109" s="179"/>
      <c r="AB109" s="179"/>
      <c r="AC109" s="179"/>
      <c r="AD109" s="180"/>
    </row>
    <row r="110" spans="1:30" ht="21" customHeight="1" thickBot="1">
      <c r="A110" s="147"/>
      <c r="B110" s="164"/>
      <c r="C110" s="157"/>
      <c r="D110" s="159"/>
      <c r="E110" s="161"/>
      <c r="F110" s="159"/>
      <c r="G110" s="161"/>
      <c r="H110" s="159"/>
      <c r="I110" s="161"/>
      <c r="J110" s="159"/>
      <c r="K110" s="161"/>
      <c r="L110" s="159"/>
      <c r="M110" s="161"/>
      <c r="N110" s="201"/>
      <c r="O110" s="153" t="e">
        <f>VLOOKUP($B104,利用者一覧!$C$4:$AU$53,22,FALSE)</f>
        <v>#N/A</v>
      </c>
      <c r="P110" s="154"/>
      <c r="Q110" s="154" t="e">
        <f>VLOOKUP($B104,利用者一覧!$C$4:$AU$53,24,FALSE)</f>
        <v>#N/A</v>
      </c>
      <c r="R110" s="154"/>
      <c r="S110" s="154" t="e">
        <f>VLOOKUP($B104,利用者一覧!$C$4:$AU$53,26,FALSE)</f>
        <v>#N/A</v>
      </c>
      <c r="T110" s="154"/>
      <c r="U110" s="154" t="e">
        <f>VLOOKUP($B104,利用者一覧!$C$4:$AU$53,28,FALSE)</f>
        <v>#N/A</v>
      </c>
      <c r="V110" s="154"/>
      <c r="W110" s="181"/>
      <c r="X110" s="181"/>
      <c r="Y110" s="181"/>
      <c r="Z110" s="181"/>
      <c r="AA110" s="181"/>
      <c r="AB110" s="181"/>
      <c r="AC110" s="181"/>
      <c r="AD110" s="182"/>
    </row>
    <row r="111" spans="1:30" ht="26.4" customHeight="1" thickBot="1">
      <c r="A111" s="148"/>
      <c r="B111" s="174" t="s">
        <v>182</v>
      </c>
      <c r="C111" s="175"/>
      <c r="D111" s="176"/>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8"/>
    </row>
    <row r="112" spans="1:30" ht="21" customHeight="1" thickBot="1">
      <c r="A112" s="146">
        <v>13</v>
      </c>
      <c r="B112" s="149" t="s">
        <v>9</v>
      </c>
      <c r="C112" s="150"/>
      <c r="D112" s="151"/>
      <c r="E112" s="149" t="s">
        <v>10</v>
      </c>
      <c r="F112" s="150"/>
      <c r="G112" s="150"/>
      <c r="H112" s="150"/>
      <c r="I112" s="196" t="s">
        <v>11</v>
      </c>
      <c r="J112" s="150"/>
      <c r="K112" s="197"/>
      <c r="L112" s="150" t="s">
        <v>12</v>
      </c>
      <c r="M112" s="150"/>
      <c r="N112" s="150"/>
      <c r="O112" s="198" t="s">
        <v>175</v>
      </c>
      <c r="P112" s="199"/>
      <c r="Q112" s="199"/>
      <c r="R112" s="199"/>
      <c r="S112" s="199"/>
      <c r="T112" s="199"/>
      <c r="U112" s="199"/>
      <c r="V112" s="199"/>
      <c r="W112" s="203" t="s">
        <v>169</v>
      </c>
      <c r="X112" s="204"/>
      <c r="Y112" s="204"/>
      <c r="Z112" s="205"/>
      <c r="AA112" s="206" t="e">
        <f>VLOOKUP($B113,利用者一覧!$C$4:$AU$53,43,FALSE)</f>
        <v>#N/A</v>
      </c>
      <c r="AB112" s="206"/>
      <c r="AC112" s="206"/>
      <c r="AD112" s="207"/>
    </row>
    <row r="113" spans="1:30" ht="21" customHeight="1" thickTop="1">
      <c r="A113" s="147"/>
      <c r="B113" s="208"/>
      <c r="C113" s="208"/>
      <c r="D113" s="208"/>
      <c r="E113" s="211" t="s">
        <v>19</v>
      </c>
      <c r="F113" s="212"/>
      <c r="G113" s="212"/>
      <c r="H113" s="212"/>
      <c r="I113" s="213" t="s">
        <v>20</v>
      </c>
      <c r="J113" s="214"/>
      <c r="K113" s="215"/>
      <c r="L113" s="214" t="s">
        <v>21</v>
      </c>
      <c r="M113" s="214"/>
      <c r="N113" s="214"/>
      <c r="O113" s="216" t="s">
        <v>147</v>
      </c>
      <c r="P113" s="218" t="e">
        <f>VLOOKUP($B113,利用者一覧!$C$4:$AU$53,40,FALSE)</f>
        <v>#N/A</v>
      </c>
      <c r="Q113" s="219"/>
      <c r="R113" s="219"/>
      <c r="S113" s="219"/>
      <c r="T113" s="219"/>
      <c r="U113" s="220"/>
      <c r="V113" s="88" t="s">
        <v>148</v>
      </c>
      <c r="W113" s="221" t="e">
        <f>VLOOKUP($B113,利用者一覧!$C$4:$AU$53,45,FALSE)</f>
        <v>#N/A</v>
      </c>
      <c r="X113" s="222"/>
      <c r="Y113" s="222"/>
      <c r="Z113" s="222"/>
      <c r="AA113" s="222"/>
      <c r="AB113" s="222"/>
      <c r="AC113" s="222"/>
      <c r="AD113" s="223"/>
    </row>
    <row r="114" spans="1:30" ht="21" customHeight="1">
      <c r="A114" s="147"/>
      <c r="B114" s="209"/>
      <c r="C114" s="209"/>
      <c r="D114" s="209"/>
      <c r="E114" s="183" t="s">
        <v>24</v>
      </c>
      <c r="F114" s="184"/>
      <c r="G114" s="184"/>
      <c r="H114" s="184"/>
      <c r="I114" s="185" t="s">
        <v>20</v>
      </c>
      <c r="J114" s="186"/>
      <c r="K114" s="187"/>
      <c r="L114" s="186" t="s">
        <v>21</v>
      </c>
      <c r="M114" s="186"/>
      <c r="N114" s="186"/>
      <c r="O114" s="217"/>
      <c r="P114" s="188" t="e">
        <f>VLOOKUP($B113,利用者一覧!$C$4:$AU$53,41,FALSE)</f>
        <v>#N/A</v>
      </c>
      <c r="Q114" s="189"/>
      <c r="R114" s="189"/>
      <c r="S114" s="189"/>
      <c r="T114" s="189"/>
      <c r="U114" s="190"/>
      <c r="V114" s="89" t="s">
        <v>148</v>
      </c>
      <c r="W114" s="224"/>
      <c r="X114" s="225"/>
      <c r="Y114" s="225"/>
      <c r="Z114" s="225"/>
      <c r="AA114" s="225"/>
      <c r="AB114" s="225"/>
      <c r="AC114" s="225"/>
      <c r="AD114" s="226"/>
    </row>
    <row r="115" spans="1:30" ht="21" customHeight="1" thickBot="1">
      <c r="A115" s="147"/>
      <c r="B115" s="210"/>
      <c r="C115" s="210"/>
      <c r="D115" s="210"/>
      <c r="E115" s="191" t="s">
        <v>25</v>
      </c>
      <c r="F115" s="192"/>
      <c r="G115" s="192"/>
      <c r="H115" s="192"/>
      <c r="I115" s="193" t="s">
        <v>20</v>
      </c>
      <c r="J115" s="194"/>
      <c r="K115" s="195"/>
      <c r="L115" s="194" t="s">
        <v>21</v>
      </c>
      <c r="M115" s="194"/>
      <c r="N115" s="194"/>
      <c r="O115" s="217"/>
      <c r="P115" s="188" t="e">
        <f>VLOOKUP($B113,利用者一覧!$C$4:$AU$53,42,FALSE)</f>
        <v>#N/A</v>
      </c>
      <c r="Q115" s="189"/>
      <c r="R115" s="189"/>
      <c r="S115" s="189"/>
      <c r="T115" s="189"/>
      <c r="U115" s="190"/>
      <c r="V115" s="89" t="s">
        <v>148</v>
      </c>
      <c r="W115" s="224"/>
      <c r="X115" s="225"/>
      <c r="Y115" s="225"/>
      <c r="Z115" s="225"/>
      <c r="AA115" s="225"/>
      <c r="AB115" s="225"/>
      <c r="AC115" s="225"/>
      <c r="AD115" s="226"/>
    </row>
    <row r="116" spans="1:30" ht="21" customHeight="1" thickBot="1">
      <c r="A116" s="147"/>
      <c r="B116" s="162" t="s">
        <v>132</v>
      </c>
      <c r="C116" s="165" t="s">
        <v>13</v>
      </c>
      <c r="D116" s="166"/>
      <c r="E116" s="167" t="s">
        <v>14</v>
      </c>
      <c r="F116" s="166"/>
      <c r="G116" s="167" t="s">
        <v>15</v>
      </c>
      <c r="H116" s="166"/>
      <c r="I116" s="167" t="s">
        <v>16</v>
      </c>
      <c r="J116" s="166"/>
      <c r="K116" s="167" t="s">
        <v>17</v>
      </c>
      <c r="L116" s="166"/>
      <c r="M116" s="167" t="s">
        <v>18</v>
      </c>
      <c r="N116" s="168"/>
      <c r="O116" s="169" t="s">
        <v>135</v>
      </c>
      <c r="P116" s="170"/>
      <c r="Q116" s="170" t="s">
        <v>143</v>
      </c>
      <c r="R116" s="170"/>
      <c r="S116" s="170" t="s">
        <v>144</v>
      </c>
      <c r="T116" s="170"/>
      <c r="U116" s="170" t="s">
        <v>138</v>
      </c>
      <c r="V116" s="171"/>
      <c r="W116" s="224"/>
      <c r="X116" s="225"/>
      <c r="Y116" s="225"/>
      <c r="Z116" s="225"/>
      <c r="AA116" s="225"/>
      <c r="AB116" s="225"/>
      <c r="AC116" s="225"/>
      <c r="AD116" s="226"/>
    </row>
    <row r="117" spans="1:30" ht="21" customHeight="1" thickTop="1">
      <c r="A117" s="147"/>
      <c r="B117" s="163"/>
      <c r="C117" s="90" t="s">
        <v>22</v>
      </c>
      <c r="D117" s="91" t="s">
        <v>23</v>
      </c>
      <c r="E117" s="92" t="s">
        <v>22</v>
      </c>
      <c r="F117" s="91" t="s">
        <v>23</v>
      </c>
      <c r="G117" s="92" t="s">
        <v>22</v>
      </c>
      <c r="H117" s="91" t="s">
        <v>23</v>
      </c>
      <c r="I117" s="92" t="s">
        <v>22</v>
      </c>
      <c r="J117" s="91" t="s">
        <v>23</v>
      </c>
      <c r="K117" s="92" t="s">
        <v>22</v>
      </c>
      <c r="L117" s="91" t="s">
        <v>23</v>
      </c>
      <c r="M117" s="92" t="s">
        <v>22</v>
      </c>
      <c r="N117" s="93" t="s">
        <v>23</v>
      </c>
      <c r="O117" s="172" t="e">
        <f>VLOOKUP($B113,利用者一覧!$C$4:$AU$53,14,FALSE)</f>
        <v>#N/A</v>
      </c>
      <c r="P117" s="155"/>
      <c r="Q117" s="173" t="e">
        <f>VLOOKUP($B113,利用者一覧!$C$4:$AU$53,16,FALSE)</f>
        <v>#N/A</v>
      </c>
      <c r="R117" s="155"/>
      <c r="S117" s="155" t="e">
        <f>VLOOKUP($B113,利用者一覧!$C$4:$AU$53,18,FALSE)</f>
        <v>#N/A</v>
      </c>
      <c r="T117" s="155"/>
      <c r="U117" s="155" t="e">
        <f>VLOOKUP($B113,利用者一覧!$C$4:$AU$53,20,FALSE)</f>
        <v>#N/A</v>
      </c>
      <c r="V117" s="155"/>
      <c r="W117" s="179" t="e">
        <f>VLOOKUP($B113,利用者一覧!$C$4:$AU$53,44,FALSE)</f>
        <v>#N/A</v>
      </c>
      <c r="X117" s="179"/>
      <c r="Y117" s="179"/>
      <c r="Z117" s="179"/>
      <c r="AA117" s="179"/>
      <c r="AB117" s="179"/>
      <c r="AC117" s="179"/>
      <c r="AD117" s="180"/>
    </row>
    <row r="118" spans="1:30" ht="21" customHeight="1">
      <c r="A118" s="147"/>
      <c r="B118" s="163"/>
      <c r="C118" s="156" t="e">
        <f>VLOOKUP($B113,利用者一覧!$C$4:$AU$53,30,FALSE)</f>
        <v>#N/A</v>
      </c>
      <c r="D118" s="158" t="s">
        <v>148</v>
      </c>
      <c r="E118" s="160" t="e">
        <f>VLOOKUP($B113,利用者一覧!$C$4:$AU$53,31,FALSE)</f>
        <v>#N/A</v>
      </c>
      <c r="F118" s="158" t="s">
        <v>148</v>
      </c>
      <c r="G118" s="160" t="e">
        <f>VLOOKUP($B113,利用者一覧!$C$4:$AU$53,32,FALSE)</f>
        <v>#N/A</v>
      </c>
      <c r="H118" s="158" t="s">
        <v>148</v>
      </c>
      <c r="I118" s="160" t="e">
        <f>VLOOKUP($B113,利用者一覧!$C$4:$AU$53,33,FALSE)</f>
        <v>#N/A</v>
      </c>
      <c r="J118" s="158" t="s">
        <v>148</v>
      </c>
      <c r="K118" s="160" t="e">
        <f>VLOOKUP($B113,利用者一覧!$C$4:$AU$53,34,FALSE)</f>
        <v>#N/A</v>
      </c>
      <c r="L118" s="158" t="s">
        <v>148</v>
      </c>
      <c r="M118" s="160" t="e">
        <f>VLOOKUP($B113,利用者一覧!$C$4:$AU$53,35,FALSE)</f>
        <v>#N/A</v>
      </c>
      <c r="N118" s="200" t="s">
        <v>148</v>
      </c>
      <c r="O118" s="202" t="s">
        <v>139</v>
      </c>
      <c r="P118" s="152"/>
      <c r="Q118" s="152" t="s">
        <v>140</v>
      </c>
      <c r="R118" s="152"/>
      <c r="S118" s="152" t="s">
        <v>141</v>
      </c>
      <c r="T118" s="152"/>
      <c r="U118" s="152" t="s">
        <v>142</v>
      </c>
      <c r="V118" s="152"/>
      <c r="W118" s="179"/>
      <c r="X118" s="179"/>
      <c r="Y118" s="179"/>
      <c r="Z118" s="179"/>
      <c r="AA118" s="179"/>
      <c r="AB118" s="179"/>
      <c r="AC118" s="179"/>
      <c r="AD118" s="180"/>
    </row>
    <row r="119" spans="1:30" ht="21" customHeight="1" thickBot="1">
      <c r="A119" s="147"/>
      <c r="B119" s="164"/>
      <c r="C119" s="157"/>
      <c r="D119" s="159"/>
      <c r="E119" s="161"/>
      <c r="F119" s="159"/>
      <c r="G119" s="161"/>
      <c r="H119" s="159"/>
      <c r="I119" s="161"/>
      <c r="J119" s="159"/>
      <c r="K119" s="161"/>
      <c r="L119" s="159"/>
      <c r="M119" s="161"/>
      <c r="N119" s="201"/>
      <c r="O119" s="153" t="e">
        <f>VLOOKUP($B113,利用者一覧!$C$4:$AU$53,22,FALSE)</f>
        <v>#N/A</v>
      </c>
      <c r="P119" s="154"/>
      <c r="Q119" s="154" t="e">
        <f>VLOOKUP($B113,利用者一覧!$C$4:$AU$53,24,FALSE)</f>
        <v>#N/A</v>
      </c>
      <c r="R119" s="154"/>
      <c r="S119" s="154" t="e">
        <f>VLOOKUP($B113,利用者一覧!$C$4:$AU$53,26,FALSE)</f>
        <v>#N/A</v>
      </c>
      <c r="T119" s="154"/>
      <c r="U119" s="154" t="e">
        <f>VLOOKUP($B113,利用者一覧!$C$4:$AU$53,28,FALSE)</f>
        <v>#N/A</v>
      </c>
      <c r="V119" s="154"/>
      <c r="W119" s="181"/>
      <c r="X119" s="181"/>
      <c r="Y119" s="181"/>
      <c r="Z119" s="181"/>
      <c r="AA119" s="181"/>
      <c r="AB119" s="181"/>
      <c r="AC119" s="181"/>
      <c r="AD119" s="182"/>
    </row>
    <row r="120" spans="1:30" ht="26.4" customHeight="1" thickBot="1">
      <c r="A120" s="148"/>
      <c r="B120" s="174" t="s">
        <v>182</v>
      </c>
      <c r="C120" s="175"/>
      <c r="D120" s="176"/>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8"/>
    </row>
    <row r="121" spans="1:30" ht="21" customHeight="1" thickBot="1">
      <c r="A121" s="146">
        <v>14</v>
      </c>
      <c r="B121" s="149" t="s">
        <v>9</v>
      </c>
      <c r="C121" s="150"/>
      <c r="D121" s="151"/>
      <c r="E121" s="149" t="s">
        <v>10</v>
      </c>
      <c r="F121" s="150"/>
      <c r="G121" s="150"/>
      <c r="H121" s="150"/>
      <c r="I121" s="196" t="s">
        <v>11</v>
      </c>
      <c r="J121" s="150"/>
      <c r="K121" s="197"/>
      <c r="L121" s="150" t="s">
        <v>12</v>
      </c>
      <c r="M121" s="150"/>
      <c r="N121" s="150"/>
      <c r="O121" s="198" t="s">
        <v>175</v>
      </c>
      <c r="P121" s="199"/>
      <c r="Q121" s="199"/>
      <c r="R121" s="199"/>
      <c r="S121" s="199"/>
      <c r="T121" s="199"/>
      <c r="U121" s="199"/>
      <c r="V121" s="199"/>
      <c r="W121" s="203" t="s">
        <v>169</v>
      </c>
      <c r="X121" s="204"/>
      <c r="Y121" s="204"/>
      <c r="Z121" s="205"/>
      <c r="AA121" s="206" t="e">
        <f>VLOOKUP($B122,利用者一覧!$C$4:$AU$53,43,FALSE)</f>
        <v>#N/A</v>
      </c>
      <c r="AB121" s="206"/>
      <c r="AC121" s="206"/>
      <c r="AD121" s="207"/>
    </row>
    <row r="122" spans="1:30" ht="21" customHeight="1" thickTop="1">
      <c r="A122" s="147"/>
      <c r="B122" s="208"/>
      <c r="C122" s="208"/>
      <c r="D122" s="208"/>
      <c r="E122" s="211" t="s">
        <v>19</v>
      </c>
      <c r="F122" s="212"/>
      <c r="G122" s="212"/>
      <c r="H122" s="212"/>
      <c r="I122" s="213" t="s">
        <v>20</v>
      </c>
      <c r="J122" s="214"/>
      <c r="K122" s="215"/>
      <c r="L122" s="214" t="s">
        <v>21</v>
      </c>
      <c r="M122" s="214"/>
      <c r="N122" s="214"/>
      <c r="O122" s="216" t="s">
        <v>147</v>
      </c>
      <c r="P122" s="218" t="e">
        <f>VLOOKUP($B122,利用者一覧!$C$4:$AU$53,40,FALSE)</f>
        <v>#N/A</v>
      </c>
      <c r="Q122" s="219"/>
      <c r="R122" s="219"/>
      <c r="S122" s="219"/>
      <c r="T122" s="219"/>
      <c r="U122" s="220"/>
      <c r="V122" s="88" t="s">
        <v>148</v>
      </c>
      <c r="W122" s="221" t="e">
        <f>VLOOKUP($B122,利用者一覧!$C$4:$AU$53,45,FALSE)</f>
        <v>#N/A</v>
      </c>
      <c r="X122" s="222"/>
      <c r="Y122" s="222"/>
      <c r="Z122" s="222"/>
      <c r="AA122" s="222"/>
      <c r="AB122" s="222"/>
      <c r="AC122" s="222"/>
      <c r="AD122" s="223"/>
    </row>
    <row r="123" spans="1:30" ht="21" customHeight="1">
      <c r="A123" s="147"/>
      <c r="B123" s="209"/>
      <c r="C123" s="209"/>
      <c r="D123" s="209"/>
      <c r="E123" s="183" t="s">
        <v>24</v>
      </c>
      <c r="F123" s="184"/>
      <c r="G123" s="184"/>
      <c r="H123" s="184"/>
      <c r="I123" s="185" t="s">
        <v>20</v>
      </c>
      <c r="J123" s="186"/>
      <c r="K123" s="187"/>
      <c r="L123" s="186" t="s">
        <v>21</v>
      </c>
      <c r="M123" s="186"/>
      <c r="N123" s="186"/>
      <c r="O123" s="217"/>
      <c r="P123" s="188" t="e">
        <f>VLOOKUP($B122,利用者一覧!$C$4:$AU$53,41,FALSE)</f>
        <v>#N/A</v>
      </c>
      <c r="Q123" s="189"/>
      <c r="R123" s="189"/>
      <c r="S123" s="189"/>
      <c r="T123" s="189"/>
      <c r="U123" s="190"/>
      <c r="V123" s="89" t="s">
        <v>148</v>
      </c>
      <c r="W123" s="224"/>
      <c r="X123" s="225"/>
      <c r="Y123" s="225"/>
      <c r="Z123" s="225"/>
      <c r="AA123" s="225"/>
      <c r="AB123" s="225"/>
      <c r="AC123" s="225"/>
      <c r="AD123" s="226"/>
    </row>
    <row r="124" spans="1:30" ht="21" customHeight="1" thickBot="1">
      <c r="A124" s="147"/>
      <c r="B124" s="210"/>
      <c r="C124" s="210"/>
      <c r="D124" s="210"/>
      <c r="E124" s="191" t="s">
        <v>25</v>
      </c>
      <c r="F124" s="192"/>
      <c r="G124" s="192"/>
      <c r="H124" s="192"/>
      <c r="I124" s="193" t="s">
        <v>20</v>
      </c>
      <c r="J124" s="194"/>
      <c r="K124" s="195"/>
      <c r="L124" s="194" t="s">
        <v>21</v>
      </c>
      <c r="M124" s="194"/>
      <c r="N124" s="194"/>
      <c r="O124" s="217"/>
      <c r="P124" s="188" t="e">
        <f>VLOOKUP($B122,利用者一覧!$C$4:$AU$53,42,FALSE)</f>
        <v>#N/A</v>
      </c>
      <c r="Q124" s="189"/>
      <c r="R124" s="189"/>
      <c r="S124" s="189"/>
      <c r="T124" s="189"/>
      <c r="U124" s="190"/>
      <c r="V124" s="89" t="s">
        <v>148</v>
      </c>
      <c r="W124" s="224"/>
      <c r="X124" s="225"/>
      <c r="Y124" s="225"/>
      <c r="Z124" s="225"/>
      <c r="AA124" s="225"/>
      <c r="AB124" s="225"/>
      <c r="AC124" s="225"/>
      <c r="AD124" s="226"/>
    </row>
    <row r="125" spans="1:30" ht="21" customHeight="1" thickBot="1">
      <c r="A125" s="147"/>
      <c r="B125" s="162" t="s">
        <v>132</v>
      </c>
      <c r="C125" s="165" t="s">
        <v>13</v>
      </c>
      <c r="D125" s="166"/>
      <c r="E125" s="167" t="s">
        <v>14</v>
      </c>
      <c r="F125" s="166"/>
      <c r="G125" s="167" t="s">
        <v>15</v>
      </c>
      <c r="H125" s="166"/>
      <c r="I125" s="167" t="s">
        <v>16</v>
      </c>
      <c r="J125" s="166"/>
      <c r="K125" s="167" t="s">
        <v>17</v>
      </c>
      <c r="L125" s="166"/>
      <c r="M125" s="167" t="s">
        <v>18</v>
      </c>
      <c r="N125" s="168"/>
      <c r="O125" s="169" t="s">
        <v>135</v>
      </c>
      <c r="P125" s="170"/>
      <c r="Q125" s="170" t="s">
        <v>143</v>
      </c>
      <c r="R125" s="170"/>
      <c r="S125" s="170" t="s">
        <v>144</v>
      </c>
      <c r="T125" s="170"/>
      <c r="U125" s="170" t="s">
        <v>138</v>
      </c>
      <c r="V125" s="171"/>
      <c r="W125" s="224"/>
      <c r="X125" s="225"/>
      <c r="Y125" s="225"/>
      <c r="Z125" s="225"/>
      <c r="AA125" s="225"/>
      <c r="AB125" s="225"/>
      <c r="AC125" s="225"/>
      <c r="AD125" s="226"/>
    </row>
    <row r="126" spans="1:30" ht="21" customHeight="1" thickTop="1">
      <c r="A126" s="147"/>
      <c r="B126" s="163"/>
      <c r="C126" s="90" t="s">
        <v>22</v>
      </c>
      <c r="D126" s="91" t="s">
        <v>23</v>
      </c>
      <c r="E126" s="92" t="s">
        <v>22</v>
      </c>
      <c r="F126" s="91" t="s">
        <v>23</v>
      </c>
      <c r="G126" s="92" t="s">
        <v>22</v>
      </c>
      <c r="H126" s="91" t="s">
        <v>23</v>
      </c>
      <c r="I126" s="92" t="s">
        <v>22</v>
      </c>
      <c r="J126" s="91" t="s">
        <v>23</v>
      </c>
      <c r="K126" s="92" t="s">
        <v>22</v>
      </c>
      <c r="L126" s="91" t="s">
        <v>23</v>
      </c>
      <c r="M126" s="92" t="s">
        <v>22</v>
      </c>
      <c r="N126" s="93" t="s">
        <v>23</v>
      </c>
      <c r="O126" s="172" t="e">
        <f>VLOOKUP($B122,利用者一覧!$C$4:$AU$53,14,FALSE)</f>
        <v>#N/A</v>
      </c>
      <c r="P126" s="155"/>
      <c r="Q126" s="173" t="e">
        <f>VLOOKUP($B122,利用者一覧!$C$4:$AU$53,16,FALSE)</f>
        <v>#N/A</v>
      </c>
      <c r="R126" s="155"/>
      <c r="S126" s="155" t="e">
        <f>VLOOKUP($B122,利用者一覧!$C$4:$AU$53,18,FALSE)</f>
        <v>#N/A</v>
      </c>
      <c r="T126" s="155"/>
      <c r="U126" s="155" t="e">
        <f>VLOOKUP($B122,利用者一覧!$C$4:$AU$53,20,FALSE)</f>
        <v>#N/A</v>
      </c>
      <c r="V126" s="155"/>
      <c r="W126" s="179" t="e">
        <f>VLOOKUP($B122,利用者一覧!$C$4:$AU$53,44,FALSE)</f>
        <v>#N/A</v>
      </c>
      <c r="X126" s="179"/>
      <c r="Y126" s="179"/>
      <c r="Z126" s="179"/>
      <c r="AA126" s="179"/>
      <c r="AB126" s="179"/>
      <c r="AC126" s="179"/>
      <c r="AD126" s="180"/>
    </row>
    <row r="127" spans="1:30" ht="21" customHeight="1">
      <c r="A127" s="147"/>
      <c r="B127" s="163"/>
      <c r="C127" s="156" t="e">
        <f>VLOOKUP($B122,利用者一覧!$C$4:$AU$53,30,FALSE)</f>
        <v>#N/A</v>
      </c>
      <c r="D127" s="158" t="s">
        <v>148</v>
      </c>
      <c r="E127" s="160" t="e">
        <f>VLOOKUP($B122,利用者一覧!$C$4:$AU$53,31,FALSE)</f>
        <v>#N/A</v>
      </c>
      <c r="F127" s="158" t="s">
        <v>148</v>
      </c>
      <c r="G127" s="160" t="e">
        <f>VLOOKUP($B122,利用者一覧!$C$4:$AU$53,32,FALSE)</f>
        <v>#N/A</v>
      </c>
      <c r="H127" s="158" t="s">
        <v>148</v>
      </c>
      <c r="I127" s="160" t="e">
        <f>VLOOKUP($B122,利用者一覧!$C$4:$AU$53,33,FALSE)</f>
        <v>#N/A</v>
      </c>
      <c r="J127" s="158" t="s">
        <v>148</v>
      </c>
      <c r="K127" s="160" t="e">
        <f>VLOOKUP($B122,利用者一覧!$C$4:$AU$53,34,FALSE)</f>
        <v>#N/A</v>
      </c>
      <c r="L127" s="158" t="s">
        <v>148</v>
      </c>
      <c r="M127" s="160" t="e">
        <f>VLOOKUP($B122,利用者一覧!$C$4:$AU$53,35,FALSE)</f>
        <v>#N/A</v>
      </c>
      <c r="N127" s="200" t="s">
        <v>148</v>
      </c>
      <c r="O127" s="202" t="s">
        <v>139</v>
      </c>
      <c r="P127" s="152"/>
      <c r="Q127" s="152" t="s">
        <v>140</v>
      </c>
      <c r="R127" s="152"/>
      <c r="S127" s="152" t="s">
        <v>141</v>
      </c>
      <c r="T127" s="152"/>
      <c r="U127" s="152" t="s">
        <v>142</v>
      </c>
      <c r="V127" s="152"/>
      <c r="W127" s="179"/>
      <c r="X127" s="179"/>
      <c r="Y127" s="179"/>
      <c r="Z127" s="179"/>
      <c r="AA127" s="179"/>
      <c r="AB127" s="179"/>
      <c r="AC127" s="179"/>
      <c r="AD127" s="180"/>
    </row>
    <row r="128" spans="1:30" ht="21" customHeight="1" thickBot="1">
      <c r="A128" s="147"/>
      <c r="B128" s="164"/>
      <c r="C128" s="157"/>
      <c r="D128" s="159"/>
      <c r="E128" s="161"/>
      <c r="F128" s="159"/>
      <c r="G128" s="161"/>
      <c r="H128" s="159"/>
      <c r="I128" s="161"/>
      <c r="J128" s="159"/>
      <c r="K128" s="161"/>
      <c r="L128" s="159"/>
      <c r="M128" s="161"/>
      <c r="N128" s="201"/>
      <c r="O128" s="153" t="e">
        <f>VLOOKUP($B122,利用者一覧!$C$4:$AU$53,22,FALSE)</f>
        <v>#N/A</v>
      </c>
      <c r="P128" s="154"/>
      <c r="Q128" s="154" t="e">
        <f>VLOOKUP($B122,利用者一覧!$C$4:$AU$53,24,FALSE)</f>
        <v>#N/A</v>
      </c>
      <c r="R128" s="154"/>
      <c r="S128" s="154" t="e">
        <f>VLOOKUP($B122,利用者一覧!$C$4:$AU$53,26,FALSE)</f>
        <v>#N/A</v>
      </c>
      <c r="T128" s="154"/>
      <c r="U128" s="154" t="e">
        <f>VLOOKUP($B122,利用者一覧!$C$4:$AU$53,28,FALSE)</f>
        <v>#N/A</v>
      </c>
      <c r="V128" s="154"/>
      <c r="W128" s="181"/>
      <c r="X128" s="181"/>
      <c r="Y128" s="181"/>
      <c r="Z128" s="181"/>
      <c r="AA128" s="181"/>
      <c r="AB128" s="181"/>
      <c r="AC128" s="181"/>
      <c r="AD128" s="182"/>
    </row>
    <row r="129" spans="1:30" ht="26.4" customHeight="1" thickBot="1">
      <c r="A129" s="148"/>
      <c r="B129" s="174" t="s">
        <v>182</v>
      </c>
      <c r="C129" s="175"/>
      <c r="D129" s="176"/>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8"/>
    </row>
    <row r="130" spans="1:30" ht="21" customHeight="1" thickBot="1">
      <c r="A130" s="146">
        <v>15</v>
      </c>
      <c r="B130" s="149" t="s">
        <v>9</v>
      </c>
      <c r="C130" s="150"/>
      <c r="D130" s="151"/>
      <c r="E130" s="149" t="s">
        <v>10</v>
      </c>
      <c r="F130" s="150"/>
      <c r="G130" s="150"/>
      <c r="H130" s="197"/>
      <c r="I130" s="196" t="s">
        <v>11</v>
      </c>
      <c r="J130" s="150"/>
      <c r="K130" s="197"/>
      <c r="L130" s="196" t="s">
        <v>12</v>
      </c>
      <c r="M130" s="150"/>
      <c r="N130" s="151"/>
      <c r="O130" s="198" t="s">
        <v>175</v>
      </c>
      <c r="P130" s="199"/>
      <c r="Q130" s="199"/>
      <c r="R130" s="199"/>
      <c r="S130" s="199"/>
      <c r="T130" s="199"/>
      <c r="U130" s="199"/>
      <c r="V130" s="269"/>
      <c r="W130" s="203" t="s">
        <v>169</v>
      </c>
      <c r="X130" s="204"/>
      <c r="Y130" s="204"/>
      <c r="Z130" s="205"/>
      <c r="AA130" s="270" t="e">
        <f>VLOOKUP($B131,利用者一覧!$C$4:$AU$53,43,FALSE)</f>
        <v>#N/A</v>
      </c>
      <c r="AB130" s="206"/>
      <c r="AC130" s="206"/>
      <c r="AD130" s="207"/>
    </row>
    <row r="131" spans="1:30" ht="21" customHeight="1" thickTop="1">
      <c r="A131" s="147"/>
      <c r="B131" s="258"/>
      <c r="C131" s="208"/>
      <c r="D131" s="259"/>
      <c r="E131" s="211" t="s">
        <v>19</v>
      </c>
      <c r="F131" s="212"/>
      <c r="G131" s="212"/>
      <c r="H131" s="264"/>
      <c r="I131" s="213" t="s">
        <v>20</v>
      </c>
      <c r="J131" s="214"/>
      <c r="K131" s="215"/>
      <c r="L131" s="213" t="s">
        <v>21</v>
      </c>
      <c r="M131" s="214"/>
      <c r="N131" s="265"/>
      <c r="O131" s="266" t="s">
        <v>147</v>
      </c>
      <c r="P131" s="218" t="e">
        <f>VLOOKUP($B131,利用者一覧!$C$4:$AU$53,40,FALSE)</f>
        <v>#N/A</v>
      </c>
      <c r="Q131" s="219"/>
      <c r="R131" s="219"/>
      <c r="S131" s="219"/>
      <c r="T131" s="219"/>
      <c r="U131" s="220"/>
      <c r="V131" s="88" t="s">
        <v>148</v>
      </c>
      <c r="W131" s="221" t="e">
        <f>VLOOKUP($B131,利用者一覧!$C$4:$AU$53,45,FALSE)</f>
        <v>#N/A</v>
      </c>
      <c r="X131" s="222"/>
      <c r="Y131" s="222"/>
      <c r="Z131" s="222"/>
      <c r="AA131" s="222"/>
      <c r="AB131" s="222"/>
      <c r="AC131" s="222"/>
      <c r="AD131" s="223"/>
    </row>
    <row r="132" spans="1:30" ht="21" customHeight="1">
      <c r="A132" s="147"/>
      <c r="B132" s="260"/>
      <c r="C132" s="209"/>
      <c r="D132" s="261"/>
      <c r="E132" s="183" t="s">
        <v>24</v>
      </c>
      <c r="F132" s="184"/>
      <c r="G132" s="184"/>
      <c r="H132" s="253"/>
      <c r="I132" s="185" t="s">
        <v>20</v>
      </c>
      <c r="J132" s="186"/>
      <c r="K132" s="187"/>
      <c r="L132" s="185" t="s">
        <v>21</v>
      </c>
      <c r="M132" s="186"/>
      <c r="N132" s="254"/>
      <c r="O132" s="267"/>
      <c r="P132" s="188" t="e">
        <f>VLOOKUP($B131,利用者一覧!$C$4:$AU$53,41,FALSE)</f>
        <v>#N/A</v>
      </c>
      <c r="Q132" s="189"/>
      <c r="R132" s="189"/>
      <c r="S132" s="189"/>
      <c r="T132" s="189"/>
      <c r="U132" s="190"/>
      <c r="V132" s="89" t="s">
        <v>148</v>
      </c>
      <c r="W132" s="224"/>
      <c r="X132" s="225"/>
      <c r="Y132" s="225"/>
      <c r="Z132" s="225"/>
      <c r="AA132" s="225"/>
      <c r="AB132" s="225"/>
      <c r="AC132" s="225"/>
      <c r="AD132" s="226"/>
    </row>
    <row r="133" spans="1:30" ht="21" customHeight="1" thickBot="1">
      <c r="A133" s="147"/>
      <c r="B133" s="262"/>
      <c r="C133" s="210"/>
      <c r="D133" s="263"/>
      <c r="E133" s="191" t="s">
        <v>25</v>
      </c>
      <c r="F133" s="192"/>
      <c r="G133" s="192"/>
      <c r="H133" s="255"/>
      <c r="I133" s="193" t="s">
        <v>20</v>
      </c>
      <c r="J133" s="194"/>
      <c r="K133" s="195"/>
      <c r="L133" s="193" t="s">
        <v>21</v>
      </c>
      <c r="M133" s="194"/>
      <c r="N133" s="256"/>
      <c r="O133" s="268"/>
      <c r="P133" s="188" t="e">
        <f>VLOOKUP($B131,利用者一覧!$C$4:$AU$53,42,FALSE)</f>
        <v>#N/A</v>
      </c>
      <c r="Q133" s="189"/>
      <c r="R133" s="189"/>
      <c r="S133" s="189"/>
      <c r="T133" s="189"/>
      <c r="U133" s="190"/>
      <c r="V133" s="89" t="s">
        <v>148</v>
      </c>
      <c r="W133" s="224"/>
      <c r="X133" s="225"/>
      <c r="Y133" s="225"/>
      <c r="Z133" s="225"/>
      <c r="AA133" s="225"/>
      <c r="AB133" s="225"/>
      <c r="AC133" s="225"/>
      <c r="AD133" s="226"/>
    </row>
    <row r="134" spans="1:30" ht="21" customHeight="1" thickBot="1">
      <c r="A134" s="147"/>
      <c r="B134" s="250" t="s">
        <v>132</v>
      </c>
      <c r="C134" s="165" t="s">
        <v>13</v>
      </c>
      <c r="D134" s="166"/>
      <c r="E134" s="167" t="s">
        <v>14</v>
      </c>
      <c r="F134" s="166"/>
      <c r="G134" s="167" t="s">
        <v>15</v>
      </c>
      <c r="H134" s="166"/>
      <c r="I134" s="167" t="s">
        <v>16</v>
      </c>
      <c r="J134" s="166"/>
      <c r="K134" s="167" t="s">
        <v>17</v>
      </c>
      <c r="L134" s="166"/>
      <c r="M134" s="167" t="s">
        <v>18</v>
      </c>
      <c r="N134" s="257"/>
      <c r="O134" s="240" t="s">
        <v>135</v>
      </c>
      <c r="P134" s="241"/>
      <c r="Q134" s="242" t="s">
        <v>143</v>
      </c>
      <c r="R134" s="241"/>
      <c r="S134" s="242" t="s">
        <v>144</v>
      </c>
      <c r="T134" s="241"/>
      <c r="U134" s="242" t="s">
        <v>138</v>
      </c>
      <c r="V134" s="241"/>
      <c r="W134" s="224"/>
      <c r="X134" s="225"/>
      <c r="Y134" s="225"/>
      <c r="Z134" s="225"/>
      <c r="AA134" s="225"/>
      <c r="AB134" s="225"/>
      <c r="AC134" s="225"/>
      <c r="AD134" s="226"/>
    </row>
    <row r="135" spans="1:30" ht="21" customHeight="1" thickTop="1">
      <c r="A135" s="147"/>
      <c r="B135" s="251"/>
      <c r="C135" s="90" t="s">
        <v>22</v>
      </c>
      <c r="D135" s="91" t="s">
        <v>23</v>
      </c>
      <c r="E135" s="92" t="s">
        <v>22</v>
      </c>
      <c r="F135" s="91" t="s">
        <v>23</v>
      </c>
      <c r="G135" s="92" t="s">
        <v>22</v>
      </c>
      <c r="H135" s="91" t="s">
        <v>23</v>
      </c>
      <c r="I135" s="92" t="s">
        <v>22</v>
      </c>
      <c r="J135" s="91" t="s">
        <v>23</v>
      </c>
      <c r="K135" s="92" t="s">
        <v>22</v>
      </c>
      <c r="L135" s="91" t="s">
        <v>23</v>
      </c>
      <c r="M135" s="92" t="s">
        <v>22</v>
      </c>
      <c r="N135" s="93" t="s">
        <v>23</v>
      </c>
      <c r="O135" s="248" t="e">
        <f>VLOOKUP($B131,利用者一覧!$C$4:$AU$53,14,FALSE)</f>
        <v>#N/A</v>
      </c>
      <c r="P135" s="173"/>
      <c r="Q135" s="249" t="e">
        <f>VLOOKUP($B131,利用者一覧!$C$4:$AU$53,16,FALSE)</f>
        <v>#N/A</v>
      </c>
      <c r="R135" s="173"/>
      <c r="S135" s="249" t="e">
        <f>VLOOKUP($B131,利用者一覧!$C$4:$AU$53,18,FALSE)</f>
        <v>#N/A</v>
      </c>
      <c r="T135" s="173"/>
      <c r="U135" s="249" t="e">
        <f>VLOOKUP($B131,利用者一覧!$C$4:$AU$53,20,FALSE)</f>
        <v>#N/A</v>
      </c>
      <c r="V135" s="173"/>
      <c r="W135" s="246" t="e">
        <f>VLOOKUP($B131,利用者一覧!$C$4:$AU$53,44,FALSE)</f>
        <v>#N/A</v>
      </c>
      <c r="X135" s="179"/>
      <c r="Y135" s="179"/>
      <c r="Z135" s="179"/>
      <c r="AA135" s="179"/>
      <c r="AB135" s="179"/>
      <c r="AC135" s="179"/>
      <c r="AD135" s="180"/>
    </row>
    <row r="136" spans="1:30" ht="21" customHeight="1">
      <c r="A136" s="147"/>
      <c r="B136" s="251"/>
      <c r="C136" s="156" t="e">
        <f>VLOOKUP($B131,利用者一覧!$C$4:$AU$53,30,FALSE)</f>
        <v>#N/A</v>
      </c>
      <c r="D136" s="158" t="s">
        <v>148</v>
      </c>
      <c r="E136" s="160" t="e">
        <f>VLOOKUP($B131,利用者一覧!$C$4:$AU$53,31,FALSE)</f>
        <v>#N/A</v>
      </c>
      <c r="F136" s="158" t="s">
        <v>148</v>
      </c>
      <c r="G136" s="160" t="e">
        <f>VLOOKUP($B131,利用者一覧!$C$4:$AU$53,32,FALSE)</f>
        <v>#N/A</v>
      </c>
      <c r="H136" s="158" t="s">
        <v>148</v>
      </c>
      <c r="I136" s="160" t="e">
        <f>VLOOKUP($B131,利用者一覧!$C$4:$AU$53,33,FALSE)</f>
        <v>#N/A</v>
      </c>
      <c r="J136" s="158" t="s">
        <v>148</v>
      </c>
      <c r="K136" s="160" t="e">
        <f>VLOOKUP($B131,利用者一覧!$C$4:$AU$53,34,FALSE)</f>
        <v>#N/A</v>
      </c>
      <c r="L136" s="158" t="s">
        <v>148</v>
      </c>
      <c r="M136" s="160" t="e">
        <f>VLOOKUP($B131,利用者一覧!$C$4:$AU$53,35,FALSE)</f>
        <v>#N/A</v>
      </c>
      <c r="N136" s="238" t="s">
        <v>148</v>
      </c>
      <c r="O136" s="240" t="s">
        <v>139</v>
      </c>
      <c r="P136" s="241"/>
      <c r="Q136" s="242" t="s">
        <v>140</v>
      </c>
      <c r="R136" s="241"/>
      <c r="S136" s="242" t="s">
        <v>141</v>
      </c>
      <c r="T136" s="241"/>
      <c r="U136" s="242" t="s">
        <v>142</v>
      </c>
      <c r="V136" s="241"/>
      <c r="W136" s="246"/>
      <c r="X136" s="179"/>
      <c r="Y136" s="179"/>
      <c r="Z136" s="179"/>
      <c r="AA136" s="179"/>
      <c r="AB136" s="179"/>
      <c r="AC136" s="179"/>
      <c r="AD136" s="180"/>
    </row>
    <row r="137" spans="1:30" ht="21" customHeight="1" thickBot="1">
      <c r="A137" s="147"/>
      <c r="B137" s="252"/>
      <c r="C137" s="157"/>
      <c r="D137" s="159"/>
      <c r="E137" s="161"/>
      <c r="F137" s="159"/>
      <c r="G137" s="161"/>
      <c r="H137" s="159"/>
      <c r="I137" s="161"/>
      <c r="J137" s="159"/>
      <c r="K137" s="161"/>
      <c r="L137" s="159"/>
      <c r="M137" s="161"/>
      <c r="N137" s="239"/>
      <c r="O137" s="243" t="e">
        <f>VLOOKUP($B131,利用者一覧!$C$4:$AU$53,22,FALSE)</f>
        <v>#N/A</v>
      </c>
      <c r="P137" s="244"/>
      <c r="Q137" s="245" t="e">
        <f>VLOOKUP($B131,利用者一覧!$C$4:$AU$53,24,FALSE)</f>
        <v>#N/A</v>
      </c>
      <c r="R137" s="244"/>
      <c r="S137" s="245" t="e">
        <f>VLOOKUP($B131,利用者一覧!$C$4:$AU$53,26,FALSE)</f>
        <v>#N/A</v>
      </c>
      <c r="T137" s="244"/>
      <c r="U137" s="245" t="e">
        <f>VLOOKUP($B131,利用者一覧!$C$4:$AU$53,28,FALSE)</f>
        <v>#N/A</v>
      </c>
      <c r="V137" s="244"/>
      <c r="W137" s="247"/>
      <c r="X137" s="181"/>
      <c r="Y137" s="181"/>
      <c r="Z137" s="181"/>
      <c r="AA137" s="181"/>
      <c r="AB137" s="181"/>
      <c r="AC137" s="181"/>
      <c r="AD137" s="182"/>
    </row>
    <row r="138" spans="1:30" ht="26.4" customHeight="1" thickBot="1">
      <c r="A138" s="148"/>
      <c r="B138" s="174" t="s">
        <v>182</v>
      </c>
      <c r="C138" s="175"/>
      <c r="D138" s="176"/>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8"/>
    </row>
    <row r="139" spans="1:30" ht="21" customHeight="1" thickBot="1">
      <c r="A139" s="146">
        <v>16</v>
      </c>
      <c r="B139" s="149" t="s">
        <v>9</v>
      </c>
      <c r="C139" s="150"/>
      <c r="D139" s="151"/>
      <c r="E139" s="149" t="s">
        <v>10</v>
      </c>
      <c r="F139" s="150"/>
      <c r="G139" s="150"/>
      <c r="H139" s="150"/>
      <c r="I139" s="196" t="s">
        <v>11</v>
      </c>
      <c r="J139" s="150"/>
      <c r="K139" s="197"/>
      <c r="L139" s="150" t="s">
        <v>12</v>
      </c>
      <c r="M139" s="150"/>
      <c r="N139" s="150"/>
      <c r="O139" s="198" t="s">
        <v>175</v>
      </c>
      <c r="P139" s="199"/>
      <c r="Q139" s="199"/>
      <c r="R139" s="199"/>
      <c r="S139" s="199"/>
      <c r="T139" s="199"/>
      <c r="U139" s="199"/>
      <c r="V139" s="199"/>
      <c r="W139" s="203" t="s">
        <v>169</v>
      </c>
      <c r="X139" s="204"/>
      <c r="Y139" s="204"/>
      <c r="Z139" s="205"/>
      <c r="AA139" s="206" t="e">
        <f>VLOOKUP($B140,利用者一覧!$C$4:$AU$53,43,FALSE)</f>
        <v>#N/A</v>
      </c>
      <c r="AB139" s="206"/>
      <c r="AC139" s="206"/>
      <c r="AD139" s="207"/>
    </row>
    <row r="140" spans="1:30" ht="21" customHeight="1" thickTop="1">
      <c r="A140" s="147"/>
      <c r="B140" s="208"/>
      <c r="C140" s="208"/>
      <c r="D140" s="208"/>
      <c r="E140" s="211" t="s">
        <v>19</v>
      </c>
      <c r="F140" s="212"/>
      <c r="G140" s="212"/>
      <c r="H140" s="212"/>
      <c r="I140" s="213" t="s">
        <v>20</v>
      </c>
      <c r="J140" s="214"/>
      <c r="K140" s="215"/>
      <c r="L140" s="214" t="s">
        <v>21</v>
      </c>
      <c r="M140" s="214"/>
      <c r="N140" s="214"/>
      <c r="O140" s="216" t="s">
        <v>147</v>
      </c>
      <c r="P140" s="218" t="e">
        <f>VLOOKUP($B140,利用者一覧!$C$4:$AU$53,40,FALSE)</f>
        <v>#N/A</v>
      </c>
      <c r="Q140" s="219"/>
      <c r="R140" s="219"/>
      <c r="S140" s="219"/>
      <c r="T140" s="219"/>
      <c r="U140" s="220"/>
      <c r="V140" s="88" t="s">
        <v>148</v>
      </c>
      <c r="W140" s="221" t="e">
        <f>VLOOKUP($B140,利用者一覧!$C$4:$AU$53,45,FALSE)</f>
        <v>#N/A</v>
      </c>
      <c r="X140" s="222"/>
      <c r="Y140" s="222"/>
      <c r="Z140" s="222"/>
      <c r="AA140" s="222"/>
      <c r="AB140" s="222"/>
      <c r="AC140" s="222"/>
      <c r="AD140" s="223"/>
    </row>
    <row r="141" spans="1:30" ht="21" customHeight="1">
      <c r="A141" s="147"/>
      <c r="B141" s="209"/>
      <c r="C141" s="209"/>
      <c r="D141" s="209"/>
      <c r="E141" s="183" t="s">
        <v>24</v>
      </c>
      <c r="F141" s="184"/>
      <c r="G141" s="184"/>
      <c r="H141" s="184"/>
      <c r="I141" s="185" t="s">
        <v>20</v>
      </c>
      <c r="J141" s="186"/>
      <c r="K141" s="187"/>
      <c r="L141" s="186" t="s">
        <v>21</v>
      </c>
      <c r="M141" s="186"/>
      <c r="N141" s="186"/>
      <c r="O141" s="217"/>
      <c r="P141" s="188" t="e">
        <f>VLOOKUP($B140,利用者一覧!$C$4:$AU$53,41,FALSE)</f>
        <v>#N/A</v>
      </c>
      <c r="Q141" s="189"/>
      <c r="R141" s="189"/>
      <c r="S141" s="189"/>
      <c r="T141" s="189"/>
      <c r="U141" s="190"/>
      <c r="V141" s="89" t="s">
        <v>148</v>
      </c>
      <c r="W141" s="224"/>
      <c r="X141" s="225"/>
      <c r="Y141" s="225"/>
      <c r="Z141" s="225"/>
      <c r="AA141" s="225"/>
      <c r="AB141" s="225"/>
      <c r="AC141" s="225"/>
      <c r="AD141" s="226"/>
    </row>
    <row r="142" spans="1:30" ht="21" customHeight="1" thickBot="1">
      <c r="A142" s="147"/>
      <c r="B142" s="210"/>
      <c r="C142" s="210"/>
      <c r="D142" s="210"/>
      <c r="E142" s="191" t="s">
        <v>25</v>
      </c>
      <c r="F142" s="192"/>
      <c r="G142" s="192"/>
      <c r="H142" s="192"/>
      <c r="I142" s="193" t="s">
        <v>20</v>
      </c>
      <c r="J142" s="194"/>
      <c r="K142" s="195"/>
      <c r="L142" s="194" t="s">
        <v>21</v>
      </c>
      <c r="M142" s="194"/>
      <c r="N142" s="194"/>
      <c r="O142" s="217"/>
      <c r="P142" s="188" t="e">
        <f>VLOOKUP($B140,利用者一覧!$C$4:$AU$53,42,FALSE)</f>
        <v>#N/A</v>
      </c>
      <c r="Q142" s="189"/>
      <c r="R142" s="189"/>
      <c r="S142" s="189"/>
      <c r="T142" s="189"/>
      <c r="U142" s="190"/>
      <c r="V142" s="89" t="s">
        <v>148</v>
      </c>
      <c r="W142" s="224"/>
      <c r="X142" s="225"/>
      <c r="Y142" s="225"/>
      <c r="Z142" s="225"/>
      <c r="AA142" s="225"/>
      <c r="AB142" s="225"/>
      <c r="AC142" s="225"/>
      <c r="AD142" s="226"/>
    </row>
    <row r="143" spans="1:30" ht="21" customHeight="1" thickBot="1">
      <c r="A143" s="147"/>
      <c r="B143" s="162" t="s">
        <v>132</v>
      </c>
      <c r="C143" s="165" t="s">
        <v>13</v>
      </c>
      <c r="D143" s="166"/>
      <c r="E143" s="167" t="s">
        <v>14</v>
      </c>
      <c r="F143" s="166"/>
      <c r="G143" s="167" t="s">
        <v>15</v>
      </c>
      <c r="H143" s="166"/>
      <c r="I143" s="167" t="s">
        <v>16</v>
      </c>
      <c r="J143" s="166"/>
      <c r="K143" s="167" t="s">
        <v>17</v>
      </c>
      <c r="L143" s="166"/>
      <c r="M143" s="167" t="s">
        <v>18</v>
      </c>
      <c r="N143" s="168"/>
      <c r="O143" s="169" t="s">
        <v>135</v>
      </c>
      <c r="P143" s="170"/>
      <c r="Q143" s="170" t="s">
        <v>143</v>
      </c>
      <c r="R143" s="170"/>
      <c r="S143" s="170" t="s">
        <v>144</v>
      </c>
      <c r="T143" s="170"/>
      <c r="U143" s="170" t="s">
        <v>138</v>
      </c>
      <c r="V143" s="171"/>
      <c r="W143" s="224"/>
      <c r="X143" s="225"/>
      <c r="Y143" s="225"/>
      <c r="Z143" s="225"/>
      <c r="AA143" s="225"/>
      <c r="AB143" s="225"/>
      <c r="AC143" s="225"/>
      <c r="AD143" s="226"/>
    </row>
    <row r="144" spans="1:30" ht="21" customHeight="1" thickTop="1">
      <c r="A144" s="147"/>
      <c r="B144" s="163"/>
      <c r="C144" s="90" t="s">
        <v>22</v>
      </c>
      <c r="D144" s="91" t="s">
        <v>23</v>
      </c>
      <c r="E144" s="92" t="s">
        <v>22</v>
      </c>
      <c r="F144" s="91" t="s">
        <v>23</v>
      </c>
      <c r="G144" s="92" t="s">
        <v>22</v>
      </c>
      <c r="H144" s="91" t="s">
        <v>23</v>
      </c>
      <c r="I144" s="92" t="s">
        <v>22</v>
      </c>
      <c r="J144" s="91" t="s">
        <v>23</v>
      </c>
      <c r="K144" s="92" t="s">
        <v>22</v>
      </c>
      <c r="L144" s="91" t="s">
        <v>23</v>
      </c>
      <c r="M144" s="92" t="s">
        <v>22</v>
      </c>
      <c r="N144" s="93" t="s">
        <v>23</v>
      </c>
      <c r="O144" s="172" t="e">
        <f>VLOOKUP($B140,利用者一覧!$C$4:$AU$53,14,FALSE)</f>
        <v>#N/A</v>
      </c>
      <c r="P144" s="155"/>
      <c r="Q144" s="173" t="e">
        <f>VLOOKUP($B140,利用者一覧!$C$4:$AU$53,16,FALSE)</f>
        <v>#N/A</v>
      </c>
      <c r="R144" s="155"/>
      <c r="S144" s="155" t="e">
        <f>VLOOKUP($B140,利用者一覧!$C$4:$AU$53,18,FALSE)</f>
        <v>#N/A</v>
      </c>
      <c r="T144" s="155"/>
      <c r="U144" s="155" t="e">
        <f>VLOOKUP($B140,利用者一覧!$C$4:$AU$53,20,FALSE)</f>
        <v>#N/A</v>
      </c>
      <c r="V144" s="155"/>
      <c r="W144" s="179" t="e">
        <f>VLOOKUP($B140,利用者一覧!$C$4:$AU$53,44,FALSE)</f>
        <v>#N/A</v>
      </c>
      <c r="X144" s="179"/>
      <c r="Y144" s="179"/>
      <c r="Z144" s="179"/>
      <c r="AA144" s="179"/>
      <c r="AB144" s="179"/>
      <c r="AC144" s="179"/>
      <c r="AD144" s="180"/>
    </row>
    <row r="145" spans="1:30" ht="21" customHeight="1">
      <c r="A145" s="147"/>
      <c r="B145" s="163"/>
      <c r="C145" s="156" t="e">
        <f>VLOOKUP($B140,利用者一覧!$C$4:$AU$53,30,FALSE)</f>
        <v>#N/A</v>
      </c>
      <c r="D145" s="158" t="s">
        <v>148</v>
      </c>
      <c r="E145" s="160" t="e">
        <f>VLOOKUP($B140,利用者一覧!$C$4:$AU$53,31,FALSE)</f>
        <v>#N/A</v>
      </c>
      <c r="F145" s="158" t="s">
        <v>148</v>
      </c>
      <c r="G145" s="160" t="e">
        <f>VLOOKUP($B140,利用者一覧!$C$4:$AU$53,32,FALSE)</f>
        <v>#N/A</v>
      </c>
      <c r="H145" s="158" t="s">
        <v>148</v>
      </c>
      <c r="I145" s="160" t="e">
        <f>VLOOKUP($B140,利用者一覧!$C$4:$AU$53,33,FALSE)</f>
        <v>#N/A</v>
      </c>
      <c r="J145" s="158" t="s">
        <v>148</v>
      </c>
      <c r="K145" s="160" t="e">
        <f>VLOOKUP($B140,利用者一覧!$C$4:$AU$53,34,FALSE)</f>
        <v>#N/A</v>
      </c>
      <c r="L145" s="158" t="s">
        <v>148</v>
      </c>
      <c r="M145" s="160" t="e">
        <f>VLOOKUP($B140,利用者一覧!$C$4:$AU$53,35,FALSE)</f>
        <v>#N/A</v>
      </c>
      <c r="N145" s="200" t="s">
        <v>148</v>
      </c>
      <c r="O145" s="202" t="s">
        <v>139</v>
      </c>
      <c r="P145" s="152"/>
      <c r="Q145" s="152" t="s">
        <v>140</v>
      </c>
      <c r="R145" s="152"/>
      <c r="S145" s="152" t="s">
        <v>141</v>
      </c>
      <c r="T145" s="152"/>
      <c r="U145" s="152" t="s">
        <v>142</v>
      </c>
      <c r="V145" s="152"/>
      <c r="W145" s="179"/>
      <c r="X145" s="179"/>
      <c r="Y145" s="179"/>
      <c r="Z145" s="179"/>
      <c r="AA145" s="179"/>
      <c r="AB145" s="179"/>
      <c r="AC145" s="179"/>
      <c r="AD145" s="180"/>
    </row>
    <row r="146" spans="1:30" ht="21" customHeight="1" thickBot="1">
      <c r="A146" s="147"/>
      <c r="B146" s="164"/>
      <c r="C146" s="157"/>
      <c r="D146" s="159"/>
      <c r="E146" s="161"/>
      <c r="F146" s="159"/>
      <c r="G146" s="161"/>
      <c r="H146" s="159"/>
      <c r="I146" s="161"/>
      <c r="J146" s="159"/>
      <c r="K146" s="161"/>
      <c r="L146" s="159"/>
      <c r="M146" s="161"/>
      <c r="N146" s="201"/>
      <c r="O146" s="153" t="e">
        <f>VLOOKUP($B140,利用者一覧!$C$4:$AU$53,22,FALSE)</f>
        <v>#N/A</v>
      </c>
      <c r="P146" s="154"/>
      <c r="Q146" s="154" t="e">
        <f>VLOOKUP($B140,利用者一覧!$C$4:$AU$53,24,FALSE)</f>
        <v>#N/A</v>
      </c>
      <c r="R146" s="154"/>
      <c r="S146" s="154" t="e">
        <f>VLOOKUP($B140,利用者一覧!$C$4:$AU$53,26,FALSE)</f>
        <v>#N/A</v>
      </c>
      <c r="T146" s="154"/>
      <c r="U146" s="154" t="e">
        <f>VLOOKUP($B140,利用者一覧!$C$4:$AU$53,28,FALSE)</f>
        <v>#N/A</v>
      </c>
      <c r="V146" s="154"/>
      <c r="W146" s="181"/>
      <c r="X146" s="181"/>
      <c r="Y146" s="181"/>
      <c r="Z146" s="181"/>
      <c r="AA146" s="181"/>
      <c r="AB146" s="181"/>
      <c r="AC146" s="181"/>
      <c r="AD146" s="182"/>
    </row>
    <row r="147" spans="1:30" ht="26.4" customHeight="1" thickBot="1">
      <c r="A147" s="148"/>
      <c r="B147" s="174" t="s">
        <v>182</v>
      </c>
      <c r="C147" s="175"/>
      <c r="D147" s="176"/>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8"/>
    </row>
    <row r="148" spans="1:30" ht="21" customHeight="1" thickBot="1">
      <c r="A148" s="146">
        <v>17</v>
      </c>
      <c r="B148" s="149" t="s">
        <v>9</v>
      </c>
      <c r="C148" s="150"/>
      <c r="D148" s="151"/>
      <c r="E148" s="149" t="s">
        <v>10</v>
      </c>
      <c r="F148" s="150"/>
      <c r="G148" s="150"/>
      <c r="H148" s="150"/>
      <c r="I148" s="196" t="s">
        <v>11</v>
      </c>
      <c r="J148" s="150"/>
      <c r="K148" s="197"/>
      <c r="L148" s="150" t="s">
        <v>12</v>
      </c>
      <c r="M148" s="150"/>
      <c r="N148" s="150"/>
      <c r="O148" s="198" t="s">
        <v>175</v>
      </c>
      <c r="P148" s="199"/>
      <c r="Q148" s="199"/>
      <c r="R148" s="199"/>
      <c r="S148" s="199"/>
      <c r="T148" s="199"/>
      <c r="U148" s="199"/>
      <c r="V148" s="199"/>
      <c r="W148" s="203" t="s">
        <v>169</v>
      </c>
      <c r="X148" s="204"/>
      <c r="Y148" s="204"/>
      <c r="Z148" s="205"/>
      <c r="AA148" s="206" t="e">
        <f>VLOOKUP($B149,利用者一覧!$C$4:$AU$53,43,FALSE)</f>
        <v>#N/A</v>
      </c>
      <c r="AB148" s="206"/>
      <c r="AC148" s="206"/>
      <c r="AD148" s="207"/>
    </row>
    <row r="149" spans="1:30" ht="21" customHeight="1" thickTop="1">
      <c r="A149" s="147"/>
      <c r="B149" s="208"/>
      <c r="C149" s="208"/>
      <c r="D149" s="208"/>
      <c r="E149" s="211" t="s">
        <v>19</v>
      </c>
      <c r="F149" s="212"/>
      <c r="G149" s="212"/>
      <c r="H149" s="212"/>
      <c r="I149" s="213" t="s">
        <v>20</v>
      </c>
      <c r="J149" s="214"/>
      <c r="K149" s="215"/>
      <c r="L149" s="214" t="s">
        <v>21</v>
      </c>
      <c r="M149" s="214"/>
      <c r="N149" s="214"/>
      <c r="O149" s="216" t="s">
        <v>147</v>
      </c>
      <c r="P149" s="218" t="e">
        <f>VLOOKUP($B149,利用者一覧!$C$4:$AU$53,40,FALSE)</f>
        <v>#N/A</v>
      </c>
      <c r="Q149" s="219"/>
      <c r="R149" s="219"/>
      <c r="S149" s="219"/>
      <c r="T149" s="219"/>
      <c r="U149" s="220"/>
      <c r="V149" s="88" t="s">
        <v>148</v>
      </c>
      <c r="W149" s="221" t="e">
        <f>VLOOKUP($B149,利用者一覧!$C$4:$AU$53,45,FALSE)</f>
        <v>#N/A</v>
      </c>
      <c r="X149" s="222"/>
      <c r="Y149" s="222"/>
      <c r="Z149" s="222"/>
      <c r="AA149" s="222"/>
      <c r="AB149" s="222"/>
      <c r="AC149" s="222"/>
      <c r="AD149" s="223"/>
    </row>
    <row r="150" spans="1:30" ht="21" customHeight="1">
      <c r="A150" s="147"/>
      <c r="B150" s="209"/>
      <c r="C150" s="209"/>
      <c r="D150" s="209"/>
      <c r="E150" s="183" t="s">
        <v>24</v>
      </c>
      <c r="F150" s="184"/>
      <c r="G150" s="184"/>
      <c r="H150" s="184"/>
      <c r="I150" s="185" t="s">
        <v>20</v>
      </c>
      <c r="J150" s="186"/>
      <c r="K150" s="187"/>
      <c r="L150" s="186" t="s">
        <v>21</v>
      </c>
      <c r="M150" s="186"/>
      <c r="N150" s="186"/>
      <c r="O150" s="217"/>
      <c r="P150" s="188" t="e">
        <f>VLOOKUP($B149,利用者一覧!$C$4:$AU$53,41,FALSE)</f>
        <v>#N/A</v>
      </c>
      <c r="Q150" s="189"/>
      <c r="R150" s="189"/>
      <c r="S150" s="189"/>
      <c r="T150" s="189"/>
      <c r="U150" s="190"/>
      <c r="V150" s="89" t="s">
        <v>148</v>
      </c>
      <c r="W150" s="224"/>
      <c r="X150" s="225"/>
      <c r="Y150" s="225"/>
      <c r="Z150" s="225"/>
      <c r="AA150" s="225"/>
      <c r="AB150" s="225"/>
      <c r="AC150" s="225"/>
      <c r="AD150" s="226"/>
    </row>
    <row r="151" spans="1:30" ht="21" customHeight="1" thickBot="1">
      <c r="A151" s="147"/>
      <c r="B151" s="210"/>
      <c r="C151" s="210"/>
      <c r="D151" s="210"/>
      <c r="E151" s="191" t="s">
        <v>25</v>
      </c>
      <c r="F151" s="192"/>
      <c r="G151" s="192"/>
      <c r="H151" s="192"/>
      <c r="I151" s="193" t="s">
        <v>20</v>
      </c>
      <c r="J151" s="194"/>
      <c r="K151" s="195"/>
      <c r="L151" s="194" t="s">
        <v>21</v>
      </c>
      <c r="M151" s="194"/>
      <c r="N151" s="194"/>
      <c r="O151" s="217"/>
      <c r="P151" s="188" t="e">
        <f>VLOOKUP($B149,利用者一覧!$C$4:$AU$53,42,FALSE)</f>
        <v>#N/A</v>
      </c>
      <c r="Q151" s="189"/>
      <c r="R151" s="189"/>
      <c r="S151" s="189"/>
      <c r="T151" s="189"/>
      <c r="U151" s="190"/>
      <c r="V151" s="89" t="s">
        <v>148</v>
      </c>
      <c r="W151" s="224"/>
      <c r="X151" s="225"/>
      <c r="Y151" s="225"/>
      <c r="Z151" s="225"/>
      <c r="AA151" s="225"/>
      <c r="AB151" s="225"/>
      <c r="AC151" s="225"/>
      <c r="AD151" s="226"/>
    </row>
    <row r="152" spans="1:30" ht="21" customHeight="1" thickBot="1">
      <c r="A152" s="147"/>
      <c r="B152" s="162" t="s">
        <v>132</v>
      </c>
      <c r="C152" s="165" t="s">
        <v>13</v>
      </c>
      <c r="D152" s="166"/>
      <c r="E152" s="167" t="s">
        <v>14</v>
      </c>
      <c r="F152" s="166"/>
      <c r="G152" s="167" t="s">
        <v>15</v>
      </c>
      <c r="H152" s="166"/>
      <c r="I152" s="167" t="s">
        <v>16</v>
      </c>
      <c r="J152" s="166"/>
      <c r="K152" s="167" t="s">
        <v>17</v>
      </c>
      <c r="L152" s="166"/>
      <c r="M152" s="167" t="s">
        <v>18</v>
      </c>
      <c r="N152" s="168"/>
      <c r="O152" s="169" t="s">
        <v>135</v>
      </c>
      <c r="P152" s="170"/>
      <c r="Q152" s="170" t="s">
        <v>143</v>
      </c>
      <c r="R152" s="170"/>
      <c r="S152" s="170" t="s">
        <v>144</v>
      </c>
      <c r="T152" s="170"/>
      <c r="U152" s="170" t="s">
        <v>138</v>
      </c>
      <c r="V152" s="171"/>
      <c r="W152" s="224"/>
      <c r="X152" s="225"/>
      <c r="Y152" s="225"/>
      <c r="Z152" s="225"/>
      <c r="AA152" s="225"/>
      <c r="AB152" s="225"/>
      <c r="AC152" s="225"/>
      <c r="AD152" s="226"/>
    </row>
    <row r="153" spans="1:30" ht="21" customHeight="1" thickTop="1">
      <c r="A153" s="147"/>
      <c r="B153" s="163"/>
      <c r="C153" s="90" t="s">
        <v>22</v>
      </c>
      <c r="D153" s="91" t="s">
        <v>23</v>
      </c>
      <c r="E153" s="92" t="s">
        <v>22</v>
      </c>
      <c r="F153" s="91" t="s">
        <v>23</v>
      </c>
      <c r="G153" s="92" t="s">
        <v>22</v>
      </c>
      <c r="H153" s="91" t="s">
        <v>23</v>
      </c>
      <c r="I153" s="92" t="s">
        <v>22</v>
      </c>
      <c r="J153" s="91" t="s">
        <v>23</v>
      </c>
      <c r="K153" s="92" t="s">
        <v>22</v>
      </c>
      <c r="L153" s="91" t="s">
        <v>23</v>
      </c>
      <c r="M153" s="92" t="s">
        <v>22</v>
      </c>
      <c r="N153" s="93" t="s">
        <v>23</v>
      </c>
      <c r="O153" s="172" t="e">
        <f>VLOOKUP($B149,利用者一覧!$C$4:$AU$53,14,FALSE)</f>
        <v>#N/A</v>
      </c>
      <c r="P153" s="155"/>
      <c r="Q153" s="173" t="e">
        <f>VLOOKUP($B149,利用者一覧!$C$4:$AU$53,16,FALSE)</f>
        <v>#N/A</v>
      </c>
      <c r="R153" s="155"/>
      <c r="S153" s="155" t="e">
        <f>VLOOKUP($B149,利用者一覧!$C$4:$AU$53,18,FALSE)</f>
        <v>#N/A</v>
      </c>
      <c r="T153" s="155"/>
      <c r="U153" s="155" t="e">
        <f>VLOOKUP($B149,利用者一覧!$C$4:$AU$53,20,FALSE)</f>
        <v>#N/A</v>
      </c>
      <c r="V153" s="155"/>
      <c r="W153" s="179" t="e">
        <f>VLOOKUP($B149,利用者一覧!$C$4:$AU$53,44,FALSE)</f>
        <v>#N/A</v>
      </c>
      <c r="X153" s="179"/>
      <c r="Y153" s="179"/>
      <c r="Z153" s="179"/>
      <c r="AA153" s="179"/>
      <c r="AB153" s="179"/>
      <c r="AC153" s="179"/>
      <c r="AD153" s="180"/>
    </row>
    <row r="154" spans="1:30" ht="21" customHeight="1">
      <c r="A154" s="147"/>
      <c r="B154" s="163"/>
      <c r="C154" s="156" t="e">
        <f>VLOOKUP($B149,利用者一覧!$C$4:$AU$53,30,FALSE)</f>
        <v>#N/A</v>
      </c>
      <c r="D154" s="158" t="s">
        <v>148</v>
      </c>
      <c r="E154" s="160" t="e">
        <f>VLOOKUP($B149,利用者一覧!$C$4:$AU$53,31,FALSE)</f>
        <v>#N/A</v>
      </c>
      <c r="F154" s="158" t="s">
        <v>148</v>
      </c>
      <c r="G154" s="160" t="e">
        <f>VLOOKUP($B149,利用者一覧!$C$4:$AU$53,32,FALSE)</f>
        <v>#N/A</v>
      </c>
      <c r="H154" s="158" t="s">
        <v>148</v>
      </c>
      <c r="I154" s="160" t="e">
        <f>VLOOKUP($B149,利用者一覧!$C$4:$AU$53,33,FALSE)</f>
        <v>#N/A</v>
      </c>
      <c r="J154" s="158" t="s">
        <v>148</v>
      </c>
      <c r="K154" s="160" t="e">
        <f>VLOOKUP($B149,利用者一覧!$C$4:$AU$53,34,FALSE)</f>
        <v>#N/A</v>
      </c>
      <c r="L154" s="158" t="s">
        <v>148</v>
      </c>
      <c r="M154" s="160" t="e">
        <f>VLOOKUP($B149,利用者一覧!$C$4:$AU$53,35,FALSE)</f>
        <v>#N/A</v>
      </c>
      <c r="N154" s="200" t="s">
        <v>148</v>
      </c>
      <c r="O154" s="202" t="s">
        <v>139</v>
      </c>
      <c r="P154" s="152"/>
      <c r="Q154" s="152" t="s">
        <v>140</v>
      </c>
      <c r="R154" s="152"/>
      <c r="S154" s="152" t="s">
        <v>141</v>
      </c>
      <c r="T154" s="152"/>
      <c r="U154" s="152" t="s">
        <v>142</v>
      </c>
      <c r="V154" s="152"/>
      <c r="W154" s="179"/>
      <c r="X154" s="179"/>
      <c r="Y154" s="179"/>
      <c r="Z154" s="179"/>
      <c r="AA154" s="179"/>
      <c r="AB154" s="179"/>
      <c r="AC154" s="179"/>
      <c r="AD154" s="180"/>
    </row>
    <row r="155" spans="1:30" ht="21" customHeight="1" thickBot="1">
      <c r="A155" s="147"/>
      <c r="B155" s="164"/>
      <c r="C155" s="157"/>
      <c r="D155" s="159"/>
      <c r="E155" s="161"/>
      <c r="F155" s="159"/>
      <c r="G155" s="161"/>
      <c r="H155" s="159"/>
      <c r="I155" s="161"/>
      <c r="J155" s="159"/>
      <c r="K155" s="161"/>
      <c r="L155" s="159"/>
      <c r="M155" s="161"/>
      <c r="N155" s="201"/>
      <c r="O155" s="153" t="e">
        <f>VLOOKUP($B149,利用者一覧!$C$4:$AU$53,22,FALSE)</f>
        <v>#N/A</v>
      </c>
      <c r="P155" s="154"/>
      <c r="Q155" s="154" t="e">
        <f>VLOOKUP($B149,利用者一覧!$C$4:$AU$53,24,FALSE)</f>
        <v>#N/A</v>
      </c>
      <c r="R155" s="154"/>
      <c r="S155" s="154" t="e">
        <f>VLOOKUP($B149,利用者一覧!$C$4:$AU$53,26,FALSE)</f>
        <v>#N/A</v>
      </c>
      <c r="T155" s="154"/>
      <c r="U155" s="154" t="e">
        <f>VLOOKUP($B149,利用者一覧!$C$4:$AU$53,28,FALSE)</f>
        <v>#N/A</v>
      </c>
      <c r="V155" s="154"/>
      <c r="W155" s="181"/>
      <c r="X155" s="181"/>
      <c r="Y155" s="181"/>
      <c r="Z155" s="181"/>
      <c r="AA155" s="181"/>
      <c r="AB155" s="181"/>
      <c r="AC155" s="181"/>
      <c r="AD155" s="182"/>
    </row>
    <row r="156" spans="1:30" ht="26.4" customHeight="1" thickBot="1">
      <c r="A156" s="148"/>
      <c r="B156" s="174" t="s">
        <v>182</v>
      </c>
      <c r="C156" s="175"/>
      <c r="D156" s="176"/>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8"/>
    </row>
    <row r="157" spans="1:30" ht="21" customHeight="1" thickBot="1">
      <c r="A157" s="146">
        <v>18</v>
      </c>
      <c r="B157" s="149" t="s">
        <v>9</v>
      </c>
      <c r="C157" s="150"/>
      <c r="D157" s="151"/>
      <c r="E157" s="149" t="s">
        <v>10</v>
      </c>
      <c r="F157" s="150"/>
      <c r="G157" s="150"/>
      <c r="H157" s="150"/>
      <c r="I157" s="196" t="s">
        <v>11</v>
      </c>
      <c r="J157" s="150"/>
      <c r="K157" s="197"/>
      <c r="L157" s="150" t="s">
        <v>12</v>
      </c>
      <c r="M157" s="150"/>
      <c r="N157" s="150"/>
      <c r="O157" s="198" t="s">
        <v>175</v>
      </c>
      <c r="P157" s="199"/>
      <c r="Q157" s="199"/>
      <c r="R157" s="199"/>
      <c r="S157" s="199"/>
      <c r="T157" s="199"/>
      <c r="U157" s="199"/>
      <c r="V157" s="199"/>
      <c r="W157" s="203" t="s">
        <v>169</v>
      </c>
      <c r="X157" s="204"/>
      <c r="Y157" s="204"/>
      <c r="Z157" s="205"/>
      <c r="AA157" s="206" t="e">
        <f>VLOOKUP($B158,利用者一覧!$C$4:$AU$53,43,FALSE)</f>
        <v>#N/A</v>
      </c>
      <c r="AB157" s="206"/>
      <c r="AC157" s="206"/>
      <c r="AD157" s="207"/>
    </row>
    <row r="158" spans="1:30" ht="21" customHeight="1" thickTop="1">
      <c r="A158" s="147"/>
      <c r="B158" s="208"/>
      <c r="C158" s="208"/>
      <c r="D158" s="208"/>
      <c r="E158" s="211" t="s">
        <v>19</v>
      </c>
      <c r="F158" s="212"/>
      <c r="G158" s="212"/>
      <c r="H158" s="212"/>
      <c r="I158" s="213" t="s">
        <v>20</v>
      </c>
      <c r="J158" s="214"/>
      <c r="K158" s="215"/>
      <c r="L158" s="214" t="s">
        <v>21</v>
      </c>
      <c r="M158" s="214"/>
      <c r="N158" s="214"/>
      <c r="O158" s="216" t="s">
        <v>147</v>
      </c>
      <c r="P158" s="218" t="e">
        <f>VLOOKUP($B158,利用者一覧!$C$4:$AU$53,40,FALSE)</f>
        <v>#N/A</v>
      </c>
      <c r="Q158" s="219"/>
      <c r="R158" s="219"/>
      <c r="S158" s="219"/>
      <c r="T158" s="219"/>
      <c r="U158" s="220"/>
      <c r="V158" s="88" t="s">
        <v>148</v>
      </c>
      <c r="W158" s="221" t="e">
        <f>VLOOKUP($B158,利用者一覧!$C$4:$AU$53,45,FALSE)</f>
        <v>#N/A</v>
      </c>
      <c r="X158" s="222"/>
      <c r="Y158" s="222"/>
      <c r="Z158" s="222"/>
      <c r="AA158" s="222"/>
      <c r="AB158" s="222"/>
      <c r="AC158" s="222"/>
      <c r="AD158" s="223"/>
    </row>
    <row r="159" spans="1:30" ht="21" customHeight="1">
      <c r="A159" s="147"/>
      <c r="B159" s="209"/>
      <c r="C159" s="209"/>
      <c r="D159" s="209"/>
      <c r="E159" s="183" t="s">
        <v>24</v>
      </c>
      <c r="F159" s="184"/>
      <c r="G159" s="184"/>
      <c r="H159" s="184"/>
      <c r="I159" s="185" t="s">
        <v>20</v>
      </c>
      <c r="J159" s="186"/>
      <c r="K159" s="187"/>
      <c r="L159" s="186" t="s">
        <v>21</v>
      </c>
      <c r="M159" s="186"/>
      <c r="N159" s="186"/>
      <c r="O159" s="217"/>
      <c r="P159" s="188" t="e">
        <f>VLOOKUP($B158,利用者一覧!$C$4:$AU$53,41,FALSE)</f>
        <v>#N/A</v>
      </c>
      <c r="Q159" s="189"/>
      <c r="R159" s="189"/>
      <c r="S159" s="189"/>
      <c r="T159" s="189"/>
      <c r="U159" s="190"/>
      <c r="V159" s="89" t="s">
        <v>148</v>
      </c>
      <c r="W159" s="224"/>
      <c r="X159" s="225"/>
      <c r="Y159" s="225"/>
      <c r="Z159" s="225"/>
      <c r="AA159" s="225"/>
      <c r="AB159" s="225"/>
      <c r="AC159" s="225"/>
      <c r="AD159" s="226"/>
    </row>
    <row r="160" spans="1:30" ht="21" customHeight="1" thickBot="1">
      <c r="A160" s="147"/>
      <c r="B160" s="210"/>
      <c r="C160" s="210"/>
      <c r="D160" s="210"/>
      <c r="E160" s="191" t="s">
        <v>25</v>
      </c>
      <c r="F160" s="192"/>
      <c r="G160" s="192"/>
      <c r="H160" s="192"/>
      <c r="I160" s="193" t="s">
        <v>20</v>
      </c>
      <c r="J160" s="194"/>
      <c r="K160" s="195"/>
      <c r="L160" s="194" t="s">
        <v>21</v>
      </c>
      <c r="M160" s="194"/>
      <c r="N160" s="194"/>
      <c r="O160" s="217"/>
      <c r="P160" s="188" t="e">
        <f>VLOOKUP($B158,利用者一覧!$C$4:$AU$53,42,FALSE)</f>
        <v>#N/A</v>
      </c>
      <c r="Q160" s="189"/>
      <c r="R160" s="189"/>
      <c r="S160" s="189"/>
      <c r="T160" s="189"/>
      <c r="U160" s="190"/>
      <c r="V160" s="89" t="s">
        <v>148</v>
      </c>
      <c r="W160" s="224"/>
      <c r="X160" s="225"/>
      <c r="Y160" s="225"/>
      <c r="Z160" s="225"/>
      <c r="AA160" s="225"/>
      <c r="AB160" s="225"/>
      <c r="AC160" s="225"/>
      <c r="AD160" s="226"/>
    </row>
    <row r="161" spans="1:30" ht="21" customHeight="1" thickBot="1">
      <c r="A161" s="147"/>
      <c r="B161" s="162" t="s">
        <v>132</v>
      </c>
      <c r="C161" s="165" t="s">
        <v>13</v>
      </c>
      <c r="D161" s="166"/>
      <c r="E161" s="167" t="s">
        <v>14</v>
      </c>
      <c r="F161" s="166"/>
      <c r="G161" s="167" t="s">
        <v>15</v>
      </c>
      <c r="H161" s="166"/>
      <c r="I161" s="167" t="s">
        <v>16</v>
      </c>
      <c r="J161" s="166"/>
      <c r="K161" s="167" t="s">
        <v>17</v>
      </c>
      <c r="L161" s="166"/>
      <c r="M161" s="167" t="s">
        <v>18</v>
      </c>
      <c r="N161" s="168"/>
      <c r="O161" s="169" t="s">
        <v>135</v>
      </c>
      <c r="P161" s="170"/>
      <c r="Q161" s="170" t="s">
        <v>143</v>
      </c>
      <c r="R161" s="170"/>
      <c r="S161" s="170" t="s">
        <v>144</v>
      </c>
      <c r="T161" s="170"/>
      <c r="U161" s="170" t="s">
        <v>138</v>
      </c>
      <c r="V161" s="171"/>
      <c r="W161" s="224"/>
      <c r="X161" s="225"/>
      <c r="Y161" s="225"/>
      <c r="Z161" s="225"/>
      <c r="AA161" s="225"/>
      <c r="AB161" s="225"/>
      <c r="AC161" s="225"/>
      <c r="AD161" s="226"/>
    </row>
    <row r="162" spans="1:30" ht="21" customHeight="1" thickTop="1">
      <c r="A162" s="147"/>
      <c r="B162" s="163"/>
      <c r="C162" s="90" t="s">
        <v>22</v>
      </c>
      <c r="D162" s="91" t="s">
        <v>23</v>
      </c>
      <c r="E162" s="92" t="s">
        <v>22</v>
      </c>
      <c r="F162" s="91" t="s">
        <v>23</v>
      </c>
      <c r="G162" s="92" t="s">
        <v>22</v>
      </c>
      <c r="H162" s="91" t="s">
        <v>23</v>
      </c>
      <c r="I162" s="92" t="s">
        <v>22</v>
      </c>
      <c r="J162" s="91" t="s">
        <v>23</v>
      </c>
      <c r="K162" s="92" t="s">
        <v>22</v>
      </c>
      <c r="L162" s="91" t="s">
        <v>23</v>
      </c>
      <c r="M162" s="92" t="s">
        <v>22</v>
      </c>
      <c r="N162" s="93" t="s">
        <v>23</v>
      </c>
      <c r="O162" s="172" t="e">
        <f>VLOOKUP($B158,利用者一覧!$C$4:$AU$53,14,FALSE)</f>
        <v>#N/A</v>
      </c>
      <c r="P162" s="155"/>
      <c r="Q162" s="173" t="e">
        <f>VLOOKUP($B158,利用者一覧!$C$4:$AU$53,16,FALSE)</f>
        <v>#N/A</v>
      </c>
      <c r="R162" s="155"/>
      <c r="S162" s="155" t="e">
        <f>VLOOKUP($B158,利用者一覧!$C$4:$AU$53,18,FALSE)</f>
        <v>#N/A</v>
      </c>
      <c r="T162" s="155"/>
      <c r="U162" s="155" t="e">
        <f>VLOOKUP($B158,利用者一覧!$C$4:$AU$53,20,FALSE)</f>
        <v>#N/A</v>
      </c>
      <c r="V162" s="155"/>
      <c r="W162" s="179" t="e">
        <f>VLOOKUP($B158,利用者一覧!$C$4:$AU$53,44,FALSE)</f>
        <v>#N/A</v>
      </c>
      <c r="X162" s="179"/>
      <c r="Y162" s="179"/>
      <c r="Z162" s="179"/>
      <c r="AA162" s="179"/>
      <c r="AB162" s="179"/>
      <c r="AC162" s="179"/>
      <c r="AD162" s="180"/>
    </row>
    <row r="163" spans="1:30" ht="21" customHeight="1">
      <c r="A163" s="147"/>
      <c r="B163" s="163"/>
      <c r="C163" s="156" t="e">
        <f>VLOOKUP($B158,利用者一覧!$C$4:$AU$53,30,FALSE)</f>
        <v>#N/A</v>
      </c>
      <c r="D163" s="158" t="s">
        <v>148</v>
      </c>
      <c r="E163" s="160" t="e">
        <f>VLOOKUP($B158,利用者一覧!$C$4:$AU$53,31,FALSE)</f>
        <v>#N/A</v>
      </c>
      <c r="F163" s="158" t="s">
        <v>148</v>
      </c>
      <c r="G163" s="160" t="e">
        <f>VLOOKUP($B158,利用者一覧!$C$4:$AU$53,32,FALSE)</f>
        <v>#N/A</v>
      </c>
      <c r="H163" s="158" t="s">
        <v>148</v>
      </c>
      <c r="I163" s="160" t="e">
        <f>VLOOKUP($B158,利用者一覧!$C$4:$AU$53,33,FALSE)</f>
        <v>#N/A</v>
      </c>
      <c r="J163" s="158" t="s">
        <v>148</v>
      </c>
      <c r="K163" s="160" t="e">
        <f>VLOOKUP($B158,利用者一覧!$C$4:$AU$53,34,FALSE)</f>
        <v>#N/A</v>
      </c>
      <c r="L163" s="158" t="s">
        <v>148</v>
      </c>
      <c r="M163" s="160" t="e">
        <f>VLOOKUP($B158,利用者一覧!$C$4:$AU$53,35,FALSE)</f>
        <v>#N/A</v>
      </c>
      <c r="N163" s="200" t="s">
        <v>148</v>
      </c>
      <c r="O163" s="202" t="s">
        <v>139</v>
      </c>
      <c r="P163" s="152"/>
      <c r="Q163" s="152" t="s">
        <v>140</v>
      </c>
      <c r="R163" s="152"/>
      <c r="S163" s="152" t="s">
        <v>141</v>
      </c>
      <c r="T163" s="152"/>
      <c r="U163" s="152" t="s">
        <v>142</v>
      </c>
      <c r="V163" s="152"/>
      <c r="W163" s="179"/>
      <c r="X163" s="179"/>
      <c r="Y163" s="179"/>
      <c r="Z163" s="179"/>
      <c r="AA163" s="179"/>
      <c r="AB163" s="179"/>
      <c r="AC163" s="179"/>
      <c r="AD163" s="180"/>
    </row>
    <row r="164" spans="1:30" ht="21" customHeight="1" thickBot="1">
      <c r="A164" s="147"/>
      <c r="B164" s="164"/>
      <c r="C164" s="157"/>
      <c r="D164" s="159"/>
      <c r="E164" s="161"/>
      <c r="F164" s="159"/>
      <c r="G164" s="161"/>
      <c r="H164" s="159"/>
      <c r="I164" s="161"/>
      <c r="J164" s="159"/>
      <c r="K164" s="161"/>
      <c r="L164" s="159"/>
      <c r="M164" s="161"/>
      <c r="N164" s="201"/>
      <c r="O164" s="153" t="e">
        <f>VLOOKUP($B158,利用者一覧!$C$4:$AU$53,22,FALSE)</f>
        <v>#N/A</v>
      </c>
      <c r="P164" s="154"/>
      <c r="Q164" s="154" t="e">
        <f>VLOOKUP($B158,利用者一覧!$C$4:$AU$53,24,FALSE)</f>
        <v>#N/A</v>
      </c>
      <c r="R164" s="154"/>
      <c r="S164" s="154" t="e">
        <f>VLOOKUP($B158,利用者一覧!$C$4:$AU$53,26,FALSE)</f>
        <v>#N/A</v>
      </c>
      <c r="T164" s="154"/>
      <c r="U164" s="154" t="e">
        <f>VLOOKUP($B158,利用者一覧!$C$4:$AU$53,28,FALSE)</f>
        <v>#N/A</v>
      </c>
      <c r="V164" s="154"/>
      <c r="W164" s="181"/>
      <c r="X164" s="181"/>
      <c r="Y164" s="181"/>
      <c r="Z164" s="181"/>
      <c r="AA164" s="181"/>
      <c r="AB164" s="181"/>
      <c r="AC164" s="181"/>
      <c r="AD164" s="182"/>
    </row>
    <row r="165" spans="1:30" ht="26.4" customHeight="1" thickBot="1">
      <c r="A165" s="148"/>
      <c r="B165" s="174" t="s">
        <v>182</v>
      </c>
      <c r="C165" s="175"/>
      <c r="D165" s="176"/>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8"/>
    </row>
    <row r="166" spans="1:30" ht="21" customHeight="1" thickBot="1">
      <c r="A166" s="146">
        <v>19</v>
      </c>
      <c r="B166" s="149" t="s">
        <v>9</v>
      </c>
      <c r="C166" s="150"/>
      <c r="D166" s="151"/>
      <c r="E166" s="149" t="s">
        <v>10</v>
      </c>
      <c r="F166" s="150"/>
      <c r="G166" s="150"/>
      <c r="H166" s="150"/>
      <c r="I166" s="196" t="s">
        <v>11</v>
      </c>
      <c r="J166" s="150"/>
      <c r="K166" s="197"/>
      <c r="L166" s="150" t="s">
        <v>12</v>
      </c>
      <c r="M166" s="150"/>
      <c r="N166" s="150"/>
      <c r="O166" s="198" t="s">
        <v>175</v>
      </c>
      <c r="P166" s="199"/>
      <c r="Q166" s="199"/>
      <c r="R166" s="199"/>
      <c r="S166" s="199"/>
      <c r="T166" s="199"/>
      <c r="U166" s="199"/>
      <c r="V166" s="199"/>
      <c r="W166" s="203" t="s">
        <v>169</v>
      </c>
      <c r="X166" s="204"/>
      <c r="Y166" s="204"/>
      <c r="Z166" s="205"/>
      <c r="AA166" s="206" t="e">
        <f>VLOOKUP($B167,利用者一覧!$C$4:$AU$53,43,FALSE)</f>
        <v>#N/A</v>
      </c>
      <c r="AB166" s="206"/>
      <c r="AC166" s="206"/>
      <c r="AD166" s="207"/>
    </row>
    <row r="167" spans="1:30" ht="21" customHeight="1" thickTop="1">
      <c r="A167" s="147"/>
      <c r="B167" s="208"/>
      <c r="C167" s="208"/>
      <c r="D167" s="208"/>
      <c r="E167" s="211" t="s">
        <v>19</v>
      </c>
      <c r="F167" s="212"/>
      <c r="G167" s="212"/>
      <c r="H167" s="212"/>
      <c r="I167" s="213" t="s">
        <v>20</v>
      </c>
      <c r="J167" s="214"/>
      <c r="K167" s="215"/>
      <c r="L167" s="214" t="s">
        <v>21</v>
      </c>
      <c r="M167" s="214"/>
      <c r="N167" s="214"/>
      <c r="O167" s="216" t="s">
        <v>147</v>
      </c>
      <c r="P167" s="218" t="e">
        <f>VLOOKUP($B167,利用者一覧!$C$4:$AU$53,40,FALSE)</f>
        <v>#N/A</v>
      </c>
      <c r="Q167" s="219"/>
      <c r="R167" s="219"/>
      <c r="S167" s="219"/>
      <c r="T167" s="219"/>
      <c r="U167" s="220"/>
      <c r="V167" s="88" t="s">
        <v>148</v>
      </c>
      <c r="W167" s="221" t="e">
        <f>VLOOKUP($B167,利用者一覧!$C$4:$AU$53,45,FALSE)</f>
        <v>#N/A</v>
      </c>
      <c r="X167" s="222"/>
      <c r="Y167" s="222"/>
      <c r="Z167" s="222"/>
      <c r="AA167" s="222"/>
      <c r="AB167" s="222"/>
      <c r="AC167" s="222"/>
      <c r="AD167" s="223"/>
    </row>
    <row r="168" spans="1:30" ht="21" customHeight="1">
      <c r="A168" s="147"/>
      <c r="B168" s="209"/>
      <c r="C168" s="209"/>
      <c r="D168" s="209"/>
      <c r="E168" s="183" t="s">
        <v>24</v>
      </c>
      <c r="F168" s="184"/>
      <c r="G168" s="184"/>
      <c r="H168" s="184"/>
      <c r="I168" s="185" t="s">
        <v>20</v>
      </c>
      <c r="J168" s="186"/>
      <c r="K168" s="187"/>
      <c r="L168" s="186" t="s">
        <v>21</v>
      </c>
      <c r="M168" s="186"/>
      <c r="N168" s="186"/>
      <c r="O168" s="217"/>
      <c r="P168" s="188" t="e">
        <f>VLOOKUP($B167,利用者一覧!$C$4:$AU$53,41,FALSE)</f>
        <v>#N/A</v>
      </c>
      <c r="Q168" s="189"/>
      <c r="R168" s="189"/>
      <c r="S168" s="189"/>
      <c r="T168" s="189"/>
      <c r="U168" s="190"/>
      <c r="V168" s="89" t="s">
        <v>148</v>
      </c>
      <c r="W168" s="224"/>
      <c r="X168" s="225"/>
      <c r="Y168" s="225"/>
      <c r="Z168" s="225"/>
      <c r="AA168" s="225"/>
      <c r="AB168" s="225"/>
      <c r="AC168" s="225"/>
      <c r="AD168" s="226"/>
    </row>
    <row r="169" spans="1:30" ht="21" customHeight="1" thickBot="1">
      <c r="A169" s="147"/>
      <c r="B169" s="210"/>
      <c r="C169" s="210"/>
      <c r="D169" s="210"/>
      <c r="E169" s="191" t="s">
        <v>25</v>
      </c>
      <c r="F169" s="192"/>
      <c r="G169" s="192"/>
      <c r="H169" s="192"/>
      <c r="I169" s="193" t="s">
        <v>20</v>
      </c>
      <c r="J169" s="194"/>
      <c r="K169" s="195"/>
      <c r="L169" s="194" t="s">
        <v>21</v>
      </c>
      <c r="M169" s="194"/>
      <c r="N169" s="194"/>
      <c r="O169" s="217"/>
      <c r="P169" s="188" t="e">
        <f>VLOOKUP($B167,利用者一覧!$C$4:$AU$53,42,FALSE)</f>
        <v>#N/A</v>
      </c>
      <c r="Q169" s="189"/>
      <c r="R169" s="189"/>
      <c r="S169" s="189"/>
      <c r="T169" s="189"/>
      <c r="U169" s="190"/>
      <c r="V169" s="89" t="s">
        <v>148</v>
      </c>
      <c r="W169" s="224"/>
      <c r="X169" s="225"/>
      <c r="Y169" s="225"/>
      <c r="Z169" s="225"/>
      <c r="AA169" s="225"/>
      <c r="AB169" s="225"/>
      <c r="AC169" s="225"/>
      <c r="AD169" s="226"/>
    </row>
    <row r="170" spans="1:30" ht="21" customHeight="1" thickBot="1">
      <c r="A170" s="147"/>
      <c r="B170" s="162" t="s">
        <v>132</v>
      </c>
      <c r="C170" s="165" t="s">
        <v>13</v>
      </c>
      <c r="D170" s="166"/>
      <c r="E170" s="167" t="s">
        <v>14</v>
      </c>
      <c r="F170" s="166"/>
      <c r="G170" s="167" t="s">
        <v>15</v>
      </c>
      <c r="H170" s="166"/>
      <c r="I170" s="167" t="s">
        <v>16</v>
      </c>
      <c r="J170" s="166"/>
      <c r="K170" s="167" t="s">
        <v>17</v>
      </c>
      <c r="L170" s="166"/>
      <c r="M170" s="167" t="s">
        <v>18</v>
      </c>
      <c r="N170" s="168"/>
      <c r="O170" s="169" t="s">
        <v>135</v>
      </c>
      <c r="P170" s="170"/>
      <c r="Q170" s="170" t="s">
        <v>143</v>
      </c>
      <c r="R170" s="170"/>
      <c r="S170" s="170" t="s">
        <v>144</v>
      </c>
      <c r="T170" s="170"/>
      <c r="U170" s="170" t="s">
        <v>138</v>
      </c>
      <c r="V170" s="171"/>
      <c r="W170" s="224"/>
      <c r="X170" s="225"/>
      <c r="Y170" s="225"/>
      <c r="Z170" s="225"/>
      <c r="AA170" s="225"/>
      <c r="AB170" s="225"/>
      <c r="AC170" s="225"/>
      <c r="AD170" s="226"/>
    </row>
    <row r="171" spans="1:30" ht="21" customHeight="1" thickTop="1">
      <c r="A171" s="147"/>
      <c r="B171" s="163"/>
      <c r="C171" s="90" t="s">
        <v>22</v>
      </c>
      <c r="D171" s="91" t="s">
        <v>23</v>
      </c>
      <c r="E171" s="92" t="s">
        <v>22</v>
      </c>
      <c r="F171" s="91" t="s">
        <v>23</v>
      </c>
      <c r="G171" s="92" t="s">
        <v>22</v>
      </c>
      <c r="H171" s="91" t="s">
        <v>23</v>
      </c>
      <c r="I171" s="92" t="s">
        <v>22</v>
      </c>
      <c r="J171" s="91" t="s">
        <v>23</v>
      </c>
      <c r="K171" s="92" t="s">
        <v>22</v>
      </c>
      <c r="L171" s="91" t="s">
        <v>23</v>
      </c>
      <c r="M171" s="92" t="s">
        <v>22</v>
      </c>
      <c r="N171" s="93" t="s">
        <v>23</v>
      </c>
      <c r="O171" s="172" t="e">
        <f>VLOOKUP($B167,利用者一覧!$C$4:$AU$53,14,FALSE)</f>
        <v>#N/A</v>
      </c>
      <c r="P171" s="155"/>
      <c r="Q171" s="173" t="e">
        <f>VLOOKUP($B167,利用者一覧!$C$4:$AU$53,16,FALSE)</f>
        <v>#N/A</v>
      </c>
      <c r="R171" s="155"/>
      <c r="S171" s="155" t="e">
        <f>VLOOKUP($B167,利用者一覧!$C$4:$AU$53,18,FALSE)</f>
        <v>#N/A</v>
      </c>
      <c r="T171" s="155"/>
      <c r="U171" s="155" t="e">
        <f>VLOOKUP($B167,利用者一覧!$C$4:$AU$53,20,FALSE)</f>
        <v>#N/A</v>
      </c>
      <c r="V171" s="155"/>
      <c r="W171" s="179" t="e">
        <f>VLOOKUP($B167,利用者一覧!$C$4:$AU$53,44,FALSE)</f>
        <v>#N/A</v>
      </c>
      <c r="X171" s="179"/>
      <c r="Y171" s="179"/>
      <c r="Z171" s="179"/>
      <c r="AA171" s="179"/>
      <c r="AB171" s="179"/>
      <c r="AC171" s="179"/>
      <c r="AD171" s="180"/>
    </row>
    <row r="172" spans="1:30" ht="21" customHeight="1">
      <c r="A172" s="147"/>
      <c r="B172" s="163"/>
      <c r="C172" s="156" t="e">
        <f>VLOOKUP($B167,利用者一覧!$C$4:$AU$53,30,FALSE)</f>
        <v>#N/A</v>
      </c>
      <c r="D172" s="158" t="s">
        <v>148</v>
      </c>
      <c r="E172" s="160" t="e">
        <f>VLOOKUP($B167,利用者一覧!$C$4:$AU$53,31,FALSE)</f>
        <v>#N/A</v>
      </c>
      <c r="F172" s="158" t="s">
        <v>148</v>
      </c>
      <c r="G172" s="160" t="e">
        <f>VLOOKUP($B167,利用者一覧!$C$4:$AU$53,32,FALSE)</f>
        <v>#N/A</v>
      </c>
      <c r="H172" s="158" t="s">
        <v>148</v>
      </c>
      <c r="I172" s="160" t="e">
        <f>VLOOKUP($B167,利用者一覧!$C$4:$AU$53,33,FALSE)</f>
        <v>#N/A</v>
      </c>
      <c r="J172" s="158" t="s">
        <v>148</v>
      </c>
      <c r="K172" s="160" t="e">
        <f>VLOOKUP($B167,利用者一覧!$C$4:$AU$53,34,FALSE)</f>
        <v>#N/A</v>
      </c>
      <c r="L172" s="158" t="s">
        <v>148</v>
      </c>
      <c r="M172" s="160" t="e">
        <f>VLOOKUP($B167,利用者一覧!$C$4:$AU$53,35,FALSE)</f>
        <v>#N/A</v>
      </c>
      <c r="N172" s="200" t="s">
        <v>148</v>
      </c>
      <c r="O172" s="202" t="s">
        <v>139</v>
      </c>
      <c r="P172" s="152"/>
      <c r="Q172" s="152" t="s">
        <v>140</v>
      </c>
      <c r="R172" s="152"/>
      <c r="S172" s="152" t="s">
        <v>141</v>
      </c>
      <c r="T172" s="152"/>
      <c r="U172" s="152" t="s">
        <v>142</v>
      </c>
      <c r="V172" s="152"/>
      <c r="W172" s="179"/>
      <c r="X172" s="179"/>
      <c r="Y172" s="179"/>
      <c r="Z172" s="179"/>
      <c r="AA172" s="179"/>
      <c r="AB172" s="179"/>
      <c r="AC172" s="179"/>
      <c r="AD172" s="180"/>
    </row>
    <row r="173" spans="1:30" ht="21" customHeight="1" thickBot="1">
      <c r="A173" s="147"/>
      <c r="B173" s="164"/>
      <c r="C173" s="157"/>
      <c r="D173" s="159"/>
      <c r="E173" s="161"/>
      <c r="F173" s="159"/>
      <c r="G173" s="161"/>
      <c r="H173" s="159"/>
      <c r="I173" s="161"/>
      <c r="J173" s="159"/>
      <c r="K173" s="161"/>
      <c r="L173" s="159"/>
      <c r="M173" s="161"/>
      <c r="N173" s="201"/>
      <c r="O173" s="153" t="e">
        <f>VLOOKUP($B167,利用者一覧!$C$4:$AU$53,22,FALSE)</f>
        <v>#N/A</v>
      </c>
      <c r="P173" s="154"/>
      <c r="Q173" s="154" t="e">
        <f>VLOOKUP($B167,利用者一覧!$C$4:$AU$53,24,FALSE)</f>
        <v>#N/A</v>
      </c>
      <c r="R173" s="154"/>
      <c r="S173" s="154" t="e">
        <f>VLOOKUP($B167,利用者一覧!$C$4:$AU$53,26,FALSE)</f>
        <v>#N/A</v>
      </c>
      <c r="T173" s="154"/>
      <c r="U173" s="154" t="e">
        <f>VLOOKUP($B167,利用者一覧!$C$4:$AU$53,28,FALSE)</f>
        <v>#N/A</v>
      </c>
      <c r="V173" s="154"/>
      <c r="W173" s="181"/>
      <c r="X173" s="181"/>
      <c r="Y173" s="181"/>
      <c r="Z173" s="181"/>
      <c r="AA173" s="181"/>
      <c r="AB173" s="181"/>
      <c r="AC173" s="181"/>
      <c r="AD173" s="182"/>
    </row>
    <row r="174" spans="1:30" ht="26.4" customHeight="1" thickBot="1">
      <c r="A174" s="148"/>
      <c r="B174" s="174" t="s">
        <v>182</v>
      </c>
      <c r="C174" s="175"/>
      <c r="D174" s="176"/>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8"/>
    </row>
    <row r="175" spans="1:30" ht="21" customHeight="1" thickBot="1">
      <c r="A175" s="146">
        <v>20</v>
      </c>
      <c r="B175" s="149" t="s">
        <v>9</v>
      </c>
      <c r="C175" s="150"/>
      <c r="D175" s="151"/>
      <c r="E175" s="149" t="s">
        <v>10</v>
      </c>
      <c r="F175" s="150"/>
      <c r="G175" s="150"/>
      <c r="H175" s="150"/>
      <c r="I175" s="196" t="s">
        <v>11</v>
      </c>
      <c r="J175" s="150"/>
      <c r="K175" s="197"/>
      <c r="L175" s="150" t="s">
        <v>12</v>
      </c>
      <c r="M175" s="150"/>
      <c r="N175" s="150"/>
      <c r="O175" s="198" t="s">
        <v>175</v>
      </c>
      <c r="P175" s="199"/>
      <c r="Q175" s="199"/>
      <c r="R175" s="199"/>
      <c r="S175" s="199"/>
      <c r="T175" s="199"/>
      <c r="U175" s="199"/>
      <c r="V175" s="199"/>
      <c r="W175" s="203" t="s">
        <v>169</v>
      </c>
      <c r="X175" s="204"/>
      <c r="Y175" s="204"/>
      <c r="Z175" s="205"/>
      <c r="AA175" s="206" t="e">
        <f>VLOOKUP($B176,利用者一覧!$C$4:$AU$53,43,FALSE)</f>
        <v>#N/A</v>
      </c>
      <c r="AB175" s="206"/>
      <c r="AC175" s="206"/>
      <c r="AD175" s="207"/>
    </row>
    <row r="176" spans="1:30" ht="21" customHeight="1" thickTop="1">
      <c r="A176" s="147"/>
      <c r="B176" s="208"/>
      <c r="C176" s="208"/>
      <c r="D176" s="208"/>
      <c r="E176" s="211" t="s">
        <v>19</v>
      </c>
      <c r="F176" s="212"/>
      <c r="G176" s="212"/>
      <c r="H176" s="212"/>
      <c r="I176" s="213" t="s">
        <v>20</v>
      </c>
      <c r="J176" s="214"/>
      <c r="K176" s="215"/>
      <c r="L176" s="214" t="s">
        <v>21</v>
      </c>
      <c r="M176" s="214"/>
      <c r="N176" s="214"/>
      <c r="O176" s="216" t="s">
        <v>147</v>
      </c>
      <c r="P176" s="218" t="e">
        <f>VLOOKUP($B176,利用者一覧!$C$4:$AU$53,40,FALSE)</f>
        <v>#N/A</v>
      </c>
      <c r="Q176" s="219"/>
      <c r="R176" s="219"/>
      <c r="S176" s="219"/>
      <c r="T176" s="219"/>
      <c r="U176" s="220"/>
      <c r="V176" s="88" t="s">
        <v>148</v>
      </c>
      <c r="W176" s="221" t="e">
        <f>VLOOKUP($B176,利用者一覧!$C$4:$AU$53,45,FALSE)</f>
        <v>#N/A</v>
      </c>
      <c r="X176" s="222"/>
      <c r="Y176" s="222"/>
      <c r="Z176" s="222"/>
      <c r="AA176" s="222"/>
      <c r="AB176" s="222"/>
      <c r="AC176" s="222"/>
      <c r="AD176" s="223"/>
    </row>
    <row r="177" spans="1:30" ht="21" customHeight="1">
      <c r="A177" s="147"/>
      <c r="B177" s="209"/>
      <c r="C177" s="209"/>
      <c r="D177" s="209"/>
      <c r="E177" s="183" t="s">
        <v>24</v>
      </c>
      <c r="F177" s="184"/>
      <c r="G177" s="184"/>
      <c r="H177" s="184"/>
      <c r="I177" s="185" t="s">
        <v>20</v>
      </c>
      <c r="J177" s="186"/>
      <c r="K177" s="187"/>
      <c r="L177" s="186" t="s">
        <v>21</v>
      </c>
      <c r="M177" s="186"/>
      <c r="N177" s="186"/>
      <c r="O177" s="217"/>
      <c r="P177" s="188" t="e">
        <f>VLOOKUP($B176,利用者一覧!$C$4:$AU$53,41,FALSE)</f>
        <v>#N/A</v>
      </c>
      <c r="Q177" s="189"/>
      <c r="R177" s="189"/>
      <c r="S177" s="189"/>
      <c r="T177" s="189"/>
      <c r="U177" s="190"/>
      <c r="V177" s="89" t="s">
        <v>148</v>
      </c>
      <c r="W177" s="224"/>
      <c r="X177" s="225"/>
      <c r="Y177" s="225"/>
      <c r="Z177" s="225"/>
      <c r="AA177" s="225"/>
      <c r="AB177" s="225"/>
      <c r="AC177" s="225"/>
      <c r="AD177" s="226"/>
    </row>
    <row r="178" spans="1:30" ht="21" customHeight="1" thickBot="1">
      <c r="A178" s="147"/>
      <c r="B178" s="210"/>
      <c r="C178" s="210"/>
      <c r="D178" s="210"/>
      <c r="E178" s="191" t="s">
        <v>25</v>
      </c>
      <c r="F178" s="192"/>
      <c r="G178" s="192"/>
      <c r="H178" s="192"/>
      <c r="I178" s="193" t="s">
        <v>20</v>
      </c>
      <c r="J178" s="194"/>
      <c r="K178" s="195"/>
      <c r="L178" s="194" t="s">
        <v>21</v>
      </c>
      <c r="M178" s="194"/>
      <c r="N178" s="194"/>
      <c r="O178" s="217"/>
      <c r="P178" s="188" t="e">
        <f>VLOOKUP($B176,利用者一覧!$C$4:$AU$53,42,FALSE)</f>
        <v>#N/A</v>
      </c>
      <c r="Q178" s="189"/>
      <c r="R178" s="189"/>
      <c r="S178" s="189"/>
      <c r="T178" s="189"/>
      <c r="U178" s="190"/>
      <c r="V178" s="89" t="s">
        <v>148</v>
      </c>
      <c r="W178" s="224"/>
      <c r="X178" s="225"/>
      <c r="Y178" s="225"/>
      <c r="Z178" s="225"/>
      <c r="AA178" s="225"/>
      <c r="AB178" s="225"/>
      <c r="AC178" s="225"/>
      <c r="AD178" s="226"/>
    </row>
    <row r="179" spans="1:30" ht="21" customHeight="1" thickBot="1">
      <c r="A179" s="147"/>
      <c r="B179" s="162" t="s">
        <v>132</v>
      </c>
      <c r="C179" s="165" t="s">
        <v>13</v>
      </c>
      <c r="D179" s="166"/>
      <c r="E179" s="167" t="s">
        <v>14</v>
      </c>
      <c r="F179" s="166"/>
      <c r="G179" s="167" t="s">
        <v>15</v>
      </c>
      <c r="H179" s="166"/>
      <c r="I179" s="167" t="s">
        <v>16</v>
      </c>
      <c r="J179" s="166"/>
      <c r="K179" s="167" t="s">
        <v>17</v>
      </c>
      <c r="L179" s="166"/>
      <c r="M179" s="167" t="s">
        <v>18</v>
      </c>
      <c r="N179" s="168"/>
      <c r="O179" s="169" t="s">
        <v>135</v>
      </c>
      <c r="P179" s="170"/>
      <c r="Q179" s="170" t="s">
        <v>143</v>
      </c>
      <c r="R179" s="170"/>
      <c r="S179" s="170" t="s">
        <v>144</v>
      </c>
      <c r="T179" s="170"/>
      <c r="U179" s="170" t="s">
        <v>138</v>
      </c>
      <c r="V179" s="171"/>
      <c r="W179" s="224"/>
      <c r="X179" s="225"/>
      <c r="Y179" s="225"/>
      <c r="Z179" s="225"/>
      <c r="AA179" s="225"/>
      <c r="AB179" s="225"/>
      <c r="AC179" s="225"/>
      <c r="AD179" s="226"/>
    </row>
    <row r="180" spans="1:30" ht="21" customHeight="1" thickTop="1">
      <c r="A180" s="147"/>
      <c r="B180" s="163"/>
      <c r="C180" s="90" t="s">
        <v>22</v>
      </c>
      <c r="D180" s="91" t="s">
        <v>23</v>
      </c>
      <c r="E180" s="92" t="s">
        <v>22</v>
      </c>
      <c r="F180" s="91" t="s">
        <v>23</v>
      </c>
      <c r="G180" s="92" t="s">
        <v>22</v>
      </c>
      <c r="H180" s="91" t="s">
        <v>23</v>
      </c>
      <c r="I180" s="92" t="s">
        <v>22</v>
      </c>
      <c r="J180" s="91" t="s">
        <v>23</v>
      </c>
      <c r="K180" s="92" t="s">
        <v>22</v>
      </c>
      <c r="L180" s="91" t="s">
        <v>23</v>
      </c>
      <c r="M180" s="92" t="s">
        <v>22</v>
      </c>
      <c r="N180" s="93" t="s">
        <v>23</v>
      </c>
      <c r="O180" s="172" t="e">
        <f>VLOOKUP($B176,利用者一覧!$C$4:$AU$53,14,FALSE)</f>
        <v>#N/A</v>
      </c>
      <c r="P180" s="155"/>
      <c r="Q180" s="173" t="e">
        <f>VLOOKUP($B176,利用者一覧!$C$4:$AU$53,16,FALSE)</f>
        <v>#N/A</v>
      </c>
      <c r="R180" s="155"/>
      <c r="S180" s="155" t="e">
        <f>VLOOKUP($B176,利用者一覧!$C$4:$AU$53,18,FALSE)</f>
        <v>#N/A</v>
      </c>
      <c r="T180" s="155"/>
      <c r="U180" s="155" t="e">
        <f>VLOOKUP($B176,利用者一覧!$C$4:$AU$53,20,FALSE)</f>
        <v>#N/A</v>
      </c>
      <c r="V180" s="155"/>
      <c r="W180" s="179" t="e">
        <f>VLOOKUP($B176,利用者一覧!$C$4:$AU$53,44,FALSE)</f>
        <v>#N/A</v>
      </c>
      <c r="X180" s="179"/>
      <c r="Y180" s="179"/>
      <c r="Z180" s="179"/>
      <c r="AA180" s="179"/>
      <c r="AB180" s="179"/>
      <c r="AC180" s="179"/>
      <c r="AD180" s="180"/>
    </row>
    <row r="181" spans="1:30" ht="21" customHeight="1">
      <c r="A181" s="147"/>
      <c r="B181" s="163"/>
      <c r="C181" s="156" t="e">
        <f>VLOOKUP($B176,利用者一覧!$C$4:$AU$53,30,FALSE)</f>
        <v>#N/A</v>
      </c>
      <c r="D181" s="158" t="s">
        <v>148</v>
      </c>
      <c r="E181" s="160" t="e">
        <f>VLOOKUP($B176,利用者一覧!$C$4:$AU$53,31,FALSE)</f>
        <v>#N/A</v>
      </c>
      <c r="F181" s="158" t="s">
        <v>148</v>
      </c>
      <c r="G181" s="160" t="e">
        <f>VLOOKUP($B176,利用者一覧!$C$4:$AU$53,32,FALSE)</f>
        <v>#N/A</v>
      </c>
      <c r="H181" s="158" t="s">
        <v>148</v>
      </c>
      <c r="I181" s="160" t="e">
        <f>VLOOKUP($B176,利用者一覧!$C$4:$AU$53,33,FALSE)</f>
        <v>#N/A</v>
      </c>
      <c r="J181" s="158" t="s">
        <v>148</v>
      </c>
      <c r="K181" s="160" t="e">
        <f>VLOOKUP($B176,利用者一覧!$C$4:$AU$53,34,FALSE)</f>
        <v>#N/A</v>
      </c>
      <c r="L181" s="158" t="s">
        <v>148</v>
      </c>
      <c r="M181" s="160" t="e">
        <f>VLOOKUP($B176,利用者一覧!$C$4:$AU$53,35,FALSE)</f>
        <v>#N/A</v>
      </c>
      <c r="N181" s="200" t="s">
        <v>148</v>
      </c>
      <c r="O181" s="202" t="s">
        <v>139</v>
      </c>
      <c r="P181" s="152"/>
      <c r="Q181" s="152" t="s">
        <v>140</v>
      </c>
      <c r="R181" s="152"/>
      <c r="S181" s="152" t="s">
        <v>141</v>
      </c>
      <c r="T181" s="152"/>
      <c r="U181" s="152" t="s">
        <v>142</v>
      </c>
      <c r="V181" s="152"/>
      <c r="W181" s="179"/>
      <c r="X181" s="179"/>
      <c r="Y181" s="179"/>
      <c r="Z181" s="179"/>
      <c r="AA181" s="179"/>
      <c r="AB181" s="179"/>
      <c r="AC181" s="179"/>
      <c r="AD181" s="180"/>
    </row>
    <row r="182" spans="1:30" ht="21" customHeight="1" thickBot="1">
      <c r="A182" s="147"/>
      <c r="B182" s="164"/>
      <c r="C182" s="157"/>
      <c r="D182" s="159"/>
      <c r="E182" s="161"/>
      <c r="F182" s="159"/>
      <c r="G182" s="161"/>
      <c r="H182" s="159"/>
      <c r="I182" s="161"/>
      <c r="J182" s="159"/>
      <c r="K182" s="161"/>
      <c r="L182" s="159"/>
      <c r="M182" s="161"/>
      <c r="N182" s="201"/>
      <c r="O182" s="153" t="e">
        <f>VLOOKUP($B176,利用者一覧!$C$4:$AU$53,22,FALSE)</f>
        <v>#N/A</v>
      </c>
      <c r="P182" s="154"/>
      <c r="Q182" s="154" t="e">
        <f>VLOOKUP($B176,利用者一覧!$C$4:$AU$53,24,FALSE)</f>
        <v>#N/A</v>
      </c>
      <c r="R182" s="154"/>
      <c r="S182" s="154" t="e">
        <f>VLOOKUP($B176,利用者一覧!$C$4:$AU$53,26,FALSE)</f>
        <v>#N/A</v>
      </c>
      <c r="T182" s="154"/>
      <c r="U182" s="154" t="e">
        <f>VLOOKUP($B176,利用者一覧!$C$4:$AU$53,28,FALSE)</f>
        <v>#N/A</v>
      </c>
      <c r="V182" s="154"/>
      <c r="W182" s="181"/>
      <c r="X182" s="181"/>
      <c r="Y182" s="181"/>
      <c r="Z182" s="181"/>
      <c r="AA182" s="181"/>
      <c r="AB182" s="181"/>
      <c r="AC182" s="181"/>
      <c r="AD182" s="182"/>
    </row>
    <row r="183" spans="1:30" ht="26.4" customHeight="1" thickBot="1">
      <c r="A183" s="148"/>
      <c r="B183" s="174" t="s">
        <v>182</v>
      </c>
      <c r="C183" s="175"/>
      <c r="D183" s="176"/>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8"/>
    </row>
    <row r="184" spans="1:30" ht="21" customHeight="1" thickBot="1">
      <c r="A184" s="146">
        <v>21</v>
      </c>
      <c r="B184" s="149" t="s">
        <v>9</v>
      </c>
      <c r="C184" s="150"/>
      <c r="D184" s="151"/>
      <c r="E184" s="149" t="s">
        <v>10</v>
      </c>
      <c r="F184" s="150"/>
      <c r="G184" s="150"/>
      <c r="H184" s="150"/>
      <c r="I184" s="196" t="s">
        <v>11</v>
      </c>
      <c r="J184" s="150"/>
      <c r="K184" s="197"/>
      <c r="L184" s="150" t="s">
        <v>12</v>
      </c>
      <c r="M184" s="150"/>
      <c r="N184" s="150"/>
      <c r="O184" s="198" t="s">
        <v>175</v>
      </c>
      <c r="P184" s="199"/>
      <c r="Q184" s="199"/>
      <c r="R184" s="199"/>
      <c r="S184" s="199"/>
      <c r="T184" s="199"/>
      <c r="U184" s="199"/>
      <c r="V184" s="199"/>
      <c r="W184" s="203" t="s">
        <v>169</v>
      </c>
      <c r="X184" s="204"/>
      <c r="Y184" s="204"/>
      <c r="Z184" s="205"/>
      <c r="AA184" s="206" t="e">
        <f>VLOOKUP($B185,利用者一覧!$C$4:$AU$53,43,FALSE)</f>
        <v>#N/A</v>
      </c>
      <c r="AB184" s="206"/>
      <c r="AC184" s="206"/>
      <c r="AD184" s="207"/>
    </row>
    <row r="185" spans="1:30" ht="21" customHeight="1" thickTop="1">
      <c r="A185" s="147"/>
      <c r="B185" s="208"/>
      <c r="C185" s="208"/>
      <c r="D185" s="208"/>
      <c r="E185" s="211" t="s">
        <v>19</v>
      </c>
      <c r="F185" s="212"/>
      <c r="G185" s="212"/>
      <c r="H185" s="212"/>
      <c r="I185" s="213" t="s">
        <v>20</v>
      </c>
      <c r="J185" s="214"/>
      <c r="K185" s="215"/>
      <c r="L185" s="214" t="s">
        <v>21</v>
      </c>
      <c r="M185" s="214"/>
      <c r="N185" s="214"/>
      <c r="O185" s="216" t="s">
        <v>147</v>
      </c>
      <c r="P185" s="218" t="e">
        <f>VLOOKUP($B185,利用者一覧!$C$4:$AU$53,40,FALSE)</f>
        <v>#N/A</v>
      </c>
      <c r="Q185" s="219"/>
      <c r="R185" s="219"/>
      <c r="S185" s="219"/>
      <c r="T185" s="219"/>
      <c r="U185" s="220"/>
      <c r="V185" s="88" t="s">
        <v>148</v>
      </c>
      <c r="W185" s="221" t="e">
        <f>VLOOKUP($B185,利用者一覧!$C$4:$AU$53,45,FALSE)</f>
        <v>#N/A</v>
      </c>
      <c r="X185" s="222"/>
      <c r="Y185" s="222"/>
      <c r="Z185" s="222"/>
      <c r="AA185" s="222"/>
      <c r="AB185" s="222"/>
      <c r="AC185" s="222"/>
      <c r="AD185" s="223"/>
    </row>
    <row r="186" spans="1:30" ht="21" customHeight="1">
      <c r="A186" s="147"/>
      <c r="B186" s="209"/>
      <c r="C186" s="209"/>
      <c r="D186" s="209"/>
      <c r="E186" s="183" t="s">
        <v>24</v>
      </c>
      <c r="F186" s="184"/>
      <c r="G186" s="184"/>
      <c r="H186" s="184"/>
      <c r="I186" s="185" t="s">
        <v>20</v>
      </c>
      <c r="J186" s="186"/>
      <c r="K186" s="187"/>
      <c r="L186" s="186" t="s">
        <v>21</v>
      </c>
      <c r="M186" s="186"/>
      <c r="N186" s="186"/>
      <c r="O186" s="217"/>
      <c r="P186" s="188" t="e">
        <f>VLOOKUP($B185,利用者一覧!$C$4:$AU$53,41,FALSE)</f>
        <v>#N/A</v>
      </c>
      <c r="Q186" s="189"/>
      <c r="R186" s="189"/>
      <c r="S186" s="189"/>
      <c r="T186" s="189"/>
      <c r="U186" s="190"/>
      <c r="V186" s="89" t="s">
        <v>148</v>
      </c>
      <c r="W186" s="224"/>
      <c r="X186" s="225"/>
      <c r="Y186" s="225"/>
      <c r="Z186" s="225"/>
      <c r="AA186" s="225"/>
      <c r="AB186" s="225"/>
      <c r="AC186" s="225"/>
      <c r="AD186" s="226"/>
    </row>
    <row r="187" spans="1:30" ht="21" customHeight="1" thickBot="1">
      <c r="A187" s="147"/>
      <c r="B187" s="210"/>
      <c r="C187" s="210"/>
      <c r="D187" s="210"/>
      <c r="E187" s="191" t="s">
        <v>25</v>
      </c>
      <c r="F187" s="192"/>
      <c r="G187" s="192"/>
      <c r="H187" s="192"/>
      <c r="I187" s="193" t="s">
        <v>20</v>
      </c>
      <c r="J187" s="194"/>
      <c r="K187" s="195"/>
      <c r="L187" s="194" t="s">
        <v>21</v>
      </c>
      <c r="M187" s="194"/>
      <c r="N187" s="194"/>
      <c r="O187" s="217"/>
      <c r="P187" s="188" t="e">
        <f>VLOOKUP($B185,利用者一覧!$C$4:$AU$53,42,FALSE)</f>
        <v>#N/A</v>
      </c>
      <c r="Q187" s="189"/>
      <c r="R187" s="189"/>
      <c r="S187" s="189"/>
      <c r="T187" s="189"/>
      <c r="U187" s="190"/>
      <c r="V187" s="89" t="s">
        <v>148</v>
      </c>
      <c r="W187" s="224"/>
      <c r="X187" s="225"/>
      <c r="Y187" s="225"/>
      <c r="Z187" s="225"/>
      <c r="AA187" s="225"/>
      <c r="AB187" s="225"/>
      <c r="AC187" s="225"/>
      <c r="AD187" s="226"/>
    </row>
    <row r="188" spans="1:30" ht="21" customHeight="1" thickBot="1">
      <c r="A188" s="147"/>
      <c r="B188" s="162" t="s">
        <v>132</v>
      </c>
      <c r="C188" s="165" t="s">
        <v>13</v>
      </c>
      <c r="D188" s="166"/>
      <c r="E188" s="167" t="s">
        <v>14</v>
      </c>
      <c r="F188" s="166"/>
      <c r="G188" s="167" t="s">
        <v>15</v>
      </c>
      <c r="H188" s="166"/>
      <c r="I188" s="167" t="s">
        <v>16</v>
      </c>
      <c r="J188" s="166"/>
      <c r="K188" s="167" t="s">
        <v>17</v>
      </c>
      <c r="L188" s="166"/>
      <c r="M188" s="167" t="s">
        <v>18</v>
      </c>
      <c r="N188" s="168"/>
      <c r="O188" s="169" t="s">
        <v>135</v>
      </c>
      <c r="P188" s="170"/>
      <c r="Q188" s="170" t="s">
        <v>143</v>
      </c>
      <c r="R188" s="170"/>
      <c r="S188" s="170" t="s">
        <v>144</v>
      </c>
      <c r="T188" s="170"/>
      <c r="U188" s="170" t="s">
        <v>138</v>
      </c>
      <c r="V188" s="171"/>
      <c r="W188" s="224"/>
      <c r="X188" s="225"/>
      <c r="Y188" s="225"/>
      <c r="Z188" s="225"/>
      <c r="AA188" s="225"/>
      <c r="AB188" s="225"/>
      <c r="AC188" s="225"/>
      <c r="AD188" s="226"/>
    </row>
    <row r="189" spans="1:30" ht="21" customHeight="1" thickTop="1">
      <c r="A189" s="147"/>
      <c r="B189" s="163"/>
      <c r="C189" s="90" t="s">
        <v>22</v>
      </c>
      <c r="D189" s="91" t="s">
        <v>23</v>
      </c>
      <c r="E189" s="92" t="s">
        <v>22</v>
      </c>
      <c r="F189" s="91" t="s">
        <v>23</v>
      </c>
      <c r="G189" s="92" t="s">
        <v>22</v>
      </c>
      <c r="H189" s="91" t="s">
        <v>23</v>
      </c>
      <c r="I189" s="92" t="s">
        <v>22</v>
      </c>
      <c r="J189" s="91" t="s">
        <v>23</v>
      </c>
      <c r="K189" s="92" t="s">
        <v>22</v>
      </c>
      <c r="L189" s="91" t="s">
        <v>23</v>
      </c>
      <c r="M189" s="92" t="s">
        <v>22</v>
      </c>
      <c r="N189" s="93" t="s">
        <v>23</v>
      </c>
      <c r="O189" s="172" t="e">
        <f>VLOOKUP($B185,利用者一覧!$C$4:$AU$53,14,FALSE)</f>
        <v>#N/A</v>
      </c>
      <c r="P189" s="155"/>
      <c r="Q189" s="173" t="e">
        <f>VLOOKUP($B185,利用者一覧!$C$4:$AU$53,16,FALSE)</f>
        <v>#N/A</v>
      </c>
      <c r="R189" s="155"/>
      <c r="S189" s="155" t="e">
        <f>VLOOKUP($B185,利用者一覧!$C$4:$AU$53,18,FALSE)</f>
        <v>#N/A</v>
      </c>
      <c r="T189" s="155"/>
      <c r="U189" s="155" t="e">
        <f>VLOOKUP($B185,利用者一覧!$C$4:$AU$53,20,FALSE)</f>
        <v>#N/A</v>
      </c>
      <c r="V189" s="155"/>
      <c r="W189" s="179" t="e">
        <f>VLOOKUP($B185,利用者一覧!$C$4:$AU$53,44,FALSE)</f>
        <v>#N/A</v>
      </c>
      <c r="X189" s="179"/>
      <c r="Y189" s="179"/>
      <c r="Z189" s="179"/>
      <c r="AA189" s="179"/>
      <c r="AB189" s="179"/>
      <c r="AC189" s="179"/>
      <c r="AD189" s="180"/>
    </row>
    <row r="190" spans="1:30" ht="21" customHeight="1">
      <c r="A190" s="147"/>
      <c r="B190" s="163"/>
      <c r="C190" s="156" t="e">
        <f>VLOOKUP($B185,利用者一覧!$C$4:$AU$53,30,FALSE)</f>
        <v>#N/A</v>
      </c>
      <c r="D190" s="158" t="s">
        <v>148</v>
      </c>
      <c r="E190" s="160" t="e">
        <f>VLOOKUP($B185,利用者一覧!$C$4:$AU$53,31,FALSE)</f>
        <v>#N/A</v>
      </c>
      <c r="F190" s="158" t="s">
        <v>148</v>
      </c>
      <c r="G190" s="160" t="e">
        <f>VLOOKUP($B185,利用者一覧!$C$4:$AU$53,32,FALSE)</f>
        <v>#N/A</v>
      </c>
      <c r="H190" s="158" t="s">
        <v>148</v>
      </c>
      <c r="I190" s="160" t="e">
        <f>VLOOKUP($B185,利用者一覧!$C$4:$AU$53,33,FALSE)</f>
        <v>#N/A</v>
      </c>
      <c r="J190" s="158" t="s">
        <v>148</v>
      </c>
      <c r="K190" s="160" t="e">
        <f>VLOOKUP($B185,利用者一覧!$C$4:$AU$53,34,FALSE)</f>
        <v>#N/A</v>
      </c>
      <c r="L190" s="158" t="s">
        <v>148</v>
      </c>
      <c r="M190" s="160" t="e">
        <f>VLOOKUP($B185,利用者一覧!$C$4:$AU$53,35,FALSE)</f>
        <v>#N/A</v>
      </c>
      <c r="N190" s="200" t="s">
        <v>148</v>
      </c>
      <c r="O190" s="202" t="s">
        <v>139</v>
      </c>
      <c r="P190" s="152"/>
      <c r="Q190" s="152" t="s">
        <v>140</v>
      </c>
      <c r="R190" s="152"/>
      <c r="S190" s="152" t="s">
        <v>141</v>
      </c>
      <c r="T190" s="152"/>
      <c r="U190" s="152" t="s">
        <v>142</v>
      </c>
      <c r="V190" s="152"/>
      <c r="W190" s="179"/>
      <c r="X190" s="179"/>
      <c r="Y190" s="179"/>
      <c r="Z190" s="179"/>
      <c r="AA190" s="179"/>
      <c r="AB190" s="179"/>
      <c r="AC190" s="179"/>
      <c r="AD190" s="180"/>
    </row>
    <row r="191" spans="1:30" ht="21" customHeight="1" thickBot="1">
      <c r="A191" s="147"/>
      <c r="B191" s="164"/>
      <c r="C191" s="157"/>
      <c r="D191" s="159"/>
      <c r="E191" s="161"/>
      <c r="F191" s="159"/>
      <c r="G191" s="161"/>
      <c r="H191" s="159"/>
      <c r="I191" s="161"/>
      <c r="J191" s="159"/>
      <c r="K191" s="161"/>
      <c r="L191" s="159"/>
      <c r="M191" s="161"/>
      <c r="N191" s="201"/>
      <c r="O191" s="153" t="e">
        <f>VLOOKUP($B185,利用者一覧!$C$4:$AU$53,22,FALSE)</f>
        <v>#N/A</v>
      </c>
      <c r="P191" s="154"/>
      <c r="Q191" s="154" t="e">
        <f>VLOOKUP($B185,利用者一覧!$C$4:$AU$53,24,FALSE)</f>
        <v>#N/A</v>
      </c>
      <c r="R191" s="154"/>
      <c r="S191" s="154" t="e">
        <f>VLOOKUP($B185,利用者一覧!$C$4:$AU$53,26,FALSE)</f>
        <v>#N/A</v>
      </c>
      <c r="T191" s="154"/>
      <c r="U191" s="154" t="e">
        <f>VLOOKUP($B185,利用者一覧!$C$4:$AU$53,28,FALSE)</f>
        <v>#N/A</v>
      </c>
      <c r="V191" s="154"/>
      <c r="W191" s="181"/>
      <c r="X191" s="181"/>
      <c r="Y191" s="181"/>
      <c r="Z191" s="181"/>
      <c r="AA191" s="181"/>
      <c r="AB191" s="181"/>
      <c r="AC191" s="181"/>
      <c r="AD191" s="182"/>
    </row>
    <row r="192" spans="1:30" ht="26.4" customHeight="1" thickBot="1">
      <c r="A192" s="148"/>
      <c r="B192" s="174" t="s">
        <v>182</v>
      </c>
      <c r="C192" s="175"/>
      <c r="D192" s="176"/>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8"/>
    </row>
    <row r="193" spans="1:30" ht="21" customHeight="1" thickBot="1">
      <c r="A193" s="146">
        <v>22</v>
      </c>
      <c r="B193" s="149" t="s">
        <v>9</v>
      </c>
      <c r="C193" s="150"/>
      <c r="D193" s="151"/>
      <c r="E193" s="149" t="s">
        <v>10</v>
      </c>
      <c r="F193" s="150"/>
      <c r="G193" s="150"/>
      <c r="H193" s="150"/>
      <c r="I193" s="196" t="s">
        <v>11</v>
      </c>
      <c r="J193" s="150"/>
      <c r="K193" s="197"/>
      <c r="L193" s="150" t="s">
        <v>12</v>
      </c>
      <c r="M193" s="150"/>
      <c r="N193" s="150"/>
      <c r="O193" s="198" t="s">
        <v>175</v>
      </c>
      <c r="P193" s="199"/>
      <c r="Q193" s="199"/>
      <c r="R193" s="199"/>
      <c r="S193" s="199"/>
      <c r="T193" s="199"/>
      <c r="U193" s="199"/>
      <c r="V193" s="199"/>
      <c r="W193" s="203" t="s">
        <v>169</v>
      </c>
      <c r="X193" s="204"/>
      <c r="Y193" s="204"/>
      <c r="Z193" s="205"/>
      <c r="AA193" s="206" t="e">
        <f>VLOOKUP($B194,利用者一覧!$C$4:$AU$53,43,FALSE)</f>
        <v>#N/A</v>
      </c>
      <c r="AB193" s="206"/>
      <c r="AC193" s="206"/>
      <c r="AD193" s="207"/>
    </row>
    <row r="194" spans="1:30" ht="21" customHeight="1" thickTop="1">
      <c r="A194" s="147"/>
      <c r="B194" s="208"/>
      <c r="C194" s="208"/>
      <c r="D194" s="208"/>
      <c r="E194" s="211" t="s">
        <v>19</v>
      </c>
      <c r="F194" s="212"/>
      <c r="G194" s="212"/>
      <c r="H194" s="212"/>
      <c r="I194" s="213" t="s">
        <v>20</v>
      </c>
      <c r="J194" s="214"/>
      <c r="K194" s="215"/>
      <c r="L194" s="214" t="s">
        <v>21</v>
      </c>
      <c r="M194" s="214"/>
      <c r="N194" s="214"/>
      <c r="O194" s="216" t="s">
        <v>147</v>
      </c>
      <c r="P194" s="218" t="e">
        <f>VLOOKUP($B194,利用者一覧!$C$4:$AU$53,40,FALSE)</f>
        <v>#N/A</v>
      </c>
      <c r="Q194" s="219"/>
      <c r="R194" s="219"/>
      <c r="S194" s="219"/>
      <c r="T194" s="219"/>
      <c r="U194" s="220"/>
      <c r="V194" s="88" t="s">
        <v>148</v>
      </c>
      <c r="W194" s="221" t="e">
        <f>VLOOKUP($B194,利用者一覧!$C$4:$AU$53,45,FALSE)</f>
        <v>#N/A</v>
      </c>
      <c r="X194" s="222"/>
      <c r="Y194" s="222"/>
      <c r="Z194" s="222"/>
      <c r="AA194" s="222"/>
      <c r="AB194" s="222"/>
      <c r="AC194" s="222"/>
      <c r="AD194" s="223"/>
    </row>
    <row r="195" spans="1:30" ht="21" customHeight="1">
      <c r="A195" s="147"/>
      <c r="B195" s="209"/>
      <c r="C195" s="209"/>
      <c r="D195" s="209"/>
      <c r="E195" s="183" t="s">
        <v>24</v>
      </c>
      <c r="F195" s="184"/>
      <c r="G195" s="184"/>
      <c r="H195" s="184"/>
      <c r="I195" s="185" t="s">
        <v>20</v>
      </c>
      <c r="J195" s="186"/>
      <c r="K195" s="187"/>
      <c r="L195" s="186" t="s">
        <v>21</v>
      </c>
      <c r="M195" s="186"/>
      <c r="N195" s="186"/>
      <c r="O195" s="217"/>
      <c r="P195" s="188" t="e">
        <f>VLOOKUP($B194,利用者一覧!$C$4:$AU$53,41,FALSE)</f>
        <v>#N/A</v>
      </c>
      <c r="Q195" s="189"/>
      <c r="R195" s="189"/>
      <c r="S195" s="189"/>
      <c r="T195" s="189"/>
      <c r="U195" s="190"/>
      <c r="V195" s="89" t="s">
        <v>148</v>
      </c>
      <c r="W195" s="224"/>
      <c r="X195" s="225"/>
      <c r="Y195" s="225"/>
      <c r="Z195" s="225"/>
      <c r="AA195" s="225"/>
      <c r="AB195" s="225"/>
      <c r="AC195" s="225"/>
      <c r="AD195" s="226"/>
    </row>
    <row r="196" spans="1:30" ht="21" customHeight="1" thickBot="1">
      <c r="A196" s="147"/>
      <c r="B196" s="210"/>
      <c r="C196" s="210"/>
      <c r="D196" s="210"/>
      <c r="E196" s="191" t="s">
        <v>25</v>
      </c>
      <c r="F196" s="192"/>
      <c r="G196" s="192"/>
      <c r="H196" s="192"/>
      <c r="I196" s="193" t="s">
        <v>20</v>
      </c>
      <c r="J196" s="194"/>
      <c r="K196" s="195"/>
      <c r="L196" s="194" t="s">
        <v>21</v>
      </c>
      <c r="M196" s="194"/>
      <c r="N196" s="194"/>
      <c r="O196" s="217"/>
      <c r="P196" s="188" t="e">
        <f>VLOOKUP($B194,利用者一覧!$C$4:$AU$53,42,FALSE)</f>
        <v>#N/A</v>
      </c>
      <c r="Q196" s="189"/>
      <c r="R196" s="189"/>
      <c r="S196" s="189"/>
      <c r="T196" s="189"/>
      <c r="U196" s="190"/>
      <c r="V196" s="89" t="s">
        <v>148</v>
      </c>
      <c r="W196" s="224"/>
      <c r="X196" s="225"/>
      <c r="Y196" s="225"/>
      <c r="Z196" s="225"/>
      <c r="AA196" s="225"/>
      <c r="AB196" s="225"/>
      <c r="AC196" s="225"/>
      <c r="AD196" s="226"/>
    </row>
    <row r="197" spans="1:30" ht="21" customHeight="1" thickBot="1">
      <c r="A197" s="147"/>
      <c r="B197" s="162" t="s">
        <v>132</v>
      </c>
      <c r="C197" s="165" t="s">
        <v>13</v>
      </c>
      <c r="D197" s="166"/>
      <c r="E197" s="167" t="s">
        <v>14</v>
      </c>
      <c r="F197" s="166"/>
      <c r="G197" s="167" t="s">
        <v>15</v>
      </c>
      <c r="H197" s="166"/>
      <c r="I197" s="167" t="s">
        <v>16</v>
      </c>
      <c r="J197" s="166"/>
      <c r="K197" s="167" t="s">
        <v>17</v>
      </c>
      <c r="L197" s="166"/>
      <c r="M197" s="167" t="s">
        <v>18</v>
      </c>
      <c r="N197" s="168"/>
      <c r="O197" s="169" t="s">
        <v>135</v>
      </c>
      <c r="P197" s="170"/>
      <c r="Q197" s="170" t="s">
        <v>143</v>
      </c>
      <c r="R197" s="170"/>
      <c r="S197" s="170" t="s">
        <v>144</v>
      </c>
      <c r="T197" s="170"/>
      <c r="U197" s="170" t="s">
        <v>138</v>
      </c>
      <c r="V197" s="171"/>
      <c r="W197" s="224"/>
      <c r="X197" s="225"/>
      <c r="Y197" s="225"/>
      <c r="Z197" s="225"/>
      <c r="AA197" s="225"/>
      <c r="AB197" s="225"/>
      <c r="AC197" s="225"/>
      <c r="AD197" s="226"/>
    </row>
    <row r="198" spans="1:30" ht="21" customHeight="1" thickTop="1">
      <c r="A198" s="147"/>
      <c r="B198" s="163"/>
      <c r="C198" s="90" t="s">
        <v>22</v>
      </c>
      <c r="D198" s="91" t="s">
        <v>23</v>
      </c>
      <c r="E198" s="92" t="s">
        <v>22</v>
      </c>
      <c r="F198" s="91" t="s">
        <v>23</v>
      </c>
      <c r="G198" s="92" t="s">
        <v>22</v>
      </c>
      <c r="H198" s="91" t="s">
        <v>23</v>
      </c>
      <c r="I198" s="92" t="s">
        <v>22</v>
      </c>
      <c r="J198" s="91" t="s">
        <v>23</v>
      </c>
      <c r="K198" s="92" t="s">
        <v>22</v>
      </c>
      <c r="L198" s="91" t="s">
        <v>23</v>
      </c>
      <c r="M198" s="92" t="s">
        <v>22</v>
      </c>
      <c r="N198" s="93" t="s">
        <v>23</v>
      </c>
      <c r="O198" s="172" t="e">
        <f>VLOOKUP($B194,利用者一覧!$C$4:$AU$53,14,FALSE)</f>
        <v>#N/A</v>
      </c>
      <c r="P198" s="155"/>
      <c r="Q198" s="173" t="e">
        <f>VLOOKUP($B194,利用者一覧!$C$4:$AU$53,16,FALSE)</f>
        <v>#N/A</v>
      </c>
      <c r="R198" s="155"/>
      <c r="S198" s="155" t="e">
        <f>VLOOKUP($B194,利用者一覧!$C$4:$AU$53,18,FALSE)</f>
        <v>#N/A</v>
      </c>
      <c r="T198" s="155"/>
      <c r="U198" s="155" t="e">
        <f>VLOOKUP($B194,利用者一覧!$C$4:$AU$53,20,FALSE)</f>
        <v>#N/A</v>
      </c>
      <c r="V198" s="155"/>
      <c r="W198" s="179" t="e">
        <f>VLOOKUP($B194,利用者一覧!$C$4:$AU$53,44,FALSE)</f>
        <v>#N/A</v>
      </c>
      <c r="X198" s="179"/>
      <c r="Y198" s="179"/>
      <c r="Z198" s="179"/>
      <c r="AA198" s="179"/>
      <c r="AB198" s="179"/>
      <c r="AC198" s="179"/>
      <c r="AD198" s="180"/>
    </row>
    <row r="199" spans="1:30" ht="21" customHeight="1">
      <c r="A199" s="147"/>
      <c r="B199" s="163"/>
      <c r="C199" s="156" t="e">
        <f>VLOOKUP($B194,利用者一覧!$C$4:$AU$53,30,FALSE)</f>
        <v>#N/A</v>
      </c>
      <c r="D199" s="158" t="s">
        <v>148</v>
      </c>
      <c r="E199" s="160" t="e">
        <f>VLOOKUP($B194,利用者一覧!$C$4:$AU$53,31,FALSE)</f>
        <v>#N/A</v>
      </c>
      <c r="F199" s="158" t="s">
        <v>148</v>
      </c>
      <c r="G199" s="160" t="e">
        <f>VLOOKUP($B194,利用者一覧!$C$4:$AU$53,32,FALSE)</f>
        <v>#N/A</v>
      </c>
      <c r="H199" s="158" t="s">
        <v>148</v>
      </c>
      <c r="I199" s="160" t="e">
        <f>VLOOKUP($B194,利用者一覧!$C$4:$AU$53,33,FALSE)</f>
        <v>#N/A</v>
      </c>
      <c r="J199" s="158" t="s">
        <v>148</v>
      </c>
      <c r="K199" s="160" t="e">
        <f>VLOOKUP($B194,利用者一覧!$C$4:$AU$53,34,FALSE)</f>
        <v>#N/A</v>
      </c>
      <c r="L199" s="158" t="s">
        <v>148</v>
      </c>
      <c r="M199" s="160" t="e">
        <f>VLOOKUP($B194,利用者一覧!$C$4:$AU$53,35,FALSE)</f>
        <v>#N/A</v>
      </c>
      <c r="N199" s="200" t="s">
        <v>148</v>
      </c>
      <c r="O199" s="202" t="s">
        <v>139</v>
      </c>
      <c r="P199" s="152"/>
      <c r="Q199" s="152" t="s">
        <v>140</v>
      </c>
      <c r="R199" s="152"/>
      <c r="S199" s="152" t="s">
        <v>141</v>
      </c>
      <c r="T199" s="152"/>
      <c r="U199" s="152" t="s">
        <v>142</v>
      </c>
      <c r="V199" s="152"/>
      <c r="W199" s="179"/>
      <c r="X199" s="179"/>
      <c r="Y199" s="179"/>
      <c r="Z199" s="179"/>
      <c r="AA199" s="179"/>
      <c r="AB199" s="179"/>
      <c r="AC199" s="179"/>
      <c r="AD199" s="180"/>
    </row>
    <row r="200" spans="1:30" ht="21" customHeight="1" thickBot="1">
      <c r="A200" s="147"/>
      <c r="B200" s="164"/>
      <c r="C200" s="157"/>
      <c r="D200" s="159"/>
      <c r="E200" s="161"/>
      <c r="F200" s="159"/>
      <c r="G200" s="161"/>
      <c r="H200" s="159"/>
      <c r="I200" s="161"/>
      <c r="J200" s="159"/>
      <c r="K200" s="161"/>
      <c r="L200" s="159"/>
      <c r="M200" s="161"/>
      <c r="N200" s="201"/>
      <c r="O200" s="153" t="e">
        <f>VLOOKUP($B194,利用者一覧!$C$4:$AU$53,22,FALSE)</f>
        <v>#N/A</v>
      </c>
      <c r="P200" s="154"/>
      <c r="Q200" s="154" t="e">
        <f>VLOOKUP($B194,利用者一覧!$C$4:$AU$53,24,FALSE)</f>
        <v>#N/A</v>
      </c>
      <c r="R200" s="154"/>
      <c r="S200" s="154" t="e">
        <f>VLOOKUP($B194,利用者一覧!$C$4:$AU$53,26,FALSE)</f>
        <v>#N/A</v>
      </c>
      <c r="T200" s="154"/>
      <c r="U200" s="154" t="e">
        <f>VLOOKUP($B194,利用者一覧!$C$4:$AU$53,28,FALSE)</f>
        <v>#N/A</v>
      </c>
      <c r="V200" s="154"/>
      <c r="W200" s="181"/>
      <c r="X200" s="181"/>
      <c r="Y200" s="181"/>
      <c r="Z200" s="181"/>
      <c r="AA200" s="181"/>
      <c r="AB200" s="181"/>
      <c r="AC200" s="181"/>
      <c r="AD200" s="182"/>
    </row>
    <row r="201" spans="1:30" ht="26.4" customHeight="1" thickBot="1">
      <c r="A201" s="148"/>
      <c r="B201" s="174" t="s">
        <v>182</v>
      </c>
      <c r="C201" s="175"/>
      <c r="D201" s="176"/>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8"/>
    </row>
    <row r="202" spans="1:30" ht="21" customHeight="1" thickBot="1">
      <c r="A202" s="146">
        <v>23</v>
      </c>
      <c r="B202" s="149" t="s">
        <v>9</v>
      </c>
      <c r="C202" s="150"/>
      <c r="D202" s="151"/>
      <c r="E202" s="149" t="s">
        <v>10</v>
      </c>
      <c r="F202" s="150"/>
      <c r="G202" s="150"/>
      <c r="H202" s="150"/>
      <c r="I202" s="196" t="s">
        <v>11</v>
      </c>
      <c r="J202" s="150"/>
      <c r="K202" s="197"/>
      <c r="L202" s="150" t="s">
        <v>12</v>
      </c>
      <c r="M202" s="150"/>
      <c r="N202" s="150"/>
      <c r="O202" s="198" t="s">
        <v>175</v>
      </c>
      <c r="P202" s="199"/>
      <c r="Q202" s="199"/>
      <c r="R202" s="199"/>
      <c r="S202" s="199"/>
      <c r="T202" s="199"/>
      <c r="U202" s="199"/>
      <c r="V202" s="199"/>
      <c r="W202" s="203" t="s">
        <v>169</v>
      </c>
      <c r="X202" s="204"/>
      <c r="Y202" s="204"/>
      <c r="Z202" s="205"/>
      <c r="AA202" s="206" t="e">
        <f>VLOOKUP($B203,利用者一覧!$C$4:$AU$53,43,FALSE)</f>
        <v>#N/A</v>
      </c>
      <c r="AB202" s="206"/>
      <c r="AC202" s="206"/>
      <c r="AD202" s="207"/>
    </row>
    <row r="203" spans="1:30" ht="21" customHeight="1" thickTop="1">
      <c r="A203" s="147"/>
      <c r="B203" s="208"/>
      <c r="C203" s="208"/>
      <c r="D203" s="208"/>
      <c r="E203" s="211" t="s">
        <v>19</v>
      </c>
      <c r="F203" s="212"/>
      <c r="G203" s="212"/>
      <c r="H203" s="212"/>
      <c r="I203" s="213" t="s">
        <v>20</v>
      </c>
      <c r="J203" s="214"/>
      <c r="K203" s="215"/>
      <c r="L203" s="214" t="s">
        <v>21</v>
      </c>
      <c r="M203" s="214"/>
      <c r="N203" s="214"/>
      <c r="O203" s="216" t="s">
        <v>147</v>
      </c>
      <c r="P203" s="218" t="e">
        <f>VLOOKUP($B203,利用者一覧!$C$4:$AU$53,40,FALSE)</f>
        <v>#N/A</v>
      </c>
      <c r="Q203" s="219"/>
      <c r="R203" s="219"/>
      <c r="S203" s="219"/>
      <c r="T203" s="219"/>
      <c r="U203" s="220"/>
      <c r="V203" s="88" t="s">
        <v>148</v>
      </c>
      <c r="W203" s="221" t="e">
        <f>VLOOKUP($B203,利用者一覧!$C$4:$AU$53,45,FALSE)</f>
        <v>#N/A</v>
      </c>
      <c r="X203" s="222"/>
      <c r="Y203" s="222"/>
      <c r="Z203" s="222"/>
      <c r="AA203" s="222"/>
      <c r="AB203" s="222"/>
      <c r="AC203" s="222"/>
      <c r="AD203" s="223"/>
    </row>
    <row r="204" spans="1:30" ht="21" customHeight="1">
      <c r="A204" s="147"/>
      <c r="B204" s="209"/>
      <c r="C204" s="209"/>
      <c r="D204" s="209"/>
      <c r="E204" s="183" t="s">
        <v>24</v>
      </c>
      <c r="F204" s="184"/>
      <c r="G204" s="184"/>
      <c r="H204" s="184"/>
      <c r="I204" s="185" t="s">
        <v>20</v>
      </c>
      <c r="J204" s="186"/>
      <c r="K204" s="187"/>
      <c r="L204" s="186" t="s">
        <v>21</v>
      </c>
      <c r="M204" s="186"/>
      <c r="N204" s="186"/>
      <c r="O204" s="217"/>
      <c r="P204" s="188" t="e">
        <f>VLOOKUP($B203,利用者一覧!$C$4:$AU$53,41,FALSE)</f>
        <v>#N/A</v>
      </c>
      <c r="Q204" s="189"/>
      <c r="R204" s="189"/>
      <c r="S204" s="189"/>
      <c r="T204" s="189"/>
      <c r="U204" s="190"/>
      <c r="V204" s="89" t="s">
        <v>148</v>
      </c>
      <c r="W204" s="224"/>
      <c r="X204" s="225"/>
      <c r="Y204" s="225"/>
      <c r="Z204" s="225"/>
      <c r="AA204" s="225"/>
      <c r="AB204" s="225"/>
      <c r="AC204" s="225"/>
      <c r="AD204" s="226"/>
    </row>
    <row r="205" spans="1:30" ht="21" customHeight="1" thickBot="1">
      <c r="A205" s="147"/>
      <c r="B205" s="210"/>
      <c r="C205" s="210"/>
      <c r="D205" s="210"/>
      <c r="E205" s="191" t="s">
        <v>25</v>
      </c>
      <c r="F205" s="192"/>
      <c r="G205" s="192"/>
      <c r="H205" s="192"/>
      <c r="I205" s="193" t="s">
        <v>20</v>
      </c>
      <c r="J205" s="194"/>
      <c r="K205" s="195"/>
      <c r="L205" s="194" t="s">
        <v>21</v>
      </c>
      <c r="M205" s="194"/>
      <c r="N205" s="194"/>
      <c r="O205" s="217"/>
      <c r="P205" s="188" t="e">
        <f>VLOOKUP($B203,利用者一覧!$C$4:$AU$53,42,FALSE)</f>
        <v>#N/A</v>
      </c>
      <c r="Q205" s="189"/>
      <c r="R205" s="189"/>
      <c r="S205" s="189"/>
      <c r="T205" s="189"/>
      <c r="U205" s="190"/>
      <c r="V205" s="89" t="s">
        <v>148</v>
      </c>
      <c r="W205" s="224"/>
      <c r="X205" s="225"/>
      <c r="Y205" s="225"/>
      <c r="Z205" s="225"/>
      <c r="AA205" s="225"/>
      <c r="AB205" s="225"/>
      <c r="AC205" s="225"/>
      <c r="AD205" s="226"/>
    </row>
    <row r="206" spans="1:30" ht="21" customHeight="1" thickBot="1">
      <c r="A206" s="147"/>
      <c r="B206" s="162" t="s">
        <v>132</v>
      </c>
      <c r="C206" s="165" t="s">
        <v>13</v>
      </c>
      <c r="D206" s="166"/>
      <c r="E206" s="167" t="s">
        <v>14</v>
      </c>
      <c r="F206" s="166"/>
      <c r="G206" s="167" t="s">
        <v>15</v>
      </c>
      <c r="H206" s="166"/>
      <c r="I206" s="167" t="s">
        <v>16</v>
      </c>
      <c r="J206" s="166"/>
      <c r="K206" s="167" t="s">
        <v>17</v>
      </c>
      <c r="L206" s="166"/>
      <c r="M206" s="167" t="s">
        <v>18</v>
      </c>
      <c r="N206" s="168"/>
      <c r="O206" s="169" t="s">
        <v>135</v>
      </c>
      <c r="P206" s="170"/>
      <c r="Q206" s="170" t="s">
        <v>143</v>
      </c>
      <c r="R206" s="170"/>
      <c r="S206" s="170" t="s">
        <v>144</v>
      </c>
      <c r="T206" s="170"/>
      <c r="U206" s="170" t="s">
        <v>138</v>
      </c>
      <c r="V206" s="171"/>
      <c r="W206" s="224"/>
      <c r="X206" s="225"/>
      <c r="Y206" s="225"/>
      <c r="Z206" s="225"/>
      <c r="AA206" s="225"/>
      <c r="AB206" s="225"/>
      <c r="AC206" s="225"/>
      <c r="AD206" s="226"/>
    </row>
    <row r="207" spans="1:30" ht="21" customHeight="1" thickTop="1">
      <c r="A207" s="147"/>
      <c r="B207" s="163"/>
      <c r="C207" s="90" t="s">
        <v>22</v>
      </c>
      <c r="D207" s="91" t="s">
        <v>23</v>
      </c>
      <c r="E207" s="92" t="s">
        <v>22</v>
      </c>
      <c r="F207" s="91" t="s">
        <v>23</v>
      </c>
      <c r="G207" s="92" t="s">
        <v>22</v>
      </c>
      <c r="H207" s="91" t="s">
        <v>23</v>
      </c>
      <c r="I207" s="92" t="s">
        <v>22</v>
      </c>
      <c r="J207" s="91" t="s">
        <v>23</v>
      </c>
      <c r="K207" s="92" t="s">
        <v>22</v>
      </c>
      <c r="L207" s="91" t="s">
        <v>23</v>
      </c>
      <c r="M207" s="92" t="s">
        <v>22</v>
      </c>
      <c r="N207" s="93" t="s">
        <v>23</v>
      </c>
      <c r="O207" s="172" t="e">
        <f>VLOOKUP($B203,利用者一覧!$C$4:$AU$53,14,FALSE)</f>
        <v>#N/A</v>
      </c>
      <c r="P207" s="155"/>
      <c r="Q207" s="173" t="e">
        <f>VLOOKUP($B203,利用者一覧!$C$4:$AU$53,16,FALSE)</f>
        <v>#N/A</v>
      </c>
      <c r="R207" s="155"/>
      <c r="S207" s="155" t="e">
        <f>VLOOKUP($B203,利用者一覧!$C$4:$AU$53,18,FALSE)</f>
        <v>#N/A</v>
      </c>
      <c r="T207" s="155"/>
      <c r="U207" s="155" t="e">
        <f>VLOOKUP($B203,利用者一覧!$C$4:$AU$53,20,FALSE)</f>
        <v>#N/A</v>
      </c>
      <c r="V207" s="155"/>
      <c r="W207" s="179" t="e">
        <f>VLOOKUP($B203,利用者一覧!$C$4:$AU$53,44,FALSE)</f>
        <v>#N/A</v>
      </c>
      <c r="X207" s="179"/>
      <c r="Y207" s="179"/>
      <c r="Z207" s="179"/>
      <c r="AA207" s="179"/>
      <c r="AB207" s="179"/>
      <c r="AC207" s="179"/>
      <c r="AD207" s="180"/>
    </row>
    <row r="208" spans="1:30" ht="21" customHeight="1">
      <c r="A208" s="147"/>
      <c r="B208" s="163"/>
      <c r="C208" s="156" t="e">
        <f>VLOOKUP($B203,利用者一覧!$C$4:$AU$53,30,FALSE)</f>
        <v>#N/A</v>
      </c>
      <c r="D208" s="158" t="s">
        <v>148</v>
      </c>
      <c r="E208" s="160" t="e">
        <f>VLOOKUP($B203,利用者一覧!$C$4:$AU$53,31,FALSE)</f>
        <v>#N/A</v>
      </c>
      <c r="F208" s="158" t="s">
        <v>148</v>
      </c>
      <c r="G208" s="160" t="e">
        <f>VLOOKUP($B203,利用者一覧!$C$4:$AU$53,32,FALSE)</f>
        <v>#N/A</v>
      </c>
      <c r="H208" s="158" t="s">
        <v>148</v>
      </c>
      <c r="I208" s="160" t="e">
        <f>VLOOKUP($B203,利用者一覧!$C$4:$AU$53,33,FALSE)</f>
        <v>#N/A</v>
      </c>
      <c r="J208" s="158" t="s">
        <v>148</v>
      </c>
      <c r="K208" s="160" t="e">
        <f>VLOOKUP($B203,利用者一覧!$C$4:$AU$53,34,FALSE)</f>
        <v>#N/A</v>
      </c>
      <c r="L208" s="158" t="s">
        <v>148</v>
      </c>
      <c r="M208" s="160" t="e">
        <f>VLOOKUP($B203,利用者一覧!$C$4:$AU$53,35,FALSE)</f>
        <v>#N/A</v>
      </c>
      <c r="N208" s="200" t="s">
        <v>148</v>
      </c>
      <c r="O208" s="202" t="s">
        <v>139</v>
      </c>
      <c r="P208" s="152"/>
      <c r="Q208" s="152" t="s">
        <v>140</v>
      </c>
      <c r="R208" s="152"/>
      <c r="S208" s="152" t="s">
        <v>141</v>
      </c>
      <c r="T208" s="152"/>
      <c r="U208" s="152" t="s">
        <v>142</v>
      </c>
      <c r="V208" s="152"/>
      <c r="W208" s="179"/>
      <c r="X208" s="179"/>
      <c r="Y208" s="179"/>
      <c r="Z208" s="179"/>
      <c r="AA208" s="179"/>
      <c r="AB208" s="179"/>
      <c r="AC208" s="179"/>
      <c r="AD208" s="180"/>
    </row>
    <row r="209" spans="1:30" ht="21" customHeight="1" thickBot="1">
      <c r="A209" s="147"/>
      <c r="B209" s="164"/>
      <c r="C209" s="157"/>
      <c r="D209" s="159"/>
      <c r="E209" s="161"/>
      <c r="F209" s="159"/>
      <c r="G209" s="161"/>
      <c r="H209" s="159"/>
      <c r="I209" s="161"/>
      <c r="J209" s="159"/>
      <c r="K209" s="161"/>
      <c r="L209" s="159"/>
      <c r="M209" s="161"/>
      <c r="N209" s="201"/>
      <c r="O209" s="153" t="e">
        <f>VLOOKUP($B203,利用者一覧!$C$4:$AU$53,22,FALSE)</f>
        <v>#N/A</v>
      </c>
      <c r="P209" s="154"/>
      <c r="Q209" s="154" t="e">
        <f>VLOOKUP($B203,利用者一覧!$C$4:$AU$53,24,FALSE)</f>
        <v>#N/A</v>
      </c>
      <c r="R209" s="154"/>
      <c r="S209" s="154" t="e">
        <f>VLOOKUP($B203,利用者一覧!$C$4:$AU$53,26,FALSE)</f>
        <v>#N/A</v>
      </c>
      <c r="T209" s="154"/>
      <c r="U209" s="154" t="e">
        <f>VLOOKUP($B203,利用者一覧!$C$4:$AU$53,28,FALSE)</f>
        <v>#N/A</v>
      </c>
      <c r="V209" s="154"/>
      <c r="W209" s="181"/>
      <c r="X209" s="181"/>
      <c r="Y209" s="181"/>
      <c r="Z209" s="181"/>
      <c r="AA209" s="181"/>
      <c r="AB209" s="181"/>
      <c r="AC209" s="181"/>
      <c r="AD209" s="182"/>
    </row>
    <row r="210" spans="1:30" ht="26.4" customHeight="1" thickBot="1">
      <c r="A210" s="148"/>
      <c r="B210" s="174" t="s">
        <v>182</v>
      </c>
      <c r="C210" s="175"/>
      <c r="D210" s="176"/>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c r="AA210" s="177"/>
      <c r="AB210" s="177"/>
      <c r="AC210" s="177"/>
      <c r="AD210" s="178"/>
    </row>
    <row r="211" spans="1:30" ht="21" customHeight="1" thickBot="1">
      <c r="A211" s="146">
        <v>24</v>
      </c>
      <c r="B211" s="149" t="s">
        <v>9</v>
      </c>
      <c r="C211" s="150"/>
      <c r="D211" s="151"/>
      <c r="E211" s="149" t="s">
        <v>10</v>
      </c>
      <c r="F211" s="150"/>
      <c r="G211" s="150"/>
      <c r="H211" s="150"/>
      <c r="I211" s="196" t="s">
        <v>11</v>
      </c>
      <c r="J211" s="150"/>
      <c r="K211" s="197"/>
      <c r="L211" s="150" t="s">
        <v>12</v>
      </c>
      <c r="M211" s="150"/>
      <c r="N211" s="150"/>
      <c r="O211" s="198" t="s">
        <v>175</v>
      </c>
      <c r="P211" s="199"/>
      <c r="Q211" s="199"/>
      <c r="R211" s="199"/>
      <c r="S211" s="199"/>
      <c r="T211" s="199"/>
      <c r="U211" s="199"/>
      <c r="V211" s="199"/>
      <c r="W211" s="203" t="s">
        <v>169</v>
      </c>
      <c r="X211" s="204"/>
      <c r="Y211" s="204"/>
      <c r="Z211" s="205"/>
      <c r="AA211" s="206" t="e">
        <f>VLOOKUP($B212,利用者一覧!$C$4:$AU$53,43,FALSE)</f>
        <v>#N/A</v>
      </c>
      <c r="AB211" s="206"/>
      <c r="AC211" s="206"/>
      <c r="AD211" s="207"/>
    </row>
    <row r="212" spans="1:30" ht="21" customHeight="1" thickTop="1">
      <c r="A212" s="147"/>
      <c r="B212" s="208"/>
      <c r="C212" s="208"/>
      <c r="D212" s="208"/>
      <c r="E212" s="211" t="s">
        <v>19</v>
      </c>
      <c r="F212" s="212"/>
      <c r="G212" s="212"/>
      <c r="H212" s="212"/>
      <c r="I212" s="213" t="s">
        <v>20</v>
      </c>
      <c r="J212" s="214"/>
      <c r="K212" s="215"/>
      <c r="L212" s="214" t="s">
        <v>21</v>
      </c>
      <c r="M212" s="214"/>
      <c r="N212" s="214"/>
      <c r="O212" s="216" t="s">
        <v>147</v>
      </c>
      <c r="P212" s="218" t="e">
        <f>VLOOKUP($B212,利用者一覧!$C$4:$AU$53,40,FALSE)</f>
        <v>#N/A</v>
      </c>
      <c r="Q212" s="219"/>
      <c r="R212" s="219"/>
      <c r="S212" s="219"/>
      <c r="T212" s="219"/>
      <c r="U212" s="220"/>
      <c r="V212" s="88" t="s">
        <v>148</v>
      </c>
      <c r="W212" s="221" t="e">
        <f>VLOOKUP($B212,利用者一覧!$C$4:$AU$53,45,FALSE)</f>
        <v>#N/A</v>
      </c>
      <c r="X212" s="222"/>
      <c r="Y212" s="222"/>
      <c r="Z212" s="222"/>
      <c r="AA212" s="222"/>
      <c r="AB212" s="222"/>
      <c r="AC212" s="222"/>
      <c r="AD212" s="223"/>
    </row>
    <row r="213" spans="1:30" ht="21" customHeight="1">
      <c r="A213" s="147"/>
      <c r="B213" s="209"/>
      <c r="C213" s="209"/>
      <c r="D213" s="209"/>
      <c r="E213" s="183" t="s">
        <v>24</v>
      </c>
      <c r="F213" s="184"/>
      <c r="G213" s="184"/>
      <c r="H213" s="184"/>
      <c r="I213" s="185" t="s">
        <v>20</v>
      </c>
      <c r="J213" s="186"/>
      <c r="K213" s="187"/>
      <c r="L213" s="186" t="s">
        <v>21</v>
      </c>
      <c r="M213" s="186"/>
      <c r="N213" s="186"/>
      <c r="O213" s="217"/>
      <c r="P213" s="188" t="e">
        <f>VLOOKUP($B212,利用者一覧!$C$4:$AU$53,41,FALSE)</f>
        <v>#N/A</v>
      </c>
      <c r="Q213" s="189"/>
      <c r="R213" s="189"/>
      <c r="S213" s="189"/>
      <c r="T213" s="189"/>
      <c r="U213" s="190"/>
      <c r="V213" s="89" t="s">
        <v>148</v>
      </c>
      <c r="W213" s="224"/>
      <c r="X213" s="225"/>
      <c r="Y213" s="225"/>
      <c r="Z213" s="225"/>
      <c r="AA213" s="225"/>
      <c r="AB213" s="225"/>
      <c r="AC213" s="225"/>
      <c r="AD213" s="226"/>
    </row>
    <row r="214" spans="1:30" ht="21" customHeight="1" thickBot="1">
      <c r="A214" s="147"/>
      <c r="B214" s="210"/>
      <c r="C214" s="210"/>
      <c r="D214" s="210"/>
      <c r="E214" s="191" t="s">
        <v>25</v>
      </c>
      <c r="F214" s="192"/>
      <c r="G214" s="192"/>
      <c r="H214" s="192"/>
      <c r="I214" s="193" t="s">
        <v>20</v>
      </c>
      <c r="J214" s="194"/>
      <c r="K214" s="195"/>
      <c r="L214" s="194" t="s">
        <v>21</v>
      </c>
      <c r="M214" s="194"/>
      <c r="N214" s="194"/>
      <c r="O214" s="217"/>
      <c r="P214" s="188" t="e">
        <f>VLOOKUP($B212,利用者一覧!$C$4:$AU$53,42,FALSE)</f>
        <v>#N/A</v>
      </c>
      <c r="Q214" s="189"/>
      <c r="R214" s="189"/>
      <c r="S214" s="189"/>
      <c r="T214" s="189"/>
      <c r="U214" s="190"/>
      <c r="V214" s="89" t="s">
        <v>148</v>
      </c>
      <c r="W214" s="224"/>
      <c r="X214" s="225"/>
      <c r="Y214" s="225"/>
      <c r="Z214" s="225"/>
      <c r="AA214" s="225"/>
      <c r="AB214" s="225"/>
      <c r="AC214" s="225"/>
      <c r="AD214" s="226"/>
    </row>
    <row r="215" spans="1:30" ht="21" customHeight="1" thickBot="1">
      <c r="A215" s="147"/>
      <c r="B215" s="162" t="s">
        <v>132</v>
      </c>
      <c r="C215" s="165" t="s">
        <v>13</v>
      </c>
      <c r="D215" s="166"/>
      <c r="E215" s="167" t="s">
        <v>14</v>
      </c>
      <c r="F215" s="166"/>
      <c r="G215" s="167" t="s">
        <v>15</v>
      </c>
      <c r="H215" s="166"/>
      <c r="I215" s="167" t="s">
        <v>16</v>
      </c>
      <c r="J215" s="166"/>
      <c r="K215" s="167" t="s">
        <v>17</v>
      </c>
      <c r="L215" s="166"/>
      <c r="M215" s="167" t="s">
        <v>18</v>
      </c>
      <c r="N215" s="168"/>
      <c r="O215" s="169" t="s">
        <v>135</v>
      </c>
      <c r="P215" s="170"/>
      <c r="Q215" s="170" t="s">
        <v>143</v>
      </c>
      <c r="R215" s="170"/>
      <c r="S215" s="170" t="s">
        <v>144</v>
      </c>
      <c r="T215" s="170"/>
      <c r="U215" s="170" t="s">
        <v>138</v>
      </c>
      <c r="V215" s="171"/>
      <c r="W215" s="224"/>
      <c r="X215" s="225"/>
      <c r="Y215" s="225"/>
      <c r="Z215" s="225"/>
      <c r="AA215" s="225"/>
      <c r="AB215" s="225"/>
      <c r="AC215" s="225"/>
      <c r="AD215" s="226"/>
    </row>
    <row r="216" spans="1:30" ht="21" customHeight="1" thickTop="1">
      <c r="A216" s="147"/>
      <c r="B216" s="163"/>
      <c r="C216" s="90" t="s">
        <v>22</v>
      </c>
      <c r="D216" s="91" t="s">
        <v>23</v>
      </c>
      <c r="E216" s="92" t="s">
        <v>22</v>
      </c>
      <c r="F216" s="91" t="s">
        <v>23</v>
      </c>
      <c r="G216" s="92" t="s">
        <v>22</v>
      </c>
      <c r="H216" s="91" t="s">
        <v>23</v>
      </c>
      <c r="I216" s="92" t="s">
        <v>22</v>
      </c>
      <c r="J216" s="91" t="s">
        <v>23</v>
      </c>
      <c r="K216" s="92" t="s">
        <v>22</v>
      </c>
      <c r="L216" s="91" t="s">
        <v>23</v>
      </c>
      <c r="M216" s="92" t="s">
        <v>22</v>
      </c>
      <c r="N216" s="93" t="s">
        <v>23</v>
      </c>
      <c r="O216" s="172" t="e">
        <f>VLOOKUP($B212,利用者一覧!$C$4:$AU$53,14,FALSE)</f>
        <v>#N/A</v>
      </c>
      <c r="P216" s="155"/>
      <c r="Q216" s="173" t="e">
        <f>VLOOKUP($B212,利用者一覧!$C$4:$AU$53,16,FALSE)</f>
        <v>#N/A</v>
      </c>
      <c r="R216" s="155"/>
      <c r="S216" s="155" t="e">
        <f>VLOOKUP($B212,利用者一覧!$C$4:$AU$53,18,FALSE)</f>
        <v>#N/A</v>
      </c>
      <c r="T216" s="155"/>
      <c r="U216" s="155" t="e">
        <f>VLOOKUP($B212,利用者一覧!$C$4:$AU$53,20,FALSE)</f>
        <v>#N/A</v>
      </c>
      <c r="V216" s="155"/>
      <c r="W216" s="179" t="e">
        <f>VLOOKUP($B212,利用者一覧!$C$4:$AU$53,44,FALSE)</f>
        <v>#N/A</v>
      </c>
      <c r="X216" s="179"/>
      <c r="Y216" s="179"/>
      <c r="Z216" s="179"/>
      <c r="AA216" s="179"/>
      <c r="AB216" s="179"/>
      <c r="AC216" s="179"/>
      <c r="AD216" s="180"/>
    </row>
    <row r="217" spans="1:30" ht="21" customHeight="1">
      <c r="A217" s="147"/>
      <c r="B217" s="163"/>
      <c r="C217" s="156" t="e">
        <f>VLOOKUP($B212,利用者一覧!$C$4:$AU$53,30,FALSE)</f>
        <v>#N/A</v>
      </c>
      <c r="D217" s="158" t="s">
        <v>148</v>
      </c>
      <c r="E217" s="160" t="e">
        <f>VLOOKUP($B212,利用者一覧!$C$4:$AU$53,31,FALSE)</f>
        <v>#N/A</v>
      </c>
      <c r="F217" s="158" t="s">
        <v>148</v>
      </c>
      <c r="G217" s="160" t="e">
        <f>VLOOKUP($B212,利用者一覧!$C$4:$AU$53,32,FALSE)</f>
        <v>#N/A</v>
      </c>
      <c r="H217" s="158" t="s">
        <v>148</v>
      </c>
      <c r="I217" s="160" t="e">
        <f>VLOOKUP($B212,利用者一覧!$C$4:$AU$53,33,FALSE)</f>
        <v>#N/A</v>
      </c>
      <c r="J217" s="158" t="s">
        <v>148</v>
      </c>
      <c r="K217" s="160" t="e">
        <f>VLOOKUP($B212,利用者一覧!$C$4:$AU$53,34,FALSE)</f>
        <v>#N/A</v>
      </c>
      <c r="L217" s="158" t="s">
        <v>148</v>
      </c>
      <c r="M217" s="160" t="e">
        <f>VLOOKUP($B212,利用者一覧!$C$4:$AU$53,35,FALSE)</f>
        <v>#N/A</v>
      </c>
      <c r="N217" s="200" t="s">
        <v>148</v>
      </c>
      <c r="O217" s="202" t="s">
        <v>139</v>
      </c>
      <c r="P217" s="152"/>
      <c r="Q217" s="152" t="s">
        <v>140</v>
      </c>
      <c r="R217" s="152"/>
      <c r="S217" s="152" t="s">
        <v>141</v>
      </c>
      <c r="T217" s="152"/>
      <c r="U217" s="152" t="s">
        <v>142</v>
      </c>
      <c r="V217" s="152"/>
      <c r="W217" s="179"/>
      <c r="X217" s="179"/>
      <c r="Y217" s="179"/>
      <c r="Z217" s="179"/>
      <c r="AA217" s="179"/>
      <c r="AB217" s="179"/>
      <c r="AC217" s="179"/>
      <c r="AD217" s="180"/>
    </row>
    <row r="218" spans="1:30" ht="21" customHeight="1" thickBot="1">
      <c r="A218" s="147"/>
      <c r="B218" s="164"/>
      <c r="C218" s="157"/>
      <c r="D218" s="159"/>
      <c r="E218" s="161"/>
      <c r="F218" s="159"/>
      <c r="G218" s="161"/>
      <c r="H218" s="159"/>
      <c r="I218" s="161"/>
      <c r="J218" s="159"/>
      <c r="K218" s="161"/>
      <c r="L218" s="159"/>
      <c r="M218" s="161"/>
      <c r="N218" s="201"/>
      <c r="O218" s="153" t="e">
        <f>VLOOKUP($B212,利用者一覧!$C$4:$AU$53,22,FALSE)</f>
        <v>#N/A</v>
      </c>
      <c r="P218" s="154"/>
      <c r="Q218" s="154" t="e">
        <f>VLOOKUP($B212,利用者一覧!$C$4:$AU$53,24,FALSE)</f>
        <v>#N/A</v>
      </c>
      <c r="R218" s="154"/>
      <c r="S218" s="154" t="e">
        <f>VLOOKUP($B212,利用者一覧!$C$4:$AU$53,26,FALSE)</f>
        <v>#N/A</v>
      </c>
      <c r="T218" s="154"/>
      <c r="U218" s="154" t="e">
        <f>VLOOKUP($B212,利用者一覧!$C$4:$AU$53,28,FALSE)</f>
        <v>#N/A</v>
      </c>
      <c r="V218" s="154"/>
      <c r="W218" s="181"/>
      <c r="X218" s="181"/>
      <c r="Y218" s="181"/>
      <c r="Z218" s="181"/>
      <c r="AA218" s="181"/>
      <c r="AB218" s="181"/>
      <c r="AC218" s="181"/>
      <c r="AD218" s="182"/>
    </row>
    <row r="219" spans="1:30" ht="26.4" customHeight="1" thickBot="1">
      <c r="A219" s="148"/>
      <c r="B219" s="174" t="s">
        <v>182</v>
      </c>
      <c r="C219" s="175"/>
      <c r="D219" s="176"/>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c r="AA219" s="177"/>
      <c r="AB219" s="177"/>
      <c r="AC219" s="177"/>
      <c r="AD219" s="178"/>
    </row>
    <row r="220" spans="1:30" ht="21" customHeight="1" thickBot="1">
      <c r="A220" s="146">
        <v>25</v>
      </c>
      <c r="B220" s="149" t="s">
        <v>9</v>
      </c>
      <c r="C220" s="150"/>
      <c r="D220" s="151"/>
      <c r="E220" s="149" t="s">
        <v>10</v>
      </c>
      <c r="F220" s="150"/>
      <c r="G220" s="150"/>
      <c r="H220" s="197"/>
      <c r="I220" s="196" t="s">
        <v>11</v>
      </c>
      <c r="J220" s="150"/>
      <c r="K220" s="197"/>
      <c r="L220" s="196" t="s">
        <v>12</v>
      </c>
      <c r="M220" s="150"/>
      <c r="N220" s="151"/>
      <c r="O220" s="198" t="s">
        <v>175</v>
      </c>
      <c r="P220" s="199"/>
      <c r="Q220" s="199"/>
      <c r="R220" s="199"/>
      <c r="S220" s="199"/>
      <c r="T220" s="199"/>
      <c r="U220" s="199"/>
      <c r="V220" s="269"/>
      <c r="W220" s="203" t="s">
        <v>169</v>
      </c>
      <c r="X220" s="204"/>
      <c r="Y220" s="204"/>
      <c r="Z220" s="205"/>
      <c r="AA220" s="270" t="e">
        <f>VLOOKUP($B221,利用者一覧!$C$4:$AU$53,43,FALSE)</f>
        <v>#N/A</v>
      </c>
      <c r="AB220" s="206"/>
      <c r="AC220" s="206"/>
      <c r="AD220" s="207"/>
    </row>
    <row r="221" spans="1:30" ht="21" customHeight="1" thickTop="1">
      <c r="A221" s="147"/>
      <c r="B221" s="258"/>
      <c r="C221" s="208"/>
      <c r="D221" s="259"/>
      <c r="E221" s="211" t="s">
        <v>19</v>
      </c>
      <c r="F221" s="212"/>
      <c r="G221" s="212"/>
      <c r="H221" s="264"/>
      <c r="I221" s="213" t="s">
        <v>20</v>
      </c>
      <c r="J221" s="214"/>
      <c r="K221" s="215"/>
      <c r="L221" s="213" t="s">
        <v>21</v>
      </c>
      <c r="M221" s="214"/>
      <c r="N221" s="265"/>
      <c r="O221" s="266" t="s">
        <v>147</v>
      </c>
      <c r="P221" s="218" t="e">
        <f>VLOOKUP($B221,利用者一覧!$C$4:$AU$53,40,FALSE)</f>
        <v>#N/A</v>
      </c>
      <c r="Q221" s="219"/>
      <c r="R221" s="219"/>
      <c r="S221" s="219"/>
      <c r="T221" s="219"/>
      <c r="U221" s="220"/>
      <c r="V221" s="88" t="s">
        <v>148</v>
      </c>
      <c r="W221" s="221" t="e">
        <f>VLOOKUP($B221,利用者一覧!$C$4:$AU$53,45,FALSE)</f>
        <v>#N/A</v>
      </c>
      <c r="X221" s="222"/>
      <c r="Y221" s="222"/>
      <c r="Z221" s="222"/>
      <c r="AA221" s="222"/>
      <c r="AB221" s="222"/>
      <c r="AC221" s="222"/>
      <c r="AD221" s="223"/>
    </row>
    <row r="222" spans="1:30" ht="21" customHeight="1">
      <c r="A222" s="147"/>
      <c r="B222" s="260"/>
      <c r="C222" s="209"/>
      <c r="D222" s="261"/>
      <c r="E222" s="183" t="s">
        <v>24</v>
      </c>
      <c r="F222" s="184"/>
      <c r="G222" s="184"/>
      <c r="H222" s="253"/>
      <c r="I222" s="185" t="s">
        <v>20</v>
      </c>
      <c r="J222" s="186"/>
      <c r="K222" s="187"/>
      <c r="L222" s="185" t="s">
        <v>21</v>
      </c>
      <c r="M222" s="186"/>
      <c r="N222" s="254"/>
      <c r="O222" s="267"/>
      <c r="P222" s="188" t="e">
        <f>VLOOKUP($B221,利用者一覧!$C$4:$AU$53,41,FALSE)</f>
        <v>#N/A</v>
      </c>
      <c r="Q222" s="189"/>
      <c r="R222" s="189"/>
      <c r="S222" s="189"/>
      <c r="T222" s="189"/>
      <c r="U222" s="190"/>
      <c r="V222" s="89" t="s">
        <v>148</v>
      </c>
      <c r="W222" s="224"/>
      <c r="X222" s="225"/>
      <c r="Y222" s="225"/>
      <c r="Z222" s="225"/>
      <c r="AA222" s="225"/>
      <c r="AB222" s="225"/>
      <c r="AC222" s="225"/>
      <c r="AD222" s="226"/>
    </row>
    <row r="223" spans="1:30" ht="21" customHeight="1" thickBot="1">
      <c r="A223" s="147"/>
      <c r="B223" s="262"/>
      <c r="C223" s="210"/>
      <c r="D223" s="263"/>
      <c r="E223" s="191" t="s">
        <v>25</v>
      </c>
      <c r="F223" s="192"/>
      <c r="G223" s="192"/>
      <c r="H223" s="255"/>
      <c r="I223" s="193" t="s">
        <v>20</v>
      </c>
      <c r="J223" s="194"/>
      <c r="K223" s="195"/>
      <c r="L223" s="193" t="s">
        <v>21</v>
      </c>
      <c r="M223" s="194"/>
      <c r="N223" s="256"/>
      <c r="O223" s="268"/>
      <c r="P223" s="188" t="e">
        <f>VLOOKUP($B221,利用者一覧!$C$4:$AU$53,42,FALSE)</f>
        <v>#N/A</v>
      </c>
      <c r="Q223" s="189"/>
      <c r="R223" s="189"/>
      <c r="S223" s="189"/>
      <c r="T223" s="189"/>
      <c r="U223" s="190"/>
      <c r="V223" s="89" t="s">
        <v>148</v>
      </c>
      <c r="W223" s="224"/>
      <c r="X223" s="225"/>
      <c r="Y223" s="225"/>
      <c r="Z223" s="225"/>
      <c r="AA223" s="225"/>
      <c r="AB223" s="225"/>
      <c r="AC223" s="225"/>
      <c r="AD223" s="226"/>
    </row>
    <row r="224" spans="1:30" ht="21" customHeight="1" thickBot="1">
      <c r="A224" s="147"/>
      <c r="B224" s="250" t="s">
        <v>132</v>
      </c>
      <c r="C224" s="165" t="s">
        <v>13</v>
      </c>
      <c r="D224" s="166"/>
      <c r="E224" s="167" t="s">
        <v>14</v>
      </c>
      <c r="F224" s="166"/>
      <c r="G224" s="167" t="s">
        <v>15</v>
      </c>
      <c r="H224" s="166"/>
      <c r="I224" s="167" t="s">
        <v>16</v>
      </c>
      <c r="J224" s="166"/>
      <c r="K224" s="167" t="s">
        <v>17</v>
      </c>
      <c r="L224" s="166"/>
      <c r="M224" s="167" t="s">
        <v>18</v>
      </c>
      <c r="N224" s="257"/>
      <c r="O224" s="240" t="s">
        <v>135</v>
      </c>
      <c r="P224" s="241"/>
      <c r="Q224" s="242" t="s">
        <v>143</v>
      </c>
      <c r="R224" s="241"/>
      <c r="S224" s="242" t="s">
        <v>144</v>
      </c>
      <c r="T224" s="241"/>
      <c r="U224" s="242" t="s">
        <v>138</v>
      </c>
      <c r="V224" s="241"/>
      <c r="W224" s="224"/>
      <c r="X224" s="225"/>
      <c r="Y224" s="225"/>
      <c r="Z224" s="225"/>
      <c r="AA224" s="225"/>
      <c r="AB224" s="225"/>
      <c r="AC224" s="225"/>
      <c r="AD224" s="226"/>
    </row>
    <row r="225" spans="1:30" ht="21" customHeight="1" thickTop="1">
      <c r="A225" s="147"/>
      <c r="B225" s="251"/>
      <c r="C225" s="90" t="s">
        <v>22</v>
      </c>
      <c r="D225" s="91" t="s">
        <v>23</v>
      </c>
      <c r="E225" s="92" t="s">
        <v>22</v>
      </c>
      <c r="F225" s="91" t="s">
        <v>23</v>
      </c>
      <c r="G225" s="92" t="s">
        <v>22</v>
      </c>
      <c r="H225" s="91" t="s">
        <v>23</v>
      </c>
      <c r="I225" s="92" t="s">
        <v>22</v>
      </c>
      <c r="J225" s="91" t="s">
        <v>23</v>
      </c>
      <c r="K225" s="92" t="s">
        <v>22</v>
      </c>
      <c r="L225" s="91" t="s">
        <v>23</v>
      </c>
      <c r="M225" s="92" t="s">
        <v>22</v>
      </c>
      <c r="N225" s="93" t="s">
        <v>23</v>
      </c>
      <c r="O225" s="248" t="e">
        <f>VLOOKUP($B221,利用者一覧!$C$4:$AU$53,14,FALSE)</f>
        <v>#N/A</v>
      </c>
      <c r="P225" s="173"/>
      <c r="Q225" s="249" t="e">
        <f>VLOOKUP($B221,利用者一覧!$C$4:$AU$53,16,FALSE)</f>
        <v>#N/A</v>
      </c>
      <c r="R225" s="173"/>
      <c r="S225" s="249" t="e">
        <f>VLOOKUP($B221,利用者一覧!$C$4:$AU$53,18,FALSE)</f>
        <v>#N/A</v>
      </c>
      <c r="T225" s="173"/>
      <c r="U225" s="249" t="e">
        <f>VLOOKUP($B221,利用者一覧!$C$4:$AU$53,20,FALSE)</f>
        <v>#N/A</v>
      </c>
      <c r="V225" s="173"/>
      <c r="W225" s="246" t="e">
        <f>VLOOKUP($B221,利用者一覧!$C$4:$AU$53,44,FALSE)</f>
        <v>#N/A</v>
      </c>
      <c r="X225" s="179"/>
      <c r="Y225" s="179"/>
      <c r="Z225" s="179"/>
      <c r="AA225" s="179"/>
      <c r="AB225" s="179"/>
      <c r="AC225" s="179"/>
      <c r="AD225" s="180"/>
    </row>
    <row r="226" spans="1:30" ht="21" customHeight="1">
      <c r="A226" s="147"/>
      <c r="B226" s="251"/>
      <c r="C226" s="156" t="e">
        <f>VLOOKUP($B221,利用者一覧!$C$4:$AU$53,30,FALSE)</f>
        <v>#N/A</v>
      </c>
      <c r="D226" s="158" t="s">
        <v>148</v>
      </c>
      <c r="E226" s="160" t="e">
        <f>VLOOKUP($B221,利用者一覧!$C$4:$AU$53,31,FALSE)</f>
        <v>#N/A</v>
      </c>
      <c r="F226" s="158" t="s">
        <v>148</v>
      </c>
      <c r="G226" s="160" t="e">
        <f>VLOOKUP($B221,利用者一覧!$C$4:$AU$53,32,FALSE)</f>
        <v>#N/A</v>
      </c>
      <c r="H226" s="158" t="s">
        <v>148</v>
      </c>
      <c r="I226" s="160" t="e">
        <f>VLOOKUP($B221,利用者一覧!$C$4:$AU$53,33,FALSE)</f>
        <v>#N/A</v>
      </c>
      <c r="J226" s="158" t="s">
        <v>148</v>
      </c>
      <c r="K226" s="160" t="e">
        <f>VLOOKUP($B221,利用者一覧!$C$4:$AU$53,34,FALSE)</f>
        <v>#N/A</v>
      </c>
      <c r="L226" s="158" t="s">
        <v>148</v>
      </c>
      <c r="M226" s="160" t="e">
        <f>VLOOKUP($B221,利用者一覧!$C$4:$AU$53,35,FALSE)</f>
        <v>#N/A</v>
      </c>
      <c r="N226" s="238" t="s">
        <v>148</v>
      </c>
      <c r="O226" s="240" t="s">
        <v>139</v>
      </c>
      <c r="P226" s="241"/>
      <c r="Q226" s="242" t="s">
        <v>140</v>
      </c>
      <c r="R226" s="241"/>
      <c r="S226" s="242" t="s">
        <v>141</v>
      </c>
      <c r="T226" s="241"/>
      <c r="U226" s="242" t="s">
        <v>142</v>
      </c>
      <c r="V226" s="241"/>
      <c r="W226" s="246"/>
      <c r="X226" s="179"/>
      <c r="Y226" s="179"/>
      <c r="Z226" s="179"/>
      <c r="AA226" s="179"/>
      <c r="AB226" s="179"/>
      <c r="AC226" s="179"/>
      <c r="AD226" s="180"/>
    </row>
    <row r="227" spans="1:30" ht="21" customHeight="1" thickBot="1">
      <c r="A227" s="147"/>
      <c r="B227" s="252"/>
      <c r="C227" s="157"/>
      <c r="D227" s="159"/>
      <c r="E227" s="161"/>
      <c r="F227" s="159"/>
      <c r="G227" s="161"/>
      <c r="H227" s="159"/>
      <c r="I227" s="161"/>
      <c r="J227" s="159"/>
      <c r="K227" s="161"/>
      <c r="L227" s="159"/>
      <c r="M227" s="161"/>
      <c r="N227" s="239"/>
      <c r="O227" s="243" t="e">
        <f>VLOOKUP($B221,利用者一覧!$C$4:$AU$53,22,FALSE)</f>
        <v>#N/A</v>
      </c>
      <c r="P227" s="244"/>
      <c r="Q227" s="245" t="e">
        <f>VLOOKUP($B221,利用者一覧!$C$4:$AU$53,24,FALSE)</f>
        <v>#N/A</v>
      </c>
      <c r="R227" s="244"/>
      <c r="S227" s="245" t="e">
        <f>VLOOKUP($B221,利用者一覧!$C$4:$AU$53,26,FALSE)</f>
        <v>#N/A</v>
      </c>
      <c r="T227" s="244"/>
      <c r="U227" s="245" t="e">
        <f>VLOOKUP($B221,利用者一覧!$C$4:$AU$53,28,FALSE)</f>
        <v>#N/A</v>
      </c>
      <c r="V227" s="244"/>
      <c r="W227" s="247"/>
      <c r="X227" s="181"/>
      <c r="Y227" s="181"/>
      <c r="Z227" s="181"/>
      <c r="AA227" s="181"/>
      <c r="AB227" s="181"/>
      <c r="AC227" s="181"/>
      <c r="AD227" s="182"/>
    </row>
    <row r="228" spans="1:30" ht="26.4" customHeight="1" thickBot="1">
      <c r="A228" s="148"/>
      <c r="B228" s="174" t="s">
        <v>182</v>
      </c>
      <c r="C228" s="175"/>
      <c r="D228" s="176"/>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c r="AC228" s="177"/>
      <c r="AD228" s="178"/>
    </row>
    <row r="229" spans="1:30" ht="21" customHeight="1" thickBot="1">
      <c r="A229" s="146">
        <v>26</v>
      </c>
      <c r="B229" s="149" t="s">
        <v>9</v>
      </c>
      <c r="C229" s="150"/>
      <c r="D229" s="151"/>
      <c r="E229" s="149" t="s">
        <v>10</v>
      </c>
      <c r="F229" s="150"/>
      <c r="G229" s="150"/>
      <c r="H229" s="150"/>
      <c r="I229" s="196" t="s">
        <v>11</v>
      </c>
      <c r="J229" s="150"/>
      <c r="K229" s="197"/>
      <c r="L229" s="150" t="s">
        <v>12</v>
      </c>
      <c r="M229" s="150"/>
      <c r="N229" s="150"/>
      <c r="O229" s="198" t="s">
        <v>175</v>
      </c>
      <c r="P229" s="199"/>
      <c r="Q229" s="199"/>
      <c r="R229" s="199"/>
      <c r="S229" s="199"/>
      <c r="T229" s="199"/>
      <c r="U229" s="199"/>
      <c r="V229" s="199"/>
      <c r="W229" s="203" t="s">
        <v>169</v>
      </c>
      <c r="X229" s="204"/>
      <c r="Y229" s="204"/>
      <c r="Z229" s="205"/>
      <c r="AA229" s="206" t="e">
        <f>VLOOKUP($B230,利用者一覧!$C$4:$AU$53,43,FALSE)</f>
        <v>#N/A</v>
      </c>
      <c r="AB229" s="206"/>
      <c r="AC229" s="206"/>
      <c r="AD229" s="207"/>
    </row>
    <row r="230" spans="1:30" ht="21" customHeight="1" thickTop="1">
      <c r="A230" s="147"/>
      <c r="B230" s="208"/>
      <c r="C230" s="208"/>
      <c r="D230" s="208"/>
      <c r="E230" s="211" t="s">
        <v>19</v>
      </c>
      <c r="F230" s="212"/>
      <c r="G230" s="212"/>
      <c r="H230" s="212"/>
      <c r="I230" s="213" t="s">
        <v>20</v>
      </c>
      <c r="J230" s="214"/>
      <c r="K230" s="215"/>
      <c r="L230" s="214" t="s">
        <v>21</v>
      </c>
      <c r="M230" s="214"/>
      <c r="N230" s="214"/>
      <c r="O230" s="216" t="s">
        <v>147</v>
      </c>
      <c r="P230" s="218" t="e">
        <f>VLOOKUP($B230,利用者一覧!$C$4:$AU$53,40,FALSE)</f>
        <v>#N/A</v>
      </c>
      <c r="Q230" s="219"/>
      <c r="R230" s="219"/>
      <c r="S230" s="219"/>
      <c r="T230" s="219"/>
      <c r="U230" s="220"/>
      <c r="V230" s="88" t="s">
        <v>148</v>
      </c>
      <c r="W230" s="221" t="e">
        <f>VLOOKUP($B230,利用者一覧!$C$4:$AU$53,45,FALSE)</f>
        <v>#N/A</v>
      </c>
      <c r="X230" s="222"/>
      <c r="Y230" s="222"/>
      <c r="Z230" s="222"/>
      <c r="AA230" s="222"/>
      <c r="AB230" s="222"/>
      <c r="AC230" s="222"/>
      <c r="AD230" s="223"/>
    </row>
    <row r="231" spans="1:30" ht="21" customHeight="1">
      <c r="A231" s="147"/>
      <c r="B231" s="209"/>
      <c r="C231" s="209"/>
      <c r="D231" s="209"/>
      <c r="E231" s="183" t="s">
        <v>24</v>
      </c>
      <c r="F231" s="184"/>
      <c r="G231" s="184"/>
      <c r="H231" s="184"/>
      <c r="I231" s="185" t="s">
        <v>20</v>
      </c>
      <c r="J231" s="186"/>
      <c r="K231" s="187"/>
      <c r="L231" s="186" t="s">
        <v>21</v>
      </c>
      <c r="M231" s="186"/>
      <c r="N231" s="186"/>
      <c r="O231" s="217"/>
      <c r="P231" s="188" t="e">
        <f>VLOOKUP($B230,利用者一覧!$C$4:$AU$53,41,FALSE)</f>
        <v>#N/A</v>
      </c>
      <c r="Q231" s="189"/>
      <c r="R231" s="189"/>
      <c r="S231" s="189"/>
      <c r="T231" s="189"/>
      <c r="U231" s="190"/>
      <c r="V231" s="89" t="s">
        <v>148</v>
      </c>
      <c r="W231" s="224"/>
      <c r="X231" s="225"/>
      <c r="Y231" s="225"/>
      <c r="Z231" s="225"/>
      <c r="AA231" s="225"/>
      <c r="AB231" s="225"/>
      <c r="AC231" s="225"/>
      <c r="AD231" s="226"/>
    </row>
    <row r="232" spans="1:30" ht="21" customHeight="1" thickBot="1">
      <c r="A232" s="147"/>
      <c r="B232" s="210"/>
      <c r="C232" s="210"/>
      <c r="D232" s="210"/>
      <c r="E232" s="191" t="s">
        <v>25</v>
      </c>
      <c r="F232" s="192"/>
      <c r="G232" s="192"/>
      <c r="H232" s="192"/>
      <c r="I232" s="193" t="s">
        <v>20</v>
      </c>
      <c r="J232" s="194"/>
      <c r="K232" s="195"/>
      <c r="L232" s="194" t="s">
        <v>21</v>
      </c>
      <c r="M232" s="194"/>
      <c r="N232" s="194"/>
      <c r="O232" s="217"/>
      <c r="P232" s="188" t="e">
        <f>VLOOKUP($B230,利用者一覧!$C$4:$AU$53,42,FALSE)</f>
        <v>#N/A</v>
      </c>
      <c r="Q232" s="189"/>
      <c r="R232" s="189"/>
      <c r="S232" s="189"/>
      <c r="T232" s="189"/>
      <c r="U232" s="190"/>
      <c r="V232" s="89" t="s">
        <v>148</v>
      </c>
      <c r="W232" s="224"/>
      <c r="X232" s="225"/>
      <c r="Y232" s="225"/>
      <c r="Z232" s="225"/>
      <c r="AA232" s="225"/>
      <c r="AB232" s="225"/>
      <c r="AC232" s="225"/>
      <c r="AD232" s="226"/>
    </row>
    <row r="233" spans="1:30" ht="21" customHeight="1" thickBot="1">
      <c r="A233" s="147"/>
      <c r="B233" s="162" t="s">
        <v>132</v>
      </c>
      <c r="C233" s="165" t="s">
        <v>13</v>
      </c>
      <c r="D233" s="166"/>
      <c r="E233" s="167" t="s">
        <v>14</v>
      </c>
      <c r="F233" s="166"/>
      <c r="G233" s="167" t="s">
        <v>15</v>
      </c>
      <c r="H233" s="166"/>
      <c r="I233" s="167" t="s">
        <v>16</v>
      </c>
      <c r="J233" s="166"/>
      <c r="K233" s="167" t="s">
        <v>17</v>
      </c>
      <c r="L233" s="166"/>
      <c r="M233" s="167" t="s">
        <v>18</v>
      </c>
      <c r="N233" s="168"/>
      <c r="O233" s="169" t="s">
        <v>135</v>
      </c>
      <c r="P233" s="170"/>
      <c r="Q233" s="170" t="s">
        <v>143</v>
      </c>
      <c r="R233" s="170"/>
      <c r="S233" s="170" t="s">
        <v>144</v>
      </c>
      <c r="T233" s="170"/>
      <c r="U233" s="170" t="s">
        <v>138</v>
      </c>
      <c r="V233" s="171"/>
      <c r="W233" s="224"/>
      <c r="X233" s="225"/>
      <c r="Y233" s="225"/>
      <c r="Z233" s="225"/>
      <c r="AA233" s="225"/>
      <c r="AB233" s="225"/>
      <c r="AC233" s="225"/>
      <c r="AD233" s="226"/>
    </row>
    <row r="234" spans="1:30" ht="21" customHeight="1" thickTop="1">
      <c r="A234" s="147"/>
      <c r="B234" s="163"/>
      <c r="C234" s="90" t="s">
        <v>22</v>
      </c>
      <c r="D234" s="91" t="s">
        <v>23</v>
      </c>
      <c r="E234" s="92" t="s">
        <v>22</v>
      </c>
      <c r="F234" s="91" t="s">
        <v>23</v>
      </c>
      <c r="G234" s="92" t="s">
        <v>22</v>
      </c>
      <c r="H234" s="91" t="s">
        <v>23</v>
      </c>
      <c r="I234" s="92" t="s">
        <v>22</v>
      </c>
      <c r="J234" s="91" t="s">
        <v>23</v>
      </c>
      <c r="K234" s="92" t="s">
        <v>22</v>
      </c>
      <c r="L234" s="91" t="s">
        <v>23</v>
      </c>
      <c r="M234" s="92" t="s">
        <v>22</v>
      </c>
      <c r="N234" s="93" t="s">
        <v>23</v>
      </c>
      <c r="O234" s="172" t="e">
        <f>VLOOKUP($B230,利用者一覧!$C$4:$AU$53,14,FALSE)</f>
        <v>#N/A</v>
      </c>
      <c r="P234" s="155"/>
      <c r="Q234" s="173" t="e">
        <f>VLOOKUP($B230,利用者一覧!$C$4:$AU$53,16,FALSE)</f>
        <v>#N/A</v>
      </c>
      <c r="R234" s="155"/>
      <c r="S234" s="155" t="e">
        <f>VLOOKUP($B230,利用者一覧!$C$4:$AU$53,18,FALSE)</f>
        <v>#N/A</v>
      </c>
      <c r="T234" s="155"/>
      <c r="U234" s="155" t="e">
        <f>VLOOKUP($B230,利用者一覧!$C$4:$AU$53,20,FALSE)</f>
        <v>#N/A</v>
      </c>
      <c r="V234" s="155"/>
      <c r="W234" s="179" t="e">
        <f>VLOOKUP($B230,利用者一覧!$C$4:$AU$53,44,FALSE)</f>
        <v>#N/A</v>
      </c>
      <c r="X234" s="179"/>
      <c r="Y234" s="179"/>
      <c r="Z234" s="179"/>
      <c r="AA234" s="179"/>
      <c r="AB234" s="179"/>
      <c r="AC234" s="179"/>
      <c r="AD234" s="180"/>
    </row>
    <row r="235" spans="1:30" ht="21" customHeight="1">
      <c r="A235" s="147"/>
      <c r="B235" s="163"/>
      <c r="C235" s="156" t="e">
        <f>VLOOKUP($B230,利用者一覧!$C$4:$AU$53,30,FALSE)</f>
        <v>#N/A</v>
      </c>
      <c r="D235" s="158" t="s">
        <v>148</v>
      </c>
      <c r="E235" s="160" t="e">
        <f>VLOOKUP($B230,利用者一覧!$C$4:$AU$53,31,FALSE)</f>
        <v>#N/A</v>
      </c>
      <c r="F235" s="158" t="s">
        <v>148</v>
      </c>
      <c r="G235" s="160" t="e">
        <f>VLOOKUP($B230,利用者一覧!$C$4:$AU$53,32,FALSE)</f>
        <v>#N/A</v>
      </c>
      <c r="H235" s="158" t="s">
        <v>148</v>
      </c>
      <c r="I235" s="160" t="e">
        <f>VLOOKUP($B230,利用者一覧!$C$4:$AU$53,33,FALSE)</f>
        <v>#N/A</v>
      </c>
      <c r="J235" s="158" t="s">
        <v>148</v>
      </c>
      <c r="K235" s="160" t="e">
        <f>VLOOKUP($B230,利用者一覧!$C$4:$AU$53,34,FALSE)</f>
        <v>#N/A</v>
      </c>
      <c r="L235" s="158" t="s">
        <v>148</v>
      </c>
      <c r="M235" s="160" t="e">
        <f>VLOOKUP($B230,利用者一覧!$C$4:$AU$53,35,FALSE)</f>
        <v>#N/A</v>
      </c>
      <c r="N235" s="200" t="s">
        <v>148</v>
      </c>
      <c r="O235" s="202" t="s">
        <v>139</v>
      </c>
      <c r="P235" s="152"/>
      <c r="Q235" s="152" t="s">
        <v>140</v>
      </c>
      <c r="R235" s="152"/>
      <c r="S235" s="152" t="s">
        <v>141</v>
      </c>
      <c r="T235" s="152"/>
      <c r="U235" s="152" t="s">
        <v>142</v>
      </c>
      <c r="V235" s="152"/>
      <c r="W235" s="179"/>
      <c r="X235" s="179"/>
      <c r="Y235" s="179"/>
      <c r="Z235" s="179"/>
      <c r="AA235" s="179"/>
      <c r="AB235" s="179"/>
      <c r="AC235" s="179"/>
      <c r="AD235" s="180"/>
    </row>
    <row r="236" spans="1:30" ht="21" customHeight="1" thickBot="1">
      <c r="A236" s="147"/>
      <c r="B236" s="164"/>
      <c r="C236" s="157"/>
      <c r="D236" s="159"/>
      <c r="E236" s="161"/>
      <c r="F236" s="159"/>
      <c r="G236" s="161"/>
      <c r="H236" s="159"/>
      <c r="I236" s="161"/>
      <c r="J236" s="159"/>
      <c r="K236" s="161"/>
      <c r="L236" s="159"/>
      <c r="M236" s="161"/>
      <c r="N236" s="201"/>
      <c r="O236" s="153" t="e">
        <f>VLOOKUP($B230,利用者一覧!$C$4:$AU$53,22,FALSE)</f>
        <v>#N/A</v>
      </c>
      <c r="P236" s="154"/>
      <c r="Q236" s="154" t="e">
        <f>VLOOKUP($B230,利用者一覧!$C$4:$AU$53,24,FALSE)</f>
        <v>#N/A</v>
      </c>
      <c r="R236" s="154"/>
      <c r="S236" s="154" t="e">
        <f>VLOOKUP($B230,利用者一覧!$C$4:$AU$53,26,FALSE)</f>
        <v>#N/A</v>
      </c>
      <c r="T236" s="154"/>
      <c r="U236" s="154" t="e">
        <f>VLOOKUP($B230,利用者一覧!$C$4:$AU$53,28,FALSE)</f>
        <v>#N/A</v>
      </c>
      <c r="V236" s="154"/>
      <c r="W236" s="181"/>
      <c r="X236" s="181"/>
      <c r="Y236" s="181"/>
      <c r="Z236" s="181"/>
      <c r="AA236" s="181"/>
      <c r="AB236" s="181"/>
      <c r="AC236" s="181"/>
      <c r="AD236" s="182"/>
    </row>
    <row r="237" spans="1:30" ht="26.4" customHeight="1" thickBot="1">
      <c r="A237" s="148"/>
      <c r="B237" s="174" t="s">
        <v>182</v>
      </c>
      <c r="C237" s="175"/>
      <c r="D237" s="176"/>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c r="AD237" s="178"/>
    </row>
    <row r="238" spans="1:30" ht="21" customHeight="1" thickBot="1">
      <c r="A238" s="146">
        <v>27</v>
      </c>
      <c r="B238" s="149" t="s">
        <v>9</v>
      </c>
      <c r="C238" s="150"/>
      <c r="D238" s="151"/>
      <c r="E238" s="149" t="s">
        <v>10</v>
      </c>
      <c r="F238" s="150"/>
      <c r="G238" s="150"/>
      <c r="H238" s="150"/>
      <c r="I238" s="196" t="s">
        <v>11</v>
      </c>
      <c r="J238" s="150"/>
      <c r="K238" s="197"/>
      <c r="L238" s="150" t="s">
        <v>12</v>
      </c>
      <c r="M238" s="150"/>
      <c r="N238" s="150"/>
      <c r="O238" s="198" t="s">
        <v>175</v>
      </c>
      <c r="P238" s="199"/>
      <c r="Q238" s="199"/>
      <c r="R238" s="199"/>
      <c r="S238" s="199"/>
      <c r="T238" s="199"/>
      <c r="U238" s="199"/>
      <c r="V238" s="199"/>
      <c r="W238" s="203" t="s">
        <v>169</v>
      </c>
      <c r="X238" s="204"/>
      <c r="Y238" s="204"/>
      <c r="Z238" s="205"/>
      <c r="AA238" s="206" t="e">
        <f>VLOOKUP($B239,利用者一覧!$C$4:$AU$53,43,FALSE)</f>
        <v>#N/A</v>
      </c>
      <c r="AB238" s="206"/>
      <c r="AC238" s="206"/>
      <c r="AD238" s="207"/>
    </row>
    <row r="239" spans="1:30" ht="21" customHeight="1" thickTop="1">
      <c r="A239" s="147"/>
      <c r="B239" s="208"/>
      <c r="C239" s="208"/>
      <c r="D239" s="208"/>
      <c r="E239" s="211" t="s">
        <v>19</v>
      </c>
      <c r="F239" s="212"/>
      <c r="G239" s="212"/>
      <c r="H239" s="212"/>
      <c r="I239" s="213" t="s">
        <v>20</v>
      </c>
      <c r="J239" s="214"/>
      <c r="K239" s="215"/>
      <c r="L239" s="214" t="s">
        <v>21</v>
      </c>
      <c r="M239" s="214"/>
      <c r="N239" s="214"/>
      <c r="O239" s="216" t="s">
        <v>147</v>
      </c>
      <c r="P239" s="218" t="e">
        <f>VLOOKUP($B239,利用者一覧!$C$4:$AU$53,40,FALSE)</f>
        <v>#N/A</v>
      </c>
      <c r="Q239" s="219"/>
      <c r="R239" s="219"/>
      <c r="S239" s="219"/>
      <c r="T239" s="219"/>
      <c r="U239" s="220"/>
      <c r="V239" s="88" t="s">
        <v>148</v>
      </c>
      <c r="W239" s="221" t="e">
        <f>VLOOKUP($B239,利用者一覧!$C$4:$AU$53,45,FALSE)</f>
        <v>#N/A</v>
      </c>
      <c r="X239" s="222"/>
      <c r="Y239" s="222"/>
      <c r="Z239" s="222"/>
      <c r="AA239" s="222"/>
      <c r="AB239" s="222"/>
      <c r="AC239" s="222"/>
      <c r="AD239" s="223"/>
    </row>
    <row r="240" spans="1:30" ht="21" customHeight="1">
      <c r="A240" s="147"/>
      <c r="B240" s="209"/>
      <c r="C240" s="209"/>
      <c r="D240" s="209"/>
      <c r="E240" s="183" t="s">
        <v>24</v>
      </c>
      <c r="F240" s="184"/>
      <c r="G240" s="184"/>
      <c r="H240" s="184"/>
      <c r="I240" s="185" t="s">
        <v>20</v>
      </c>
      <c r="J240" s="186"/>
      <c r="K240" s="187"/>
      <c r="L240" s="186" t="s">
        <v>21</v>
      </c>
      <c r="M240" s="186"/>
      <c r="N240" s="186"/>
      <c r="O240" s="217"/>
      <c r="P240" s="188" t="e">
        <f>VLOOKUP($B239,利用者一覧!$C$4:$AU$53,41,FALSE)</f>
        <v>#N/A</v>
      </c>
      <c r="Q240" s="189"/>
      <c r="R240" s="189"/>
      <c r="S240" s="189"/>
      <c r="T240" s="189"/>
      <c r="U240" s="190"/>
      <c r="V240" s="89" t="s">
        <v>148</v>
      </c>
      <c r="W240" s="224"/>
      <c r="X240" s="225"/>
      <c r="Y240" s="225"/>
      <c r="Z240" s="225"/>
      <c r="AA240" s="225"/>
      <c r="AB240" s="225"/>
      <c r="AC240" s="225"/>
      <c r="AD240" s="226"/>
    </row>
    <row r="241" spans="1:30" ht="21" customHeight="1" thickBot="1">
      <c r="A241" s="147"/>
      <c r="B241" s="210"/>
      <c r="C241" s="210"/>
      <c r="D241" s="210"/>
      <c r="E241" s="191" t="s">
        <v>25</v>
      </c>
      <c r="F241" s="192"/>
      <c r="G241" s="192"/>
      <c r="H241" s="192"/>
      <c r="I241" s="193" t="s">
        <v>20</v>
      </c>
      <c r="J241" s="194"/>
      <c r="K241" s="195"/>
      <c r="L241" s="194" t="s">
        <v>21</v>
      </c>
      <c r="M241" s="194"/>
      <c r="N241" s="194"/>
      <c r="O241" s="217"/>
      <c r="P241" s="188" t="e">
        <f>VLOOKUP($B239,利用者一覧!$C$4:$AU$53,42,FALSE)</f>
        <v>#N/A</v>
      </c>
      <c r="Q241" s="189"/>
      <c r="R241" s="189"/>
      <c r="S241" s="189"/>
      <c r="T241" s="189"/>
      <c r="U241" s="190"/>
      <c r="V241" s="89" t="s">
        <v>148</v>
      </c>
      <c r="W241" s="224"/>
      <c r="X241" s="225"/>
      <c r="Y241" s="225"/>
      <c r="Z241" s="225"/>
      <c r="AA241" s="225"/>
      <c r="AB241" s="225"/>
      <c r="AC241" s="225"/>
      <c r="AD241" s="226"/>
    </row>
    <row r="242" spans="1:30" ht="21" customHeight="1" thickBot="1">
      <c r="A242" s="147"/>
      <c r="B242" s="162" t="s">
        <v>132</v>
      </c>
      <c r="C242" s="165" t="s">
        <v>13</v>
      </c>
      <c r="D242" s="166"/>
      <c r="E242" s="167" t="s">
        <v>14</v>
      </c>
      <c r="F242" s="166"/>
      <c r="G242" s="167" t="s">
        <v>15</v>
      </c>
      <c r="H242" s="166"/>
      <c r="I242" s="167" t="s">
        <v>16</v>
      </c>
      <c r="J242" s="166"/>
      <c r="K242" s="167" t="s">
        <v>17</v>
      </c>
      <c r="L242" s="166"/>
      <c r="M242" s="167" t="s">
        <v>18</v>
      </c>
      <c r="N242" s="168"/>
      <c r="O242" s="169" t="s">
        <v>135</v>
      </c>
      <c r="P242" s="170"/>
      <c r="Q242" s="170" t="s">
        <v>143</v>
      </c>
      <c r="R242" s="170"/>
      <c r="S242" s="170" t="s">
        <v>144</v>
      </c>
      <c r="T242" s="170"/>
      <c r="U242" s="170" t="s">
        <v>138</v>
      </c>
      <c r="V242" s="171"/>
      <c r="W242" s="224"/>
      <c r="X242" s="225"/>
      <c r="Y242" s="225"/>
      <c r="Z242" s="225"/>
      <c r="AA242" s="225"/>
      <c r="AB242" s="225"/>
      <c r="AC242" s="225"/>
      <c r="AD242" s="226"/>
    </row>
    <row r="243" spans="1:30" ht="21" customHeight="1" thickTop="1">
      <c r="A243" s="147"/>
      <c r="B243" s="163"/>
      <c r="C243" s="90" t="s">
        <v>22</v>
      </c>
      <c r="D243" s="91" t="s">
        <v>23</v>
      </c>
      <c r="E243" s="92" t="s">
        <v>22</v>
      </c>
      <c r="F243" s="91" t="s">
        <v>23</v>
      </c>
      <c r="G243" s="92" t="s">
        <v>22</v>
      </c>
      <c r="H243" s="91" t="s">
        <v>23</v>
      </c>
      <c r="I243" s="92" t="s">
        <v>22</v>
      </c>
      <c r="J243" s="91" t="s">
        <v>23</v>
      </c>
      <c r="K243" s="92" t="s">
        <v>22</v>
      </c>
      <c r="L243" s="91" t="s">
        <v>23</v>
      </c>
      <c r="M243" s="92" t="s">
        <v>22</v>
      </c>
      <c r="N243" s="93" t="s">
        <v>23</v>
      </c>
      <c r="O243" s="172" t="e">
        <f>VLOOKUP($B239,利用者一覧!$C$4:$AU$53,14,FALSE)</f>
        <v>#N/A</v>
      </c>
      <c r="P243" s="155"/>
      <c r="Q243" s="173" t="e">
        <f>VLOOKUP($B239,利用者一覧!$C$4:$AU$53,16,FALSE)</f>
        <v>#N/A</v>
      </c>
      <c r="R243" s="155"/>
      <c r="S243" s="155" t="e">
        <f>VLOOKUP($B239,利用者一覧!$C$4:$AU$53,18,FALSE)</f>
        <v>#N/A</v>
      </c>
      <c r="T243" s="155"/>
      <c r="U243" s="155" t="e">
        <f>VLOOKUP($B239,利用者一覧!$C$4:$AU$53,20,FALSE)</f>
        <v>#N/A</v>
      </c>
      <c r="V243" s="155"/>
      <c r="W243" s="179" t="e">
        <f>VLOOKUP($B239,利用者一覧!$C$4:$AU$53,44,FALSE)</f>
        <v>#N/A</v>
      </c>
      <c r="X243" s="179"/>
      <c r="Y243" s="179"/>
      <c r="Z243" s="179"/>
      <c r="AA243" s="179"/>
      <c r="AB243" s="179"/>
      <c r="AC243" s="179"/>
      <c r="AD243" s="180"/>
    </row>
    <row r="244" spans="1:30" ht="21" customHeight="1">
      <c r="A244" s="147"/>
      <c r="B244" s="163"/>
      <c r="C244" s="156" t="e">
        <f>VLOOKUP($B239,利用者一覧!$C$4:$AU$53,30,FALSE)</f>
        <v>#N/A</v>
      </c>
      <c r="D244" s="158" t="s">
        <v>148</v>
      </c>
      <c r="E244" s="160" t="e">
        <f>VLOOKUP($B239,利用者一覧!$C$4:$AU$53,31,FALSE)</f>
        <v>#N/A</v>
      </c>
      <c r="F244" s="158" t="s">
        <v>148</v>
      </c>
      <c r="G244" s="160" t="e">
        <f>VLOOKUP($B239,利用者一覧!$C$4:$AU$53,32,FALSE)</f>
        <v>#N/A</v>
      </c>
      <c r="H244" s="158" t="s">
        <v>148</v>
      </c>
      <c r="I244" s="160" t="e">
        <f>VLOOKUP($B239,利用者一覧!$C$4:$AU$53,33,FALSE)</f>
        <v>#N/A</v>
      </c>
      <c r="J244" s="158" t="s">
        <v>148</v>
      </c>
      <c r="K244" s="160" t="e">
        <f>VLOOKUP($B239,利用者一覧!$C$4:$AU$53,34,FALSE)</f>
        <v>#N/A</v>
      </c>
      <c r="L244" s="158" t="s">
        <v>148</v>
      </c>
      <c r="M244" s="160" t="e">
        <f>VLOOKUP($B239,利用者一覧!$C$4:$AU$53,35,FALSE)</f>
        <v>#N/A</v>
      </c>
      <c r="N244" s="200" t="s">
        <v>148</v>
      </c>
      <c r="O244" s="202" t="s">
        <v>139</v>
      </c>
      <c r="P244" s="152"/>
      <c r="Q244" s="152" t="s">
        <v>140</v>
      </c>
      <c r="R244" s="152"/>
      <c r="S244" s="152" t="s">
        <v>141</v>
      </c>
      <c r="T244" s="152"/>
      <c r="U244" s="152" t="s">
        <v>142</v>
      </c>
      <c r="V244" s="152"/>
      <c r="W244" s="179"/>
      <c r="X244" s="179"/>
      <c r="Y244" s="179"/>
      <c r="Z244" s="179"/>
      <c r="AA244" s="179"/>
      <c r="AB244" s="179"/>
      <c r="AC244" s="179"/>
      <c r="AD244" s="180"/>
    </row>
    <row r="245" spans="1:30" ht="21" customHeight="1" thickBot="1">
      <c r="A245" s="147"/>
      <c r="B245" s="164"/>
      <c r="C245" s="157"/>
      <c r="D245" s="159"/>
      <c r="E245" s="161"/>
      <c r="F245" s="159"/>
      <c r="G245" s="161"/>
      <c r="H245" s="159"/>
      <c r="I245" s="161"/>
      <c r="J245" s="159"/>
      <c r="K245" s="161"/>
      <c r="L245" s="159"/>
      <c r="M245" s="161"/>
      <c r="N245" s="201"/>
      <c r="O245" s="153" t="e">
        <f>VLOOKUP($B239,利用者一覧!$C$4:$AU$53,22,FALSE)</f>
        <v>#N/A</v>
      </c>
      <c r="P245" s="154"/>
      <c r="Q245" s="154" t="e">
        <f>VLOOKUP($B239,利用者一覧!$C$4:$AU$53,24,FALSE)</f>
        <v>#N/A</v>
      </c>
      <c r="R245" s="154"/>
      <c r="S245" s="154" t="e">
        <f>VLOOKUP($B239,利用者一覧!$C$4:$AU$53,26,FALSE)</f>
        <v>#N/A</v>
      </c>
      <c r="T245" s="154"/>
      <c r="U245" s="154" t="e">
        <f>VLOOKUP($B239,利用者一覧!$C$4:$AU$53,28,FALSE)</f>
        <v>#N/A</v>
      </c>
      <c r="V245" s="154"/>
      <c r="W245" s="181"/>
      <c r="X245" s="181"/>
      <c r="Y245" s="181"/>
      <c r="Z245" s="181"/>
      <c r="AA245" s="181"/>
      <c r="AB245" s="181"/>
      <c r="AC245" s="181"/>
      <c r="AD245" s="182"/>
    </row>
    <row r="246" spans="1:30" ht="26.4" customHeight="1" thickBot="1">
      <c r="A246" s="148"/>
      <c r="B246" s="174" t="s">
        <v>182</v>
      </c>
      <c r="C246" s="175"/>
      <c r="D246" s="176"/>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c r="AA246" s="177"/>
      <c r="AB246" s="177"/>
      <c r="AC246" s="177"/>
      <c r="AD246" s="178"/>
    </row>
    <row r="247" spans="1:30" ht="21" customHeight="1" thickBot="1">
      <c r="A247" s="146">
        <v>28</v>
      </c>
      <c r="B247" s="149" t="s">
        <v>9</v>
      </c>
      <c r="C247" s="150"/>
      <c r="D247" s="151"/>
      <c r="E247" s="149" t="s">
        <v>10</v>
      </c>
      <c r="F247" s="150"/>
      <c r="G247" s="150"/>
      <c r="H247" s="150"/>
      <c r="I247" s="196" t="s">
        <v>11</v>
      </c>
      <c r="J247" s="150"/>
      <c r="K247" s="197"/>
      <c r="L247" s="150" t="s">
        <v>12</v>
      </c>
      <c r="M247" s="150"/>
      <c r="N247" s="150"/>
      <c r="O247" s="198" t="s">
        <v>175</v>
      </c>
      <c r="P247" s="199"/>
      <c r="Q247" s="199"/>
      <c r="R247" s="199"/>
      <c r="S247" s="199"/>
      <c r="T247" s="199"/>
      <c r="U247" s="199"/>
      <c r="V247" s="199"/>
      <c r="W247" s="203" t="s">
        <v>169</v>
      </c>
      <c r="X247" s="204"/>
      <c r="Y247" s="204"/>
      <c r="Z247" s="205"/>
      <c r="AA247" s="206" t="e">
        <f>VLOOKUP($B248,利用者一覧!$C$4:$AU$53,43,FALSE)</f>
        <v>#N/A</v>
      </c>
      <c r="AB247" s="206"/>
      <c r="AC247" s="206"/>
      <c r="AD247" s="207"/>
    </row>
    <row r="248" spans="1:30" ht="21" customHeight="1" thickTop="1">
      <c r="A248" s="147"/>
      <c r="B248" s="208"/>
      <c r="C248" s="208"/>
      <c r="D248" s="208"/>
      <c r="E248" s="211" t="s">
        <v>19</v>
      </c>
      <c r="F248" s="212"/>
      <c r="G248" s="212"/>
      <c r="H248" s="212"/>
      <c r="I248" s="213" t="s">
        <v>20</v>
      </c>
      <c r="J248" s="214"/>
      <c r="K248" s="215"/>
      <c r="L248" s="214" t="s">
        <v>21</v>
      </c>
      <c r="M248" s="214"/>
      <c r="N248" s="214"/>
      <c r="O248" s="216" t="s">
        <v>147</v>
      </c>
      <c r="P248" s="218" t="e">
        <f>VLOOKUP($B248,利用者一覧!$C$4:$AU$53,40,FALSE)</f>
        <v>#N/A</v>
      </c>
      <c r="Q248" s="219"/>
      <c r="R248" s="219"/>
      <c r="S248" s="219"/>
      <c r="T248" s="219"/>
      <c r="U248" s="220"/>
      <c r="V248" s="88" t="s">
        <v>148</v>
      </c>
      <c r="W248" s="221" t="e">
        <f>VLOOKUP($B248,利用者一覧!$C$4:$AU$53,45,FALSE)</f>
        <v>#N/A</v>
      </c>
      <c r="X248" s="222"/>
      <c r="Y248" s="222"/>
      <c r="Z248" s="222"/>
      <c r="AA248" s="222"/>
      <c r="AB248" s="222"/>
      <c r="AC248" s="222"/>
      <c r="AD248" s="223"/>
    </row>
    <row r="249" spans="1:30" ht="21" customHeight="1">
      <c r="A249" s="147"/>
      <c r="B249" s="209"/>
      <c r="C249" s="209"/>
      <c r="D249" s="209"/>
      <c r="E249" s="183" t="s">
        <v>24</v>
      </c>
      <c r="F249" s="184"/>
      <c r="G249" s="184"/>
      <c r="H249" s="184"/>
      <c r="I249" s="185" t="s">
        <v>20</v>
      </c>
      <c r="J249" s="186"/>
      <c r="K249" s="187"/>
      <c r="L249" s="186" t="s">
        <v>21</v>
      </c>
      <c r="M249" s="186"/>
      <c r="N249" s="186"/>
      <c r="O249" s="217"/>
      <c r="P249" s="188" t="e">
        <f>VLOOKUP($B248,利用者一覧!$C$4:$AU$53,41,FALSE)</f>
        <v>#N/A</v>
      </c>
      <c r="Q249" s="189"/>
      <c r="R249" s="189"/>
      <c r="S249" s="189"/>
      <c r="T249" s="189"/>
      <c r="U249" s="190"/>
      <c r="V249" s="89" t="s">
        <v>148</v>
      </c>
      <c r="W249" s="224"/>
      <c r="X249" s="225"/>
      <c r="Y249" s="225"/>
      <c r="Z249" s="225"/>
      <c r="AA249" s="225"/>
      <c r="AB249" s="225"/>
      <c r="AC249" s="225"/>
      <c r="AD249" s="226"/>
    </row>
    <row r="250" spans="1:30" ht="21" customHeight="1" thickBot="1">
      <c r="A250" s="147"/>
      <c r="B250" s="210"/>
      <c r="C250" s="210"/>
      <c r="D250" s="210"/>
      <c r="E250" s="191" t="s">
        <v>25</v>
      </c>
      <c r="F250" s="192"/>
      <c r="G250" s="192"/>
      <c r="H250" s="192"/>
      <c r="I250" s="193" t="s">
        <v>20</v>
      </c>
      <c r="J250" s="194"/>
      <c r="K250" s="195"/>
      <c r="L250" s="194" t="s">
        <v>21</v>
      </c>
      <c r="M250" s="194"/>
      <c r="N250" s="194"/>
      <c r="O250" s="217"/>
      <c r="P250" s="188" t="e">
        <f>VLOOKUP($B248,利用者一覧!$C$4:$AU$53,42,FALSE)</f>
        <v>#N/A</v>
      </c>
      <c r="Q250" s="189"/>
      <c r="R250" s="189"/>
      <c r="S250" s="189"/>
      <c r="T250" s="189"/>
      <c r="U250" s="190"/>
      <c r="V250" s="89" t="s">
        <v>148</v>
      </c>
      <c r="W250" s="224"/>
      <c r="X250" s="225"/>
      <c r="Y250" s="225"/>
      <c r="Z250" s="225"/>
      <c r="AA250" s="225"/>
      <c r="AB250" s="225"/>
      <c r="AC250" s="225"/>
      <c r="AD250" s="226"/>
    </row>
    <row r="251" spans="1:30" ht="21" customHeight="1" thickBot="1">
      <c r="A251" s="147"/>
      <c r="B251" s="162" t="s">
        <v>132</v>
      </c>
      <c r="C251" s="165" t="s">
        <v>13</v>
      </c>
      <c r="D251" s="166"/>
      <c r="E251" s="167" t="s">
        <v>14</v>
      </c>
      <c r="F251" s="166"/>
      <c r="G251" s="167" t="s">
        <v>15</v>
      </c>
      <c r="H251" s="166"/>
      <c r="I251" s="167" t="s">
        <v>16</v>
      </c>
      <c r="J251" s="166"/>
      <c r="K251" s="167" t="s">
        <v>17</v>
      </c>
      <c r="L251" s="166"/>
      <c r="M251" s="167" t="s">
        <v>18</v>
      </c>
      <c r="N251" s="168"/>
      <c r="O251" s="169" t="s">
        <v>135</v>
      </c>
      <c r="P251" s="170"/>
      <c r="Q251" s="170" t="s">
        <v>143</v>
      </c>
      <c r="R251" s="170"/>
      <c r="S251" s="170" t="s">
        <v>144</v>
      </c>
      <c r="T251" s="170"/>
      <c r="U251" s="170" t="s">
        <v>138</v>
      </c>
      <c r="V251" s="171"/>
      <c r="W251" s="224"/>
      <c r="X251" s="225"/>
      <c r="Y251" s="225"/>
      <c r="Z251" s="225"/>
      <c r="AA251" s="225"/>
      <c r="AB251" s="225"/>
      <c r="AC251" s="225"/>
      <c r="AD251" s="226"/>
    </row>
    <row r="252" spans="1:30" ht="21" customHeight="1" thickTop="1">
      <c r="A252" s="147"/>
      <c r="B252" s="163"/>
      <c r="C252" s="90" t="s">
        <v>22</v>
      </c>
      <c r="D252" s="91" t="s">
        <v>23</v>
      </c>
      <c r="E252" s="92" t="s">
        <v>22</v>
      </c>
      <c r="F252" s="91" t="s">
        <v>23</v>
      </c>
      <c r="G252" s="92" t="s">
        <v>22</v>
      </c>
      <c r="H252" s="91" t="s">
        <v>23</v>
      </c>
      <c r="I252" s="92" t="s">
        <v>22</v>
      </c>
      <c r="J252" s="91" t="s">
        <v>23</v>
      </c>
      <c r="K252" s="92" t="s">
        <v>22</v>
      </c>
      <c r="L252" s="91" t="s">
        <v>23</v>
      </c>
      <c r="M252" s="92" t="s">
        <v>22</v>
      </c>
      <c r="N252" s="93" t="s">
        <v>23</v>
      </c>
      <c r="O252" s="172" t="e">
        <f>VLOOKUP($B248,利用者一覧!$C$4:$AU$53,14,FALSE)</f>
        <v>#N/A</v>
      </c>
      <c r="P252" s="155"/>
      <c r="Q252" s="173" t="e">
        <f>VLOOKUP($B248,利用者一覧!$C$4:$AU$53,16,FALSE)</f>
        <v>#N/A</v>
      </c>
      <c r="R252" s="155"/>
      <c r="S252" s="155" t="e">
        <f>VLOOKUP($B248,利用者一覧!$C$4:$AU$53,18,FALSE)</f>
        <v>#N/A</v>
      </c>
      <c r="T252" s="155"/>
      <c r="U252" s="155" t="e">
        <f>VLOOKUP($B248,利用者一覧!$C$4:$AU$53,20,FALSE)</f>
        <v>#N/A</v>
      </c>
      <c r="V252" s="155"/>
      <c r="W252" s="179" t="e">
        <f>VLOOKUP($B248,利用者一覧!$C$4:$AU$53,44,FALSE)</f>
        <v>#N/A</v>
      </c>
      <c r="X252" s="179"/>
      <c r="Y252" s="179"/>
      <c r="Z252" s="179"/>
      <c r="AA252" s="179"/>
      <c r="AB252" s="179"/>
      <c r="AC252" s="179"/>
      <c r="AD252" s="180"/>
    </row>
    <row r="253" spans="1:30" ht="21" customHeight="1">
      <c r="A253" s="147"/>
      <c r="B253" s="163"/>
      <c r="C253" s="156" t="e">
        <f>VLOOKUP($B248,利用者一覧!$C$4:$AU$53,30,FALSE)</f>
        <v>#N/A</v>
      </c>
      <c r="D253" s="158" t="s">
        <v>148</v>
      </c>
      <c r="E253" s="160" t="e">
        <f>VLOOKUP($B248,利用者一覧!$C$4:$AU$53,31,FALSE)</f>
        <v>#N/A</v>
      </c>
      <c r="F253" s="158" t="s">
        <v>148</v>
      </c>
      <c r="G253" s="160" t="e">
        <f>VLOOKUP($B248,利用者一覧!$C$4:$AU$53,32,FALSE)</f>
        <v>#N/A</v>
      </c>
      <c r="H253" s="158" t="s">
        <v>148</v>
      </c>
      <c r="I253" s="160" t="e">
        <f>VLOOKUP($B248,利用者一覧!$C$4:$AU$53,33,FALSE)</f>
        <v>#N/A</v>
      </c>
      <c r="J253" s="158" t="s">
        <v>148</v>
      </c>
      <c r="K253" s="160" t="e">
        <f>VLOOKUP($B248,利用者一覧!$C$4:$AU$53,34,FALSE)</f>
        <v>#N/A</v>
      </c>
      <c r="L253" s="158" t="s">
        <v>148</v>
      </c>
      <c r="M253" s="160" t="e">
        <f>VLOOKUP($B248,利用者一覧!$C$4:$AU$53,35,FALSE)</f>
        <v>#N/A</v>
      </c>
      <c r="N253" s="200" t="s">
        <v>148</v>
      </c>
      <c r="O253" s="202" t="s">
        <v>139</v>
      </c>
      <c r="P253" s="152"/>
      <c r="Q253" s="152" t="s">
        <v>140</v>
      </c>
      <c r="R253" s="152"/>
      <c r="S253" s="152" t="s">
        <v>141</v>
      </c>
      <c r="T253" s="152"/>
      <c r="U253" s="152" t="s">
        <v>142</v>
      </c>
      <c r="V253" s="152"/>
      <c r="W253" s="179"/>
      <c r="X253" s="179"/>
      <c r="Y253" s="179"/>
      <c r="Z253" s="179"/>
      <c r="AA253" s="179"/>
      <c r="AB253" s="179"/>
      <c r="AC253" s="179"/>
      <c r="AD253" s="180"/>
    </row>
    <row r="254" spans="1:30" ht="21" customHeight="1" thickBot="1">
      <c r="A254" s="147"/>
      <c r="B254" s="164"/>
      <c r="C254" s="157"/>
      <c r="D254" s="159"/>
      <c r="E254" s="161"/>
      <c r="F254" s="159"/>
      <c r="G254" s="161"/>
      <c r="H254" s="159"/>
      <c r="I254" s="161"/>
      <c r="J254" s="159"/>
      <c r="K254" s="161"/>
      <c r="L254" s="159"/>
      <c r="M254" s="161"/>
      <c r="N254" s="201"/>
      <c r="O254" s="153" t="e">
        <f>VLOOKUP($B248,利用者一覧!$C$4:$AU$53,22,FALSE)</f>
        <v>#N/A</v>
      </c>
      <c r="P254" s="154"/>
      <c r="Q254" s="154" t="e">
        <f>VLOOKUP($B248,利用者一覧!$C$4:$AU$53,24,FALSE)</f>
        <v>#N/A</v>
      </c>
      <c r="R254" s="154"/>
      <c r="S254" s="154" t="e">
        <f>VLOOKUP($B248,利用者一覧!$C$4:$AU$53,26,FALSE)</f>
        <v>#N/A</v>
      </c>
      <c r="T254" s="154"/>
      <c r="U254" s="154" t="e">
        <f>VLOOKUP($B248,利用者一覧!$C$4:$AU$53,28,FALSE)</f>
        <v>#N/A</v>
      </c>
      <c r="V254" s="154"/>
      <c r="W254" s="181"/>
      <c r="X254" s="181"/>
      <c r="Y254" s="181"/>
      <c r="Z254" s="181"/>
      <c r="AA254" s="181"/>
      <c r="AB254" s="181"/>
      <c r="AC254" s="181"/>
      <c r="AD254" s="182"/>
    </row>
    <row r="255" spans="1:30" ht="26.4" customHeight="1" thickBot="1">
      <c r="A255" s="148"/>
      <c r="B255" s="174" t="s">
        <v>182</v>
      </c>
      <c r="C255" s="175"/>
      <c r="D255" s="176"/>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77"/>
      <c r="AC255" s="177"/>
      <c r="AD255" s="178"/>
    </row>
    <row r="256" spans="1:30" ht="21" customHeight="1" thickBot="1">
      <c r="A256" s="146">
        <v>29</v>
      </c>
      <c r="B256" s="149" t="s">
        <v>9</v>
      </c>
      <c r="C256" s="150"/>
      <c r="D256" s="151"/>
      <c r="E256" s="149" t="s">
        <v>10</v>
      </c>
      <c r="F256" s="150"/>
      <c r="G256" s="150"/>
      <c r="H256" s="150"/>
      <c r="I256" s="196" t="s">
        <v>11</v>
      </c>
      <c r="J256" s="150"/>
      <c r="K256" s="197"/>
      <c r="L256" s="150" t="s">
        <v>12</v>
      </c>
      <c r="M256" s="150"/>
      <c r="N256" s="150"/>
      <c r="O256" s="198" t="s">
        <v>175</v>
      </c>
      <c r="P256" s="199"/>
      <c r="Q256" s="199"/>
      <c r="R256" s="199"/>
      <c r="S256" s="199"/>
      <c r="T256" s="199"/>
      <c r="U256" s="199"/>
      <c r="V256" s="199"/>
      <c r="W256" s="203" t="s">
        <v>169</v>
      </c>
      <c r="X256" s="204"/>
      <c r="Y256" s="204"/>
      <c r="Z256" s="205"/>
      <c r="AA256" s="206" t="e">
        <f>VLOOKUP($B257,利用者一覧!$C$4:$AU$53,43,FALSE)</f>
        <v>#N/A</v>
      </c>
      <c r="AB256" s="206"/>
      <c r="AC256" s="206"/>
      <c r="AD256" s="207"/>
    </row>
    <row r="257" spans="1:30" ht="21" customHeight="1" thickTop="1">
      <c r="A257" s="147"/>
      <c r="B257" s="208"/>
      <c r="C257" s="208"/>
      <c r="D257" s="208"/>
      <c r="E257" s="211" t="s">
        <v>19</v>
      </c>
      <c r="F257" s="212"/>
      <c r="G257" s="212"/>
      <c r="H257" s="212"/>
      <c r="I257" s="213" t="s">
        <v>20</v>
      </c>
      <c r="J257" s="214"/>
      <c r="K257" s="215"/>
      <c r="L257" s="214" t="s">
        <v>21</v>
      </c>
      <c r="M257" s="214"/>
      <c r="N257" s="214"/>
      <c r="O257" s="216" t="s">
        <v>147</v>
      </c>
      <c r="P257" s="218" t="e">
        <f>VLOOKUP($B257,利用者一覧!$C$4:$AU$53,40,FALSE)</f>
        <v>#N/A</v>
      </c>
      <c r="Q257" s="219"/>
      <c r="R257" s="219"/>
      <c r="S257" s="219"/>
      <c r="T257" s="219"/>
      <c r="U257" s="220"/>
      <c r="V257" s="88" t="s">
        <v>148</v>
      </c>
      <c r="W257" s="221" t="e">
        <f>VLOOKUP($B257,利用者一覧!$C$4:$AU$53,45,FALSE)</f>
        <v>#N/A</v>
      </c>
      <c r="X257" s="222"/>
      <c r="Y257" s="222"/>
      <c r="Z257" s="222"/>
      <c r="AA257" s="222"/>
      <c r="AB257" s="222"/>
      <c r="AC257" s="222"/>
      <c r="AD257" s="223"/>
    </row>
    <row r="258" spans="1:30" ht="21" customHeight="1">
      <c r="A258" s="147"/>
      <c r="B258" s="209"/>
      <c r="C258" s="209"/>
      <c r="D258" s="209"/>
      <c r="E258" s="183" t="s">
        <v>24</v>
      </c>
      <c r="F258" s="184"/>
      <c r="G258" s="184"/>
      <c r="H258" s="184"/>
      <c r="I258" s="185" t="s">
        <v>20</v>
      </c>
      <c r="J258" s="186"/>
      <c r="K258" s="187"/>
      <c r="L258" s="186" t="s">
        <v>21</v>
      </c>
      <c r="M258" s="186"/>
      <c r="N258" s="186"/>
      <c r="O258" s="217"/>
      <c r="P258" s="188" t="e">
        <f>VLOOKUP($B257,利用者一覧!$C$4:$AU$53,41,FALSE)</f>
        <v>#N/A</v>
      </c>
      <c r="Q258" s="189"/>
      <c r="R258" s="189"/>
      <c r="S258" s="189"/>
      <c r="T258" s="189"/>
      <c r="U258" s="190"/>
      <c r="V258" s="89" t="s">
        <v>148</v>
      </c>
      <c r="W258" s="224"/>
      <c r="X258" s="225"/>
      <c r="Y258" s="225"/>
      <c r="Z258" s="225"/>
      <c r="AA258" s="225"/>
      <c r="AB258" s="225"/>
      <c r="AC258" s="225"/>
      <c r="AD258" s="226"/>
    </row>
    <row r="259" spans="1:30" ht="21" customHeight="1" thickBot="1">
      <c r="A259" s="147"/>
      <c r="B259" s="210"/>
      <c r="C259" s="210"/>
      <c r="D259" s="210"/>
      <c r="E259" s="191" t="s">
        <v>25</v>
      </c>
      <c r="F259" s="192"/>
      <c r="G259" s="192"/>
      <c r="H259" s="192"/>
      <c r="I259" s="193" t="s">
        <v>20</v>
      </c>
      <c r="J259" s="194"/>
      <c r="K259" s="195"/>
      <c r="L259" s="194" t="s">
        <v>21</v>
      </c>
      <c r="M259" s="194"/>
      <c r="N259" s="194"/>
      <c r="O259" s="217"/>
      <c r="P259" s="188" t="e">
        <f>VLOOKUP($B257,利用者一覧!$C$4:$AU$53,42,FALSE)</f>
        <v>#N/A</v>
      </c>
      <c r="Q259" s="189"/>
      <c r="R259" s="189"/>
      <c r="S259" s="189"/>
      <c r="T259" s="189"/>
      <c r="U259" s="190"/>
      <c r="V259" s="89" t="s">
        <v>148</v>
      </c>
      <c r="W259" s="224"/>
      <c r="X259" s="225"/>
      <c r="Y259" s="225"/>
      <c r="Z259" s="225"/>
      <c r="AA259" s="225"/>
      <c r="AB259" s="225"/>
      <c r="AC259" s="225"/>
      <c r="AD259" s="226"/>
    </row>
    <row r="260" spans="1:30" ht="21" customHeight="1" thickBot="1">
      <c r="A260" s="147"/>
      <c r="B260" s="162" t="s">
        <v>132</v>
      </c>
      <c r="C260" s="165" t="s">
        <v>13</v>
      </c>
      <c r="D260" s="166"/>
      <c r="E260" s="167" t="s">
        <v>14</v>
      </c>
      <c r="F260" s="166"/>
      <c r="G260" s="167" t="s">
        <v>15</v>
      </c>
      <c r="H260" s="166"/>
      <c r="I260" s="167" t="s">
        <v>16</v>
      </c>
      <c r="J260" s="166"/>
      <c r="K260" s="167" t="s">
        <v>17</v>
      </c>
      <c r="L260" s="166"/>
      <c r="M260" s="167" t="s">
        <v>18</v>
      </c>
      <c r="N260" s="168"/>
      <c r="O260" s="169" t="s">
        <v>135</v>
      </c>
      <c r="P260" s="170"/>
      <c r="Q260" s="170" t="s">
        <v>143</v>
      </c>
      <c r="R260" s="170"/>
      <c r="S260" s="170" t="s">
        <v>144</v>
      </c>
      <c r="T260" s="170"/>
      <c r="U260" s="170" t="s">
        <v>138</v>
      </c>
      <c r="V260" s="171"/>
      <c r="W260" s="224"/>
      <c r="X260" s="225"/>
      <c r="Y260" s="225"/>
      <c r="Z260" s="225"/>
      <c r="AA260" s="225"/>
      <c r="AB260" s="225"/>
      <c r="AC260" s="225"/>
      <c r="AD260" s="226"/>
    </row>
    <row r="261" spans="1:30" ht="21" customHeight="1" thickTop="1">
      <c r="A261" s="147"/>
      <c r="B261" s="163"/>
      <c r="C261" s="90" t="s">
        <v>22</v>
      </c>
      <c r="D261" s="91" t="s">
        <v>23</v>
      </c>
      <c r="E261" s="92" t="s">
        <v>22</v>
      </c>
      <c r="F261" s="91" t="s">
        <v>23</v>
      </c>
      <c r="G261" s="92" t="s">
        <v>22</v>
      </c>
      <c r="H261" s="91" t="s">
        <v>23</v>
      </c>
      <c r="I261" s="92" t="s">
        <v>22</v>
      </c>
      <c r="J261" s="91" t="s">
        <v>23</v>
      </c>
      <c r="K261" s="92" t="s">
        <v>22</v>
      </c>
      <c r="L261" s="91" t="s">
        <v>23</v>
      </c>
      <c r="M261" s="92" t="s">
        <v>22</v>
      </c>
      <c r="N261" s="93" t="s">
        <v>23</v>
      </c>
      <c r="O261" s="172" t="e">
        <f>VLOOKUP($B257,利用者一覧!$C$4:$AU$53,14,FALSE)</f>
        <v>#N/A</v>
      </c>
      <c r="P261" s="155"/>
      <c r="Q261" s="173" t="e">
        <f>VLOOKUP($B257,利用者一覧!$C$4:$AU$53,16,FALSE)</f>
        <v>#N/A</v>
      </c>
      <c r="R261" s="155"/>
      <c r="S261" s="155" t="e">
        <f>VLOOKUP($B257,利用者一覧!$C$4:$AU$53,18,FALSE)</f>
        <v>#N/A</v>
      </c>
      <c r="T261" s="155"/>
      <c r="U261" s="155" t="e">
        <f>VLOOKUP($B257,利用者一覧!$C$4:$AU$53,20,FALSE)</f>
        <v>#N/A</v>
      </c>
      <c r="V261" s="155"/>
      <c r="W261" s="179" t="e">
        <f>VLOOKUP($B257,利用者一覧!$C$4:$AU$53,44,FALSE)</f>
        <v>#N/A</v>
      </c>
      <c r="X261" s="179"/>
      <c r="Y261" s="179"/>
      <c r="Z261" s="179"/>
      <c r="AA261" s="179"/>
      <c r="AB261" s="179"/>
      <c r="AC261" s="179"/>
      <c r="AD261" s="180"/>
    </row>
    <row r="262" spans="1:30" ht="21" customHeight="1">
      <c r="A262" s="147"/>
      <c r="B262" s="163"/>
      <c r="C262" s="156" t="e">
        <f>VLOOKUP($B257,利用者一覧!$C$4:$AU$53,30,FALSE)</f>
        <v>#N/A</v>
      </c>
      <c r="D262" s="158" t="s">
        <v>148</v>
      </c>
      <c r="E262" s="160" t="e">
        <f>VLOOKUP($B257,利用者一覧!$C$4:$AU$53,31,FALSE)</f>
        <v>#N/A</v>
      </c>
      <c r="F262" s="158" t="s">
        <v>148</v>
      </c>
      <c r="G262" s="160" t="e">
        <f>VLOOKUP($B257,利用者一覧!$C$4:$AU$53,32,FALSE)</f>
        <v>#N/A</v>
      </c>
      <c r="H262" s="158" t="s">
        <v>148</v>
      </c>
      <c r="I262" s="160" t="e">
        <f>VLOOKUP($B257,利用者一覧!$C$4:$AU$53,33,FALSE)</f>
        <v>#N/A</v>
      </c>
      <c r="J262" s="158" t="s">
        <v>148</v>
      </c>
      <c r="K262" s="160" t="e">
        <f>VLOOKUP($B257,利用者一覧!$C$4:$AU$53,34,FALSE)</f>
        <v>#N/A</v>
      </c>
      <c r="L262" s="158" t="s">
        <v>148</v>
      </c>
      <c r="M262" s="160" t="e">
        <f>VLOOKUP($B257,利用者一覧!$C$4:$AU$53,35,FALSE)</f>
        <v>#N/A</v>
      </c>
      <c r="N262" s="200" t="s">
        <v>148</v>
      </c>
      <c r="O262" s="202" t="s">
        <v>139</v>
      </c>
      <c r="P262" s="152"/>
      <c r="Q262" s="152" t="s">
        <v>140</v>
      </c>
      <c r="R262" s="152"/>
      <c r="S262" s="152" t="s">
        <v>141</v>
      </c>
      <c r="T262" s="152"/>
      <c r="U262" s="152" t="s">
        <v>142</v>
      </c>
      <c r="V262" s="152"/>
      <c r="W262" s="179"/>
      <c r="X262" s="179"/>
      <c r="Y262" s="179"/>
      <c r="Z262" s="179"/>
      <c r="AA262" s="179"/>
      <c r="AB262" s="179"/>
      <c r="AC262" s="179"/>
      <c r="AD262" s="180"/>
    </row>
    <row r="263" spans="1:30" ht="21" customHeight="1" thickBot="1">
      <c r="A263" s="147"/>
      <c r="B263" s="164"/>
      <c r="C263" s="157"/>
      <c r="D263" s="159"/>
      <c r="E263" s="161"/>
      <c r="F263" s="159"/>
      <c r="G263" s="161"/>
      <c r="H263" s="159"/>
      <c r="I263" s="161"/>
      <c r="J263" s="159"/>
      <c r="K263" s="161"/>
      <c r="L263" s="159"/>
      <c r="M263" s="161"/>
      <c r="N263" s="201"/>
      <c r="O263" s="153" t="e">
        <f>VLOOKUP($B257,利用者一覧!$C$4:$AU$53,22,FALSE)</f>
        <v>#N/A</v>
      </c>
      <c r="P263" s="154"/>
      <c r="Q263" s="154" t="e">
        <f>VLOOKUP($B257,利用者一覧!$C$4:$AU$53,24,FALSE)</f>
        <v>#N/A</v>
      </c>
      <c r="R263" s="154"/>
      <c r="S263" s="154" t="e">
        <f>VLOOKUP($B257,利用者一覧!$C$4:$AU$53,26,FALSE)</f>
        <v>#N/A</v>
      </c>
      <c r="T263" s="154"/>
      <c r="U263" s="154" t="e">
        <f>VLOOKUP($B257,利用者一覧!$C$4:$AU$53,28,FALSE)</f>
        <v>#N/A</v>
      </c>
      <c r="V263" s="154"/>
      <c r="W263" s="181"/>
      <c r="X263" s="181"/>
      <c r="Y263" s="181"/>
      <c r="Z263" s="181"/>
      <c r="AA263" s="181"/>
      <c r="AB263" s="181"/>
      <c r="AC263" s="181"/>
      <c r="AD263" s="182"/>
    </row>
    <row r="264" spans="1:30" ht="26.4" customHeight="1" thickBot="1">
      <c r="A264" s="148"/>
      <c r="B264" s="174" t="s">
        <v>182</v>
      </c>
      <c r="C264" s="175"/>
      <c r="D264" s="176"/>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c r="AA264" s="177"/>
      <c r="AB264" s="177"/>
      <c r="AC264" s="177"/>
      <c r="AD264" s="178"/>
    </row>
    <row r="265" spans="1:30" ht="21" customHeight="1" thickBot="1">
      <c r="A265" s="146">
        <v>30</v>
      </c>
      <c r="B265" s="149" t="s">
        <v>9</v>
      </c>
      <c r="C265" s="150"/>
      <c r="D265" s="151"/>
      <c r="E265" s="149" t="s">
        <v>10</v>
      </c>
      <c r="F265" s="150"/>
      <c r="G265" s="150"/>
      <c r="H265" s="150"/>
      <c r="I265" s="196" t="s">
        <v>11</v>
      </c>
      <c r="J265" s="150"/>
      <c r="K265" s="197"/>
      <c r="L265" s="150" t="s">
        <v>12</v>
      </c>
      <c r="M265" s="150"/>
      <c r="N265" s="150"/>
      <c r="O265" s="198" t="s">
        <v>175</v>
      </c>
      <c r="P265" s="199"/>
      <c r="Q265" s="199"/>
      <c r="R265" s="199"/>
      <c r="S265" s="199"/>
      <c r="T265" s="199"/>
      <c r="U265" s="199"/>
      <c r="V265" s="199"/>
      <c r="W265" s="203" t="s">
        <v>169</v>
      </c>
      <c r="X265" s="204"/>
      <c r="Y265" s="204"/>
      <c r="Z265" s="205"/>
      <c r="AA265" s="206" t="e">
        <f>VLOOKUP($B266,利用者一覧!$C$4:$AU$53,43,FALSE)</f>
        <v>#N/A</v>
      </c>
      <c r="AB265" s="206"/>
      <c r="AC265" s="206"/>
      <c r="AD265" s="207"/>
    </row>
    <row r="266" spans="1:30" ht="21" customHeight="1" thickTop="1">
      <c r="A266" s="147"/>
      <c r="B266" s="208"/>
      <c r="C266" s="208"/>
      <c r="D266" s="208"/>
      <c r="E266" s="211" t="s">
        <v>19</v>
      </c>
      <c r="F266" s="212"/>
      <c r="G266" s="212"/>
      <c r="H266" s="212"/>
      <c r="I266" s="213" t="s">
        <v>20</v>
      </c>
      <c r="J266" s="214"/>
      <c r="K266" s="215"/>
      <c r="L266" s="214" t="s">
        <v>21</v>
      </c>
      <c r="M266" s="214"/>
      <c r="N266" s="214"/>
      <c r="O266" s="216" t="s">
        <v>147</v>
      </c>
      <c r="P266" s="218" t="e">
        <f>VLOOKUP($B266,利用者一覧!$C$4:$AU$53,40,FALSE)</f>
        <v>#N/A</v>
      </c>
      <c r="Q266" s="219"/>
      <c r="R266" s="219"/>
      <c r="S266" s="219"/>
      <c r="T266" s="219"/>
      <c r="U266" s="220"/>
      <c r="V266" s="88" t="s">
        <v>148</v>
      </c>
      <c r="W266" s="221" t="e">
        <f>VLOOKUP($B266,利用者一覧!$C$4:$AU$53,45,FALSE)</f>
        <v>#N/A</v>
      </c>
      <c r="X266" s="222"/>
      <c r="Y266" s="222"/>
      <c r="Z266" s="222"/>
      <c r="AA266" s="222"/>
      <c r="AB266" s="222"/>
      <c r="AC266" s="222"/>
      <c r="AD266" s="223"/>
    </row>
    <row r="267" spans="1:30" ht="21" customHeight="1">
      <c r="A267" s="147"/>
      <c r="B267" s="209"/>
      <c r="C267" s="209"/>
      <c r="D267" s="209"/>
      <c r="E267" s="183" t="s">
        <v>24</v>
      </c>
      <c r="F267" s="184"/>
      <c r="G267" s="184"/>
      <c r="H267" s="184"/>
      <c r="I267" s="185" t="s">
        <v>20</v>
      </c>
      <c r="J267" s="186"/>
      <c r="K267" s="187"/>
      <c r="L267" s="186" t="s">
        <v>21</v>
      </c>
      <c r="M267" s="186"/>
      <c r="N267" s="186"/>
      <c r="O267" s="217"/>
      <c r="P267" s="188" t="e">
        <f>VLOOKUP($B266,利用者一覧!$C$4:$AU$53,41,FALSE)</f>
        <v>#N/A</v>
      </c>
      <c r="Q267" s="189"/>
      <c r="R267" s="189"/>
      <c r="S267" s="189"/>
      <c r="T267" s="189"/>
      <c r="U267" s="190"/>
      <c r="V267" s="89" t="s">
        <v>148</v>
      </c>
      <c r="W267" s="224"/>
      <c r="X267" s="225"/>
      <c r="Y267" s="225"/>
      <c r="Z267" s="225"/>
      <c r="AA267" s="225"/>
      <c r="AB267" s="225"/>
      <c r="AC267" s="225"/>
      <c r="AD267" s="226"/>
    </row>
    <row r="268" spans="1:30" ht="21" customHeight="1" thickBot="1">
      <c r="A268" s="147"/>
      <c r="B268" s="210"/>
      <c r="C268" s="210"/>
      <c r="D268" s="210"/>
      <c r="E268" s="191" t="s">
        <v>25</v>
      </c>
      <c r="F268" s="192"/>
      <c r="G268" s="192"/>
      <c r="H268" s="192"/>
      <c r="I268" s="193" t="s">
        <v>20</v>
      </c>
      <c r="J268" s="194"/>
      <c r="K268" s="195"/>
      <c r="L268" s="194" t="s">
        <v>21</v>
      </c>
      <c r="M268" s="194"/>
      <c r="N268" s="194"/>
      <c r="O268" s="217"/>
      <c r="P268" s="188" t="e">
        <f>VLOOKUP($B266,利用者一覧!$C$4:$AU$53,42,FALSE)</f>
        <v>#N/A</v>
      </c>
      <c r="Q268" s="189"/>
      <c r="R268" s="189"/>
      <c r="S268" s="189"/>
      <c r="T268" s="189"/>
      <c r="U268" s="190"/>
      <c r="V268" s="89" t="s">
        <v>148</v>
      </c>
      <c r="W268" s="224"/>
      <c r="X268" s="225"/>
      <c r="Y268" s="225"/>
      <c r="Z268" s="225"/>
      <c r="AA268" s="225"/>
      <c r="AB268" s="225"/>
      <c r="AC268" s="225"/>
      <c r="AD268" s="226"/>
    </row>
    <row r="269" spans="1:30" ht="21" customHeight="1" thickBot="1">
      <c r="A269" s="147"/>
      <c r="B269" s="162" t="s">
        <v>132</v>
      </c>
      <c r="C269" s="165" t="s">
        <v>13</v>
      </c>
      <c r="D269" s="166"/>
      <c r="E269" s="167" t="s">
        <v>14</v>
      </c>
      <c r="F269" s="166"/>
      <c r="G269" s="167" t="s">
        <v>15</v>
      </c>
      <c r="H269" s="166"/>
      <c r="I269" s="167" t="s">
        <v>16</v>
      </c>
      <c r="J269" s="166"/>
      <c r="K269" s="167" t="s">
        <v>17</v>
      </c>
      <c r="L269" s="166"/>
      <c r="M269" s="167" t="s">
        <v>18</v>
      </c>
      <c r="N269" s="168"/>
      <c r="O269" s="169" t="s">
        <v>135</v>
      </c>
      <c r="P269" s="170"/>
      <c r="Q269" s="170" t="s">
        <v>143</v>
      </c>
      <c r="R269" s="170"/>
      <c r="S269" s="170" t="s">
        <v>144</v>
      </c>
      <c r="T269" s="170"/>
      <c r="U269" s="170" t="s">
        <v>138</v>
      </c>
      <c r="V269" s="171"/>
      <c r="W269" s="224"/>
      <c r="X269" s="225"/>
      <c r="Y269" s="225"/>
      <c r="Z269" s="225"/>
      <c r="AA269" s="225"/>
      <c r="AB269" s="225"/>
      <c r="AC269" s="225"/>
      <c r="AD269" s="226"/>
    </row>
    <row r="270" spans="1:30" ht="21" customHeight="1" thickTop="1">
      <c r="A270" s="147"/>
      <c r="B270" s="163"/>
      <c r="C270" s="90" t="s">
        <v>22</v>
      </c>
      <c r="D270" s="91" t="s">
        <v>23</v>
      </c>
      <c r="E270" s="92" t="s">
        <v>22</v>
      </c>
      <c r="F270" s="91" t="s">
        <v>23</v>
      </c>
      <c r="G270" s="92" t="s">
        <v>22</v>
      </c>
      <c r="H270" s="91" t="s">
        <v>23</v>
      </c>
      <c r="I270" s="92" t="s">
        <v>22</v>
      </c>
      <c r="J270" s="91" t="s">
        <v>23</v>
      </c>
      <c r="K270" s="92" t="s">
        <v>22</v>
      </c>
      <c r="L270" s="91" t="s">
        <v>23</v>
      </c>
      <c r="M270" s="92" t="s">
        <v>22</v>
      </c>
      <c r="N270" s="93" t="s">
        <v>23</v>
      </c>
      <c r="O270" s="172" t="e">
        <f>VLOOKUP($B266,利用者一覧!$C$4:$AU$53,14,FALSE)</f>
        <v>#N/A</v>
      </c>
      <c r="P270" s="155"/>
      <c r="Q270" s="173" t="e">
        <f>VLOOKUP($B266,利用者一覧!$C$4:$AU$53,16,FALSE)</f>
        <v>#N/A</v>
      </c>
      <c r="R270" s="155"/>
      <c r="S270" s="155" t="e">
        <f>VLOOKUP($B266,利用者一覧!$C$4:$AU$53,18,FALSE)</f>
        <v>#N/A</v>
      </c>
      <c r="T270" s="155"/>
      <c r="U270" s="155" t="e">
        <f>VLOOKUP($B266,利用者一覧!$C$4:$AU$53,20,FALSE)</f>
        <v>#N/A</v>
      </c>
      <c r="V270" s="155"/>
      <c r="W270" s="179" t="e">
        <f>VLOOKUP($B266,利用者一覧!$C$4:$AU$53,44,FALSE)</f>
        <v>#N/A</v>
      </c>
      <c r="X270" s="179"/>
      <c r="Y270" s="179"/>
      <c r="Z270" s="179"/>
      <c r="AA270" s="179"/>
      <c r="AB270" s="179"/>
      <c r="AC270" s="179"/>
      <c r="AD270" s="180"/>
    </row>
    <row r="271" spans="1:30" ht="21" customHeight="1">
      <c r="A271" s="147"/>
      <c r="B271" s="163"/>
      <c r="C271" s="156" t="e">
        <f>VLOOKUP($B266,利用者一覧!$C$4:$AU$53,30,FALSE)</f>
        <v>#N/A</v>
      </c>
      <c r="D271" s="158" t="s">
        <v>148</v>
      </c>
      <c r="E271" s="160" t="e">
        <f>VLOOKUP($B266,利用者一覧!$C$4:$AU$53,31,FALSE)</f>
        <v>#N/A</v>
      </c>
      <c r="F271" s="158" t="s">
        <v>148</v>
      </c>
      <c r="G271" s="160" t="e">
        <f>VLOOKUP($B266,利用者一覧!$C$4:$AU$53,32,FALSE)</f>
        <v>#N/A</v>
      </c>
      <c r="H271" s="158" t="s">
        <v>148</v>
      </c>
      <c r="I271" s="160" t="e">
        <f>VLOOKUP($B266,利用者一覧!$C$4:$AU$53,33,FALSE)</f>
        <v>#N/A</v>
      </c>
      <c r="J271" s="158" t="s">
        <v>148</v>
      </c>
      <c r="K271" s="160" t="e">
        <f>VLOOKUP($B266,利用者一覧!$C$4:$AU$53,34,FALSE)</f>
        <v>#N/A</v>
      </c>
      <c r="L271" s="158" t="s">
        <v>148</v>
      </c>
      <c r="M271" s="160" t="e">
        <f>VLOOKUP($B266,利用者一覧!$C$4:$AU$53,35,FALSE)</f>
        <v>#N/A</v>
      </c>
      <c r="N271" s="200" t="s">
        <v>148</v>
      </c>
      <c r="O271" s="202" t="s">
        <v>139</v>
      </c>
      <c r="P271" s="152"/>
      <c r="Q271" s="152" t="s">
        <v>140</v>
      </c>
      <c r="R271" s="152"/>
      <c r="S271" s="152" t="s">
        <v>141</v>
      </c>
      <c r="T271" s="152"/>
      <c r="U271" s="152" t="s">
        <v>142</v>
      </c>
      <c r="V271" s="152"/>
      <c r="W271" s="179"/>
      <c r="X271" s="179"/>
      <c r="Y271" s="179"/>
      <c r="Z271" s="179"/>
      <c r="AA271" s="179"/>
      <c r="AB271" s="179"/>
      <c r="AC271" s="179"/>
      <c r="AD271" s="180"/>
    </row>
    <row r="272" spans="1:30" ht="21" customHeight="1" thickBot="1">
      <c r="A272" s="147"/>
      <c r="B272" s="164"/>
      <c r="C272" s="157"/>
      <c r="D272" s="159"/>
      <c r="E272" s="161"/>
      <c r="F272" s="159"/>
      <c r="G272" s="161"/>
      <c r="H272" s="159"/>
      <c r="I272" s="161"/>
      <c r="J272" s="159"/>
      <c r="K272" s="161"/>
      <c r="L272" s="159"/>
      <c r="M272" s="161"/>
      <c r="N272" s="201"/>
      <c r="O272" s="153" t="e">
        <f>VLOOKUP($B266,利用者一覧!$C$4:$AU$53,22,FALSE)</f>
        <v>#N/A</v>
      </c>
      <c r="P272" s="154"/>
      <c r="Q272" s="154" t="e">
        <f>VLOOKUP($B266,利用者一覧!$C$4:$AU$53,24,FALSE)</f>
        <v>#N/A</v>
      </c>
      <c r="R272" s="154"/>
      <c r="S272" s="154" t="e">
        <f>VLOOKUP($B266,利用者一覧!$C$4:$AU$53,26,FALSE)</f>
        <v>#N/A</v>
      </c>
      <c r="T272" s="154"/>
      <c r="U272" s="154" t="e">
        <f>VLOOKUP($B266,利用者一覧!$C$4:$AU$53,28,FALSE)</f>
        <v>#N/A</v>
      </c>
      <c r="V272" s="154"/>
      <c r="W272" s="181"/>
      <c r="X272" s="181"/>
      <c r="Y272" s="181"/>
      <c r="Z272" s="181"/>
      <c r="AA272" s="181"/>
      <c r="AB272" s="181"/>
      <c r="AC272" s="181"/>
      <c r="AD272" s="182"/>
    </row>
    <row r="273" spans="1:30" ht="26.4" customHeight="1" thickBot="1">
      <c r="A273" s="148"/>
      <c r="B273" s="174" t="s">
        <v>182</v>
      </c>
      <c r="C273" s="175"/>
      <c r="D273" s="176"/>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c r="AA273" s="177"/>
      <c r="AB273" s="177"/>
      <c r="AC273" s="177"/>
      <c r="AD273" s="178"/>
    </row>
  </sheetData>
  <mergeCells count="1835">
    <mergeCell ref="A1:C1"/>
    <mergeCell ref="D1:S1"/>
    <mergeCell ref="T1:U1"/>
    <mergeCell ref="V1:AD1"/>
    <mergeCell ref="A3:AD3"/>
    <mergeCell ref="E4:H4"/>
    <mergeCell ref="I4:K4"/>
    <mergeCell ref="L4:N4"/>
    <mergeCell ref="O4:V4"/>
    <mergeCell ref="B8:B11"/>
    <mergeCell ref="C8:D8"/>
    <mergeCell ref="E8:F8"/>
    <mergeCell ref="G8:H8"/>
    <mergeCell ref="I8:J8"/>
    <mergeCell ref="K8:L8"/>
    <mergeCell ref="L10:L11"/>
    <mergeCell ref="E6:H6"/>
    <mergeCell ref="I6:K6"/>
    <mergeCell ref="L6:N6"/>
    <mergeCell ref="P6:U6"/>
    <mergeCell ref="E7:H7"/>
    <mergeCell ref="I7:K7"/>
    <mergeCell ref="L7:N7"/>
    <mergeCell ref="P7:U7"/>
    <mergeCell ref="W4:Z4"/>
    <mergeCell ref="AA4:AD4"/>
    <mergeCell ref="B5:D7"/>
    <mergeCell ref="E5:H5"/>
    <mergeCell ref="I5:K5"/>
    <mergeCell ref="L5:N5"/>
    <mergeCell ref="O5:O7"/>
    <mergeCell ref="P5:U5"/>
    <mergeCell ref="W5:AD8"/>
    <mergeCell ref="D10:D11"/>
    <mergeCell ref="E10:E11"/>
    <mergeCell ref="F10:F11"/>
    <mergeCell ref="G10:G11"/>
    <mergeCell ref="H10:H11"/>
    <mergeCell ref="I10:I11"/>
    <mergeCell ref="J10:J11"/>
    <mergeCell ref="K10:K11"/>
    <mergeCell ref="M8:N8"/>
    <mergeCell ref="O8:P8"/>
    <mergeCell ref="Q8:R8"/>
    <mergeCell ref="S8:T8"/>
    <mergeCell ref="U8:V8"/>
    <mergeCell ref="O9:P9"/>
    <mergeCell ref="Q9:R9"/>
    <mergeCell ref="S9:T9"/>
    <mergeCell ref="U9:V9"/>
    <mergeCell ref="W13:Z13"/>
    <mergeCell ref="AA13:AD13"/>
    <mergeCell ref="B14:D16"/>
    <mergeCell ref="E14:H14"/>
    <mergeCell ref="I14:K14"/>
    <mergeCell ref="L14:N14"/>
    <mergeCell ref="O14:O16"/>
    <mergeCell ref="P14:U14"/>
    <mergeCell ref="W14:AD17"/>
    <mergeCell ref="E15:H15"/>
    <mergeCell ref="B12:C12"/>
    <mergeCell ref="D12:AD12"/>
    <mergeCell ref="B4:D4"/>
    <mergeCell ref="A4:A12"/>
    <mergeCell ref="A13:A21"/>
    <mergeCell ref="B13:D13"/>
    <mergeCell ref="E13:H13"/>
    <mergeCell ref="I13:K13"/>
    <mergeCell ref="L13:N13"/>
    <mergeCell ref="O13:V13"/>
    <mergeCell ref="M10:M11"/>
    <mergeCell ref="N10:N11"/>
    <mergeCell ref="O10:P10"/>
    <mergeCell ref="Q10:R10"/>
    <mergeCell ref="S10:T10"/>
    <mergeCell ref="U10:V10"/>
    <mergeCell ref="O11:P11"/>
    <mergeCell ref="Q11:R11"/>
    <mergeCell ref="S11:T11"/>
    <mergeCell ref="U11:V11"/>
    <mergeCell ref="W9:AD11"/>
    <mergeCell ref="C10:C11"/>
    <mergeCell ref="M17:N17"/>
    <mergeCell ref="O17:P17"/>
    <mergeCell ref="Q17:R17"/>
    <mergeCell ref="S17:T17"/>
    <mergeCell ref="U17:V17"/>
    <mergeCell ref="O18:P18"/>
    <mergeCell ref="Q18:R18"/>
    <mergeCell ref="S18:T18"/>
    <mergeCell ref="U18:V18"/>
    <mergeCell ref="B17:B20"/>
    <mergeCell ref="C17:D17"/>
    <mergeCell ref="E17:F17"/>
    <mergeCell ref="G17:H17"/>
    <mergeCell ref="I17:J17"/>
    <mergeCell ref="K17:L17"/>
    <mergeCell ref="L19:L20"/>
    <mergeCell ref="I15:K15"/>
    <mergeCell ref="L15:N15"/>
    <mergeCell ref="P15:U15"/>
    <mergeCell ref="E16:H16"/>
    <mergeCell ref="I16:K16"/>
    <mergeCell ref="L16:N16"/>
    <mergeCell ref="P16:U16"/>
    <mergeCell ref="B21:C21"/>
    <mergeCell ref="D21:AD21"/>
    <mergeCell ref="A22:A30"/>
    <mergeCell ref="B22:D22"/>
    <mergeCell ref="E22:H22"/>
    <mergeCell ref="I22:K22"/>
    <mergeCell ref="L22:N22"/>
    <mergeCell ref="O22:V22"/>
    <mergeCell ref="W22:Z22"/>
    <mergeCell ref="AA22:AD22"/>
    <mergeCell ref="M19:M20"/>
    <mergeCell ref="N19:N20"/>
    <mergeCell ref="O19:P19"/>
    <mergeCell ref="Q19:R19"/>
    <mergeCell ref="S19:T19"/>
    <mergeCell ref="U19:V19"/>
    <mergeCell ref="O20:P20"/>
    <mergeCell ref="Q20:R20"/>
    <mergeCell ref="S20:T20"/>
    <mergeCell ref="U20:V20"/>
    <mergeCell ref="W18:AD20"/>
    <mergeCell ref="C19:C20"/>
    <mergeCell ref="D19:D20"/>
    <mergeCell ref="E19:E20"/>
    <mergeCell ref="F19:F20"/>
    <mergeCell ref="G19:G20"/>
    <mergeCell ref="H19:H20"/>
    <mergeCell ref="I19:I20"/>
    <mergeCell ref="J19:J20"/>
    <mergeCell ref="K19:K20"/>
    <mergeCell ref="O26:P26"/>
    <mergeCell ref="Q26:R26"/>
    <mergeCell ref="S26:T26"/>
    <mergeCell ref="U26:V26"/>
    <mergeCell ref="O27:P27"/>
    <mergeCell ref="Q27:R27"/>
    <mergeCell ref="S27:T27"/>
    <mergeCell ref="U27:V27"/>
    <mergeCell ref="B26:B29"/>
    <mergeCell ref="C26:D26"/>
    <mergeCell ref="E26:F26"/>
    <mergeCell ref="G26:H26"/>
    <mergeCell ref="I26:J26"/>
    <mergeCell ref="K26:L26"/>
    <mergeCell ref="L28:L29"/>
    <mergeCell ref="W23:AD26"/>
    <mergeCell ref="E24:H24"/>
    <mergeCell ref="I24:K24"/>
    <mergeCell ref="L24:N24"/>
    <mergeCell ref="P24:U24"/>
    <mergeCell ref="E25:H25"/>
    <mergeCell ref="I25:K25"/>
    <mergeCell ref="L25:N25"/>
    <mergeCell ref="P25:U25"/>
    <mergeCell ref="M26:N26"/>
    <mergeCell ref="B23:D25"/>
    <mergeCell ref="E23:H23"/>
    <mergeCell ref="I23:K23"/>
    <mergeCell ref="L23:N23"/>
    <mergeCell ref="O23:O25"/>
    <mergeCell ref="P23:U23"/>
    <mergeCell ref="B30:C30"/>
    <mergeCell ref="D30:AD30"/>
    <mergeCell ref="A31:A39"/>
    <mergeCell ref="B31:D31"/>
    <mergeCell ref="E31:H31"/>
    <mergeCell ref="I31:K31"/>
    <mergeCell ref="L31:N31"/>
    <mergeCell ref="O31:V31"/>
    <mergeCell ref="W31:Z31"/>
    <mergeCell ref="AA31:AD31"/>
    <mergeCell ref="M28:M29"/>
    <mergeCell ref="N28:N29"/>
    <mergeCell ref="O28:P28"/>
    <mergeCell ref="Q28:R28"/>
    <mergeCell ref="S28:T28"/>
    <mergeCell ref="U28:V28"/>
    <mergeCell ref="O29:P29"/>
    <mergeCell ref="Q29:R29"/>
    <mergeCell ref="S29:T29"/>
    <mergeCell ref="U29:V29"/>
    <mergeCell ref="W27:AD29"/>
    <mergeCell ref="C28:C29"/>
    <mergeCell ref="D28:D29"/>
    <mergeCell ref="E28:E29"/>
    <mergeCell ref="F28:F29"/>
    <mergeCell ref="G28:G29"/>
    <mergeCell ref="H28:H29"/>
    <mergeCell ref="I28:I29"/>
    <mergeCell ref="J28:J29"/>
    <mergeCell ref="K28:K29"/>
    <mergeCell ref="O35:P35"/>
    <mergeCell ref="Q35:R35"/>
    <mergeCell ref="S35:T35"/>
    <mergeCell ref="U35:V35"/>
    <mergeCell ref="O36:P36"/>
    <mergeCell ref="Q36:R36"/>
    <mergeCell ref="S36:T36"/>
    <mergeCell ref="U36:V36"/>
    <mergeCell ref="B35:B38"/>
    <mergeCell ref="C35:D35"/>
    <mergeCell ref="E35:F35"/>
    <mergeCell ref="G35:H35"/>
    <mergeCell ref="I35:J35"/>
    <mergeCell ref="K35:L35"/>
    <mergeCell ref="L37:L38"/>
    <mergeCell ref="W32:AD35"/>
    <mergeCell ref="E33:H33"/>
    <mergeCell ref="I33:K33"/>
    <mergeCell ref="L33:N33"/>
    <mergeCell ref="P33:U33"/>
    <mergeCell ref="E34:H34"/>
    <mergeCell ref="I34:K34"/>
    <mergeCell ref="L34:N34"/>
    <mergeCell ref="P34:U34"/>
    <mergeCell ref="M35:N35"/>
    <mergeCell ref="B32:D34"/>
    <mergeCell ref="E32:H32"/>
    <mergeCell ref="I32:K32"/>
    <mergeCell ref="L32:N32"/>
    <mergeCell ref="O32:O34"/>
    <mergeCell ref="P32:U32"/>
    <mergeCell ref="B39:C39"/>
    <mergeCell ref="D39:AD39"/>
    <mergeCell ref="A40:A48"/>
    <mergeCell ref="B40:D40"/>
    <mergeCell ref="E40:H40"/>
    <mergeCell ref="I40:K40"/>
    <mergeCell ref="L40:N40"/>
    <mergeCell ref="O40:V40"/>
    <mergeCell ref="W40:Z40"/>
    <mergeCell ref="AA40:AD40"/>
    <mergeCell ref="M37:M38"/>
    <mergeCell ref="N37:N38"/>
    <mergeCell ref="O37:P37"/>
    <mergeCell ref="Q37:R37"/>
    <mergeCell ref="S37:T37"/>
    <mergeCell ref="U37:V37"/>
    <mergeCell ref="O38:P38"/>
    <mergeCell ref="Q38:R38"/>
    <mergeCell ref="S38:T38"/>
    <mergeCell ref="U38:V38"/>
    <mergeCell ref="W36:AD38"/>
    <mergeCell ref="C37:C38"/>
    <mergeCell ref="D37:D38"/>
    <mergeCell ref="E37:E38"/>
    <mergeCell ref="F37:F38"/>
    <mergeCell ref="G37:G38"/>
    <mergeCell ref="H37:H38"/>
    <mergeCell ref="I37:I38"/>
    <mergeCell ref="J37:J38"/>
    <mergeCell ref="K37:K38"/>
    <mergeCell ref="O44:P44"/>
    <mergeCell ref="Q44:R44"/>
    <mergeCell ref="S44:T44"/>
    <mergeCell ref="U44:V44"/>
    <mergeCell ref="O45:P45"/>
    <mergeCell ref="Q45:R45"/>
    <mergeCell ref="S45:T45"/>
    <mergeCell ref="U45:V45"/>
    <mergeCell ref="B44:B47"/>
    <mergeCell ref="C44:D44"/>
    <mergeCell ref="E44:F44"/>
    <mergeCell ref="G44:H44"/>
    <mergeCell ref="I44:J44"/>
    <mergeCell ref="K44:L44"/>
    <mergeCell ref="L46:L47"/>
    <mergeCell ref="W41:AD44"/>
    <mergeCell ref="E42:H42"/>
    <mergeCell ref="I42:K42"/>
    <mergeCell ref="L42:N42"/>
    <mergeCell ref="P42:U42"/>
    <mergeCell ref="E43:H43"/>
    <mergeCell ref="I43:K43"/>
    <mergeCell ref="L43:N43"/>
    <mergeCell ref="P43:U43"/>
    <mergeCell ref="M44:N44"/>
    <mergeCell ref="B41:D43"/>
    <mergeCell ref="E41:H41"/>
    <mergeCell ref="I41:K41"/>
    <mergeCell ref="L41:N41"/>
    <mergeCell ref="O41:O43"/>
    <mergeCell ref="P41:U41"/>
    <mergeCell ref="B48:C48"/>
    <mergeCell ref="D48:AD48"/>
    <mergeCell ref="A49:A57"/>
    <mergeCell ref="B49:D49"/>
    <mergeCell ref="E49:H49"/>
    <mergeCell ref="I49:K49"/>
    <mergeCell ref="L49:N49"/>
    <mergeCell ref="O49:V49"/>
    <mergeCell ref="W49:Z49"/>
    <mergeCell ref="AA49:AD49"/>
    <mergeCell ref="M46:M47"/>
    <mergeCell ref="N46:N47"/>
    <mergeCell ref="O46:P46"/>
    <mergeCell ref="Q46:R46"/>
    <mergeCell ref="S46:T46"/>
    <mergeCell ref="U46:V46"/>
    <mergeCell ref="O47:P47"/>
    <mergeCell ref="Q47:R47"/>
    <mergeCell ref="S47:T47"/>
    <mergeCell ref="U47:V47"/>
    <mergeCell ref="W45:AD47"/>
    <mergeCell ref="C46:C47"/>
    <mergeCell ref="D46:D47"/>
    <mergeCell ref="E46:E47"/>
    <mergeCell ref="F46:F47"/>
    <mergeCell ref="G46:G47"/>
    <mergeCell ref="H46:H47"/>
    <mergeCell ref="I46:I47"/>
    <mergeCell ref="J46:J47"/>
    <mergeCell ref="K46:K47"/>
    <mergeCell ref="O53:P53"/>
    <mergeCell ref="Q53:R53"/>
    <mergeCell ref="S53:T53"/>
    <mergeCell ref="U53:V53"/>
    <mergeCell ref="O54:P54"/>
    <mergeCell ref="Q54:R54"/>
    <mergeCell ref="S54:T54"/>
    <mergeCell ref="U54:V54"/>
    <mergeCell ref="B53:B56"/>
    <mergeCell ref="C53:D53"/>
    <mergeCell ref="E53:F53"/>
    <mergeCell ref="G53:H53"/>
    <mergeCell ref="I53:J53"/>
    <mergeCell ref="K53:L53"/>
    <mergeCell ref="L55:L56"/>
    <mergeCell ref="W50:AD53"/>
    <mergeCell ref="E51:H51"/>
    <mergeCell ref="I51:K51"/>
    <mergeCell ref="L51:N51"/>
    <mergeCell ref="P51:U51"/>
    <mergeCell ref="E52:H52"/>
    <mergeCell ref="I52:K52"/>
    <mergeCell ref="L52:N52"/>
    <mergeCell ref="P52:U52"/>
    <mergeCell ref="M53:N53"/>
    <mergeCell ref="B50:D52"/>
    <mergeCell ref="E50:H50"/>
    <mergeCell ref="I50:K50"/>
    <mergeCell ref="L50:N50"/>
    <mergeCell ref="O50:O52"/>
    <mergeCell ref="P50:U50"/>
    <mergeCell ref="B57:C57"/>
    <mergeCell ref="D57:AD57"/>
    <mergeCell ref="A58:A66"/>
    <mergeCell ref="B58:D58"/>
    <mergeCell ref="E58:H58"/>
    <mergeCell ref="I58:K58"/>
    <mergeCell ref="L58:N58"/>
    <mergeCell ref="O58:V58"/>
    <mergeCell ref="W58:Z58"/>
    <mergeCell ref="AA58:AD58"/>
    <mergeCell ref="M55:M56"/>
    <mergeCell ref="N55:N56"/>
    <mergeCell ref="O55:P55"/>
    <mergeCell ref="Q55:R55"/>
    <mergeCell ref="S55:T55"/>
    <mergeCell ref="U55:V55"/>
    <mergeCell ref="O56:P56"/>
    <mergeCell ref="Q56:R56"/>
    <mergeCell ref="S56:T56"/>
    <mergeCell ref="U56:V56"/>
    <mergeCell ref="W54:AD56"/>
    <mergeCell ref="C55:C56"/>
    <mergeCell ref="D55:D56"/>
    <mergeCell ref="E55:E56"/>
    <mergeCell ref="F55:F56"/>
    <mergeCell ref="G55:G56"/>
    <mergeCell ref="H55:H56"/>
    <mergeCell ref="I55:I56"/>
    <mergeCell ref="J55:J56"/>
    <mergeCell ref="K55:K56"/>
    <mergeCell ref="O62:P62"/>
    <mergeCell ref="Q62:R62"/>
    <mergeCell ref="S62:T62"/>
    <mergeCell ref="U62:V62"/>
    <mergeCell ref="O63:P63"/>
    <mergeCell ref="Q63:R63"/>
    <mergeCell ref="S63:T63"/>
    <mergeCell ref="U63:V63"/>
    <mergeCell ref="B62:B65"/>
    <mergeCell ref="C62:D62"/>
    <mergeCell ref="E62:F62"/>
    <mergeCell ref="G62:H62"/>
    <mergeCell ref="I62:J62"/>
    <mergeCell ref="K62:L62"/>
    <mergeCell ref="L64:L65"/>
    <mergeCell ref="W59:AD62"/>
    <mergeCell ref="E60:H60"/>
    <mergeCell ref="I60:K60"/>
    <mergeCell ref="L60:N60"/>
    <mergeCell ref="P60:U60"/>
    <mergeCell ref="E61:H61"/>
    <mergeCell ref="I61:K61"/>
    <mergeCell ref="L61:N61"/>
    <mergeCell ref="P61:U61"/>
    <mergeCell ref="M62:N62"/>
    <mergeCell ref="B59:D61"/>
    <mergeCell ref="E59:H59"/>
    <mergeCell ref="I59:K59"/>
    <mergeCell ref="L59:N59"/>
    <mergeCell ref="O59:O61"/>
    <mergeCell ref="P59:U59"/>
    <mergeCell ref="B66:C66"/>
    <mergeCell ref="D66:AD66"/>
    <mergeCell ref="A67:A75"/>
    <mergeCell ref="B67:D67"/>
    <mergeCell ref="E67:H67"/>
    <mergeCell ref="I67:K67"/>
    <mergeCell ref="L67:N67"/>
    <mergeCell ref="O67:V67"/>
    <mergeCell ref="W67:Z67"/>
    <mergeCell ref="AA67:AD67"/>
    <mergeCell ref="M64:M65"/>
    <mergeCell ref="N64:N65"/>
    <mergeCell ref="O64:P64"/>
    <mergeCell ref="Q64:R64"/>
    <mergeCell ref="S64:T64"/>
    <mergeCell ref="U64:V64"/>
    <mergeCell ref="O65:P65"/>
    <mergeCell ref="Q65:R65"/>
    <mergeCell ref="S65:T65"/>
    <mergeCell ref="U65:V65"/>
    <mergeCell ref="W63:AD65"/>
    <mergeCell ref="C64:C65"/>
    <mergeCell ref="D64:D65"/>
    <mergeCell ref="E64:E65"/>
    <mergeCell ref="F64:F65"/>
    <mergeCell ref="G64:G65"/>
    <mergeCell ref="H64:H65"/>
    <mergeCell ref="I64:I65"/>
    <mergeCell ref="J64:J65"/>
    <mergeCell ref="K64:K65"/>
    <mergeCell ref="O71:P71"/>
    <mergeCell ref="Q71:R71"/>
    <mergeCell ref="S71:T71"/>
    <mergeCell ref="U71:V71"/>
    <mergeCell ref="O72:P72"/>
    <mergeCell ref="Q72:R72"/>
    <mergeCell ref="S72:T72"/>
    <mergeCell ref="U72:V72"/>
    <mergeCell ref="B71:B74"/>
    <mergeCell ref="C71:D71"/>
    <mergeCell ref="E71:F71"/>
    <mergeCell ref="G71:H71"/>
    <mergeCell ref="I71:J71"/>
    <mergeCell ref="K71:L71"/>
    <mergeCell ref="L73:L74"/>
    <mergeCell ref="W68:AD71"/>
    <mergeCell ref="E69:H69"/>
    <mergeCell ref="I69:K69"/>
    <mergeCell ref="L69:N69"/>
    <mergeCell ref="P69:U69"/>
    <mergeCell ref="E70:H70"/>
    <mergeCell ref="I70:K70"/>
    <mergeCell ref="L70:N70"/>
    <mergeCell ref="P70:U70"/>
    <mergeCell ref="M71:N71"/>
    <mergeCell ref="B68:D70"/>
    <mergeCell ref="E68:H68"/>
    <mergeCell ref="I68:K68"/>
    <mergeCell ref="L68:N68"/>
    <mergeCell ref="O68:O70"/>
    <mergeCell ref="P68:U68"/>
    <mergeCell ref="B75:C75"/>
    <mergeCell ref="D75:AD75"/>
    <mergeCell ref="A76:A84"/>
    <mergeCell ref="B76:D76"/>
    <mergeCell ref="E76:H76"/>
    <mergeCell ref="I76:K76"/>
    <mergeCell ref="L76:N76"/>
    <mergeCell ref="O76:V76"/>
    <mergeCell ref="W76:Z76"/>
    <mergeCell ref="AA76:AD76"/>
    <mergeCell ref="M73:M74"/>
    <mergeCell ref="N73:N74"/>
    <mergeCell ref="O73:P73"/>
    <mergeCell ref="Q73:R73"/>
    <mergeCell ref="S73:T73"/>
    <mergeCell ref="U73:V73"/>
    <mergeCell ref="O74:P74"/>
    <mergeCell ref="Q74:R74"/>
    <mergeCell ref="S74:T74"/>
    <mergeCell ref="U74:V74"/>
    <mergeCell ref="W72:AD74"/>
    <mergeCell ref="C73:C74"/>
    <mergeCell ref="D73:D74"/>
    <mergeCell ref="E73:E74"/>
    <mergeCell ref="F73:F74"/>
    <mergeCell ref="G73:G74"/>
    <mergeCell ref="H73:H74"/>
    <mergeCell ref="I73:I74"/>
    <mergeCell ref="J73:J74"/>
    <mergeCell ref="K73:K74"/>
    <mergeCell ref="O80:P80"/>
    <mergeCell ref="Q80:R80"/>
    <mergeCell ref="S80:T80"/>
    <mergeCell ref="U80:V80"/>
    <mergeCell ref="O81:P81"/>
    <mergeCell ref="Q81:R81"/>
    <mergeCell ref="S81:T81"/>
    <mergeCell ref="U81:V81"/>
    <mergeCell ref="B80:B83"/>
    <mergeCell ref="C80:D80"/>
    <mergeCell ref="E80:F80"/>
    <mergeCell ref="G80:H80"/>
    <mergeCell ref="I80:J80"/>
    <mergeCell ref="K80:L80"/>
    <mergeCell ref="L82:L83"/>
    <mergeCell ref="W77:AD80"/>
    <mergeCell ref="E78:H78"/>
    <mergeCell ref="I78:K78"/>
    <mergeCell ref="L78:N78"/>
    <mergeCell ref="P78:U78"/>
    <mergeCell ref="E79:H79"/>
    <mergeCell ref="I79:K79"/>
    <mergeCell ref="L79:N79"/>
    <mergeCell ref="P79:U79"/>
    <mergeCell ref="M80:N80"/>
    <mergeCell ref="B77:D79"/>
    <mergeCell ref="E77:H77"/>
    <mergeCell ref="I77:K77"/>
    <mergeCell ref="L77:N77"/>
    <mergeCell ref="O77:O79"/>
    <mergeCell ref="P77:U77"/>
    <mergeCell ref="B84:C84"/>
    <mergeCell ref="D84:AD84"/>
    <mergeCell ref="A85:A93"/>
    <mergeCell ref="B85:D85"/>
    <mergeCell ref="E85:H85"/>
    <mergeCell ref="I85:K85"/>
    <mergeCell ref="L85:N85"/>
    <mergeCell ref="O85:V85"/>
    <mergeCell ref="W85:Z85"/>
    <mergeCell ref="AA85:AD85"/>
    <mergeCell ref="M82:M83"/>
    <mergeCell ref="N82:N83"/>
    <mergeCell ref="O82:P82"/>
    <mergeCell ref="Q82:R82"/>
    <mergeCell ref="S82:T82"/>
    <mergeCell ref="U82:V82"/>
    <mergeCell ref="O83:P83"/>
    <mergeCell ref="Q83:R83"/>
    <mergeCell ref="S83:T83"/>
    <mergeCell ref="U83:V83"/>
    <mergeCell ref="W81:AD83"/>
    <mergeCell ref="C82:C83"/>
    <mergeCell ref="D82:D83"/>
    <mergeCell ref="E82:E83"/>
    <mergeCell ref="F82:F83"/>
    <mergeCell ref="G82:G83"/>
    <mergeCell ref="H82:H83"/>
    <mergeCell ref="I82:I83"/>
    <mergeCell ref="J82:J83"/>
    <mergeCell ref="K82:K83"/>
    <mergeCell ref="O89:P89"/>
    <mergeCell ref="Q89:R89"/>
    <mergeCell ref="S89:T89"/>
    <mergeCell ref="U89:V89"/>
    <mergeCell ref="O90:P90"/>
    <mergeCell ref="Q90:R90"/>
    <mergeCell ref="S90:T90"/>
    <mergeCell ref="U90:V90"/>
    <mergeCell ref="B89:B92"/>
    <mergeCell ref="C89:D89"/>
    <mergeCell ref="E89:F89"/>
    <mergeCell ref="G89:H89"/>
    <mergeCell ref="I89:J89"/>
    <mergeCell ref="K89:L89"/>
    <mergeCell ref="L91:L92"/>
    <mergeCell ref="W86:AD89"/>
    <mergeCell ref="E87:H87"/>
    <mergeCell ref="I87:K87"/>
    <mergeCell ref="L87:N87"/>
    <mergeCell ref="P87:U87"/>
    <mergeCell ref="E88:H88"/>
    <mergeCell ref="I88:K88"/>
    <mergeCell ref="L88:N88"/>
    <mergeCell ref="P88:U88"/>
    <mergeCell ref="M89:N89"/>
    <mergeCell ref="B86:D88"/>
    <mergeCell ref="E86:H86"/>
    <mergeCell ref="I86:K86"/>
    <mergeCell ref="L86:N86"/>
    <mergeCell ref="O86:O88"/>
    <mergeCell ref="P86:U86"/>
    <mergeCell ref="B93:C93"/>
    <mergeCell ref="D93:AD93"/>
    <mergeCell ref="A94:A102"/>
    <mergeCell ref="B94:D94"/>
    <mergeCell ref="E94:H94"/>
    <mergeCell ref="I94:K94"/>
    <mergeCell ref="L94:N94"/>
    <mergeCell ref="O94:V94"/>
    <mergeCell ref="W94:Z94"/>
    <mergeCell ref="AA94:AD94"/>
    <mergeCell ref="M91:M92"/>
    <mergeCell ref="N91:N92"/>
    <mergeCell ref="O91:P91"/>
    <mergeCell ref="Q91:R91"/>
    <mergeCell ref="S91:T91"/>
    <mergeCell ref="U91:V91"/>
    <mergeCell ref="O92:P92"/>
    <mergeCell ref="Q92:R92"/>
    <mergeCell ref="S92:T92"/>
    <mergeCell ref="U92:V92"/>
    <mergeCell ref="W90:AD92"/>
    <mergeCell ref="C91:C92"/>
    <mergeCell ref="D91:D92"/>
    <mergeCell ref="E91:E92"/>
    <mergeCell ref="F91:F92"/>
    <mergeCell ref="G91:G92"/>
    <mergeCell ref="H91:H92"/>
    <mergeCell ref="I91:I92"/>
    <mergeCell ref="J91:J92"/>
    <mergeCell ref="K91:K92"/>
    <mergeCell ref="O98:P98"/>
    <mergeCell ref="Q98:R98"/>
    <mergeCell ref="S98:T98"/>
    <mergeCell ref="U98:V98"/>
    <mergeCell ref="O99:P99"/>
    <mergeCell ref="Q99:R99"/>
    <mergeCell ref="S99:T99"/>
    <mergeCell ref="U99:V99"/>
    <mergeCell ref="B98:B101"/>
    <mergeCell ref="C98:D98"/>
    <mergeCell ref="E98:F98"/>
    <mergeCell ref="G98:H98"/>
    <mergeCell ref="I98:J98"/>
    <mergeCell ref="K98:L98"/>
    <mergeCell ref="L100:L101"/>
    <mergeCell ref="W95:AD98"/>
    <mergeCell ref="E96:H96"/>
    <mergeCell ref="I96:K96"/>
    <mergeCell ref="L96:N96"/>
    <mergeCell ref="P96:U96"/>
    <mergeCell ref="E97:H97"/>
    <mergeCell ref="I97:K97"/>
    <mergeCell ref="L97:N97"/>
    <mergeCell ref="P97:U97"/>
    <mergeCell ref="M98:N98"/>
    <mergeCell ref="B95:D97"/>
    <mergeCell ref="E95:H95"/>
    <mergeCell ref="I95:K95"/>
    <mergeCell ref="L95:N95"/>
    <mergeCell ref="O95:O97"/>
    <mergeCell ref="P95:U95"/>
    <mergeCell ref="B102:C102"/>
    <mergeCell ref="D102:AD102"/>
    <mergeCell ref="A103:A111"/>
    <mergeCell ref="B103:D103"/>
    <mergeCell ref="E103:H103"/>
    <mergeCell ref="I103:K103"/>
    <mergeCell ref="L103:N103"/>
    <mergeCell ref="O103:V103"/>
    <mergeCell ref="W103:Z103"/>
    <mergeCell ref="AA103:AD103"/>
    <mergeCell ref="M100:M101"/>
    <mergeCell ref="N100:N101"/>
    <mergeCell ref="O100:P100"/>
    <mergeCell ref="Q100:R100"/>
    <mergeCell ref="S100:T100"/>
    <mergeCell ref="U100:V100"/>
    <mergeCell ref="O101:P101"/>
    <mergeCell ref="Q101:R101"/>
    <mergeCell ref="S101:T101"/>
    <mergeCell ref="U101:V101"/>
    <mergeCell ref="W99:AD101"/>
    <mergeCell ref="C100:C101"/>
    <mergeCell ref="D100:D101"/>
    <mergeCell ref="E100:E101"/>
    <mergeCell ref="F100:F101"/>
    <mergeCell ref="G100:G101"/>
    <mergeCell ref="H100:H101"/>
    <mergeCell ref="I100:I101"/>
    <mergeCell ref="J100:J101"/>
    <mergeCell ref="K100:K101"/>
    <mergeCell ref="O107:P107"/>
    <mergeCell ref="Q107:R107"/>
    <mergeCell ref="S107:T107"/>
    <mergeCell ref="U107:V107"/>
    <mergeCell ref="O108:P108"/>
    <mergeCell ref="Q108:R108"/>
    <mergeCell ref="S108:T108"/>
    <mergeCell ref="U108:V108"/>
    <mergeCell ref="B107:B110"/>
    <mergeCell ref="C107:D107"/>
    <mergeCell ref="E107:F107"/>
    <mergeCell ref="G107:H107"/>
    <mergeCell ref="I107:J107"/>
    <mergeCell ref="K107:L107"/>
    <mergeCell ref="L109:L110"/>
    <mergeCell ref="W104:AD107"/>
    <mergeCell ref="E105:H105"/>
    <mergeCell ref="I105:K105"/>
    <mergeCell ref="L105:N105"/>
    <mergeCell ref="P105:U105"/>
    <mergeCell ref="E106:H106"/>
    <mergeCell ref="I106:K106"/>
    <mergeCell ref="L106:N106"/>
    <mergeCell ref="P106:U106"/>
    <mergeCell ref="M107:N107"/>
    <mergeCell ref="B104:D106"/>
    <mergeCell ref="E104:H104"/>
    <mergeCell ref="I104:K104"/>
    <mergeCell ref="L104:N104"/>
    <mergeCell ref="O104:O106"/>
    <mergeCell ref="P104:U104"/>
    <mergeCell ref="B111:C111"/>
    <mergeCell ref="D111:AD111"/>
    <mergeCell ref="A112:A120"/>
    <mergeCell ref="B112:D112"/>
    <mergeCell ref="E112:H112"/>
    <mergeCell ref="I112:K112"/>
    <mergeCell ref="L112:N112"/>
    <mergeCell ref="O112:V112"/>
    <mergeCell ref="W112:Z112"/>
    <mergeCell ref="AA112:AD112"/>
    <mergeCell ref="M109:M110"/>
    <mergeCell ref="N109:N110"/>
    <mergeCell ref="O109:P109"/>
    <mergeCell ref="Q109:R109"/>
    <mergeCell ref="S109:T109"/>
    <mergeCell ref="U109:V109"/>
    <mergeCell ref="O110:P110"/>
    <mergeCell ref="Q110:R110"/>
    <mergeCell ref="S110:T110"/>
    <mergeCell ref="U110:V110"/>
    <mergeCell ref="W108:AD110"/>
    <mergeCell ref="C109:C110"/>
    <mergeCell ref="D109:D110"/>
    <mergeCell ref="E109:E110"/>
    <mergeCell ref="F109:F110"/>
    <mergeCell ref="G109:G110"/>
    <mergeCell ref="H109:H110"/>
    <mergeCell ref="I109:I110"/>
    <mergeCell ref="J109:J110"/>
    <mergeCell ref="K109:K110"/>
    <mergeCell ref="O116:P116"/>
    <mergeCell ref="Q116:R116"/>
    <mergeCell ref="S116:T116"/>
    <mergeCell ref="U116:V116"/>
    <mergeCell ref="O117:P117"/>
    <mergeCell ref="Q117:R117"/>
    <mergeCell ref="S117:T117"/>
    <mergeCell ref="U117:V117"/>
    <mergeCell ref="B116:B119"/>
    <mergeCell ref="C116:D116"/>
    <mergeCell ref="E116:F116"/>
    <mergeCell ref="G116:H116"/>
    <mergeCell ref="I116:J116"/>
    <mergeCell ref="K116:L116"/>
    <mergeCell ref="L118:L119"/>
    <mergeCell ref="W113:AD116"/>
    <mergeCell ref="E114:H114"/>
    <mergeCell ref="I114:K114"/>
    <mergeCell ref="L114:N114"/>
    <mergeCell ref="P114:U114"/>
    <mergeCell ref="E115:H115"/>
    <mergeCell ref="I115:K115"/>
    <mergeCell ref="L115:N115"/>
    <mergeCell ref="P115:U115"/>
    <mergeCell ref="M116:N116"/>
    <mergeCell ref="B113:D115"/>
    <mergeCell ref="E113:H113"/>
    <mergeCell ref="I113:K113"/>
    <mergeCell ref="L113:N113"/>
    <mergeCell ref="O113:O115"/>
    <mergeCell ref="P113:U113"/>
    <mergeCell ref="B120:C120"/>
    <mergeCell ref="D120:AD120"/>
    <mergeCell ref="A121:A129"/>
    <mergeCell ref="B121:D121"/>
    <mergeCell ref="E121:H121"/>
    <mergeCell ref="I121:K121"/>
    <mergeCell ref="L121:N121"/>
    <mergeCell ref="O121:V121"/>
    <mergeCell ref="W121:Z121"/>
    <mergeCell ref="AA121:AD121"/>
    <mergeCell ref="M118:M119"/>
    <mergeCell ref="N118:N119"/>
    <mergeCell ref="O118:P118"/>
    <mergeCell ref="Q118:R118"/>
    <mergeCell ref="S118:T118"/>
    <mergeCell ref="U118:V118"/>
    <mergeCell ref="O119:P119"/>
    <mergeCell ref="Q119:R119"/>
    <mergeCell ref="S119:T119"/>
    <mergeCell ref="U119:V119"/>
    <mergeCell ref="W117:AD119"/>
    <mergeCell ref="C118:C119"/>
    <mergeCell ref="D118:D119"/>
    <mergeCell ref="E118:E119"/>
    <mergeCell ref="F118:F119"/>
    <mergeCell ref="G118:G119"/>
    <mergeCell ref="H118:H119"/>
    <mergeCell ref="I118:I119"/>
    <mergeCell ref="J118:J119"/>
    <mergeCell ref="K118:K119"/>
    <mergeCell ref="O125:P125"/>
    <mergeCell ref="Q125:R125"/>
    <mergeCell ref="S125:T125"/>
    <mergeCell ref="U125:V125"/>
    <mergeCell ref="O126:P126"/>
    <mergeCell ref="Q126:R126"/>
    <mergeCell ref="S126:T126"/>
    <mergeCell ref="U126:V126"/>
    <mergeCell ref="B125:B128"/>
    <mergeCell ref="C125:D125"/>
    <mergeCell ref="E125:F125"/>
    <mergeCell ref="G125:H125"/>
    <mergeCell ref="I125:J125"/>
    <mergeCell ref="K125:L125"/>
    <mergeCell ref="L127:L128"/>
    <mergeCell ref="W122:AD125"/>
    <mergeCell ref="E123:H123"/>
    <mergeCell ref="I123:K123"/>
    <mergeCell ref="L123:N123"/>
    <mergeCell ref="P123:U123"/>
    <mergeCell ref="E124:H124"/>
    <mergeCell ref="I124:K124"/>
    <mergeCell ref="L124:N124"/>
    <mergeCell ref="P124:U124"/>
    <mergeCell ref="M125:N125"/>
    <mergeCell ref="B122:D124"/>
    <mergeCell ref="E122:H122"/>
    <mergeCell ref="I122:K122"/>
    <mergeCell ref="L122:N122"/>
    <mergeCell ref="O122:O124"/>
    <mergeCell ref="P122:U122"/>
    <mergeCell ref="B129:C129"/>
    <mergeCell ref="D129:AD129"/>
    <mergeCell ref="A130:A138"/>
    <mergeCell ref="B130:D130"/>
    <mergeCell ref="E130:H130"/>
    <mergeCell ref="I130:K130"/>
    <mergeCell ref="L130:N130"/>
    <mergeCell ref="O130:V130"/>
    <mergeCell ref="W130:Z130"/>
    <mergeCell ref="AA130:AD130"/>
    <mergeCell ref="M127:M128"/>
    <mergeCell ref="N127:N128"/>
    <mergeCell ref="O127:P127"/>
    <mergeCell ref="Q127:R127"/>
    <mergeCell ref="S127:T127"/>
    <mergeCell ref="U127:V127"/>
    <mergeCell ref="O128:P128"/>
    <mergeCell ref="Q128:R128"/>
    <mergeCell ref="S128:T128"/>
    <mergeCell ref="U128:V128"/>
    <mergeCell ref="W126:AD128"/>
    <mergeCell ref="C127:C128"/>
    <mergeCell ref="D127:D128"/>
    <mergeCell ref="E127:E128"/>
    <mergeCell ref="F127:F128"/>
    <mergeCell ref="G127:G128"/>
    <mergeCell ref="H127:H128"/>
    <mergeCell ref="I127:I128"/>
    <mergeCell ref="J127:J128"/>
    <mergeCell ref="K127:K128"/>
    <mergeCell ref="O134:P134"/>
    <mergeCell ref="Q134:R134"/>
    <mergeCell ref="S134:T134"/>
    <mergeCell ref="U134:V134"/>
    <mergeCell ref="O135:P135"/>
    <mergeCell ref="Q135:R135"/>
    <mergeCell ref="S135:T135"/>
    <mergeCell ref="U135:V135"/>
    <mergeCell ref="B134:B137"/>
    <mergeCell ref="C134:D134"/>
    <mergeCell ref="E134:F134"/>
    <mergeCell ref="G134:H134"/>
    <mergeCell ref="I134:J134"/>
    <mergeCell ref="K134:L134"/>
    <mergeCell ref="L136:L137"/>
    <mergeCell ref="W131:AD134"/>
    <mergeCell ref="E132:H132"/>
    <mergeCell ref="I132:K132"/>
    <mergeCell ref="L132:N132"/>
    <mergeCell ref="P132:U132"/>
    <mergeCell ref="E133:H133"/>
    <mergeCell ref="I133:K133"/>
    <mergeCell ref="L133:N133"/>
    <mergeCell ref="P133:U133"/>
    <mergeCell ref="M134:N134"/>
    <mergeCell ref="B131:D133"/>
    <mergeCell ref="E131:H131"/>
    <mergeCell ref="I131:K131"/>
    <mergeCell ref="L131:N131"/>
    <mergeCell ref="O131:O133"/>
    <mergeCell ref="P131:U131"/>
    <mergeCell ref="B138:C138"/>
    <mergeCell ref="D138:AD138"/>
    <mergeCell ref="A139:A147"/>
    <mergeCell ref="B139:D139"/>
    <mergeCell ref="E139:H139"/>
    <mergeCell ref="I139:K139"/>
    <mergeCell ref="L139:N139"/>
    <mergeCell ref="O139:V139"/>
    <mergeCell ref="W139:Z139"/>
    <mergeCell ref="AA139:AD139"/>
    <mergeCell ref="M136:M137"/>
    <mergeCell ref="N136:N137"/>
    <mergeCell ref="O136:P136"/>
    <mergeCell ref="Q136:R136"/>
    <mergeCell ref="S136:T136"/>
    <mergeCell ref="U136:V136"/>
    <mergeCell ref="O137:P137"/>
    <mergeCell ref="Q137:R137"/>
    <mergeCell ref="S137:T137"/>
    <mergeCell ref="U137:V137"/>
    <mergeCell ref="W135:AD137"/>
    <mergeCell ref="C136:C137"/>
    <mergeCell ref="D136:D137"/>
    <mergeCell ref="E136:E137"/>
    <mergeCell ref="F136:F137"/>
    <mergeCell ref="G136:G137"/>
    <mergeCell ref="H136:H137"/>
    <mergeCell ref="I136:I137"/>
    <mergeCell ref="J136:J137"/>
    <mergeCell ref="K136:K137"/>
    <mergeCell ref="O143:P143"/>
    <mergeCell ref="Q143:R143"/>
    <mergeCell ref="S143:T143"/>
    <mergeCell ref="U143:V143"/>
    <mergeCell ref="O144:P144"/>
    <mergeCell ref="Q144:R144"/>
    <mergeCell ref="S144:T144"/>
    <mergeCell ref="U144:V144"/>
    <mergeCell ref="B143:B146"/>
    <mergeCell ref="C143:D143"/>
    <mergeCell ref="E143:F143"/>
    <mergeCell ref="G143:H143"/>
    <mergeCell ref="I143:J143"/>
    <mergeCell ref="K143:L143"/>
    <mergeCell ref="L145:L146"/>
    <mergeCell ref="W140:AD143"/>
    <mergeCell ref="E141:H141"/>
    <mergeCell ref="I141:K141"/>
    <mergeCell ref="L141:N141"/>
    <mergeCell ref="P141:U141"/>
    <mergeCell ref="E142:H142"/>
    <mergeCell ref="I142:K142"/>
    <mergeCell ref="L142:N142"/>
    <mergeCell ref="P142:U142"/>
    <mergeCell ref="M143:N143"/>
    <mergeCell ref="B140:D142"/>
    <mergeCell ref="E140:H140"/>
    <mergeCell ref="I140:K140"/>
    <mergeCell ref="L140:N140"/>
    <mergeCell ref="O140:O142"/>
    <mergeCell ref="P140:U140"/>
    <mergeCell ref="B147:C147"/>
    <mergeCell ref="D147:AD147"/>
    <mergeCell ref="A148:A156"/>
    <mergeCell ref="B148:D148"/>
    <mergeCell ref="E148:H148"/>
    <mergeCell ref="I148:K148"/>
    <mergeCell ref="L148:N148"/>
    <mergeCell ref="O148:V148"/>
    <mergeCell ref="W148:Z148"/>
    <mergeCell ref="AA148:AD148"/>
    <mergeCell ref="M145:M146"/>
    <mergeCell ref="N145:N146"/>
    <mergeCell ref="O145:P145"/>
    <mergeCell ref="Q145:R145"/>
    <mergeCell ref="S145:T145"/>
    <mergeCell ref="U145:V145"/>
    <mergeCell ref="O146:P146"/>
    <mergeCell ref="Q146:R146"/>
    <mergeCell ref="S146:T146"/>
    <mergeCell ref="U146:V146"/>
    <mergeCell ref="W144:AD146"/>
    <mergeCell ref="C145:C146"/>
    <mergeCell ref="D145:D146"/>
    <mergeCell ref="E145:E146"/>
    <mergeCell ref="F145:F146"/>
    <mergeCell ref="G145:G146"/>
    <mergeCell ref="H145:H146"/>
    <mergeCell ref="I145:I146"/>
    <mergeCell ref="J145:J146"/>
    <mergeCell ref="K145:K146"/>
    <mergeCell ref="O152:P152"/>
    <mergeCell ref="Q152:R152"/>
    <mergeCell ref="S152:T152"/>
    <mergeCell ref="U152:V152"/>
    <mergeCell ref="O153:P153"/>
    <mergeCell ref="Q153:R153"/>
    <mergeCell ref="S153:T153"/>
    <mergeCell ref="U153:V153"/>
    <mergeCell ref="B152:B155"/>
    <mergeCell ref="C152:D152"/>
    <mergeCell ref="E152:F152"/>
    <mergeCell ref="G152:H152"/>
    <mergeCell ref="I152:J152"/>
    <mergeCell ref="K152:L152"/>
    <mergeCell ref="L154:L155"/>
    <mergeCell ref="W149:AD152"/>
    <mergeCell ref="E150:H150"/>
    <mergeCell ref="I150:K150"/>
    <mergeCell ref="L150:N150"/>
    <mergeCell ref="P150:U150"/>
    <mergeCell ref="E151:H151"/>
    <mergeCell ref="I151:K151"/>
    <mergeCell ref="L151:N151"/>
    <mergeCell ref="P151:U151"/>
    <mergeCell ref="M152:N152"/>
    <mergeCell ref="B149:D151"/>
    <mergeCell ref="E149:H149"/>
    <mergeCell ref="I149:K149"/>
    <mergeCell ref="L149:N149"/>
    <mergeCell ref="O149:O151"/>
    <mergeCell ref="P149:U149"/>
    <mergeCell ref="B156:C156"/>
    <mergeCell ref="D156:AD156"/>
    <mergeCell ref="A157:A165"/>
    <mergeCell ref="B157:D157"/>
    <mergeCell ref="E157:H157"/>
    <mergeCell ref="I157:K157"/>
    <mergeCell ref="L157:N157"/>
    <mergeCell ref="O157:V157"/>
    <mergeCell ref="W157:Z157"/>
    <mergeCell ref="AA157:AD157"/>
    <mergeCell ref="M154:M155"/>
    <mergeCell ref="N154:N155"/>
    <mergeCell ref="O154:P154"/>
    <mergeCell ref="Q154:R154"/>
    <mergeCell ref="S154:T154"/>
    <mergeCell ref="U154:V154"/>
    <mergeCell ref="O155:P155"/>
    <mergeCell ref="Q155:R155"/>
    <mergeCell ref="S155:T155"/>
    <mergeCell ref="U155:V155"/>
    <mergeCell ref="W153:AD155"/>
    <mergeCell ref="C154:C155"/>
    <mergeCell ref="D154:D155"/>
    <mergeCell ref="E154:E155"/>
    <mergeCell ref="F154:F155"/>
    <mergeCell ref="G154:G155"/>
    <mergeCell ref="H154:H155"/>
    <mergeCell ref="I154:I155"/>
    <mergeCell ref="J154:J155"/>
    <mergeCell ref="K154:K155"/>
    <mergeCell ref="O161:P161"/>
    <mergeCell ref="Q161:R161"/>
    <mergeCell ref="S161:T161"/>
    <mergeCell ref="U161:V161"/>
    <mergeCell ref="O162:P162"/>
    <mergeCell ref="Q162:R162"/>
    <mergeCell ref="S162:T162"/>
    <mergeCell ref="U162:V162"/>
    <mergeCell ref="B161:B164"/>
    <mergeCell ref="C161:D161"/>
    <mergeCell ref="E161:F161"/>
    <mergeCell ref="G161:H161"/>
    <mergeCell ref="I161:J161"/>
    <mergeCell ref="K161:L161"/>
    <mergeCell ref="L163:L164"/>
    <mergeCell ref="W158:AD161"/>
    <mergeCell ref="E159:H159"/>
    <mergeCell ref="I159:K159"/>
    <mergeCell ref="L159:N159"/>
    <mergeCell ref="P159:U159"/>
    <mergeCell ref="E160:H160"/>
    <mergeCell ref="I160:K160"/>
    <mergeCell ref="L160:N160"/>
    <mergeCell ref="P160:U160"/>
    <mergeCell ref="M161:N161"/>
    <mergeCell ref="B158:D160"/>
    <mergeCell ref="E158:H158"/>
    <mergeCell ref="I158:K158"/>
    <mergeCell ref="L158:N158"/>
    <mergeCell ref="O158:O160"/>
    <mergeCell ref="P158:U158"/>
    <mergeCell ref="B165:C165"/>
    <mergeCell ref="D165:AD165"/>
    <mergeCell ref="A166:A174"/>
    <mergeCell ref="B166:D166"/>
    <mergeCell ref="E166:H166"/>
    <mergeCell ref="I166:K166"/>
    <mergeCell ref="L166:N166"/>
    <mergeCell ref="O166:V166"/>
    <mergeCell ref="W166:Z166"/>
    <mergeCell ref="AA166:AD166"/>
    <mergeCell ref="M163:M164"/>
    <mergeCell ref="N163:N164"/>
    <mergeCell ref="O163:P163"/>
    <mergeCell ref="Q163:R163"/>
    <mergeCell ref="S163:T163"/>
    <mergeCell ref="U163:V163"/>
    <mergeCell ref="O164:P164"/>
    <mergeCell ref="Q164:R164"/>
    <mergeCell ref="S164:T164"/>
    <mergeCell ref="U164:V164"/>
    <mergeCell ref="W162:AD164"/>
    <mergeCell ref="C163:C164"/>
    <mergeCell ref="D163:D164"/>
    <mergeCell ref="E163:E164"/>
    <mergeCell ref="F163:F164"/>
    <mergeCell ref="G163:G164"/>
    <mergeCell ref="H163:H164"/>
    <mergeCell ref="I163:I164"/>
    <mergeCell ref="J163:J164"/>
    <mergeCell ref="K163:K164"/>
    <mergeCell ref="O170:P170"/>
    <mergeCell ref="Q170:R170"/>
    <mergeCell ref="S170:T170"/>
    <mergeCell ref="U170:V170"/>
    <mergeCell ref="O171:P171"/>
    <mergeCell ref="Q171:R171"/>
    <mergeCell ref="S171:T171"/>
    <mergeCell ref="U171:V171"/>
    <mergeCell ref="B170:B173"/>
    <mergeCell ref="C170:D170"/>
    <mergeCell ref="E170:F170"/>
    <mergeCell ref="G170:H170"/>
    <mergeCell ref="I170:J170"/>
    <mergeCell ref="K170:L170"/>
    <mergeCell ref="L172:L173"/>
    <mergeCell ref="W167:AD170"/>
    <mergeCell ref="E168:H168"/>
    <mergeCell ref="I168:K168"/>
    <mergeCell ref="L168:N168"/>
    <mergeCell ref="P168:U168"/>
    <mergeCell ref="E169:H169"/>
    <mergeCell ref="I169:K169"/>
    <mergeCell ref="L169:N169"/>
    <mergeCell ref="P169:U169"/>
    <mergeCell ref="M170:N170"/>
    <mergeCell ref="B167:D169"/>
    <mergeCell ref="E167:H167"/>
    <mergeCell ref="I167:K167"/>
    <mergeCell ref="L167:N167"/>
    <mergeCell ref="O167:O169"/>
    <mergeCell ref="P167:U167"/>
    <mergeCell ref="B174:C174"/>
    <mergeCell ref="D174:AD174"/>
    <mergeCell ref="A175:A183"/>
    <mergeCell ref="B175:D175"/>
    <mergeCell ref="E175:H175"/>
    <mergeCell ref="I175:K175"/>
    <mergeCell ref="L175:N175"/>
    <mergeCell ref="O175:V175"/>
    <mergeCell ref="W175:Z175"/>
    <mergeCell ref="AA175:AD175"/>
    <mergeCell ref="M172:M173"/>
    <mergeCell ref="N172:N173"/>
    <mergeCell ref="O172:P172"/>
    <mergeCell ref="Q172:R172"/>
    <mergeCell ref="S172:T172"/>
    <mergeCell ref="U172:V172"/>
    <mergeCell ref="O173:P173"/>
    <mergeCell ref="Q173:R173"/>
    <mergeCell ref="S173:T173"/>
    <mergeCell ref="U173:V173"/>
    <mergeCell ref="W171:AD173"/>
    <mergeCell ref="C172:C173"/>
    <mergeCell ref="D172:D173"/>
    <mergeCell ref="E172:E173"/>
    <mergeCell ref="F172:F173"/>
    <mergeCell ref="G172:G173"/>
    <mergeCell ref="H172:H173"/>
    <mergeCell ref="I172:I173"/>
    <mergeCell ref="J172:J173"/>
    <mergeCell ref="K172:K173"/>
    <mergeCell ref="O179:P179"/>
    <mergeCell ref="Q179:R179"/>
    <mergeCell ref="S179:T179"/>
    <mergeCell ref="U179:V179"/>
    <mergeCell ref="O180:P180"/>
    <mergeCell ref="Q180:R180"/>
    <mergeCell ref="S180:T180"/>
    <mergeCell ref="U180:V180"/>
    <mergeCell ref="B179:B182"/>
    <mergeCell ref="C179:D179"/>
    <mergeCell ref="E179:F179"/>
    <mergeCell ref="G179:H179"/>
    <mergeCell ref="I179:J179"/>
    <mergeCell ref="K179:L179"/>
    <mergeCell ref="L181:L182"/>
    <mergeCell ref="W176:AD179"/>
    <mergeCell ref="E177:H177"/>
    <mergeCell ref="I177:K177"/>
    <mergeCell ref="L177:N177"/>
    <mergeCell ref="P177:U177"/>
    <mergeCell ref="E178:H178"/>
    <mergeCell ref="I178:K178"/>
    <mergeCell ref="L178:N178"/>
    <mergeCell ref="P178:U178"/>
    <mergeCell ref="M179:N179"/>
    <mergeCell ref="B176:D178"/>
    <mergeCell ref="E176:H176"/>
    <mergeCell ref="I176:K176"/>
    <mergeCell ref="L176:N176"/>
    <mergeCell ref="O176:O178"/>
    <mergeCell ref="P176:U176"/>
    <mergeCell ref="B183:C183"/>
    <mergeCell ref="D183:AD183"/>
    <mergeCell ref="A184:A192"/>
    <mergeCell ref="B184:D184"/>
    <mergeCell ref="E184:H184"/>
    <mergeCell ref="I184:K184"/>
    <mergeCell ref="L184:N184"/>
    <mergeCell ref="O184:V184"/>
    <mergeCell ref="W184:Z184"/>
    <mergeCell ref="AA184:AD184"/>
    <mergeCell ref="M181:M182"/>
    <mergeCell ref="N181:N182"/>
    <mergeCell ref="O181:P181"/>
    <mergeCell ref="Q181:R181"/>
    <mergeCell ref="S181:T181"/>
    <mergeCell ref="U181:V181"/>
    <mergeCell ref="O182:P182"/>
    <mergeCell ref="Q182:R182"/>
    <mergeCell ref="S182:T182"/>
    <mergeCell ref="U182:V182"/>
    <mergeCell ref="W180:AD182"/>
    <mergeCell ref="C181:C182"/>
    <mergeCell ref="D181:D182"/>
    <mergeCell ref="E181:E182"/>
    <mergeCell ref="F181:F182"/>
    <mergeCell ref="G181:G182"/>
    <mergeCell ref="H181:H182"/>
    <mergeCell ref="I181:I182"/>
    <mergeCell ref="J181:J182"/>
    <mergeCell ref="K181:K182"/>
    <mergeCell ref="O188:P188"/>
    <mergeCell ref="Q188:R188"/>
    <mergeCell ref="S188:T188"/>
    <mergeCell ref="U188:V188"/>
    <mergeCell ref="O189:P189"/>
    <mergeCell ref="Q189:R189"/>
    <mergeCell ref="S189:T189"/>
    <mergeCell ref="U189:V189"/>
    <mergeCell ref="B188:B191"/>
    <mergeCell ref="C188:D188"/>
    <mergeCell ref="E188:F188"/>
    <mergeCell ref="G188:H188"/>
    <mergeCell ref="I188:J188"/>
    <mergeCell ref="K188:L188"/>
    <mergeCell ref="L190:L191"/>
    <mergeCell ref="W185:AD188"/>
    <mergeCell ref="E186:H186"/>
    <mergeCell ref="I186:K186"/>
    <mergeCell ref="L186:N186"/>
    <mergeCell ref="P186:U186"/>
    <mergeCell ref="E187:H187"/>
    <mergeCell ref="I187:K187"/>
    <mergeCell ref="L187:N187"/>
    <mergeCell ref="P187:U187"/>
    <mergeCell ref="M188:N188"/>
    <mergeCell ref="B185:D187"/>
    <mergeCell ref="E185:H185"/>
    <mergeCell ref="I185:K185"/>
    <mergeCell ref="L185:N185"/>
    <mergeCell ref="O185:O187"/>
    <mergeCell ref="P185:U185"/>
    <mergeCell ref="B192:C192"/>
    <mergeCell ref="D192:AD192"/>
    <mergeCell ref="A193:A201"/>
    <mergeCell ref="B193:D193"/>
    <mergeCell ref="E193:H193"/>
    <mergeCell ref="I193:K193"/>
    <mergeCell ref="L193:N193"/>
    <mergeCell ref="O193:V193"/>
    <mergeCell ref="W193:Z193"/>
    <mergeCell ref="AA193:AD193"/>
    <mergeCell ref="M190:M191"/>
    <mergeCell ref="N190:N191"/>
    <mergeCell ref="O190:P190"/>
    <mergeCell ref="Q190:R190"/>
    <mergeCell ref="S190:T190"/>
    <mergeCell ref="U190:V190"/>
    <mergeCell ref="O191:P191"/>
    <mergeCell ref="Q191:R191"/>
    <mergeCell ref="S191:T191"/>
    <mergeCell ref="U191:V191"/>
    <mergeCell ref="W189:AD191"/>
    <mergeCell ref="C190:C191"/>
    <mergeCell ref="D190:D191"/>
    <mergeCell ref="E190:E191"/>
    <mergeCell ref="F190:F191"/>
    <mergeCell ref="G190:G191"/>
    <mergeCell ref="H190:H191"/>
    <mergeCell ref="I190:I191"/>
    <mergeCell ref="J190:J191"/>
    <mergeCell ref="K190:K191"/>
    <mergeCell ref="O197:P197"/>
    <mergeCell ref="Q197:R197"/>
    <mergeCell ref="S197:T197"/>
    <mergeCell ref="U197:V197"/>
    <mergeCell ref="O198:P198"/>
    <mergeCell ref="Q198:R198"/>
    <mergeCell ref="S198:T198"/>
    <mergeCell ref="U198:V198"/>
    <mergeCell ref="B197:B200"/>
    <mergeCell ref="C197:D197"/>
    <mergeCell ref="E197:F197"/>
    <mergeCell ref="G197:H197"/>
    <mergeCell ref="I197:J197"/>
    <mergeCell ref="K197:L197"/>
    <mergeCell ref="L199:L200"/>
    <mergeCell ref="W194:AD197"/>
    <mergeCell ref="E195:H195"/>
    <mergeCell ref="I195:K195"/>
    <mergeCell ref="L195:N195"/>
    <mergeCell ref="P195:U195"/>
    <mergeCell ref="E196:H196"/>
    <mergeCell ref="I196:K196"/>
    <mergeCell ref="L196:N196"/>
    <mergeCell ref="P196:U196"/>
    <mergeCell ref="M197:N197"/>
    <mergeCell ref="B194:D196"/>
    <mergeCell ref="E194:H194"/>
    <mergeCell ref="I194:K194"/>
    <mergeCell ref="L194:N194"/>
    <mergeCell ref="O194:O196"/>
    <mergeCell ref="P194:U194"/>
    <mergeCell ref="B201:C201"/>
    <mergeCell ref="D201:AD201"/>
    <mergeCell ref="A202:A210"/>
    <mergeCell ref="B202:D202"/>
    <mergeCell ref="E202:H202"/>
    <mergeCell ref="I202:K202"/>
    <mergeCell ref="L202:N202"/>
    <mergeCell ref="O202:V202"/>
    <mergeCell ref="W202:Z202"/>
    <mergeCell ref="AA202:AD202"/>
    <mergeCell ref="M199:M200"/>
    <mergeCell ref="N199:N200"/>
    <mergeCell ref="O199:P199"/>
    <mergeCell ref="Q199:R199"/>
    <mergeCell ref="S199:T199"/>
    <mergeCell ref="U199:V199"/>
    <mergeCell ref="O200:P200"/>
    <mergeCell ref="Q200:R200"/>
    <mergeCell ref="S200:T200"/>
    <mergeCell ref="U200:V200"/>
    <mergeCell ref="W198:AD200"/>
    <mergeCell ref="C199:C200"/>
    <mergeCell ref="D199:D200"/>
    <mergeCell ref="E199:E200"/>
    <mergeCell ref="F199:F200"/>
    <mergeCell ref="G199:G200"/>
    <mergeCell ref="H199:H200"/>
    <mergeCell ref="I199:I200"/>
    <mergeCell ref="J199:J200"/>
    <mergeCell ref="K199:K200"/>
    <mergeCell ref="O206:P206"/>
    <mergeCell ref="Q206:R206"/>
    <mergeCell ref="S206:T206"/>
    <mergeCell ref="U206:V206"/>
    <mergeCell ref="O207:P207"/>
    <mergeCell ref="Q207:R207"/>
    <mergeCell ref="S207:T207"/>
    <mergeCell ref="U207:V207"/>
    <mergeCell ref="B206:B209"/>
    <mergeCell ref="C206:D206"/>
    <mergeCell ref="E206:F206"/>
    <mergeCell ref="G206:H206"/>
    <mergeCell ref="I206:J206"/>
    <mergeCell ref="K206:L206"/>
    <mergeCell ref="L208:L209"/>
    <mergeCell ref="W203:AD206"/>
    <mergeCell ref="E204:H204"/>
    <mergeCell ref="I204:K204"/>
    <mergeCell ref="L204:N204"/>
    <mergeCell ref="P204:U204"/>
    <mergeCell ref="E205:H205"/>
    <mergeCell ref="I205:K205"/>
    <mergeCell ref="L205:N205"/>
    <mergeCell ref="P205:U205"/>
    <mergeCell ref="M206:N206"/>
    <mergeCell ref="B203:D205"/>
    <mergeCell ref="E203:H203"/>
    <mergeCell ref="I203:K203"/>
    <mergeCell ref="L203:N203"/>
    <mergeCell ref="O203:O205"/>
    <mergeCell ref="P203:U203"/>
    <mergeCell ref="B210:C210"/>
    <mergeCell ref="D210:AD210"/>
    <mergeCell ref="A211:A219"/>
    <mergeCell ref="B211:D211"/>
    <mergeCell ref="E211:H211"/>
    <mergeCell ref="I211:K211"/>
    <mergeCell ref="L211:N211"/>
    <mergeCell ref="O211:V211"/>
    <mergeCell ref="W211:Z211"/>
    <mergeCell ref="AA211:AD211"/>
    <mergeCell ref="M208:M209"/>
    <mergeCell ref="N208:N209"/>
    <mergeCell ref="O208:P208"/>
    <mergeCell ref="Q208:R208"/>
    <mergeCell ref="S208:T208"/>
    <mergeCell ref="U208:V208"/>
    <mergeCell ref="O209:P209"/>
    <mergeCell ref="Q209:R209"/>
    <mergeCell ref="S209:T209"/>
    <mergeCell ref="U209:V209"/>
    <mergeCell ref="W207:AD209"/>
    <mergeCell ref="C208:C209"/>
    <mergeCell ref="D208:D209"/>
    <mergeCell ref="E208:E209"/>
    <mergeCell ref="F208:F209"/>
    <mergeCell ref="G208:G209"/>
    <mergeCell ref="H208:H209"/>
    <mergeCell ref="I208:I209"/>
    <mergeCell ref="J208:J209"/>
    <mergeCell ref="K208:K209"/>
    <mergeCell ref="O215:P215"/>
    <mergeCell ref="Q215:R215"/>
    <mergeCell ref="S215:T215"/>
    <mergeCell ref="U215:V215"/>
    <mergeCell ref="O216:P216"/>
    <mergeCell ref="Q216:R216"/>
    <mergeCell ref="S216:T216"/>
    <mergeCell ref="U216:V216"/>
    <mergeCell ref="B215:B218"/>
    <mergeCell ref="C215:D215"/>
    <mergeCell ref="E215:F215"/>
    <mergeCell ref="G215:H215"/>
    <mergeCell ref="I215:J215"/>
    <mergeCell ref="K215:L215"/>
    <mergeCell ref="L217:L218"/>
    <mergeCell ref="W212:AD215"/>
    <mergeCell ref="E213:H213"/>
    <mergeCell ref="I213:K213"/>
    <mergeCell ref="L213:N213"/>
    <mergeCell ref="P213:U213"/>
    <mergeCell ref="E214:H214"/>
    <mergeCell ref="I214:K214"/>
    <mergeCell ref="L214:N214"/>
    <mergeCell ref="P214:U214"/>
    <mergeCell ref="M215:N215"/>
    <mergeCell ref="B212:D214"/>
    <mergeCell ref="E212:H212"/>
    <mergeCell ref="I212:K212"/>
    <mergeCell ref="L212:N212"/>
    <mergeCell ref="O212:O214"/>
    <mergeCell ref="P212:U212"/>
    <mergeCell ref="B219:C219"/>
    <mergeCell ref="D219:AD219"/>
    <mergeCell ref="A220:A228"/>
    <mergeCell ref="B220:D220"/>
    <mergeCell ref="E220:H220"/>
    <mergeCell ref="I220:K220"/>
    <mergeCell ref="L220:N220"/>
    <mergeCell ref="O220:V220"/>
    <mergeCell ref="W220:Z220"/>
    <mergeCell ref="AA220:AD220"/>
    <mergeCell ref="M217:M218"/>
    <mergeCell ref="N217:N218"/>
    <mergeCell ref="O217:P217"/>
    <mergeCell ref="Q217:R217"/>
    <mergeCell ref="S217:T217"/>
    <mergeCell ref="U217:V217"/>
    <mergeCell ref="O218:P218"/>
    <mergeCell ref="Q218:R218"/>
    <mergeCell ref="S218:T218"/>
    <mergeCell ref="U218:V218"/>
    <mergeCell ref="W216:AD218"/>
    <mergeCell ref="C217:C218"/>
    <mergeCell ref="D217:D218"/>
    <mergeCell ref="E217:E218"/>
    <mergeCell ref="F217:F218"/>
    <mergeCell ref="G217:G218"/>
    <mergeCell ref="H217:H218"/>
    <mergeCell ref="I217:I218"/>
    <mergeCell ref="J217:J218"/>
    <mergeCell ref="K217:K218"/>
    <mergeCell ref="O224:P224"/>
    <mergeCell ref="Q224:R224"/>
    <mergeCell ref="S224:T224"/>
    <mergeCell ref="U224:V224"/>
    <mergeCell ref="O225:P225"/>
    <mergeCell ref="Q225:R225"/>
    <mergeCell ref="S225:T225"/>
    <mergeCell ref="U225:V225"/>
    <mergeCell ref="B224:B227"/>
    <mergeCell ref="C224:D224"/>
    <mergeCell ref="E224:F224"/>
    <mergeCell ref="G224:H224"/>
    <mergeCell ref="I224:J224"/>
    <mergeCell ref="K224:L224"/>
    <mergeCell ref="L226:L227"/>
    <mergeCell ref="W221:AD224"/>
    <mergeCell ref="E222:H222"/>
    <mergeCell ref="I222:K222"/>
    <mergeCell ref="L222:N222"/>
    <mergeCell ref="P222:U222"/>
    <mergeCell ref="E223:H223"/>
    <mergeCell ref="I223:K223"/>
    <mergeCell ref="L223:N223"/>
    <mergeCell ref="P223:U223"/>
    <mergeCell ref="M224:N224"/>
    <mergeCell ref="B221:D223"/>
    <mergeCell ref="E221:H221"/>
    <mergeCell ref="I221:K221"/>
    <mergeCell ref="L221:N221"/>
    <mergeCell ref="O221:O223"/>
    <mergeCell ref="P221:U221"/>
    <mergeCell ref="B228:C228"/>
    <mergeCell ref="D228:AD228"/>
    <mergeCell ref="A229:A237"/>
    <mergeCell ref="B229:D229"/>
    <mergeCell ref="E229:H229"/>
    <mergeCell ref="I229:K229"/>
    <mergeCell ref="L229:N229"/>
    <mergeCell ref="O229:V229"/>
    <mergeCell ref="W229:Z229"/>
    <mergeCell ref="AA229:AD229"/>
    <mergeCell ref="M226:M227"/>
    <mergeCell ref="N226:N227"/>
    <mergeCell ref="O226:P226"/>
    <mergeCell ref="Q226:R226"/>
    <mergeCell ref="S226:T226"/>
    <mergeCell ref="U226:V226"/>
    <mergeCell ref="O227:P227"/>
    <mergeCell ref="Q227:R227"/>
    <mergeCell ref="S227:T227"/>
    <mergeCell ref="U227:V227"/>
    <mergeCell ref="W225:AD227"/>
    <mergeCell ref="C226:C227"/>
    <mergeCell ref="D226:D227"/>
    <mergeCell ref="E226:E227"/>
    <mergeCell ref="F226:F227"/>
    <mergeCell ref="G226:G227"/>
    <mergeCell ref="H226:H227"/>
    <mergeCell ref="I226:I227"/>
    <mergeCell ref="J226:J227"/>
    <mergeCell ref="K226:K227"/>
    <mergeCell ref="O233:P233"/>
    <mergeCell ref="Q233:R233"/>
    <mergeCell ref="S233:T233"/>
    <mergeCell ref="U233:V233"/>
    <mergeCell ref="O234:P234"/>
    <mergeCell ref="Q234:R234"/>
    <mergeCell ref="S234:T234"/>
    <mergeCell ref="U234:V234"/>
    <mergeCell ref="B233:B236"/>
    <mergeCell ref="C233:D233"/>
    <mergeCell ref="E233:F233"/>
    <mergeCell ref="G233:H233"/>
    <mergeCell ref="I233:J233"/>
    <mergeCell ref="K233:L233"/>
    <mergeCell ref="L235:L236"/>
    <mergeCell ref="W230:AD233"/>
    <mergeCell ref="E231:H231"/>
    <mergeCell ref="I231:K231"/>
    <mergeCell ref="L231:N231"/>
    <mergeCell ref="P231:U231"/>
    <mergeCell ref="E232:H232"/>
    <mergeCell ref="I232:K232"/>
    <mergeCell ref="L232:N232"/>
    <mergeCell ref="P232:U232"/>
    <mergeCell ref="M233:N233"/>
    <mergeCell ref="B230:D232"/>
    <mergeCell ref="E230:H230"/>
    <mergeCell ref="I230:K230"/>
    <mergeCell ref="L230:N230"/>
    <mergeCell ref="O230:O232"/>
    <mergeCell ref="P230:U230"/>
    <mergeCell ref="B237:C237"/>
    <mergeCell ref="D237:AD237"/>
    <mergeCell ref="A238:A246"/>
    <mergeCell ref="B238:D238"/>
    <mergeCell ref="E238:H238"/>
    <mergeCell ref="I238:K238"/>
    <mergeCell ref="L238:N238"/>
    <mergeCell ref="O238:V238"/>
    <mergeCell ref="W238:Z238"/>
    <mergeCell ref="AA238:AD238"/>
    <mergeCell ref="M235:M236"/>
    <mergeCell ref="N235:N236"/>
    <mergeCell ref="O235:P235"/>
    <mergeCell ref="Q235:R235"/>
    <mergeCell ref="S235:T235"/>
    <mergeCell ref="U235:V235"/>
    <mergeCell ref="O236:P236"/>
    <mergeCell ref="Q236:R236"/>
    <mergeCell ref="S236:T236"/>
    <mergeCell ref="U236:V236"/>
    <mergeCell ref="W234:AD236"/>
    <mergeCell ref="C235:C236"/>
    <mergeCell ref="D235:D236"/>
    <mergeCell ref="E235:E236"/>
    <mergeCell ref="F235:F236"/>
    <mergeCell ref="G235:G236"/>
    <mergeCell ref="H235:H236"/>
    <mergeCell ref="I235:I236"/>
    <mergeCell ref="J235:J236"/>
    <mergeCell ref="K235:K236"/>
    <mergeCell ref="O242:P242"/>
    <mergeCell ref="Q242:R242"/>
    <mergeCell ref="S242:T242"/>
    <mergeCell ref="U242:V242"/>
    <mergeCell ref="O243:P243"/>
    <mergeCell ref="Q243:R243"/>
    <mergeCell ref="S243:T243"/>
    <mergeCell ref="U243:V243"/>
    <mergeCell ref="B242:B245"/>
    <mergeCell ref="C242:D242"/>
    <mergeCell ref="E242:F242"/>
    <mergeCell ref="G242:H242"/>
    <mergeCell ref="I242:J242"/>
    <mergeCell ref="K242:L242"/>
    <mergeCell ref="L244:L245"/>
    <mergeCell ref="W239:AD242"/>
    <mergeCell ref="E240:H240"/>
    <mergeCell ref="I240:K240"/>
    <mergeCell ref="L240:N240"/>
    <mergeCell ref="P240:U240"/>
    <mergeCell ref="E241:H241"/>
    <mergeCell ref="I241:K241"/>
    <mergeCell ref="L241:N241"/>
    <mergeCell ref="P241:U241"/>
    <mergeCell ref="M242:N242"/>
    <mergeCell ref="B239:D241"/>
    <mergeCell ref="E239:H239"/>
    <mergeCell ref="I239:K239"/>
    <mergeCell ref="L239:N239"/>
    <mergeCell ref="O239:O241"/>
    <mergeCell ref="P239:U239"/>
    <mergeCell ref="B246:C246"/>
    <mergeCell ref="D246:AD246"/>
    <mergeCell ref="A247:A255"/>
    <mergeCell ref="B247:D247"/>
    <mergeCell ref="E247:H247"/>
    <mergeCell ref="I247:K247"/>
    <mergeCell ref="L247:N247"/>
    <mergeCell ref="O247:V247"/>
    <mergeCell ref="W247:Z247"/>
    <mergeCell ref="AA247:AD247"/>
    <mergeCell ref="M244:M245"/>
    <mergeCell ref="N244:N245"/>
    <mergeCell ref="O244:P244"/>
    <mergeCell ref="Q244:R244"/>
    <mergeCell ref="S244:T244"/>
    <mergeCell ref="U244:V244"/>
    <mergeCell ref="O245:P245"/>
    <mergeCell ref="Q245:R245"/>
    <mergeCell ref="S245:T245"/>
    <mergeCell ref="U245:V245"/>
    <mergeCell ref="W243:AD245"/>
    <mergeCell ref="C244:C245"/>
    <mergeCell ref="D244:D245"/>
    <mergeCell ref="E244:E245"/>
    <mergeCell ref="F244:F245"/>
    <mergeCell ref="G244:G245"/>
    <mergeCell ref="H244:H245"/>
    <mergeCell ref="I244:I245"/>
    <mergeCell ref="J244:J245"/>
    <mergeCell ref="K244:K245"/>
    <mergeCell ref="O251:P251"/>
    <mergeCell ref="Q251:R251"/>
    <mergeCell ref="S251:T251"/>
    <mergeCell ref="U251:V251"/>
    <mergeCell ref="O252:P252"/>
    <mergeCell ref="Q252:R252"/>
    <mergeCell ref="S252:T252"/>
    <mergeCell ref="U252:V252"/>
    <mergeCell ref="B251:B254"/>
    <mergeCell ref="C251:D251"/>
    <mergeCell ref="E251:F251"/>
    <mergeCell ref="G251:H251"/>
    <mergeCell ref="I251:J251"/>
    <mergeCell ref="K251:L251"/>
    <mergeCell ref="L253:L254"/>
    <mergeCell ref="W248:AD251"/>
    <mergeCell ref="E249:H249"/>
    <mergeCell ref="I249:K249"/>
    <mergeCell ref="L249:N249"/>
    <mergeCell ref="P249:U249"/>
    <mergeCell ref="E250:H250"/>
    <mergeCell ref="I250:K250"/>
    <mergeCell ref="L250:N250"/>
    <mergeCell ref="P250:U250"/>
    <mergeCell ref="M251:N251"/>
    <mergeCell ref="B248:D250"/>
    <mergeCell ref="E248:H248"/>
    <mergeCell ref="I248:K248"/>
    <mergeCell ref="L248:N248"/>
    <mergeCell ref="O248:O250"/>
    <mergeCell ref="P248:U248"/>
    <mergeCell ref="B255:C255"/>
    <mergeCell ref="D255:AD255"/>
    <mergeCell ref="A256:A264"/>
    <mergeCell ref="B256:D256"/>
    <mergeCell ref="E256:H256"/>
    <mergeCell ref="I256:K256"/>
    <mergeCell ref="L256:N256"/>
    <mergeCell ref="O256:V256"/>
    <mergeCell ref="W256:Z256"/>
    <mergeCell ref="AA256:AD256"/>
    <mergeCell ref="M253:M254"/>
    <mergeCell ref="N253:N254"/>
    <mergeCell ref="O253:P253"/>
    <mergeCell ref="Q253:R253"/>
    <mergeCell ref="S253:T253"/>
    <mergeCell ref="U253:V253"/>
    <mergeCell ref="O254:P254"/>
    <mergeCell ref="Q254:R254"/>
    <mergeCell ref="S254:T254"/>
    <mergeCell ref="U254:V254"/>
    <mergeCell ref="W252:AD254"/>
    <mergeCell ref="C253:C254"/>
    <mergeCell ref="D253:D254"/>
    <mergeCell ref="E253:E254"/>
    <mergeCell ref="F253:F254"/>
    <mergeCell ref="G253:G254"/>
    <mergeCell ref="H253:H254"/>
    <mergeCell ref="I253:I254"/>
    <mergeCell ref="J253:J254"/>
    <mergeCell ref="K253:K254"/>
    <mergeCell ref="O260:P260"/>
    <mergeCell ref="Q260:R260"/>
    <mergeCell ref="S260:T260"/>
    <mergeCell ref="U260:V260"/>
    <mergeCell ref="O261:P261"/>
    <mergeCell ref="Q261:R261"/>
    <mergeCell ref="S261:T261"/>
    <mergeCell ref="U261:V261"/>
    <mergeCell ref="B260:B263"/>
    <mergeCell ref="C260:D260"/>
    <mergeCell ref="E260:F260"/>
    <mergeCell ref="G260:H260"/>
    <mergeCell ref="I260:J260"/>
    <mergeCell ref="K260:L260"/>
    <mergeCell ref="L262:L263"/>
    <mergeCell ref="W257:AD260"/>
    <mergeCell ref="E258:H258"/>
    <mergeCell ref="I258:K258"/>
    <mergeCell ref="L258:N258"/>
    <mergeCell ref="P258:U258"/>
    <mergeCell ref="E259:H259"/>
    <mergeCell ref="I259:K259"/>
    <mergeCell ref="L259:N259"/>
    <mergeCell ref="P259:U259"/>
    <mergeCell ref="M260:N260"/>
    <mergeCell ref="B257:D259"/>
    <mergeCell ref="E257:H257"/>
    <mergeCell ref="I257:K257"/>
    <mergeCell ref="L257:N257"/>
    <mergeCell ref="O257:O259"/>
    <mergeCell ref="P257:U257"/>
    <mergeCell ref="B264:C264"/>
    <mergeCell ref="D264:AD264"/>
    <mergeCell ref="A265:A273"/>
    <mergeCell ref="B265:D265"/>
    <mergeCell ref="E265:H265"/>
    <mergeCell ref="I265:K265"/>
    <mergeCell ref="L265:N265"/>
    <mergeCell ref="O265:V265"/>
    <mergeCell ref="W265:Z265"/>
    <mergeCell ref="AA265:AD265"/>
    <mergeCell ref="M262:M263"/>
    <mergeCell ref="N262:N263"/>
    <mergeCell ref="O262:P262"/>
    <mergeCell ref="Q262:R262"/>
    <mergeCell ref="S262:T262"/>
    <mergeCell ref="U262:V262"/>
    <mergeCell ref="O263:P263"/>
    <mergeCell ref="Q263:R263"/>
    <mergeCell ref="S263:T263"/>
    <mergeCell ref="U263:V263"/>
    <mergeCell ref="W261:AD263"/>
    <mergeCell ref="C262:C263"/>
    <mergeCell ref="D262:D263"/>
    <mergeCell ref="E262:E263"/>
    <mergeCell ref="F262:F263"/>
    <mergeCell ref="G262:G263"/>
    <mergeCell ref="H262:H263"/>
    <mergeCell ref="I262:I263"/>
    <mergeCell ref="J262:J263"/>
    <mergeCell ref="K262:K263"/>
    <mergeCell ref="O269:P269"/>
    <mergeCell ref="Q269:R269"/>
    <mergeCell ref="S269:T269"/>
    <mergeCell ref="U269:V269"/>
    <mergeCell ref="O270:P270"/>
    <mergeCell ref="Q270:R270"/>
    <mergeCell ref="S270:T270"/>
    <mergeCell ref="U270:V270"/>
    <mergeCell ref="B269:B272"/>
    <mergeCell ref="C269:D269"/>
    <mergeCell ref="E269:F269"/>
    <mergeCell ref="G269:H269"/>
    <mergeCell ref="I269:J269"/>
    <mergeCell ref="K269:L269"/>
    <mergeCell ref="L271:L272"/>
    <mergeCell ref="W266:AD269"/>
    <mergeCell ref="E267:H267"/>
    <mergeCell ref="I267:K267"/>
    <mergeCell ref="L267:N267"/>
    <mergeCell ref="P267:U267"/>
    <mergeCell ref="E268:H268"/>
    <mergeCell ref="I268:K268"/>
    <mergeCell ref="L268:N268"/>
    <mergeCell ref="P268:U268"/>
    <mergeCell ref="M269:N269"/>
    <mergeCell ref="B266:D268"/>
    <mergeCell ref="E266:H266"/>
    <mergeCell ref="I266:K266"/>
    <mergeCell ref="L266:N266"/>
    <mergeCell ref="O266:O268"/>
    <mergeCell ref="P266:U266"/>
    <mergeCell ref="B273:C273"/>
    <mergeCell ref="D273:AD273"/>
    <mergeCell ref="M271:M272"/>
    <mergeCell ref="N271:N272"/>
    <mergeCell ref="O271:P271"/>
    <mergeCell ref="Q271:R271"/>
    <mergeCell ref="S271:T271"/>
    <mergeCell ref="U271:V271"/>
    <mergeCell ref="O272:P272"/>
    <mergeCell ref="Q272:R272"/>
    <mergeCell ref="S272:T272"/>
    <mergeCell ref="U272:V272"/>
    <mergeCell ref="W270:AD272"/>
    <mergeCell ref="C271:C272"/>
    <mergeCell ref="D271:D272"/>
    <mergeCell ref="E271:E272"/>
    <mergeCell ref="F271:F272"/>
    <mergeCell ref="G271:G272"/>
    <mergeCell ref="H271:H272"/>
    <mergeCell ref="I271:I272"/>
    <mergeCell ref="J271:J272"/>
    <mergeCell ref="K271:K272"/>
  </mergeCells>
  <phoneticPr fontId="1"/>
  <pageMargins left="0.55118110236220474" right="0.23622047244094491" top="0.54" bottom="0.2" header="0.31496062992125984" footer="0.17"/>
  <pageSetup paperSize="9" orientation="landscape" r:id="rId1"/>
  <rowBreaks count="1" manualBreakCount="1">
    <brk id="21" max="29"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利用者曜日別抽出!$W$5:$W$104</xm:f>
          </x14:formula1>
          <xm:sqref>B5:D7 B14:D16 B23:D25 B32:D34 B41:D43 B50:D52 B59:D61 B68:D70 B77:D79 B86:D88 B95:D97 B104:D106 B113:D115 B122:D124 B131:D133 B140:D142 B149:D151 B158:D160 B167:D169 B176:D178 B185:D187 B194:D196 B203:D205 B212:D214 B221:D223 B230:D232 B239:D241 B248:D250 B257:D259 B266:D268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23</vt:i4>
      </vt:variant>
    </vt:vector>
  </HeadingPairs>
  <TitlesOfParts>
    <vt:vector size="39" baseType="lpstr">
      <vt:lpstr>留意点</vt:lpstr>
      <vt:lpstr>機能訓練コンボリスト</vt:lpstr>
      <vt:lpstr>利用者一覧</vt:lpstr>
      <vt:lpstr>利用者曜日別抽出</vt:lpstr>
      <vt:lpstr>月曜看護用</vt:lpstr>
      <vt:lpstr>火曜看護用</vt:lpstr>
      <vt:lpstr>水曜看護用</vt:lpstr>
      <vt:lpstr>木曜看護用</vt:lpstr>
      <vt:lpstr>金曜看護用</vt:lpstr>
      <vt:lpstr>土曜看護用</vt:lpstr>
      <vt:lpstr>月曜介護用</vt:lpstr>
      <vt:lpstr>火曜介護用</vt:lpstr>
      <vt:lpstr>水曜介護用</vt:lpstr>
      <vt:lpstr>木曜介護用</vt:lpstr>
      <vt:lpstr>金曜介護用</vt:lpstr>
      <vt:lpstr>土曜介護用</vt:lpstr>
      <vt:lpstr>火曜介護用!Print_Area</vt:lpstr>
      <vt:lpstr>火曜看護用!Print_Area</vt:lpstr>
      <vt:lpstr>金曜介護用!Print_Area</vt:lpstr>
      <vt:lpstr>金曜看護用!Print_Area</vt:lpstr>
      <vt:lpstr>月曜介護用!Print_Area</vt:lpstr>
      <vt:lpstr>月曜看護用!Print_Area</vt:lpstr>
      <vt:lpstr>水曜介護用!Print_Area</vt:lpstr>
      <vt:lpstr>水曜看護用!Print_Area</vt:lpstr>
      <vt:lpstr>土曜介護用!Print_Area</vt:lpstr>
      <vt:lpstr>土曜看護用!Print_Area</vt:lpstr>
      <vt:lpstr>木曜介護用!Print_Area</vt:lpstr>
      <vt:lpstr>木曜看護用!Print_Area</vt:lpstr>
      <vt:lpstr>火曜介護用!リスト１</vt:lpstr>
      <vt:lpstr>火曜看護用!リスト１</vt:lpstr>
      <vt:lpstr>金曜介護用!リスト１</vt:lpstr>
      <vt:lpstr>金曜看護用!リスト１</vt:lpstr>
      <vt:lpstr>水曜介護用!リスト１</vt:lpstr>
      <vt:lpstr>水曜看護用!リスト１</vt:lpstr>
      <vt:lpstr>土曜介護用!リスト１</vt:lpstr>
      <vt:lpstr>土曜看護用!リスト１</vt:lpstr>
      <vt:lpstr>木曜介護用!リスト１</vt:lpstr>
      <vt:lpstr>木曜看護用!リスト１</vt:lpstr>
      <vt:lpstr>リスト１</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高齢介護課　田村　隆明</dc:creator>
  <cp:lastModifiedBy>472</cp:lastModifiedBy>
  <cp:lastPrinted>2021-02-03T02:24:12Z</cp:lastPrinted>
  <dcterms:created xsi:type="dcterms:W3CDTF">2020-01-17T04:50:49Z</dcterms:created>
  <dcterms:modified xsi:type="dcterms:W3CDTF">2021-03-23T00:27:16Z</dcterms:modified>
</cp:coreProperties>
</file>