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07-福祉部\02-高齢介護課\03-総合事業班\特会995　介護予防・生活支援サービス事業\運営指導関係\総合事業実地指導（事前提出資料等）\"/>
    </mc:Choice>
  </mc:AlternateContent>
  <xr:revisionPtr revIDLastSave="0" documentId="13_ncr:1_{D3A8B703-F1DB-41DF-B6C1-59C8D56F3252}" xr6:coauthVersionLast="47" xr6:coauthVersionMax="47" xr10:uidLastSave="{00000000-0000-0000-0000-000000000000}"/>
  <bookViews>
    <workbookView xWindow="-108" yWindow="-108" windowWidth="23256" windowHeight="12456" tabRatio="838" activeTab="5" xr2:uid="{00000000-000D-0000-FFFF-FFFF00000000}"/>
  </bookViews>
  <sheets>
    <sheet name="様式１" sheetId="1" r:id="rId1"/>
    <sheet name="様式２" sheetId="2" r:id="rId2"/>
    <sheet name="様式３" sheetId="3" r:id="rId3"/>
    <sheet name="様式４" sheetId="4" r:id="rId4"/>
    <sheet name="様式５" sheetId="5" r:id="rId5"/>
    <sheet name="様式６" sheetId="12" r:id="rId6"/>
    <sheet name="記入方法" sheetId="13" r:id="rId7"/>
    <sheet name="プルダウン・リスト" sheetId="14" r:id="rId8"/>
    <sheet name="様式６（処遇改善のみ）" sheetId="6" state="hidden" r:id="rId9"/>
    <sheet name="記載例①" sheetId="7" state="hidden" r:id="rId10"/>
    <sheet name="様式６（両算定の場合）" sheetId="8" state="hidden" r:id="rId11"/>
    <sheet name="記載例②" sheetId="9" state="hidden" r:id="rId12"/>
  </sheets>
  <definedNames>
    <definedName name="__xlfn_IFERROR">#N/A</definedName>
    <definedName name="__xlnm.Print_Area" localSheetId="9">記載例①!$A$1:$BD$27</definedName>
    <definedName name="__xlnm.Print_Area" localSheetId="11">記載例②!$A$1:$BE$53</definedName>
    <definedName name="__xlnm.Print_Area" localSheetId="0">様式１!$A$1:$K$24</definedName>
    <definedName name="__xlnm.Print_Area" localSheetId="2">様式３!$A$1:$I$24</definedName>
    <definedName name="__xlnm.Print_Area" localSheetId="3">様式４!$A$1:$J$29</definedName>
    <definedName name="__xlnm.Print_Area" localSheetId="4">様式５!$A$1:$I$13</definedName>
    <definedName name="__xlnm.Print_Area" localSheetId="8">'様式６（処遇改善のみ）'!$A$1:$BD$27</definedName>
    <definedName name="__xlnm.Print_Area" localSheetId="10">'様式６（両算定の場合）'!$A$1:$BE$53</definedName>
    <definedName name="_xlnm.Print_Area" localSheetId="9">記載例①!$A$1:$BD$27</definedName>
    <definedName name="_xlnm.Print_Area" localSheetId="11">記載例②!$A$1:$BE$53</definedName>
    <definedName name="_xlnm.Print_Area" localSheetId="6">記入方法!$A$1:$O$79</definedName>
    <definedName name="_xlnm.Print_Area" localSheetId="0">様式１!$A$1:$K$23</definedName>
    <definedName name="_xlnm.Print_Area" localSheetId="2">様式３!$A$1:$I$23</definedName>
    <definedName name="_xlnm.Print_Area" localSheetId="3">様式４!$A$1:$J$29</definedName>
    <definedName name="_xlnm.Print_Area" localSheetId="4">様式５!$A$1:$I$13</definedName>
    <definedName name="_xlnm.Print_Area" localSheetId="5">様式６!$A$1:$BD$51</definedName>
    <definedName name="_xlnm.Print_Area" localSheetId="8">'様式６（処遇改善のみ）'!$A$1:$BD$27</definedName>
    <definedName name="_xlnm.Print_Area" localSheetId="10">'様式６（両算定の場合）'!$A$1:$BE$53</definedName>
    <definedName name="_xlnm.Print_Titles" localSheetId="5">様式６!$1:$12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12" l="1"/>
  <c r="W44" i="12"/>
  <c r="R44" i="12"/>
  <c r="AE40" i="12"/>
  <c r="R50" i="12" s="1"/>
  <c r="AA40" i="12"/>
  <c r="R45" i="12" s="1"/>
  <c r="AB45" i="12" s="1"/>
  <c r="W50" i="12" s="1"/>
  <c r="Y40" i="12"/>
  <c r="V39" i="12"/>
  <c r="T39" i="12"/>
  <c r="V38" i="12"/>
  <c r="T38" i="12"/>
  <c r="J38" i="12"/>
  <c r="H38" i="12"/>
  <c r="F38" i="12"/>
  <c r="V37" i="12"/>
  <c r="T37" i="12"/>
  <c r="L37" i="12"/>
  <c r="V36" i="12"/>
  <c r="T36" i="12"/>
  <c r="L36" i="12"/>
  <c r="J35" i="12"/>
  <c r="H35" i="12"/>
  <c r="F35" i="12"/>
  <c r="AU30" i="12"/>
  <c r="AW30" i="12" s="1"/>
  <c r="AU29" i="12"/>
  <c r="AW29" i="12" s="1"/>
  <c r="AU28" i="12"/>
  <c r="AW28" i="12" s="1"/>
  <c r="AU27" i="12"/>
  <c r="AW27" i="12" s="1"/>
  <c r="AU26" i="12"/>
  <c r="AW26" i="12" s="1"/>
  <c r="AU25" i="12"/>
  <c r="AW25" i="12" s="1"/>
  <c r="AU24" i="12"/>
  <c r="AW24" i="12" s="1"/>
  <c r="AU23" i="12"/>
  <c r="AW23" i="12" s="1"/>
  <c r="AU22" i="12"/>
  <c r="AW22" i="12" s="1"/>
  <c r="AU21" i="12"/>
  <c r="AW21" i="12" s="1"/>
  <c r="AU20" i="12"/>
  <c r="AW20" i="12" s="1"/>
  <c r="AU19" i="12"/>
  <c r="AW19" i="12" s="1"/>
  <c r="AU18" i="12"/>
  <c r="AW18" i="12" s="1"/>
  <c r="AU17" i="12"/>
  <c r="AW17" i="12" s="1"/>
  <c r="AU16" i="12"/>
  <c r="AW16" i="12" s="1"/>
  <c r="AU15" i="12"/>
  <c r="AW15" i="12" s="1"/>
  <c r="AU14" i="12"/>
  <c r="AW14" i="12" s="1"/>
  <c r="B14" i="12"/>
  <c r="B15" i="12" s="1"/>
  <c r="B16" i="12" s="1"/>
  <c r="B17" i="12" s="1"/>
  <c r="B18" i="12" s="1"/>
  <c r="B19" i="12" s="1"/>
  <c r="B20" i="12" s="1"/>
  <c r="B21" i="12" s="1"/>
  <c r="B22" i="12" s="1"/>
  <c r="B23" i="12" s="1"/>
  <c r="B24" i="12" s="1"/>
  <c r="B25" i="12" s="1"/>
  <c r="B26" i="12" s="1"/>
  <c r="B27" i="12" s="1"/>
  <c r="B28" i="12" s="1"/>
  <c r="B29" i="12" s="1"/>
  <c r="B30" i="12" s="1"/>
  <c r="AW13" i="12"/>
  <c r="AU13" i="12"/>
  <c r="AT10" i="12"/>
  <c r="AT11" i="12" s="1"/>
  <c r="AT12" i="12" s="1"/>
  <c r="AS10" i="12"/>
  <c r="AS11" i="12" s="1"/>
  <c r="AS12" i="12" s="1"/>
  <c r="AR10" i="12"/>
  <c r="AR11" i="12" s="1"/>
  <c r="AR12" i="12" s="1"/>
  <c r="AU8" i="12"/>
  <c r="X2" i="12"/>
  <c r="AN11" i="12" s="1"/>
  <c r="AN12" i="12" s="1"/>
  <c r="AB50" i="12" l="1"/>
  <c r="L38" i="12"/>
  <c r="L40" i="12" s="1"/>
  <c r="C45" i="12" s="1"/>
  <c r="W11" i="12"/>
  <c r="W12" i="12" s="1"/>
  <c r="AE11" i="12"/>
  <c r="AE12" i="12" s="1"/>
  <c r="AM11" i="12"/>
  <c r="AM12" i="12" s="1"/>
  <c r="AZ6" i="12"/>
  <c r="T10" i="12"/>
  <c r="AB10" i="12"/>
  <c r="AJ10" i="12"/>
  <c r="V10" i="12"/>
  <c r="AD10" i="12"/>
  <c r="AL10" i="12"/>
  <c r="U11" i="12"/>
  <c r="U12" i="12" s="1"/>
  <c r="AC11" i="12"/>
  <c r="AC12" i="12" s="1"/>
  <c r="AK11" i="12"/>
  <c r="AK12" i="12" s="1"/>
  <c r="R10" i="12"/>
  <c r="Z10" i="12"/>
  <c r="AH10" i="12"/>
  <c r="AP10" i="12"/>
  <c r="Q11" i="12"/>
  <c r="Q12" i="12" s="1"/>
  <c r="Y11" i="12"/>
  <c r="Y12" i="12" s="1"/>
  <c r="AG11" i="12"/>
  <c r="AG12" i="12" s="1"/>
  <c r="AO11" i="12"/>
  <c r="AO12" i="12" s="1"/>
  <c r="P10" i="12"/>
  <c r="X10" i="12"/>
  <c r="AF10" i="12"/>
  <c r="AN10" i="12"/>
  <c r="S11" i="12"/>
  <c r="S12" i="12" s="1"/>
  <c r="AA11" i="12"/>
  <c r="AA12" i="12" s="1"/>
  <c r="AI11" i="12"/>
  <c r="AI12" i="12" s="1"/>
  <c r="AQ11" i="12"/>
  <c r="AQ12" i="12" s="1"/>
  <c r="T40" i="12"/>
  <c r="V40" i="12"/>
  <c r="L45" i="12"/>
  <c r="I45" i="12"/>
  <c r="Q10" i="12"/>
  <c r="U10" i="12"/>
  <c r="Y10" i="12"/>
  <c r="AC10" i="12"/>
  <c r="AG10" i="12"/>
  <c r="AK10" i="12"/>
  <c r="AO10" i="12"/>
  <c r="R11" i="12"/>
  <c r="R12" i="12" s="1"/>
  <c r="V11" i="12"/>
  <c r="V12" i="12" s="1"/>
  <c r="Z11" i="12"/>
  <c r="Z12" i="12" s="1"/>
  <c r="AD11" i="12"/>
  <c r="AD12" i="12" s="1"/>
  <c r="AH11" i="12"/>
  <c r="AH12" i="12" s="1"/>
  <c r="AL11" i="12"/>
  <c r="AL12" i="12" s="1"/>
  <c r="AP11" i="12"/>
  <c r="AP12" i="12" s="1"/>
  <c r="S10" i="12"/>
  <c r="W10" i="12"/>
  <c r="AA10" i="12"/>
  <c r="AE10" i="12"/>
  <c r="AI10" i="12"/>
  <c r="AM10" i="12"/>
  <c r="AQ10" i="12"/>
  <c r="P11" i="12"/>
  <c r="P12" i="12" s="1"/>
  <c r="T11" i="12"/>
  <c r="T12" i="12" s="1"/>
  <c r="X11" i="12"/>
  <c r="X12" i="12" s="1"/>
  <c r="AB11" i="12"/>
  <c r="AB12" i="12" s="1"/>
  <c r="AF11" i="12"/>
  <c r="AF12" i="12" s="1"/>
  <c r="AJ11" i="12"/>
  <c r="AJ12" i="12" s="1"/>
  <c r="AY11" i="7" l="1"/>
  <c r="AY12" i="7"/>
  <c r="C13" i="7"/>
  <c r="G13" i="7"/>
  <c r="K13" i="7"/>
  <c r="AY13" i="7" s="1"/>
  <c r="BF21" i="7" s="1"/>
  <c r="O13" i="7"/>
  <c r="S13" i="7"/>
  <c r="W13" i="7"/>
  <c r="AA13" i="7"/>
  <c r="AE13" i="7"/>
  <c r="AI13" i="7"/>
  <c r="AM13" i="7"/>
  <c r="AQ13" i="7"/>
  <c r="AU13" i="7"/>
  <c r="AY21" i="7"/>
  <c r="C22" i="7"/>
  <c r="G22" i="7"/>
  <c r="G25" i="7" s="1"/>
  <c r="K22" i="7"/>
  <c r="AY22" i="7" s="1"/>
  <c r="K25" i="7"/>
  <c r="O22" i="7"/>
  <c r="O25" i="7" s="1"/>
  <c r="S22" i="7"/>
  <c r="S25" i="7" s="1"/>
  <c r="W22" i="7"/>
  <c r="W25" i="7"/>
  <c r="AA22" i="7"/>
  <c r="AA25" i="7"/>
  <c r="AE22" i="7"/>
  <c r="AE25" i="7" s="1"/>
  <c r="AI22" i="7"/>
  <c r="AI25" i="7" s="1"/>
  <c r="AM22" i="7"/>
  <c r="AM25" i="7"/>
  <c r="AQ22" i="7"/>
  <c r="AQ25" i="7"/>
  <c r="AU22" i="7"/>
  <c r="AY23" i="7"/>
  <c r="AY24" i="7"/>
  <c r="C25" i="7"/>
  <c r="AU25" i="7"/>
  <c r="AZ10" i="9"/>
  <c r="AZ11" i="9"/>
  <c r="D12" i="9"/>
  <c r="AZ12" i="9" s="1"/>
  <c r="BG12" i="9" s="1"/>
  <c r="H12" i="9"/>
  <c r="L12" i="9"/>
  <c r="P12" i="9"/>
  <c r="T12" i="9"/>
  <c r="X12" i="9"/>
  <c r="AB12" i="9"/>
  <c r="AF12" i="9"/>
  <c r="AJ12" i="9"/>
  <c r="AN12" i="9"/>
  <c r="AR12" i="9"/>
  <c r="AV12" i="9"/>
  <c r="AZ19" i="9"/>
  <c r="AZ20" i="9"/>
  <c r="D21" i="9"/>
  <c r="AZ21" i="9" s="1"/>
  <c r="BG21" i="9" s="1"/>
  <c r="H21" i="9"/>
  <c r="L21" i="9"/>
  <c r="P21" i="9"/>
  <c r="T21" i="9"/>
  <c r="X21" i="9"/>
  <c r="AB21" i="9"/>
  <c r="AF21" i="9"/>
  <c r="AJ21" i="9"/>
  <c r="AN21" i="9"/>
  <c r="AR21" i="9"/>
  <c r="AV21" i="9"/>
  <c r="AZ28" i="9"/>
  <c r="AZ29" i="9"/>
  <c r="AZ30" i="9"/>
  <c r="D31" i="9"/>
  <c r="AZ31" i="9" s="1"/>
  <c r="H31" i="9"/>
  <c r="H34" i="9" s="1"/>
  <c r="L31" i="9"/>
  <c r="P31" i="9"/>
  <c r="P34" i="9"/>
  <c r="T31" i="9"/>
  <c r="X31" i="9"/>
  <c r="AB31" i="9"/>
  <c r="AB34" i="9"/>
  <c r="AF31" i="9"/>
  <c r="AF34" i="9"/>
  <c r="AJ31" i="9"/>
  <c r="AJ34" i="9" s="1"/>
  <c r="AN31" i="9"/>
  <c r="AN34" i="9" s="1"/>
  <c r="AR31" i="9"/>
  <c r="AR34" i="9"/>
  <c r="AV31" i="9"/>
  <c r="AV34" i="9"/>
  <c r="AZ32" i="9"/>
  <c r="AZ33" i="9"/>
  <c r="T34" i="9"/>
  <c r="X34" i="9"/>
  <c r="AZ35" i="9"/>
  <c r="AZ36" i="9"/>
  <c r="AZ37" i="9"/>
  <c r="D38" i="9"/>
  <c r="AZ38" i="9" s="1"/>
  <c r="D41" i="9"/>
  <c r="H38" i="9"/>
  <c r="L38" i="9"/>
  <c r="L41" i="9" s="1"/>
  <c r="P38" i="9"/>
  <c r="P41" i="9" s="1"/>
  <c r="T38" i="9"/>
  <c r="T41" i="9"/>
  <c r="X38" i="9"/>
  <c r="X41" i="9" s="1"/>
  <c r="AB38" i="9"/>
  <c r="AB41" i="9" s="1"/>
  <c r="AF38" i="9"/>
  <c r="AF41" i="9"/>
  <c r="AJ38" i="9"/>
  <c r="AJ41" i="9"/>
  <c r="AN38" i="9"/>
  <c r="AN41" i="9" s="1"/>
  <c r="AR38" i="9"/>
  <c r="AR41" i="9" s="1"/>
  <c r="AV38" i="9"/>
  <c r="AV41" i="9"/>
  <c r="AZ39" i="9"/>
  <c r="AZ40" i="9"/>
  <c r="H41" i="9"/>
  <c r="AZ42" i="9"/>
  <c r="AZ43" i="9"/>
  <c r="D44" i="9"/>
  <c r="H44" i="9"/>
  <c r="L44" i="9"/>
  <c r="AZ44" i="9" s="1"/>
  <c r="L47" i="9"/>
  <c r="P44" i="9"/>
  <c r="T44" i="9"/>
  <c r="X44" i="9"/>
  <c r="X47" i="9"/>
  <c r="AZ47" i="9" s="1"/>
  <c r="AB44" i="9"/>
  <c r="AB47" i="9"/>
  <c r="AF44" i="9"/>
  <c r="AJ44" i="9"/>
  <c r="AN44" i="9"/>
  <c r="AN47" i="9"/>
  <c r="AR44" i="9"/>
  <c r="AR47" i="9"/>
  <c r="AV44" i="9"/>
  <c r="AV47" i="9" s="1"/>
  <c r="AZ45" i="9"/>
  <c r="AZ46" i="9"/>
  <c r="D47" i="9"/>
  <c r="P47" i="9"/>
  <c r="T47" i="9"/>
  <c r="AF47" i="9"/>
  <c r="AJ47" i="9"/>
  <c r="AY11" i="6"/>
  <c r="AY12" i="6"/>
  <c r="C13" i="6"/>
  <c r="G13" i="6"/>
  <c r="K13" i="6"/>
  <c r="AY13" i="6" s="1"/>
  <c r="BF21" i="6" s="1"/>
  <c r="O13" i="6"/>
  <c r="S13" i="6"/>
  <c r="W13" i="6"/>
  <c r="AA13" i="6"/>
  <c r="AE13" i="6"/>
  <c r="AI13" i="6"/>
  <c r="AM13" i="6"/>
  <c r="AQ13" i="6"/>
  <c r="AU13" i="6"/>
  <c r="AY21" i="6"/>
  <c r="C22" i="6"/>
  <c r="G22" i="6"/>
  <c r="K22" i="6"/>
  <c r="O22" i="6"/>
  <c r="AY22" i="6" s="1"/>
  <c r="O25" i="6"/>
  <c r="S22" i="6"/>
  <c r="W22" i="6"/>
  <c r="AA22" i="6"/>
  <c r="AA25" i="6"/>
  <c r="AE22" i="6"/>
  <c r="AE25" i="6"/>
  <c r="AI22" i="6"/>
  <c r="AI25" i="6" s="1"/>
  <c r="AM22" i="6"/>
  <c r="AM25" i="6" s="1"/>
  <c r="AQ22" i="6"/>
  <c r="AQ25" i="6"/>
  <c r="AU22" i="6"/>
  <c r="AU25" i="6"/>
  <c r="AY23" i="6"/>
  <c r="AY24" i="6"/>
  <c r="C25" i="6"/>
  <c r="G25" i="6"/>
  <c r="S25" i="6"/>
  <c r="W25" i="6"/>
  <c r="AZ10" i="8"/>
  <c r="AZ11" i="8"/>
  <c r="D12" i="8"/>
  <c r="AZ12" i="8" s="1"/>
  <c r="BG12" i="8" s="1"/>
  <c r="H12" i="8"/>
  <c r="L12" i="8"/>
  <c r="P12" i="8"/>
  <c r="T12" i="8"/>
  <c r="X12" i="8"/>
  <c r="AB12" i="8"/>
  <c r="AF12" i="8"/>
  <c r="AJ12" i="8"/>
  <c r="AN12" i="8"/>
  <c r="AR12" i="8"/>
  <c r="AV12" i="8"/>
  <c r="AZ19" i="8"/>
  <c r="AZ20" i="8"/>
  <c r="D21" i="8"/>
  <c r="AZ21" i="8" s="1"/>
  <c r="BG21" i="8" s="1"/>
  <c r="H21" i="8"/>
  <c r="L21" i="8"/>
  <c r="P21" i="8"/>
  <c r="T21" i="8"/>
  <c r="X21" i="8"/>
  <c r="AB21" i="8"/>
  <c r="AF21" i="8"/>
  <c r="AJ21" i="8"/>
  <c r="AN21" i="8"/>
  <c r="AR21" i="8"/>
  <c r="AV21" i="8"/>
  <c r="AZ28" i="8"/>
  <c r="AZ29" i="8"/>
  <c r="AZ30" i="8"/>
  <c r="D31" i="8"/>
  <c r="D34" i="8" s="1"/>
  <c r="AZ34" i="8" s="1"/>
  <c r="H31" i="8"/>
  <c r="L31" i="8"/>
  <c r="P31" i="8"/>
  <c r="P34" i="8"/>
  <c r="T31" i="8"/>
  <c r="T34" i="8"/>
  <c r="X31" i="8"/>
  <c r="X34" i="8" s="1"/>
  <c r="AB31" i="8"/>
  <c r="AB34" i="8" s="1"/>
  <c r="AF31" i="8"/>
  <c r="AF34" i="8"/>
  <c r="AJ31" i="8"/>
  <c r="AJ34" i="8"/>
  <c r="AN31" i="8"/>
  <c r="AN34" i="8" s="1"/>
  <c r="AR31" i="8"/>
  <c r="AR34" i="8" s="1"/>
  <c r="AV31" i="8"/>
  <c r="AV34" i="8" s="1"/>
  <c r="AZ32" i="8"/>
  <c r="AZ33" i="8"/>
  <c r="H34" i="8"/>
  <c r="L34" i="8"/>
  <c r="AZ35" i="8"/>
  <c r="AZ36" i="8"/>
  <c r="AZ37" i="8"/>
  <c r="D38" i="8"/>
  <c r="AZ38" i="8" s="1"/>
  <c r="D41" i="8"/>
  <c r="H38" i="8"/>
  <c r="H41" i="8" s="1"/>
  <c r="L38" i="8"/>
  <c r="P38" i="8"/>
  <c r="T38" i="8"/>
  <c r="T41" i="8"/>
  <c r="X38" i="8"/>
  <c r="X41" i="8"/>
  <c r="AB38" i="8"/>
  <c r="AB41" i="8" s="1"/>
  <c r="AF38" i="8"/>
  <c r="AF41" i="8" s="1"/>
  <c r="AJ38" i="8"/>
  <c r="AJ41" i="8"/>
  <c r="AN38" i="8"/>
  <c r="AN41" i="8"/>
  <c r="AR38" i="8"/>
  <c r="AR41" i="8" s="1"/>
  <c r="AV38" i="8"/>
  <c r="AV41" i="8" s="1"/>
  <c r="AZ39" i="8"/>
  <c r="AZ40" i="8"/>
  <c r="L41" i="8"/>
  <c r="P41" i="8"/>
  <c r="AZ42" i="8"/>
  <c r="AZ43" i="8"/>
  <c r="D44" i="8"/>
  <c r="H44" i="8"/>
  <c r="L44" i="8"/>
  <c r="L47" i="8" s="1"/>
  <c r="P44" i="8"/>
  <c r="AZ44" i="8" s="1"/>
  <c r="P47" i="8"/>
  <c r="T44" i="8"/>
  <c r="X44" i="8"/>
  <c r="AB44" i="8"/>
  <c r="AB47" i="8"/>
  <c r="AF44" i="8"/>
  <c r="AF47" i="8"/>
  <c r="AJ44" i="8"/>
  <c r="AJ47" i="8" s="1"/>
  <c r="AN44" i="8"/>
  <c r="AN47" i="8" s="1"/>
  <c r="AR44" i="8"/>
  <c r="AR47" i="8"/>
  <c r="AV44" i="8"/>
  <c r="AV47" i="8"/>
  <c r="AZ45" i="8"/>
  <c r="AZ46" i="8"/>
  <c r="D47" i="8"/>
  <c r="AZ47" i="8" s="1"/>
  <c r="H47" i="8"/>
  <c r="T47" i="8"/>
  <c r="X47" i="8"/>
  <c r="K25" i="6"/>
  <c r="H47" i="9"/>
  <c r="L34" i="9"/>
  <c r="AZ41" i="9" l="1"/>
  <c r="AZ41" i="8"/>
  <c r="AZ51" i="8" s="1"/>
  <c r="AY25" i="6"/>
  <c r="AY25" i="7"/>
  <c r="D34" i="9"/>
  <c r="AZ34" i="9" s="1"/>
  <c r="AZ31" i="8"/>
  <c r="AZ51" i="9" l="1"/>
  <c r="AZ48" i="9"/>
  <c r="AZ4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揚戸　翔_福祉部 高齢介護課</author>
  </authors>
  <commentList>
    <comment ref="Q1" authorId="0" shapeId="0" xr:uid="{00000000-0006-0000-0800-000001000000}">
      <text>
        <r>
          <rPr>
            <b/>
            <sz val="12"/>
            <color indexed="81"/>
            <rFont val="MS P ゴシック"/>
            <family val="3"/>
            <charset val="128"/>
          </rPr>
          <t>根拠資料については、確認の必要があると判断した場合のみ提出。
（基本、県の指導で確認しているため事前の提出は不要とする）</t>
        </r>
      </text>
    </comment>
  </commentList>
</comments>
</file>

<file path=xl/sharedStrings.xml><?xml version="1.0" encoding="utf-8"?>
<sst xmlns="http://schemas.openxmlformats.org/spreadsheetml/2006/main" count="917" uniqueCount="321">
  <si>
    <t>（別添様式１）</t>
  </si>
  <si>
    <t>事業所名</t>
  </si>
  <si>
    <t>　　　　　年　　　月　　　日現在</t>
  </si>
  <si>
    <t>氏　　　名</t>
  </si>
  <si>
    <t>採用年月日</t>
  </si>
  <si>
    <t>　職　　種</t>
  </si>
  <si>
    <t>資　　格</t>
  </si>
  <si>
    <t>資格取得年月日</t>
  </si>
  <si>
    <t>兼　務　先</t>
  </si>
  <si>
    <t>年　 　月 　　日</t>
  </si>
  <si>
    <t>常・専</t>
  </si>
  <si>
    <t>常・兼</t>
  </si>
  <si>
    <t>非・専</t>
  </si>
  <si>
    <t>非・兼</t>
  </si>
  <si>
    <t>注１　職種欄には、「訪問介護員」等、指定基準上の人員基準の職種を記入すること。</t>
  </si>
  <si>
    <t>注２　資格欄については、「介護福祉士」「ホームヘルパー１級」等職種に対する資格を記入すること。</t>
  </si>
  <si>
    <t>注３　常勤・非常勤及び専従・兼務の別については、該当する勤務形態を○で囲むこと。</t>
  </si>
  <si>
    <t>（別添様式２）</t>
  </si>
  <si>
    <t>氏　　　　　名</t>
  </si>
  <si>
    <t>職　　　種</t>
  </si>
  <si>
    <t>退職年月日</t>
  </si>
  <si>
    <t>備　　　考</t>
  </si>
  <si>
    <t>（注１）職種は介護保険の基準で定められているものを記入すること。</t>
  </si>
  <si>
    <t>（注２）採用、退職年月日については給与台帳等で証明できる日付と一致すること。</t>
  </si>
  <si>
    <t>（注３）備考欄には「介護福祉士」「ヘルパー１級」等の資格を記入すること。</t>
  </si>
  <si>
    <t>（注４）事業所別に作成すること。</t>
  </si>
  <si>
    <t>（注５）当該事業所に採用した全ての従業者について作成すること。</t>
  </si>
  <si>
    <t>　　　　　年　　　月中の全利用者</t>
  </si>
  <si>
    <t>番　号</t>
  </si>
  <si>
    <t>住　　　　　所</t>
  </si>
  <si>
    <t>注１　番号欄は、１から通し番号を記入すること</t>
  </si>
  <si>
    <t>事業所名称：</t>
  </si>
  <si>
    <t>利用者氏名</t>
  </si>
  <si>
    <t>　　　月　分</t>
  </si>
  <si>
    <t>番号</t>
  </si>
  <si>
    <t>給付単位数</t>
  </si>
  <si>
    <t>ｻｰﾋﾞｽ内容</t>
  </si>
  <si>
    <t>回</t>
  </si>
  <si>
    <t>単位</t>
  </si>
  <si>
    <t>　※１　</t>
  </si>
  <si>
    <t>本表は、国保連合会に対し保険請求を行ったすべての利用者について作成してください。</t>
  </si>
  <si>
    <t>　※２　</t>
  </si>
  <si>
    <t>「番号」欄は、一連番号を付番して下さい。</t>
  </si>
  <si>
    <t>　※３</t>
  </si>
  <si>
    <t>　※４</t>
  </si>
  <si>
    <t>　※５</t>
  </si>
  <si>
    <t>　</t>
  </si>
  <si>
    <t>（別添様式５）</t>
  </si>
  <si>
    <t>苦情発生年月日</t>
  </si>
  <si>
    <t>対応者</t>
  </si>
  <si>
    <t>職種</t>
  </si>
  <si>
    <t>苦情申出者</t>
  </si>
  <si>
    <t>苦情の内容</t>
  </si>
  <si>
    <t>苦情処理の方法</t>
  </si>
  <si>
    <t>苦情処理完了年月日</t>
  </si>
  <si>
    <t>注１　職種欄には、「管理者」「サービス提供責任者」等、指定基準上の人員基準の職種を記入すること。</t>
  </si>
  <si>
    <t>注２　苦情申出者欄には、「利用者」、「利用者の家族」、「介護支援専門員」等、申出者の種別を記入すること。</t>
  </si>
  <si>
    <r>
      <rPr>
        <sz val="14"/>
        <color indexed="8"/>
        <rFont val="DejaVu Sans"/>
        <family val="2"/>
      </rPr>
      <t>別添様式</t>
    </r>
    <r>
      <rPr>
        <sz val="14"/>
        <color indexed="8"/>
        <rFont val="ＭＳ Ｐゴシック"/>
        <family val="3"/>
        <charset val="128"/>
      </rPr>
      <t>6</t>
    </r>
  </si>
  <si>
    <t>事業所名：</t>
  </si>
  <si>
    <t>色付きのセルは入力不要（自動入力）。</t>
  </si>
  <si>
    <t>単位：円</t>
  </si>
  <si>
    <t>加算算定月（処遇改善加算算定期間）</t>
  </si>
  <si>
    <t>合計額</t>
  </si>
  <si>
    <t>４月</t>
  </si>
  <si>
    <t>５月</t>
  </si>
  <si>
    <t>６月</t>
  </si>
  <si>
    <t>７月</t>
  </si>
  <si>
    <t>８月</t>
  </si>
  <si>
    <t>９月</t>
  </si>
  <si>
    <t>１０月</t>
  </si>
  <si>
    <t>１１月</t>
  </si>
  <si>
    <t>１２月</t>
  </si>
  <si>
    <t>１月</t>
  </si>
  <si>
    <t>２月</t>
  </si>
  <si>
    <t>３月</t>
  </si>
  <si>
    <t>①</t>
  </si>
  <si>
    <t>介護保険請求分に係る加算額</t>
  </si>
  <si>
    <t>②</t>
  </si>
  <si>
    <t>区分支給限度基準額を超えたサービスに係る加算額</t>
  </si>
  <si>
    <t>③</t>
  </si>
  <si>
    <t>処遇改善加算総額（①＋②）</t>
  </si>
  <si>
    <t>〇賃金改善実施期間中の賃金総額等の内訳</t>
  </si>
  <si>
    <t>賃金支給月（賃金改善実施期間）</t>
  </si>
  <si>
    <t>令和　　年</t>
  </si>
  <si>
    <t>月</t>
  </si>
  <si>
    <t>賃金改善額（処遇改善加算算定額分）</t>
  </si>
  <si>
    <t>本年度の賃金総額（処遇改善加算算定による賃金改善額を除く）</t>
  </si>
  <si>
    <t>独自の賃金改善額以外の支給額</t>
  </si>
  <si>
    <t>独自の賃金改善額
※加算額を上回る賃金改善を行うために実施した賃金改善額等</t>
  </si>
  <si>
    <t>本年度の賃金の総額（合計）（①＋②）</t>
  </si>
  <si>
    <r>
      <rPr>
        <b/>
        <sz val="12"/>
        <color indexed="8"/>
        <rFont val="DejaVu Sans"/>
        <family val="2"/>
      </rPr>
      <t>事業所名：</t>
    </r>
    <r>
      <rPr>
        <b/>
        <sz val="12"/>
        <color indexed="10"/>
        <rFont val="DejaVu Sans"/>
        <family val="2"/>
      </rPr>
      <t>○○訪問介護事業所</t>
    </r>
  </si>
  <si>
    <t>令和３年</t>
  </si>
  <si>
    <t>別添様式６</t>
  </si>
  <si>
    <t>加算算定月（介護職員等特定処遇改善加算算定期間）</t>
  </si>
  <si>
    <t>区分支給限度基準額を超えたサービスに係る加算総額</t>
  </si>
  <si>
    <t>特定処遇改善加算総額（①＋②）</t>
  </si>
  <si>
    <t>経験・技能のある
介護職員（❶）</t>
  </si>
  <si>
    <t>職員数（常勤換算数）</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</si>
  <si>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</si>
  <si>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</si>
  <si>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賃金改善額（特定処遇改善加算算定額分）</t>
  </si>
  <si>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A</t>
    </r>
    <r>
      <rPr>
        <sz val="11"/>
        <rFont val="DejaVu Sans"/>
        <family val="2"/>
      </rPr>
      <t>）と一致すること。</t>
    </r>
  </si>
  <si>
    <t>④</t>
  </si>
  <si>
    <t>本年度の賃金総額（②及び③を除く）</t>
  </si>
  <si>
    <t>独自の賃金改善額
※各加算額を上回る賃金改善を行うために実施した賃金改善額等</t>
  </si>
  <si>
    <t>⑤</t>
  </si>
  <si>
    <t>本年度の賃金の総額（合計）
（②＋③＋④）</t>
  </si>
  <si>
    <t>他の介護職員（❷）</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</si>
  <si>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</si>
  <si>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</si>
  <si>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r>
      <rPr>
        <sz val="11"/>
        <rFont val="DejaVu Sans"/>
        <family val="2"/>
      </rPr>
      <t>⇒　別紙様式３－２中「介護職員等特定処遇改善加算・本年度の加算の総額</t>
    </r>
    <r>
      <rPr>
        <sz val="11"/>
        <rFont val="ＭＳ Ｐゴシック"/>
        <family val="3"/>
        <charset val="128"/>
      </rPr>
      <t>[</t>
    </r>
    <r>
      <rPr>
        <sz val="11"/>
        <rFont val="DejaVu Sans"/>
        <family val="2"/>
      </rPr>
      <t>円</t>
    </r>
    <r>
      <rPr>
        <sz val="11"/>
        <rFont val="ＭＳ Ｐゴシック"/>
        <family val="3"/>
        <charset val="128"/>
      </rPr>
      <t>]</t>
    </r>
    <r>
      <rPr>
        <sz val="11"/>
        <rFont val="DejaVu Sans"/>
        <family val="2"/>
      </rPr>
      <t>」の「グループ別内訳</t>
    </r>
    <r>
      <rPr>
        <sz val="11"/>
        <rFont val="ＭＳ Ｐゴシック"/>
        <family val="3"/>
        <charset val="128"/>
      </rPr>
      <t>]</t>
    </r>
    <r>
      <rPr>
        <sz val="11"/>
        <rFont val="DejaVu Sans"/>
        <family val="2"/>
      </rPr>
      <t>」の（</t>
    </r>
    <r>
      <rPr>
        <sz val="11"/>
        <rFont val="ＭＳ Ｐゴシック"/>
        <family val="3"/>
        <charset val="128"/>
      </rPr>
      <t>B</t>
    </r>
    <r>
      <rPr>
        <sz val="11"/>
        <rFont val="DejaVu Sans"/>
        <family val="2"/>
      </rPr>
      <t>）と一致すること。</t>
    </r>
  </si>
  <si>
    <t>その他の職種（❸）</t>
  </si>
  <si>
    <r>
      <rPr>
        <sz val="11"/>
        <rFont val="DejaVu Sans"/>
        <family val="2"/>
      </rPr>
      <t>⇒　別紙様式３－２中「本年度の常勤換算職員数</t>
    </r>
    <r>
      <rPr>
        <sz val="11"/>
        <rFont val="ＭＳ Ｐゴシック"/>
        <family val="3"/>
        <charset val="128"/>
      </rPr>
      <t>[</t>
    </r>
    <r>
      <rPr>
        <sz val="11"/>
        <rFont val="DejaVu Sans"/>
        <family val="2"/>
      </rPr>
      <t>人</t>
    </r>
    <r>
      <rPr>
        <sz val="11"/>
        <rFont val="ＭＳ Ｐゴシック"/>
        <family val="3"/>
        <charset val="128"/>
      </rPr>
      <t>]</t>
    </r>
    <r>
      <rPr>
        <sz val="11"/>
        <rFont val="DejaVu Sans"/>
        <family val="2"/>
      </rPr>
      <t>」の（</t>
    </r>
    <r>
      <rPr>
        <sz val="11"/>
        <rFont val="ＭＳ Ｐゴシック"/>
        <family val="3"/>
        <charset val="128"/>
      </rPr>
      <t>C</t>
    </r>
    <r>
      <rPr>
        <sz val="11"/>
        <rFont val="DejaVu Sans"/>
        <family val="2"/>
      </rPr>
      <t>）と一致すること。</t>
    </r>
  </si>
  <si>
    <t>本年度の賃金総額（②を除く）</t>
  </si>
  <si>
    <t>本年度の賃金の総額（合計）
（②＋③）</t>
  </si>
  <si>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　⇒</t>
    </r>
  </si>
  <si>
    <r>
      <rPr>
        <b/>
        <sz val="11"/>
        <color indexed="8"/>
        <rFont val="DejaVu Sans"/>
        <family val="2"/>
      </rPr>
      <t>本年度の賃金の総額（</t>
    </r>
    <r>
      <rPr>
        <b/>
        <sz val="11"/>
        <color indexed="8"/>
        <rFont val="ＭＳ Ｐゴシック"/>
        <family val="3"/>
        <charset val="128"/>
      </rPr>
      <t>A</t>
    </r>
    <r>
      <rPr>
        <b/>
        <sz val="11"/>
        <color indexed="8"/>
        <rFont val="DejaVu Sans"/>
        <family val="2"/>
      </rPr>
      <t>）＋（</t>
    </r>
    <r>
      <rPr>
        <b/>
        <sz val="11"/>
        <color indexed="8"/>
        <rFont val="ＭＳ Ｐゴシック"/>
        <family val="3"/>
        <charset val="128"/>
      </rPr>
      <t>B</t>
    </r>
    <r>
      <rPr>
        <b/>
        <sz val="11"/>
        <color indexed="8"/>
        <rFont val="DejaVu Sans"/>
        <family val="2"/>
      </rPr>
      <t>）＋（</t>
    </r>
    <r>
      <rPr>
        <b/>
        <sz val="11"/>
        <color indexed="8"/>
        <rFont val="ＭＳ Ｐゴシック"/>
        <family val="3"/>
        <charset val="128"/>
      </rPr>
      <t>C</t>
    </r>
    <r>
      <rPr>
        <b/>
        <sz val="11"/>
        <color indexed="8"/>
        <rFont val="DejaVu Sans"/>
        <family val="2"/>
      </rPr>
      <t>）　⇒</t>
    </r>
  </si>
  <si>
    <t>事業所別職員の配置状況（介護予防訪問介護相当サービス・訪問型サービスA)</t>
    <rPh sb="12" eb="16">
      <t>カイゴヨボウ</t>
    </rPh>
    <rPh sb="20" eb="22">
      <t>ソウトウ</t>
    </rPh>
    <rPh sb="27" eb="30">
      <t>ホウモンガタ</t>
    </rPh>
    <phoneticPr fontId="24"/>
  </si>
  <si>
    <t>　　　年　　　月　　　日　～　　　年　　　月　　　日　</t>
    <phoneticPr fontId="24"/>
  </si>
  <si>
    <r>
      <rPr>
        <sz val="14"/>
        <rFont val="ＭＳ Ｐゴシック"/>
        <family val="3"/>
        <charset val="128"/>
      </rPr>
      <t>従　業　者　の　推　移</t>
    </r>
    <r>
      <rPr>
        <sz val="14"/>
        <rFont val="DejaVu Sans"/>
        <family val="2"/>
      </rPr>
      <t xml:space="preserve"> </t>
    </r>
    <r>
      <rPr>
        <sz val="14"/>
        <rFont val="ＭＳ Ｐゴシック"/>
        <family val="3"/>
        <charset val="128"/>
      </rPr>
      <t>（</t>
    </r>
    <r>
      <rPr>
        <sz val="14"/>
        <rFont val="ＭＳ Ｐゴシック"/>
        <family val="3"/>
        <charset val="128"/>
      </rPr>
      <t>介護予防訪問介護相当サービス・訪問型サービス</t>
    </r>
    <r>
      <rPr>
        <sz val="14"/>
        <rFont val="DejaVu Sans"/>
        <family val="2"/>
      </rPr>
      <t>A</t>
    </r>
    <r>
      <rPr>
        <sz val="14"/>
        <rFont val="ＭＳ Ｐゴシック"/>
        <family val="3"/>
        <charset val="128"/>
      </rPr>
      <t>）</t>
    </r>
    <phoneticPr fontId="24"/>
  </si>
  <si>
    <t>サービス利用者一覧表（介護予防訪問介護相当サービス・訪問型サービスA）</t>
    <phoneticPr fontId="24"/>
  </si>
  <si>
    <r>
      <rPr>
        <sz val="10"/>
        <rFont val="ＭＳ Ｐゴシック"/>
        <family val="3"/>
        <charset val="128"/>
      </rPr>
      <t>当該事業所における</t>
    </r>
    <r>
      <rPr>
        <sz val="10"/>
        <rFont val="DejaVu Sans"/>
        <family val="2"/>
      </rPr>
      <t xml:space="preserve">               </t>
    </r>
    <r>
      <rPr>
        <sz val="10"/>
        <rFont val="ＭＳ Ｐゴシック"/>
        <family val="3"/>
        <charset val="128"/>
      </rPr>
      <t>サービス利用開始時期</t>
    </r>
    <phoneticPr fontId="24"/>
  </si>
  <si>
    <t>要支援度</t>
    <rPh sb="1" eb="3">
      <t>シエン</t>
    </rPh>
    <phoneticPr fontId="24"/>
  </si>
  <si>
    <t>介護予防サービス計画作成地域包括支援センター名</t>
    <rPh sb="0" eb="4">
      <t>カイゴヨボウ</t>
    </rPh>
    <rPh sb="8" eb="12">
      <t>ケイカクサクセイ</t>
    </rPh>
    <rPh sb="12" eb="18">
      <t>チイキホウカツシエン</t>
    </rPh>
    <rPh sb="22" eb="23">
      <t>メイ</t>
    </rPh>
    <phoneticPr fontId="24"/>
  </si>
  <si>
    <t>備　　　考
（サービス種別）</t>
    <rPh sb="11" eb="13">
      <t>シュベツ</t>
    </rPh>
    <phoneticPr fontId="24"/>
  </si>
  <si>
    <t>１・２・事業対象者</t>
    <rPh sb="4" eb="6">
      <t>ジギョウ</t>
    </rPh>
    <rPh sb="6" eb="9">
      <t>タイショウシャ</t>
    </rPh>
    <phoneticPr fontId="24"/>
  </si>
  <si>
    <r>
      <rPr>
        <sz val="10"/>
        <rFont val="ＭＳ Ｐゴシック"/>
        <family val="3"/>
        <charset val="128"/>
      </rPr>
      <t>　　　　　　　年　　</t>
    </r>
    <r>
      <rPr>
        <sz val="10"/>
        <rFont val="DejaVu Sans"/>
        <family val="2"/>
      </rPr>
      <t xml:space="preserve"> </t>
    </r>
    <r>
      <rPr>
        <sz val="10"/>
        <rFont val="ＭＳ Ｐゴシック"/>
        <family val="3"/>
        <charset val="128"/>
      </rPr>
      <t>　月　</t>
    </r>
    <r>
      <rPr>
        <sz val="10"/>
        <rFont val="DejaVu Sans"/>
        <family val="2"/>
      </rPr>
      <t xml:space="preserve"> </t>
    </r>
    <r>
      <rPr>
        <sz val="10"/>
        <rFont val="ＭＳ Ｐゴシック"/>
        <family val="3"/>
        <charset val="128"/>
      </rPr>
      <t>　</t>
    </r>
    <phoneticPr fontId="24"/>
  </si>
  <si>
    <r>
      <rPr>
        <sz val="14"/>
        <rFont val="ＭＳ Ｐゴシック"/>
        <family val="3"/>
        <charset val="128"/>
      </rPr>
      <t>介護給付費請求実績（介護予防訪問介護相当サービス・訪問型サービス</t>
    </r>
    <r>
      <rPr>
        <sz val="14"/>
        <rFont val="DejaVu Sans"/>
        <family val="2"/>
      </rPr>
      <t>A</t>
    </r>
    <r>
      <rPr>
        <sz val="14"/>
        <rFont val="ＭＳ Ｐゴシック"/>
        <family val="3"/>
        <charset val="128"/>
      </rPr>
      <t>）</t>
    </r>
    <phoneticPr fontId="24"/>
  </si>
  <si>
    <t>１ ・ ２ ・ 事業対象者</t>
    <rPh sb="8" eb="10">
      <t>ジギョウ</t>
    </rPh>
    <rPh sb="10" eb="13">
      <t>タイショウシャ</t>
    </rPh>
    <phoneticPr fontId="3"/>
  </si>
  <si>
    <t>担当地域包括支援センター</t>
    <rPh sb="0" eb="2">
      <t>タントウ</t>
    </rPh>
    <rPh sb="2" eb="8">
      <t>チイキホウカツシエン</t>
    </rPh>
    <phoneticPr fontId="24"/>
  </si>
  <si>
    <t>「要支援度」欄は、当該利用者の要介護度に○を付してください。</t>
    <rPh sb="2" eb="4">
      <t>シエン</t>
    </rPh>
    <phoneticPr fontId="24"/>
  </si>
  <si>
    <t>注２　要支援度欄は、該当するものを○で囲むこと。</t>
    <rPh sb="4" eb="6">
      <t>シエン</t>
    </rPh>
    <phoneticPr fontId="24"/>
  </si>
  <si>
    <t>「給付単位数」欄は、「介護予防サービス介護給付費明細書」の「請求額集計欄」の訪問介護に係る「⑦給付単位数」欄の数値を転記してください。</t>
    <rPh sb="11" eb="15">
      <t>カイゴヨボウ</t>
    </rPh>
    <rPh sb="19" eb="24">
      <t>カイゴキュウフヒ</t>
    </rPh>
    <rPh sb="24" eb="27">
      <t>メイサイショ</t>
    </rPh>
    <phoneticPr fontId="24"/>
  </si>
  <si>
    <t>「サービス内容欄」は、主なサービス内容と当該月における提供回数を記入していください。</t>
    <rPh sb="11" eb="12">
      <t>オモ</t>
    </rPh>
    <rPh sb="17" eb="19">
      <t>ナイヨウ</t>
    </rPh>
    <rPh sb="20" eb="23">
      <t>トウガイゲツ</t>
    </rPh>
    <rPh sb="27" eb="29">
      <t>テイキョウ</t>
    </rPh>
    <rPh sb="29" eb="31">
      <t>カイスウ</t>
    </rPh>
    <rPh sb="32" eb="34">
      <t>キニュウ</t>
    </rPh>
    <phoneticPr fontId="24"/>
  </si>
  <si>
    <r>
      <rPr>
        <sz val="16"/>
        <rFont val="ＭＳ Ｐゴシック"/>
        <family val="3"/>
        <charset val="128"/>
      </rPr>
      <t>苦情の状況及び処理について（介護予防訪問介護相当サービス・訪問型サービス</t>
    </r>
    <r>
      <rPr>
        <sz val="16"/>
        <rFont val="DejaVu Sans"/>
        <family val="2"/>
      </rPr>
      <t>A</t>
    </r>
    <r>
      <rPr>
        <sz val="16"/>
        <rFont val="ＭＳ Ｐゴシック"/>
        <family val="3"/>
        <charset val="128"/>
      </rPr>
      <t>）</t>
    </r>
    <phoneticPr fontId="24"/>
  </si>
  <si>
    <t>　　　　年　　月　　日</t>
    <phoneticPr fontId="24"/>
  </si>
  <si>
    <t>常勤・非常勤及び専従・兼務の別</t>
    <phoneticPr fontId="24"/>
  </si>
  <si>
    <t>　　　　年　　月　　日</t>
    <phoneticPr fontId="24"/>
  </si>
  <si>
    <t>令和　年</t>
  </si>
  <si>
    <t>令和３年</t>
    <phoneticPr fontId="24"/>
  </si>
  <si>
    <t>令和４年</t>
  </si>
  <si>
    <t>令和４年</t>
    <phoneticPr fontId="24"/>
  </si>
  <si>
    <t>〇令和３年度介護職員処遇改善加算総額の明細</t>
    <phoneticPr fontId="24"/>
  </si>
  <si>
    <t>〇令和３年度介護職員等特定処遇改善加算総額の明細</t>
    <phoneticPr fontId="24"/>
  </si>
  <si>
    <t>令和　　年度介護職員（等特定）処遇改善実績報告書記載金額等に係る積算根拠資料</t>
    <phoneticPr fontId="24"/>
  </si>
  <si>
    <t>〇令和　　年度介護職員処遇改善加算総額の明細</t>
    <phoneticPr fontId="24"/>
  </si>
  <si>
    <t>〇令和　　年度介護職員等特定処遇改善加算総額の明細</t>
    <phoneticPr fontId="24"/>
  </si>
  <si>
    <t>経験・技能のある
介護職員（❶）</t>
    <phoneticPr fontId="24"/>
  </si>
  <si>
    <t>（A）</t>
    <phoneticPr fontId="24"/>
  </si>
  <si>
    <t>（B）</t>
    <phoneticPr fontId="24"/>
  </si>
  <si>
    <t>（C）</t>
    <phoneticPr fontId="24"/>
  </si>
  <si>
    <t>令和３年度介護職員（等特定）処遇改善実績報告書記載金額等に係る積算根拠資３《記載例》</t>
    <rPh sb="38" eb="41">
      <t>キサイレイ</t>
    </rPh>
    <phoneticPr fontId="24"/>
  </si>
  <si>
    <t>（別添様式３）</t>
    <phoneticPr fontId="24"/>
  </si>
  <si>
    <t>　　　（別添様式４）</t>
    <phoneticPr fontId="24"/>
  </si>
  <si>
    <t>令和　　年度介護職員等特定処遇改善実績報告書記載金額等に係る積算根拠資料</t>
    <phoneticPr fontId="24"/>
  </si>
  <si>
    <t>令和３年度介護職員等特定処遇改善実績報告書記載金額等に係る積算根拠資料</t>
    <phoneticPr fontId="24"/>
  </si>
  <si>
    <t>〇令和３年度介護職員処遇改善加算総額の明細</t>
    <phoneticPr fontId="24"/>
  </si>
  <si>
    <t>従業者の勤務の体制及び勤務形態一覧表</t>
    <phoneticPr fontId="29"/>
  </si>
  <si>
    <t>サービス種別</t>
    <rPh sb="4" eb="6">
      <t>シュベツ</t>
    </rPh>
    <phoneticPr fontId="29"/>
  </si>
  <si>
    <t>(</t>
    <phoneticPr fontId="29"/>
  </si>
  <si>
    <t>介護予防訪問介護相当サービス</t>
    <rPh sb="0" eb="2">
      <t>カイゴ</t>
    </rPh>
    <rPh sb="2" eb="4">
      <t>ヨボウ</t>
    </rPh>
    <rPh sb="4" eb="6">
      <t>ホウモン</t>
    </rPh>
    <rPh sb="6" eb="8">
      <t>カイゴ</t>
    </rPh>
    <rPh sb="8" eb="10">
      <t>ソウトウ</t>
    </rPh>
    <phoneticPr fontId="29"/>
  </si>
  <si>
    <t>）</t>
    <phoneticPr fontId="29"/>
  </si>
  <si>
    <t>令和</t>
    <rPh sb="0" eb="2">
      <t>レイワ</t>
    </rPh>
    <phoneticPr fontId="29"/>
  </si>
  <si>
    <t>)</t>
    <phoneticPr fontId="29"/>
  </si>
  <si>
    <t>年</t>
    <rPh sb="0" eb="1">
      <t>ネン</t>
    </rPh>
    <phoneticPr fontId="29"/>
  </si>
  <si>
    <t>月</t>
    <rPh sb="0" eb="1">
      <t>ゲツ</t>
    </rPh>
    <phoneticPr fontId="29"/>
  </si>
  <si>
    <t>事業所名</t>
    <rPh sb="0" eb="3">
      <t>ジギョウショ</t>
    </rPh>
    <rPh sb="3" eb="4">
      <t>メイ</t>
    </rPh>
    <phoneticPr fontId="29"/>
  </si>
  <si>
    <t>(1)</t>
    <phoneticPr fontId="29"/>
  </si>
  <si>
    <t>４週</t>
  </si>
  <si>
    <t>(2)</t>
    <phoneticPr fontId="2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</si>
  <si>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</si>
  <si>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</si>
  <si>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</si>
  <si>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</si>
  <si>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</si>
  <si>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</si>
  <si>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No</t>
    <phoneticPr fontId="29"/>
  </si>
  <si>
    <t>(4) 
職種</t>
    <phoneticPr fontId="24"/>
  </si>
  <si>
    <t>(5)
勤務
形態</t>
    <phoneticPr fontId="24"/>
  </si>
  <si>
    <t>(6)
資格</t>
    <rPh sb="4" eb="6">
      <t>シカク</t>
    </rPh>
    <phoneticPr fontId="29"/>
  </si>
  <si>
    <t>(7) 氏　名</t>
    <phoneticPr fontId="24"/>
  </si>
  <si>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</si>
  <si>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2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</si>
  <si>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4"/>
  </si>
  <si>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</si>
  <si>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</si>
  <si>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</si>
  <si>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</si>
  <si>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</si>
  <si>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※介護予防訪問介護相当サービスの場合</t>
    <rPh sb="16" eb="18">
      <t>バアイ</t>
    </rPh>
    <phoneticPr fontId="2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</si>
  <si>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</si>
  <si>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9"/>
  </si>
  <si>
    <t>（勤務形態の記号）</t>
    <rPh sb="1" eb="3">
      <t>キンム</t>
    </rPh>
    <rPh sb="3" eb="5">
      <t>ケイタイ</t>
    </rPh>
    <rPh sb="6" eb="8">
      <t>キゴウ</t>
    </rPh>
    <phoneticPr fontId="29"/>
  </si>
  <si>
    <t>(新規申請の場合は推定数）</t>
    <rPh sb="1" eb="3">
      <t>シンキ</t>
    </rPh>
    <rPh sb="3" eb="5">
      <t>シンセイ</t>
    </rPh>
    <rPh sb="6" eb="8">
      <t>バアイ</t>
    </rPh>
    <rPh sb="9" eb="12">
      <t>スイテイスウ</t>
    </rPh>
    <phoneticPr fontId="29"/>
  </si>
  <si>
    <t>（人）</t>
    <rPh sb="1" eb="2">
      <t>ニン</t>
    </rPh>
    <phoneticPr fontId="29"/>
  </si>
  <si>
    <t>勤務形態</t>
    <rPh sb="0" eb="2">
      <t>キンム</t>
    </rPh>
    <rPh sb="2" eb="4">
      <t>ケイタイ</t>
    </rPh>
    <phoneticPr fontId="29"/>
  </si>
  <si>
    <t>勤務時間数合計</t>
    <rPh sb="0" eb="2">
      <t>キンム</t>
    </rPh>
    <rPh sb="2" eb="5">
      <t>ジカンスウ</t>
    </rPh>
    <rPh sb="5" eb="7">
      <t>ゴウケイ</t>
    </rPh>
    <phoneticPr fontId="29"/>
  </si>
  <si>
    <t>常勤換算の対象時間数</t>
    <rPh sb="0" eb="2">
      <t>ジョウキン</t>
    </rPh>
    <rPh sb="2" eb="4">
      <t>カンサン</t>
    </rPh>
    <rPh sb="5" eb="7">
      <t>タイショウ</t>
    </rPh>
    <rPh sb="7" eb="9">
      <t>ジカン</t>
    </rPh>
    <rPh sb="9" eb="10">
      <t>スウ</t>
    </rPh>
    <phoneticPr fontId="29"/>
  </si>
  <si>
    <t>常勤換算方法対象外の</t>
    <rPh sb="0" eb="2">
      <t>ジョウキン</t>
    </rPh>
    <rPh sb="2" eb="4">
      <t>カンサン</t>
    </rPh>
    <rPh sb="4" eb="6">
      <t>ホウホウ</t>
    </rPh>
    <rPh sb="6" eb="9">
      <t>タイショウガイ</t>
    </rPh>
    <phoneticPr fontId="29"/>
  </si>
  <si>
    <t>記号</t>
    <rPh sb="0" eb="2">
      <t>キゴウ</t>
    </rPh>
    <phoneticPr fontId="29"/>
  </si>
  <si>
    <t>区分</t>
    <rPh sb="0" eb="2">
      <t>クブン</t>
    </rPh>
    <phoneticPr fontId="29"/>
  </si>
  <si>
    <t>合計</t>
    <rPh sb="0" eb="2">
      <t>ゴウケイ</t>
    </rPh>
    <phoneticPr fontId="29"/>
  </si>
  <si>
    <t>当月合計</t>
    <rPh sb="0" eb="2">
      <t>トウゲツ</t>
    </rPh>
    <rPh sb="2" eb="4">
      <t>ゴウケイ</t>
    </rPh>
    <phoneticPr fontId="29"/>
  </si>
  <si>
    <t>週平均</t>
    <rPh sb="0" eb="3">
      <t>シュウヘイキン</t>
    </rPh>
    <phoneticPr fontId="29"/>
  </si>
  <si>
    <t>常勤の従業者の人数</t>
    <rPh sb="0" eb="2">
      <t>ジョウキン</t>
    </rPh>
    <rPh sb="3" eb="6">
      <t>ジュウギョウシャ</t>
    </rPh>
    <rPh sb="7" eb="9">
      <t>ニンズウ</t>
    </rPh>
    <phoneticPr fontId="29"/>
  </si>
  <si>
    <t>A</t>
    <phoneticPr fontId="29"/>
  </si>
  <si>
    <t>常勤で専従</t>
    <rPh sb="0" eb="2">
      <t>ジョウキン</t>
    </rPh>
    <rPh sb="3" eb="5">
      <t>センジュウ</t>
    </rPh>
    <phoneticPr fontId="29"/>
  </si>
  <si>
    <t>要介護者</t>
    <rPh sb="0" eb="1">
      <t>ヨウ</t>
    </rPh>
    <rPh sb="1" eb="3">
      <t>カイゴ</t>
    </rPh>
    <rPh sb="3" eb="4">
      <t>シャ</t>
    </rPh>
    <phoneticPr fontId="29"/>
  </si>
  <si>
    <t>B</t>
    <phoneticPr fontId="29"/>
  </si>
  <si>
    <t>常勤で兼務</t>
    <rPh sb="0" eb="2">
      <t>ジョウキン</t>
    </rPh>
    <rPh sb="3" eb="5">
      <t>ケンム</t>
    </rPh>
    <phoneticPr fontId="29"/>
  </si>
  <si>
    <t>要支援者等</t>
    <rPh sb="0" eb="3">
      <t>ヨウシエン</t>
    </rPh>
    <rPh sb="3" eb="4">
      <t>シャ</t>
    </rPh>
    <rPh sb="4" eb="5">
      <t>トウ</t>
    </rPh>
    <phoneticPr fontId="29"/>
  </si>
  <si>
    <t>C</t>
    <phoneticPr fontId="29"/>
  </si>
  <si>
    <t>非常勤で専従</t>
    <rPh sb="0" eb="3">
      <t>ヒジョウキン</t>
    </rPh>
    <rPh sb="4" eb="6">
      <t>センジュウ</t>
    </rPh>
    <phoneticPr fontId="29"/>
  </si>
  <si>
    <t>-</t>
    <phoneticPr fontId="29"/>
  </si>
  <si>
    <t>D</t>
    <phoneticPr fontId="29"/>
  </si>
  <si>
    <t>非常勤で兼務</t>
    <rPh sb="0" eb="3">
      <t>ヒジョウキン</t>
    </rPh>
    <rPh sb="4" eb="6">
      <t>ケンム</t>
    </rPh>
    <phoneticPr fontId="29"/>
  </si>
  <si>
    <t>（平均利用者数）</t>
    <rPh sb="1" eb="3">
      <t>ヘイキン</t>
    </rPh>
    <rPh sb="3" eb="6">
      <t>リヨウシャ</t>
    </rPh>
    <rPh sb="6" eb="7">
      <t>スウ</t>
    </rPh>
    <phoneticPr fontId="29"/>
  </si>
  <si>
    <t>■ 常勤換算方法による人数</t>
    <rPh sb="2" eb="4">
      <t>ジョウキン</t>
    </rPh>
    <rPh sb="4" eb="6">
      <t>カンサン</t>
    </rPh>
    <rPh sb="6" eb="8">
      <t>ホウホウ</t>
    </rPh>
    <rPh sb="11" eb="13">
      <t>ニンズウ</t>
    </rPh>
    <phoneticPr fontId="29"/>
  </si>
  <si>
    <t>基準：</t>
    <rPh sb="0" eb="2">
      <t>キジュン</t>
    </rPh>
    <phoneticPr fontId="29"/>
  </si>
  <si>
    <t>週</t>
  </si>
  <si>
    <t>サービス提供責任者</t>
    <phoneticPr fontId="29"/>
  </si>
  <si>
    <t>常勤換算の</t>
    <rPh sb="0" eb="2">
      <t>ジョウキン</t>
    </rPh>
    <rPh sb="2" eb="4">
      <t>カンサン</t>
    </rPh>
    <phoneticPr fontId="29"/>
  </si>
  <si>
    <t>常勤の従業者が</t>
    <rPh sb="0" eb="2">
      <t>ジョウキン</t>
    </rPh>
    <rPh sb="3" eb="6">
      <t>ジュウギョウシャ</t>
    </rPh>
    <phoneticPr fontId="29"/>
  </si>
  <si>
    <t>平均利用者数</t>
    <rPh sb="0" eb="2">
      <t>ヘイキン</t>
    </rPh>
    <rPh sb="2" eb="5">
      <t>リヨウシャ</t>
    </rPh>
    <rPh sb="5" eb="6">
      <t>スウ</t>
    </rPh>
    <phoneticPr fontId="29"/>
  </si>
  <si>
    <t>（※）</t>
    <phoneticPr fontId="29"/>
  </si>
  <si>
    <t>の必要配置人数</t>
    <rPh sb="1" eb="3">
      <t>ヒツヨウ</t>
    </rPh>
    <rPh sb="3" eb="5">
      <t>ハイチ</t>
    </rPh>
    <rPh sb="5" eb="7">
      <t>ニンズウ</t>
    </rPh>
    <phoneticPr fontId="29"/>
  </si>
  <si>
    <t>常勤換算後の人数</t>
    <rPh sb="0" eb="2">
      <t>ジョウキン</t>
    </rPh>
    <rPh sb="2" eb="4">
      <t>カンサン</t>
    </rPh>
    <rPh sb="4" eb="5">
      <t>ゴ</t>
    </rPh>
    <rPh sb="6" eb="8">
      <t>ニンズウ</t>
    </rPh>
    <phoneticPr fontId="29"/>
  </si>
  <si>
    <t>÷</t>
    <phoneticPr fontId="29"/>
  </si>
  <si>
    <t>＝</t>
    <phoneticPr fontId="29"/>
  </si>
  <si>
    <t>⇒</t>
    <phoneticPr fontId="29"/>
  </si>
  <si>
    <t>（小数点第1位に切り上げ）</t>
    <rPh sb="1" eb="4">
      <t>ショウスウテン</t>
    </rPh>
    <rPh sb="4" eb="5">
      <t>ダイ</t>
    </rPh>
    <rPh sb="6" eb="7">
      <t>イ</t>
    </rPh>
    <rPh sb="8" eb="9">
      <t>キ</t>
    </rPh>
    <rPh sb="10" eb="11">
      <t>ア</t>
    </rPh>
    <phoneticPr fontId="29"/>
  </si>
  <si>
    <t>（小数点第2位以下切り捨て）</t>
    <rPh sb="1" eb="4">
      <t>ショウスウテン</t>
    </rPh>
    <rPh sb="4" eb="5">
      <t>ダイ</t>
    </rPh>
    <rPh sb="6" eb="7">
      <t>イ</t>
    </rPh>
    <rPh sb="7" eb="9">
      <t>イカ</t>
    </rPh>
    <rPh sb="9" eb="10">
      <t>キ</t>
    </rPh>
    <rPh sb="11" eb="12">
      <t>ス</t>
    </rPh>
    <phoneticPr fontId="2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</si>
  <si>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</si>
  <si>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</si>
  <si>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</si>
  <si>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9"/>
  </si>
  <si>
    <t>常勤の従業者の人数</t>
  </si>
  <si>
    <t>常勤換算方法による人数</t>
    <rPh sb="0" eb="2">
      <t>ジョウキン</t>
    </rPh>
    <rPh sb="2" eb="4">
      <t>カンサン</t>
    </rPh>
    <rPh sb="4" eb="6">
      <t>ホウホウ</t>
    </rPh>
    <rPh sb="9" eb="11">
      <t>ニンズウ</t>
    </rPh>
    <phoneticPr fontId="2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</si>
  <si>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9"/>
  </si>
  <si>
    <t>＋</t>
    <phoneticPr fontId="2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</si>
  <si>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9"/>
  </si>
  <si>
    <t>≪提出不要≫</t>
    <rPh sb="1" eb="3">
      <t>テイシュツ</t>
    </rPh>
    <rPh sb="3" eb="5">
      <t>フヨウ</t>
    </rPh>
    <phoneticPr fontId="29"/>
  </si>
  <si>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4"/>
  </si>
  <si>
    <t>・・・直接入力する必要がある箇所です。</t>
    <rPh sb="3" eb="5">
      <t>チョクセツ</t>
    </rPh>
    <rPh sb="5" eb="7">
      <t>ニュウリョク</t>
    </rPh>
    <rPh sb="9" eb="11">
      <t>ヒツヨウ</t>
    </rPh>
    <rPh sb="14" eb="16">
      <t>カショ</t>
    </rPh>
    <phoneticPr fontId="29"/>
  </si>
  <si>
    <t>下記の記入方法に従って、入力してください。</t>
    <rPh sb="0" eb="2">
      <t>カキ</t>
    </rPh>
    <rPh sb="3" eb="5">
      <t>キニュウ</t>
    </rPh>
    <rPh sb="5" eb="7">
      <t>ホウホウ</t>
    </rPh>
    <rPh sb="8" eb="9">
      <t>シタガ</t>
    </rPh>
    <rPh sb="12" eb="14">
      <t>ニュウリョク</t>
    </rPh>
    <phoneticPr fontId="29"/>
  </si>
  <si>
    <t>・・・プルダウンから選択して入力する必要がある箇所です。</t>
    <rPh sb="10" eb="12">
      <t>センタク</t>
    </rPh>
    <rPh sb="14" eb="16">
      <t>ニュウリョク</t>
    </rPh>
    <rPh sb="18" eb="20">
      <t>ヒツヨウ</t>
    </rPh>
    <rPh sb="23" eb="25">
      <t>カショ</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</si>
  <si>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</si>
  <si>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</si>
  <si>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</si>
  <si>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</si>
  <si>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9"/>
  </si>
  <si>
    <t xml:space="preserve"> 　　 記入の順序は、職種ごとにまとめてください。</t>
    <rPh sb="4" eb="6">
      <t>キニュウ</t>
    </rPh>
    <rPh sb="7" eb="9">
      <t>ジュンジョ</t>
    </rPh>
    <rPh sb="11" eb="13">
      <t>ショクシュ</t>
    </rPh>
    <phoneticPr fontId="29"/>
  </si>
  <si>
    <t>職種名</t>
    <rPh sb="0" eb="2">
      <t>ショクシュ</t>
    </rPh>
    <rPh sb="2" eb="3">
      <t>メイ</t>
    </rPh>
    <phoneticPr fontId="29"/>
  </si>
  <si>
    <t>管理者</t>
    <rPh sb="0" eb="3">
      <t>カンリシャ</t>
    </rPh>
    <phoneticPr fontId="29"/>
  </si>
  <si>
    <t>サービス提供責任者</t>
    <rPh sb="4" eb="6">
      <t>テイキョウ</t>
    </rPh>
    <rPh sb="6" eb="9">
      <t>セキニンシャ</t>
    </rPh>
    <phoneticPr fontId="29"/>
  </si>
  <si>
    <t>訪問介護員</t>
    <rPh sb="0" eb="2">
      <t>ホウモン</t>
    </rPh>
    <rPh sb="2" eb="4">
      <t>カイゴ</t>
    </rPh>
    <rPh sb="4" eb="5">
      <t>イン</t>
    </rPh>
    <phoneticPr fontId="29"/>
  </si>
  <si>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2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</si>
  <si>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</si>
  <si>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</si>
  <si>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</si>
  <si>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</si>
  <si>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</si>
  <si>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</si>
  <si>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</si>
  <si>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9"/>
  </si>
  <si>
    <t>　(7) 従業者の氏名を記入してください。</t>
    <rPh sb="5" eb="8">
      <t>ジュウギョウシャ</t>
    </rPh>
    <rPh sb="9" eb="11">
      <t>シメイ</t>
    </rPh>
    <rPh sb="12" eb="14">
      <t>キニュウ</t>
    </rPh>
    <phoneticPr fontId="2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</si>
  <si>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9"/>
  </si>
  <si>
    <t>　　  ※ 指定基準の確認に際しては、４週分の入力で差し支えありません。</t>
    <phoneticPr fontId="2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</si>
  <si>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</si>
  <si>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</si>
  <si>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</si>
  <si>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</si>
  <si>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</si>
  <si>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2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</si>
  <si>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</si>
  <si>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9"/>
  </si>
  <si>
    <t>　　　　○ 常勤換算方法とは、非常勤の従業者について「事業所の従業者の勤務延時間数を当該事業所において常勤の従業者が勤務すべき時間数で除することにより、</t>
    <phoneticPr fontId="29"/>
  </si>
  <si>
    <t>　　　　　常勤の従業者の員数に換算する方法」であるため、常勤の従業者については常勤換算方法によらず、実人数で計算する。</t>
    <phoneticPr fontId="29"/>
  </si>
  <si>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9"/>
  </si>
  <si>
    <t>　　　　　手入力すること。</t>
    <phoneticPr fontId="2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</si>
  <si>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</si>
  <si>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</si>
  <si>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9"/>
  </si>
  <si>
    <t>１．サービス種別</t>
    <rPh sb="6" eb="8">
      <t>シュベツ</t>
    </rPh>
    <phoneticPr fontId="29"/>
  </si>
  <si>
    <t>サービス種別名</t>
    <rPh sb="4" eb="6">
      <t>シュベツ</t>
    </rPh>
    <rPh sb="6" eb="7">
      <t>メイ</t>
    </rPh>
    <phoneticPr fontId="29"/>
  </si>
  <si>
    <t>２．職種名・資格名称</t>
    <rPh sb="2" eb="4">
      <t>ショクシュ</t>
    </rPh>
    <rPh sb="4" eb="5">
      <t>メイ</t>
    </rPh>
    <rPh sb="6" eb="8">
      <t>シカク</t>
    </rPh>
    <rPh sb="8" eb="10">
      <t>メイショウ</t>
    </rPh>
    <phoneticPr fontId="29"/>
  </si>
  <si>
    <t>訪問介護員</t>
    <rPh sb="0" eb="2">
      <t>ホウモン</t>
    </rPh>
    <rPh sb="2" eb="5">
      <t>カイゴイン</t>
    </rPh>
    <phoneticPr fontId="29"/>
  </si>
  <si>
    <t>ー</t>
    <phoneticPr fontId="29"/>
  </si>
  <si>
    <t>資格</t>
    <rPh sb="0" eb="2">
      <t>シカク</t>
    </rPh>
    <phoneticPr fontId="29"/>
  </si>
  <si>
    <t>介護福祉士</t>
    <rPh sb="0" eb="2">
      <t>カイゴ</t>
    </rPh>
    <rPh sb="2" eb="5">
      <t>フクシシ</t>
    </rPh>
    <phoneticPr fontId="29"/>
  </si>
  <si>
    <t>看護師</t>
    <phoneticPr fontId="29"/>
  </si>
  <si>
    <t>看護師</t>
    <rPh sb="0" eb="3">
      <t>カンゴシ</t>
    </rPh>
    <phoneticPr fontId="29"/>
  </si>
  <si>
    <t>准看護師</t>
    <phoneticPr fontId="29"/>
  </si>
  <si>
    <t>准看護師</t>
    <rPh sb="0" eb="4">
      <t>ジュンカンゴシ</t>
    </rPh>
    <phoneticPr fontId="29"/>
  </si>
  <si>
    <t>実務者研修修了者</t>
    <rPh sb="5" eb="7">
      <t>シュウリョウ</t>
    </rPh>
    <phoneticPr fontId="29"/>
  </si>
  <si>
    <t>実務者研修修了者</t>
    <rPh sb="0" eb="3">
      <t>ジツムシャ</t>
    </rPh>
    <rPh sb="3" eb="5">
      <t>ケンシュウ</t>
    </rPh>
    <rPh sb="5" eb="8">
      <t>シュウリョウシャ</t>
    </rPh>
    <phoneticPr fontId="29"/>
  </si>
  <si>
    <t>旧介護職員基礎研修課程修了者</t>
    <phoneticPr fontId="29"/>
  </si>
  <si>
    <t>介護職員初任者研修修了者</t>
    <rPh sb="0" eb="2">
      <t>カイゴ</t>
    </rPh>
    <rPh sb="2" eb="4">
      <t>ショクイン</t>
    </rPh>
    <rPh sb="4" eb="7">
      <t>ショニンシャ</t>
    </rPh>
    <rPh sb="7" eb="9">
      <t>ケンシュウ</t>
    </rPh>
    <rPh sb="9" eb="12">
      <t>シュウリョウシャ</t>
    </rPh>
    <phoneticPr fontId="29"/>
  </si>
  <si>
    <t>旧ホームヘルパー1級課程修了者</t>
    <rPh sb="0" eb="1">
      <t>キュウ</t>
    </rPh>
    <rPh sb="9" eb="10">
      <t>キュウ</t>
    </rPh>
    <rPh sb="10" eb="12">
      <t>カテイ</t>
    </rPh>
    <rPh sb="12" eb="15">
      <t>シュウリョウシャ</t>
    </rPh>
    <phoneticPr fontId="29"/>
  </si>
  <si>
    <t>生活援助従事者研修修了者</t>
    <rPh sb="0" eb="2">
      <t>セイカツ</t>
    </rPh>
    <rPh sb="2" eb="4">
      <t>エンジョ</t>
    </rPh>
    <rPh sb="4" eb="7">
      <t>ジュウジシャ</t>
    </rPh>
    <rPh sb="7" eb="9">
      <t>ケンシュウ</t>
    </rPh>
    <rPh sb="9" eb="12">
      <t>シュウリョウシャ</t>
    </rPh>
    <phoneticPr fontId="29"/>
  </si>
  <si>
    <t>共生型訪問介護のサービス提供責任者</t>
    <rPh sb="0" eb="2">
      <t>キョウセイ</t>
    </rPh>
    <rPh sb="2" eb="3">
      <t>ガタ</t>
    </rPh>
    <rPh sb="3" eb="5">
      <t>ホウモン</t>
    </rPh>
    <rPh sb="5" eb="7">
      <t>カイゴ</t>
    </rPh>
    <rPh sb="12" eb="14">
      <t>テイキョウ</t>
    </rPh>
    <rPh sb="14" eb="17">
      <t>セキニンシャ</t>
    </rPh>
    <phoneticPr fontId="2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</si>
  <si>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9"/>
  </si>
  <si>
    <t>旧ホームヘルパー2級課程修了者</t>
    <rPh sb="0" eb="1">
      <t>キュウ</t>
    </rPh>
    <rPh sb="9" eb="10">
      <t>キュウ</t>
    </rPh>
    <rPh sb="10" eb="12">
      <t>カテイ</t>
    </rPh>
    <rPh sb="12" eb="15">
      <t>シュウリョウシャ</t>
    </rPh>
    <phoneticPr fontId="29"/>
  </si>
  <si>
    <t>【自治体の皆様へ】</t>
    <rPh sb="1" eb="4">
      <t>ジチタイ</t>
    </rPh>
    <rPh sb="5" eb="7">
      <t>ミナサマ</t>
    </rPh>
    <phoneticPr fontId="29"/>
  </si>
  <si>
    <t>※ INDIRECT関数使用のため、以下のとおりセルに「名前の定義」をしています。</t>
    <rPh sb="10" eb="12">
      <t>カンスウ</t>
    </rPh>
    <rPh sb="12" eb="14">
      <t>シヨウ</t>
    </rPh>
    <rPh sb="18" eb="20">
      <t>イカ</t>
    </rPh>
    <rPh sb="28" eb="30">
      <t>ナマエ</t>
    </rPh>
    <rPh sb="31" eb="33">
      <t>テイギ</t>
    </rPh>
    <phoneticPr fontId="29"/>
  </si>
  <si>
    <t>　12行目・・・「職種」</t>
    <rPh sb="3" eb="5">
      <t>ギョウメ</t>
    </rPh>
    <rPh sb="9" eb="11">
      <t>ショクシュ</t>
    </rPh>
    <phoneticPr fontId="29"/>
  </si>
  <si>
    <t>　C列・・・「管理者」</t>
    <rPh sb="2" eb="3">
      <t>レツ</t>
    </rPh>
    <rPh sb="7" eb="10">
      <t>カンリシャ</t>
    </rPh>
    <phoneticPr fontId="29"/>
  </si>
  <si>
    <t>　D列・・・「サービス提供責任者」</t>
    <rPh sb="2" eb="3">
      <t>レツ</t>
    </rPh>
    <rPh sb="11" eb="13">
      <t>テイキョウ</t>
    </rPh>
    <rPh sb="13" eb="16">
      <t>セキニンシャ</t>
    </rPh>
    <phoneticPr fontId="29"/>
  </si>
  <si>
    <t>　E列・・・「訪問介護員」</t>
    <rPh sb="2" eb="3">
      <t>レツ</t>
    </rPh>
    <rPh sb="7" eb="9">
      <t>ホウモン</t>
    </rPh>
    <rPh sb="9" eb="12">
      <t>カイゴイン</t>
    </rPh>
    <phoneticPr fontId="2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</si>
  <si>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9"/>
  </si>
  <si>
    <t>　行が足りない場合は、適宜追加してください。</t>
    <rPh sb="1" eb="2">
      <t>ギョウ</t>
    </rPh>
    <rPh sb="3" eb="4">
      <t>タ</t>
    </rPh>
    <rPh sb="7" eb="9">
      <t>バアイ</t>
    </rPh>
    <rPh sb="11" eb="13">
      <t>テキギ</t>
    </rPh>
    <rPh sb="13" eb="15">
      <t>ツイカ</t>
    </rPh>
    <phoneticPr fontId="2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</si>
  <si>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</si>
  <si>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9"/>
  </si>
  <si>
    <t>　・「数式」タブ　⇒　「名前の定義」を選択</t>
    <rPh sb="3" eb="5">
      <t>スウシキ</t>
    </rPh>
    <rPh sb="12" eb="14">
      <t>ナマエ</t>
    </rPh>
    <rPh sb="15" eb="17">
      <t>テイギ</t>
    </rPh>
    <rPh sb="19" eb="21">
      <t>センタク</t>
    </rPh>
    <phoneticPr fontId="29"/>
  </si>
  <si>
    <t>　・「名前」に職種名を入力</t>
    <rPh sb="3" eb="5">
      <t>ナマエ</t>
    </rPh>
    <rPh sb="7" eb="9">
      <t>ショクシュ</t>
    </rPh>
    <rPh sb="9" eb="10">
      <t>メイ</t>
    </rPh>
    <rPh sb="11" eb="13">
      <t>ニュウリョク</t>
    </rPh>
    <phoneticPr fontId="2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</si>
  <si>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</si>
  <si>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9"/>
  </si>
  <si>
    <t>訪問型サービスA</t>
    <rPh sb="0" eb="3">
      <t>ホウモンガタ</t>
    </rPh>
    <phoneticPr fontId="29"/>
  </si>
  <si>
    <t>介護予防訪問介護相当サービス・訪問型サービスA</t>
  </si>
  <si>
    <t>介護予防訪問介護相当サービス・訪問型サービスA</t>
    <phoneticPr fontId="24"/>
  </si>
  <si>
    <t>（様式６）</t>
    <rPh sb="1" eb="3">
      <t>ヨウシキ</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</si>
</sst>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quot;(¥&quot;#,##0\)"/>
    <numFmt numFmtId="177" formatCode="#,###.0&quot;人&quot;"/>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s>
  <fonts count="44">
    <font>
      <sz val="11"/>
      <name val="ＭＳ Ｐゴシック"/>
      <family val="3"/>
      <charset val="128"/>
    </font>
    <font>
      <sz val="11"/>
      <color theme="1"/>
      <name val="游ゴシック"/>
      <family val="2"/>
      <charset val="128"/>
      <scheme val="minor"/>
    </font>
    <font>
      <sz val="14"/>
      <name val="DejaVu Sans"/>
      <family val="2"/>
    </font>
    <font>
      <sz val="14"/>
      <name val="ＭＳ Ｐゴシック"/>
      <family val="3"/>
      <charset val="128"/>
    </font>
    <font>
      <sz val="11"/>
      <name val="DejaVu Sans"/>
      <family val="2"/>
    </font>
    <font>
      <sz val="10"/>
      <name val="DejaVu Sans"/>
      <family val="2"/>
    </font>
    <font>
      <sz val="10"/>
      <name val="ＭＳ Ｐゴシック"/>
      <family val="3"/>
      <charset val="128"/>
    </font>
    <font>
      <sz val="11"/>
      <name val="ＭＳ Ｐ明朝"/>
      <family val="1"/>
      <charset val="128"/>
    </font>
    <font>
      <sz val="16"/>
      <name val="DejaVu Sans"/>
      <family val="2"/>
    </font>
    <font>
      <sz val="14"/>
      <color indexed="8"/>
      <name val="DejaVu Sans"/>
      <family val="2"/>
    </font>
    <font>
      <sz val="14"/>
      <color indexed="8"/>
      <name val="ＭＳ Ｐゴシック"/>
      <family val="3"/>
      <charset val="128"/>
    </font>
    <font>
      <b/>
      <sz val="12"/>
      <color indexed="8"/>
      <name val="DejaVu Sans"/>
      <family val="2"/>
    </font>
    <font>
      <sz val="11"/>
      <color indexed="8"/>
      <name val="DejaVu Sans"/>
      <family val="2"/>
    </font>
    <font>
      <b/>
      <sz val="12"/>
      <name val="ＭＳ Ｐゴシック"/>
      <family val="3"/>
      <charset val="128"/>
    </font>
    <font>
      <b/>
      <sz val="12"/>
      <name val="DejaVu Sans"/>
      <family val="2"/>
    </font>
    <font>
      <b/>
      <sz val="11"/>
      <name val="ＭＳ Ｐゴシック"/>
      <family val="3"/>
      <charset val="128"/>
    </font>
    <font>
      <b/>
      <sz val="11"/>
      <name val="DejaVu Sans"/>
      <family val="2"/>
    </font>
    <font>
      <sz val="24"/>
      <name val="ＭＳ Ｐゴシック"/>
      <family val="3"/>
      <charset val="128"/>
    </font>
    <font>
      <b/>
      <sz val="12"/>
      <color indexed="10"/>
      <name val="DejaVu Sans"/>
      <family val="2"/>
    </font>
    <font>
      <sz val="11"/>
      <color indexed="10"/>
      <name val="ＭＳ Ｐゴシック"/>
      <family val="3"/>
      <charset val="128"/>
    </font>
    <font>
      <sz val="11"/>
      <color indexed="10"/>
      <name val="DejaVu Sans"/>
      <family val="2"/>
    </font>
    <font>
      <b/>
      <sz val="12"/>
      <color indexed="8"/>
      <name val="ＭＳ Ｐゴシック"/>
      <family val="3"/>
      <charset val="128"/>
    </font>
    <font>
      <b/>
      <sz val="11"/>
      <color indexed="8"/>
      <name val="ＭＳ Ｐゴシック"/>
      <family val="3"/>
      <charset val="128"/>
    </font>
    <font>
      <b/>
      <sz val="11"/>
      <color indexed="8"/>
      <name val="DejaVu Sans"/>
      <family val="2"/>
    </font>
    <font>
      <sz val="6"/>
      <name val="ＭＳ Ｐゴシック"/>
      <family val="3"/>
      <charset val="128"/>
    </font>
    <font>
      <sz val="16"/>
      <name val="ＭＳ Ｐゴシック"/>
      <family val="3"/>
      <charset val="128"/>
    </font>
    <font>
      <b/>
      <sz val="12"/>
      <color indexed="81"/>
      <name val="MS P ゴシック"/>
      <family val="3"/>
      <charset val="128"/>
    </font>
    <font>
      <sz val="16"/>
      <name val="HGSｺﾞｼｯｸM"/>
      <family val="3"/>
      <charset val="128"/>
    </font>
    <font>
      <b/>
      <sz val="16"/>
      <name val="HGSｺﾞｼｯｸM"/>
      <family val="3"/>
      <charset val="128"/>
    </font>
    <font>
      <sz val="6"/>
      <name val="游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16"/>
      <color theme="1"/>
      <name val="游ゴシック"/>
      <family val="2"/>
      <charset val="128"/>
      <scheme val="minor"/>
    </font>
  </fonts>
  <fills count="10">
    <fill>
      <patternFill patternType="none"/>
    </fill>
    <fill>
      <patternFill patternType="gray125"/>
    </fill>
    <fill>
      <patternFill patternType="solid">
        <fgColor indexed="44"/>
        <bgColor indexed="31"/>
      </patternFill>
    </fill>
    <fill>
      <patternFill patternType="solid">
        <fgColor indexed="45"/>
        <bgColor indexed="29"/>
      </patternFill>
    </fill>
    <fill>
      <patternFill patternType="solid">
        <fgColor indexed="9"/>
        <bgColor indexed="26"/>
      </patternFill>
    </fill>
    <fill>
      <patternFill patternType="solid">
        <fgColor indexed="13"/>
        <bgColor indexed="3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0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bottom/>
      <diagonal/>
    </border>
    <border>
      <left/>
      <right style="thin">
        <color indexed="8"/>
      </right>
      <top style="double">
        <color indexed="8"/>
      </top>
      <bottom/>
      <diagonal/>
    </border>
    <border>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medium">
        <color indexed="10"/>
      </left>
      <right style="medium">
        <color indexed="10"/>
      </right>
      <top style="medium">
        <color indexed="10"/>
      </top>
      <bottom style="medium">
        <color indexed="10"/>
      </bottom>
      <diagonal/>
    </border>
    <border>
      <left/>
      <right/>
      <top style="medium">
        <color indexed="10"/>
      </top>
      <bottom style="medium">
        <color indexed="10"/>
      </bottom>
      <diagonal/>
    </border>
    <border>
      <left/>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diagonalUp="1">
      <left style="thin">
        <color indexed="8"/>
      </left>
      <right style="thin">
        <color indexed="8"/>
      </right>
      <top style="thin">
        <color indexed="8"/>
      </top>
      <bottom style="medium">
        <color indexed="8"/>
      </bottom>
      <diagonal style="thin">
        <color indexed="8"/>
      </diagonal>
    </border>
    <border>
      <left style="thin">
        <color indexed="8"/>
      </left>
      <right style="thin">
        <color indexed="8"/>
      </right>
      <top style="hair">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medium">
        <color indexed="8"/>
      </left>
      <right style="thin">
        <color indexed="8"/>
      </right>
      <top style="medium">
        <color indexed="8"/>
      </top>
      <bottom/>
      <diagonal/>
    </border>
    <border diagonalUp="1">
      <left style="thin">
        <color indexed="8"/>
      </left>
      <right style="thin">
        <color indexed="8"/>
      </right>
      <top style="thin">
        <color indexed="8"/>
      </top>
      <bottom/>
      <diagonal style="thin">
        <color indexed="8"/>
      </diagonal>
    </border>
    <border>
      <left style="thin">
        <color indexed="8"/>
      </left>
      <right style="medium">
        <color indexed="8"/>
      </right>
      <top/>
      <bottom style="hair">
        <color indexed="8"/>
      </bottom>
      <diagonal/>
    </border>
    <border>
      <left style="thin">
        <color indexed="8"/>
      </left>
      <right style="medium">
        <color indexed="8"/>
      </right>
      <top style="hair">
        <color indexed="8"/>
      </top>
      <bottom style="hair">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445">
    <xf numFmtId="0" fontId="0" fillId="0" borderId="0" xfId="0"/>
    <xf numFmtId="0" fontId="3" fillId="0" borderId="0" xfId="0" applyFont="1"/>
    <xf numFmtId="0" fontId="4" fillId="0" borderId="0" xfId="0" applyFont="1" applyAlignment="1">
      <alignment horizontal="right" vertical="top"/>
    </xf>
    <xf numFmtId="0" fontId="4" fillId="0" borderId="1" xfId="0" applyFont="1" applyBorder="1"/>
    <xf numFmtId="0" fontId="4" fillId="0" borderId="2" xfId="0" applyFont="1" applyBorder="1" applyAlignment="1">
      <alignment horizontal="center"/>
    </xf>
    <xf numFmtId="0" fontId="0" fillId="0" borderId="3" xfId="0" applyBorder="1" applyAlignment="1">
      <alignment horizontal="center"/>
    </xf>
    <xf numFmtId="0" fontId="4" fillId="0" borderId="4" xfId="0" applyFont="1" applyBorder="1" applyAlignment="1">
      <alignment horizontal="left"/>
    </xf>
    <xf numFmtId="0" fontId="4" fillId="0" borderId="4" xfId="0" applyFont="1" applyBorder="1" applyAlignment="1">
      <alignment horizontal="center"/>
    </xf>
    <xf numFmtId="0" fontId="0" fillId="0" borderId="2" xfId="0" applyBorder="1"/>
    <xf numFmtId="0" fontId="5" fillId="0" borderId="2" xfId="0" applyFont="1" applyBorder="1" applyAlignment="1">
      <alignment horizontal="right"/>
    </xf>
    <xf numFmtId="0" fontId="6" fillId="0" borderId="3" xfId="0" applyFont="1" applyBorder="1" applyAlignment="1">
      <alignment horizontal="right"/>
    </xf>
    <xf numFmtId="0" fontId="0" fillId="0" borderId="4" xfId="0" applyBorder="1"/>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0" xfId="0" applyFont="1"/>
    <xf numFmtId="0" fontId="0" fillId="0" borderId="0" xfId="0" applyAlignment="1">
      <alignment vertical="center"/>
    </xf>
    <xf numFmtId="0" fontId="4" fillId="0" borderId="0" xfId="0" applyFont="1" applyAlignment="1">
      <alignment horizontal="right" vertical="center"/>
    </xf>
    <xf numFmtId="0" fontId="7" fillId="0" borderId="0" xfId="0" applyFont="1" applyAlignment="1">
      <alignment vertical="center"/>
    </xf>
    <xf numFmtId="0" fontId="0" fillId="0" borderId="0" xfId="0" applyAlignment="1">
      <alignment horizontal="right"/>
    </xf>
    <xf numFmtId="0" fontId="7" fillId="0" borderId="0" xfId="0" applyFont="1" applyAlignment="1">
      <alignment horizontal="center" vertical="center"/>
    </xf>
    <xf numFmtId="0" fontId="0" fillId="0" borderId="0" xfId="0" applyAlignment="1">
      <alignment horizontal="center"/>
    </xf>
    <xf numFmtId="0" fontId="4" fillId="0" borderId="1" xfId="0" applyFont="1" applyBorder="1" applyAlignment="1">
      <alignment vertical="center"/>
    </xf>
    <xf numFmtId="0" fontId="4" fillId="0" borderId="2"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4" fillId="0" borderId="0" xfId="0" applyFont="1" applyAlignment="1">
      <alignment vertical="center"/>
    </xf>
    <xf numFmtId="0" fontId="0" fillId="0" borderId="10" xfId="0" applyBorder="1"/>
    <xf numFmtId="0" fontId="6" fillId="0" borderId="4" xfId="0" applyFont="1" applyBorder="1" applyAlignment="1">
      <alignment horizontal="right"/>
    </xf>
    <xf numFmtId="0" fontId="6" fillId="0" borderId="0" xfId="0" applyFont="1" applyAlignment="1">
      <alignment horizontal="right"/>
    </xf>
    <xf numFmtId="0" fontId="6" fillId="0" borderId="0" xfId="0" applyFont="1" applyAlignment="1">
      <alignment horizontal="left"/>
    </xf>
    <xf numFmtId="0" fontId="4" fillId="0" borderId="0" xfId="0" applyFont="1"/>
    <xf numFmtId="0" fontId="0" fillId="0" borderId="11" xfId="0" applyBorder="1" applyAlignment="1">
      <alignment vertical="center"/>
    </xf>
    <xf numFmtId="0" fontId="0" fillId="0" borderId="3" xfId="0" applyBorder="1" applyAlignment="1">
      <alignment vertical="center"/>
    </xf>
    <xf numFmtId="0" fontId="4" fillId="0" borderId="4" xfId="0" applyFont="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8" xfId="0" applyBorder="1"/>
    <xf numFmtId="0" fontId="0" fillId="0" borderId="14" xfId="0" applyBorder="1"/>
    <xf numFmtId="0" fontId="0" fillId="0" borderId="15" xfId="0" applyBorder="1"/>
    <xf numFmtId="0" fontId="0" fillId="0" borderId="16" xfId="0" applyBorder="1"/>
    <xf numFmtId="0" fontId="0" fillId="0" borderId="9" xfId="0" applyBorder="1"/>
    <xf numFmtId="0" fontId="4" fillId="0" borderId="9" xfId="0" applyFont="1" applyBorder="1" applyAlignment="1">
      <alignment horizontal="right"/>
    </xf>
    <xf numFmtId="0" fontId="0" fillId="0" borderId="11" xfId="0" applyBorder="1"/>
    <xf numFmtId="0" fontId="0" fillId="0" borderId="17" xfId="0" applyBorder="1"/>
    <xf numFmtId="0" fontId="0" fillId="0" borderId="18" xfId="0" applyBorder="1"/>
    <xf numFmtId="0" fontId="5" fillId="0" borderId="0" xfId="0" applyFont="1" applyAlignment="1">
      <alignment horizontal="left" vertical="center"/>
    </xf>
    <xf numFmtId="0" fontId="8" fillId="0" borderId="0" xfId="0" applyFont="1" applyAlignment="1">
      <alignment vertical="top"/>
    </xf>
    <xf numFmtId="0" fontId="4" fillId="0" borderId="2" xfId="0" applyFont="1" applyBorder="1" applyAlignment="1">
      <alignment horizontal="center" wrapText="1"/>
    </xf>
    <xf numFmtId="0" fontId="6" fillId="0" borderId="3" xfId="0" applyFont="1" applyBorder="1" applyAlignment="1">
      <alignment horizontal="left"/>
    </xf>
    <xf numFmtId="0" fontId="9" fillId="0" borderId="0" xfId="0" applyFont="1" applyAlignment="1">
      <alignment horizontal="right" vertical="center"/>
    </xf>
    <xf numFmtId="0" fontId="0" fillId="2" borderId="19" xfId="0" applyFill="1" applyBorder="1" applyAlignment="1">
      <alignment vertical="center"/>
    </xf>
    <xf numFmtId="0" fontId="0" fillId="3" borderId="2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4" xfId="0" applyBorder="1" applyAlignment="1">
      <alignment vertical="center"/>
    </xf>
    <xf numFmtId="0" fontId="15" fillId="2" borderId="21" xfId="0" applyFont="1" applyFill="1" applyBorder="1" applyAlignment="1">
      <alignment horizontal="center" vertical="center" wrapText="1"/>
    </xf>
    <xf numFmtId="176" fontId="16" fillId="2" borderId="4" xfId="0" applyNumberFormat="1" applyFont="1" applyFill="1" applyBorder="1" applyAlignment="1">
      <alignment vertical="center" wrapText="1"/>
    </xf>
    <xf numFmtId="0" fontId="15" fillId="2" borderId="10" xfId="0" applyFont="1" applyFill="1" applyBorder="1" applyAlignment="1">
      <alignment horizontal="center" vertical="center" wrapText="1"/>
    </xf>
    <xf numFmtId="0" fontId="0" fillId="2" borderId="10" xfId="0" applyFill="1" applyBorder="1" applyAlignment="1">
      <alignment horizontal="center" vertical="center" wrapText="1"/>
    </xf>
    <xf numFmtId="0" fontId="17" fillId="0" borderId="22" xfId="0" applyFont="1" applyBorder="1" applyAlignment="1">
      <alignment horizontal="center" vertical="center" wrapText="1"/>
    </xf>
    <xf numFmtId="0" fontId="0" fillId="2" borderId="23" xfId="0" applyFill="1" applyBorder="1" applyAlignment="1">
      <alignment horizontal="center" vertical="center" wrapText="1"/>
    </xf>
    <xf numFmtId="0" fontId="0" fillId="2" borderId="16" xfId="0" applyFill="1" applyBorder="1" applyAlignment="1">
      <alignment horizontal="center" vertical="center" wrapText="1"/>
    </xf>
    <xf numFmtId="176" fontId="4" fillId="4" borderId="24" xfId="0" applyNumberFormat="1" applyFont="1" applyFill="1" applyBorder="1" applyAlignment="1">
      <alignment horizontal="left" vertical="center" wrapText="1"/>
    </xf>
    <xf numFmtId="176" fontId="4" fillId="4" borderId="25" xfId="0" applyNumberFormat="1" applyFont="1" applyFill="1" applyBorder="1" applyAlignment="1">
      <alignment horizontal="left" vertical="center" wrapText="1"/>
    </xf>
    <xf numFmtId="0" fontId="21" fillId="0" borderId="0" xfId="0" applyFont="1" applyAlignment="1">
      <alignment horizontal="left" vertical="center"/>
    </xf>
    <xf numFmtId="0" fontId="0" fillId="2" borderId="26" xfId="0" applyFill="1" applyBorder="1" applyAlignment="1">
      <alignment horizontal="center" vertical="center" wrapText="1"/>
    </xf>
    <xf numFmtId="0" fontId="0" fillId="2" borderId="3" xfId="0"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2" borderId="21" xfId="0" applyFill="1" applyBorder="1" applyAlignment="1">
      <alignment horizontal="center" vertical="center" wrapText="1"/>
    </xf>
    <xf numFmtId="176" fontId="16" fillId="2" borderId="27" xfId="0" applyNumberFormat="1" applyFont="1" applyFill="1" applyBorder="1" applyAlignment="1">
      <alignment vertical="center" wrapText="1"/>
    </xf>
    <xf numFmtId="0" fontId="0" fillId="2" borderId="28" xfId="0" applyFill="1" applyBorder="1" applyAlignment="1">
      <alignment horizontal="center" vertical="center" wrapText="1"/>
    </xf>
    <xf numFmtId="176" fontId="16" fillId="2" borderId="29" xfId="0" applyNumberFormat="1" applyFont="1" applyFill="1" applyBorder="1" applyAlignment="1">
      <alignment vertical="center" wrapText="1"/>
    </xf>
    <xf numFmtId="0" fontId="22" fillId="0" borderId="0" xfId="0" applyFont="1" applyAlignment="1">
      <alignment vertical="center"/>
    </xf>
    <xf numFmtId="0" fontId="3" fillId="0" borderId="0" xfId="0" applyFont="1" applyAlignment="1">
      <alignment vertical="top"/>
    </xf>
    <xf numFmtId="0" fontId="0" fillId="0" borderId="2" xfId="0" applyBorder="1" applyAlignment="1">
      <alignment horizontal="center" wrapText="1"/>
    </xf>
    <xf numFmtId="0" fontId="4" fillId="0" borderId="3" xfId="0" applyFont="1" applyBorder="1" applyAlignment="1">
      <alignment horizontal="center"/>
    </xf>
    <xf numFmtId="0" fontId="0" fillId="0" borderId="3" xfId="0" applyBorder="1"/>
    <xf numFmtId="0" fontId="5" fillId="0" borderId="42" xfId="0" applyFont="1" applyBorder="1" applyAlignment="1">
      <alignment horizontal="center" vertical="center" wrapText="1"/>
    </xf>
    <xf numFmtId="0" fontId="5" fillId="0" borderId="42" xfId="0" applyFont="1" applyBorder="1" applyAlignment="1">
      <alignment horizontal="center"/>
    </xf>
    <xf numFmtId="0" fontId="6" fillId="0" borderId="0" xfId="0" applyFont="1"/>
    <xf numFmtId="0" fontId="0" fillId="0" borderId="2" xfId="0" applyBorder="1" applyAlignment="1">
      <alignment vertical="center"/>
    </xf>
    <xf numFmtId="20" fontId="0" fillId="0" borderId="4" xfId="0" applyNumberFormat="1" applyBorder="1"/>
    <xf numFmtId="20" fontId="0" fillId="0" borderId="0" xfId="0" applyNumberFormat="1"/>
    <xf numFmtId="20" fontId="0" fillId="0" borderId="8" xfId="0" applyNumberFormat="1" applyBorder="1"/>
    <xf numFmtId="20" fontId="5" fillId="0" borderId="42" xfId="0" applyNumberFormat="1" applyFont="1" applyBorder="1" applyAlignment="1">
      <alignment horizontal="center"/>
    </xf>
    <xf numFmtId="20" fontId="0" fillId="0" borderId="8" xfId="0" applyNumberFormat="1" applyBorder="1" applyAlignment="1">
      <alignment vertical="center"/>
    </xf>
    <xf numFmtId="0" fontId="10" fillId="0" borderId="0" xfId="0" applyFont="1" applyAlignment="1">
      <alignment vertical="center"/>
    </xf>
    <xf numFmtId="0" fontId="0" fillId="0" borderId="0" xfId="0" applyAlignment="1">
      <alignment vertical="center" shrinkToFit="1"/>
    </xf>
    <xf numFmtId="0" fontId="0" fillId="0" borderId="49" xfId="0" applyBorder="1"/>
    <xf numFmtId="20" fontId="5" fillId="0" borderId="6" xfId="0" applyNumberFormat="1" applyFont="1" applyBorder="1" applyAlignment="1">
      <alignment horizontal="center"/>
    </xf>
    <xf numFmtId="20" fontId="4" fillId="0" borderId="9" xfId="0" applyNumberFormat="1" applyFont="1" applyBorder="1" applyAlignment="1">
      <alignment horizontal="right"/>
    </xf>
    <xf numFmtId="20" fontId="0" fillId="0" borderId="2" xfId="0" applyNumberFormat="1" applyBorder="1"/>
    <xf numFmtId="0" fontId="27" fillId="0" borderId="0" xfId="1" applyFont="1">
      <alignment vertical="center"/>
    </xf>
    <xf numFmtId="0" fontId="27" fillId="0" borderId="0" xfId="1" applyFont="1" applyAlignment="1">
      <alignment horizontal="left" vertical="center"/>
    </xf>
    <xf numFmtId="0" fontId="28" fillId="0" borderId="0" xfId="1" applyFont="1" applyAlignment="1">
      <alignment horizontal="left" vertical="center"/>
    </xf>
    <xf numFmtId="0" fontId="28" fillId="0" borderId="0" xfId="1" applyFont="1" applyAlignment="1">
      <alignment horizontal="right" vertical="center"/>
    </xf>
    <xf numFmtId="0" fontId="30" fillId="0" borderId="0" xfId="1" applyFont="1" applyAlignment="1">
      <alignment horizontal="left" vertical="center"/>
    </xf>
    <xf numFmtId="0" fontId="28" fillId="0" borderId="0" xfId="1" applyFont="1">
      <alignment vertical="center"/>
    </xf>
    <xf numFmtId="0" fontId="30" fillId="0" borderId="0" xfId="1" applyFont="1" applyAlignment="1">
      <alignment horizontal="right" vertical="center"/>
    </xf>
    <xf numFmtId="0" fontId="30" fillId="8" borderId="0" xfId="1" applyFont="1" applyFill="1" applyAlignment="1">
      <alignment horizontal="center" vertical="center"/>
    </xf>
    <xf numFmtId="0" fontId="30" fillId="8" borderId="0" xfId="1" applyFont="1" applyFill="1" applyAlignment="1">
      <alignment horizontal="right" vertical="center"/>
    </xf>
    <xf numFmtId="0" fontId="30" fillId="8" borderId="0" xfId="1" applyFont="1" applyFill="1">
      <alignment vertical="center"/>
    </xf>
    <xf numFmtId="0" fontId="30" fillId="0" borderId="0" xfId="1" applyFont="1">
      <alignment vertical="center"/>
    </xf>
    <xf numFmtId="0" fontId="28" fillId="0" borderId="0" xfId="1" applyFont="1" applyAlignment="1">
      <alignment horizontal="center" vertical="center"/>
    </xf>
    <xf numFmtId="0" fontId="27" fillId="0" borderId="0" xfId="1" quotePrefix="1" applyFont="1" applyAlignment="1">
      <alignment horizontal="center" vertical="center"/>
    </xf>
    <xf numFmtId="0" fontId="27" fillId="8" borderId="0" xfId="1" applyFont="1" applyFill="1">
      <alignment vertical="center"/>
    </xf>
    <xf numFmtId="0" fontId="28" fillId="8" borderId="0" xfId="1" applyFont="1" applyFill="1" applyAlignment="1">
      <alignment horizontal="right" vertical="center"/>
    </xf>
    <xf numFmtId="0" fontId="28" fillId="8" borderId="0" xfId="1" applyFont="1" applyFill="1">
      <alignment vertical="center"/>
    </xf>
    <xf numFmtId="0" fontId="28" fillId="8" borderId="0" xfId="1" applyFont="1" applyFill="1" applyAlignment="1">
      <alignment horizontal="center" vertical="center"/>
    </xf>
    <xf numFmtId="0" fontId="27" fillId="8" borderId="0" xfId="1" applyFont="1" applyFill="1" applyAlignment="1">
      <alignment horizontal="center" vertical="center"/>
    </xf>
    <xf numFmtId="0" fontId="31" fillId="8" borderId="0" xfId="1" applyFont="1" applyFill="1" applyAlignment="1">
      <alignment horizontal="centerContinuous" vertical="center"/>
    </xf>
    <xf numFmtId="0" fontId="27" fillId="8" borderId="0" xfId="1" applyFont="1" applyFill="1" applyAlignment="1">
      <alignment horizontal="centerContinuous" vertical="center"/>
    </xf>
    <xf numFmtId="0" fontId="31" fillId="0" borderId="0" xfId="1" applyFont="1">
      <alignment vertical="center"/>
    </xf>
    <xf numFmtId="20" fontId="27" fillId="8" borderId="0" xfId="1" applyNumberFormat="1" applyFont="1" applyFill="1">
      <alignment vertical="center"/>
    </xf>
    <xf numFmtId="20" fontId="27" fillId="8" borderId="0" xfId="1" applyNumberFormat="1" applyFont="1" applyFill="1" applyAlignment="1">
      <alignment horizontal="center" vertical="center"/>
    </xf>
    <xf numFmtId="178" fontId="27" fillId="8" borderId="0" xfId="1" applyNumberFormat="1" applyFont="1" applyFill="1">
      <alignment vertical="center"/>
    </xf>
    <xf numFmtId="0" fontId="27" fillId="8" borderId="0" xfId="1" applyFont="1" applyFill="1" applyAlignment="1">
      <alignment horizontal="left" vertical="center"/>
    </xf>
    <xf numFmtId="0" fontId="27" fillId="0" borderId="0" xfId="1" applyFont="1" applyAlignment="1">
      <alignment horizontal="center" vertical="center"/>
    </xf>
    <xf numFmtId="0" fontId="31" fillId="0" borderId="0" xfId="1" applyFont="1" applyAlignment="1">
      <alignment horizontal="left" vertical="center"/>
    </xf>
    <xf numFmtId="0" fontId="27" fillId="0" borderId="0" xfId="1" applyFont="1" applyAlignment="1">
      <alignment horizontal="right" vertical="center"/>
    </xf>
    <xf numFmtId="0" fontId="32" fillId="0" borderId="0" xfId="1" applyFont="1">
      <alignment vertical="center"/>
    </xf>
    <xf numFmtId="0" fontId="32" fillId="0" borderId="0" xfId="1" applyFont="1" applyAlignment="1">
      <alignment horizontal="left" vertical="center"/>
    </xf>
    <xf numFmtId="0" fontId="32" fillId="0" borderId="0" xfId="1" applyFont="1" applyAlignment="1">
      <alignment horizontal="right" vertical="center"/>
    </xf>
    <xf numFmtId="0" fontId="31" fillId="0" borderId="69" xfId="1" applyFont="1" applyBorder="1" applyAlignment="1">
      <alignment horizontal="center" vertical="center"/>
    </xf>
    <xf numFmtId="0" fontId="31" fillId="0" borderId="50" xfId="1" applyFont="1" applyBorder="1" applyAlignment="1">
      <alignment horizontal="center" vertical="center"/>
    </xf>
    <xf numFmtId="0" fontId="31" fillId="0" borderId="70" xfId="1" applyFont="1" applyBorder="1" applyAlignment="1">
      <alignment horizontal="center" vertical="center"/>
    </xf>
    <xf numFmtId="0" fontId="27" fillId="0" borderId="70" xfId="1" applyFont="1" applyBorder="1" applyAlignment="1">
      <alignment horizontal="center" vertical="center"/>
    </xf>
    <xf numFmtId="0" fontId="31" fillId="0" borderId="78" xfId="1" applyFont="1" applyBorder="1" applyAlignment="1">
      <alignment horizontal="center" vertical="center" wrapText="1"/>
    </xf>
    <xf numFmtId="0" fontId="31" fillId="0" borderId="79" xfId="1" applyFont="1" applyBorder="1" applyAlignment="1">
      <alignment horizontal="center" vertical="center" wrapText="1"/>
    </xf>
    <xf numFmtId="0" fontId="31" fillId="0" borderId="80" xfId="1" applyFont="1" applyBorder="1" applyAlignment="1">
      <alignment horizontal="center" vertical="center" wrapText="1"/>
    </xf>
    <xf numFmtId="0" fontId="27" fillId="0" borderId="79" xfId="1" applyFont="1" applyBorder="1" applyAlignment="1">
      <alignment horizontal="center" vertical="center" wrapText="1"/>
    </xf>
    <xf numFmtId="0" fontId="27" fillId="0" borderId="81" xfId="1" applyFont="1" applyBorder="1">
      <alignment vertical="center"/>
    </xf>
    <xf numFmtId="179" fontId="27" fillId="7" borderId="87" xfId="1" applyNumberFormat="1" applyFont="1" applyFill="1" applyBorder="1" applyAlignment="1" applyProtection="1">
      <alignment horizontal="center" vertical="center" shrinkToFit="1"/>
      <protection locked="0"/>
    </xf>
    <xf numFmtId="179" fontId="27" fillId="7" borderId="88" xfId="1" applyNumberFormat="1" applyFont="1" applyFill="1" applyBorder="1" applyAlignment="1" applyProtection="1">
      <alignment horizontal="center" vertical="center" shrinkToFit="1"/>
      <protection locked="0"/>
    </xf>
    <xf numFmtId="179" fontId="27" fillId="7" borderId="89" xfId="1" applyNumberFormat="1" applyFont="1" applyFill="1" applyBorder="1" applyAlignment="1" applyProtection="1">
      <alignment horizontal="center" vertical="center" shrinkToFit="1"/>
      <protection locked="0"/>
    </xf>
    <xf numFmtId="0" fontId="27" fillId="0" borderId="90" xfId="1" applyFont="1" applyBorder="1">
      <alignment vertical="center"/>
    </xf>
    <xf numFmtId="179" fontId="27" fillId="7" borderId="91" xfId="1" applyNumberFormat="1" applyFont="1" applyFill="1" applyBorder="1" applyAlignment="1" applyProtection="1">
      <alignment horizontal="center" vertical="center" shrinkToFit="1"/>
      <protection locked="0"/>
    </xf>
    <xf numFmtId="179" fontId="27" fillId="7" borderId="92" xfId="1" applyNumberFormat="1" applyFont="1" applyFill="1" applyBorder="1" applyAlignment="1" applyProtection="1">
      <alignment horizontal="center" vertical="center" shrinkToFit="1"/>
      <protection locked="0"/>
    </xf>
    <xf numFmtId="179" fontId="27" fillId="7" borderId="93" xfId="1" applyNumberFormat="1" applyFont="1" applyFill="1" applyBorder="1" applyAlignment="1" applyProtection="1">
      <alignment horizontal="center" vertical="center" shrinkToFit="1"/>
      <protection locked="0"/>
    </xf>
    <xf numFmtId="0" fontId="27" fillId="0" borderId="94" xfId="1" applyFont="1" applyBorder="1">
      <alignment vertical="center"/>
    </xf>
    <xf numFmtId="179" fontId="27" fillId="7" borderId="78" xfId="1" applyNumberFormat="1" applyFont="1" applyFill="1" applyBorder="1" applyAlignment="1" applyProtection="1">
      <alignment horizontal="center" vertical="center" shrinkToFit="1"/>
      <protection locked="0"/>
    </xf>
    <xf numFmtId="179" fontId="27" fillId="7" borderId="79" xfId="1" applyNumberFormat="1" applyFont="1" applyFill="1" applyBorder="1" applyAlignment="1" applyProtection="1">
      <alignment horizontal="center" vertical="center" shrinkToFit="1"/>
      <protection locked="0"/>
    </xf>
    <xf numFmtId="179" fontId="27" fillId="7" borderId="80" xfId="1" applyNumberFormat="1" applyFont="1" applyFill="1" applyBorder="1" applyAlignment="1" applyProtection="1">
      <alignment horizontal="center" vertical="center" shrinkToFit="1"/>
      <protection locked="0"/>
    </xf>
    <xf numFmtId="0" fontId="34" fillId="0" borderId="0" xfId="1" applyFont="1">
      <alignment vertical="center"/>
    </xf>
    <xf numFmtId="0" fontId="32" fillId="0" borderId="0" xfId="1" applyFont="1" applyAlignment="1">
      <alignment vertical="center" shrinkToFit="1"/>
    </xf>
    <xf numFmtId="0" fontId="33" fillId="0" borderId="0" xfId="1" applyFont="1" applyAlignment="1">
      <alignment vertical="center" shrinkToFit="1"/>
    </xf>
    <xf numFmtId="0" fontId="31" fillId="0" borderId="0" xfId="1" applyFont="1" applyAlignment="1">
      <alignment vertical="center" shrinkToFit="1"/>
    </xf>
    <xf numFmtId="0" fontId="31" fillId="8" borderId="0" xfId="1" applyFont="1" applyFill="1">
      <alignment vertical="center"/>
    </xf>
    <xf numFmtId="0" fontId="31" fillId="8" borderId="0" xfId="1" applyFont="1" applyFill="1" applyAlignment="1">
      <alignment horizontal="left" vertical="center"/>
    </xf>
    <xf numFmtId="0" fontId="31" fillId="0" borderId="0" xfId="1" applyFont="1" applyAlignment="1">
      <alignment horizontal="center" vertical="center"/>
    </xf>
    <xf numFmtId="181" fontId="31" fillId="8" borderId="0" xfId="1" applyNumberFormat="1" applyFont="1" applyFill="1" applyAlignment="1">
      <alignment horizontal="center" vertical="center"/>
    </xf>
    <xf numFmtId="0" fontId="31" fillId="8" borderId="0" xfId="1" applyFont="1" applyFill="1" applyAlignment="1">
      <alignment horizontal="center" vertical="center"/>
    </xf>
    <xf numFmtId="183" fontId="31" fillId="8" borderId="0" xfId="2" applyNumberFormat="1" applyFont="1" applyFill="1" applyBorder="1" applyAlignment="1" applyProtection="1">
      <alignment horizontal="right" vertical="center"/>
    </xf>
    <xf numFmtId="0" fontId="31" fillId="0" borderId="0" xfId="1" applyFont="1" applyAlignment="1">
      <alignment horizontal="right" vertical="center"/>
    </xf>
    <xf numFmtId="0" fontId="35" fillId="0" borderId="0" xfId="1" applyFont="1">
      <alignment vertical="center"/>
    </xf>
    <xf numFmtId="0" fontId="31" fillId="8" borderId="0" xfId="1" applyFont="1" applyFill="1" applyAlignment="1">
      <alignment horizontal="right" vertical="center"/>
    </xf>
    <xf numFmtId="0" fontId="31" fillId="0" borderId="0" xfId="1" applyFont="1" applyAlignment="1">
      <alignment horizontal="left"/>
    </xf>
    <xf numFmtId="0" fontId="31" fillId="0" borderId="0" xfId="1" applyFont="1" applyAlignment="1">
      <alignment horizontal="center"/>
    </xf>
    <xf numFmtId="0" fontId="31" fillId="0" borderId="49" xfId="1" applyFont="1" applyBorder="1" applyAlignment="1">
      <alignment horizontal="center" vertical="center"/>
    </xf>
    <xf numFmtId="0" fontId="31" fillId="0" borderId="49" xfId="1" applyFont="1" applyBorder="1">
      <alignment vertical="center"/>
    </xf>
    <xf numFmtId="0" fontId="31" fillId="0" borderId="0" xfId="1" applyFont="1" applyAlignment="1">
      <alignment vertical="center" wrapText="1"/>
    </xf>
    <xf numFmtId="0" fontId="31" fillId="0" borderId="0" xfId="1" applyFont="1" applyAlignment="1">
      <alignment horizontal="justify" vertical="center" wrapText="1"/>
    </xf>
    <xf numFmtId="0" fontId="32" fillId="0" borderId="0" xfId="1" applyFont="1" applyAlignment="1">
      <alignment vertical="center" wrapText="1"/>
    </xf>
    <xf numFmtId="0" fontId="32" fillId="0" borderId="0" xfId="1" applyFont="1" applyAlignment="1">
      <alignment horizontal="justify" vertical="center" wrapText="1"/>
    </xf>
    <xf numFmtId="0" fontId="1" fillId="8" borderId="0" xfId="1" applyFill="1">
      <alignment vertical="center"/>
    </xf>
    <xf numFmtId="0" fontId="30" fillId="8" borderId="0" xfId="1" applyFont="1" applyFill="1" applyAlignment="1">
      <alignment horizontal="left" vertical="center"/>
    </xf>
    <xf numFmtId="0" fontId="32" fillId="8" borderId="0" xfId="1" applyFont="1" applyFill="1" applyAlignment="1">
      <alignment horizontal="left" vertical="center"/>
    </xf>
    <xf numFmtId="0" fontId="32" fillId="8" borderId="0" xfId="1" applyFont="1" applyFill="1">
      <alignment vertical="center"/>
    </xf>
    <xf numFmtId="0" fontId="32" fillId="7" borderId="50" xfId="1" applyFont="1" applyFill="1" applyBorder="1" applyAlignment="1">
      <alignment horizontal="left" vertical="center"/>
    </xf>
    <xf numFmtId="0" fontId="32" fillId="9" borderId="50" xfId="1" applyFont="1" applyFill="1" applyBorder="1" applyAlignment="1">
      <alignment horizontal="left" vertical="center"/>
    </xf>
    <xf numFmtId="0" fontId="36" fillId="8" borderId="0" xfId="1" applyFont="1" applyFill="1" applyAlignment="1">
      <alignment horizontal="left" vertical="center"/>
    </xf>
    <xf numFmtId="0" fontId="32" fillId="8" borderId="50" xfId="1" applyFont="1" applyFill="1" applyBorder="1" applyAlignment="1">
      <alignment horizontal="center" vertical="center"/>
    </xf>
    <xf numFmtId="0" fontId="32" fillId="8" borderId="50" xfId="1" applyFont="1" applyFill="1" applyBorder="1" applyAlignment="1">
      <alignment horizontal="left" vertical="center"/>
    </xf>
    <xf numFmtId="0" fontId="37" fillId="8" borderId="0" xfId="1" applyFont="1" applyFill="1" applyAlignment="1">
      <alignment horizontal="left" vertical="center"/>
    </xf>
    <xf numFmtId="0" fontId="32" fillId="8" borderId="0" xfId="1" applyFont="1" applyFill="1" applyAlignment="1">
      <alignment horizontal="left" vertical="center" wrapText="1"/>
    </xf>
    <xf numFmtId="0" fontId="37" fillId="8" borderId="0" xfId="1" applyFont="1" applyFill="1">
      <alignment vertical="center"/>
    </xf>
    <xf numFmtId="0" fontId="34" fillId="8" borderId="0" xfId="1" applyFont="1" applyFill="1">
      <alignment vertical="center"/>
    </xf>
    <xf numFmtId="0" fontId="37" fillId="8" borderId="0" xfId="1" applyFont="1" applyFill="1" applyAlignment="1">
      <alignment vertical="center" shrinkToFit="1"/>
    </xf>
    <xf numFmtId="0" fontId="40" fillId="8" borderId="0" xfId="1" applyFont="1" applyFill="1" applyAlignment="1">
      <alignment vertical="center" shrinkToFit="1"/>
    </xf>
    <xf numFmtId="0" fontId="32" fillId="8" borderId="0" xfId="1" applyFont="1" applyFill="1" applyAlignment="1">
      <alignment vertical="center" wrapText="1"/>
    </xf>
    <xf numFmtId="0" fontId="32" fillId="8" borderId="0" xfId="1" applyFont="1" applyFill="1" applyAlignment="1">
      <alignment vertical="center" textRotation="90"/>
    </xf>
    <xf numFmtId="0" fontId="41" fillId="8" borderId="0" xfId="1" applyFont="1" applyFill="1" applyAlignment="1">
      <alignment horizontal="left" vertical="center"/>
    </xf>
    <xf numFmtId="0" fontId="41" fillId="0" borderId="0" xfId="1" applyFont="1" applyAlignment="1">
      <alignment horizontal="left" vertical="center"/>
    </xf>
    <xf numFmtId="0" fontId="43" fillId="8" borderId="0" xfId="1" applyFont="1" applyFill="1">
      <alignment vertical="center"/>
    </xf>
    <xf numFmtId="0" fontId="43" fillId="8" borderId="50" xfId="1" applyFont="1" applyFill="1" applyBorder="1" applyAlignment="1">
      <alignment horizontal="center" vertical="center"/>
    </xf>
    <xf numFmtId="0" fontId="43" fillId="8" borderId="50" xfId="1" applyFont="1" applyFill="1" applyBorder="1" applyAlignment="1">
      <alignment vertical="center" shrinkToFit="1"/>
    </xf>
    <xf numFmtId="0" fontId="43" fillId="8" borderId="50" xfId="1" applyFont="1" applyFill="1" applyBorder="1">
      <alignment vertical="center"/>
    </xf>
    <xf numFmtId="0" fontId="43" fillId="8" borderId="61" xfId="1" applyFont="1" applyFill="1" applyBorder="1" applyAlignment="1">
      <alignment horizontal="center" vertical="center" shrinkToFit="1"/>
    </xf>
    <xf numFmtId="0" fontId="27" fillId="8" borderId="100" xfId="1" applyFont="1" applyFill="1" applyBorder="1" applyAlignment="1">
      <alignment horizontal="center" vertical="center"/>
    </xf>
    <xf numFmtId="0" fontId="27" fillId="8" borderId="101" xfId="1" applyFont="1" applyFill="1" applyBorder="1" applyAlignment="1">
      <alignment horizontal="center" vertical="center"/>
    </xf>
    <xf numFmtId="0" fontId="27" fillId="8" borderId="102" xfId="1" applyFont="1" applyFill="1" applyBorder="1" applyAlignment="1">
      <alignment horizontal="center" vertical="center"/>
    </xf>
    <xf numFmtId="0" fontId="43" fillId="8" borderId="102" xfId="1" applyFont="1" applyFill="1" applyBorder="1" applyAlignment="1">
      <alignment horizontal="center" vertical="center"/>
    </xf>
    <xf numFmtId="0" fontId="43" fillId="8" borderId="103" xfId="1" applyFont="1" applyFill="1" applyBorder="1" applyAlignment="1">
      <alignment horizontal="center" vertical="center"/>
    </xf>
    <xf numFmtId="0" fontId="27" fillId="8" borderId="59" xfId="1" applyFont="1" applyFill="1" applyBorder="1">
      <alignment vertical="center"/>
    </xf>
    <xf numFmtId="0" fontId="27" fillId="8" borderId="84" xfId="1" applyFont="1" applyFill="1" applyBorder="1" applyAlignment="1">
      <alignment vertical="center" shrinkToFit="1"/>
    </xf>
    <xf numFmtId="0" fontId="27" fillId="8" borderId="104" xfId="1" applyFont="1" applyFill="1" applyBorder="1" applyAlignment="1">
      <alignment vertical="center" shrinkToFit="1"/>
    </xf>
    <xf numFmtId="0" fontId="27" fillId="8" borderId="104" xfId="1" applyFont="1" applyFill="1" applyBorder="1">
      <alignment vertical="center"/>
    </xf>
    <xf numFmtId="0" fontId="43" fillId="8" borderId="104" xfId="1" applyFont="1" applyFill="1" applyBorder="1">
      <alignment vertical="center"/>
    </xf>
    <xf numFmtId="0" fontId="43" fillId="8" borderId="60" xfId="1" applyFont="1" applyFill="1" applyBorder="1">
      <alignment vertical="center"/>
    </xf>
    <xf numFmtId="0" fontId="27" fillId="8" borderId="69" xfId="1" applyFont="1" applyFill="1" applyBorder="1">
      <alignment vertical="center"/>
    </xf>
    <xf numFmtId="0" fontId="27" fillId="8" borderId="105" xfId="1" applyFont="1" applyFill="1" applyBorder="1" applyAlignment="1">
      <alignment vertical="center" shrinkToFit="1"/>
    </xf>
    <xf numFmtId="0" fontId="27" fillId="8" borderId="106" xfId="1" applyFont="1" applyFill="1" applyBorder="1" applyAlignment="1">
      <alignment vertical="center" shrinkToFit="1"/>
    </xf>
    <xf numFmtId="0" fontId="27" fillId="8" borderId="106" xfId="1" applyFont="1" applyFill="1" applyBorder="1">
      <alignment vertical="center"/>
    </xf>
    <xf numFmtId="0" fontId="43" fillId="8" borderId="70" xfId="1" applyFont="1" applyFill="1" applyBorder="1">
      <alignment vertical="center"/>
    </xf>
    <xf numFmtId="0" fontId="27" fillId="8" borderId="51" xfId="1" applyFont="1" applyFill="1" applyBorder="1" applyAlignment="1">
      <alignment vertical="center" shrinkToFit="1"/>
    </xf>
    <xf numFmtId="0" fontId="27" fillId="8" borderId="50" xfId="1" applyFont="1" applyFill="1" applyBorder="1" applyAlignment="1">
      <alignment vertical="center" shrinkToFit="1"/>
    </xf>
    <xf numFmtId="0" fontId="27" fillId="8" borderId="50" xfId="1" applyFont="1" applyFill="1" applyBorder="1">
      <alignment vertical="center"/>
    </xf>
    <xf numFmtId="0" fontId="27" fillId="8" borderId="78" xfId="1" applyFont="1" applyFill="1" applyBorder="1">
      <alignment vertical="center"/>
    </xf>
    <xf numFmtId="0" fontId="43" fillId="8" borderId="79" xfId="1" applyFont="1" applyFill="1" applyBorder="1" applyAlignment="1">
      <alignment vertical="center" shrinkToFit="1"/>
    </xf>
    <xf numFmtId="0" fontId="27" fillId="8" borderId="79" xfId="1" applyFont="1" applyFill="1" applyBorder="1" applyAlignment="1">
      <alignment vertical="center" shrinkToFit="1"/>
    </xf>
    <xf numFmtId="0" fontId="27" fillId="8" borderId="79" xfId="1" applyFont="1" applyFill="1" applyBorder="1">
      <alignment vertical="center"/>
    </xf>
    <xf numFmtId="0" fontId="43" fillId="8" borderId="79" xfId="1" applyFont="1" applyFill="1" applyBorder="1">
      <alignment vertical="center"/>
    </xf>
    <xf numFmtId="0" fontId="43" fillId="8" borderId="80" xfId="1" applyFont="1" applyFill="1" applyBorder="1">
      <alignment vertical="center"/>
    </xf>
    <xf numFmtId="0" fontId="4" fillId="0" borderId="0" xfId="0" applyFont="1" applyAlignment="1">
      <alignment horizontal="right"/>
    </xf>
    <xf numFmtId="0" fontId="6" fillId="0" borderId="2" xfId="0" applyFont="1" applyBorder="1" applyAlignment="1">
      <alignment horizontal="center" shrinkToFit="1"/>
    </xf>
    <xf numFmtId="0" fontId="5" fillId="0" borderId="2" xfId="0" applyFont="1" applyBorder="1" applyAlignment="1">
      <alignment horizontal="center" shrinkToFit="1"/>
    </xf>
    <xf numFmtId="0" fontId="2" fillId="0" borderId="0" xfId="0" applyFont="1" applyAlignment="1">
      <alignment horizontal="center" vertical="center" shrinkToFit="1"/>
    </xf>
    <xf numFmtId="0" fontId="6" fillId="0" borderId="0" xfId="0" applyFont="1" applyAlignment="1">
      <alignment horizontal="right" vertical="center"/>
    </xf>
    <xf numFmtId="0" fontId="0" fillId="0" borderId="0" xfId="0" applyAlignment="1">
      <alignment horizontal="right" vertical="top"/>
    </xf>
    <xf numFmtId="0" fontId="6" fillId="0" borderId="2"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0" fontId="0" fillId="0" borderId="0" xfId="0" applyAlignment="1">
      <alignment horizontal="right"/>
    </xf>
    <xf numFmtId="0" fontId="0" fillId="0" borderId="2" xfId="0" applyBorder="1" applyAlignment="1">
      <alignment horizontal="center"/>
    </xf>
    <xf numFmtId="0" fontId="4" fillId="0" borderId="2" xfId="0" applyFont="1" applyBorder="1" applyAlignment="1">
      <alignment horizontal="center"/>
    </xf>
    <xf numFmtId="0" fontId="0" fillId="0" borderId="2" xfId="0" applyBorder="1" applyAlignment="1">
      <alignment horizontal="center" shrinkToFit="1"/>
    </xf>
    <xf numFmtId="0" fontId="4" fillId="0" borderId="2" xfId="0" applyFont="1" applyBorder="1" applyAlignment="1">
      <alignment horizontal="center" shrinkToFit="1"/>
    </xf>
    <xf numFmtId="0" fontId="4" fillId="0" borderId="8" xfId="0" applyFont="1" applyBorder="1" applyAlignment="1">
      <alignment horizontal="right"/>
    </xf>
    <xf numFmtId="0" fontId="4" fillId="0" borderId="9" xfId="0" applyFont="1" applyBorder="1" applyAlignment="1">
      <alignment horizontal="right"/>
    </xf>
    <xf numFmtId="0" fontId="4" fillId="0" borderId="43" xfId="0" applyFont="1" applyBorder="1" applyAlignment="1">
      <alignment horizontal="right"/>
    </xf>
    <xf numFmtId="0" fontId="4" fillId="0" borderId="44" xfId="0" applyFont="1" applyBorder="1" applyAlignment="1">
      <alignment horizontal="right"/>
    </xf>
    <xf numFmtId="0" fontId="4" fillId="0" borderId="45" xfId="0" applyFont="1" applyBorder="1" applyAlignment="1">
      <alignment horizontal="right"/>
    </xf>
    <xf numFmtId="0" fontId="2" fillId="0" borderId="0" xfId="0" applyFont="1"/>
    <xf numFmtId="0" fontId="0" fillId="0" borderId="11" xfId="0" applyBorder="1" applyAlignment="1">
      <alignment horizontal="center" vertical="center" shrinkToFit="1"/>
    </xf>
    <xf numFmtId="0" fontId="4" fillId="0" borderId="12" xfId="0" applyFont="1" applyBorder="1" applyAlignment="1">
      <alignment horizontal="center" vertical="center" shrinkToFit="1"/>
    </xf>
    <xf numFmtId="0" fontId="0" fillId="0" borderId="9" xfId="0" applyBorder="1" applyAlignment="1">
      <alignment horizontal="center" vertical="center" shrinkToFit="1"/>
    </xf>
    <xf numFmtId="0" fontId="4" fillId="0" borderId="9" xfId="0" applyFont="1" applyBorder="1" applyAlignment="1">
      <alignment horizontal="center" vertical="center" shrinkToFit="1"/>
    </xf>
    <xf numFmtId="0" fontId="4" fillId="0" borderId="11" xfId="0" applyFont="1" applyBorder="1" applyAlignment="1">
      <alignment horizontal="center" vertical="center"/>
    </xf>
    <xf numFmtId="0" fontId="0" fillId="0" borderId="12" xfId="0" applyBorder="1" applyAlignment="1">
      <alignment horizontal="center" vertical="center"/>
    </xf>
    <xf numFmtId="0" fontId="4" fillId="0" borderId="12" xfId="0" applyFont="1" applyBorder="1" applyAlignment="1">
      <alignment horizontal="center" vertical="center"/>
    </xf>
    <xf numFmtId="0" fontId="27" fillId="0" borderId="53" xfId="1" applyFont="1" applyBorder="1" applyAlignment="1">
      <alignment horizontal="center" vertical="center"/>
    </xf>
    <xf numFmtId="0" fontId="27" fillId="0" borderId="62" xfId="1" applyFont="1" applyBorder="1" applyAlignment="1">
      <alignment horizontal="center" vertical="center"/>
    </xf>
    <xf numFmtId="0" fontId="27" fillId="0" borderId="73" xfId="1" applyFont="1" applyBorder="1" applyAlignment="1">
      <alignment horizontal="center" vertical="center"/>
    </xf>
    <xf numFmtId="0" fontId="27" fillId="0" borderId="54" xfId="1" applyFont="1" applyBorder="1" applyAlignment="1">
      <alignment horizontal="center" vertical="center" wrapText="1"/>
    </xf>
    <xf numFmtId="0" fontId="27" fillId="0" borderId="55" xfId="1" applyFont="1" applyBorder="1" applyAlignment="1">
      <alignment horizontal="center" vertical="center" wrapText="1"/>
    </xf>
    <xf numFmtId="0" fontId="27" fillId="0" borderId="0" xfId="1" applyFont="1" applyAlignment="1">
      <alignment horizontal="center" vertical="center" wrapText="1"/>
    </xf>
    <xf numFmtId="0" fontId="27" fillId="0" borderId="63" xfId="1" applyFont="1" applyBorder="1" applyAlignment="1">
      <alignment horizontal="center" vertical="center" wrapText="1"/>
    </xf>
    <xf numFmtId="0" fontId="27" fillId="0" borderId="74" xfId="1" applyFont="1" applyBorder="1" applyAlignment="1">
      <alignment horizontal="center" vertical="center" wrapText="1"/>
    </xf>
    <xf numFmtId="0" fontId="27" fillId="0" borderId="75" xfId="1" applyFont="1" applyBorder="1" applyAlignment="1">
      <alignment horizontal="center" vertical="center" wrapText="1"/>
    </xf>
    <xf numFmtId="0" fontId="27" fillId="0" borderId="56" xfId="1" applyFont="1" applyBorder="1" applyAlignment="1">
      <alignment horizontal="center" vertical="center" wrapText="1"/>
    </xf>
    <xf numFmtId="0" fontId="27" fillId="0" borderId="64" xfId="1" applyFont="1" applyBorder="1" applyAlignment="1">
      <alignment horizontal="center" vertical="center" wrapText="1"/>
    </xf>
    <xf numFmtId="0" fontId="27" fillId="0" borderId="76" xfId="1" applyFont="1" applyBorder="1" applyAlignment="1">
      <alignment horizontal="center" vertical="center" wrapText="1"/>
    </xf>
    <xf numFmtId="0" fontId="27" fillId="0" borderId="57" xfId="1" applyFont="1" applyBorder="1" applyAlignment="1">
      <alignment horizontal="center" vertical="center" wrapText="1"/>
    </xf>
    <xf numFmtId="0" fontId="27" fillId="0" borderId="65" xfId="1" applyFont="1" applyBorder="1" applyAlignment="1">
      <alignment horizontal="center" vertical="center" wrapText="1"/>
    </xf>
    <xf numFmtId="0" fontId="27" fillId="0" borderId="77" xfId="1" applyFont="1" applyBorder="1" applyAlignment="1">
      <alignment horizontal="center" vertical="center" wrapText="1"/>
    </xf>
    <xf numFmtId="0" fontId="27" fillId="0" borderId="58" xfId="1" quotePrefix="1" applyFont="1" applyBorder="1" applyAlignment="1">
      <alignment horizontal="center" vertical="center"/>
    </xf>
    <xf numFmtId="0" fontId="27" fillId="0" borderId="54" xfId="1" applyFont="1" applyBorder="1" applyAlignment="1">
      <alignment horizontal="center" vertical="center"/>
    </xf>
    <xf numFmtId="0" fontId="28" fillId="6" borderId="0" xfId="1" applyFont="1" applyFill="1" applyAlignment="1" applyProtection="1">
      <alignment horizontal="center" vertical="center" shrinkToFit="1"/>
      <protection locked="0"/>
    </xf>
    <xf numFmtId="0" fontId="28" fillId="7" borderId="0" xfId="1" applyFont="1" applyFill="1" applyAlignment="1" applyProtection="1">
      <alignment horizontal="center" vertical="center"/>
      <protection locked="0"/>
    </xf>
    <xf numFmtId="0" fontId="28" fillId="0" borderId="0" xfId="1" applyFont="1" applyAlignment="1">
      <alignment horizontal="center" vertical="center"/>
    </xf>
    <xf numFmtId="0" fontId="27" fillId="6" borderId="50" xfId="1" applyFont="1" applyFill="1" applyBorder="1" applyAlignment="1" applyProtection="1">
      <alignment horizontal="center" vertical="center"/>
      <protection locked="0"/>
    </xf>
    <xf numFmtId="0" fontId="32" fillId="0" borderId="59" xfId="1" applyFont="1" applyBorder="1" applyAlignment="1">
      <alignment horizontal="center" vertical="center" wrapText="1"/>
    </xf>
    <xf numFmtId="0" fontId="32" fillId="0" borderId="60" xfId="1" applyFont="1" applyBorder="1" applyAlignment="1">
      <alignment horizontal="center" vertical="center" wrapText="1"/>
    </xf>
    <xf numFmtId="0" fontId="32" fillId="0" borderId="69" xfId="1" applyFont="1" applyBorder="1" applyAlignment="1">
      <alignment horizontal="center" vertical="center" wrapText="1"/>
    </xf>
    <xf numFmtId="0" fontId="32" fillId="0" borderId="70" xfId="1" applyFont="1" applyBorder="1" applyAlignment="1">
      <alignment horizontal="center" vertical="center" wrapText="1"/>
    </xf>
    <xf numFmtId="0" fontId="32" fillId="0" borderId="71" xfId="1" applyFont="1" applyBorder="1" applyAlignment="1">
      <alignment horizontal="center" vertical="center" wrapText="1"/>
    </xf>
    <xf numFmtId="0" fontId="32" fillId="0" borderId="72" xfId="1" applyFont="1" applyBorder="1" applyAlignment="1">
      <alignment horizontal="center" vertical="center" wrapText="1"/>
    </xf>
    <xf numFmtId="0" fontId="32" fillId="0" borderId="78" xfId="1" applyFont="1" applyBorder="1" applyAlignment="1">
      <alignment horizontal="center" vertical="center" wrapText="1"/>
    </xf>
    <xf numFmtId="0" fontId="32" fillId="0" borderId="80" xfId="1" applyFont="1" applyBorder="1" applyAlignment="1">
      <alignment horizontal="center" vertical="center" wrapText="1"/>
    </xf>
    <xf numFmtId="0" fontId="27" fillId="0" borderId="61" xfId="1" applyFont="1" applyBorder="1" applyAlignment="1">
      <alignment horizontal="center" vertical="center" wrapText="1"/>
    </xf>
    <xf numFmtId="0" fontId="27" fillId="0" borderId="53" xfId="1" applyFont="1" applyBorder="1" applyAlignment="1">
      <alignment horizontal="center" vertical="center" wrapText="1"/>
    </xf>
    <xf numFmtId="0" fontId="27" fillId="0" borderId="66" xfId="1" applyFont="1" applyBorder="1" applyAlignment="1">
      <alignment horizontal="center" vertical="center"/>
    </xf>
    <xf numFmtId="0" fontId="27" fillId="0" borderId="67" xfId="1" applyFont="1" applyBorder="1" applyAlignment="1">
      <alignment horizontal="center" vertical="center"/>
    </xf>
    <xf numFmtId="0" fontId="27" fillId="0" borderId="68" xfId="1" applyFont="1" applyBorder="1" applyAlignment="1">
      <alignment horizontal="center" vertical="center"/>
    </xf>
    <xf numFmtId="0" fontId="27" fillId="7" borderId="51" xfId="1" applyFont="1" applyFill="1" applyBorder="1" applyAlignment="1" applyProtection="1">
      <alignment horizontal="center" vertical="center"/>
      <protection locked="0"/>
    </xf>
    <xf numFmtId="0" fontId="27" fillId="7" borderId="52" xfId="1" applyFont="1" applyFill="1" applyBorder="1" applyAlignment="1" applyProtection="1">
      <alignment horizontal="center" vertical="center"/>
      <protection locked="0"/>
    </xf>
    <xf numFmtId="0" fontId="27" fillId="8" borderId="51" xfId="1" applyFont="1" applyFill="1" applyBorder="1" applyAlignment="1">
      <alignment horizontal="center" vertical="center"/>
    </xf>
    <xf numFmtId="0" fontId="27" fillId="8" borderId="52" xfId="1" applyFont="1" applyFill="1" applyBorder="1" applyAlignment="1">
      <alignment horizontal="center" vertical="center"/>
    </xf>
    <xf numFmtId="0" fontId="27" fillId="7" borderId="82" xfId="1" applyFont="1" applyFill="1" applyBorder="1" applyAlignment="1" applyProtection="1">
      <alignment horizontal="left" vertical="center" wrapText="1"/>
      <protection locked="0"/>
    </xf>
    <xf numFmtId="0" fontId="27" fillId="7" borderId="85" xfId="1" applyFont="1" applyFill="1" applyBorder="1" applyAlignment="1" applyProtection="1">
      <alignment horizontal="left" vertical="center" wrapText="1"/>
      <protection locked="0"/>
    </xf>
    <xf numFmtId="0" fontId="27" fillId="7" borderId="86" xfId="1" applyFont="1" applyFill="1" applyBorder="1" applyAlignment="1" applyProtection="1">
      <alignment horizontal="left" vertical="center" wrapText="1"/>
      <protection locked="0"/>
    </xf>
    <xf numFmtId="0" fontId="32" fillId="6" borderId="66" xfId="1" applyFont="1" applyFill="1" applyBorder="1" applyAlignment="1" applyProtection="1">
      <alignment horizontal="center" vertical="center" wrapText="1"/>
      <protection locked="0"/>
    </xf>
    <xf numFmtId="0" fontId="32" fillId="6" borderId="52" xfId="1" applyFont="1" applyFill="1" applyBorder="1" applyAlignment="1" applyProtection="1">
      <alignment horizontal="center" vertical="center" wrapText="1"/>
      <protection locked="0"/>
    </xf>
    <xf numFmtId="0" fontId="27" fillId="6" borderId="51" xfId="1" applyFont="1" applyFill="1" applyBorder="1" applyAlignment="1" applyProtection="1">
      <alignment horizontal="center" vertical="center" wrapText="1"/>
      <protection locked="0"/>
    </xf>
    <xf numFmtId="0" fontId="27" fillId="6" borderId="52" xfId="1" applyFont="1" applyFill="1" applyBorder="1" applyAlignment="1" applyProtection="1">
      <alignment horizontal="center" vertical="center" wrapText="1"/>
      <protection locked="0"/>
    </xf>
    <xf numFmtId="0" fontId="27" fillId="6" borderId="51" xfId="1" applyFont="1" applyFill="1" applyBorder="1" applyAlignment="1" applyProtection="1">
      <alignment horizontal="center" vertical="center" shrinkToFit="1"/>
      <protection locked="0"/>
    </xf>
    <xf numFmtId="0" fontId="27" fillId="6" borderId="67" xfId="1" applyFont="1" applyFill="1" applyBorder="1" applyAlignment="1" applyProtection="1">
      <alignment horizontal="center" vertical="center" shrinkToFit="1"/>
      <protection locked="0"/>
    </xf>
    <xf numFmtId="0" fontId="27" fillId="6" borderId="52" xfId="1" applyFont="1" applyFill="1" applyBorder="1" applyAlignment="1" applyProtection="1">
      <alignment horizontal="center" vertical="center" shrinkToFit="1"/>
      <protection locked="0"/>
    </xf>
    <xf numFmtId="0" fontId="27" fillId="7" borderId="51" xfId="1" applyFont="1" applyFill="1" applyBorder="1" applyAlignment="1" applyProtection="1">
      <alignment horizontal="center" vertical="center" wrapText="1"/>
      <protection locked="0"/>
    </xf>
    <xf numFmtId="0" fontId="27" fillId="7" borderId="67" xfId="1" applyFont="1" applyFill="1" applyBorder="1" applyAlignment="1" applyProtection="1">
      <alignment horizontal="center" vertical="center" wrapText="1"/>
      <protection locked="0"/>
    </xf>
    <xf numFmtId="0" fontId="27" fillId="7" borderId="68" xfId="1" applyFont="1" applyFill="1" applyBorder="1" applyAlignment="1" applyProtection="1">
      <alignment horizontal="center" vertical="center" wrapText="1"/>
      <protection locked="0"/>
    </xf>
    <xf numFmtId="179" fontId="28" fillId="8" borderId="66" xfId="1" applyNumberFormat="1" applyFont="1" applyFill="1" applyBorder="1" applyAlignment="1">
      <alignment horizontal="center" vertical="center" wrapText="1"/>
    </xf>
    <xf numFmtId="179" fontId="28" fillId="8" borderId="68" xfId="1" applyNumberFormat="1" applyFont="1" applyFill="1" applyBorder="1" applyAlignment="1">
      <alignment horizontal="center" vertical="center" wrapText="1"/>
    </xf>
    <xf numFmtId="179" fontId="28" fillId="8" borderId="66" xfId="2" applyNumberFormat="1" applyFont="1" applyFill="1" applyBorder="1" applyAlignment="1" applyProtection="1">
      <alignment horizontal="center" vertical="center" wrapText="1"/>
    </xf>
    <xf numFmtId="179" fontId="28" fillId="8" borderId="68" xfId="2" applyNumberFormat="1" applyFont="1" applyFill="1" applyBorder="1" applyAlignment="1" applyProtection="1">
      <alignment horizontal="center" vertical="center" wrapText="1"/>
    </xf>
    <xf numFmtId="0" fontId="27" fillId="7" borderId="66" xfId="1" applyFont="1" applyFill="1" applyBorder="1" applyAlignment="1" applyProtection="1">
      <alignment horizontal="left" vertical="center" wrapText="1"/>
      <protection locked="0"/>
    </xf>
    <xf numFmtId="0" fontId="27" fillId="7" borderId="67" xfId="1" applyFont="1" applyFill="1" applyBorder="1" applyAlignment="1" applyProtection="1">
      <alignment horizontal="left" vertical="center" wrapText="1"/>
      <protection locked="0"/>
    </xf>
    <xf numFmtId="0" fontId="27" fillId="7" borderId="68" xfId="1" applyFont="1" applyFill="1" applyBorder="1" applyAlignment="1" applyProtection="1">
      <alignment horizontal="left" vertical="center" wrapText="1"/>
      <protection locked="0"/>
    </xf>
    <xf numFmtId="0" fontId="32" fillId="6" borderId="82" xfId="1" applyFont="1" applyFill="1" applyBorder="1" applyAlignment="1" applyProtection="1">
      <alignment horizontal="center" vertical="center" wrapText="1"/>
      <protection locked="0"/>
    </xf>
    <xf numFmtId="0" fontId="32" fillId="6" borderId="83" xfId="1" applyFont="1" applyFill="1" applyBorder="1" applyAlignment="1" applyProtection="1">
      <alignment horizontal="center" vertical="center" wrapText="1"/>
      <protection locked="0"/>
    </xf>
    <xf numFmtId="0" fontId="27" fillId="6" borderId="84" xfId="1" applyFont="1" applyFill="1" applyBorder="1" applyAlignment="1" applyProtection="1">
      <alignment horizontal="center" vertical="center" wrapText="1"/>
      <protection locked="0"/>
    </xf>
    <xf numFmtId="0" fontId="27" fillId="6" borderId="83" xfId="1" applyFont="1" applyFill="1" applyBorder="1" applyAlignment="1" applyProtection="1">
      <alignment horizontal="center" vertical="center" wrapText="1"/>
      <protection locked="0"/>
    </xf>
    <xf numFmtId="0" fontId="27" fillId="6" borderId="84" xfId="1" applyFont="1" applyFill="1" applyBorder="1" applyAlignment="1" applyProtection="1">
      <alignment horizontal="center" vertical="center" shrinkToFit="1"/>
      <protection locked="0"/>
    </xf>
    <xf numFmtId="0" fontId="27" fillId="6" borderId="85" xfId="1" applyFont="1" applyFill="1" applyBorder="1" applyAlignment="1" applyProtection="1">
      <alignment horizontal="center" vertical="center" shrinkToFit="1"/>
      <protection locked="0"/>
    </xf>
    <xf numFmtId="0" fontId="27" fillId="6" borderId="83" xfId="1" applyFont="1" applyFill="1" applyBorder="1" applyAlignment="1" applyProtection="1">
      <alignment horizontal="center" vertical="center" shrinkToFit="1"/>
      <protection locked="0"/>
    </xf>
    <xf numFmtId="0" fontId="27" fillId="7" borderId="84" xfId="1" applyFont="1" applyFill="1" applyBorder="1" applyAlignment="1" applyProtection="1">
      <alignment horizontal="center" vertical="center" wrapText="1"/>
      <protection locked="0"/>
    </xf>
    <xf numFmtId="0" fontId="27" fillId="7" borderId="85" xfId="1" applyFont="1" applyFill="1" applyBorder="1" applyAlignment="1" applyProtection="1">
      <alignment horizontal="center" vertical="center" wrapText="1"/>
      <protection locked="0"/>
    </xf>
    <xf numFmtId="0" fontId="27" fillId="7" borderId="86" xfId="1" applyFont="1" applyFill="1" applyBorder="1" applyAlignment="1" applyProtection="1">
      <alignment horizontal="center" vertical="center" wrapText="1"/>
      <protection locked="0"/>
    </xf>
    <xf numFmtId="179" fontId="28" fillId="8" borderId="82" xfId="1" applyNumberFormat="1" applyFont="1" applyFill="1" applyBorder="1" applyAlignment="1">
      <alignment horizontal="center" vertical="center" wrapText="1"/>
    </xf>
    <xf numFmtId="179" fontId="28" fillId="8" borderId="86" xfId="1" applyNumberFormat="1" applyFont="1" applyFill="1" applyBorder="1" applyAlignment="1">
      <alignment horizontal="center" vertical="center" wrapText="1"/>
    </xf>
    <xf numFmtId="179" fontId="28" fillId="8" borderId="82" xfId="2" applyNumberFormat="1" applyFont="1" applyFill="1" applyBorder="1" applyAlignment="1" applyProtection="1">
      <alignment horizontal="center" vertical="center" wrapText="1"/>
    </xf>
    <xf numFmtId="179" fontId="28" fillId="8" borderId="86" xfId="2" applyNumberFormat="1" applyFont="1" applyFill="1" applyBorder="1" applyAlignment="1" applyProtection="1">
      <alignment horizontal="center" vertical="center" wrapText="1"/>
    </xf>
    <xf numFmtId="0" fontId="32" fillId="6" borderId="95" xfId="1" applyFont="1" applyFill="1" applyBorder="1" applyAlignment="1" applyProtection="1">
      <alignment horizontal="center" vertical="center" wrapText="1"/>
      <protection locked="0"/>
    </xf>
    <xf numFmtId="0" fontId="32" fillId="6" borderId="96" xfId="1" applyFont="1" applyFill="1" applyBorder="1" applyAlignment="1" applyProtection="1">
      <alignment horizontal="center" vertical="center" wrapText="1"/>
      <protection locked="0"/>
    </xf>
    <xf numFmtId="0" fontId="27" fillId="6" borderId="97" xfId="1" applyFont="1" applyFill="1" applyBorder="1" applyAlignment="1" applyProtection="1">
      <alignment horizontal="center" vertical="center" wrapText="1"/>
      <protection locked="0"/>
    </xf>
    <xf numFmtId="0" fontId="27" fillId="6" borderId="96" xfId="1" applyFont="1" applyFill="1" applyBorder="1" applyAlignment="1" applyProtection="1">
      <alignment horizontal="center" vertical="center" wrapText="1"/>
      <protection locked="0"/>
    </xf>
    <xf numFmtId="0" fontId="27" fillId="6" borderId="97" xfId="1" applyFont="1" applyFill="1" applyBorder="1" applyAlignment="1" applyProtection="1">
      <alignment horizontal="center" vertical="center" shrinkToFit="1"/>
      <protection locked="0"/>
    </xf>
    <xf numFmtId="0" fontId="27" fillId="6" borderId="98" xfId="1" applyFont="1" applyFill="1" applyBorder="1" applyAlignment="1" applyProtection="1">
      <alignment horizontal="center" vertical="center" shrinkToFit="1"/>
      <protection locked="0"/>
    </xf>
    <xf numFmtId="0" fontId="27" fillId="6" borderId="96" xfId="1" applyFont="1" applyFill="1" applyBorder="1" applyAlignment="1" applyProtection="1">
      <alignment horizontal="center" vertical="center" shrinkToFit="1"/>
      <protection locked="0"/>
    </xf>
    <xf numFmtId="0" fontId="27" fillId="7" borderId="97" xfId="1" applyFont="1" applyFill="1" applyBorder="1" applyAlignment="1" applyProtection="1">
      <alignment horizontal="center" vertical="center" wrapText="1"/>
      <protection locked="0"/>
    </xf>
    <xf numFmtId="0" fontId="27" fillId="7" borderId="98" xfId="1" applyFont="1" applyFill="1" applyBorder="1" applyAlignment="1" applyProtection="1">
      <alignment horizontal="center" vertical="center" wrapText="1"/>
      <protection locked="0"/>
    </xf>
    <xf numFmtId="0" fontId="27" fillId="7" borderId="99" xfId="1" applyFont="1" applyFill="1" applyBorder="1" applyAlignment="1" applyProtection="1">
      <alignment horizontal="center" vertical="center" wrapText="1"/>
      <protection locked="0"/>
    </xf>
    <xf numFmtId="179" fontId="28" fillId="8" borderId="95" xfId="1" applyNumberFormat="1" applyFont="1" applyFill="1" applyBorder="1" applyAlignment="1">
      <alignment horizontal="center" vertical="center" wrapText="1"/>
    </xf>
    <xf numFmtId="179" fontId="28" fillId="8" borderId="99" xfId="1" applyNumberFormat="1" applyFont="1" applyFill="1" applyBorder="1" applyAlignment="1">
      <alignment horizontal="center" vertical="center" wrapText="1"/>
    </xf>
    <xf numFmtId="179" fontId="28" fillId="8" borderId="95" xfId="2" applyNumberFormat="1" applyFont="1" applyFill="1" applyBorder="1" applyAlignment="1" applyProtection="1">
      <alignment horizontal="center" vertical="center" wrapText="1"/>
    </xf>
    <xf numFmtId="179" fontId="28" fillId="8" borderId="99" xfId="2" applyNumberFormat="1" applyFont="1" applyFill="1" applyBorder="1" applyAlignment="1" applyProtection="1">
      <alignment horizontal="center" vertical="center" wrapText="1"/>
    </xf>
    <xf numFmtId="0" fontId="27" fillId="7" borderId="95" xfId="1" applyFont="1" applyFill="1" applyBorder="1" applyAlignment="1" applyProtection="1">
      <alignment horizontal="left" vertical="center" wrapText="1"/>
      <protection locked="0"/>
    </xf>
    <xf numFmtId="0" fontId="27" fillId="7" borderId="98" xfId="1" applyFont="1" applyFill="1" applyBorder="1" applyAlignment="1" applyProtection="1">
      <alignment horizontal="left" vertical="center" wrapText="1"/>
      <protection locked="0"/>
    </xf>
    <xf numFmtId="0" fontId="27" fillId="7" borderId="99" xfId="1" applyFont="1" applyFill="1" applyBorder="1" applyAlignment="1" applyProtection="1">
      <alignment horizontal="left" vertical="center" wrapText="1"/>
      <protection locked="0"/>
    </xf>
    <xf numFmtId="178" fontId="31" fillId="8" borderId="0" xfId="1" applyNumberFormat="1" applyFont="1" applyFill="1" applyAlignment="1">
      <alignment horizontal="center" vertical="center"/>
    </xf>
    <xf numFmtId="0" fontId="30" fillId="0" borderId="51" xfId="1" applyFont="1" applyBorder="1" applyAlignment="1">
      <alignment horizontal="center" vertical="center"/>
    </xf>
    <xf numFmtId="0" fontId="30" fillId="0" borderId="67" xfId="1" applyFont="1" applyBorder="1" applyAlignment="1">
      <alignment horizontal="center" vertical="center"/>
    </xf>
    <xf numFmtId="0" fontId="30" fillId="0" borderId="52" xfId="1" applyFont="1" applyBorder="1" applyAlignment="1">
      <alignment horizontal="center" vertical="center"/>
    </xf>
    <xf numFmtId="180" fontId="31" fillId="0" borderId="51" xfId="1" applyNumberFormat="1" applyFont="1" applyBorder="1" applyAlignment="1">
      <alignment horizontal="center" vertical="center"/>
    </xf>
    <xf numFmtId="180" fontId="31" fillId="0" borderId="52" xfId="1" applyNumberFormat="1" applyFont="1" applyBorder="1" applyAlignment="1">
      <alignment horizontal="center" vertical="center"/>
    </xf>
    <xf numFmtId="0" fontId="31" fillId="0" borderId="51" xfId="1" applyFont="1" applyBorder="1" applyAlignment="1">
      <alignment horizontal="center" vertical="center"/>
    </xf>
    <xf numFmtId="0" fontId="31" fillId="0" borderId="52" xfId="1" applyFont="1" applyBorder="1" applyAlignment="1">
      <alignment horizontal="center" vertical="center"/>
    </xf>
    <xf numFmtId="0" fontId="31" fillId="0" borderId="49" xfId="1" applyFont="1" applyBorder="1" applyAlignment="1">
      <alignment horizontal="center" vertical="center"/>
    </xf>
    <xf numFmtId="0" fontId="31" fillId="0" borderId="49" xfId="1" applyFont="1" applyBorder="1" applyAlignment="1">
      <alignment horizontal="right" vertical="center"/>
    </xf>
    <xf numFmtId="0" fontId="31" fillId="0" borderId="0" xfId="1" applyFont="1" applyAlignment="1">
      <alignment horizontal="center" vertical="center"/>
    </xf>
    <xf numFmtId="0" fontId="32" fillId="0" borderId="0" xfId="1" applyFont="1" applyAlignment="1">
      <alignment horizontal="center" vertical="center" wrapText="1"/>
    </xf>
    <xf numFmtId="0" fontId="31" fillId="0" borderId="67" xfId="1" applyFont="1" applyBorder="1" applyAlignment="1">
      <alignment horizontal="center" vertical="center"/>
    </xf>
    <xf numFmtId="181" fontId="31" fillId="8" borderId="0" xfId="1" applyNumberFormat="1" applyFont="1" applyFill="1" applyAlignment="1">
      <alignment horizontal="center" vertical="center"/>
    </xf>
    <xf numFmtId="182" fontId="31" fillId="7" borderId="50" xfId="2" applyNumberFormat="1" applyFont="1" applyFill="1" applyBorder="1" applyAlignment="1" applyProtection="1">
      <alignment horizontal="right" vertical="center"/>
      <protection locked="0"/>
    </xf>
    <xf numFmtId="182" fontId="31" fillId="0" borderId="50" xfId="2" applyNumberFormat="1" applyFont="1" applyFill="1" applyBorder="1" applyAlignment="1" applyProtection="1">
      <alignment horizontal="right" vertical="center"/>
    </xf>
    <xf numFmtId="0" fontId="31" fillId="0" borderId="51" xfId="1" applyFont="1" applyBorder="1" applyAlignment="1">
      <alignment horizontal="right" vertical="center"/>
    </xf>
    <xf numFmtId="0" fontId="31" fillId="0" borderId="52" xfId="1" applyFont="1" applyBorder="1" applyAlignment="1">
      <alignment horizontal="right" vertical="center"/>
    </xf>
    <xf numFmtId="183" fontId="31" fillId="0" borderId="51" xfId="2" applyNumberFormat="1" applyFont="1" applyFill="1" applyBorder="1" applyAlignment="1" applyProtection="1">
      <alignment horizontal="right" vertical="center"/>
    </xf>
    <xf numFmtId="183" fontId="31" fillId="0" borderId="52" xfId="2" applyNumberFormat="1" applyFont="1" applyFill="1" applyBorder="1" applyAlignment="1" applyProtection="1">
      <alignment horizontal="right" vertical="center"/>
    </xf>
    <xf numFmtId="0" fontId="31" fillId="7" borderId="51" xfId="1" applyFont="1" applyFill="1" applyBorder="1" applyAlignment="1" applyProtection="1">
      <alignment horizontal="right" vertical="center"/>
      <protection locked="0"/>
    </xf>
    <xf numFmtId="0" fontId="31" fillId="7" borderId="52" xfId="1" applyFont="1" applyFill="1" applyBorder="1" applyAlignment="1" applyProtection="1">
      <alignment horizontal="right" vertical="center"/>
      <protection locked="0"/>
    </xf>
    <xf numFmtId="178" fontId="31" fillId="7" borderId="51" xfId="1" applyNumberFormat="1" applyFont="1" applyFill="1" applyBorder="1" applyAlignment="1" applyProtection="1">
      <alignment horizontal="right" vertical="center"/>
      <protection locked="0"/>
    </xf>
    <xf numFmtId="178" fontId="31" fillId="7" borderId="52" xfId="1" applyNumberFormat="1" applyFont="1" applyFill="1" applyBorder="1" applyAlignment="1" applyProtection="1">
      <alignment horizontal="right" vertical="center"/>
      <protection locked="0"/>
    </xf>
    <xf numFmtId="0" fontId="31" fillId="8" borderId="0" xfId="1" applyFont="1" applyFill="1" applyAlignment="1">
      <alignment horizontal="center" vertical="center" wrapText="1"/>
    </xf>
    <xf numFmtId="182" fontId="31" fillId="7" borderId="51" xfId="2" applyNumberFormat="1" applyFont="1" applyFill="1" applyBorder="1" applyAlignment="1" applyProtection="1">
      <alignment horizontal="right" vertical="center"/>
      <protection locked="0"/>
    </xf>
    <xf numFmtId="182" fontId="31" fillId="7" borderId="52" xfId="2" applyNumberFormat="1" applyFont="1" applyFill="1" applyBorder="1" applyAlignment="1" applyProtection="1">
      <alignment horizontal="right" vertical="center"/>
      <protection locked="0"/>
    </xf>
    <xf numFmtId="182" fontId="31" fillId="0" borderId="51" xfId="2" applyNumberFormat="1" applyFont="1" applyFill="1" applyBorder="1" applyAlignment="1" applyProtection="1">
      <alignment horizontal="right" vertical="center"/>
    </xf>
    <xf numFmtId="182" fontId="31" fillId="0" borderId="52" xfId="2" applyNumberFormat="1" applyFont="1" applyFill="1" applyBorder="1" applyAlignment="1" applyProtection="1">
      <alignment horizontal="right" vertical="center"/>
    </xf>
    <xf numFmtId="0" fontId="31" fillId="8" borderId="0" xfId="1" applyFont="1" applyFill="1" applyAlignment="1">
      <alignment horizontal="center" vertical="center"/>
    </xf>
    <xf numFmtId="0" fontId="31" fillId="8" borderId="0" xfId="1" applyFont="1" applyFill="1" applyAlignment="1">
      <alignment horizontal="right" vertical="center"/>
    </xf>
    <xf numFmtId="183" fontId="31" fillId="8" borderId="0" xfId="2" applyNumberFormat="1" applyFont="1" applyFill="1" applyBorder="1" applyAlignment="1" applyProtection="1">
      <alignment horizontal="right" vertical="center"/>
    </xf>
    <xf numFmtId="183" fontId="31" fillId="7" borderId="51" xfId="2" applyNumberFormat="1" applyFont="1" applyFill="1" applyBorder="1" applyAlignment="1" applyProtection="1">
      <alignment horizontal="right" vertical="center"/>
      <protection locked="0"/>
    </xf>
    <xf numFmtId="183" fontId="31" fillId="7" borderId="52" xfId="2" applyNumberFormat="1" applyFont="1" applyFill="1" applyBorder="1" applyAlignment="1" applyProtection="1">
      <alignment horizontal="right" vertical="center"/>
      <protection locked="0"/>
    </xf>
    <xf numFmtId="182" fontId="31" fillId="0" borderId="50" xfId="1" applyNumberFormat="1" applyFont="1" applyBorder="1" applyAlignment="1">
      <alignment horizontal="center" vertical="center"/>
    </xf>
    <xf numFmtId="182" fontId="31" fillId="8" borderId="51" xfId="1" applyNumberFormat="1" applyFont="1" applyFill="1" applyBorder="1" applyAlignment="1">
      <alignment horizontal="center" vertical="center"/>
    </xf>
    <xf numFmtId="182" fontId="31" fillId="8" borderId="52" xfId="1" applyNumberFormat="1" applyFont="1" applyFill="1" applyBorder="1" applyAlignment="1">
      <alignment horizontal="center" vertical="center"/>
    </xf>
    <xf numFmtId="0" fontId="31" fillId="6" borderId="51" xfId="1" applyFont="1" applyFill="1" applyBorder="1" applyAlignment="1" applyProtection="1">
      <alignment horizontal="center" vertical="center"/>
      <protection locked="0"/>
    </xf>
    <xf numFmtId="0" fontId="31" fillId="6" borderId="52" xfId="1" applyFont="1" applyFill="1" applyBorder="1" applyAlignment="1" applyProtection="1">
      <alignment horizontal="center" vertical="center"/>
      <protection locked="0"/>
    </xf>
    <xf numFmtId="178" fontId="31" fillId="8" borderId="51" xfId="1" applyNumberFormat="1" applyFont="1" applyFill="1" applyBorder="1" applyAlignment="1">
      <alignment horizontal="center" vertical="center"/>
    </xf>
    <xf numFmtId="178" fontId="31" fillId="8" borderId="52" xfId="1" applyNumberFormat="1" applyFont="1" applyFill="1" applyBorder="1" applyAlignment="1">
      <alignment horizontal="center" vertical="center"/>
    </xf>
    <xf numFmtId="184" fontId="31" fillId="8" borderId="51" xfId="1" applyNumberFormat="1" applyFont="1" applyFill="1" applyBorder="1" applyAlignment="1">
      <alignment horizontal="center" vertical="center"/>
    </xf>
    <xf numFmtId="184" fontId="31" fillId="8" borderId="67" xfId="1" applyNumberFormat="1" applyFont="1" applyFill="1" applyBorder="1" applyAlignment="1">
      <alignment horizontal="center" vertical="center"/>
    </xf>
    <xf numFmtId="184" fontId="31" fillId="8" borderId="52" xfId="1" applyNumberFormat="1" applyFont="1" applyFill="1" applyBorder="1" applyAlignment="1">
      <alignment horizontal="center" vertical="center"/>
    </xf>
    <xf numFmtId="182" fontId="31" fillId="0" borderId="51" xfId="1" applyNumberFormat="1" applyFont="1" applyBorder="1" applyAlignment="1">
      <alignment horizontal="center" vertical="center"/>
    </xf>
    <xf numFmtId="182" fontId="31" fillId="0" borderId="67" xfId="1" applyNumberFormat="1" applyFont="1" applyBorder="1" applyAlignment="1">
      <alignment horizontal="center" vertical="center"/>
    </xf>
    <xf numFmtId="182" fontId="31" fillId="0" borderId="52" xfId="1" applyNumberFormat="1" applyFont="1" applyBorder="1" applyAlignment="1">
      <alignment horizontal="center" vertical="center"/>
    </xf>
    <xf numFmtId="178" fontId="31" fillId="0" borderId="51" xfId="1" applyNumberFormat="1" applyFont="1" applyBorder="1" applyAlignment="1">
      <alignment horizontal="center" vertical="center"/>
    </xf>
    <xf numFmtId="178" fontId="31" fillId="0" borderId="67" xfId="1" applyNumberFormat="1" applyFont="1" applyBorder="1" applyAlignment="1">
      <alignment horizontal="center" vertical="center"/>
    </xf>
    <xf numFmtId="178" fontId="31" fillId="0" borderId="52" xfId="1" applyNumberFormat="1" applyFont="1" applyBorder="1" applyAlignment="1">
      <alignment horizontal="center" vertical="center"/>
    </xf>
    <xf numFmtId="178" fontId="31" fillId="0" borderId="51" xfId="1" applyNumberFormat="1" applyFont="1" applyBorder="1" applyAlignment="1">
      <alignment horizontal="right" vertical="center"/>
    </xf>
    <xf numFmtId="178" fontId="31" fillId="0" borderId="52" xfId="1" applyNumberFormat="1" applyFont="1" applyBorder="1" applyAlignment="1">
      <alignment horizontal="right" vertical="center"/>
    </xf>
    <xf numFmtId="183" fontId="31" fillId="8" borderId="0" xfId="1" applyNumberFormat="1" applyFont="1" applyFill="1" applyAlignment="1">
      <alignment horizontal="center" vertical="center"/>
    </xf>
    <xf numFmtId="185" fontId="31" fillId="8" borderId="51" xfId="1" applyNumberFormat="1" applyFont="1" applyFill="1" applyBorder="1" applyAlignment="1">
      <alignment horizontal="center" vertical="center"/>
    </xf>
    <xf numFmtId="185" fontId="31" fillId="8" borderId="67" xfId="1" applyNumberFormat="1" applyFont="1" applyFill="1" applyBorder="1" applyAlignment="1">
      <alignment horizontal="center" vertical="center"/>
    </xf>
    <xf numFmtId="185" fontId="31" fillId="8" borderId="52" xfId="1" applyNumberFormat="1" applyFont="1" applyFill="1" applyBorder="1" applyAlignment="1">
      <alignment horizontal="center" vertical="center"/>
    </xf>
    <xf numFmtId="0" fontId="31" fillId="7" borderId="51" xfId="1" applyFont="1" applyFill="1" applyBorder="1" applyAlignment="1" applyProtection="1">
      <alignment horizontal="center" vertical="center"/>
      <protection locked="0"/>
    </xf>
    <xf numFmtId="0" fontId="31" fillId="7" borderId="52" xfId="1" applyFont="1" applyFill="1" applyBorder="1" applyAlignment="1" applyProtection="1">
      <alignment horizontal="center" vertical="center"/>
      <protection locked="0"/>
    </xf>
    <xf numFmtId="178" fontId="31" fillId="8" borderId="0" xfId="1" applyNumberFormat="1" applyFont="1" applyFill="1" applyAlignment="1">
      <alignment horizontal="right" vertical="center"/>
    </xf>
    <xf numFmtId="0" fontId="32" fillId="8" borderId="0" xfId="1" applyFont="1" applyFill="1" applyAlignment="1">
      <alignment horizontal="left" vertical="center"/>
    </xf>
    <xf numFmtId="0" fontId="43" fillId="8" borderId="62" xfId="1" applyFont="1" applyFill="1" applyBorder="1" applyAlignment="1">
      <alignment horizontal="center" vertical="center"/>
    </xf>
    <xf numFmtId="0" fontId="43" fillId="8" borderId="73" xfId="1" applyFont="1" applyFill="1" applyBorder="1" applyAlignment="1">
      <alignment horizontal="center" vertical="center"/>
    </xf>
    <xf numFmtId="176" fontId="0" fillId="2" borderId="2" xfId="0" applyNumberFormat="1" applyFill="1" applyBorder="1" applyAlignment="1">
      <alignment horizontal="right" vertical="center"/>
    </xf>
    <xf numFmtId="176" fontId="15" fillId="2" borderId="38" xfId="0" applyNumberFormat="1" applyFont="1" applyFill="1" applyBorder="1" applyAlignment="1">
      <alignment horizontal="right" vertical="center"/>
    </xf>
    <xf numFmtId="176" fontId="0" fillId="3" borderId="25" xfId="0" applyNumberFormat="1" applyFill="1" applyBorder="1" applyAlignment="1">
      <alignment horizontal="right" vertical="center"/>
    </xf>
    <xf numFmtId="176" fontId="0" fillId="4" borderId="25" xfId="0" applyNumberFormat="1" applyFill="1" applyBorder="1" applyAlignment="1">
      <alignment horizontal="right" vertical="center"/>
    </xf>
    <xf numFmtId="176" fontId="0" fillId="3" borderId="37" xfId="0" applyNumberFormat="1" applyFill="1" applyBorder="1" applyAlignment="1">
      <alignment horizontal="right" vertical="center"/>
    </xf>
    <xf numFmtId="176" fontId="0" fillId="4" borderId="24" xfId="0" applyNumberFormat="1" applyFill="1" applyBorder="1" applyAlignment="1">
      <alignment horizontal="right" vertical="center"/>
    </xf>
    <xf numFmtId="176" fontId="0" fillId="3" borderId="22" xfId="0" applyNumberFormat="1" applyFill="1" applyBorder="1" applyAlignment="1">
      <alignment horizontal="right" vertical="center"/>
    </xf>
    <xf numFmtId="176" fontId="0" fillId="2" borderId="3" xfId="0" applyNumberFormat="1" applyFill="1" applyBorder="1" applyAlignment="1">
      <alignment horizontal="right" vertical="center"/>
    </xf>
    <xf numFmtId="176" fontId="0" fillId="2" borderId="22" xfId="0" applyNumberFormat="1" applyFill="1" applyBorder="1" applyAlignment="1">
      <alignment horizontal="right" vertical="center"/>
    </xf>
    <xf numFmtId="0" fontId="4" fillId="4" borderId="36" xfId="0" applyFont="1" applyFill="1" applyBorder="1" applyAlignment="1">
      <alignment horizontal="right" vertical="center"/>
    </xf>
    <xf numFmtId="176" fontId="0" fillId="4" borderId="2" xfId="0" applyNumberFormat="1" applyFill="1" applyBorder="1" applyAlignment="1">
      <alignment horizontal="right" vertical="center"/>
    </xf>
    <xf numFmtId="176" fontId="0" fillId="4" borderId="3" xfId="0" applyNumberFormat="1" applyFill="1" applyBorder="1" applyAlignment="1">
      <alignment horizontal="right" vertical="center"/>
    </xf>
    <xf numFmtId="176" fontId="15" fillId="2" borderId="35" xfId="0" applyNumberFormat="1" applyFont="1" applyFill="1" applyBorder="1" applyAlignment="1">
      <alignment horizontal="right" vertical="center"/>
    </xf>
    <xf numFmtId="0" fontId="4" fillId="0" borderId="1" xfId="0" applyFont="1" applyBorder="1" applyAlignment="1">
      <alignment horizontal="center" vertical="center"/>
    </xf>
    <xf numFmtId="0" fontId="0" fillId="4" borderId="33" xfId="0" applyFill="1" applyBorder="1" applyAlignment="1">
      <alignment horizontal="center" vertical="center"/>
    </xf>
    <xf numFmtId="0" fontId="4" fillId="4" borderId="2"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24" xfId="0" applyFont="1" applyFill="1" applyBorder="1" applyAlignment="1">
      <alignment horizontal="center" vertical="center"/>
    </xf>
    <xf numFmtId="0" fontId="4" fillId="3" borderId="34" xfId="0" applyFont="1" applyFill="1" applyBorder="1" applyAlignment="1">
      <alignment horizontal="right" vertical="center"/>
    </xf>
    <xf numFmtId="0" fontId="11" fillId="0" borderId="22" xfId="0" applyFont="1" applyBorder="1" applyAlignment="1">
      <alignment horizontal="left" vertical="center"/>
    </xf>
    <xf numFmtId="0" fontId="12" fillId="5" borderId="19" xfId="0" applyFont="1" applyFill="1" applyBorder="1" applyAlignment="1">
      <alignment horizontal="left" vertical="center" wrapText="1"/>
    </xf>
    <xf numFmtId="0" fontId="4" fillId="3" borderId="24" xfId="0" applyFont="1" applyFill="1" applyBorder="1" applyAlignment="1">
      <alignment horizontal="center" vertical="center"/>
    </xf>
    <xf numFmtId="176" fontId="19" fillId="4" borderId="25" xfId="0" applyNumberFormat="1" applyFont="1" applyFill="1" applyBorder="1" applyAlignment="1">
      <alignment horizontal="right" vertical="center"/>
    </xf>
    <xf numFmtId="176" fontId="19" fillId="4" borderId="24" xfId="0" applyNumberFormat="1" applyFont="1" applyFill="1" applyBorder="1" applyAlignment="1">
      <alignment horizontal="right" vertical="center"/>
    </xf>
    <xf numFmtId="0" fontId="20" fillId="4" borderId="34" xfId="0" applyFont="1" applyFill="1" applyBorder="1" applyAlignment="1">
      <alignment horizontal="right" vertical="center"/>
    </xf>
    <xf numFmtId="176" fontId="19" fillId="4" borderId="2" xfId="0" applyNumberFormat="1" applyFont="1" applyFill="1" applyBorder="1" applyAlignment="1">
      <alignment horizontal="right" vertical="center"/>
    </xf>
    <xf numFmtId="176" fontId="19" fillId="4" borderId="3" xfId="0" applyNumberFormat="1" applyFont="1" applyFill="1" applyBorder="1" applyAlignment="1">
      <alignment horizontal="right" vertical="center"/>
    </xf>
    <xf numFmtId="0" fontId="20" fillId="4" borderId="24" xfId="0" applyFont="1" applyFill="1" applyBorder="1" applyAlignment="1">
      <alignment horizontal="center" vertical="center"/>
    </xf>
    <xf numFmtId="0" fontId="0" fillId="3" borderId="24" xfId="0" applyFill="1" applyBorder="1" applyAlignment="1">
      <alignment horizontal="center" vertical="center"/>
    </xf>
    <xf numFmtId="176" fontId="22" fillId="3" borderId="22" xfId="0" applyNumberFormat="1" applyFont="1" applyFill="1" applyBorder="1" applyAlignment="1">
      <alignment horizontal="right" vertical="center"/>
    </xf>
    <xf numFmtId="0" fontId="23" fillId="0" borderId="30" xfId="0" applyFont="1" applyBorder="1" applyAlignment="1">
      <alignment horizontal="right" vertical="center"/>
    </xf>
    <xf numFmtId="176" fontId="0" fillId="2" borderId="32" xfId="0" applyNumberFormat="1" applyFill="1" applyBorder="1" applyAlignment="1">
      <alignment horizontal="right" vertical="center"/>
    </xf>
    <xf numFmtId="176" fontId="15" fillId="2" borderId="22" xfId="0" applyNumberFormat="1" applyFont="1" applyFill="1" applyBorder="1" applyAlignment="1">
      <alignment horizontal="right" vertical="center"/>
    </xf>
    <xf numFmtId="176" fontId="0" fillId="3" borderId="41" xfId="0" applyNumberFormat="1" applyFill="1" applyBorder="1" applyAlignment="1">
      <alignment horizontal="right" vertical="center"/>
    </xf>
    <xf numFmtId="176" fontId="0" fillId="3" borderId="40" xfId="0" applyNumberFormat="1" applyFill="1" applyBorder="1" applyAlignment="1">
      <alignment horizontal="right" vertical="center"/>
    </xf>
    <xf numFmtId="177" fontId="0" fillId="4" borderId="31" xfId="0" applyNumberFormat="1" applyFill="1" applyBorder="1" applyAlignment="1">
      <alignment horizontal="right" vertical="center"/>
    </xf>
    <xf numFmtId="177" fontId="0" fillId="4" borderId="26" xfId="0" applyNumberFormat="1" applyFill="1" applyBorder="1" applyAlignment="1">
      <alignment horizontal="right" vertical="center"/>
    </xf>
    <xf numFmtId="177" fontId="0" fillId="2" borderId="22" xfId="0" applyNumberFormat="1" applyFill="1" applyBorder="1" applyAlignment="1">
      <alignment horizontal="right" vertical="center"/>
    </xf>
    <xf numFmtId="0" fontId="4" fillId="4" borderId="35" xfId="0" applyFont="1" applyFill="1" applyBorder="1" applyAlignment="1">
      <alignment horizontal="center" vertical="center" wrapText="1"/>
    </xf>
    <xf numFmtId="0" fontId="0" fillId="4" borderId="35" xfId="0" applyFill="1" applyBorder="1" applyAlignment="1">
      <alignment horizontal="center" vertical="center" wrapText="1"/>
    </xf>
    <xf numFmtId="0" fontId="0" fillId="4" borderId="39" xfId="0" applyFill="1" applyBorder="1" applyAlignment="1">
      <alignment horizontal="center" vertical="center"/>
    </xf>
    <xf numFmtId="0" fontId="4" fillId="4" borderId="11" xfId="0" applyFont="1" applyFill="1" applyBorder="1" applyAlignment="1">
      <alignment horizontal="center" vertical="center"/>
    </xf>
    <xf numFmtId="177" fontId="19" fillId="4" borderId="31" xfId="0" applyNumberFormat="1" applyFont="1" applyFill="1" applyBorder="1" applyAlignment="1">
      <alignment horizontal="right" vertical="center"/>
    </xf>
    <xf numFmtId="177" fontId="19" fillId="4" borderId="26" xfId="0" applyNumberFormat="1" applyFont="1" applyFill="1" applyBorder="1" applyAlignment="1">
      <alignment horizontal="right" vertical="center"/>
    </xf>
    <xf numFmtId="0" fontId="20" fillId="4" borderId="36" xfId="0" applyFont="1" applyFill="1" applyBorder="1" applyAlignment="1">
      <alignment horizontal="right" vertical="center"/>
    </xf>
    <xf numFmtId="0" fontId="20" fillId="4" borderId="46" xfId="0" applyFont="1" applyFill="1" applyBorder="1" applyAlignment="1">
      <alignment horizontal="center" vertical="center"/>
    </xf>
    <xf numFmtId="0" fontId="20" fillId="4" borderId="47" xfId="0" applyFont="1" applyFill="1" applyBorder="1" applyAlignment="1">
      <alignment horizontal="center" vertical="center"/>
    </xf>
    <xf numFmtId="0" fontId="20" fillId="4" borderId="48" xfId="0" applyFont="1" applyFill="1" applyBorder="1" applyAlignment="1">
      <alignment horizontal="center" vertical="center"/>
    </xf>
  </cellXfs>
  <cellStyles count="3">
    <cellStyle name="桁区切り 2" xfId="2" xr:uid="{00000000-0005-0000-0000-000000000000}"/>
    <cellStyle name="標準" xfId="0" builtinId="0"/>
    <cellStyle name="標準 2" xfId="1" xr:uid="{00000000-0005-0000-0000-000002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200-000003000000}"/>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200-000002000000}"/>
            </a:ext>
          </a:extLst>
        </xdr:cNvPr>
        <xdr:cNvSpPr/>
      </xdr:nvSpPr>
      <xdr:spPr>
        <a:xfrm>
          <a:off x="200025" y="17044034"/>
          <a:ext cx="12578715" cy="21183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zoomScaleNormal="100" workbookViewId="0">
      <selection activeCell="I11" sqref="I11"/>
    </sheetView>
  </sheetViews>
  <sheetFormatPr defaultColWidth="8.5546875" defaultRowHeight="13.2"/>
  <cols>
    <col min="1" max="1" width="20" customWidth="1"/>
    <col min="2" max="2" width="16.88671875" customWidth="1"/>
    <col min="3" max="3" width="3.6640625" customWidth="1"/>
    <col min="4" max="4" width="13.33203125" customWidth="1"/>
    <col min="5" max="5" width="16.77734375" customWidth="1"/>
    <col min="6" max="6" width="16.88671875" customWidth="1"/>
    <col min="7" max="10" width="6.77734375" customWidth="1"/>
    <col min="11" max="11" width="19" customWidth="1"/>
  </cols>
  <sheetData>
    <row r="1" spans="1:11" ht="20.25" customHeight="1">
      <c r="A1" s="77" t="s">
        <v>117</v>
      </c>
      <c r="B1" s="1"/>
      <c r="C1" s="1"/>
      <c r="K1" s="2" t="s">
        <v>0</v>
      </c>
    </row>
    <row r="3" spans="1:11" ht="13.8">
      <c r="A3" s="3" t="s">
        <v>1</v>
      </c>
      <c r="B3" s="3"/>
      <c r="C3" s="3"/>
      <c r="D3" s="92"/>
      <c r="I3" s="217" t="s">
        <v>2</v>
      </c>
      <c r="J3" s="217"/>
      <c r="K3" s="217"/>
    </row>
    <row r="4" spans="1:11" ht="6.75" customHeight="1"/>
    <row r="5" spans="1:11" ht="28.5" customHeight="1">
      <c r="A5" s="4" t="s">
        <v>3</v>
      </c>
      <c r="B5" s="4" t="s">
        <v>4</v>
      </c>
      <c r="C5" s="5"/>
      <c r="D5" s="6" t="s">
        <v>5</v>
      </c>
      <c r="E5" s="7" t="s">
        <v>6</v>
      </c>
      <c r="F5" s="4" t="s">
        <v>7</v>
      </c>
      <c r="G5" s="218" t="s">
        <v>136</v>
      </c>
      <c r="H5" s="219"/>
      <c r="I5" s="219"/>
      <c r="J5" s="219"/>
      <c r="K5" s="4" t="s">
        <v>8</v>
      </c>
    </row>
    <row r="6" spans="1:11" ht="28.5" customHeight="1">
      <c r="A6" s="8"/>
      <c r="B6" s="9" t="s">
        <v>9</v>
      </c>
      <c r="C6" s="10"/>
      <c r="D6" s="11"/>
      <c r="E6" s="11"/>
      <c r="F6" s="9" t="s">
        <v>9</v>
      </c>
      <c r="G6" s="12" t="s">
        <v>10</v>
      </c>
      <c r="H6" s="13" t="s">
        <v>11</v>
      </c>
      <c r="I6" s="13" t="s">
        <v>12</v>
      </c>
      <c r="J6" s="14" t="s">
        <v>13</v>
      </c>
      <c r="K6" s="8"/>
    </row>
    <row r="7" spans="1:11" ht="28.5" customHeight="1">
      <c r="A7" s="8"/>
      <c r="B7" s="9" t="s">
        <v>9</v>
      </c>
      <c r="C7" s="10"/>
      <c r="D7" s="11"/>
      <c r="E7" s="11"/>
      <c r="F7" s="9" t="s">
        <v>9</v>
      </c>
      <c r="G7" s="12" t="s">
        <v>10</v>
      </c>
      <c r="H7" s="13" t="s">
        <v>11</v>
      </c>
      <c r="I7" s="13" t="s">
        <v>12</v>
      </c>
      <c r="J7" s="14" t="s">
        <v>13</v>
      </c>
      <c r="K7" s="8"/>
    </row>
    <row r="8" spans="1:11" ht="28.5" customHeight="1">
      <c r="A8" s="8"/>
      <c r="B8" s="9" t="s">
        <v>9</v>
      </c>
      <c r="C8" s="10"/>
      <c r="D8" s="11"/>
      <c r="E8" s="11"/>
      <c r="F8" s="9" t="s">
        <v>9</v>
      </c>
      <c r="G8" s="12" t="s">
        <v>10</v>
      </c>
      <c r="H8" s="13" t="s">
        <v>11</v>
      </c>
      <c r="I8" s="13" t="s">
        <v>12</v>
      </c>
      <c r="J8" s="14" t="s">
        <v>13</v>
      </c>
      <c r="K8" s="8"/>
    </row>
    <row r="9" spans="1:11" ht="28.5" customHeight="1">
      <c r="A9" s="8"/>
      <c r="B9" s="9" t="s">
        <v>9</v>
      </c>
      <c r="C9" s="10"/>
      <c r="D9" s="11"/>
      <c r="E9" s="11"/>
      <c r="F9" s="9" t="s">
        <v>9</v>
      </c>
      <c r="G9" s="12" t="s">
        <v>10</v>
      </c>
      <c r="H9" s="13" t="s">
        <v>11</v>
      </c>
      <c r="I9" s="13" t="s">
        <v>12</v>
      </c>
      <c r="J9" s="14" t="s">
        <v>13</v>
      </c>
      <c r="K9" s="8"/>
    </row>
    <row r="10" spans="1:11" ht="28.5" customHeight="1">
      <c r="A10" s="8"/>
      <c r="B10" s="9" t="s">
        <v>9</v>
      </c>
      <c r="C10" s="10"/>
      <c r="D10" s="11"/>
      <c r="E10" s="11"/>
      <c r="F10" s="9" t="s">
        <v>9</v>
      </c>
      <c r="G10" s="12" t="s">
        <v>10</v>
      </c>
      <c r="H10" s="13" t="s">
        <v>11</v>
      </c>
      <c r="I10" s="13" t="s">
        <v>12</v>
      </c>
      <c r="J10" s="14" t="s">
        <v>13</v>
      </c>
      <c r="K10" s="8"/>
    </row>
    <row r="11" spans="1:11" ht="28.5" customHeight="1">
      <c r="A11" s="8"/>
      <c r="B11" s="9" t="s">
        <v>9</v>
      </c>
      <c r="C11" s="10"/>
      <c r="D11" s="11"/>
      <c r="E11" s="11"/>
      <c r="F11" s="9" t="s">
        <v>9</v>
      </c>
      <c r="G11" s="12" t="s">
        <v>10</v>
      </c>
      <c r="H11" s="13" t="s">
        <v>11</v>
      </c>
      <c r="I11" s="93" t="s">
        <v>12</v>
      </c>
      <c r="J11" s="14" t="s">
        <v>13</v>
      </c>
      <c r="K11" s="8"/>
    </row>
    <row r="12" spans="1:11" ht="28.5" customHeight="1">
      <c r="A12" s="8"/>
      <c r="B12" s="9" t="s">
        <v>9</v>
      </c>
      <c r="C12" s="10"/>
      <c r="D12" s="11"/>
      <c r="E12" s="11"/>
      <c r="F12" s="9" t="s">
        <v>9</v>
      </c>
      <c r="G12" s="12" t="s">
        <v>10</v>
      </c>
      <c r="H12" s="13" t="s">
        <v>11</v>
      </c>
      <c r="I12" s="13" t="s">
        <v>12</v>
      </c>
      <c r="J12" s="14" t="s">
        <v>13</v>
      </c>
      <c r="K12" s="8"/>
    </row>
    <row r="13" spans="1:11" ht="28.5" customHeight="1">
      <c r="A13" s="8"/>
      <c r="B13" s="9" t="s">
        <v>9</v>
      </c>
      <c r="C13" s="10"/>
      <c r="D13" s="11"/>
      <c r="E13" s="11"/>
      <c r="F13" s="9" t="s">
        <v>9</v>
      </c>
      <c r="G13" s="12" t="s">
        <v>10</v>
      </c>
      <c r="H13" s="13" t="s">
        <v>11</v>
      </c>
      <c r="I13" s="13" t="s">
        <v>12</v>
      </c>
      <c r="J13" s="14" t="s">
        <v>13</v>
      </c>
      <c r="K13" s="8"/>
    </row>
    <row r="14" spans="1:11" ht="28.5" customHeight="1">
      <c r="A14" s="8"/>
      <c r="B14" s="9" t="s">
        <v>9</v>
      </c>
      <c r="C14" s="10"/>
      <c r="D14" s="11"/>
      <c r="E14" s="11"/>
      <c r="F14" s="9" t="s">
        <v>9</v>
      </c>
      <c r="G14" s="12" t="s">
        <v>10</v>
      </c>
      <c r="H14" s="13" t="s">
        <v>11</v>
      </c>
      <c r="I14" s="13" t="s">
        <v>12</v>
      </c>
      <c r="J14" s="14" t="s">
        <v>13</v>
      </c>
      <c r="K14" s="8"/>
    </row>
    <row r="15" spans="1:11" ht="28.5" customHeight="1">
      <c r="A15" s="8"/>
      <c r="B15" s="9" t="s">
        <v>9</v>
      </c>
      <c r="C15" s="10"/>
      <c r="D15" s="11"/>
      <c r="E15" s="11"/>
      <c r="F15" s="9" t="s">
        <v>9</v>
      </c>
      <c r="G15" s="12" t="s">
        <v>10</v>
      </c>
      <c r="H15" s="13" t="s">
        <v>11</v>
      </c>
      <c r="I15" s="13" t="s">
        <v>12</v>
      </c>
      <c r="J15" s="14" t="s">
        <v>13</v>
      </c>
      <c r="K15" s="8"/>
    </row>
    <row r="16" spans="1:11" ht="28.5" customHeight="1">
      <c r="A16" s="8"/>
      <c r="B16" s="9" t="s">
        <v>9</v>
      </c>
      <c r="C16" s="10"/>
      <c r="D16" s="85"/>
      <c r="E16" s="11"/>
      <c r="F16" s="9" t="s">
        <v>9</v>
      </c>
      <c r="G16" s="12" t="s">
        <v>10</v>
      </c>
      <c r="H16" s="13" t="s">
        <v>11</v>
      </c>
      <c r="I16" s="13" t="s">
        <v>12</v>
      </c>
      <c r="J16" s="14" t="s">
        <v>13</v>
      </c>
      <c r="K16" s="8"/>
    </row>
    <row r="17" spans="1:11" ht="28.5" customHeight="1">
      <c r="A17" s="8"/>
      <c r="B17" s="9" t="s">
        <v>9</v>
      </c>
      <c r="C17" s="10"/>
      <c r="D17" s="11"/>
      <c r="E17" s="11"/>
      <c r="F17" s="9" t="s">
        <v>9</v>
      </c>
      <c r="G17" s="12" t="s">
        <v>10</v>
      </c>
      <c r="H17" s="13" t="s">
        <v>11</v>
      </c>
      <c r="I17" s="13" t="s">
        <v>12</v>
      </c>
      <c r="J17" s="14" t="s">
        <v>13</v>
      </c>
      <c r="K17" s="8"/>
    </row>
    <row r="18" spans="1:11" ht="28.5" customHeight="1">
      <c r="A18" s="8"/>
      <c r="B18" s="9" t="s">
        <v>9</v>
      </c>
      <c r="C18" s="10"/>
      <c r="D18" s="11"/>
      <c r="E18" s="11"/>
      <c r="F18" s="9" t="s">
        <v>9</v>
      </c>
      <c r="G18" s="12" t="s">
        <v>10</v>
      </c>
      <c r="H18" s="13" t="s">
        <v>11</v>
      </c>
      <c r="I18" s="13" t="s">
        <v>12</v>
      </c>
      <c r="J18" s="14" t="s">
        <v>13</v>
      </c>
      <c r="K18" s="8"/>
    </row>
    <row r="19" spans="1:11" ht="28.5" customHeight="1">
      <c r="A19" s="8"/>
      <c r="B19" s="9" t="s">
        <v>9</v>
      </c>
      <c r="C19" s="10"/>
      <c r="D19" s="11"/>
      <c r="E19" s="11"/>
      <c r="F19" s="9" t="s">
        <v>9</v>
      </c>
      <c r="G19" s="12" t="s">
        <v>10</v>
      </c>
      <c r="H19" s="13" t="s">
        <v>11</v>
      </c>
      <c r="I19" s="13" t="s">
        <v>12</v>
      </c>
      <c r="J19" s="14" t="s">
        <v>13</v>
      </c>
      <c r="K19" s="8"/>
    </row>
    <row r="20" spans="1:11" ht="28.5" customHeight="1">
      <c r="A20" s="8"/>
      <c r="B20" s="9" t="s">
        <v>9</v>
      </c>
      <c r="C20" s="10"/>
      <c r="D20" s="11"/>
      <c r="E20" s="11"/>
      <c r="F20" s="9" t="s">
        <v>9</v>
      </c>
      <c r="G20" s="12" t="s">
        <v>10</v>
      </c>
      <c r="H20" s="13" t="s">
        <v>11</v>
      </c>
      <c r="I20" s="13" t="s">
        <v>12</v>
      </c>
      <c r="J20" s="14" t="s">
        <v>13</v>
      </c>
      <c r="K20" s="8"/>
    </row>
    <row r="21" spans="1:11" ht="12" customHeight="1">
      <c r="A21" s="15" t="s">
        <v>14</v>
      </c>
    </row>
    <row r="22" spans="1:11" ht="12" customHeight="1">
      <c r="A22" s="15" t="s">
        <v>15</v>
      </c>
    </row>
    <row r="23" spans="1:11" ht="12" customHeight="1">
      <c r="A23" s="15" t="s">
        <v>16</v>
      </c>
    </row>
  </sheetData>
  <sheetProtection selectLockedCells="1" selectUnlockedCells="1"/>
  <mergeCells count="2">
    <mergeCell ref="I3:K3"/>
    <mergeCell ref="G5:J5"/>
  </mergeCells>
  <phoneticPr fontId="24"/>
  <pageMargins left="0.85972222222222228" right="0.55972222222222223" top="0.60972222222222228" bottom="0.52986111111111112" header="0.51180555555555551" footer="0.51180555555555551"/>
  <pageSetup paperSize="9" scale="99" firstPageNumber="0" orientation="landscape" horizontalDpi="300" verticalDpi="300" r:id="rId1"/>
  <headerFooter alignWithMargins="0"/>
  <rowBreaks count="1" manualBreakCount="1">
    <brk id="23"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499984740745262"/>
    <pageSetUpPr fitToPage="1"/>
  </sheetPr>
  <dimension ref="A1:BK27"/>
  <sheetViews>
    <sheetView zoomScale="80" zoomScaleNormal="80" workbookViewId="0">
      <selection activeCell="BG8" sqref="BG8"/>
    </sheetView>
  </sheetViews>
  <sheetFormatPr defaultColWidth="2.44140625" defaultRowHeight="13.2"/>
  <cols>
    <col min="1" max="1" width="5.6640625" style="16" customWidth="1"/>
    <col min="2" max="2" width="35.5546875" style="16" customWidth="1"/>
    <col min="3" max="3" width="3.88671875" style="16" customWidth="1"/>
    <col min="4" max="56" width="3.6640625" style="16" customWidth="1"/>
    <col min="57" max="57" width="2.44140625" style="16"/>
    <col min="58" max="58" width="9.21875" style="16" customWidth="1"/>
    <col min="59" max="16384" width="2.44140625" style="16"/>
  </cols>
  <sheetData>
    <row r="1" spans="1:63" ht="39.9" customHeight="1">
      <c r="A1" s="90" t="s">
        <v>155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F1"/>
      <c r="BK1"/>
    </row>
    <row r="2" spans="1:63" ht="18" customHeight="1">
      <c r="A2"/>
      <c r="B2"/>
      <c r="C2"/>
      <c r="D2"/>
      <c r="E2"/>
      <c r="F2"/>
      <c r="G2"/>
      <c r="H2"/>
      <c r="I2"/>
      <c r="J2"/>
      <c r="K2"/>
      <c r="L2"/>
      <c r="M2"/>
      <c r="N2"/>
      <c r="O2"/>
      <c r="AF2"/>
      <c r="AG2"/>
      <c r="AH2"/>
      <c r="AI2"/>
      <c r="AJ2"/>
      <c r="AK2"/>
      <c r="AL2"/>
      <c r="AM2"/>
      <c r="AW2"/>
      <c r="AX2"/>
      <c r="AY2"/>
      <c r="AZ2"/>
      <c r="BA2"/>
      <c r="BB2"/>
      <c r="BC2"/>
      <c r="BD2"/>
      <c r="BF2"/>
      <c r="BK2"/>
    </row>
    <row r="3" spans="1:63" ht="27.75" customHeight="1">
      <c r="A3" s="416" t="s">
        <v>90</v>
      </c>
      <c r="B3" s="416"/>
      <c r="C3" s="416"/>
      <c r="D3" s="416"/>
      <c r="E3" s="416"/>
      <c r="F3" s="416"/>
      <c r="G3"/>
      <c r="H3"/>
      <c r="I3"/>
      <c r="J3"/>
      <c r="K3"/>
      <c r="L3"/>
      <c r="M3"/>
      <c r="N3"/>
      <c r="O3"/>
      <c r="P3"/>
      <c r="Q3"/>
      <c r="R3"/>
      <c r="S3"/>
      <c r="T3"/>
      <c r="U3"/>
      <c r="V3"/>
      <c r="W3"/>
      <c r="X3"/>
      <c r="Y3"/>
      <c r="Z3"/>
      <c r="AA3"/>
      <c r="AB3"/>
      <c r="AC3"/>
      <c r="AD3"/>
      <c r="AE3"/>
      <c r="AF3"/>
      <c r="AG3"/>
      <c r="AH3"/>
      <c r="AI3"/>
      <c r="AJ3"/>
      <c r="AK3"/>
      <c r="AL3" s="51"/>
      <c r="AM3" s="52"/>
      <c r="AN3" s="417" t="s">
        <v>59</v>
      </c>
      <c r="AO3" s="417"/>
      <c r="AP3" s="417"/>
      <c r="AQ3" s="417"/>
      <c r="AR3" s="417"/>
      <c r="AS3" s="417"/>
      <c r="AT3" s="417"/>
      <c r="AU3" s="417"/>
      <c r="AV3" s="417"/>
      <c r="AW3" s="417"/>
      <c r="AX3"/>
      <c r="AY3"/>
      <c r="AZ3"/>
      <c r="BA3"/>
      <c r="BB3"/>
      <c r="BC3"/>
      <c r="BD3"/>
      <c r="BF3"/>
      <c r="BK3"/>
    </row>
    <row r="4" spans="1:63" ht="13.5" customHeight="1">
      <c r="A4" s="53"/>
      <c r="BF4"/>
      <c r="BK4"/>
    </row>
    <row r="5" spans="1:63" ht="31.5" customHeight="1">
      <c r="A5" s="53" t="s">
        <v>156</v>
      </c>
      <c r="BF5"/>
      <c r="BK5"/>
    </row>
    <row r="6" spans="1:63" ht="20.25" customHeight="1">
      <c r="A6"/>
      <c r="AZ6" s="410" t="s">
        <v>60</v>
      </c>
      <c r="BA6" s="410"/>
      <c r="BB6" s="410"/>
      <c r="BC6" s="410"/>
      <c r="BD6" s="410"/>
      <c r="BF6"/>
      <c r="BK6"/>
    </row>
    <row r="7" spans="1:63" ht="6" customHeight="1">
      <c r="A7"/>
      <c r="AZ7" s="55"/>
      <c r="BA7" s="55"/>
      <c r="BB7" s="55"/>
      <c r="BC7" s="55"/>
      <c r="BD7" s="56"/>
      <c r="BF7"/>
      <c r="BK7"/>
    </row>
    <row r="8" spans="1:63" ht="39.9" customHeight="1">
      <c r="A8" s="411"/>
      <c r="B8" s="411"/>
      <c r="C8" s="412" t="s">
        <v>61</v>
      </c>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3" t="s">
        <v>62</v>
      </c>
      <c r="AZ8" s="413"/>
      <c r="BA8" s="413"/>
      <c r="BB8" s="413"/>
      <c r="BC8" s="413"/>
      <c r="BD8" s="57"/>
      <c r="BF8"/>
    </row>
    <row r="9" spans="1:63" ht="39.9" customHeight="1">
      <c r="A9" s="411"/>
      <c r="B9" s="411"/>
      <c r="C9" s="425" t="s">
        <v>139</v>
      </c>
      <c r="D9" s="418"/>
      <c r="E9" s="418"/>
      <c r="F9" s="418"/>
      <c r="G9" s="425" t="s">
        <v>139</v>
      </c>
      <c r="H9" s="418"/>
      <c r="I9" s="418"/>
      <c r="J9" s="418"/>
      <c r="K9" s="425" t="s">
        <v>139</v>
      </c>
      <c r="L9" s="418"/>
      <c r="M9" s="418"/>
      <c r="N9" s="418"/>
      <c r="O9" s="425" t="s">
        <v>139</v>
      </c>
      <c r="P9" s="418"/>
      <c r="Q9" s="418"/>
      <c r="R9" s="418"/>
      <c r="S9" s="425" t="s">
        <v>139</v>
      </c>
      <c r="T9" s="418"/>
      <c r="U9" s="418"/>
      <c r="V9" s="418"/>
      <c r="W9" s="425" t="s">
        <v>139</v>
      </c>
      <c r="X9" s="418"/>
      <c r="Y9" s="418"/>
      <c r="Z9" s="418"/>
      <c r="AA9" s="425" t="s">
        <v>139</v>
      </c>
      <c r="AB9" s="418"/>
      <c r="AC9" s="418"/>
      <c r="AD9" s="418"/>
      <c r="AE9" s="425" t="s">
        <v>139</v>
      </c>
      <c r="AF9" s="418"/>
      <c r="AG9" s="418"/>
      <c r="AH9" s="418"/>
      <c r="AI9" s="425" t="s">
        <v>139</v>
      </c>
      <c r="AJ9" s="418"/>
      <c r="AK9" s="418"/>
      <c r="AL9" s="418"/>
      <c r="AM9" s="425" t="s">
        <v>141</v>
      </c>
      <c r="AN9" s="418"/>
      <c r="AO9" s="418"/>
      <c r="AP9" s="418"/>
      <c r="AQ9" s="425" t="s">
        <v>141</v>
      </c>
      <c r="AR9" s="418"/>
      <c r="AS9" s="418"/>
      <c r="AT9" s="418"/>
      <c r="AU9" s="425" t="s">
        <v>141</v>
      </c>
      <c r="AV9" s="418"/>
      <c r="AW9" s="418"/>
      <c r="AX9" s="418"/>
      <c r="AY9" s="413"/>
      <c r="AZ9" s="413"/>
      <c r="BA9" s="413"/>
      <c r="BB9" s="413"/>
      <c r="BC9" s="413"/>
      <c r="BF9"/>
    </row>
    <row r="10" spans="1:63" ht="39.9" customHeight="1">
      <c r="A10" s="411"/>
      <c r="B10" s="411"/>
      <c r="C10" s="415" t="s">
        <v>63</v>
      </c>
      <c r="D10" s="415"/>
      <c r="E10" s="415"/>
      <c r="F10" s="415"/>
      <c r="G10" s="415" t="s">
        <v>64</v>
      </c>
      <c r="H10" s="415"/>
      <c r="I10" s="415"/>
      <c r="J10" s="415"/>
      <c r="K10" s="415" t="s">
        <v>65</v>
      </c>
      <c r="L10" s="415"/>
      <c r="M10" s="415"/>
      <c r="N10" s="415"/>
      <c r="O10" s="415" t="s">
        <v>66</v>
      </c>
      <c r="P10" s="415"/>
      <c r="Q10" s="415"/>
      <c r="R10" s="415"/>
      <c r="S10" s="415" t="s">
        <v>67</v>
      </c>
      <c r="T10" s="415"/>
      <c r="U10" s="415"/>
      <c r="V10" s="415"/>
      <c r="W10" s="415" t="s">
        <v>68</v>
      </c>
      <c r="X10" s="415"/>
      <c r="Y10" s="415"/>
      <c r="Z10" s="415"/>
      <c r="AA10" s="415" t="s">
        <v>69</v>
      </c>
      <c r="AB10" s="415"/>
      <c r="AC10" s="415"/>
      <c r="AD10" s="415"/>
      <c r="AE10" s="415" t="s">
        <v>70</v>
      </c>
      <c r="AF10" s="415"/>
      <c r="AG10" s="415"/>
      <c r="AH10" s="415"/>
      <c r="AI10" s="415" t="s">
        <v>71</v>
      </c>
      <c r="AJ10" s="415"/>
      <c r="AK10" s="415"/>
      <c r="AL10" s="415"/>
      <c r="AM10" s="415" t="s">
        <v>72</v>
      </c>
      <c r="AN10" s="415"/>
      <c r="AO10" s="415"/>
      <c r="AP10" s="415"/>
      <c r="AQ10" s="415" t="s">
        <v>73</v>
      </c>
      <c r="AR10" s="415"/>
      <c r="AS10" s="415"/>
      <c r="AT10" s="415"/>
      <c r="AU10" s="415" t="s">
        <v>74</v>
      </c>
      <c r="AV10" s="415"/>
      <c r="AW10" s="415"/>
      <c r="AX10" s="415"/>
      <c r="AY10" s="413"/>
      <c r="AZ10" s="413"/>
      <c r="BA10" s="413"/>
      <c r="BB10" s="413"/>
      <c r="BC10" s="413"/>
      <c r="BF10"/>
    </row>
    <row r="11" spans="1:63" ht="39.9" customHeight="1">
      <c r="A11" s="58" t="s">
        <v>75</v>
      </c>
      <c r="B11" s="59" t="s">
        <v>76</v>
      </c>
      <c r="C11" s="422">
        <v>100000</v>
      </c>
      <c r="D11" s="422"/>
      <c r="E11" s="422"/>
      <c r="F11" s="422"/>
      <c r="G11" s="422">
        <v>100000</v>
      </c>
      <c r="H11" s="422"/>
      <c r="I11" s="422"/>
      <c r="J11" s="422"/>
      <c r="K11" s="422">
        <v>100000</v>
      </c>
      <c r="L11" s="422"/>
      <c r="M11" s="422"/>
      <c r="N11" s="422"/>
      <c r="O11" s="422">
        <v>100000</v>
      </c>
      <c r="P11" s="422"/>
      <c r="Q11" s="422"/>
      <c r="R11" s="422"/>
      <c r="S11" s="422">
        <v>100000</v>
      </c>
      <c r="T11" s="422"/>
      <c r="U11" s="422"/>
      <c r="V11" s="422"/>
      <c r="W11" s="422">
        <v>100000</v>
      </c>
      <c r="X11" s="422"/>
      <c r="Y11" s="422"/>
      <c r="Z11" s="422"/>
      <c r="AA11" s="422">
        <v>100000</v>
      </c>
      <c r="AB11" s="422"/>
      <c r="AC11" s="422"/>
      <c r="AD11" s="422"/>
      <c r="AE11" s="422">
        <v>100000</v>
      </c>
      <c r="AF11" s="422"/>
      <c r="AG11" s="422"/>
      <c r="AH11" s="422"/>
      <c r="AI11" s="422">
        <v>100000</v>
      </c>
      <c r="AJ11" s="422"/>
      <c r="AK11" s="422"/>
      <c r="AL11" s="422"/>
      <c r="AM11" s="422">
        <v>100000</v>
      </c>
      <c r="AN11" s="422"/>
      <c r="AO11" s="422"/>
      <c r="AP11" s="422"/>
      <c r="AQ11" s="422">
        <v>100000</v>
      </c>
      <c r="AR11" s="422"/>
      <c r="AS11" s="422"/>
      <c r="AT11" s="422"/>
      <c r="AU11" s="423">
        <v>100000</v>
      </c>
      <c r="AV11" s="423"/>
      <c r="AW11" s="423"/>
      <c r="AX11" s="423"/>
      <c r="AY11" s="403">
        <f>SUM(C11:AX11)</f>
        <v>1200000</v>
      </c>
      <c r="AZ11" s="403"/>
      <c r="BA11" s="403"/>
      <c r="BB11" s="403"/>
      <c r="BC11" s="403"/>
      <c r="BF11"/>
    </row>
    <row r="12" spans="1:63" ht="39.9" customHeight="1">
      <c r="A12" s="60" t="s">
        <v>77</v>
      </c>
      <c r="B12" s="59" t="s">
        <v>78</v>
      </c>
      <c r="C12" s="422">
        <v>0</v>
      </c>
      <c r="D12" s="422"/>
      <c r="E12" s="422"/>
      <c r="F12" s="422"/>
      <c r="G12" s="422">
        <v>0</v>
      </c>
      <c r="H12" s="422"/>
      <c r="I12" s="422"/>
      <c r="J12" s="422"/>
      <c r="K12" s="422">
        <v>0</v>
      </c>
      <c r="L12" s="422"/>
      <c r="M12" s="422"/>
      <c r="N12" s="422"/>
      <c r="O12" s="422">
        <v>0</v>
      </c>
      <c r="P12" s="422"/>
      <c r="Q12" s="422"/>
      <c r="R12" s="422"/>
      <c r="S12" s="422">
        <v>0</v>
      </c>
      <c r="T12" s="422"/>
      <c r="U12" s="422"/>
      <c r="V12" s="422"/>
      <c r="W12" s="422">
        <v>0</v>
      </c>
      <c r="X12" s="422"/>
      <c r="Y12" s="422"/>
      <c r="Z12" s="422"/>
      <c r="AA12" s="422">
        <v>0</v>
      </c>
      <c r="AB12" s="422"/>
      <c r="AC12" s="422"/>
      <c r="AD12" s="422"/>
      <c r="AE12" s="422">
        <v>0</v>
      </c>
      <c r="AF12" s="422"/>
      <c r="AG12" s="422"/>
      <c r="AH12" s="422"/>
      <c r="AI12" s="422">
        <v>0</v>
      </c>
      <c r="AJ12" s="422"/>
      <c r="AK12" s="422"/>
      <c r="AL12" s="422"/>
      <c r="AM12" s="422">
        <v>0</v>
      </c>
      <c r="AN12" s="422"/>
      <c r="AO12" s="422"/>
      <c r="AP12" s="422"/>
      <c r="AQ12" s="422">
        <v>0</v>
      </c>
      <c r="AR12" s="422"/>
      <c r="AS12" s="422"/>
      <c r="AT12" s="422"/>
      <c r="AU12" s="423">
        <v>0</v>
      </c>
      <c r="AV12" s="423"/>
      <c r="AW12" s="423"/>
      <c r="AX12" s="423"/>
      <c r="AY12" s="403">
        <f>SUM(C12:AX12)</f>
        <v>0</v>
      </c>
      <c r="AZ12" s="403"/>
      <c r="BA12" s="403"/>
      <c r="BB12" s="403"/>
      <c r="BC12" s="403"/>
      <c r="BF12"/>
    </row>
    <row r="13" spans="1:63" ht="39.9" customHeight="1">
      <c r="A13" s="60" t="s">
        <v>79</v>
      </c>
      <c r="B13" s="59" t="s">
        <v>80</v>
      </c>
      <c r="C13" s="397">
        <f>SUM(C11:F12)</f>
        <v>100000</v>
      </c>
      <c r="D13" s="397"/>
      <c r="E13" s="397"/>
      <c r="F13" s="397"/>
      <c r="G13" s="397">
        <f>SUM(G11:J12)</f>
        <v>100000</v>
      </c>
      <c r="H13" s="397"/>
      <c r="I13" s="397"/>
      <c r="J13" s="397"/>
      <c r="K13" s="397">
        <f>SUM(K11:N12)</f>
        <v>100000</v>
      </c>
      <c r="L13" s="397"/>
      <c r="M13" s="397"/>
      <c r="N13" s="397"/>
      <c r="O13" s="397">
        <f>SUM(O11:R12)</f>
        <v>100000</v>
      </c>
      <c r="P13" s="397"/>
      <c r="Q13" s="397"/>
      <c r="R13" s="397"/>
      <c r="S13" s="397">
        <f>SUM(S11:V12)</f>
        <v>100000</v>
      </c>
      <c r="T13" s="397"/>
      <c r="U13" s="397"/>
      <c r="V13" s="397"/>
      <c r="W13" s="397">
        <f>SUM(W11:Z12)</f>
        <v>100000</v>
      </c>
      <c r="X13" s="397"/>
      <c r="Y13" s="397"/>
      <c r="Z13" s="397"/>
      <c r="AA13" s="397">
        <f>SUM(AA11:AD12)</f>
        <v>100000</v>
      </c>
      <c r="AB13" s="397"/>
      <c r="AC13" s="397"/>
      <c r="AD13" s="397"/>
      <c r="AE13" s="397">
        <f>SUM(AE11:AH12)</f>
        <v>100000</v>
      </c>
      <c r="AF13" s="397"/>
      <c r="AG13" s="397"/>
      <c r="AH13" s="397"/>
      <c r="AI13" s="397">
        <f>SUM(AI11:AL12)</f>
        <v>100000</v>
      </c>
      <c r="AJ13" s="397"/>
      <c r="AK13" s="397"/>
      <c r="AL13" s="397"/>
      <c r="AM13" s="397">
        <f>SUM(AM11:AP12)</f>
        <v>100000</v>
      </c>
      <c r="AN13" s="397"/>
      <c r="AO13" s="397"/>
      <c r="AP13" s="397"/>
      <c r="AQ13" s="397">
        <f>SUM(AQ11:AT12)</f>
        <v>100000</v>
      </c>
      <c r="AR13" s="397"/>
      <c r="AS13" s="397"/>
      <c r="AT13" s="397"/>
      <c r="AU13" s="397">
        <f>SUM(AU11:AX12)</f>
        <v>100000</v>
      </c>
      <c r="AV13" s="397"/>
      <c r="AW13" s="397"/>
      <c r="AX13" s="397"/>
      <c r="AY13" s="409">
        <f>SUM(C13:AX13)</f>
        <v>1200000</v>
      </c>
      <c r="AZ13" s="409"/>
      <c r="BA13" s="409"/>
      <c r="BB13" s="409"/>
      <c r="BC13" s="409"/>
      <c r="BF13"/>
    </row>
    <row r="14" spans="1:63" ht="38.25" customHeight="1">
      <c r="A14" s="53"/>
      <c r="BF14"/>
      <c r="BK14"/>
    </row>
    <row r="15" spans="1:63" ht="39.9" customHeight="1">
      <c r="A15" s="54" t="s">
        <v>81</v>
      </c>
      <c r="BF15"/>
      <c r="BK15"/>
    </row>
    <row r="16" spans="1:63" ht="20.25" customHeight="1">
      <c r="A16"/>
      <c r="AZ16" s="410" t="s">
        <v>60</v>
      </c>
      <c r="BA16" s="410"/>
      <c r="BB16" s="410"/>
      <c r="BC16" s="410"/>
      <c r="BD16" s="410"/>
      <c r="BF16"/>
      <c r="BK16"/>
    </row>
    <row r="17" spans="1:63" ht="6" customHeight="1">
      <c r="A17"/>
      <c r="AZ17" s="55"/>
      <c r="BA17" s="55"/>
      <c r="BB17" s="55"/>
      <c r="BC17" s="55"/>
      <c r="BD17" s="56"/>
      <c r="BF17"/>
      <c r="BK17"/>
    </row>
    <row r="18" spans="1:63" ht="39.9" customHeight="1">
      <c r="A18" s="411"/>
      <c r="B18" s="411"/>
      <c r="C18" s="412" t="s">
        <v>82</v>
      </c>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3" t="s">
        <v>62</v>
      </c>
      <c r="AZ18" s="413"/>
      <c r="BA18" s="413"/>
      <c r="BB18" s="413"/>
      <c r="BC18" s="413"/>
      <c r="BD18" s="57"/>
      <c r="BF18"/>
    </row>
    <row r="19" spans="1:63" ht="39.9" customHeight="1">
      <c r="A19" s="411"/>
      <c r="B19" s="411"/>
      <c r="C19" s="424" t="s">
        <v>91</v>
      </c>
      <c r="D19" s="424"/>
      <c r="E19" s="424"/>
      <c r="F19" s="424"/>
      <c r="G19" s="424" t="s">
        <v>91</v>
      </c>
      <c r="H19" s="424"/>
      <c r="I19" s="424"/>
      <c r="J19" s="424"/>
      <c r="K19" s="424" t="s">
        <v>91</v>
      </c>
      <c r="L19" s="424"/>
      <c r="M19" s="424"/>
      <c r="N19" s="424"/>
      <c r="O19" s="424" t="s">
        <v>91</v>
      </c>
      <c r="P19" s="424"/>
      <c r="Q19" s="424"/>
      <c r="R19" s="424"/>
      <c r="S19" s="424" t="s">
        <v>91</v>
      </c>
      <c r="T19" s="424"/>
      <c r="U19" s="424"/>
      <c r="V19" s="424"/>
      <c r="W19" s="424" t="s">
        <v>91</v>
      </c>
      <c r="X19" s="424"/>
      <c r="Y19" s="424"/>
      <c r="Z19" s="424"/>
      <c r="AA19" s="424" t="s">
        <v>91</v>
      </c>
      <c r="AB19" s="424"/>
      <c r="AC19" s="424"/>
      <c r="AD19" s="424"/>
      <c r="AE19" s="424" t="s">
        <v>91</v>
      </c>
      <c r="AF19" s="424"/>
      <c r="AG19" s="424"/>
      <c r="AH19" s="424"/>
      <c r="AI19" s="424" t="s">
        <v>91</v>
      </c>
      <c r="AJ19" s="424"/>
      <c r="AK19" s="424"/>
      <c r="AL19" s="424"/>
      <c r="AM19" s="424" t="s">
        <v>140</v>
      </c>
      <c r="AN19" s="424"/>
      <c r="AO19" s="424"/>
      <c r="AP19" s="424"/>
      <c r="AQ19" s="424" t="s">
        <v>140</v>
      </c>
      <c r="AR19" s="424"/>
      <c r="AS19" s="424"/>
      <c r="AT19" s="424"/>
      <c r="AU19" s="424" t="s">
        <v>140</v>
      </c>
      <c r="AV19" s="424"/>
      <c r="AW19" s="424"/>
      <c r="AX19" s="424"/>
      <c r="AY19" s="413"/>
      <c r="AZ19" s="413"/>
      <c r="BA19" s="413"/>
      <c r="BB19" s="413"/>
      <c r="BC19" s="413"/>
      <c r="BF19"/>
    </row>
    <row r="20" spans="1:63" ht="39.9" customHeight="1">
      <c r="A20" s="411"/>
      <c r="B20" s="411"/>
      <c r="C20" s="421" t="s">
        <v>63</v>
      </c>
      <c r="D20" s="421"/>
      <c r="E20" s="421"/>
      <c r="F20" s="421"/>
      <c r="G20" s="421" t="s">
        <v>64</v>
      </c>
      <c r="H20" s="421"/>
      <c r="I20" s="421"/>
      <c r="J20" s="421"/>
      <c r="K20" s="421" t="s">
        <v>65</v>
      </c>
      <c r="L20" s="421"/>
      <c r="M20" s="421"/>
      <c r="N20" s="421"/>
      <c r="O20" s="421" t="s">
        <v>66</v>
      </c>
      <c r="P20" s="421"/>
      <c r="Q20" s="421"/>
      <c r="R20" s="421"/>
      <c r="S20" s="421" t="s">
        <v>67</v>
      </c>
      <c r="T20" s="421"/>
      <c r="U20" s="421"/>
      <c r="V20" s="421"/>
      <c r="W20" s="421" t="s">
        <v>68</v>
      </c>
      <c r="X20" s="421"/>
      <c r="Y20" s="421"/>
      <c r="Z20" s="421"/>
      <c r="AA20" s="421" t="s">
        <v>69</v>
      </c>
      <c r="AB20" s="421"/>
      <c r="AC20" s="421"/>
      <c r="AD20" s="421"/>
      <c r="AE20" s="421" t="s">
        <v>70</v>
      </c>
      <c r="AF20" s="421"/>
      <c r="AG20" s="421"/>
      <c r="AH20" s="421"/>
      <c r="AI20" s="421" t="s">
        <v>71</v>
      </c>
      <c r="AJ20" s="421"/>
      <c r="AK20" s="421"/>
      <c r="AL20" s="421"/>
      <c r="AM20" s="421" t="s">
        <v>72</v>
      </c>
      <c r="AN20" s="421"/>
      <c r="AO20" s="421"/>
      <c r="AP20" s="421"/>
      <c r="AQ20" s="421" t="s">
        <v>73</v>
      </c>
      <c r="AR20" s="421"/>
      <c r="AS20" s="421"/>
      <c r="AT20" s="421"/>
      <c r="AU20" s="421" t="s">
        <v>74</v>
      </c>
      <c r="AV20" s="421"/>
      <c r="AW20" s="421"/>
      <c r="AX20" s="421"/>
      <c r="AY20" s="413"/>
      <c r="AZ20" s="413"/>
      <c r="BA20" s="413"/>
      <c r="BB20" s="413"/>
      <c r="BC20" s="413"/>
      <c r="BF20"/>
    </row>
    <row r="21" spans="1:63" ht="47.25" customHeight="1">
      <c r="A21" s="61" t="s">
        <v>75</v>
      </c>
      <c r="B21" s="59" t="s">
        <v>85</v>
      </c>
      <c r="C21" s="422"/>
      <c r="D21" s="422"/>
      <c r="E21" s="422"/>
      <c r="F21" s="422"/>
      <c r="G21" s="422"/>
      <c r="H21" s="422"/>
      <c r="I21" s="422"/>
      <c r="J21" s="422"/>
      <c r="K21" s="422">
        <v>600000</v>
      </c>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v>600000</v>
      </c>
      <c r="AJ21" s="422"/>
      <c r="AK21" s="422"/>
      <c r="AL21" s="422"/>
      <c r="AM21" s="422"/>
      <c r="AN21" s="422"/>
      <c r="AO21" s="422"/>
      <c r="AP21" s="422"/>
      <c r="AQ21" s="422"/>
      <c r="AR21" s="422"/>
      <c r="AS21" s="422"/>
      <c r="AT21" s="422"/>
      <c r="AU21" s="423"/>
      <c r="AV21" s="423"/>
      <c r="AW21" s="423"/>
      <c r="AX21" s="423"/>
      <c r="AY21" s="403">
        <f>SUM(C21:AX21)</f>
        <v>1200000</v>
      </c>
      <c r="AZ21" s="403"/>
      <c r="BA21" s="403"/>
      <c r="BB21" s="403"/>
      <c r="BC21" s="403"/>
      <c r="BF21" s="62" t="str">
        <f>IFERROR(IF(AND(ISNUMBER(AY13),ISNUMBER(AY21),AY13=AY21),"○","×"),"")</f>
        <v>○</v>
      </c>
    </row>
    <row r="22" spans="1:63" ht="45" customHeight="1">
      <c r="A22" s="63" t="s">
        <v>77</v>
      </c>
      <c r="B22" s="59" t="s">
        <v>86</v>
      </c>
      <c r="C22" s="397">
        <f>SUM(C23:F24)</f>
        <v>1680000</v>
      </c>
      <c r="D22" s="397"/>
      <c r="E22" s="397"/>
      <c r="F22" s="397"/>
      <c r="G22" s="397">
        <f>SUM(G23:J24)</f>
        <v>1680000</v>
      </c>
      <c r="H22" s="397"/>
      <c r="I22" s="397"/>
      <c r="J22" s="397"/>
      <c r="K22" s="397">
        <f>SUM(K23:N24)</f>
        <v>1690000</v>
      </c>
      <c r="L22" s="397"/>
      <c r="M22" s="397"/>
      <c r="N22" s="397"/>
      <c r="O22" s="397">
        <f>SUM(O23:R24)</f>
        <v>1680000</v>
      </c>
      <c r="P22" s="397"/>
      <c r="Q22" s="397"/>
      <c r="R22" s="397"/>
      <c r="S22" s="397">
        <f>SUM(S23:V24)</f>
        <v>1680000</v>
      </c>
      <c r="T22" s="397"/>
      <c r="U22" s="397"/>
      <c r="V22" s="397"/>
      <c r="W22" s="397">
        <f>SUM(W23:Z24)</f>
        <v>1680000</v>
      </c>
      <c r="X22" s="397"/>
      <c r="Y22" s="397"/>
      <c r="Z22" s="397"/>
      <c r="AA22" s="397">
        <f>SUM(AA23:AD24)</f>
        <v>1680000</v>
      </c>
      <c r="AB22" s="397"/>
      <c r="AC22" s="397"/>
      <c r="AD22" s="397"/>
      <c r="AE22" s="397">
        <f>SUM(AE23:AH24)</f>
        <v>1680000</v>
      </c>
      <c r="AF22" s="397"/>
      <c r="AG22" s="397"/>
      <c r="AH22" s="397"/>
      <c r="AI22" s="397">
        <f>SUM(AI23:AL24)</f>
        <v>1700000</v>
      </c>
      <c r="AJ22" s="397"/>
      <c r="AK22" s="397"/>
      <c r="AL22" s="397"/>
      <c r="AM22" s="397">
        <f>SUM(AM23:AP24)</f>
        <v>1680000</v>
      </c>
      <c r="AN22" s="397"/>
      <c r="AO22" s="397"/>
      <c r="AP22" s="397"/>
      <c r="AQ22" s="397">
        <f>SUM(AQ23:AT24)</f>
        <v>1680000</v>
      </c>
      <c r="AR22" s="397"/>
      <c r="AS22" s="397"/>
      <c r="AT22" s="397"/>
      <c r="AU22" s="404">
        <f>SUM(AU23:AX24)</f>
        <v>1680000</v>
      </c>
      <c r="AV22" s="404"/>
      <c r="AW22" s="404"/>
      <c r="AX22" s="404"/>
      <c r="AY22" s="405">
        <f>SUM(C22:AX22)</f>
        <v>20190000</v>
      </c>
      <c r="AZ22" s="405"/>
      <c r="BA22" s="405"/>
      <c r="BB22" s="405"/>
      <c r="BC22" s="405"/>
    </row>
    <row r="23" spans="1:63" ht="60" customHeight="1">
      <c r="A23" s="64"/>
      <c r="B23" s="65" t="s">
        <v>87</v>
      </c>
      <c r="C23" s="420">
        <v>1680000</v>
      </c>
      <c r="D23" s="420"/>
      <c r="E23" s="420"/>
      <c r="F23" s="420"/>
      <c r="G23" s="420">
        <v>1680000</v>
      </c>
      <c r="H23" s="420"/>
      <c r="I23" s="420"/>
      <c r="J23" s="420"/>
      <c r="K23" s="420">
        <v>1680000</v>
      </c>
      <c r="L23" s="420"/>
      <c r="M23" s="420"/>
      <c r="N23" s="420"/>
      <c r="O23" s="420">
        <v>1680000</v>
      </c>
      <c r="P23" s="420"/>
      <c r="Q23" s="420"/>
      <c r="R23" s="420"/>
      <c r="S23" s="420">
        <v>1680000</v>
      </c>
      <c r="T23" s="420"/>
      <c r="U23" s="420"/>
      <c r="V23" s="420"/>
      <c r="W23" s="420">
        <v>1680000</v>
      </c>
      <c r="X23" s="420"/>
      <c r="Y23" s="420"/>
      <c r="Z23" s="420"/>
      <c r="AA23" s="420">
        <v>1680000</v>
      </c>
      <c r="AB23" s="420"/>
      <c r="AC23" s="420"/>
      <c r="AD23" s="420"/>
      <c r="AE23" s="420">
        <v>1680000</v>
      </c>
      <c r="AF23" s="420"/>
      <c r="AG23" s="420"/>
      <c r="AH23" s="420"/>
      <c r="AI23" s="420">
        <v>1680000</v>
      </c>
      <c r="AJ23" s="420"/>
      <c r="AK23" s="420"/>
      <c r="AL23" s="420"/>
      <c r="AM23" s="420">
        <v>1680000</v>
      </c>
      <c r="AN23" s="420"/>
      <c r="AO23" s="420"/>
      <c r="AP23" s="420"/>
      <c r="AQ23" s="420">
        <v>1680000</v>
      </c>
      <c r="AR23" s="420"/>
      <c r="AS23" s="420"/>
      <c r="AT23" s="420"/>
      <c r="AU23" s="420">
        <v>1680000</v>
      </c>
      <c r="AV23" s="420"/>
      <c r="AW23" s="420"/>
      <c r="AX23" s="420"/>
      <c r="AY23" s="401">
        <f>SUM(C23:AX23)</f>
        <v>20160000</v>
      </c>
      <c r="AZ23" s="401"/>
      <c r="BA23" s="401"/>
      <c r="BB23" s="401"/>
      <c r="BC23" s="401"/>
    </row>
    <row r="24" spans="1:63" ht="59.25" customHeight="1">
      <c r="A24" s="64"/>
      <c r="B24" s="66" t="s">
        <v>88</v>
      </c>
      <c r="C24" s="419"/>
      <c r="D24" s="419"/>
      <c r="E24" s="419"/>
      <c r="F24" s="419"/>
      <c r="G24" s="419"/>
      <c r="H24" s="419"/>
      <c r="I24" s="419"/>
      <c r="J24" s="419"/>
      <c r="K24" s="419">
        <v>10000</v>
      </c>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v>20000</v>
      </c>
      <c r="AJ24" s="419"/>
      <c r="AK24" s="419"/>
      <c r="AL24" s="419"/>
      <c r="AM24" s="419"/>
      <c r="AN24" s="419"/>
      <c r="AO24" s="419"/>
      <c r="AP24" s="419"/>
      <c r="AQ24" s="419"/>
      <c r="AR24" s="419"/>
      <c r="AS24" s="419"/>
      <c r="AT24" s="419"/>
      <c r="AU24" s="419"/>
      <c r="AV24" s="419"/>
      <c r="AW24" s="419"/>
      <c r="AX24" s="419"/>
      <c r="AY24" s="399">
        <f>SUM(C24:AX24)</f>
        <v>30000</v>
      </c>
      <c r="AZ24" s="399"/>
      <c r="BA24" s="399"/>
      <c r="BB24" s="399"/>
      <c r="BC24" s="399"/>
    </row>
    <row r="25" spans="1:63" ht="39.9" customHeight="1">
      <c r="A25" s="61" t="s">
        <v>79</v>
      </c>
      <c r="B25" s="59" t="s">
        <v>89</v>
      </c>
      <c r="C25" s="397">
        <f>SUM(C21:F22)</f>
        <v>1680000</v>
      </c>
      <c r="D25" s="397"/>
      <c r="E25" s="397"/>
      <c r="F25" s="397"/>
      <c r="G25" s="397">
        <f>SUM(G21:J22)</f>
        <v>1680000</v>
      </c>
      <c r="H25" s="397"/>
      <c r="I25" s="397"/>
      <c r="J25" s="397"/>
      <c r="K25" s="397">
        <f>SUM(K21:N22)</f>
        <v>2290000</v>
      </c>
      <c r="L25" s="397"/>
      <c r="M25" s="397"/>
      <c r="N25" s="397"/>
      <c r="O25" s="397">
        <f>SUM(O21:R22)</f>
        <v>1680000</v>
      </c>
      <c r="P25" s="397"/>
      <c r="Q25" s="397"/>
      <c r="R25" s="397"/>
      <c r="S25" s="397">
        <f>SUM(S21:V22)</f>
        <v>1680000</v>
      </c>
      <c r="T25" s="397"/>
      <c r="U25" s="397"/>
      <c r="V25" s="397"/>
      <c r="W25" s="397">
        <f>SUM(W21:Z22)</f>
        <v>1680000</v>
      </c>
      <c r="X25" s="397"/>
      <c r="Y25" s="397"/>
      <c r="Z25" s="397"/>
      <c r="AA25" s="397">
        <f>SUM(AA21:AD22)</f>
        <v>1680000</v>
      </c>
      <c r="AB25" s="397"/>
      <c r="AC25" s="397"/>
      <c r="AD25" s="397"/>
      <c r="AE25" s="397">
        <f>SUM(AE21:AH22)</f>
        <v>1680000</v>
      </c>
      <c r="AF25" s="397"/>
      <c r="AG25" s="397"/>
      <c r="AH25" s="397"/>
      <c r="AI25" s="397">
        <f>SUM(AI21:AL22)</f>
        <v>2300000</v>
      </c>
      <c r="AJ25" s="397"/>
      <c r="AK25" s="397"/>
      <c r="AL25" s="397"/>
      <c r="AM25" s="397">
        <f>SUM(AM21:AP22)</f>
        <v>1680000</v>
      </c>
      <c r="AN25" s="397"/>
      <c r="AO25" s="397"/>
      <c r="AP25" s="397"/>
      <c r="AQ25" s="397">
        <f>SUM(AQ21:AT22)</f>
        <v>1680000</v>
      </c>
      <c r="AR25" s="397"/>
      <c r="AS25" s="397"/>
      <c r="AT25" s="397"/>
      <c r="AU25" s="397">
        <f>SUM(AU21:AX22)</f>
        <v>1680000</v>
      </c>
      <c r="AV25" s="397"/>
      <c r="AW25" s="397"/>
      <c r="AX25" s="397"/>
      <c r="AY25" s="398">
        <f>SUM(C25:AX25)</f>
        <v>21390000</v>
      </c>
      <c r="AZ25" s="398"/>
      <c r="BA25" s="398"/>
      <c r="BB25" s="398"/>
      <c r="BC25" s="398"/>
    </row>
    <row r="26" spans="1:63" ht="18.899999999999999" customHeight="1"/>
    <row r="27" spans="1:63" ht="18.899999999999999" customHeight="1"/>
  </sheetData>
  <sheetProtection selectLockedCells="1" selectUnlockedCells="1"/>
  <mergeCells count="162">
    <mergeCell ref="A3:F3"/>
    <mergeCell ref="AN3:AW3"/>
    <mergeCell ref="AZ6:BD6"/>
    <mergeCell ref="A8:B10"/>
    <mergeCell ref="C8:AX8"/>
    <mergeCell ref="AY8:BC10"/>
    <mergeCell ref="C9:F9"/>
    <mergeCell ref="G9:J9"/>
    <mergeCell ref="K9:N9"/>
    <mergeCell ref="O9:R9"/>
    <mergeCell ref="S9:V9"/>
    <mergeCell ref="W9:Z9"/>
    <mergeCell ref="AA9:AD9"/>
    <mergeCell ref="AE9:AH9"/>
    <mergeCell ref="AI9:AL9"/>
    <mergeCell ref="AM9:AP9"/>
    <mergeCell ref="AQ9:AT9"/>
    <mergeCell ref="AU9:AX9"/>
    <mergeCell ref="C10:F10"/>
    <mergeCell ref="G10:J10"/>
    <mergeCell ref="K10:N10"/>
    <mergeCell ref="O10:R10"/>
    <mergeCell ref="S10:V10"/>
    <mergeCell ref="W10:Z10"/>
    <mergeCell ref="AA10:AD10"/>
    <mergeCell ref="AE10:AH10"/>
    <mergeCell ref="AI10:AL10"/>
    <mergeCell ref="AM10:AP10"/>
    <mergeCell ref="AQ10:AT10"/>
    <mergeCell ref="AU10:AX10"/>
    <mergeCell ref="C11:F11"/>
    <mergeCell ref="G11:J11"/>
    <mergeCell ref="K11:N11"/>
    <mergeCell ref="O11:R11"/>
    <mergeCell ref="S11:V11"/>
    <mergeCell ref="W11:Z11"/>
    <mergeCell ref="AA11:AD11"/>
    <mergeCell ref="AE11:AH11"/>
    <mergeCell ref="AI11:AL11"/>
    <mergeCell ref="AM11:AP11"/>
    <mergeCell ref="AQ11:AT11"/>
    <mergeCell ref="AU11:AX11"/>
    <mergeCell ref="AY11:BC11"/>
    <mergeCell ref="C12:F12"/>
    <mergeCell ref="G12:J12"/>
    <mergeCell ref="K12:N12"/>
    <mergeCell ref="O12:R12"/>
    <mergeCell ref="S12:V12"/>
    <mergeCell ref="W12:Z12"/>
    <mergeCell ref="AA12:AD12"/>
    <mergeCell ref="AE12:AH12"/>
    <mergeCell ref="AI12:AL12"/>
    <mergeCell ref="AM12:AP12"/>
    <mergeCell ref="AQ12:AT12"/>
    <mergeCell ref="AU12:AX12"/>
    <mergeCell ref="AY12:BC12"/>
    <mergeCell ref="C13:F13"/>
    <mergeCell ref="G13:J13"/>
    <mergeCell ref="K13:N13"/>
    <mergeCell ref="O13:R13"/>
    <mergeCell ref="S13:V13"/>
    <mergeCell ref="W13:Z13"/>
    <mergeCell ref="AA13:AD13"/>
    <mergeCell ref="AE13:AH13"/>
    <mergeCell ref="AI13:AL13"/>
    <mergeCell ref="AM13:AP13"/>
    <mergeCell ref="AQ13:AT13"/>
    <mergeCell ref="AU13:AX13"/>
    <mergeCell ref="AY13:BC13"/>
    <mergeCell ref="AZ16:BD16"/>
    <mergeCell ref="A18:B20"/>
    <mergeCell ref="C18:AX18"/>
    <mergeCell ref="AY18:BC20"/>
    <mergeCell ref="C19:F19"/>
    <mergeCell ref="G19:J19"/>
    <mergeCell ref="K19:N19"/>
    <mergeCell ref="O19:R19"/>
    <mergeCell ref="S19:V19"/>
    <mergeCell ref="W19:Z19"/>
    <mergeCell ref="AA19:AD19"/>
    <mergeCell ref="AE19:AH19"/>
    <mergeCell ref="AI19:AL19"/>
    <mergeCell ref="AM19:AP19"/>
    <mergeCell ref="AQ19:AT19"/>
    <mergeCell ref="AU19:AX19"/>
    <mergeCell ref="C20:F20"/>
    <mergeCell ref="G20:J20"/>
    <mergeCell ref="K20:N20"/>
    <mergeCell ref="O20:R20"/>
    <mergeCell ref="S20:V20"/>
    <mergeCell ref="W20:Z20"/>
    <mergeCell ref="AA20:AD20"/>
    <mergeCell ref="AE20:AH20"/>
    <mergeCell ref="AI20:AL20"/>
    <mergeCell ref="AM20:AP20"/>
    <mergeCell ref="AQ20:AT20"/>
    <mergeCell ref="AU20:AX20"/>
    <mergeCell ref="C21:F21"/>
    <mergeCell ref="G21:J21"/>
    <mergeCell ref="K21:N21"/>
    <mergeCell ref="O21:R21"/>
    <mergeCell ref="S21:V21"/>
    <mergeCell ref="W21:Z21"/>
    <mergeCell ref="AA21:AD21"/>
    <mergeCell ref="AE21:AH21"/>
    <mergeCell ref="AI21:AL21"/>
    <mergeCell ref="AM21:AP21"/>
    <mergeCell ref="AQ21:AT21"/>
    <mergeCell ref="AU21:AX21"/>
    <mergeCell ref="AY21:BC21"/>
    <mergeCell ref="C22:F22"/>
    <mergeCell ref="G22:J22"/>
    <mergeCell ref="K22:N22"/>
    <mergeCell ref="O22:R22"/>
    <mergeCell ref="S22:V22"/>
    <mergeCell ref="W22:Z22"/>
    <mergeCell ref="AA22:AD22"/>
    <mergeCell ref="AE22:AH22"/>
    <mergeCell ref="AI22:AL22"/>
    <mergeCell ref="AM22:AP22"/>
    <mergeCell ref="AQ22:AT22"/>
    <mergeCell ref="AU22:AX22"/>
    <mergeCell ref="AY22:BC22"/>
    <mergeCell ref="AY23:BC23"/>
    <mergeCell ref="C24:F24"/>
    <mergeCell ref="G24:J24"/>
    <mergeCell ref="K24:N24"/>
    <mergeCell ref="O24:R24"/>
    <mergeCell ref="S24:V24"/>
    <mergeCell ref="W24:Z24"/>
    <mergeCell ref="AM24:AP24"/>
    <mergeCell ref="AQ24:AT24"/>
    <mergeCell ref="AU24:AX24"/>
    <mergeCell ref="AM23:AP23"/>
    <mergeCell ref="AQ23:AT23"/>
    <mergeCell ref="AU23:AX23"/>
    <mergeCell ref="C23:F23"/>
    <mergeCell ref="G23:J23"/>
    <mergeCell ref="K23:N23"/>
    <mergeCell ref="O23:R23"/>
    <mergeCell ref="S23:V23"/>
    <mergeCell ref="W23:Z23"/>
    <mergeCell ref="AA23:AD23"/>
    <mergeCell ref="AE23:AH23"/>
    <mergeCell ref="AI23:AL23"/>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5:AP25"/>
    <mergeCell ref="AQ25:AT25"/>
  </mergeCells>
  <phoneticPr fontId="24"/>
  <pageMargins left="0.7" right="0.7" top="0.75" bottom="0.75" header="0.51180555555555551" footer="0.51180555555555551"/>
  <pageSetup paperSize="9" scale="56" firstPageNumber="0"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tint="0.499984740745262"/>
  </sheetPr>
  <dimension ref="A1:BK53"/>
  <sheetViews>
    <sheetView view="pageBreakPreview" zoomScale="60" zoomScaleNormal="100" workbookViewId="0">
      <selection activeCell="BG8" sqref="BG8"/>
    </sheetView>
  </sheetViews>
  <sheetFormatPr defaultColWidth="2.44140625" defaultRowHeight="13.2"/>
  <cols>
    <col min="1" max="1" width="22.88671875" style="16" customWidth="1"/>
    <col min="2" max="2" width="5.6640625" style="16" customWidth="1"/>
    <col min="3" max="3" width="35.5546875" style="16" customWidth="1"/>
    <col min="4" max="4" width="3.88671875" style="16" customWidth="1"/>
    <col min="5" max="57" width="3.6640625" style="16" customWidth="1"/>
    <col min="58" max="58" width="2.44140625" style="16"/>
    <col min="59" max="59" width="9.21875" style="16" customWidth="1"/>
    <col min="60" max="16384" width="2.44140625" style="16"/>
  </cols>
  <sheetData>
    <row r="1" spans="1:63" ht="39.9" customHeight="1">
      <c r="A1" s="90" t="s">
        <v>144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s="50" t="s">
        <v>92</v>
      </c>
      <c r="BG1"/>
      <c r="BK1"/>
    </row>
    <row r="2" spans="1:63" ht="18" customHeight="1">
      <c r="A2"/>
      <c r="B2"/>
      <c r="C2"/>
      <c r="D2"/>
      <c r="E2"/>
      <c r="F2"/>
      <c r="G2"/>
      <c r="H2"/>
      <c r="I2"/>
      <c r="J2"/>
      <c r="K2"/>
      <c r="L2"/>
      <c r="M2"/>
      <c r="N2"/>
      <c r="O2"/>
      <c r="P2"/>
      <c r="AG2"/>
      <c r="AH2"/>
      <c r="AI2"/>
      <c r="AJ2"/>
      <c r="AK2"/>
      <c r="AL2"/>
      <c r="AM2"/>
      <c r="AN2"/>
      <c r="AX2"/>
      <c r="AY2"/>
      <c r="AZ2"/>
      <c r="BA2"/>
      <c r="BB2"/>
      <c r="BC2"/>
      <c r="BD2"/>
      <c r="BE2"/>
      <c r="BG2"/>
      <c r="BK2"/>
    </row>
    <row r="3" spans="1:63" ht="27.75" customHeight="1">
      <c r="A3" s="416" t="s">
        <v>58</v>
      </c>
      <c r="B3" s="416"/>
      <c r="C3" s="416"/>
      <c r="D3" s="67"/>
      <c r="E3" s="67"/>
      <c r="F3" s="67"/>
      <c r="G3"/>
      <c r="H3"/>
      <c r="I3"/>
      <c r="J3"/>
      <c r="K3"/>
      <c r="L3"/>
      <c r="M3"/>
      <c r="N3"/>
      <c r="O3"/>
      <c r="P3"/>
      <c r="Q3"/>
      <c r="R3"/>
      <c r="S3"/>
      <c r="T3"/>
      <c r="U3"/>
      <c r="V3"/>
      <c r="W3"/>
      <c r="X3"/>
      <c r="Y3"/>
      <c r="Z3"/>
      <c r="AA3"/>
      <c r="AB3"/>
      <c r="AC3"/>
      <c r="AD3"/>
      <c r="AE3"/>
      <c r="AF3"/>
      <c r="AG3"/>
      <c r="AH3"/>
      <c r="AI3"/>
      <c r="AJ3"/>
      <c r="AK3"/>
      <c r="AL3"/>
      <c r="AM3" s="51"/>
      <c r="AN3" s="52"/>
      <c r="AO3" s="417" t="s">
        <v>59</v>
      </c>
      <c r="AP3" s="417"/>
      <c r="AQ3" s="417"/>
      <c r="AR3" s="417"/>
      <c r="AS3" s="417"/>
      <c r="AT3" s="417"/>
      <c r="AU3" s="417"/>
      <c r="AV3" s="417"/>
      <c r="AW3" s="417"/>
      <c r="AX3" s="417"/>
      <c r="AY3"/>
      <c r="AZ3"/>
      <c r="BA3"/>
      <c r="BB3"/>
      <c r="BC3"/>
      <c r="BD3"/>
      <c r="BE3"/>
      <c r="BG3"/>
      <c r="BK3"/>
    </row>
    <row r="4" spans="1:63" ht="13.5" customHeight="1">
      <c r="A4"/>
      <c r="B4" s="53"/>
      <c r="BG4"/>
      <c r="BK4"/>
    </row>
    <row r="5" spans="1:63" ht="31.5" customHeight="1">
      <c r="A5" s="53" t="s">
        <v>145</v>
      </c>
      <c r="B5"/>
      <c r="BA5" s="410" t="s">
        <v>60</v>
      </c>
      <c r="BB5" s="410"/>
      <c r="BC5" s="410"/>
      <c r="BD5" s="410"/>
      <c r="BE5" s="410"/>
      <c r="BG5"/>
      <c r="BK5"/>
    </row>
    <row r="6" spans="1:63" ht="6" customHeight="1">
      <c r="A6"/>
      <c r="B6"/>
      <c r="BA6" s="55"/>
      <c r="BB6" s="55"/>
      <c r="BC6" s="55"/>
      <c r="BD6" s="55"/>
      <c r="BE6" s="56"/>
      <c r="BG6"/>
      <c r="BK6"/>
    </row>
    <row r="7" spans="1:63" ht="39.9" customHeight="1">
      <c r="A7"/>
      <c r="B7" s="411"/>
      <c r="C7" s="411"/>
      <c r="D7" s="412" t="s">
        <v>61</v>
      </c>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3" t="s">
        <v>62</v>
      </c>
      <c r="BA7" s="413"/>
      <c r="BB7" s="413"/>
      <c r="BC7" s="413"/>
      <c r="BD7" s="413"/>
      <c r="BE7" s="57"/>
      <c r="BG7"/>
    </row>
    <row r="8" spans="1:63" ht="39.9" customHeight="1">
      <c r="A8"/>
      <c r="B8" s="411"/>
      <c r="C8" s="411"/>
      <c r="D8" s="418" t="s">
        <v>138</v>
      </c>
      <c r="E8" s="418"/>
      <c r="F8" s="418"/>
      <c r="G8" s="418"/>
      <c r="H8" s="418" t="s">
        <v>138</v>
      </c>
      <c r="I8" s="418"/>
      <c r="J8" s="418"/>
      <c r="K8" s="418"/>
      <c r="L8" s="418" t="s">
        <v>138</v>
      </c>
      <c r="M8" s="418"/>
      <c r="N8" s="418"/>
      <c r="O8" s="418"/>
      <c r="P8" s="418" t="s">
        <v>138</v>
      </c>
      <c r="Q8" s="418"/>
      <c r="R8" s="418"/>
      <c r="S8" s="418"/>
      <c r="T8" s="418" t="s">
        <v>138</v>
      </c>
      <c r="U8" s="418"/>
      <c r="V8" s="418"/>
      <c r="W8" s="418"/>
      <c r="X8" s="418" t="s">
        <v>138</v>
      </c>
      <c r="Y8" s="418"/>
      <c r="Z8" s="418"/>
      <c r="AA8" s="418"/>
      <c r="AB8" s="418" t="s">
        <v>138</v>
      </c>
      <c r="AC8" s="418"/>
      <c r="AD8" s="418"/>
      <c r="AE8" s="418"/>
      <c r="AF8" s="418" t="s">
        <v>138</v>
      </c>
      <c r="AG8" s="418"/>
      <c r="AH8" s="418"/>
      <c r="AI8" s="418"/>
      <c r="AJ8" s="418" t="s">
        <v>138</v>
      </c>
      <c r="AK8" s="418"/>
      <c r="AL8" s="418"/>
      <c r="AM8" s="418"/>
      <c r="AN8" s="418" t="s">
        <v>138</v>
      </c>
      <c r="AO8" s="418"/>
      <c r="AP8" s="418"/>
      <c r="AQ8" s="418"/>
      <c r="AR8" s="418" t="s">
        <v>138</v>
      </c>
      <c r="AS8" s="418"/>
      <c r="AT8" s="418"/>
      <c r="AU8" s="418"/>
      <c r="AV8" s="418" t="s">
        <v>138</v>
      </c>
      <c r="AW8" s="418"/>
      <c r="AX8" s="418"/>
      <c r="AY8" s="418"/>
      <c r="AZ8" s="413"/>
      <c r="BA8" s="413"/>
      <c r="BB8" s="413"/>
      <c r="BC8" s="413"/>
      <c r="BD8" s="413"/>
      <c r="BG8"/>
    </row>
    <row r="9" spans="1:63" ht="39.9" customHeight="1">
      <c r="A9"/>
      <c r="B9" s="411"/>
      <c r="C9" s="411"/>
      <c r="D9" s="415" t="s">
        <v>63</v>
      </c>
      <c r="E9" s="415"/>
      <c r="F9" s="415"/>
      <c r="G9" s="415"/>
      <c r="H9" s="415" t="s">
        <v>64</v>
      </c>
      <c r="I9" s="415"/>
      <c r="J9" s="415"/>
      <c r="K9" s="415"/>
      <c r="L9" s="415" t="s">
        <v>65</v>
      </c>
      <c r="M9" s="415"/>
      <c r="N9" s="415"/>
      <c r="O9" s="415"/>
      <c r="P9" s="415" t="s">
        <v>66</v>
      </c>
      <c r="Q9" s="415"/>
      <c r="R9" s="415"/>
      <c r="S9" s="415"/>
      <c r="T9" s="415" t="s">
        <v>67</v>
      </c>
      <c r="U9" s="415"/>
      <c r="V9" s="415"/>
      <c r="W9" s="415"/>
      <c r="X9" s="415" t="s">
        <v>68</v>
      </c>
      <c r="Y9" s="415"/>
      <c r="Z9" s="415"/>
      <c r="AA9" s="415"/>
      <c r="AB9" s="415" t="s">
        <v>69</v>
      </c>
      <c r="AC9" s="415"/>
      <c r="AD9" s="415"/>
      <c r="AE9" s="415"/>
      <c r="AF9" s="415" t="s">
        <v>70</v>
      </c>
      <c r="AG9" s="415"/>
      <c r="AH9" s="415"/>
      <c r="AI9" s="415"/>
      <c r="AJ9" s="415" t="s">
        <v>71</v>
      </c>
      <c r="AK9" s="415"/>
      <c r="AL9" s="415"/>
      <c r="AM9" s="415"/>
      <c r="AN9" s="415" t="s">
        <v>72</v>
      </c>
      <c r="AO9" s="415"/>
      <c r="AP9" s="415"/>
      <c r="AQ9" s="415"/>
      <c r="AR9" s="415" t="s">
        <v>73</v>
      </c>
      <c r="AS9" s="415"/>
      <c r="AT9" s="415"/>
      <c r="AU9" s="415"/>
      <c r="AV9" s="415" t="s">
        <v>74</v>
      </c>
      <c r="AW9" s="415"/>
      <c r="AX9" s="415"/>
      <c r="AY9" s="415"/>
      <c r="AZ9" s="413"/>
      <c r="BA9" s="413"/>
      <c r="BB9" s="413"/>
      <c r="BC9" s="413"/>
      <c r="BD9" s="413"/>
      <c r="BG9"/>
    </row>
    <row r="10" spans="1:63" ht="39.9" customHeight="1">
      <c r="A10"/>
      <c r="B10" s="68" t="s">
        <v>75</v>
      </c>
      <c r="C10" s="59" t="s">
        <v>76</v>
      </c>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7"/>
      <c r="AP10" s="407"/>
      <c r="AQ10" s="407"/>
      <c r="AR10" s="407"/>
      <c r="AS10" s="407"/>
      <c r="AT10" s="407"/>
      <c r="AU10" s="407"/>
      <c r="AV10" s="408"/>
      <c r="AW10" s="408"/>
      <c r="AX10" s="408"/>
      <c r="AY10" s="408"/>
      <c r="AZ10" s="403">
        <f>SUM(D10:AY10)</f>
        <v>0</v>
      </c>
      <c r="BA10" s="403"/>
      <c r="BB10" s="403"/>
      <c r="BC10" s="403"/>
      <c r="BD10" s="403"/>
      <c r="BG10"/>
    </row>
    <row r="11" spans="1:63" ht="39.9" customHeight="1">
      <c r="A11"/>
      <c r="B11" s="69" t="s">
        <v>77</v>
      </c>
      <c r="C11" s="59" t="s">
        <v>78</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8"/>
      <c r="AW11" s="408"/>
      <c r="AX11" s="408"/>
      <c r="AY11" s="408"/>
      <c r="AZ11" s="403">
        <f>SUM(D11:AY11)</f>
        <v>0</v>
      </c>
      <c r="BA11" s="403"/>
      <c r="BB11" s="403"/>
      <c r="BC11" s="403"/>
      <c r="BD11" s="403"/>
      <c r="BG11"/>
    </row>
    <row r="12" spans="1:63" ht="39.9" customHeight="1">
      <c r="A12"/>
      <c r="B12" s="69" t="s">
        <v>79</v>
      </c>
      <c r="C12" s="59" t="s">
        <v>80</v>
      </c>
      <c r="D12" s="397">
        <f>SUM(D10:G11)</f>
        <v>0</v>
      </c>
      <c r="E12" s="397"/>
      <c r="F12" s="397"/>
      <c r="G12" s="397"/>
      <c r="H12" s="397">
        <f>SUM(H10:K11)</f>
        <v>0</v>
      </c>
      <c r="I12" s="397"/>
      <c r="J12" s="397"/>
      <c r="K12" s="397"/>
      <c r="L12" s="397">
        <f>SUM(L10:O11)</f>
        <v>0</v>
      </c>
      <c r="M12" s="397"/>
      <c r="N12" s="397"/>
      <c r="O12" s="397"/>
      <c r="P12" s="397">
        <f>SUM(P10:S11)</f>
        <v>0</v>
      </c>
      <c r="Q12" s="397"/>
      <c r="R12" s="397"/>
      <c r="S12" s="397"/>
      <c r="T12" s="397">
        <f>SUM(T10:W11)</f>
        <v>0</v>
      </c>
      <c r="U12" s="397"/>
      <c r="V12" s="397"/>
      <c r="W12" s="397"/>
      <c r="X12" s="397">
        <f>SUM(X10:AA11)</f>
        <v>0</v>
      </c>
      <c r="Y12" s="397"/>
      <c r="Z12" s="397"/>
      <c r="AA12" s="397"/>
      <c r="AB12" s="397">
        <f>SUM(AB10:AE11)</f>
        <v>0</v>
      </c>
      <c r="AC12" s="397"/>
      <c r="AD12" s="397"/>
      <c r="AE12" s="397"/>
      <c r="AF12" s="397">
        <f>SUM(AF10:AI11)</f>
        <v>0</v>
      </c>
      <c r="AG12" s="397"/>
      <c r="AH12" s="397"/>
      <c r="AI12" s="397"/>
      <c r="AJ12" s="397">
        <f>SUM(AJ10:AM11)</f>
        <v>0</v>
      </c>
      <c r="AK12" s="397"/>
      <c r="AL12" s="397"/>
      <c r="AM12" s="397"/>
      <c r="AN12" s="397">
        <f>SUM(AN10:AQ11)</f>
        <v>0</v>
      </c>
      <c r="AO12" s="397"/>
      <c r="AP12" s="397"/>
      <c r="AQ12" s="397"/>
      <c r="AR12" s="397">
        <f>SUM(AR10:AU11)</f>
        <v>0</v>
      </c>
      <c r="AS12" s="397"/>
      <c r="AT12" s="397"/>
      <c r="AU12" s="397"/>
      <c r="AV12" s="397">
        <f>SUM(AV10:AY11)</f>
        <v>0</v>
      </c>
      <c r="AW12" s="397"/>
      <c r="AX12" s="397"/>
      <c r="AY12" s="397"/>
      <c r="AZ12" s="409">
        <f>SUM(D12:AY12)</f>
        <v>0</v>
      </c>
      <c r="BA12" s="409"/>
      <c r="BB12" s="409"/>
      <c r="BC12" s="409"/>
      <c r="BD12" s="409"/>
      <c r="BG12" s="62" t="str">
        <f>IFERROR(IF(AND(ISNUMBER(AZ12),ISNUMBER(AZ29),ISNUMBER(AZ36),AZ12=SUM(AZ29,AZ36)),"○","×"),"")</f>
        <v>○</v>
      </c>
    </row>
    <row r="13" spans="1:63" ht="24.75" customHeight="1">
      <c r="A13"/>
      <c r="B13" s="53"/>
      <c r="BG13"/>
      <c r="BK13"/>
    </row>
    <row r="14" spans="1:63" ht="31.5" customHeight="1">
      <c r="A14" s="53" t="s">
        <v>146</v>
      </c>
      <c r="B14"/>
      <c r="BA14" s="410" t="s">
        <v>60</v>
      </c>
      <c r="BB14" s="410"/>
      <c r="BC14" s="410"/>
      <c r="BD14" s="410"/>
      <c r="BE14" s="410"/>
      <c r="BG14"/>
      <c r="BK14"/>
    </row>
    <row r="15" spans="1:63" ht="6" customHeight="1">
      <c r="A15"/>
      <c r="B15"/>
      <c r="BA15" s="55"/>
      <c r="BB15" s="55"/>
      <c r="BC15" s="55"/>
      <c r="BD15" s="55"/>
      <c r="BE15" s="56"/>
      <c r="BG15"/>
      <c r="BK15"/>
    </row>
    <row r="16" spans="1:63" ht="39.9" customHeight="1">
      <c r="A16"/>
      <c r="B16" s="411"/>
      <c r="C16" s="411"/>
      <c r="D16" s="412" t="s">
        <v>93</v>
      </c>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3" t="s">
        <v>62</v>
      </c>
      <c r="BA16" s="413"/>
      <c r="BB16" s="413"/>
      <c r="BC16" s="413"/>
      <c r="BD16" s="413"/>
      <c r="BE16" s="57"/>
      <c r="BG16"/>
    </row>
    <row r="17" spans="1:63" ht="39.9" customHeight="1">
      <c r="A17"/>
      <c r="B17" s="411"/>
      <c r="C17" s="411"/>
      <c r="D17" s="418" t="s">
        <v>138</v>
      </c>
      <c r="E17" s="418"/>
      <c r="F17" s="418"/>
      <c r="G17" s="418"/>
      <c r="H17" s="418" t="s">
        <v>138</v>
      </c>
      <c r="I17" s="418"/>
      <c r="J17" s="418"/>
      <c r="K17" s="418"/>
      <c r="L17" s="418" t="s">
        <v>138</v>
      </c>
      <c r="M17" s="418"/>
      <c r="N17" s="418"/>
      <c r="O17" s="418"/>
      <c r="P17" s="418" t="s">
        <v>138</v>
      </c>
      <c r="Q17" s="418"/>
      <c r="R17" s="418"/>
      <c r="S17" s="418"/>
      <c r="T17" s="418" t="s">
        <v>138</v>
      </c>
      <c r="U17" s="418"/>
      <c r="V17" s="418"/>
      <c r="W17" s="418"/>
      <c r="X17" s="418" t="s">
        <v>138</v>
      </c>
      <c r="Y17" s="418"/>
      <c r="Z17" s="418"/>
      <c r="AA17" s="418"/>
      <c r="AB17" s="418" t="s">
        <v>138</v>
      </c>
      <c r="AC17" s="418"/>
      <c r="AD17" s="418"/>
      <c r="AE17" s="418"/>
      <c r="AF17" s="418" t="s">
        <v>138</v>
      </c>
      <c r="AG17" s="418"/>
      <c r="AH17" s="418"/>
      <c r="AI17" s="418"/>
      <c r="AJ17" s="418" t="s">
        <v>138</v>
      </c>
      <c r="AK17" s="418"/>
      <c r="AL17" s="418"/>
      <c r="AM17" s="418"/>
      <c r="AN17" s="418" t="s">
        <v>138</v>
      </c>
      <c r="AO17" s="418"/>
      <c r="AP17" s="418"/>
      <c r="AQ17" s="418"/>
      <c r="AR17" s="418" t="s">
        <v>138</v>
      </c>
      <c r="AS17" s="418"/>
      <c r="AT17" s="418"/>
      <c r="AU17" s="418"/>
      <c r="AV17" s="418" t="s">
        <v>138</v>
      </c>
      <c r="AW17" s="418"/>
      <c r="AX17" s="418"/>
      <c r="AY17" s="418"/>
      <c r="AZ17" s="413"/>
      <c r="BA17" s="413"/>
      <c r="BB17" s="413"/>
      <c r="BC17" s="413"/>
      <c r="BD17" s="413"/>
      <c r="BG17"/>
    </row>
    <row r="18" spans="1:63" ht="39.9" customHeight="1">
      <c r="A18"/>
      <c r="B18" s="411"/>
      <c r="C18" s="411"/>
      <c r="D18" s="415" t="s">
        <v>63</v>
      </c>
      <c r="E18" s="415"/>
      <c r="F18" s="415"/>
      <c r="G18" s="415"/>
      <c r="H18" s="415" t="s">
        <v>64</v>
      </c>
      <c r="I18" s="415"/>
      <c r="J18" s="415"/>
      <c r="K18" s="415"/>
      <c r="L18" s="415" t="s">
        <v>65</v>
      </c>
      <c r="M18" s="415"/>
      <c r="N18" s="415"/>
      <c r="O18" s="415"/>
      <c r="P18" s="415" t="s">
        <v>66</v>
      </c>
      <c r="Q18" s="415"/>
      <c r="R18" s="415"/>
      <c r="S18" s="415"/>
      <c r="T18" s="415" t="s">
        <v>67</v>
      </c>
      <c r="U18" s="415"/>
      <c r="V18" s="415"/>
      <c r="W18" s="415"/>
      <c r="X18" s="415" t="s">
        <v>68</v>
      </c>
      <c r="Y18" s="415"/>
      <c r="Z18" s="415"/>
      <c r="AA18" s="415"/>
      <c r="AB18" s="415" t="s">
        <v>69</v>
      </c>
      <c r="AC18" s="415"/>
      <c r="AD18" s="415"/>
      <c r="AE18" s="415"/>
      <c r="AF18" s="415" t="s">
        <v>70</v>
      </c>
      <c r="AG18" s="415"/>
      <c r="AH18" s="415"/>
      <c r="AI18" s="415"/>
      <c r="AJ18" s="415" t="s">
        <v>71</v>
      </c>
      <c r="AK18" s="415"/>
      <c r="AL18" s="415"/>
      <c r="AM18" s="415"/>
      <c r="AN18" s="415" t="s">
        <v>72</v>
      </c>
      <c r="AO18" s="415"/>
      <c r="AP18" s="415"/>
      <c r="AQ18" s="415"/>
      <c r="AR18" s="415" t="s">
        <v>73</v>
      </c>
      <c r="AS18" s="415"/>
      <c r="AT18" s="415"/>
      <c r="AU18" s="415"/>
      <c r="AV18" s="415" t="s">
        <v>74</v>
      </c>
      <c r="AW18" s="415"/>
      <c r="AX18" s="415"/>
      <c r="AY18" s="415"/>
      <c r="AZ18" s="413"/>
      <c r="BA18" s="413"/>
      <c r="BB18" s="413"/>
      <c r="BC18" s="413"/>
      <c r="BD18" s="413"/>
      <c r="BG18"/>
    </row>
    <row r="19" spans="1:63" ht="39.9" customHeight="1">
      <c r="A19"/>
      <c r="B19" s="70" t="s">
        <v>75</v>
      </c>
      <c r="C19" s="59" t="s">
        <v>76</v>
      </c>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8"/>
      <c r="AW19" s="408"/>
      <c r="AX19" s="408"/>
      <c r="AY19" s="408"/>
      <c r="AZ19" s="403">
        <f>SUM(D19:AY19)</f>
        <v>0</v>
      </c>
      <c r="BA19" s="403"/>
      <c r="BB19" s="403"/>
      <c r="BC19" s="403"/>
      <c r="BD19" s="403"/>
      <c r="BG19"/>
    </row>
    <row r="20" spans="1:63" ht="39.9" customHeight="1">
      <c r="A20"/>
      <c r="B20" s="71" t="s">
        <v>77</v>
      </c>
      <c r="C20" s="59" t="s">
        <v>94</v>
      </c>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8"/>
      <c r="AW20" s="408"/>
      <c r="AX20" s="408"/>
      <c r="AY20" s="408"/>
      <c r="AZ20" s="403">
        <f>SUM(D20:AY20)</f>
        <v>0</v>
      </c>
      <c r="BA20" s="403"/>
      <c r="BB20" s="403"/>
      <c r="BC20" s="403"/>
      <c r="BD20" s="403"/>
      <c r="BG20"/>
    </row>
    <row r="21" spans="1:63" ht="39.9" customHeight="1">
      <c r="A21"/>
      <c r="B21" s="71" t="s">
        <v>79</v>
      </c>
      <c r="C21" s="59" t="s">
        <v>95</v>
      </c>
      <c r="D21" s="397">
        <f>SUM(D19:G20)</f>
        <v>0</v>
      </c>
      <c r="E21" s="397"/>
      <c r="F21" s="397"/>
      <c r="G21" s="397"/>
      <c r="H21" s="397">
        <f>SUM(H19:K20)</f>
        <v>0</v>
      </c>
      <c r="I21" s="397"/>
      <c r="J21" s="397"/>
      <c r="K21" s="397"/>
      <c r="L21" s="397">
        <f>SUM(L19:O20)</f>
        <v>0</v>
      </c>
      <c r="M21" s="397"/>
      <c r="N21" s="397"/>
      <c r="O21" s="397"/>
      <c r="P21" s="397">
        <f>SUM(P19:S20)</f>
        <v>0</v>
      </c>
      <c r="Q21" s="397"/>
      <c r="R21" s="397"/>
      <c r="S21" s="397"/>
      <c r="T21" s="397">
        <f>SUM(T19:W20)</f>
        <v>0</v>
      </c>
      <c r="U21" s="397"/>
      <c r="V21" s="397"/>
      <c r="W21" s="397"/>
      <c r="X21" s="397">
        <f>SUM(X19:AA20)</f>
        <v>0</v>
      </c>
      <c r="Y21" s="397"/>
      <c r="Z21" s="397"/>
      <c r="AA21" s="397"/>
      <c r="AB21" s="397">
        <f>SUM(AB19:AE20)</f>
        <v>0</v>
      </c>
      <c r="AC21" s="397"/>
      <c r="AD21" s="397"/>
      <c r="AE21" s="397"/>
      <c r="AF21" s="397">
        <f>SUM(AF19:AI20)</f>
        <v>0</v>
      </c>
      <c r="AG21" s="397"/>
      <c r="AH21" s="397"/>
      <c r="AI21" s="397"/>
      <c r="AJ21" s="397">
        <f>SUM(AJ19:AM20)</f>
        <v>0</v>
      </c>
      <c r="AK21" s="397"/>
      <c r="AL21" s="397"/>
      <c r="AM21" s="397"/>
      <c r="AN21" s="397">
        <f>SUM(AN19:AQ20)</f>
        <v>0</v>
      </c>
      <c r="AO21" s="397"/>
      <c r="AP21" s="397"/>
      <c r="AQ21" s="397"/>
      <c r="AR21" s="397">
        <f>SUM(AR19:AU20)</f>
        <v>0</v>
      </c>
      <c r="AS21" s="397"/>
      <c r="AT21" s="397"/>
      <c r="AU21" s="397"/>
      <c r="AV21" s="397">
        <f>SUM(AV19:AY20)</f>
        <v>0</v>
      </c>
      <c r="AW21" s="397"/>
      <c r="AX21" s="397"/>
      <c r="AY21" s="397"/>
      <c r="AZ21" s="409">
        <f>SUM(D21:AY21)</f>
        <v>0</v>
      </c>
      <c r="BA21" s="409"/>
      <c r="BB21" s="409"/>
      <c r="BC21" s="409"/>
      <c r="BD21" s="409"/>
      <c r="BG21" s="62" t="str">
        <f>IFERROR(IF(AND(ISNUMBER(AZ21),ISNUMBER(AZ30),ISNUMBER(AZ37),ISNUMBER(AZ43),AZ21=SUM(AZ30,AZ37,AZ43)),"○","×"),"")</f>
        <v>○</v>
      </c>
    </row>
    <row r="22" spans="1:63" ht="38.25" customHeight="1">
      <c r="A22"/>
      <c r="B22" s="53"/>
      <c r="BG22"/>
      <c r="BK22"/>
    </row>
    <row r="23" spans="1:63" ht="39.9" customHeight="1">
      <c r="A23" s="54" t="s">
        <v>81</v>
      </c>
      <c r="B23"/>
      <c r="BA23" s="410" t="s">
        <v>60</v>
      </c>
      <c r="BB23" s="410"/>
      <c r="BC23" s="410"/>
      <c r="BD23" s="410"/>
      <c r="BE23" s="410"/>
      <c r="BG23"/>
      <c r="BK23"/>
    </row>
    <row r="24" spans="1:63" ht="6" customHeight="1">
      <c r="A24"/>
      <c r="B24"/>
      <c r="BA24" s="55"/>
      <c r="BB24" s="55"/>
      <c r="BC24" s="55"/>
      <c r="BD24" s="55"/>
      <c r="BE24" s="56"/>
      <c r="BG24"/>
      <c r="BK24"/>
    </row>
    <row r="25" spans="1:63" ht="39.9" customHeight="1">
      <c r="A25"/>
      <c r="B25" s="437"/>
      <c r="C25" s="437"/>
      <c r="D25" s="412" t="s">
        <v>82</v>
      </c>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38" t="s">
        <v>62</v>
      </c>
      <c r="BA25" s="438"/>
      <c r="BB25" s="438"/>
      <c r="BC25" s="438"/>
      <c r="BD25" s="438"/>
      <c r="BE25" s="57"/>
      <c r="BG25"/>
    </row>
    <row r="26" spans="1:63" ht="39.9" customHeight="1">
      <c r="A26"/>
      <c r="B26" s="437"/>
      <c r="C26" s="437"/>
      <c r="D26" s="414" t="s">
        <v>83</v>
      </c>
      <c r="E26" s="414"/>
      <c r="F26" s="414"/>
      <c r="G26" s="414"/>
      <c r="H26" s="414" t="s">
        <v>83</v>
      </c>
      <c r="I26" s="414"/>
      <c r="J26" s="414"/>
      <c r="K26" s="414"/>
      <c r="L26" s="414" t="s">
        <v>83</v>
      </c>
      <c r="M26" s="414"/>
      <c r="N26" s="414"/>
      <c r="O26" s="414"/>
      <c r="P26" s="414" t="s">
        <v>83</v>
      </c>
      <c r="Q26" s="414"/>
      <c r="R26" s="414"/>
      <c r="S26" s="414"/>
      <c r="T26" s="414" t="s">
        <v>83</v>
      </c>
      <c r="U26" s="414"/>
      <c r="V26" s="414"/>
      <c r="W26" s="414"/>
      <c r="X26" s="414" t="s">
        <v>83</v>
      </c>
      <c r="Y26" s="414"/>
      <c r="Z26" s="414"/>
      <c r="AA26" s="414"/>
      <c r="AB26" s="414" t="s">
        <v>83</v>
      </c>
      <c r="AC26" s="414"/>
      <c r="AD26" s="414"/>
      <c r="AE26" s="414"/>
      <c r="AF26" s="414" t="s">
        <v>83</v>
      </c>
      <c r="AG26" s="414"/>
      <c r="AH26" s="414"/>
      <c r="AI26" s="414"/>
      <c r="AJ26" s="414" t="s">
        <v>83</v>
      </c>
      <c r="AK26" s="414"/>
      <c r="AL26" s="414"/>
      <c r="AM26" s="414"/>
      <c r="AN26" s="414" t="s">
        <v>83</v>
      </c>
      <c r="AO26" s="414"/>
      <c r="AP26" s="414"/>
      <c r="AQ26" s="414"/>
      <c r="AR26" s="414" t="s">
        <v>83</v>
      </c>
      <c r="AS26" s="414"/>
      <c r="AT26" s="414"/>
      <c r="AU26" s="414"/>
      <c r="AV26" s="414" t="s">
        <v>83</v>
      </c>
      <c r="AW26" s="414"/>
      <c r="AX26" s="414"/>
      <c r="AY26" s="414"/>
      <c r="AZ26" s="438"/>
      <c r="BA26" s="438"/>
      <c r="BB26" s="438"/>
      <c r="BC26" s="438"/>
      <c r="BD26" s="438"/>
      <c r="BG26"/>
    </row>
    <row r="27" spans="1:63" ht="39.9" customHeight="1">
      <c r="A27"/>
      <c r="B27" s="437"/>
      <c r="C27" s="437"/>
      <c r="D27" s="406" t="s">
        <v>84</v>
      </c>
      <c r="E27" s="406"/>
      <c r="F27" s="406"/>
      <c r="G27" s="406"/>
      <c r="H27" s="406" t="s">
        <v>84</v>
      </c>
      <c r="I27" s="406"/>
      <c r="J27" s="406"/>
      <c r="K27" s="406"/>
      <c r="L27" s="406" t="s">
        <v>84</v>
      </c>
      <c r="M27" s="406"/>
      <c r="N27" s="406"/>
      <c r="O27" s="406"/>
      <c r="P27" s="406" t="s">
        <v>84</v>
      </c>
      <c r="Q27" s="406"/>
      <c r="R27" s="406"/>
      <c r="S27" s="406"/>
      <c r="T27" s="406" t="s">
        <v>84</v>
      </c>
      <c r="U27" s="406"/>
      <c r="V27" s="406"/>
      <c r="W27" s="406"/>
      <c r="X27" s="406" t="s">
        <v>84</v>
      </c>
      <c r="Y27" s="406"/>
      <c r="Z27" s="406"/>
      <c r="AA27" s="406"/>
      <c r="AB27" s="406" t="s">
        <v>84</v>
      </c>
      <c r="AC27" s="406"/>
      <c r="AD27" s="406"/>
      <c r="AE27" s="406"/>
      <c r="AF27" s="406" t="s">
        <v>84</v>
      </c>
      <c r="AG27" s="406"/>
      <c r="AH27" s="406"/>
      <c r="AI27" s="406"/>
      <c r="AJ27" s="406" t="s">
        <v>84</v>
      </c>
      <c r="AK27" s="406"/>
      <c r="AL27" s="406"/>
      <c r="AM27" s="406"/>
      <c r="AN27" s="406" t="s">
        <v>84</v>
      </c>
      <c r="AO27" s="406"/>
      <c r="AP27" s="406"/>
      <c r="AQ27" s="406"/>
      <c r="AR27" s="406" t="s">
        <v>84</v>
      </c>
      <c r="AS27" s="406"/>
      <c r="AT27" s="406"/>
      <c r="AU27" s="406"/>
      <c r="AV27" s="406" t="s">
        <v>84</v>
      </c>
      <c r="AW27" s="406"/>
      <c r="AX27" s="406"/>
      <c r="AY27" s="406"/>
      <c r="AZ27" s="438"/>
      <c r="BA27" s="438"/>
      <c r="BB27" s="438"/>
      <c r="BC27" s="438"/>
      <c r="BD27" s="438"/>
      <c r="BG27"/>
    </row>
    <row r="28" spans="1:63" ht="47.25" customHeight="1">
      <c r="A28" s="436" t="s">
        <v>147</v>
      </c>
      <c r="B28" s="72" t="s">
        <v>75</v>
      </c>
      <c r="C28" s="73" t="s">
        <v>97</v>
      </c>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3"/>
      <c r="AW28" s="433"/>
      <c r="AX28" s="433"/>
      <c r="AY28" s="433"/>
      <c r="AZ28" s="434">
        <f t="shared" ref="AZ28:AZ47" si="0">SUM(D28:AY28)</f>
        <v>0</v>
      </c>
      <c r="BA28" s="434"/>
      <c r="BB28" s="434"/>
      <c r="BC28" s="434"/>
      <c r="BD28" s="434"/>
      <c r="BE28"/>
      <c r="BG28" s="26" t="s">
        <v>98</v>
      </c>
      <c r="BK28"/>
    </row>
    <row r="29" spans="1:63" ht="47.25" customHeight="1">
      <c r="A29" s="435"/>
      <c r="B29" s="61" t="s">
        <v>77</v>
      </c>
      <c r="C29" s="59" t="s">
        <v>85</v>
      </c>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8"/>
      <c r="AW29" s="408"/>
      <c r="AX29" s="408"/>
      <c r="AY29" s="408"/>
      <c r="AZ29" s="403">
        <f t="shared" si="0"/>
        <v>0</v>
      </c>
      <c r="BA29" s="403"/>
      <c r="BB29" s="403"/>
      <c r="BC29" s="403"/>
      <c r="BD29" s="403"/>
      <c r="BG29" s="26" t="s">
        <v>99</v>
      </c>
    </row>
    <row r="30" spans="1:63" ht="47.25" customHeight="1">
      <c r="A30" s="435"/>
      <c r="B30" s="61" t="s">
        <v>79</v>
      </c>
      <c r="C30" s="59" t="s">
        <v>100</v>
      </c>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8"/>
      <c r="AW30" s="408"/>
      <c r="AX30" s="408"/>
      <c r="AY30" s="408"/>
      <c r="AZ30" s="403">
        <f t="shared" si="0"/>
        <v>0</v>
      </c>
      <c r="BA30" s="403"/>
      <c r="BB30" s="403"/>
      <c r="BC30" s="403"/>
      <c r="BD30" s="403"/>
      <c r="BG30" s="26" t="s">
        <v>101</v>
      </c>
    </row>
    <row r="31" spans="1:63" ht="47.25" customHeight="1">
      <c r="A31" s="435"/>
      <c r="B31" s="63" t="s">
        <v>102</v>
      </c>
      <c r="C31" s="59" t="s">
        <v>103</v>
      </c>
      <c r="D31" s="397">
        <f>SUM(D32:G33)</f>
        <v>0</v>
      </c>
      <c r="E31" s="397"/>
      <c r="F31" s="397"/>
      <c r="G31" s="397"/>
      <c r="H31" s="397">
        <f>SUM(H32:K33)</f>
        <v>0</v>
      </c>
      <c r="I31" s="397"/>
      <c r="J31" s="397"/>
      <c r="K31" s="397"/>
      <c r="L31" s="397">
        <f>SUM(L32:O33)</f>
        <v>0</v>
      </c>
      <c r="M31" s="397"/>
      <c r="N31" s="397"/>
      <c r="O31" s="397"/>
      <c r="P31" s="397">
        <f>SUM(P32:S33)</f>
        <v>0</v>
      </c>
      <c r="Q31" s="397"/>
      <c r="R31" s="397"/>
      <c r="S31" s="397"/>
      <c r="T31" s="397">
        <f>SUM(T32:W33)</f>
        <v>0</v>
      </c>
      <c r="U31" s="397"/>
      <c r="V31" s="397"/>
      <c r="W31" s="397"/>
      <c r="X31" s="397">
        <f>SUM(X32:AA33)</f>
        <v>0</v>
      </c>
      <c r="Y31" s="397"/>
      <c r="Z31" s="397"/>
      <c r="AA31" s="397"/>
      <c r="AB31" s="397">
        <f>SUM(AB32:AE33)</f>
        <v>0</v>
      </c>
      <c r="AC31" s="397"/>
      <c r="AD31" s="397"/>
      <c r="AE31" s="397"/>
      <c r="AF31" s="397">
        <f>SUM(AF32:AI33)</f>
        <v>0</v>
      </c>
      <c r="AG31" s="397"/>
      <c r="AH31" s="397"/>
      <c r="AI31" s="397"/>
      <c r="AJ31" s="397">
        <f>SUM(AJ32:AM33)</f>
        <v>0</v>
      </c>
      <c r="AK31" s="397"/>
      <c r="AL31" s="397"/>
      <c r="AM31" s="397"/>
      <c r="AN31" s="397">
        <f>SUM(AN32:AQ33)</f>
        <v>0</v>
      </c>
      <c r="AO31" s="397"/>
      <c r="AP31" s="397"/>
      <c r="AQ31" s="397"/>
      <c r="AR31" s="397">
        <f>SUM(AR32:AU33)</f>
        <v>0</v>
      </c>
      <c r="AS31" s="397"/>
      <c r="AT31" s="397"/>
      <c r="AU31" s="397"/>
      <c r="AV31" s="397">
        <f>SUM(AV32:AY33)</f>
        <v>0</v>
      </c>
      <c r="AW31" s="397"/>
      <c r="AX31" s="397"/>
      <c r="AY31" s="397"/>
      <c r="AZ31" s="405">
        <f t="shared" si="0"/>
        <v>0</v>
      </c>
      <c r="BA31" s="405"/>
      <c r="BB31" s="405"/>
      <c r="BC31" s="405"/>
      <c r="BD31" s="405"/>
      <c r="BG31"/>
    </row>
    <row r="32" spans="1:63" ht="67.5" customHeight="1">
      <c r="A32" s="435"/>
      <c r="B32" s="64"/>
      <c r="C32" s="65" t="s">
        <v>87</v>
      </c>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2"/>
      <c r="AM32" s="402"/>
      <c r="AN32" s="402"/>
      <c r="AO32" s="402"/>
      <c r="AP32" s="402"/>
      <c r="AQ32" s="402"/>
      <c r="AR32" s="402"/>
      <c r="AS32" s="402"/>
      <c r="AT32" s="402"/>
      <c r="AU32" s="402"/>
      <c r="AV32" s="402"/>
      <c r="AW32" s="402"/>
      <c r="AX32" s="402"/>
      <c r="AY32" s="402"/>
      <c r="AZ32" s="431">
        <f t="shared" si="0"/>
        <v>0</v>
      </c>
      <c r="BA32" s="431"/>
      <c r="BB32" s="431"/>
      <c r="BC32" s="431"/>
      <c r="BD32" s="431"/>
      <c r="BG32"/>
    </row>
    <row r="33" spans="1:63" ht="65.25" customHeight="1">
      <c r="A33" s="435"/>
      <c r="B33" s="64"/>
      <c r="C33" s="66" t="s">
        <v>104</v>
      </c>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0"/>
      <c r="AZ33" s="430">
        <f t="shared" si="0"/>
        <v>0</v>
      </c>
      <c r="BA33" s="430"/>
      <c r="BB33" s="430"/>
      <c r="BC33" s="430"/>
      <c r="BD33" s="430"/>
      <c r="BG33"/>
    </row>
    <row r="34" spans="1:63" ht="47.25" customHeight="1">
      <c r="A34" s="435"/>
      <c r="B34" s="74" t="s">
        <v>105</v>
      </c>
      <c r="C34" s="75" t="s">
        <v>106</v>
      </c>
      <c r="D34" s="428">
        <f>SUM(D29,D30,D31)</f>
        <v>0</v>
      </c>
      <c r="E34" s="428"/>
      <c r="F34" s="428"/>
      <c r="G34" s="428"/>
      <c r="H34" s="428">
        <f>SUM(H29,H30,H31)</f>
        <v>0</v>
      </c>
      <c r="I34" s="428"/>
      <c r="J34" s="428"/>
      <c r="K34" s="428"/>
      <c r="L34" s="428">
        <f>SUM(L29,L30,L31)</f>
        <v>0</v>
      </c>
      <c r="M34" s="428"/>
      <c r="N34" s="428"/>
      <c r="O34" s="428"/>
      <c r="P34" s="428">
        <f>SUM(P29,P30,P31)</f>
        <v>0</v>
      </c>
      <c r="Q34" s="428"/>
      <c r="R34" s="428"/>
      <c r="S34" s="428"/>
      <c r="T34" s="428">
        <f>SUM(T29,T30,T31)</f>
        <v>0</v>
      </c>
      <c r="U34" s="428"/>
      <c r="V34" s="428"/>
      <c r="W34" s="428"/>
      <c r="X34" s="428">
        <f>SUM(X29,X30,X31)</f>
        <v>0</v>
      </c>
      <c r="Y34" s="428"/>
      <c r="Z34" s="428"/>
      <c r="AA34" s="428"/>
      <c r="AB34" s="428">
        <f>SUM(AB29,AB30,AB31)</f>
        <v>0</v>
      </c>
      <c r="AC34" s="428"/>
      <c r="AD34" s="428"/>
      <c r="AE34" s="428"/>
      <c r="AF34" s="428">
        <f>SUM(AF29,AF30,AF31)</f>
        <v>0</v>
      </c>
      <c r="AG34" s="428"/>
      <c r="AH34" s="428"/>
      <c r="AI34" s="428"/>
      <c r="AJ34" s="428">
        <f>SUM(AJ29,AJ30,AJ31)</f>
        <v>0</v>
      </c>
      <c r="AK34" s="428"/>
      <c r="AL34" s="428"/>
      <c r="AM34" s="428"/>
      <c r="AN34" s="428">
        <f>SUM(AN29,AN30,AN31)</f>
        <v>0</v>
      </c>
      <c r="AO34" s="428"/>
      <c r="AP34" s="428"/>
      <c r="AQ34" s="428"/>
      <c r="AR34" s="428">
        <f>SUM(AR29,AR30,AR31)</f>
        <v>0</v>
      </c>
      <c r="AS34" s="428"/>
      <c r="AT34" s="428"/>
      <c r="AU34" s="428"/>
      <c r="AV34" s="428">
        <f>SUM(AV29,AV30,AV31)</f>
        <v>0</v>
      </c>
      <c r="AW34" s="428"/>
      <c r="AX34" s="428"/>
      <c r="AY34" s="428"/>
      <c r="AZ34" s="429">
        <f t="shared" si="0"/>
        <v>0</v>
      </c>
      <c r="BA34" s="429"/>
      <c r="BB34" s="429"/>
      <c r="BC34" s="429"/>
      <c r="BD34" s="429"/>
      <c r="BE34" s="91" t="s">
        <v>148</v>
      </c>
      <c r="BG34"/>
    </row>
    <row r="35" spans="1:63" ht="47.25" customHeight="1">
      <c r="A35" s="435" t="s">
        <v>107</v>
      </c>
      <c r="B35" s="61" t="s">
        <v>75</v>
      </c>
      <c r="C35" s="73" t="s">
        <v>97</v>
      </c>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c r="AR35" s="432"/>
      <c r="AS35" s="432"/>
      <c r="AT35" s="432"/>
      <c r="AU35" s="432"/>
      <c r="AV35" s="433"/>
      <c r="AW35" s="433"/>
      <c r="AX35" s="433"/>
      <c r="AY35" s="433"/>
      <c r="AZ35" s="434">
        <f t="shared" si="0"/>
        <v>0</v>
      </c>
      <c r="BA35" s="434"/>
      <c r="BB35" s="434"/>
      <c r="BC35" s="434"/>
      <c r="BD35" s="434"/>
      <c r="BE35"/>
      <c r="BG35" s="26" t="s">
        <v>108</v>
      </c>
      <c r="BK35"/>
    </row>
    <row r="36" spans="1:63" ht="47.25" customHeight="1">
      <c r="A36" s="435"/>
      <c r="B36" s="61" t="s">
        <v>77</v>
      </c>
      <c r="C36" s="59" t="s">
        <v>85</v>
      </c>
      <c r="D36" s="407"/>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8"/>
      <c r="AW36" s="408"/>
      <c r="AX36" s="408"/>
      <c r="AY36" s="408"/>
      <c r="AZ36" s="403">
        <f t="shared" si="0"/>
        <v>0</v>
      </c>
      <c r="BA36" s="403"/>
      <c r="BB36" s="403"/>
      <c r="BC36" s="403"/>
      <c r="BD36" s="403"/>
      <c r="BG36" s="26" t="s">
        <v>109</v>
      </c>
    </row>
    <row r="37" spans="1:63" ht="47.25" customHeight="1">
      <c r="A37" s="435"/>
      <c r="B37" s="61" t="s">
        <v>79</v>
      </c>
      <c r="C37" s="59" t="s">
        <v>100</v>
      </c>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8"/>
      <c r="AW37" s="408"/>
      <c r="AX37" s="408"/>
      <c r="AY37" s="408"/>
      <c r="AZ37" s="403">
        <f t="shared" si="0"/>
        <v>0</v>
      </c>
      <c r="BA37" s="403"/>
      <c r="BB37" s="403"/>
      <c r="BC37" s="403"/>
      <c r="BD37" s="403"/>
      <c r="BG37" s="26" t="s">
        <v>110</v>
      </c>
    </row>
    <row r="38" spans="1:63" ht="47.25" customHeight="1">
      <c r="A38" s="435"/>
      <c r="B38" s="63" t="s">
        <v>102</v>
      </c>
      <c r="C38" s="59" t="s">
        <v>103</v>
      </c>
      <c r="D38" s="397">
        <f>SUM(D39:G40)</f>
        <v>0</v>
      </c>
      <c r="E38" s="397"/>
      <c r="F38" s="397"/>
      <c r="G38" s="397"/>
      <c r="H38" s="397">
        <f>SUM(H39:K40)</f>
        <v>0</v>
      </c>
      <c r="I38" s="397"/>
      <c r="J38" s="397"/>
      <c r="K38" s="397"/>
      <c r="L38" s="397">
        <f>SUM(L39:O40)</f>
        <v>0</v>
      </c>
      <c r="M38" s="397"/>
      <c r="N38" s="397"/>
      <c r="O38" s="397"/>
      <c r="P38" s="397">
        <f>SUM(P39:S40)</f>
        <v>0</v>
      </c>
      <c r="Q38" s="397"/>
      <c r="R38" s="397"/>
      <c r="S38" s="397"/>
      <c r="T38" s="397">
        <f>SUM(T39:W40)</f>
        <v>0</v>
      </c>
      <c r="U38" s="397"/>
      <c r="V38" s="397"/>
      <c r="W38" s="397"/>
      <c r="X38" s="397">
        <f>SUM(X39:AA40)</f>
        <v>0</v>
      </c>
      <c r="Y38" s="397"/>
      <c r="Z38" s="397"/>
      <c r="AA38" s="397"/>
      <c r="AB38" s="397">
        <f>SUM(AB39:AE40)</f>
        <v>0</v>
      </c>
      <c r="AC38" s="397"/>
      <c r="AD38" s="397"/>
      <c r="AE38" s="397"/>
      <c r="AF38" s="397">
        <f>SUM(AF39:AI40)</f>
        <v>0</v>
      </c>
      <c r="AG38" s="397"/>
      <c r="AH38" s="397"/>
      <c r="AI38" s="397"/>
      <c r="AJ38" s="397">
        <f>SUM(AJ39:AM40)</f>
        <v>0</v>
      </c>
      <c r="AK38" s="397"/>
      <c r="AL38" s="397"/>
      <c r="AM38" s="397"/>
      <c r="AN38" s="397">
        <f>SUM(AN39:AQ40)</f>
        <v>0</v>
      </c>
      <c r="AO38" s="397"/>
      <c r="AP38" s="397"/>
      <c r="AQ38" s="397"/>
      <c r="AR38" s="397">
        <f>SUM(AR39:AU40)</f>
        <v>0</v>
      </c>
      <c r="AS38" s="397"/>
      <c r="AT38" s="397"/>
      <c r="AU38" s="397"/>
      <c r="AV38" s="397">
        <f>SUM(AV39:AY40)</f>
        <v>0</v>
      </c>
      <c r="AW38" s="397"/>
      <c r="AX38" s="397"/>
      <c r="AY38" s="397"/>
      <c r="AZ38" s="405">
        <f t="shared" si="0"/>
        <v>0</v>
      </c>
      <c r="BA38" s="405"/>
      <c r="BB38" s="405"/>
      <c r="BC38" s="405"/>
      <c r="BD38" s="405"/>
      <c r="BG38"/>
    </row>
    <row r="39" spans="1:63" ht="67.5" customHeight="1">
      <c r="A39" s="435"/>
      <c r="B39" s="64"/>
      <c r="C39" s="65" t="s">
        <v>87</v>
      </c>
      <c r="D39" s="402"/>
      <c r="E39" s="402"/>
      <c r="F39" s="402"/>
      <c r="G39" s="402"/>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31">
        <f t="shared" si="0"/>
        <v>0</v>
      </c>
      <c r="BA39" s="431"/>
      <c r="BB39" s="431"/>
      <c r="BC39" s="431"/>
      <c r="BD39" s="431"/>
      <c r="BG39"/>
    </row>
    <row r="40" spans="1:63" ht="65.25" customHeight="1">
      <c r="A40" s="435"/>
      <c r="B40" s="64"/>
      <c r="C40" s="66" t="s">
        <v>104</v>
      </c>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30">
        <f t="shared" si="0"/>
        <v>0</v>
      </c>
      <c r="BA40" s="430"/>
      <c r="BB40" s="430"/>
      <c r="BC40" s="430"/>
      <c r="BD40" s="430"/>
      <c r="BG40"/>
    </row>
    <row r="41" spans="1:63" ht="47.25" customHeight="1">
      <c r="A41" s="435"/>
      <c r="B41" s="74" t="s">
        <v>105</v>
      </c>
      <c r="C41" s="75" t="s">
        <v>106</v>
      </c>
      <c r="D41" s="428">
        <f>SUM(D36,D37,D38)</f>
        <v>0</v>
      </c>
      <c r="E41" s="428"/>
      <c r="F41" s="428"/>
      <c r="G41" s="428"/>
      <c r="H41" s="428">
        <f>SUM(H36,H37,H38)</f>
        <v>0</v>
      </c>
      <c r="I41" s="428"/>
      <c r="J41" s="428"/>
      <c r="K41" s="428"/>
      <c r="L41" s="428">
        <f>SUM(L36,L37,L38)</f>
        <v>0</v>
      </c>
      <c r="M41" s="428"/>
      <c r="N41" s="428"/>
      <c r="O41" s="428"/>
      <c r="P41" s="428">
        <f>SUM(P36,P37,P38)</f>
        <v>0</v>
      </c>
      <c r="Q41" s="428"/>
      <c r="R41" s="428"/>
      <c r="S41" s="428"/>
      <c r="T41" s="428">
        <f>SUM(T36,T37,T38)</f>
        <v>0</v>
      </c>
      <c r="U41" s="428"/>
      <c r="V41" s="428"/>
      <c r="W41" s="428"/>
      <c r="X41" s="428">
        <f>SUM(X36,X37,X38)</f>
        <v>0</v>
      </c>
      <c r="Y41" s="428"/>
      <c r="Z41" s="428"/>
      <c r="AA41" s="428"/>
      <c r="AB41" s="428">
        <f>SUM(AB36,AB37,AB38)</f>
        <v>0</v>
      </c>
      <c r="AC41" s="428"/>
      <c r="AD41" s="428"/>
      <c r="AE41" s="428"/>
      <c r="AF41" s="428">
        <f>SUM(AF36,AF37,AF38)</f>
        <v>0</v>
      </c>
      <c r="AG41" s="428"/>
      <c r="AH41" s="428"/>
      <c r="AI41" s="428"/>
      <c r="AJ41" s="428">
        <f>SUM(AJ36,AJ37,AJ38)</f>
        <v>0</v>
      </c>
      <c r="AK41" s="428"/>
      <c r="AL41" s="428"/>
      <c r="AM41" s="428"/>
      <c r="AN41" s="428">
        <f>SUM(AN36,AN37,AN38)</f>
        <v>0</v>
      </c>
      <c r="AO41" s="428"/>
      <c r="AP41" s="428"/>
      <c r="AQ41" s="428"/>
      <c r="AR41" s="428">
        <f>SUM(AR36,AR37,AR38)</f>
        <v>0</v>
      </c>
      <c r="AS41" s="428"/>
      <c r="AT41" s="428"/>
      <c r="AU41" s="428"/>
      <c r="AV41" s="428">
        <f>SUM(AV36,AV37,AV38)</f>
        <v>0</v>
      </c>
      <c r="AW41" s="428"/>
      <c r="AX41" s="428"/>
      <c r="AY41" s="428"/>
      <c r="AZ41" s="429">
        <f t="shared" si="0"/>
        <v>0</v>
      </c>
      <c r="BA41" s="429"/>
      <c r="BB41" s="429"/>
      <c r="BC41" s="429"/>
      <c r="BD41" s="429"/>
      <c r="BE41" s="91" t="s">
        <v>149</v>
      </c>
      <c r="BG41"/>
    </row>
    <row r="42" spans="1:63" ht="47.25" customHeight="1">
      <c r="A42" s="435" t="s">
        <v>111</v>
      </c>
      <c r="B42" s="61" t="s">
        <v>75</v>
      </c>
      <c r="C42" s="73" t="s">
        <v>97</v>
      </c>
      <c r="D42" s="432"/>
      <c r="E42" s="432"/>
      <c r="F42" s="432"/>
      <c r="G42" s="432"/>
      <c r="H42" s="432"/>
      <c r="I42" s="432"/>
      <c r="J42" s="432"/>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c r="AV42" s="433"/>
      <c r="AW42" s="433"/>
      <c r="AX42" s="433"/>
      <c r="AY42" s="433"/>
      <c r="AZ42" s="434">
        <f t="shared" si="0"/>
        <v>0</v>
      </c>
      <c r="BA42" s="434"/>
      <c r="BB42" s="434"/>
      <c r="BC42" s="434"/>
      <c r="BD42" s="434"/>
      <c r="BE42"/>
      <c r="BG42" s="26" t="s">
        <v>112</v>
      </c>
      <c r="BK42"/>
    </row>
    <row r="43" spans="1:63" ht="47.25" customHeight="1">
      <c r="A43" s="435"/>
      <c r="B43" s="61" t="s">
        <v>77</v>
      </c>
      <c r="C43" s="59" t="s">
        <v>100</v>
      </c>
      <c r="D43" s="407"/>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8"/>
      <c r="AW43" s="408"/>
      <c r="AX43" s="408"/>
      <c r="AY43" s="408"/>
      <c r="AZ43" s="403">
        <f t="shared" si="0"/>
        <v>0</v>
      </c>
      <c r="BA43" s="403"/>
      <c r="BB43" s="403"/>
      <c r="BC43" s="403"/>
      <c r="BD43" s="403"/>
    </row>
    <row r="44" spans="1:63" ht="47.25" customHeight="1">
      <c r="A44" s="435"/>
      <c r="B44" s="63" t="s">
        <v>79</v>
      </c>
      <c r="C44" s="59" t="s">
        <v>113</v>
      </c>
      <c r="D44" s="397">
        <f>SUM(D45:G46)</f>
        <v>0</v>
      </c>
      <c r="E44" s="397"/>
      <c r="F44" s="397"/>
      <c r="G44" s="397"/>
      <c r="H44" s="397">
        <f>SUM(H45:K46)</f>
        <v>0</v>
      </c>
      <c r="I44" s="397"/>
      <c r="J44" s="397"/>
      <c r="K44" s="397"/>
      <c r="L44" s="397">
        <f>SUM(L45:O46)</f>
        <v>0</v>
      </c>
      <c r="M44" s="397"/>
      <c r="N44" s="397"/>
      <c r="O44" s="397"/>
      <c r="P44" s="397">
        <f>SUM(P45:S46)</f>
        <v>0</v>
      </c>
      <c r="Q44" s="397"/>
      <c r="R44" s="397"/>
      <c r="S44" s="397"/>
      <c r="T44" s="397">
        <f>SUM(T45:W46)</f>
        <v>0</v>
      </c>
      <c r="U44" s="397"/>
      <c r="V44" s="397"/>
      <c r="W44" s="397"/>
      <c r="X44" s="397">
        <f>SUM(X45:AA46)</f>
        <v>0</v>
      </c>
      <c r="Y44" s="397"/>
      <c r="Z44" s="397"/>
      <c r="AA44" s="397"/>
      <c r="AB44" s="397">
        <f>SUM(AB45:AE46)</f>
        <v>0</v>
      </c>
      <c r="AC44" s="397"/>
      <c r="AD44" s="397"/>
      <c r="AE44" s="397"/>
      <c r="AF44" s="397">
        <f>SUM(AF45:AI46)</f>
        <v>0</v>
      </c>
      <c r="AG44" s="397"/>
      <c r="AH44" s="397"/>
      <c r="AI44" s="397"/>
      <c r="AJ44" s="397">
        <f>SUM(AJ45:AM46)</f>
        <v>0</v>
      </c>
      <c r="AK44" s="397"/>
      <c r="AL44" s="397"/>
      <c r="AM44" s="397"/>
      <c r="AN44" s="397">
        <f>SUM(AN45:AQ46)</f>
        <v>0</v>
      </c>
      <c r="AO44" s="397"/>
      <c r="AP44" s="397"/>
      <c r="AQ44" s="397"/>
      <c r="AR44" s="397">
        <f>SUM(AR45:AU46)</f>
        <v>0</v>
      </c>
      <c r="AS44" s="397"/>
      <c r="AT44" s="397"/>
      <c r="AU44" s="397"/>
      <c r="AV44" s="397">
        <f>SUM(AV45:AY46)</f>
        <v>0</v>
      </c>
      <c r="AW44" s="397"/>
      <c r="AX44" s="397"/>
      <c r="AY44" s="397"/>
      <c r="AZ44" s="405">
        <f t="shared" si="0"/>
        <v>0</v>
      </c>
      <c r="BA44" s="405"/>
      <c r="BB44" s="405"/>
      <c r="BC44" s="405"/>
      <c r="BD44" s="405"/>
    </row>
    <row r="45" spans="1:63" ht="67.5" customHeight="1">
      <c r="A45" s="435"/>
      <c r="B45" s="64"/>
      <c r="C45" s="65" t="s">
        <v>87</v>
      </c>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2"/>
      <c r="AD45" s="402"/>
      <c r="AE45" s="402"/>
      <c r="AF45" s="402"/>
      <c r="AG45" s="402"/>
      <c r="AH45" s="402"/>
      <c r="AI45" s="402"/>
      <c r="AJ45" s="402"/>
      <c r="AK45" s="402"/>
      <c r="AL45" s="402"/>
      <c r="AM45" s="402"/>
      <c r="AN45" s="402"/>
      <c r="AO45" s="402"/>
      <c r="AP45" s="402"/>
      <c r="AQ45" s="402"/>
      <c r="AR45" s="402"/>
      <c r="AS45" s="402"/>
      <c r="AT45" s="402"/>
      <c r="AU45" s="402"/>
      <c r="AV45" s="402"/>
      <c r="AW45" s="402"/>
      <c r="AX45" s="402"/>
      <c r="AY45" s="402"/>
      <c r="AZ45" s="431">
        <f t="shared" si="0"/>
        <v>0</v>
      </c>
      <c r="BA45" s="431"/>
      <c r="BB45" s="431"/>
      <c r="BC45" s="431"/>
      <c r="BD45" s="431"/>
    </row>
    <row r="46" spans="1:63" ht="65.25" customHeight="1">
      <c r="A46" s="435"/>
      <c r="B46" s="64"/>
      <c r="C46" s="66" t="s">
        <v>104</v>
      </c>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30">
        <f t="shared" si="0"/>
        <v>0</v>
      </c>
      <c r="BA46" s="430"/>
      <c r="BB46" s="430"/>
      <c r="BC46" s="430"/>
      <c r="BD46" s="430"/>
    </row>
    <row r="47" spans="1:63" ht="47.25" customHeight="1">
      <c r="A47" s="435"/>
      <c r="B47" s="74" t="s">
        <v>102</v>
      </c>
      <c r="C47" s="75" t="s">
        <v>114</v>
      </c>
      <c r="D47" s="428">
        <f>SUM(D43,D44)</f>
        <v>0</v>
      </c>
      <c r="E47" s="428"/>
      <c r="F47" s="428"/>
      <c r="G47" s="428"/>
      <c r="H47" s="428">
        <f>SUM(H43,H44)</f>
        <v>0</v>
      </c>
      <c r="I47" s="428"/>
      <c r="J47" s="428"/>
      <c r="K47" s="428"/>
      <c r="L47" s="428">
        <f>SUM(L43,L44)</f>
        <v>0</v>
      </c>
      <c r="M47" s="428"/>
      <c r="N47" s="428"/>
      <c r="O47" s="428"/>
      <c r="P47" s="428">
        <f>SUM(P43,P44)</f>
        <v>0</v>
      </c>
      <c r="Q47" s="428"/>
      <c r="R47" s="428"/>
      <c r="S47" s="428"/>
      <c r="T47" s="428">
        <f>SUM(T43,T44)</f>
        <v>0</v>
      </c>
      <c r="U47" s="428"/>
      <c r="V47" s="428"/>
      <c r="W47" s="428"/>
      <c r="X47" s="428">
        <f>SUM(X43,X44)</f>
        <v>0</v>
      </c>
      <c r="Y47" s="428"/>
      <c r="Z47" s="428"/>
      <c r="AA47" s="428"/>
      <c r="AB47" s="428">
        <f>SUM(AB43,AB44)</f>
        <v>0</v>
      </c>
      <c r="AC47" s="428"/>
      <c r="AD47" s="428"/>
      <c r="AE47" s="428"/>
      <c r="AF47" s="428">
        <f>SUM(AF43,AF44)</f>
        <v>0</v>
      </c>
      <c r="AG47" s="428"/>
      <c r="AH47" s="428"/>
      <c r="AI47" s="428"/>
      <c r="AJ47" s="428">
        <f>SUM(AJ43,AJ44)</f>
        <v>0</v>
      </c>
      <c r="AK47" s="428"/>
      <c r="AL47" s="428"/>
      <c r="AM47" s="428"/>
      <c r="AN47" s="428">
        <f>SUM(AN43,AN44)</f>
        <v>0</v>
      </c>
      <c r="AO47" s="428"/>
      <c r="AP47" s="428"/>
      <c r="AQ47" s="428"/>
      <c r="AR47" s="428">
        <f>SUM(AR43,AR44)</f>
        <v>0</v>
      </c>
      <c r="AS47" s="428"/>
      <c r="AT47" s="428"/>
      <c r="AU47" s="428"/>
      <c r="AV47" s="428">
        <f>SUM(AV43,AV44)</f>
        <v>0</v>
      </c>
      <c r="AW47" s="428"/>
      <c r="AX47" s="428"/>
      <c r="AY47" s="428"/>
      <c r="AZ47" s="429">
        <f t="shared" si="0"/>
        <v>0</v>
      </c>
      <c r="BA47" s="429"/>
      <c r="BB47" s="429"/>
      <c r="BC47" s="429"/>
      <c r="BD47" s="429"/>
      <c r="BE47" s="91" t="s">
        <v>150</v>
      </c>
    </row>
    <row r="48" spans="1:63" ht="18.75" customHeight="1">
      <c r="AM48"/>
      <c r="AN48"/>
      <c r="AO48"/>
      <c r="AP48"/>
      <c r="AQ48"/>
      <c r="AR48"/>
      <c r="AS48"/>
      <c r="AT48"/>
      <c r="AU48"/>
      <c r="AV48"/>
      <c r="AW48"/>
      <c r="AX48"/>
      <c r="AY48"/>
      <c r="AZ48" s="426">
        <f>SUM(AZ34,AZ41)</f>
        <v>0</v>
      </c>
      <c r="BA48" s="426"/>
      <c r="BB48" s="426"/>
      <c r="BC48" s="426"/>
      <c r="BD48" s="426"/>
    </row>
    <row r="49" spans="39:56" ht="18.75" customHeight="1">
      <c r="AM49" s="427" t="s">
        <v>115</v>
      </c>
      <c r="AN49" s="427"/>
      <c r="AO49" s="427"/>
      <c r="AP49" s="427"/>
      <c r="AQ49" s="427"/>
      <c r="AR49" s="427"/>
      <c r="AS49" s="427"/>
      <c r="AT49" s="427"/>
      <c r="AU49" s="427"/>
      <c r="AV49" s="427"/>
      <c r="AW49" s="427"/>
      <c r="AX49" s="427"/>
      <c r="AY49" s="427"/>
      <c r="AZ49" s="426"/>
      <c r="BA49" s="426"/>
      <c r="BB49" s="426"/>
      <c r="BC49" s="426"/>
      <c r="BD49" s="426"/>
    </row>
    <row r="50" spans="39:56" ht="18.75" customHeight="1">
      <c r="AM50" s="76"/>
      <c r="AN50" s="76"/>
      <c r="AO50" s="76"/>
      <c r="AP50" s="76"/>
      <c r="AQ50" s="76"/>
      <c r="AR50" s="76"/>
      <c r="AS50" s="76"/>
      <c r="AT50" s="76"/>
      <c r="AU50" s="76"/>
      <c r="AV50" s="76"/>
      <c r="AW50" s="76"/>
      <c r="AX50" s="76"/>
      <c r="AY50" s="76"/>
      <c r="AZ50" s="426"/>
      <c r="BA50" s="426"/>
      <c r="BB50" s="426"/>
      <c r="BC50" s="426"/>
      <c r="BD50" s="426"/>
    </row>
    <row r="51" spans="39:56" ht="18.75" customHeight="1">
      <c r="AM51" s="76"/>
      <c r="AN51" s="76"/>
      <c r="AO51" s="76"/>
      <c r="AP51" s="76"/>
      <c r="AQ51" s="76"/>
      <c r="AR51" s="76"/>
      <c r="AS51" s="76"/>
      <c r="AT51" s="76"/>
      <c r="AU51" s="76"/>
      <c r="AV51" s="76"/>
      <c r="AW51" s="76"/>
      <c r="AX51" s="76"/>
      <c r="AY51" s="76"/>
      <c r="AZ51" s="426">
        <f>SUM(AZ34,AZ41,AZ47)</f>
        <v>0</v>
      </c>
      <c r="BA51" s="426"/>
      <c r="BB51" s="426"/>
      <c r="BC51" s="426"/>
      <c r="BD51" s="426"/>
    </row>
    <row r="52" spans="39:56" ht="18.75" customHeight="1">
      <c r="AM52" s="427" t="s">
        <v>116</v>
      </c>
      <c r="AN52" s="427"/>
      <c r="AO52" s="427"/>
      <c r="AP52" s="427"/>
      <c r="AQ52" s="427"/>
      <c r="AR52" s="427"/>
      <c r="AS52" s="427"/>
      <c r="AT52" s="427"/>
      <c r="AU52" s="427"/>
      <c r="AV52" s="427"/>
      <c r="AW52" s="427"/>
      <c r="AX52" s="427"/>
      <c r="AY52" s="427"/>
      <c r="AZ52" s="426"/>
      <c r="BA52" s="426"/>
      <c r="BB52" s="426"/>
      <c r="BC52" s="426"/>
      <c r="BD52" s="426"/>
    </row>
    <row r="53" spans="39:56" ht="18.75" customHeight="1">
      <c r="AZ53" s="426"/>
      <c r="BA53" s="426"/>
      <c r="BB53" s="426"/>
      <c r="BC53" s="426"/>
      <c r="BD53" s="426"/>
    </row>
  </sheetData>
  <sheetProtection selectLockedCells="1" selectUnlockedCells="1"/>
  <mergeCells count="431">
    <mergeCell ref="A3:C3"/>
    <mergeCell ref="AO3:AX3"/>
    <mergeCell ref="BA5:BE5"/>
    <mergeCell ref="B7:C9"/>
    <mergeCell ref="D7:AY7"/>
    <mergeCell ref="AZ7:BD9"/>
    <mergeCell ref="D8:G8"/>
    <mergeCell ref="H8:K8"/>
    <mergeCell ref="L8:O8"/>
    <mergeCell ref="P8:S8"/>
    <mergeCell ref="T8:W8"/>
    <mergeCell ref="X8:AA8"/>
    <mergeCell ref="AB8:AE8"/>
    <mergeCell ref="AF8:AI8"/>
    <mergeCell ref="AJ8:AM8"/>
    <mergeCell ref="AN8:AQ8"/>
    <mergeCell ref="AR8:AU8"/>
    <mergeCell ref="AV8:AY8"/>
    <mergeCell ref="D9:G9"/>
    <mergeCell ref="H9:K9"/>
    <mergeCell ref="L9:O9"/>
    <mergeCell ref="P9:S9"/>
    <mergeCell ref="T9:W9"/>
    <mergeCell ref="X9:AA9"/>
    <mergeCell ref="AB9:AE9"/>
    <mergeCell ref="AF9:AI9"/>
    <mergeCell ref="AJ9:AM9"/>
    <mergeCell ref="AN9:AQ9"/>
    <mergeCell ref="AR9:AU9"/>
    <mergeCell ref="AV9:AY9"/>
    <mergeCell ref="D10:G10"/>
    <mergeCell ref="H10:K10"/>
    <mergeCell ref="L10:O10"/>
    <mergeCell ref="P10:S10"/>
    <mergeCell ref="T10:W10"/>
    <mergeCell ref="X10:AA10"/>
    <mergeCell ref="AB10:AE10"/>
    <mergeCell ref="AF10:AI10"/>
    <mergeCell ref="AJ10:AM10"/>
    <mergeCell ref="AN10:AQ10"/>
    <mergeCell ref="AR10:AU10"/>
    <mergeCell ref="AV10:AY10"/>
    <mergeCell ref="AZ10:BD10"/>
    <mergeCell ref="D11:G11"/>
    <mergeCell ref="H11:K11"/>
    <mergeCell ref="L11:O11"/>
    <mergeCell ref="P11:S11"/>
    <mergeCell ref="T11:W11"/>
    <mergeCell ref="X11:AA11"/>
    <mergeCell ref="AB11:AE11"/>
    <mergeCell ref="AF11:AI11"/>
    <mergeCell ref="AJ11:AM11"/>
    <mergeCell ref="AN11:AQ11"/>
    <mergeCell ref="AR11:AU11"/>
    <mergeCell ref="AV11:AY11"/>
    <mergeCell ref="AZ11:BD11"/>
    <mergeCell ref="D12:G12"/>
    <mergeCell ref="H12:K12"/>
    <mergeCell ref="L12:O12"/>
    <mergeCell ref="P12:S12"/>
    <mergeCell ref="T12:W12"/>
    <mergeCell ref="X12:AA12"/>
    <mergeCell ref="AB12:AE12"/>
    <mergeCell ref="AF12:AI12"/>
    <mergeCell ref="AJ12:AM12"/>
    <mergeCell ref="AN12:AQ12"/>
    <mergeCell ref="AR12:AU12"/>
    <mergeCell ref="AV12:AY12"/>
    <mergeCell ref="AZ12:BD12"/>
    <mergeCell ref="BA14:BE14"/>
    <mergeCell ref="B16:C18"/>
    <mergeCell ref="D16:AY16"/>
    <mergeCell ref="AZ16:BD18"/>
    <mergeCell ref="D17:G17"/>
    <mergeCell ref="H17:K17"/>
    <mergeCell ref="L17:O17"/>
    <mergeCell ref="P17:S17"/>
    <mergeCell ref="T17:W17"/>
    <mergeCell ref="X17:AA17"/>
    <mergeCell ref="AB17:AE17"/>
    <mergeCell ref="AF17:AI17"/>
    <mergeCell ref="AJ17:AM17"/>
    <mergeCell ref="AN17:AQ17"/>
    <mergeCell ref="AR17:AU17"/>
    <mergeCell ref="AV17:AY17"/>
    <mergeCell ref="D18:G18"/>
    <mergeCell ref="H18:K18"/>
    <mergeCell ref="L18:O18"/>
    <mergeCell ref="P18:S18"/>
    <mergeCell ref="T18:W18"/>
    <mergeCell ref="X18:AA18"/>
    <mergeCell ref="AB18:AE18"/>
    <mergeCell ref="AF18:AI18"/>
    <mergeCell ref="AJ18:AM18"/>
    <mergeCell ref="AN18:AQ18"/>
    <mergeCell ref="AR18:AU18"/>
    <mergeCell ref="AV18:AY18"/>
    <mergeCell ref="D19:G19"/>
    <mergeCell ref="H19:K19"/>
    <mergeCell ref="L19:O19"/>
    <mergeCell ref="P19:S19"/>
    <mergeCell ref="T19:W19"/>
    <mergeCell ref="X19:AA19"/>
    <mergeCell ref="AB19:AE19"/>
    <mergeCell ref="AF19:AI19"/>
    <mergeCell ref="AJ19:AM19"/>
    <mergeCell ref="AN19:AQ19"/>
    <mergeCell ref="AR19:AU19"/>
    <mergeCell ref="AV19:AY19"/>
    <mergeCell ref="AZ19:BD19"/>
    <mergeCell ref="D20:G20"/>
    <mergeCell ref="H20:K20"/>
    <mergeCell ref="L20:O20"/>
    <mergeCell ref="P20:S20"/>
    <mergeCell ref="T20:W20"/>
    <mergeCell ref="X20:AA20"/>
    <mergeCell ref="AB20:AE20"/>
    <mergeCell ref="AF20:AI20"/>
    <mergeCell ref="AJ20:AM20"/>
    <mergeCell ref="AN20:AQ20"/>
    <mergeCell ref="AR20:AU20"/>
    <mergeCell ref="AV20:AY20"/>
    <mergeCell ref="AZ20:BD20"/>
    <mergeCell ref="D21:G21"/>
    <mergeCell ref="H21:K21"/>
    <mergeCell ref="L21:O21"/>
    <mergeCell ref="P21:S21"/>
    <mergeCell ref="T21:W21"/>
    <mergeCell ref="X21:AA21"/>
    <mergeCell ref="AB21:AE21"/>
    <mergeCell ref="AF21:AI21"/>
    <mergeCell ref="AJ21:AM21"/>
    <mergeCell ref="AN21:AQ21"/>
    <mergeCell ref="AR21:AU21"/>
    <mergeCell ref="AV21:AY21"/>
    <mergeCell ref="AZ21:BD21"/>
    <mergeCell ref="BA23:BE23"/>
    <mergeCell ref="B25:C27"/>
    <mergeCell ref="D25:AY25"/>
    <mergeCell ref="AZ25:BD27"/>
    <mergeCell ref="D26:G26"/>
    <mergeCell ref="H26:K26"/>
    <mergeCell ref="L26:O26"/>
    <mergeCell ref="P26:S26"/>
    <mergeCell ref="T26:W26"/>
    <mergeCell ref="X26:AA26"/>
    <mergeCell ref="AB26:AE26"/>
    <mergeCell ref="AF26:AI26"/>
    <mergeCell ref="AJ26:AM26"/>
    <mergeCell ref="AN26:AQ26"/>
    <mergeCell ref="AR26:AU26"/>
    <mergeCell ref="AV26:AY26"/>
    <mergeCell ref="D27:G27"/>
    <mergeCell ref="H27:K27"/>
    <mergeCell ref="L27:O27"/>
    <mergeCell ref="P27:S27"/>
    <mergeCell ref="T27:W27"/>
    <mergeCell ref="X27:AA27"/>
    <mergeCell ref="AB27:AE27"/>
    <mergeCell ref="AF27:AI27"/>
    <mergeCell ref="AJ27:AM27"/>
    <mergeCell ref="AN27:AQ27"/>
    <mergeCell ref="AR27:AU27"/>
    <mergeCell ref="AV27:AY27"/>
    <mergeCell ref="A28:A34"/>
    <mergeCell ref="D28:G28"/>
    <mergeCell ref="H28:K28"/>
    <mergeCell ref="L28:O28"/>
    <mergeCell ref="P28:S28"/>
    <mergeCell ref="T28:W28"/>
    <mergeCell ref="X28:AA28"/>
    <mergeCell ref="AB28:AE28"/>
    <mergeCell ref="AF28:AI28"/>
    <mergeCell ref="AJ28:AM28"/>
    <mergeCell ref="AN28:AQ28"/>
    <mergeCell ref="AR28:AU28"/>
    <mergeCell ref="AV28:AY28"/>
    <mergeCell ref="D30:G30"/>
    <mergeCell ref="H30:K30"/>
    <mergeCell ref="L30:O30"/>
    <mergeCell ref="AV30:AY30"/>
    <mergeCell ref="AZ28:BD28"/>
    <mergeCell ref="D29:G29"/>
    <mergeCell ref="H29:K29"/>
    <mergeCell ref="L29:O29"/>
    <mergeCell ref="P29:S29"/>
    <mergeCell ref="T29:W29"/>
    <mergeCell ref="X29:AA29"/>
    <mergeCell ref="AB29:AE29"/>
    <mergeCell ref="AF29:AI29"/>
    <mergeCell ref="AJ29:AM29"/>
    <mergeCell ref="AN29:AQ29"/>
    <mergeCell ref="AR29:AU29"/>
    <mergeCell ref="AV29:AY29"/>
    <mergeCell ref="AZ29:BD29"/>
    <mergeCell ref="AF32:AI32"/>
    <mergeCell ref="AJ32:AM32"/>
    <mergeCell ref="AZ30:BD30"/>
    <mergeCell ref="D31:G31"/>
    <mergeCell ref="H31:K31"/>
    <mergeCell ref="L31:O31"/>
    <mergeCell ref="P31:S31"/>
    <mergeCell ref="T31:W31"/>
    <mergeCell ref="X31:AA31"/>
    <mergeCell ref="AB31:AE31"/>
    <mergeCell ref="AF31:AI31"/>
    <mergeCell ref="AJ31:AM31"/>
    <mergeCell ref="AN31:AQ31"/>
    <mergeCell ref="AR31:AU31"/>
    <mergeCell ref="AV31:AY31"/>
    <mergeCell ref="AZ31:BD31"/>
    <mergeCell ref="P30:S30"/>
    <mergeCell ref="T30:W30"/>
    <mergeCell ref="X30:AA30"/>
    <mergeCell ref="AB30:AE30"/>
    <mergeCell ref="AF30:AI30"/>
    <mergeCell ref="AJ30:AM30"/>
    <mergeCell ref="AN30:AQ30"/>
    <mergeCell ref="AR30:AU30"/>
    <mergeCell ref="AN32:AQ32"/>
    <mergeCell ref="AR32:AU32"/>
    <mergeCell ref="AV32:AY32"/>
    <mergeCell ref="AZ32:BD32"/>
    <mergeCell ref="D33:G33"/>
    <mergeCell ref="H33:K33"/>
    <mergeCell ref="L33:O33"/>
    <mergeCell ref="P33:S33"/>
    <mergeCell ref="T33:W33"/>
    <mergeCell ref="X33:AA33"/>
    <mergeCell ref="AB33:AE33"/>
    <mergeCell ref="AF33:AI33"/>
    <mergeCell ref="AJ33:AM33"/>
    <mergeCell ref="AN33:AQ33"/>
    <mergeCell ref="AR33:AU33"/>
    <mergeCell ref="AV33:AY33"/>
    <mergeCell ref="AZ33:BD33"/>
    <mergeCell ref="D32:G32"/>
    <mergeCell ref="H32:K32"/>
    <mergeCell ref="L32:O32"/>
    <mergeCell ref="P32:S32"/>
    <mergeCell ref="T32:W32"/>
    <mergeCell ref="X32:AA32"/>
    <mergeCell ref="AB32:AE32"/>
    <mergeCell ref="D34:G34"/>
    <mergeCell ref="H34:K34"/>
    <mergeCell ref="L34:O34"/>
    <mergeCell ref="P34:S34"/>
    <mergeCell ref="T34:W34"/>
    <mergeCell ref="X34:AA34"/>
    <mergeCell ref="AB34:AE34"/>
    <mergeCell ref="AF34:AI34"/>
    <mergeCell ref="AJ34:AM34"/>
    <mergeCell ref="AN34:AQ34"/>
    <mergeCell ref="AR34:AU34"/>
    <mergeCell ref="AV34:AY34"/>
    <mergeCell ref="AZ34:BD34"/>
    <mergeCell ref="A35:A41"/>
    <mergeCell ref="D35:G35"/>
    <mergeCell ref="H35:K35"/>
    <mergeCell ref="L35:O35"/>
    <mergeCell ref="P35:S35"/>
    <mergeCell ref="T35:W35"/>
    <mergeCell ref="X35:AA35"/>
    <mergeCell ref="AB35:AE35"/>
    <mergeCell ref="AF35:AI35"/>
    <mergeCell ref="AJ35:AM35"/>
    <mergeCell ref="AN35:AQ35"/>
    <mergeCell ref="AR35:AU35"/>
    <mergeCell ref="AV35:AY35"/>
    <mergeCell ref="AZ35:BD35"/>
    <mergeCell ref="D36:G36"/>
    <mergeCell ref="H36:K36"/>
    <mergeCell ref="L36:O36"/>
    <mergeCell ref="P36:S36"/>
    <mergeCell ref="T36:W36"/>
    <mergeCell ref="X36:AA36"/>
    <mergeCell ref="AV36:AY36"/>
    <mergeCell ref="AZ36:BD36"/>
    <mergeCell ref="D37:G37"/>
    <mergeCell ref="H37:K37"/>
    <mergeCell ref="L37:O37"/>
    <mergeCell ref="P37:S37"/>
    <mergeCell ref="T37:W37"/>
    <mergeCell ref="X37:AA37"/>
    <mergeCell ref="AB37:AE37"/>
    <mergeCell ref="AF37:AI37"/>
    <mergeCell ref="AJ37:AM37"/>
    <mergeCell ref="AN37:AQ37"/>
    <mergeCell ref="AR37:AU37"/>
    <mergeCell ref="AV37:AY37"/>
    <mergeCell ref="AZ37:BD37"/>
    <mergeCell ref="X38:AA38"/>
    <mergeCell ref="AB38:AE38"/>
    <mergeCell ref="AF38:AI38"/>
    <mergeCell ref="AJ38:AM38"/>
    <mergeCell ref="AB36:AE36"/>
    <mergeCell ref="AF36:AI36"/>
    <mergeCell ref="AJ36:AM36"/>
    <mergeCell ref="AN36:AQ36"/>
    <mergeCell ref="AR36:AU36"/>
    <mergeCell ref="AF40:AI40"/>
    <mergeCell ref="AJ40:AM40"/>
    <mergeCell ref="AN38:AQ38"/>
    <mergeCell ref="AR38:AU38"/>
    <mergeCell ref="AV38:AY38"/>
    <mergeCell ref="AZ38:BD38"/>
    <mergeCell ref="D39:G39"/>
    <mergeCell ref="H39:K39"/>
    <mergeCell ref="L39:O39"/>
    <mergeCell ref="P39:S39"/>
    <mergeCell ref="T39:W39"/>
    <mergeCell ref="X39:AA39"/>
    <mergeCell ref="AB39:AE39"/>
    <mergeCell ref="AF39:AI39"/>
    <mergeCell ref="AJ39:AM39"/>
    <mergeCell ref="AN39:AQ39"/>
    <mergeCell ref="AR39:AU39"/>
    <mergeCell ref="AV39:AY39"/>
    <mergeCell ref="AZ39:BD39"/>
    <mergeCell ref="D38:G38"/>
    <mergeCell ref="H38:K38"/>
    <mergeCell ref="L38:O38"/>
    <mergeCell ref="P38:S38"/>
    <mergeCell ref="T38:W38"/>
    <mergeCell ref="AN40:AQ40"/>
    <mergeCell ref="AR40:AU40"/>
    <mergeCell ref="AV40:AY40"/>
    <mergeCell ref="AZ40:BD40"/>
    <mergeCell ref="D41:G41"/>
    <mergeCell ref="H41:K41"/>
    <mergeCell ref="L41:O41"/>
    <mergeCell ref="P41:S41"/>
    <mergeCell ref="T41:W41"/>
    <mergeCell ref="X41:AA41"/>
    <mergeCell ref="AB41:AE41"/>
    <mergeCell ref="AF41:AI41"/>
    <mergeCell ref="AJ41:AM41"/>
    <mergeCell ref="AN41:AQ41"/>
    <mergeCell ref="AR41:AU41"/>
    <mergeCell ref="AV41:AY41"/>
    <mergeCell ref="AZ41:BD41"/>
    <mergeCell ref="D40:G40"/>
    <mergeCell ref="H40:K40"/>
    <mergeCell ref="L40:O40"/>
    <mergeCell ref="P40:S40"/>
    <mergeCell ref="T40:W40"/>
    <mergeCell ref="X40:AA40"/>
    <mergeCell ref="AB40:AE40"/>
    <mergeCell ref="A42:A47"/>
    <mergeCell ref="D42:G42"/>
    <mergeCell ref="H42:K42"/>
    <mergeCell ref="L42:O42"/>
    <mergeCell ref="P42:S42"/>
    <mergeCell ref="T42:W42"/>
    <mergeCell ref="X42:AA42"/>
    <mergeCell ref="AB42:AE42"/>
    <mergeCell ref="AF42:AI42"/>
    <mergeCell ref="D44:G44"/>
    <mergeCell ref="H44:K44"/>
    <mergeCell ref="L44:O44"/>
    <mergeCell ref="P44:S44"/>
    <mergeCell ref="T44:W44"/>
    <mergeCell ref="X44:AA44"/>
    <mergeCell ref="AB44:AE44"/>
    <mergeCell ref="AF44:AI44"/>
    <mergeCell ref="D46:G46"/>
    <mergeCell ref="H46:K46"/>
    <mergeCell ref="L46:O46"/>
    <mergeCell ref="P46:S46"/>
    <mergeCell ref="T46:W46"/>
    <mergeCell ref="X46:AA46"/>
    <mergeCell ref="AB46:AE46"/>
    <mergeCell ref="AJ42:AM42"/>
    <mergeCell ref="AN42:AQ42"/>
    <mergeCell ref="AR42:AU42"/>
    <mergeCell ref="AV42:AY42"/>
    <mergeCell ref="AZ42:BD42"/>
    <mergeCell ref="D43:G43"/>
    <mergeCell ref="H43:K43"/>
    <mergeCell ref="L43:O43"/>
    <mergeCell ref="P43:S43"/>
    <mergeCell ref="T43:W43"/>
    <mergeCell ref="X43:AA43"/>
    <mergeCell ref="AB43:AE43"/>
    <mergeCell ref="AF43:AI43"/>
    <mergeCell ref="AJ43:AM43"/>
    <mergeCell ref="AN43:AQ43"/>
    <mergeCell ref="AR43:AU43"/>
    <mergeCell ref="AV43:AY43"/>
    <mergeCell ref="AZ43:BD43"/>
    <mergeCell ref="AJ44:AM44"/>
    <mergeCell ref="AN44:AQ44"/>
    <mergeCell ref="AR44:AU44"/>
    <mergeCell ref="AV44:AY44"/>
    <mergeCell ref="AZ44:BD44"/>
    <mergeCell ref="D45:G45"/>
    <mergeCell ref="H45:K45"/>
    <mergeCell ref="L45:O45"/>
    <mergeCell ref="P45:S45"/>
    <mergeCell ref="T45:W45"/>
    <mergeCell ref="X45:AA45"/>
    <mergeCell ref="AB45:AE45"/>
    <mergeCell ref="AF45:AI45"/>
    <mergeCell ref="AJ45:AM45"/>
    <mergeCell ref="AN45:AQ45"/>
    <mergeCell ref="AR45:AU45"/>
    <mergeCell ref="AV45:AY45"/>
    <mergeCell ref="AZ45:BD45"/>
    <mergeCell ref="AF46:AI46"/>
    <mergeCell ref="AJ46:AM46"/>
    <mergeCell ref="AN46:AQ46"/>
    <mergeCell ref="AR46:AU46"/>
    <mergeCell ref="AV46:AY46"/>
    <mergeCell ref="AZ46:BD46"/>
    <mergeCell ref="D47:G47"/>
    <mergeCell ref="H47:K47"/>
    <mergeCell ref="L47:O47"/>
    <mergeCell ref="P47:S47"/>
    <mergeCell ref="T47:W47"/>
    <mergeCell ref="X47:AA47"/>
    <mergeCell ref="AB47:AE47"/>
    <mergeCell ref="AF47:AI47"/>
    <mergeCell ref="AZ51:BD53"/>
    <mergeCell ref="AM52:AY52"/>
    <mergeCell ref="AJ47:AM47"/>
    <mergeCell ref="AN47:AQ47"/>
    <mergeCell ref="AR47:AU47"/>
    <mergeCell ref="AV47:AY47"/>
    <mergeCell ref="AZ47:BD47"/>
    <mergeCell ref="AZ48:BD50"/>
    <mergeCell ref="AM49:AY49"/>
  </mergeCells>
  <phoneticPr fontId="24"/>
  <pageMargins left="0.70866141732283472" right="0.70866141732283472" top="0.74803149606299213" bottom="0.74803149606299213" header="0.51181102362204722" footer="0.51181102362204722"/>
  <pageSetup paperSize="9" scale="33"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499984740745262"/>
    <pageSetUpPr fitToPage="1"/>
  </sheetPr>
  <dimension ref="A1:BK53"/>
  <sheetViews>
    <sheetView zoomScale="80" zoomScaleNormal="80" workbookViewId="0">
      <selection activeCell="BG8" sqref="BG8"/>
    </sheetView>
  </sheetViews>
  <sheetFormatPr defaultColWidth="2.44140625" defaultRowHeight="13.2"/>
  <cols>
    <col min="1" max="1" width="22.88671875" style="16" customWidth="1"/>
    <col min="2" max="2" width="5.6640625" style="16" customWidth="1"/>
    <col min="3" max="3" width="35.5546875" style="16" customWidth="1"/>
    <col min="4" max="4" width="3.88671875" style="16" customWidth="1"/>
    <col min="5" max="57" width="3.6640625" style="16" customWidth="1"/>
    <col min="58" max="58" width="2.44140625" style="16"/>
    <col min="59" max="59" width="9.21875" style="16" customWidth="1"/>
    <col min="60" max="16384" width="2.44140625" style="16"/>
  </cols>
  <sheetData>
    <row r="1" spans="1:63" ht="39.9" customHeight="1">
      <c r="A1" s="90" t="s">
        <v>151</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G1"/>
      <c r="BK1"/>
    </row>
    <row r="2" spans="1:63" ht="18" customHeight="1">
      <c r="A2"/>
      <c r="B2"/>
      <c r="C2"/>
      <c r="D2"/>
      <c r="E2"/>
      <c r="F2"/>
      <c r="G2"/>
      <c r="H2"/>
      <c r="I2"/>
      <c r="J2"/>
      <c r="K2"/>
      <c r="L2"/>
      <c r="M2"/>
      <c r="N2"/>
      <c r="O2"/>
      <c r="P2"/>
      <c r="AG2"/>
      <c r="AH2"/>
      <c r="AI2"/>
      <c r="AJ2"/>
      <c r="AK2"/>
      <c r="AL2"/>
      <c r="AM2"/>
      <c r="AN2"/>
      <c r="AX2"/>
      <c r="AY2"/>
      <c r="AZ2"/>
      <c r="BA2"/>
      <c r="BB2"/>
      <c r="BC2"/>
      <c r="BD2"/>
      <c r="BE2"/>
      <c r="BG2"/>
      <c r="BK2"/>
    </row>
    <row r="3" spans="1:63" ht="27.75" customHeight="1">
      <c r="A3" s="416" t="s">
        <v>90</v>
      </c>
      <c r="B3" s="416"/>
      <c r="C3" s="416"/>
      <c r="D3" s="67"/>
      <c r="E3" s="67"/>
      <c r="F3" s="67"/>
      <c r="G3"/>
      <c r="H3"/>
      <c r="I3"/>
      <c r="J3"/>
      <c r="K3"/>
      <c r="L3"/>
      <c r="M3"/>
      <c r="N3"/>
      <c r="O3"/>
      <c r="P3"/>
      <c r="Q3"/>
      <c r="R3"/>
      <c r="S3"/>
      <c r="T3"/>
      <c r="U3"/>
      <c r="V3"/>
      <c r="W3"/>
      <c r="X3"/>
      <c r="Y3"/>
      <c r="Z3"/>
      <c r="AA3"/>
      <c r="AB3"/>
      <c r="AC3"/>
      <c r="AD3"/>
      <c r="AE3"/>
      <c r="AF3"/>
      <c r="AG3"/>
      <c r="AH3"/>
      <c r="AI3"/>
      <c r="AJ3"/>
      <c r="AK3"/>
      <c r="AL3"/>
      <c r="AM3" s="51"/>
      <c r="AN3" s="52"/>
      <c r="AO3" s="417" t="s">
        <v>59</v>
      </c>
      <c r="AP3" s="417"/>
      <c r="AQ3" s="417"/>
      <c r="AR3" s="417"/>
      <c r="AS3" s="417"/>
      <c r="AT3" s="417"/>
      <c r="AU3" s="417"/>
      <c r="AV3" s="417"/>
      <c r="AW3" s="417"/>
      <c r="AX3" s="417"/>
      <c r="AY3"/>
      <c r="AZ3"/>
      <c r="BA3"/>
      <c r="BB3"/>
      <c r="BC3"/>
      <c r="BD3"/>
      <c r="BE3"/>
      <c r="BG3"/>
      <c r="BK3"/>
    </row>
    <row r="4" spans="1:63" ht="13.5" customHeight="1">
      <c r="A4"/>
      <c r="B4" s="53"/>
      <c r="BG4"/>
      <c r="BK4"/>
    </row>
    <row r="5" spans="1:63" ht="31.5" customHeight="1">
      <c r="A5" s="53" t="s">
        <v>142</v>
      </c>
      <c r="B5"/>
      <c r="BA5" s="410" t="s">
        <v>60</v>
      </c>
      <c r="BB5" s="410"/>
      <c r="BC5" s="410"/>
      <c r="BD5" s="410"/>
      <c r="BE5" s="410"/>
      <c r="BG5"/>
      <c r="BK5"/>
    </row>
    <row r="6" spans="1:63" ht="6" customHeight="1">
      <c r="A6"/>
      <c r="B6"/>
      <c r="BA6" s="55"/>
      <c r="BB6" s="55"/>
      <c r="BC6" s="55"/>
      <c r="BD6" s="55"/>
      <c r="BE6" s="56"/>
      <c r="BG6"/>
      <c r="BK6"/>
    </row>
    <row r="7" spans="1:63" ht="39.9" customHeight="1">
      <c r="A7"/>
      <c r="B7" s="411"/>
      <c r="C7" s="411"/>
      <c r="D7" s="412" t="s">
        <v>61</v>
      </c>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3" t="s">
        <v>62</v>
      </c>
      <c r="BA7" s="413"/>
      <c r="BB7" s="413"/>
      <c r="BC7" s="413"/>
      <c r="BD7" s="413"/>
      <c r="BE7" s="57"/>
      <c r="BG7"/>
    </row>
    <row r="8" spans="1:63" ht="39.9" customHeight="1">
      <c r="A8"/>
      <c r="B8" s="411"/>
      <c r="C8" s="411"/>
      <c r="D8" s="425" t="s">
        <v>139</v>
      </c>
      <c r="E8" s="418"/>
      <c r="F8" s="418"/>
      <c r="G8" s="418"/>
      <c r="H8" s="425" t="s">
        <v>139</v>
      </c>
      <c r="I8" s="418"/>
      <c r="J8" s="418"/>
      <c r="K8" s="418"/>
      <c r="L8" s="425" t="s">
        <v>139</v>
      </c>
      <c r="M8" s="418"/>
      <c r="N8" s="418"/>
      <c r="O8" s="418"/>
      <c r="P8" s="425" t="s">
        <v>139</v>
      </c>
      <c r="Q8" s="418"/>
      <c r="R8" s="418"/>
      <c r="S8" s="418"/>
      <c r="T8" s="425" t="s">
        <v>139</v>
      </c>
      <c r="U8" s="418"/>
      <c r="V8" s="418"/>
      <c r="W8" s="418"/>
      <c r="X8" s="425" t="s">
        <v>139</v>
      </c>
      <c r="Y8" s="418"/>
      <c r="Z8" s="418"/>
      <c r="AA8" s="418"/>
      <c r="AB8" s="425" t="s">
        <v>139</v>
      </c>
      <c r="AC8" s="418"/>
      <c r="AD8" s="418"/>
      <c r="AE8" s="418"/>
      <c r="AF8" s="425" t="s">
        <v>139</v>
      </c>
      <c r="AG8" s="418"/>
      <c r="AH8" s="418"/>
      <c r="AI8" s="418"/>
      <c r="AJ8" s="425" t="s">
        <v>139</v>
      </c>
      <c r="AK8" s="418"/>
      <c r="AL8" s="418"/>
      <c r="AM8" s="418"/>
      <c r="AN8" s="425" t="s">
        <v>141</v>
      </c>
      <c r="AO8" s="418"/>
      <c r="AP8" s="418"/>
      <c r="AQ8" s="418"/>
      <c r="AR8" s="425" t="s">
        <v>141</v>
      </c>
      <c r="AS8" s="418"/>
      <c r="AT8" s="418"/>
      <c r="AU8" s="418"/>
      <c r="AV8" s="425" t="s">
        <v>141</v>
      </c>
      <c r="AW8" s="418"/>
      <c r="AX8" s="418"/>
      <c r="AY8" s="418"/>
      <c r="AZ8" s="413"/>
      <c r="BA8" s="413"/>
      <c r="BB8" s="413"/>
      <c r="BC8" s="413"/>
      <c r="BD8" s="413"/>
      <c r="BG8"/>
    </row>
    <row r="9" spans="1:63" ht="39.9" customHeight="1">
      <c r="A9"/>
      <c r="B9" s="411"/>
      <c r="C9" s="411"/>
      <c r="D9" s="415" t="s">
        <v>63</v>
      </c>
      <c r="E9" s="415"/>
      <c r="F9" s="415"/>
      <c r="G9" s="415"/>
      <c r="H9" s="415" t="s">
        <v>64</v>
      </c>
      <c r="I9" s="415"/>
      <c r="J9" s="415"/>
      <c r="K9" s="415"/>
      <c r="L9" s="415" t="s">
        <v>65</v>
      </c>
      <c r="M9" s="415"/>
      <c r="N9" s="415"/>
      <c r="O9" s="415"/>
      <c r="P9" s="415" t="s">
        <v>66</v>
      </c>
      <c r="Q9" s="415"/>
      <c r="R9" s="415"/>
      <c r="S9" s="415"/>
      <c r="T9" s="415" t="s">
        <v>67</v>
      </c>
      <c r="U9" s="415"/>
      <c r="V9" s="415"/>
      <c r="W9" s="415"/>
      <c r="X9" s="415" t="s">
        <v>68</v>
      </c>
      <c r="Y9" s="415"/>
      <c r="Z9" s="415"/>
      <c r="AA9" s="415"/>
      <c r="AB9" s="415" t="s">
        <v>69</v>
      </c>
      <c r="AC9" s="415"/>
      <c r="AD9" s="415"/>
      <c r="AE9" s="415"/>
      <c r="AF9" s="415" t="s">
        <v>70</v>
      </c>
      <c r="AG9" s="415"/>
      <c r="AH9" s="415"/>
      <c r="AI9" s="415"/>
      <c r="AJ9" s="415" t="s">
        <v>71</v>
      </c>
      <c r="AK9" s="415"/>
      <c r="AL9" s="415"/>
      <c r="AM9" s="415"/>
      <c r="AN9" s="415" t="s">
        <v>72</v>
      </c>
      <c r="AO9" s="415"/>
      <c r="AP9" s="415"/>
      <c r="AQ9" s="415"/>
      <c r="AR9" s="415" t="s">
        <v>73</v>
      </c>
      <c r="AS9" s="415"/>
      <c r="AT9" s="415"/>
      <c r="AU9" s="415"/>
      <c r="AV9" s="415" t="s">
        <v>74</v>
      </c>
      <c r="AW9" s="415"/>
      <c r="AX9" s="415"/>
      <c r="AY9" s="415"/>
      <c r="AZ9" s="413"/>
      <c r="BA9" s="413"/>
      <c r="BB9" s="413"/>
      <c r="BC9" s="413"/>
      <c r="BD9" s="413"/>
      <c r="BG9"/>
    </row>
    <row r="10" spans="1:63" ht="39.9" customHeight="1">
      <c r="A10"/>
      <c r="B10" s="68" t="s">
        <v>75</v>
      </c>
      <c r="C10" s="59" t="s">
        <v>76</v>
      </c>
      <c r="D10" s="422">
        <v>285000</v>
      </c>
      <c r="E10" s="422"/>
      <c r="F10" s="422"/>
      <c r="G10" s="422"/>
      <c r="H10" s="422">
        <v>285000</v>
      </c>
      <c r="I10" s="422"/>
      <c r="J10" s="422"/>
      <c r="K10" s="422"/>
      <c r="L10" s="422">
        <v>285000</v>
      </c>
      <c r="M10" s="422"/>
      <c r="N10" s="422"/>
      <c r="O10" s="422"/>
      <c r="P10" s="422">
        <v>285000</v>
      </c>
      <c r="Q10" s="422"/>
      <c r="R10" s="422"/>
      <c r="S10" s="422"/>
      <c r="T10" s="422">
        <v>285000</v>
      </c>
      <c r="U10" s="422"/>
      <c r="V10" s="422"/>
      <c r="W10" s="422"/>
      <c r="X10" s="422">
        <v>285000</v>
      </c>
      <c r="Y10" s="422"/>
      <c r="Z10" s="422"/>
      <c r="AA10" s="422"/>
      <c r="AB10" s="422">
        <v>285000</v>
      </c>
      <c r="AC10" s="422"/>
      <c r="AD10" s="422"/>
      <c r="AE10" s="422"/>
      <c r="AF10" s="422">
        <v>285000</v>
      </c>
      <c r="AG10" s="422"/>
      <c r="AH10" s="422"/>
      <c r="AI10" s="422"/>
      <c r="AJ10" s="422">
        <v>285000</v>
      </c>
      <c r="AK10" s="422"/>
      <c r="AL10" s="422"/>
      <c r="AM10" s="422"/>
      <c r="AN10" s="422">
        <v>285000</v>
      </c>
      <c r="AO10" s="422"/>
      <c r="AP10" s="422"/>
      <c r="AQ10" s="422"/>
      <c r="AR10" s="422">
        <v>285000</v>
      </c>
      <c r="AS10" s="422"/>
      <c r="AT10" s="422"/>
      <c r="AU10" s="422"/>
      <c r="AV10" s="423">
        <v>285000</v>
      </c>
      <c r="AW10" s="423"/>
      <c r="AX10" s="423"/>
      <c r="AY10" s="423"/>
      <c r="AZ10" s="403">
        <f>SUM(D10:AY10)</f>
        <v>3420000</v>
      </c>
      <c r="BA10" s="403"/>
      <c r="BB10" s="403"/>
      <c r="BC10" s="403"/>
      <c r="BD10" s="403"/>
      <c r="BG10"/>
    </row>
    <row r="11" spans="1:63" ht="39.9" customHeight="1">
      <c r="A11"/>
      <c r="B11" s="69" t="s">
        <v>77</v>
      </c>
      <c r="C11" s="59" t="s">
        <v>78</v>
      </c>
      <c r="D11" s="422">
        <v>0</v>
      </c>
      <c r="E11" s="422"/>
      <c r="F11" s="422"/>
      <c r="G11" s="422"/>
      <c r="H11" s="422">
        <v>0</v>
      </c>
      <c r="I11" s="422"/>
      <c r="J11" s="422"/>
      <c r="K11" s="422"/>
      <c r="L11" s="422">
        <v>0</v>
      </c>
      <c r="M11" s="422"/>
      <c r="N11" s="422"/>
      <c r="O11" s="422"/>
      <c r="P11" s="422">
        <v>0</v>
      </c>
      <c r="Q11" s="422"/>
      <c r="R11" s="422"/>
      <c r="S11" s="422"/>
      <c r="T11" s="422">
        <v>0</v>
      </c>
      <c r="U11" s="422"/>
      <c r="V11" s="422"/>
      <c r="W11" s="422"/>
      <c r="X11" s="422">
        <v>0</v>
      </c>
      <c r="Y11" s="422"/>
      <c r="Z11" s="422"/>
      <c r="AA11" s="422"/>
      <c r="AB11" s="422">
        <v>0</v>
      </c>
      <c r="AC11" s="422"/>
      <c r="AD11" s="422"/>
      <c r="AE11" s="422"/>
      <c r="AF11" s="422">
        <v>0</v>
      </c>
      <c r="AG11" s="422"/>
      <c r="AH11" s="422"/>
      <c r="AI11" s="422"/>
      <c r="AJ11" s="422">
        <v>0</v>
      </c>
      <c r="AK11" s="422"/>
      <c r="AL11" s="422"/>
      <c r="AM11" s="422"/>
      <c r="AN11" s="422">
        <v>0</v>
      </c>
      <c r="AO11" s="422"/>
      <c r="AP11" s="422"/>
      <c r="AQ11" s="422"/>
      <c r="AR11" s="422">
        <v>0</v>
      </c>
      <c r="AS11" s="422"/>
      <c r="AT11" s="422"/>
      <c r="AU11" s="422"/>
      <c r="AV11" s="423">
        <v>0</v>
      </c>
      <c r="AW11" s="423"/>
      <c r="AX11" s="423"/>
      <c r="AY11" s="423"/>
      <c r="AZ11" s="403">
        <f>SUM(D11:AY11)</f>
        <v>0</v>
      </c>
      <c r="BA11" s="403"/>
      <c r="BB11" s="403"/>
      <c r="BC11" s="403"/>
      <c r="BD11" s="403"/>
      <c r="BG11"/>
    </row>
    <row r="12" spans="1:63" ht="39.9" customHeight="1">
      <c r="A12"/>
      <c r="B12" s="69" t="s">
        <v>79</v>
      </c>
      <c r="C12" s="59" t="s">
        <v>80</v>
      </c>
      <c r="D12" s="397">
        <f>SUM(D10:G11)</f>
        <v>285000</v>
      </c>
      <c r="E12" s="397"/>
      <c r="F12" s="397"/>
      <c r="G12" s="397"/>
      <c r="H12" s="397">
        <f>SUM(H10:K11)</f>
        <v>285000</v>
      </c>
      <c r="I12" s="397"/>
      <c r="J12" s="397"/>
      <c r="K12" s="397"/>
      <c r="L12" s="397">
        <f>SUM(L10:O11)</f>
        <v>285000</v>
      </c>
      <c r="M12" s="397"/>
      <c r="N12" s="397"/>
      <c r="O12" s="397"/>
      <c r="P12" s="397">
        <f>SUM(P10:S11)</f>
        <v>285000</v>
      </c>
      <c r="Q12" s="397"/>
      <c r="R12" s="397"/>
      <c r="S12" s="397"/>
      <c r="T12" s="397">
        <f>SUM(T10:W11)</f>
        <v>285000</v>
      </c>
      <c r="U12" s="397"/>
      <c r="V12" s="397"/>
      <c r="W12" s="397"/>
      <c r="X12" s="397">
        <f>SUM(X10:AA11)</f>
        <v>285000</v>
      </c>
      <c r="Y12" s="397"/>
      <c r="Z12" s="397"/>
      <c r="AA12" s="397"/>
      <c r="AB12" s="397">
        <f>SUM(AB10:AE11)</f>
        <v>285000</v>
      </c>
      <c r="AC12" s="397"/>
      <c r="AD12" s="397"/>
      <c r="AE12" s="397"/>
      <c r="AF12" s="397">
        <f>SUM(AF10:AI11)</f>
        <v>285000</v>
      </c>
      <c r="AG12" s="397"/>
      <c r="AH12" s="397"/>
      <c r="AI12" s="397"/>
      <c r="AJ12" s="397">
        <f>SUM(AJ10:AM11)</f>
        <v>285000</v>
      </c>
      <c r="AK12" s="397"/>
      <c r="AL12" s="397"/>
      <c r="AM12" s="397"/>
      <c r="AN12" s="397">
        <f>SUM(AN10:AQ11)</f>
        <v>285000</v>
      </c>
      <c r="AO12" s="397"/>
      <c r="AP12" s="397"/>
      <c r="AQ12" s="397"/>
      <c r="AR12" s="397">
        <f>SUM(AR10:AU11)</f>
        <v>285000</v>
      </c>
      <c r="AS12" s="397"/>
      <c r="AT12" s="397"/>
      <c r="AU12" s="397"/>
      <c r="AV12" s="397">
        <f>SUM(AV10:AY11)</f>
        <v>285000</v>
      </c>
      <c r="AW12" s="397"/>
      <c r="AX12" s="397"/>
      <c r="AY12" s="397"/>
      <c r="AZ12" s="409">
        <f>SUM(D12:AY12)</f>
        <v>3420000</v>
      </c>
      <c r="BA12" s="409"/>
      <c r="BB12" s="409"/>
      <c r="BC12" s="409"/>
      <c r="BD12" s="409"/>
      <c r="BG12" s="62" t="str">
        <f>IFERROR(IF(AND(ISNUMBER(AZ12),ISNUMBER(AZ29),ISNUMBER(AZ36),AZ12=SUM(AZ29,AZ36)),"○","×"),"")</f>
        <v>○</v>
      </c>
    </row>
    <row r="13" spans="1:63" ht="24.75" customHeight="1">
      <c r="A13"/>
      <c r="B13" s="53"/>
      <c r="BG13"/>
      <c r="BK13"/>
    </row>
    <row r="14" spans="1:63" ht="31.5" customHeight="1">
      <c r="A14" s="53" t="s">
        <v>143</v>
      </c>
      <c r="B14"/>
      <c r="BA14" s="410" t="s">
        <v>60</v>
      </c>
      <c r="BB14" s="410"/>
      <c r="BC14" s="410"/>
      <c r="BD14" s="410"/>
      <c r="BE14" s="410"/>
      <c r="BG14"/>
      <c r="BK14"/>
    </row>
    <row r="15" spans="1:63" ht="6" customHeight="1">
      <c r="A15"/>
      <c r="B15"/>
      <c r="BA15" s="55"/>
      <c r="BB15" s="55"/>
      <c r="BC15" s="55"/>
      <c r="BD15" s="55"/>
      <c r="BE15" s="56"/>
      <c r="BG15"/>
      <c r="BK15"/>
    </row>
    <row r="16" spans="1:63" ht="39.9" customHeight="1">
      <c r="A16"/>
      <c r="B16" s="411"/>
      <c r="C16" s="411"/>
      <c r="D16" s="412" t="s">
        <v>93</v>
      </c>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3" t="s">
        <v>62</v>
      </c>
      <c r="BA16" s="413"/>
      <c r="BB16" s="413"/>
      <c r="BC16" s="413"/>
      <c r="BD16" s="413"/>
      <c r="BE16" s="57"/>
      <c r="BG16"/>
    </row>
    <row r="17" spans="1:63" ht="39.9" customHeight="1">
      <c r="A17"/>
      <c r="B17" s="411"/>
      <c r="C17" s="411"/>
      <c r="D17" s="425" t="s">
        <v>139</v>
      </c>
      <c r="E17" s="418"/>
      <c r="F17" s="418"/>
      <c r="G17" s="418"/>
      <c r="H17" s="425" t="s">
        <v>139</v>
      </c>
      <c r="I17" s="418"/>
      <c r="J17" s="418"/>
      <c r="K17" s="418"/>
      <c r="L17" s="425" t="s">
        <v>139</v>
      </c>
      <c r="M17" s="418"/>
      <c r="N17" s="418"/>
      <c r="O17" s="418"/>
      <c r="P17" s="425" t="s">
        <v>139</v>
      </c>
      <c r="Q17" s="418"/>
      <c r="R17" s="418"/>
      <c r="S17" s="418"/>
      <c r="T17" s="425" t="s">
        <v>139</v>
      </c>
      <c r="U17" s="418"/>
      <c r="V17" s="418"/>
      <c r="W17" s="418"/>
      <c r="X17" s="425" t="s">
        <v>139</v>
      </c>
      <c r="Y17" s="418"/>
      <c r="Z17" s="418"/>
      <c r="AA17" s="418"/>
      <c r="AB17" s="425" t="s">
        <v>139</v>
      </c>
      <c r="AC17" s="418"/>
      <c r="AD17" s="418"/>
      <c r="AE17" s="418"/>
      <c r="AF17" s="425" t="s">
        <v>139</v>
      </c>
      <c r="AG17" s="418"/>
      <c r="AH17" s="418"/>
      <c r="AI17" s="418"/>
      <c r="AJ17" s="425" t="s">
        <v>139</v>
      </c>
      <c r="AK17" s="418"/>
      <c r="AL17" s="418"/>
      <c r="AM17" s="418"/>
      <c r="AN17" s="425" t="s">
        <v>141</v>
      </c>
      <c r="AO17" s="418"/>
      <c r="AP17" s="418"/>
      <c r="AQ17" s="418"/>
      <c r="AR17" s="425" t="s">
        <v>141</v>
      </c>
      <c r="AS17" s="418"/>
      <c r="AT17" s="418"/>
      <c r="AU17" s="418"/>
      <c r="AV17" s="425" t="s">
        <v>141</v>
      </c>
      <c r="AW17" s="418"/>
      <c r="AX17" s="418"/>
      <c r="AY17" s="418"/>
      <c r="AZ17" s="413"/>
      <c r="BA17" s="413"/>
      <c r="BB17" s="413"/>
      <c r="BC17" s="413"/>
      <c r="BD17" s="413"/>
      <c r="BG17"/>
    </row>
    <row r="18" spans="1:63" ht="39.9" customHeight="1">
      <c r="A18"/>
      <c r="B18" s="411"/>
      <c r="C18" s="411"/>
      <c r="D18" s="415" t="s">
        <v>63</v>
      </c>
      <c r="E18" s="415"/>
      <c r="F18" s="415"/>
      <c r="G18" s="415"/>
      <c r="H18" s="415" t="s">
        <v>64</v>
      </c>
      <c r="I18" s="415"/>
      <c r="J18" s="415"/>
      <c r="K18" s="415"/>
      <c r="L18" s="415" t="s">
        <v>65</v>
      </c>
      <c r="M18" s="415"/>
      <c r="N18" s="415"/>
      <c r="O18" s="415"/>
      <c r="P18" s="415" t="s">
        <v>66</v>
      </c>
      <c r="Q18" s="415"/>
      <c r="R18" s="415"/>
      <c r="S18" s="415"/>
      <c r="T18" s="415" t="s">
        <v>67</v>
      </c>
      <c r="U18" s="415"/>
      <c r="V18" s="415"/>
      <c r="W18" s="415"/>
      <c r="X18" s="415" t="s">
        <v>68</v>
      </c>
      <c r="Y18" s="415"/>
      <c r="Z18" s="415"/>
      <c r="AA18" s="415"/>
      <c r="AB18" s="415" t="s">
        <v>69</v>
      </c>
      <c r="AC18" s="415"/>
      <c r="AD18" s="415"/>
      <c r="AE18" s="415"/>
      <c r="AF18" s="415" t="s">
        <v>70</v>
      </c>
      <c r="AG18" s="415"/>
      <c r="AH18" s="415"/>
      <c r="AI18" s="415"/>
      <c r="AJ18" s="415" t="s">
        <v>71</v>
      </c>
      <c r="AK18" s="415"/>
      <c r="AL18" s="415"/>
      <c r="AM18" s="415"/>
      <c r="AN18" s="415" t="s">
        <v>72</v>
      </c>
      <c r="AO18" s="415"/>
      <c r="AP18" s="415"/>
      <c r="AQ18" s="415"/>
      <c r="AR18" s="415" t="s">
        <v>73</v>
      </c>
      <c r="AS18" s="415"/>
      <c r="AT18" s="415"/>
      <c r="AU18" s="415"/>
      <c r="AV18" s="415" t="s">
        <v>74</v>
      </c>
      <c r="AW18" s="415"/>
      <c r="AX18" s="415"/>
      <c r="AY18" s="415"/>
      <c r="AZ18" s="413"/>
      <c r="BA18" s="413"/>
      <c r="BB18" s="413"/>
      <c r="BC18" s="413"/>
      <c r="BD18" s="413"/>
      <c r="BG18"/>
    </row>
    <row r="19" spans="1:63" ht="39.9" customHeight="1">
      <c r="A19"/>
      <c r="B19" s="70" t="s">
        <v>75</v>
      </c>
      <c r="C19" s="59" t="s">
        <v>76</v>
      </c>
      <c r="D19" s="422">
        <v>179550</v>
      </c>
      <c r="E19" s="422"/>
      <c r="F19" s="422"/>
      <c r="G19" s="422"/>
      <c r="H19" s="422">
        <v>179550</v>
      </c>
      <c r="I19" s="422"/>
      <c r="J19" s="422"/>
      <c r="K19" s="422"/>
      <c r="L19" s="422">
        <v>179550</v>
      </c>
      <c r="M19" s="422"/>
      <c r="N19" s="422"/>
      <c r="O19" s="422"/>
      <c r="P19" s="422">
        <v>179550</v>
      </c>
      <c r="Q19" s="422"/>
      <c r="R19" s="422"/>
      <c r="S19" s="422"/>
      <c r="T19" s="422">
        <v>179550</v>
      </c>
      <c r="U19" s="422"/>
      <c r="V19" s="422"/>
      <c r="W19" s="422"/>
      <c r="X19" s="422">
        <v>179550</v>
      </c>
      <c r="Y19" s="422"/>
      <c r="Z19" s="422"/>
      <c r="AA19" s="422"/>
      <c r="AB19" s="422">
        <v>179550</v>
      </c>
      <c r="AC19" s="422"/>
      <c r="AD19" s="422"/>
      <c r="AE19" s="422"/>
      <c r="AF19" s="422">
        <v>179550</v>
      </c>
      <c r="AG19" s="422"/>
      <c r="AH19" s="422"/>
      <c r="AI19" s="422"/>
      <c r="AJ19" s="422">
        <v>179550</v>
      </c>
      <c r="AK19" s="422"/>
      <c r="AL19" s="422"/>
      <c r="AM19" s="422"/>
      <c r="AN19" s="422">
        <v>179550</v>
      </c>
      <c r="AO19" s="422"/>
      <c r="AP19" s="422"/>
      <c r="AQ19" s="422"/>
      <c r="AR19" s="422">
        <v>179550</v>
      </c>
      <c r="AS19" s="422"/>
      <c r="AT19" s="422"/>
      <c r="AU19" s="422"/>
      <c r="AV19" s="423">
        <v>179550</v>
      </c>
      <c r="AW19" s="423"/>
      <c r="AX19" s="423"/>
      <c r="AY19" s="423"/>
      <c r="AZ19" s="403">
        <f>SUM(D19:AY19)</f>
        <v>2154600</v>
      </c>
      <c r="BA19" s="403"/>
      <c r="BB19" s="403"/>
      <c r="BC19" s="403"/>
      <c r="BD19" s="403"/>
      <c r="BG19"/>
    </row>
    <row r="20" spans="1:63" ht="39.9" customHeight="1">
      <c r="A20"/>
      <c r="B20" s="71" t="s">
        <v>77</v>
      </c>
      <c r="C20" s="59" t="s">
        <v>94</v>
      </c>
      <c r="D20" s="422">
        <v>0</v>
      </c>
      <c r="E20" s="422"/>
      <c r="F20" s="422"/>
      <c r="G20" s="422"/>
      <c r="H20" s="422">
        <v>0</v>
      </c>
      <c r="I20" s="422"/>
      <c r="J20" s="422"/>
      <c r="K20" s="422"/>
      <c r="L20" s="422">
        <v>0</v>
      </c>
      <c r="M20" s="422"/>
      <c r="N20" s="422"/>
      <c r="O20" s="422"/>
      <c r="P20" s="422">
        <v>0</v>
      </c>
      <c r="Q20" s="422"/>
      <c r="R20" s="422"/>
      <c r="S20" s="422"/>
      <c r="T20" s="422">
        <v>0</v>
      </c>
      <c r="U20" s="422"/>
      <c r="V20" s="422"/>
      <c r="W20" s="422"/>
      <c r="X20" s="422">
        <v>0</v>
      </c>
      <c r="Y20" s="422"/>
      <c r="Z20" s="422"/>
      <c r="AA20" s="422"/>
      <c r="AB20" s="422">
        <v>0</v>
      </c>
      <c r="AC20" s="422"/>
      <c r="AD20" s="422"/>
      <c r="AE20" s="422"/>
      <c r="AF20" s="422">
        <v>0</v>
      </c>
      <c r="AG20" s="422"/>
      <c r="AH20" s="422"/>
      <c r="AI20" s="422"/>
      <c r="AJ20" s="422">
        <v>0</v>
      </c>
      <c r="AK20" s="422"/>
      <c r="AL20" s="422"/>
      <c r="AM20" s="422"/>
      <c r="AN20" s="422">
        <v>0</v>
      </c>
      <c r="AO20" s="422"/>
      <c r="AP20" s="422"/>
      <c r="AQ20" s="422"/>
      <c r="AR20" s="422">
        <v>0</v>
      </c>
      <c r="AS20" s="422"/>
      <c r="AT20" s="422"/>
      <c r="AU20" s="422"/>
      <c r="AV20" s="423">
        <v>0</v>
      </c>
      <c r="AW20" s="423"/>
      <c r="AX20" s="423"/>
      <c r="AY20" s="423"/>
      <c r="AZ20" s="403">
        <f>SUM(D20:AY20)</f>
        <v>0</v>
      </c>
      <c r="BA20" s="403"/>
      <c r="BB20" s="403"/>
      <c r="BC20" s="403"/>
      <c r="BD20" s="403"/>
      <c r="BG20"/>
    </row>
    <row r="21" spans="1:63" ht="39.9" customHeight="1">
      <c r="A21"/>
      <c r="B21" s="71" t="s">
        <v>79</v>
      </c>
      <c r="C21" s="59" t="s">
        <v>95</v>
      </c>
      <c r="D21" s="397">
        <f>SUM(D19:G20)</f>
        <v>179550</v>
      </c>
      <c r="E21" s="397"/>
      <c r="F21" s="397"/>
      <c r="G21" s="397"/>
      <c r="H21" s="397">
        <f>SUM(H19:K20)</f>
        <v>179550</v>
      </c>
      <c r="I21" s="397"/>
      <c r="J21" s="397"/>
      <c r="K21" s="397"/>
      <c r="L21" s="397">
        <f>SUM(L19:O20)</f>
        <v>179550</v>
      </c>
      <c r="M21" s="397"/>
      <c r="N21" s="397"/>
      <c r="O21" s="397"/>
      <c r="P21" s="397">
        <f>SUM(P19:S20)</f>
        <v>179550</v>
      </c>
      <c r="Q21" s="397"/>
      <c r="R21" s="397"/>
      <c r="S21" s="397"/>
      <c r="T21" s="397">
        <f>SUM(T19:W20)</f>
        <v>179550</v>
      </c>
      <c r="U21" s="397"/>
      <c r="V21" s="397"/>
      <c r="W21" s="397"/>
      <c r="X21" s="397">
        <f>SUM(X19:AA20)</f>
        <v>179550</v>
      </c>
      <c r="Y21" s="397"/>
      <c r="Z21" s="397"/>
      <c r="AA21" s="397"/>
      <c r="AB21" s="397">
        <f>SUM(AB19:AE20)</f>
        <v>179550</v>
      </c>
      <c r="AC21" s="397"/>
      <c r="AD21" s="397"/>
      <c r="AE21" s="397"/>
      <c r="AF21" s="397">
        <f>SUM(AF19:AI20)</f>
        <v>179550</v>
      </c>
      <c r="AG21" s="397"/>
      <c r="AH21" s="397"/>
      <c r="AI21" s="397"/>
      <c r="AJ21" s="397">
        <f>SUM(AJ19:AM20)</f>
        <v>179550</v>
      </c>
      <c r="AK21" s="397"/>
      <c r="AL21" s="397"/>
      <c r="AM21" s="397"/>
      <c r="AN21" s="397">
        <f>SUM(AN19:AQ20)</f>
        <v>179550</v>
      </c>
      <c r="AO21" s="397"/>
      <c r="AP21" s="397"/>
      <c r="AQ21" s="397"/>
      <c r="AR21" s="397">
        <f>SUM(AR19:AU20)</f>
        <v>179550</v>
      </c>
      <c r="AS21" s="397"/>
      <c r="AT21" s="397"/>
      <c r="AU21" s="397"/>
      <c r="AV21" s="397">
        <f>SUM(AV19:AY20)</f>
        <v>179550</v>
      </c>
      <c r="AW21" s="397"/>
      <c r="AX21" s="397"/>
      <c r="AY21" s="397"/>
      <c r="AZ21" s="409">
        <f>SUM(D21:AY21)</f>
        <v>2154600</v>
      </c>
      <c r="BA21" s="409"/>
      <c r="BB21" s="409"/>
      <c r="BC21" s="409"/>
      <c r="BD21" s="409"/>
      <c r="BG21" s="62" t="str">
        <f>IFERROR(IF(AND(ISNUMBER(AZ21),ISNUMBER(AZ30),ISNUMBER(AZ37),ISNUMBER(AZ43),AZ21=SUM(AZ30,AZ37,AZ43)),"○","×"),"")</f>
        <v>○</v>
      </c>
    </row>
    <row r="22" spans="1:63" ht="38.25" customHeight="1">
      <c r="A22"/>
      <c r="B22" s="53"/>
      <c r="BG22"/>
      <c r="BK22"/>
    </row>
    <row r="23" spans="1:63" ht="39.9" customHeight="1">
      <c r="A23" s="54" t="s">
        <v>81</v>
      </c>
      <c r="B23"/>
      <c r="BA23" s="410" t="s">
        <v>60</v>
      </c>
      <c r="BB23" s="410"/>
      <c r="BC23" s="410"/>
      <c r="BD23" s="410"/>
      <c r="BE23" s="410"/>
      <c r="BG23"/>
      <c r="BK23"/>
    </row>
    <row r="24" spans="1:63" ht="6" customHeight="1">
      <c r="A24"/>
      <c r="B24"/>
      <c r="BA24" s="55"/>
      <c r="BB24" s="55"/>
      <c r="BC24" s="55"/>
      <c r="BD24" s="55"/>
      <c r="BE24" s="56"/>
      <c r="BG24"/>
      <c r="BK24"/>
    </row>
    <row r="25" spans="1:63" ht="39.9" customHeight="1">
      <c r="A25"/>
      <c r="B25" s="437"/>
      <c r="C25" s="437"/>
      <c r="D25" s="412" t="s">
        <v>82</v>
      </c>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38" t="s">
        <v>62</v>
      </c>
      <c r="BA25" s="438"/>
      <c r="BB25" s="438"/>
      <c r="BC25" s="438"/>
      <c r="BD25" s="438"/>
      <c r="BE25" s="57"/>
      <c r="BG25"/>
    </row>
    <row r="26" spans="1:63" ht="39.9" customHeight="1">
      <c r="A26"/>
      <c r="B26" s="437"/>
      <c r="C26" s="437"/>
      <c r="D26" s="442" t="s">
        <v>91</v>
      </c>
      <c r="E26" s="443"/>
      <c r="F26" s="443"/>
      <c r="G26" s="444"/>
      <c r="H26" s="442" t="s">
        <v>91</v>
      </c>
      <c r="I26" s="443"/>
      <c r="J26" s="443"/>
      <c r="K26" s="444"/>
      <c r="L26" s="442" t="s">
        <v>91</v>
      </c>
      <c r="M26" s="443"/>
      <c r="N26" s="443"/>
      <c r="O26" s="444"/>
      <c r="P26" s="442" t="s">
        <v>91</v>
      </c>
      <c r="Q26" s="443"/>
      <c r="R26" s="443"/>
      <c r="S26" s="444"/>
      <c r="T26" s="442" t="s">
        <v>91</v>
      </c>
      <c r="U26" s="443"/>
      <c r="V26" s="443"/>
      <c r="W26" s="444"/>
      <c r="X26" s="442" t="s">
        <v>91</v>
      </c>
      <c r="Y26" s="443"/>
      <c r="Z26" s="443"/>
      <c r="AA26" s="444"/>
      <c r="AB26" s="442" t="s">
        <v>91</v>
      </c>
      <c r="AC26" s="443"/>
      <c r="AD26" s="443"/>
      <c r="AE26" s="444"/>
      <c r="AF26" s="442" t="s">
        <v>91</v>
      </c>
      <c r="AG26" s="443"/>
      <c r="AH26" s="443"/>
      <c r="AI26" s="444"/>
      <c r="AJ26" s="442" t="s">
        <v>91</v>
      </c>
      <c r="AK26" s="443"/>
      <c r="AL26" s="443"/>
      <c r="AM26" s="444"/>
      <c r="AN26" s="442" t="s">
        <v>140</v>
      </c>
      <c r="AO26" s="443"/>
      <c r="AP26" s="443"/>
      <c r="AQ26" s="444"/>
      <c r="AR26" s="442" t="s">
        <v>140</v>
      </c>
      <c r="AS26" s="443"/>
      <c r="AT26" s="443"/>
      <c r="AU26" s="444"/>
      <c r="AV26" s="442" t="s">
        <v>140</v>
      </c>
      <c r="AW26" s="443"/>
      <c r="AX26" s="443"/>
      <c r="AY26" s="444"/>
      <c r="AZ26" s="438"/>
      <c r="BA26" s="438"/>
      <c r="BB26" s="438"/>
      <c r="BC26" s="438"/>
      <c r="BD26" s="438"/>
      <c r="BG26"/>
    </row>
    <row r="27" spans="1:63" ht="39.9" customHeight="1">
      <c r="A27"/>
      <c r="B27" s="437"/>
      <c r="C27" s="437"/>
      <c r="D27" s="441" t="s">
        <v>63</v>
      </c>
      <c r="E27" s="441"/>
      <c r="F27" s="441"/>
      <c r="G27" s="441"/>
      <c r="H27" s="441" t="s">
        <v>64</v>
      </c>
      <c r="I27" s="441"/>
      <c r="J27" s="441"/>
      <c r="K27" s="441"/>
      <c r="L27" s="441" t="s">
        <v>65</v>
      </c>
      <c r="M27" s="441"/>
      <c r="N27" s="441"/>
      <c r="O27" s="441"/>
      <c r="P27" s="441" t="s">
        <v>66</v>
      </c>
      <c r="Q27" s="441"/>
      <c r="R27" s="441"/>
      <c r="S27" s="441"/>
      <c r="T27" s="441" t="s">
        <v>67</v>
      </c>
      <c r="U27" s="441"/>
      <c r="V27" s="441"/>
      <c r="W27" s="441"/>
      <c r="X27" s="441" t="s">
        <v>68</v>
      </c>
      <c r="Y27" s="441"/>
      <c r="Z27" s="441"/>
      <c r="AA27" s="441"/>
      <c r="AB27" s="441" t="s">
        <v>69</v>
      </c>
      <c r="AC27" s="441"/>
      <c r="AD27" s="441"/>
      <c r="AE27" s="441"/>
      <c r="AF27" s="441" t="s">
        <v>70</v>
      </c>
      <c r="AG27" s="441"/>
      <c r="AH27" s="441"/>
      <c r="AI27" s="441"/>
      <c r="AJ27" s="441" t="s">
        <v>71</v>
      </c>
      <c r="AK27" s="441"/>
      <c r="AL27" s="441"/>
      <c r="AM27" s="441"/>
      <c r="AN27" s="441" t="s">
        <v>72</v>
      </c>
      <c r="AO27" s="441"/>
      <c r="AP27" s="441"/>
      <c r="AQ27" s="441"/>
      <c r="AR27" s="441" t="s">
        <v>73</v>
      </c>
      <c r="AS27" s="441"/>
      <c r="AT27" s="441"/>
      <c r="AU27" s="441"/>
      <c r="AV27" s="441" t="s">
        <v>74</v>
      </c>
      <c r="AW27" s="441"/>
      <c r="AX27" s="441"/>
      <c r="AY27" s="441"/>
      <c r="AZ27" s="438"/>
      <c r="BA27" s="438"/>
      <c r="BB27" s="438"/>
      <c r="BC27" s="438"/>
      <c r="BD27" s="438"/>
      <c r="BG27"/>
    </row>
    <row r="28" spans="1:63" ht="47.25" customHeight="1">
      <c r="A28" s="435" t="s">
        <v>96</v>
      </c>
      <c r="B28" s="72" t="s">
        <v>75</v>
      </c>
      <c r="C28" s="73" t="s">
        <v>97</v>
      </c>
      <c r="D28" s="439">
        <v>1.2</v>
      </c>
      <c r="E28" s="439"/>
      <c r="F28" s="439"/>
      <c r="G28" s="439"/>
      <c r="H28" s="439">
        <v>1.2</v>
      </c>
      <c r="I28" s="439"/>
      <c r="J28" s="439"/>
      <c r="K28" s="439"/>
      <c r="L28" s="439">
        <v>1.2</v>
      </c>
      <c r="M28" s="439"/>
      <c r="N28" s="439"/>
      <c r="O28" s="439"/>
      <c r="P28" s="439">
        <v>1.2</v>
      </c>
      <c r="Q28" s="439"/>
      <c r="R28" s="439"/>
      <c r="S28" s="439"/>
      <c r="T28" s="439">
        <v>1</v>
      </c>
      <c r="U28" s="439"/>
      <c r="V28" s="439"/>
      <c r="W28" s="439"/>
      <c r="X28" s="439">
        <v>1</v>
      </c>
      <c r="Y28" s="439"/>
      <c r="Z28" s="439"/>
      <c r="AA28" s="439"/>
      <c r="AB28" s="439">
        <v>1</v>
      </c>
      <c r="AC28" s="439"/>
      <c r="AD28" s="439"/>
      <c r="AE28" s="439"/>
      <c r="AF28" s="439">
        <v>1</v>
      </c>
      <c r="AG28" s="439"/>
      <c r="AH28" s="439"/>
      <c r="AI28" s="439"/>
      <c r="AJ28" s="439">
        <v>1</v>
      </c>
      <c r="AK28" s="439"/>
      <c r="AL28" s="439"/>
      <c r="AM28" s="439"/>
      <c r="AN28" s="439">
        <v>1</v>
      </c>
      <c r="AO28" s="439"/>
      <c r="AP28" s="439"/>
      <c r="AQ28" s="439"/>
      <c r="AR28" s="439">
        <v>1</v>
      </c>
      <c r="AS28" s="439"/>
      <c r="AT28" s="439"/>
      <c r="AU28" s="439"/>
      <c r="AV28" s="440">
        <v>1</v>
      </c>
      <c r="AW28" s="440"/>
      <c r="AX28" s="440"/>
      <c r="AY28" s="440"/>
      <c r="AZ28" s="434">
        <f t="shared" ref="AZ28:AZ47" si="0">SUM(D28:AY28)</f>
        <v>12.8</v>
      </c>
      <c r="BA28" s="434"/>
      <c r="BB28" s="434"/>
      <c r="BC28" s="434"/>
      <c r="BD28" s="434"/>
      <c r="BE28"/>
      <c r="BG28" s="26" t="s">
        <v>98</v>
      </c>
      <c r="BK28"/>
    </row>
    <row r="29" spans="1:63" ht="47.25" customHeight="1">
      <c r="A29" s="435"/>
      <c r="B29" s="61" t="s">
        <v>77</v>
      </c>
      <c r="C29" s="59" t="s">
        <v>85</v>
      </c>
      <c r="D29" s="422"/>
      <c r="E29" s="422"/>
      <c r="F29" s="422"/>
      <c r="G29" s="422"/>
      <c r="H29" s="422"/>
      <c r="I29" s="422"/>
      <c r="J29" s="422"/>
      <c r="K29" s="422"/>
      <c r="L29" s="422">
        <v>284258</v>
      </c>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v>284261</v>
      </c>
      <c r="AK29" s="422"/>
      <c r="AL29" s="422"/>
      <c r="AM29" s="422"/>
      <c r="AN29" s="422"/>
      <c r="AO29" s="422"/>
      <c r="AP29" s="422"/>
      <c r="AQ29" s="422"/>
      <c r="AR29" s="422"/>
      <c r="AS29" s="422"/>
      <c r="AT29" s="422"/>
      <c r="AU29" s="422"/>
      <c r="AV29" s="423"/>
      <c r="AW29" s="423"/>
      <c r="AX29" s="423"/>
      <c r="AY29" s="423"/>
      <c r="AZ29" s="403">
        <f t="shared" si="0"/>
        <v>568519</v>
      </c>
      <c r="BA29" s="403"/>
      <c r="BB29" s="403"/>
      <c r="BC29" s="403"/>
      <c r="BD29" s="403"/>
      <c r="BG29" s="26" t="s">
        <v>99</v>
      </c>
    </row>
    <row r="30" spans="1:63" ht="47.25" customHeight="1">
      <c r="A30" s="435"/>
      <c r="B30" s="61" t="s">
        <v>79</v>
      </c>
      <c r="C30" s="59" t="s">
        <v>100</v>
      </c>
      <c r="D30" s="422"/>
      <c r="E30" s="422"/>
      <c r="F30" s="422"/>
      <c r="G30" s="422"/>
      <c r="H30" s="422"/>
      <c r="I30" s="422"/>
      <c r="J30" s="422"/>
      <c r="K30" s="422"/>
      <c r="L30" s="422">
        <v>615600</v>
      </c>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v>615600</v>
      </c>
      <c r="AK30" s="422"/>
      <c r="AL30" s="422"/>
      <c r="AM30" s="422"/>
      <c r="AN30" s="422"/>
      <c r="AO30" s="422"/>
      <c r="AP30" s="422"/>
      <c r="AQ30" s="422"/>
      <c r="AR30" s="422"/>
      <c r="AS30" s="422"/>
      <c r="AT30" s="422"/>
      <c r="AU30" s="422"/>
      <c r="AV30" s="423"/>
      <c r="AW30" s="423"/>
      <c r="AX30" s="423"/>
      <c r="AY30" s="423"/>
      <c r="AZ30" s="403">
        <f t="shared" si="0"/>
        <v>1231200</v>
      </c>
      <c r="BA30" s="403"/>
      <c r="BB30" s="403"/>
      <c r="BC30" s="403"/>
      <c r="BD30" s="403"/>
      <c r="BG30" s="26" t="s">
        <v>101</v>
      </c>
    </row>
    <row r="31" spans="1:63" ht="47.25" customHeight="1">
      <c r="A31" s="435"/>
      <c r="B31" s="63" t="s">
        <v>102</v>
      </c>
      <c r="C31" s="59" t="s">
        <v>103</v>
      </c>
      <c r="D31" s="397">
        <f>SUM(D32:G33)</f>
        <v>202000</v>
      </c>
      <c r="E31" s="397"/>
      <c r="F31" s="397"/>
      <c r="G31" s="397"/>
      <c r="H31" s="397">
        <f>SUM(H32:K33)</f>
        <v>202000</v>
      </c>
      <c r="I31" s="397"/>
      <c r="J31" s="397"/>
      <c r="K31" s="397"/>
      <c r="L31" s="397">
        <f>SUM(L32:O33)</f>
        <v>208552</v>
      </c>
      <c r="M31" s="397"/>
      <c r="N31" s="397"/>
      <c r="O31" s="397"/>
      <c r="P31" s="397">
        <f>SUM(P32:S33)</f>
        <v>202000</v>
      </c>
      <c r="Q31" s="397"/>
      <c r="R31" s="397"/>
      <c r="S31" s="397"/>
      <c r="T31" s="397">
        <f>SUM(T32:W33)</f>
        <v>188000</v>
      </c>
      <c r="U31" s="397"/>
      <c r="V31" s="397"/>
      <c r="W31" s="397"/>
      <c r="X31" s="397">
        <f>SUM(X32:AA33)</f>
        <v>188000</v>
      </c>
      <c r="Y31" s="397"/>
      <c r="Z31" s="397"/>
      <c r="AA31" s="397"/>
      <c r="AB31" s="397">
        <f>SUM(AB32:AE33)</f>
        <v>188000</v>
      </c>
      <c r="AC31" s="397"/>
      <c r="AD31" s="397"/>
      <c r="AE31" s="397"/>
      <c r="AF31" s="397">
        <f>SUM(AF32:AI33)</f>
        <v>188000</v>
      </c>
      <c r="AG31" s="397"/>
      <c r="AH31" s="397"/>
      <c r="AI31" s="397"/>
      <c r="AJ31" s="397">
        <f>SUM(AJ32:AM33)</f>
        <v>192609</v>
      </c>
      <c r="AK31" s="397"/>
      <c r="AL31" s="397"/>
      <c r="AM31" s="397"/>
      <c r="AN31" s="397">
        <f>SUM(AN32:AQ33)</f>
        <v>188000</v>
      </c>
      <c r="AO31" s="397"/>
      <c r="AP31" s="397"/>
      <c r="AQ31" s="397"/>
      <c r="AR31" s="397">
        <f>SUM(AR32:AU33)</f>
        <v>188000</v>
      </c>
      <c r="AS31" s="397"/>
      <c r="AT31" s="397"/>
      <c r="AU31" s="397"/>
      <c r="AV31" s="397">
        <f>SUM(AV32:AY33)</f>
        <v>188000</v>
      </c>
      <c r="AW31" s="397"/>
      <c r="AX31" s="397"/>
      <c r="AY31" s="397"/>
      <c r="AZ31" s="405">
        <f t="shared" si="0"/>
        <v>2323161</v>
      </c>
      <c r="BA31" s="405"/>
      <c r="BB31" s="405"/>
      <c r="BC31" s="405"/>
      <c r="BD31" s="405"/>
      <c r="BG31"/>
    </row>
    <row r="32" spans="1:63" ht="67.5" customHeight="1">
      <c r="A32" s="435"/>
      <c r="B32" s="64"/>
      <c r="C32" s="65" t="s">
        <v>87</v>
      </c>
      <c r="D32" s="420">
        <v>202000</v>
      </c>
      <c r="E32" s="420"/>
      <c r="F32" s="420"/>
      <c r="G32" s="420"/>
      <c r="H32" s="420">
        <v>202000</v>
      </c>
      <c r="I32" s="420"/>
      <c r="J32" s="420"/>
      <c r="K32" s="420"/>
      <c r="L32" s="420">
        <v>202000</v>
      </c>
      <c r="M32" s="420"/>
      <c r="N32" s="420"/>
      <c r="O32" s="420"/>
      <c r="P32" s="420">
        <v>202000</v>
      </c>
      <c r="Q32" s="420"/>
      <c r="R32" s="420"/>
      <c r="S32" s="420"/>
      <c r="T32" s="420">
        <v>188000</v>
      </c>
      <c r="U32" s="420"/>
      <c r="V32" s="420"/>
      <c r="W32" s="420"/>
      <c r="X32" s="420">
        <v>188000</v>
      </c>
      <c r="Y32" s="420"/>
      <c r="Z32" s="420"/>
      <c r="AA32" s="420"/>
      <c r="AB32" s="420">
        <v>188000</v>
      </c>
      <c r="AC32" s="420"/>
      <c r="AD32" s="420"/>
      <c r="AE32" s="420"/>
      <c r="AF32" s="420">
        <v>188000</v>
      </c>
      <c r="AG32" s="420"/>
      <c r="AH32" s="420"/>
      <c r="AI32" s="420"/>
      <c r="AJ32" s="420">
        <v>188000</v>
      </c>
      <c r="AK32" s="420"/>
      <c r="AL32" s="420"/>
      <c r="AM32" s="420"/>
      <c r="AN32" s="420">
        <v>188000</v>
      </c>
      <c r="AO32" s="420"/>
      <c r="AP32" s="420"/>
      <c r="AQ32" s="420"/>
      <c r="AR32" s="420">
        <v>188000</v>
      </c>
      <c r="AS32" s="420"/>
      <c r="AT32" s="420"/>
      <c r="AU32" s="420"/>
      <c r="AV32" s="420">
        <v>188000</v>
      </c>
      <c r="AW32" s="420"/>
      <c r="AX32" s="420"/>
      <c r="AY32" s="420"/>
      <c r="AZ32" s="431">
        <f t="shared" si="0"/>
        <v>2312000</v>
      </c>
      <c r="BA32" s="431"/>
      <c r="BB32" s="431"/>
      <c r="BC32" s="431"/>
      <c r="BD32" s="431"/>
      <c r="BG32"/>
    </row>
    <row r="33" spans="1:63" ht="65.25" customHeight="1">
      <c r="A33" s="435"/>
      <c r="B33" s="64"/>
      <c r="C33" s="66" t="s">
        <v>104</v>
      </c>
      <c r="D33" s="419"/>
      <c r="E33" s="419"/>
      <c r="F33" s="419"/>
      <c r="G33" s="419"/>
      <c r="H33" s="419"/>
      <c r="I33" s="419"/>
      <c r="J33" s="419"/>
      <c r="K33" s="419"/>
      <c r="L33" s="419">
        <v>6552</v>
      </c>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v>4609</v>
      </c>
      <c r="AK33" s="419"/>
      <c r="AL33" s="419"/>
      <c r="AM33" s="419"/>
      <c r="AN33" s="419"/>
      <c r="AO33" s="419"/>
      <c r="AP33" s="419"/>
      <c r="AQ33" s="419"/>
      <c r="AR33" s="419"/>
      <c r="AS33" s="419"/>
      <c r="AT33" s="419"/>
      <c r="AU33" s="419"/>
      <c r="AV33" s="419"/>
      <c r="AW33" s="419"/>
      <c r="AX33" s="419"/>
      <c r="AY33" s="419"/>
      <c r="AZ33" s="430">
        <f t="shared" si="0"/>
        <v>11161</v>
      </c>
      <c r="BA33" s="430"/>
      <c r="BB33" s="430"/>
      <c r="BC33" s="430"/>
      <c r="BD33" s="430"/>
      <c r="BG33"/>
    </row>
    <row r="34" spans="1:63" ht="47.25" customHeight="1">
      <c r="A34" s="435"/>
      <c r="B34" s="74" t="s">
        <v>105</v>
      </c>
      <c r="C34" s="75" t="s">
        <v>106</v>
      </c>
      <c r="D34" s="428">
        <f>SUM(D29,D30,D31)</f>
        <v>202000</v>
      </c>
      <c r="E34" s="428"/>
      <c r="F34" s="428"/>
      <c r="G34" s="428"/>
      <c r="H34" s="428">
        <f>SUM(H29,H30,H31)</f>
        <v>202000</v>
      </c>
      <c r="I34" s="428"/>
      <c r="J34" s="428"/>
      <c r="K34" s="428"/>
      <c r="L34" s="428">
        <f>SUM(L29,L30,L31)</f>
        <v>1108410</v>
      </c>
      <c r="M34" s="428"/>
      <c r="N34" s="428"/>
      <c r="O34" s="428"/>
      <c r="P34" s="428">
        <f>SUM(P29,P30,P31)</f>
        <v>202000</v>
      </c>
      <c r="Q34" s="428"/>
      <c r="R34" s="428"/>
      <c r="S34" s="428"/>
      <c r="T34" s="428">
        <f>SUM(T29,T30,T31)</f>
        <v>188000</v>
      </c>
      <c r="U34" s="428"/>
      <c r="V34" s="428"/>
      <c r="W34" s="428"/>
      <c r="X34" s="428">
        <f>SUM(X29,X30,X31)</f>
        <v>188000</v>
      </c>
      <c r="Y34" s="428"/>
      <c r="Z34" s="428"/>
      <c r="AA34" s="428"/>
      <c r="AB34" s="428">
        <f>SUM(AB29,AB30,AB31)</f>
        <v>188000</v>
      </c>
      <c r="AC34" s="428"/>
      <c r="AD34" s="428"/>
      <c r="AE34" s="428"/>
      <c r="AF34" s="428">
        <f>SUM(AF29,AF30,AF31)</f>
        <v>188000</v>
      </c>
      <c r="AG34" s="428"/>
      <c r="AH34" s="428"/>
      <c r="AI34" s="428"/>
      <c r="AJ34" s="428">
        <f>SUM(AJ29,AJ30,AJ31)</f>
        <v>1092470</v>
      </c>
      <c r="AK34" s="428"/>
      <c r="AL34" s="428"/>
      <c r="AM34" s="428"/>
      <c r="AN34" s="428">
        <f>SUM(AN29,AN30,AN31)</f>
        <v>188000</v>
      </c>
      <c r="AO34" s="428"/>
      <c r="AP34" s="428"/>
      <c r="AQ34" s="428"/>
      <c r="AR34" s="428">
        <f>SUM(AR29,AR30,AR31)</f>
        <v>188000</v>
      </c>
      <c r="AS34" s="428"/>
      <c r="AT34" s="428"/>
      <c r="AU34" s="428"/>
      <c r="AV34" s="428">
        <f>SUM(AV29,AV30,AV31)</f>
        <v>188000</v>
      </c>
      <c r="AW34" s="428"/>
      <c r="AX34" s="428"/>
      <c r="AY34" s="428"/>
      <c r="AZ34" s="429">
        <f t="shared" si="0"/>
        <v>4122880</v>
      </c>
      <c r="BA34" s="429"/>
      <c r="BB34" s="429"/>
      <c r="BC34" s="429"/>
      <c r="BD34" s="429"/>
      <c r="BG34"/>
    </row>
    <row r="35" spans="1:63" ht="47.25" customHeight="1">
      <c r="A35" s="435" t="s">
        <v>107</v>
      </c>
      <c r="B35" s="61" t="s">
        <v>75</v>
      </c>
      <c r="C35" s="73" t="s">
        <v>97</v>
      </c>
      <c r="D35" s="439">
        <v>5</v>
      </c>
      <c r="E35" s="439"/>
      <c r="F35" s="439"/>
      <c r="G35" s="439"/>
      <c r="H35" s="439">
        <v>6</v>
      </c>
      <c r="I35" s="439"/>
      <c r="J35" s="439"/>
      <c r="K35" s="439"/>
      <c r="L35" s="439">
        <v>6</v>
      </c>
      <c r="M35" s="439"/>
      <c r="N35" s="439"/>
      <c r="O35" s="439"/>
      <c r="P35" s="439">
        <v>6</v>
      </c>
      <c r="Q35" s="439"/>
      <c r="R35" s="439"/>
      <c r="S35" s="439"/>
      <c r="T35" s="439">
        <v>5.4</v>
      </c>
      <c r="U35" s="439"/>
      <c r="V35" s="439"/>
      <c r="W35" s="439"/>
      <c r="X35" s="439">
        <v>5.4</v>
      </c>
      <c r="Y35" s="439"/>
      <c r="Z35" s="439"/>
      <c r="AA35" s="439"/>
      <c r="AB35" s="439">
        <v>5</v>
      </c>
      <c r="AC35" s="439"/>
      <c r="AD35" s="439"/>
      <c r="AE35" s="439"/>
      <c r="AF35" s="439">
        <v>5</v>
      </c>
      <c r="AG35" s="439"/>
      <c r="AH35" s="439"/>
      <c r="AI35" s="439"/>
      <c r="AJ35" s="439">
        <v>5</v>
      </c>
      <c r="AK35" s="439"/>
      <c r="AL35" s="439"/>
      <c r="AM35" s="439"/>
      <c r="AN35" s="439">
        <v>5</v>
      </c>
      <c r="AO35" s="439"/>
      <c r="AP35" s="439"/>
      <c r="AQ35" s="439"/>
      <c r="AR35" s="439">
        <v>5.2</v>
      </c>
      <c r="AS35" s="439"/>
      <c r="AT35" s="439"/>
      <c r="AU35" s="439"/>
      <c r="AV35" s="440">
        <v>5.2</v>
      </c>
      <c r="AW35" s="440"/>
      <c r="AX35" s="440"/>
      <c r="AY35" s="440"/>
      <c r="AZ35" s="434">
        <f t="shared" si="0"/>
        <v>64.2</v>
      </c>
      <c r="BA35" s="434"/>
      <c r="BB35" s="434"/>
      <c r="BC35" s="434"/>
      <c r="BD35" s="434"/>
      <c r="BE35"/>
      <c r="BG35" s="26" t="s">
        <v>108</v>
      </c>
      <c r="BK35"/>
    </row>
    <row r="36" spans="1:63" ht="47.25" customHeight="1">
      <c r="A36" s="435"/>
      <c r="B36" s="61" t="s">
        <v>77</v>
      </c>
      <c r="C36" s="59" t="s">
        <v>85</v>
      </c>
      <c r="D36" s="422"/>
      <c r="E36" s="422"/>
      <c r="F36" s="422"/>
      <c r="G36" s="422"/>
      <c r="H36" s="422"/>
      <c r="I36" s="422"/>
      <c r="J36" s="422"/>
      <c r="K36" s="422"/>
      <c r="L36" s="422">
        <v>1425741</v>
      </c>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v>1425740</v>
      </c>
      <c r="AK36" s="422"/>
      <c r="AL36" s="422"/>
      <c r="AM36" s="422"/>
      <c r="AN36" s="422"/>
      <c r="AO36" s="422"/>
      <c r="AP36" s="422"/>
      <c r="AQ36" s="422"/>
      <c r="AR36" s="422"/>
      <c r="AS36" s="422"/>
      <c r="AT36" s="422"/>
      <c r="AU36" s="422"/>
      <c r="AV36" s="423"/>
      <c r="AW36" s="423"/>
      <c r="AX36" s="423"/>
      <c r="AY36" s="423"/>
      <c r="AZ36" s="403">
        <f t="shared" si="0"/>
        <v>2851481</v>
      </c>
      <c r="BA36" s="403"/>
      <c r="BB36" s="403"/>
      <c r="BC36" s="403"/>
      <c r="BD36" s="403"/>
      <c r="BG36" s="26" t="s">
        <v>109</v>
      </c>
    </row>
    <row r="37" spans="1:63" ht="47.25" customHeight="1">
      <c r="A37" s="435"/>
      <c r="B37" s="61" t="s">
        <v>79</v>
      </c>
      <c r="C37" s="59" t="s">
        <v>100</v>
      </c>
      <c r="D37" s="422"/>
      <c r="E37" s="422"/>
      <c r="F37" s="422"/>
      <c r="G37" s="422"/>
      <c r="H37" s="422"/>
      <c r="I37" s="422"/>
      <c r="J37" s="422"/>
      <c r="K37" s="422"/>
      <c r="L37" s="422">
        <v>307800</v>
      </c>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v>307800</v>
      </c>
      <c r="AK37" s="422"/>
      <c r="AL37" s="422"/>
      <c r="AM37" s="422"/>
      <c r="AN37" s="422"/>
      <c r="AO37" s="422"/>
      <c r="AP37" s="422"/>
      <c r="AQ37" s="422"/>
      <c r="AR37" s="422"/>
      <c r="AS37" s="422"/>
      <c r="AT37" s="422"/>
      <c r="AU37" s="422"/>
      <c r="AV37" s="423"/>
      <c r="AW37" s="423"/>
      <c r="AX37" s="423"/>
      <c r="AY37" s="423"/>
      <c r="AZ37" s="403">
        <f t="shared" si="0"/>
        <v>615600</v>
      </c>
      <c r="BA37" s="403"/>
      <c r="BB37" s="403"/>
      <c r="BC37" s="403"/>
      <c r="BD37" s="403"/>
      <c r="BG37" s="26" t="s">
        <v>110</v>
      </c>
    </row>
    <row r="38" spans="1:63" ht="47.25" customHeight="1">
      <c r="A38" s="435"/>
      <c r="B38" s="63" t="s">
        <v>102</v>
      </c>
      <c r="C38" s="59" t="s">
        <v>103</v>
      </c>
      <c r="D38" s="397">
        <f>SUM(D39:G40)</f>
        <v>1120000</v>
      </c>
      <c r="E38" s="397"/>
      <c r="F38" s="397"/>
      <c r="G38" s="397"/>
      <c r="H38" s="397">
        <f>SUM(H39:K40)</f>
        <v>1418000</v>
      </c>
      <c r="I38" s="397"/>
      <c r="J38" s="397"/>
      <c r="K38" s="397"/>
      <c r="L38" s="397">
        <f>SUM(L39:O40)</f>
        <v>1447879</v>
      </c>
      <c r="M38" s="397"/>
      <c r="N38" s="397"/>
      <c r="O38" s="397"/>
      <c r="P38" s="397">
        <f>SUM(P39:S40)</f>
        <v>1418000</v>
      </c>
      <c r="Q38" s="397"/>
      <c r="R38" s="397"/>
      <c r="S38" s="397"/>
      <c r="T38" s="397">
        <f>SUM(T39:W40)</f>
        <v>1310000</v>
      </c>
      <c r="U38" s="397"/>
      <c r="V38" s="397"/>
      <c r="W38" s="397"/>
      <c r="X38" s="397">
        <f>SUM(X39:AA40)</f>
        <v>1310000</v>
      </c>
      <c r="Y38" s="397"/>
      <c r="Z38" s="397"/>
      <c r="AA38" s="397"/>
      <c r="AB38" s="397">
        <f>SUM(AB39:AE40)</f>
        <v>1120000</v>
      </c>
      <c r="AC38" s="397"/>
      <c r="AD38" s="397"/>
      <c r="AE38" s="397"/>
      <c r="AF38" s="397">
        <f>SUM(AF39:AI40)</f>
        <v>1120000</v>
      </c>
      <c r="AG38" s="397"/>
      <c r="AH38" s="397"/>
      <c r="AI38" s="397"/>
      <c r="AJ38" s="397">
        <f>SUM(AJ39:AM40)</f>
        <v>1150000</v>
      </c>
      <c r="AK38" s="397"/>
      <c r="AL38" s="397"/>
      <c r="AM38" s="397"/>
      <c r="AN38" s="397">
        <f>SUM(AN39:AQ40)</f>
        <v>1120000</v>
      </c>
      <c r="AO38" s="397"/>
      <c r="AP38" s="397"/>
      <c r="AQ38" s="397"/>
      <c r="AR38" s="397">
        <f>SUM(AR39:AU40)</f>
        <v>1270000</v>
      </c>
      <c r="AS38" s="397"/>
      <c r="AT38" s="397"/>
      <c r="AU38" s="397"/>
      <c r="AV38" s="397">
        <f>SUM(AV39:AY40)</f>
        <v>1270000</v>
      </c>
      <c r="AW38" s="397"/>
      <c r="AX38" s="397"/>
      <c r="AY38" s="397"/>
      <c r="AZ38" s="405">
        <f t="shared" si="0"/>
        <v>15073879</v>
      </c>
      <c r="BA38" s="405"/>
      <c r="BB38" s="405"/>
      <c r="BC38" s="405"/>
      <c r="BD38" s="405"/>
      <c r="BG38"/>
    </row>
    <row r="39" spans="1:63" ht="67.5" customHeight="1">
      <c r="A39" s="435"/>
      <c r="B39" s="64"/>
      <c r="C39" s="65" t="s">
        <v>87</v>
      </c>
      <c r="D39" s="420">
        <v>1120000</v>
      </c>
      <c r="E39" s="420"/>
      <c r="F39" s="420"/>
      <c r="G39" s="420"/>
      <c r="H39" s="420">
        <v>1418000</v>
      </c>
      <c r="I39" s="420"/>
      <c r="J39" s="420"/>
      <c r="K39" s="420"/>
      <c r="L39" s="420">
        <v>1418000</v>
      </c>
      <c r="M39" s="420"/>
      <c r="N39" s="420"/>
      <c r="O39" s="420"/>
      <c r="P39" s="420">
        <v>1418000</v>
      </c>
      <c r="Q39" s="420"/>
      <c r="R39" s="420"/>
      <c r="S39" s="420"/>
      <c r="T39" s="420">
        <v>1310000</v>
      </c>
      <c r="U39" s="420"/>
      <c r="V39" s="420"/>
      <c r="W39" s="420"/>
      <c r="X39" s="420">
        <v>1310000</v>
      </c>
      <c r="Y39" s="420"/>
      <c r="Z39" s="420"/>
      <c r="AA39" s="420"/>
      <c r="AB39" s="420">
        <v>1120000</v>
      </c>
      <c r="AC39" s="420"/>
      <c r="AD39" s="420"/>
      <c r="AE39" s="420"/>
      <c r="AF39" s="420">
        <v>1120000</v>
      </c>
      <c r="AG39" s="420"/>
      <c r="AH39" s="420"/>
      <c r="AI39" s="420"/>
      <c r="AJ39" s="420">
        <v>1120000</v>
      </c>
      <c r="AK39" s="420"/>
      <c r="AL39" s="420"/>
      <c r="AM39" s="420"/>
      <c r="AN39" s="420">
        <v>1120000</v>
      </c>
      <c r="AO39" s="420"/>
      <c r="AP39" s="420"/>
      <c r="AQ39" s="420"/>
      <c r="AR39" s="420">
        <v>1270000</v>
      </c>
      <c r="AS39" s="420"/>
      <c r="AT39" s="420"/>
      <c r="AU39" s="420"/>
      <c r="AV39" s="420">
        <v>1270000</v>
      </c>
      <c r="AW39" s="420"/>
      <c r="AX39" s="420"/>
      <c r="AY39" s="420"/>
      <c r="AZ39" s="431">
        <f t="shared" si="0"/>
        <v>15014000</v>
      </c>
      <c r="BA39" s="431"/>
      <c r="BB39" s="431"/>
      <c r="BC39" s="431"/>
      <c r="BD39" s="431"/>
      <c r="BG39"/>
    </row>
    <row r="40" spans="1:63" ht="65.25" customHeight="1">
      <c r="A40" s="435"/>
      <c r="B40" s="64"/>
      <c r="C40" s="66" t="s">
        <v>104</v>
      </c>
      <c r="D40" s="419"/>
      <c r="E40" s="419"/>
      <c r="F40" s="419"/>
      <c r="G40" s="419"/>
      <c r="H40" s="419"/>
      <c r="I40" s="419"/>
      <c r="J40" s="419"/>
      <c r="K40" s="419"/>
      <c r="L40" s="419">
        <v>29879</v>
      </c>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v>30000</v>
      </c>
      <c r="AK40" s="419"/>
      <c r="AL40" s="419"/>
      <c r="AM40" s="419"/>
      <c r="AN40" s="419"/>
      <c r="AO40" s="419"/>
      <c r="AP40" s="419"/>
      <c r="AQ40" s="419"/>
      <c r="AR40" s="419"/>
      <c r="AS40" s="419"/>
      <c r="AT40" s="419"/>
      <c r="AU40" s="419"/>
      <c r="AV40" s="419"/>
      <c r="AW40" s="419"/>
      <c r="AX40" s="419"/>
      <c r="AY40" s="419"/>
      <c r="AZ40" s="430">
        <f t="shared" si="0"/>
        <v>59879</v>
      </c>
      <c r="BA40" s="430"/>
      <c r="BB40" s="430"/>
      <c r="BC40" s="430"/>
      <c r="BD40" s="430"/>
      <c r="BG40"/>
    </row>
    <row r="41" spans="1:63" ht="47.25" customHeight="1">
      <c r="A41" s="435"/>
      <c r="B41" s="74" t="s">
        <v>105</v>
      </c>
      <c r="C41" s="75" t="s">
        <v>106</v>
      </c>
      <c r="D41" s="428">
        <f>SUM(D36,D37,D38)</f>
        <v>1120000</v>
      </c>
      <c r="E41" s="428"/>
      <c r="F41" s="428"/>
      <c r="G41" s="428"/>
      <c r="H41" s="428">
        <f>SUM(H36,H37,H38)</f>
        <v>1418000</v>
      </c>
      <c r="I41" s="428"/>
      <c r="J41" s="428"/>
      <c r="K41" s="428"/>
      <c r="L41" s="428">
        <f>SUM(L36,L37,L38)</f>
        <v>3181420</v>
      </c>
      <c r="M41" s="428"/>
      <c r="N41" s="428"/>
      <c r="O41" s="428"/>
      <c r="P41" s="428">
        <f>SUM(P36,P37,P38)</f>
        <v>1418000</v>
      </c>
      <c r="Q41" s="428"/>
      <c r="R41" s="428"/>
      <c r="S41" s="428"/>
      <c r="T41" s="428">
        <f>SUM(T36,T37,T38)</f>
        <v>1310000</v>
      </c>
      <c r="U41" s="428"/>
      <c r="V41" s="428"/>
      <c r="W41" s="428"/>
      <c r="X41" s="428">
        <f>SUM(X36,X37,X38)</f>
        <v>1310000</v>
      </c>
      <c r="Y41" s="428"/>
      <c r="Z41" s="428"/>
      <c r="AA41" s="428"/>
      <c r="AB41" s="428">
        <f>SUM(AB36,AB37,AB38)</f>
        <v>1120000</v>
      </c>
      <c r="AC41" s="428"/>
      <c r="AD41" s="428"/>
      <c r="AE41" s="428"/>
      <c r="AF41" s="428">
        <f>SUM(AF36,AF37,AF38)</f>
        <v>1120000</v>
      </c>
      <c r="AG41" s="428"/>
      <c r="AH41" s="428"/>
      <c r="AI41" s="428"/>
      <c r="AJ41" s="428">
        <f>SUM(AJ36,AJ37,AJ38)</f>
        <v>2883540</v>
      </c>
      <c r="AK41" s="428"/>
      <c r="AL41" s="428"/>
      <c r="AM41" s="428"/>
      <c r="AN41" s="428">
        <f>SUM(AN36,AN37,AN38)</f>
        <v>1120000</v>
      </c>
      <c r="AO41" s="428"/>
      <c r="AP41" s="428"/>
      <c r="AQ41" s="428"/>
      <c r="AR41" s="428">
        <f>SUM(AR36,AR37,AR38)</f>
        <v>1270000</v>
      </c>
      <c r="AS41" s="428"/>
      <c r="AT41" s="428"/>
      <c r="AU41" s="428"/>
      <c r="AV41" s="428">
        <f>SUM(AV36,AV37,AV38)</f>
        <v>1270000</v>
      </c>
      <c r="AW41" s="428"/>
      <c r="AX41" s="428"/>
      <c r="AY41" s="428"/>
      <c r="AZ41" s="429">
        <f t="shared" si="0"/>
        <v>18540960</v>
      </c>
      <c r="BA41" s="429"/>
      <c r="BB41" s="429"/>
      <c r="BC41" s="429"/>
      <c r="BD41" s="429"/>
      <c r="BG41"/>
    </row>
    <row r="42" spans="1:63" ht="47.25" customHeight="1">
      <c r="A42" s="435" t="s">
        <v>111</v>
      </c>
      <c r="B42" s="61" t="s">
        <v>75</v>
      </c>
      <c r="C42" s="73" t="s">
        <v>97</v>
      </c>
      <c r="D42" s="439">
        <v>1.1000000000000001</v>
      </c>
      <c r="E42" s="439"/>
      <c r="F42" s="439"/>
      <c r="G42" s="439"/>
      <c r="H42" s="439">
        <v>1.1000000000000001</v>
      </c>
      <c r="I42" s="439"/>
      <c r="J42" s="439"/>
      <c r="K42" s="439"/>
      <c r="L42" s="439">
        <v>1</v>
      </c>
      <c r="M42" s="439"/>
      <c r="N42" s="439"/>
      <c r="O42" s="439"/>
      <c r="P42" s="439">
        <v>1</v>
      </c>
      <c r="Q42" s="439"/>
      <c r="R42" s="439"/>
      <c r="S42" s="439"/>
      <c r="T42" s="439">
        <v>1</v>
      </c>
      <c r="U42" s="439"/>
      <c r="V42" s="439"/>
      <c r="W42" s="439"/>
      <c r="X42" s="439">
        <v>1</v>
      </c>
      <c r="Y42" s="439"/>
      <c r="Z42" s="439"/>
      <c r="AA42" s="439"/>
      <c r="AB42" s="439">
        <v>1</v>
      </c>
      <c r="AC42" s="439"/>
      <c r="AD42" s="439"/>
      <c r="AE42" s="439"/>
      <c r="AF42" s="439">
        <v>1</v>
      </c>
      <c r="AG42" s="439"/>
      <c r="AH42" s="439"/>
      <c r="AI42" s="439"/>
      <c r="AJ42" s="439">
        <v>1</v>
      </c>
      <c r="AK42" s="439"/>
      <c r="AL42" s="439"/>
      <c r="AM42" s="439"/>
      <c r="AN42" s="439">
        <v>1</v>
      </c>
      <c r="AO42" s="439"/>
      <c r="AP42" s="439"/>
      <c r="AQ42" s="439"/>
      <c r="AR42" s="439">
        <v>1</v>
      </c>
      <c r="AS42" s="439"/>
      <c r="AT42" s="439"/>
      <c r="AU42" s="439"/>
      <c r="AV42" s="440">
        <v>1</v>
      </c>
      <c r="AW42" s="440"/>
      <c r="AX42" s="440"/>
      <c r="AY42" s="440"/>
      <c r="AZ42" s="434">
        <f t="shared" si="0"/>
        <v>12.2</v>
      </c>
      <c r="BA42" s="434"/>
      <c r="BB42" s="434"/>
      <c r="BC42" s="434"/>
      <c r="BD42" s="434"/>
      <c r="BE42"/>
      <c r="BG42" s="26" t="s">
        <v>112</v>
      </c>
      <c r="BK42"/>
    </row>
    <row r="43" spans="1:63" ht="47.25" customHeight="1">
      <c r="A43" s="435"/>
      <c r="B43" s="61" t="s">
        <v>77</v>
      </c>
      <c r="C43" s="59" t="s">
        <v>100</v>
      </c>
      <c r="D43" s="422"/>
      <c r="E43" s="422"/>
      <c r="F43" s="422"/>
      <c r="G43" s="422"/>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v>307800</v>
      </c>
      <c r="AK43" s="422"/>
      <c r="AL43" s="422"/>
      <c r="AM43" s="422"/>
      <c r="AN43" s="422"/>
      <c r="AO43" s="422"/>
      <c r="AP43" s="422"/>
      <c r="AQ43" s="422"/>
      <c r="AR43" s="422"/>
      <c r="AS43" s="422"/>
      <c r="AT43" s="422"/>
      <c r="AU43" s="422"/>
      <c r="AV43" s="423"/>
      <c r="AW43" s="423"/>
      <c r="AX43" s="423"/>
      <c r="AY43" s="423"/>
      <c r="AZ43" s="403">
        <f t="shared" si="0"/>
        <v>307800</v>
      </c>
      <c r="BA43" s="403"/>
      <c r="BB43" s="403"/>
      <c r="BC43" s="403"/>
      <c r="BD43" s="403"/>
    </row>
    <row r="44" spans="1:63" ht="47.25" customHeight="1">
      <c r="A44" s="435"/>
      <c r="B44" s="63" t="s">
        <v>79</v>
      </c>
      <c r="C44" s="59" t="s">
        <v>113</v>
      </c>
      <c r="D44" s="397">
        <f>SUM(D45:G46)</f>
        <v>203080</v>
      </c>
      <c r="E44" s="397"/>
      <c r="F44" s="397"/>
      <c r="G44" s="397"/>
      <c r="H44" s="397">
        <f>SUM(H45:K46)</f>
        <v>203080</v>
      </c>
      <c r="I44" s="397"/>
      <c r="J44" s="397"/>
      <c r="K44" s="397"/>
      <c r="L44" s="397">
        <f>SUM(L45:O46)</f>
        <v>187000</v>
      </c>
      <c r="M44" s="397"/>
      <c r="N44" s="397"/>
      <c r="O44" s="397"/>
      <c r="P44" s="397">
        <f>SUM(P45:S46)</f>
        <v>187000</v>
      </c>
      <c r="Q44" s="397"/>
      <c r="R44" s="397"/>
      <c r="S44" s="397"/>
      <c r="T44" s="397">
        <f>SUM(T45:W46)</f>
        <v>187000</v>
      </c>
      <c r="U44" s="397"/>
      <c r="V44" s="397"/>
      <c r="W44" s="397"/>
      <c r="X44" s="397">
        <f>SUM(X45:AA46)</f>
        <v>187000</v>
      </c>
      <c r="Y44" s="397"/>
      <c r="Z44" s="397"/>
      <c r="AA44" s="397"/>
      <c r="AB44" s="397">
        <f>SUM(AB45:AE46)</f>
        <v>187000</v>
      </c>
      <c r="AC44" s="397"/>
      <c r="AD44" s="397"/>
      <c r="AE44" s="397"/>
      <c r="AF44" s="397">
        <f>SUM(AF45:AI46)</f>
        <v>187000</v>
      </c>
      <c r="AG44" s="397"/>
      <c r="AH44" s="397"/>
      <c r="AI44" s="397"/>
      <c r="AJ44" s="397">
        <f>SUM(AJ45:AM46)</f>
        <v>187000</v>
      </c>
      <c r="AK44" s="397"/>
      <c r="AL44" s="397"/>
      <c r="AM44" s="397"/>
      <c r="AN44" s="397">
        <f>SUM(AN45:AQ46)</f>
        <v>187000</v>
      </c>
      <c r="AO44" s="397"/>
      <c r="AP44" s="397"/>
      <c r="AQ44" s="397"/>
      <c r="AR44" s="397">
        <f>SUM(AR45:AU46)</f>
        <v>187000</v>
      </c>
      <c r="AS44" s="397"/>
      <c r="AT44" s="397"/>
      <c r="AU44" s="397"/>
      <c r="AV44" s="397">
        <f>SUM(AV45:AY46)</f>
        <v>187000</v>
      </c>
      <c r="AW44" s="397"/>
      <c r="AX44" s="397"/>
      <c r="AY44" s="397"/>
      <c r="AZ44" s="405">
        <f t="shared" si="0"/>
        <v>2276160</v>
      </c>
      <c r="BA44" s="405"/>
      <c r="BB44" s="405"/>
      <c r="BC44" s="405"/>
      <c r="BD44" s="405"/>
    </row>
    <row r="45" spans="1:63" ht="67.5" customHeight="1">
      <c r="A45" s="435"/>
      <c r="B45" s="64"/>
      <c r="C45" s="65" t="s">
        <v>87</v>
      </c>
      <c r="D45" s="420">
        <v>203080</v>
      </c>
      <c r="E45" s="420"/>
      <c r="F45" s="420"/>
      <c r="G45" s="420"/>
      <c r="H45" s="420">
        <v>203080</v>
      </c>
      <c r="I45" s="420"/>
      <c r="J45" s="420"/>
      <c r="K45" s="420"/>
      <c r="L45" s="420">
        <v>187000</v>
      </c>
      <c r="M45" s="420"/>
      <c r="N45" s="420"/>
      <c r="O45" s="420"/>
      <c r="P45" s="420">
        <v>187000</v>
      </c>
      <c r="Q45" s="420"/>
      <c r="R45" s="420"/>
      <c r="S45" s="420"/>
      <c r="T45" s="420">
        <v>187000</v>
      </c>
      <c r="U45" s="420"/>
      <c r="V45" s="420"/>
      <c r="W45" s="420"/>
      <c r="X45" s="420">
        <v>187000</v>
      </c>
      <c r="Y45" s="420"/>
      <c r="Z45" s="420"/>
      <c r="AA45" s="420"/>
      <c r="AB45" s="420">
        <v>187000</v>
      </c>
      <c r="AC45" s="420"/>
      <c r="AD45" s="420"/>
      <c r="AE45" s="420"/>
      <c r="AF45" s="420">
        <v>187000</v>
      </c>
      <c r="AG45" s="420"/>
      <c r="AH45" s="420"/>
      <c r="AI45" s="420"/>
      <c r="AJ45" s="420">
        <v>187000</v>
      </c>
      <c r="AK45" s="420"/>
      <c r="AL45" s="420"/>
      <c r="AM45" s="420"/>
      <c r="AN45" s="420">
        <v>187000</v>
      </c>
      <c r="AO45" s="420"/>
      <c r="AP45" s="420"/>
      <c r="AQ45" s="420"/>
      <c r="AR45" s="420">
        <v>187000</v>
      </c>
      <c r="AS45" s="420"/>
      <c r="AT45" s="420"/>
      <c r="AU45" s="420"/>
      <c r="AV45" s="420">
        <v>187000</v>
      </c>
      <c r="AW45" s="420"/>
      <c r="AX45" s="420"/>
      <c r="AY45" s="420"/>
      <c r="AZ45" s="431">
        <f t="shared" si="0"/>
        <v>2276160</v>
      </c>
      <c r="BA45" s="431"/>
      <c r="BB45" s="431"/>
      <c r="BC45" s="431"/>
      <c r="BD45" s="431"/>
    </row>
    <row r="46" spans="1:63" ht="65.25" customHeight="1">
      <c r="A46" s="435"/>
      <c r="B46" s="64"/>
      <c r="C46" s="66" t="s">
        <v>104</v>
      </c>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v>0</v>
      </c>
      <c r="AK46" s="419"/>
      <c r="AL46" s="419"/>
      <c r="AM46" s="419"/>
      <c r="AN46" s="419"/>
      <c r="AO46" s="419"/>
      <c r="AP46" s="419"/>
      <c r="AQ46" s="419"/>
      <c r="AR46" s="419"/>
      <c r="AS46" s="419"/>
      <c r="AT46" s="419"/>
      <c r="AU46" s="419"/>
      <c r="AV46" s="419"/>
      <c r="AW46" s="419"/>
      <c r="AX46" s="419"/>
      <c r="AY46" s="419"/>
      <c r="AZ46" s="430">
        <f t="shared" si="0"/>
        <v>0</v>
      </c>
      <c r="BA46" s="430"/>
      <c r="BB46" s="430"/>
      <c r="BC46" s="430"/>
      <c r="BD46" s="430"/>
    </row>
    <row r="47" spans="1:63" ht="47.25" customHeight="1">
      <c r="A47" s="435"/>
      <c r="B47" s="74" t="s">
        <v>102</v>
      </c>
      <c r="C47" s="75" t="s">
        <v>114</v>
      </c>
      <c r="D47" s="428">
        <f>SUM(D43,D44)</f>
        <v>203080</v>
      </c>
      <c r="E47" s="428"/>
      <c r="F47" s="428"/>
      <c r="G47" s="428"/>
      <c r="H47" s="428">
        <f>SUM(H43,H44)</f>
        <v>203080</v>
      </c>
      <c r="I47" s="428"/>
      <c r="J47" s="428"/>
      <c r="K47" s="428"/>
      <c r="L47" s="428">
        <f>SUM(L43,L44)</f>
        <v>187000</v>
      </c>
      <c r="M47" s="428"/>
      <c r="N47" s="428"/>
      <c r="O47" s="428"/>
      <c r="P47" s="428">
        <f>SUM(P43,P44)</f>
        <v>187000</v>
      </c>
      <c r="Q47" s="428"/>
      <c r="R47" s="428"/>
      <c r="S47" s="428"/>
      <c r="T47" s="428">
        <f>SUM(T43,T44)</f>
        <v>187000</v>
      </c>
      <c r="U47" s="428"/>
      <c r="V47" s="428"/>
      <c r="W47" s="428"/>
      <c r="X47" s="428">
        <f>SUM(X43,X44)</f>
        <v>187000</v>
      </c>
      <c r="Y47" s="428"/>
      <c r="Z47" s="428"/>
      <c r="AA47" s="428"/>
      <c r="AB47" s="428">
        <f>SUM(AB43,AB44)</f>
        <v>187000</v>
      </c>
      <c r="AC47" s="428"/>
      <c r="AD47" s="428"/>
      <c r="AE47" s="428"/>
      <c r="AF47" s="428">
        <f>SUM(AF43,AF44)</f>
        <v>187000</v>
      </c>
      <c r="AG47" s="428"/>
      <c r="AH47" s="428"/>
      <c r="AI47" s="428"/>
      <c r="AJ47" s="428">
        <f>SUM(AJ43,AJ44)</f>
        <v>494800</v>
      </c>
      <c r="AK47" s="428"/>
      <c r="AL47" s="428"/>
      <c r="AM47" s="428"/>
      <c r="AN47" s="428">
        <f>SUM(AN43,AN44)</f>
        <v>187000</v>
      </c>
      <c r="AO47" s="428"/>
      <c r="AP47" s="428"/>
      <c r="AQ47" s="428"/>
      <c r="AR47" s="428">
        <f>SUM(AR43,AR44)</f>
        <v>187000</v>
      </c>
      <c r="AS47" s="428"/>
      <c r="AT47" s="428"/>
      <c r="AU47" s="428"/>
      <c r="AV47" s="428">
        <f>SUM(AV43,AV44)</f>
        <v>187000</v>
      </c>
      <c r="AW47" s="428"/>
      <c r="AX47" s="428"/>
      <c r="AY47" s="428"/>
      <c r="AZ47" s="429">
        <f t="shared" si="0"/>
        <v>2583960</v>
      </c>
      <c r="BA47" s="429"/>
      <c r="BB47" s="429"/>
      <c r="BC47" s="429"/>
      <c r="BD47" s="429"/>
    </row>
    <row r="48" spans="1:63" ht="18.75" customHeight="1">
      <c r="AM48"/>
      <c r="AN48"/>
      <c r="AO48"/>
      <c r="AP48"/>
      <c r="AQ48"/>
      <c r="AR48"/>
      <c r="AS48"/>
      <c r="AT48"/>
      <c r="AU48"/>
      <c r="AV48"/>
      <c r="AW48"/>
      <c r="AX48"/>
      <c r="AY48"/>
      <c r="AZ48" s="426">
        <f>SUM(AZ34,AZ41)</f>
        <v>22663840</v>
      </c>
      <c r="BA48" s="426"/>
      <c r="BB48" s="426"/>
      <c r="BC48" s="426"/>
      <c r="BD48" s="426"/>
    </row>
    <row r="49" spans="39:56" ht="18.75" customHeight="1">
      <c r="AM49" s="427" t="s">
        <v>115</v>
      </c>
      <c r="AN49" s="427"/>
      <c r="AO49" s="427"/>
      <c r="AP49" s="427"/>
      <c r="AQ49" s="427"/>
      <c r="AR49" s="427"/>
      <c r="AS49" s="427"/>
      <c r="AT49" s="427"/>
      <c r="AU49" s="427"/>
      <c r="AV49" s="427"/>
      <c r="AW49" s="427"/>
      <c r="AX49" s="427"/>
      <c r="AY49" s="427"/>
      <c r="AZ49" s="426"/>
      <c r="BA49" s="426"/>
      <c r="BB49" s="426"/>
      <c r="BC49" s="426"/>
      <c r="BD49" s="426"/>
    </row>
    <row r="50" spans="39:56" ht="18.75" customHeight="1">
      <c r="AM50" s="76"/>
      <c r="AN50" s="76"/>
      <c r="AO50" s="76"/>
      <c r="AP50" s="76"/>
      <c r="AQ50" s="76"/>
      <c r="AR50" s="76"/>
      <c r="AS50" s="76"/>
      <c r="AT50" s="76"/>
      <c r="AU50" s="76"/>
      <c r="AV50" s="76"/>
      <c r="AW50" s="76"/>
      <c r="AX50" s="76"/>
      <c r="AY50" s="76"/>
      <c r="AZ50" s="426"/>
      <c r="BA50" s="426"/>
      <c r="BB50" s="426"/>
      <c r="BC50" s="426"/>
      <c r="BD50" s="426"/>
    </row>
    <row r="51" spans="39:56" ht="18.75" customHeight="1">
      <c r="AM51" s="76"/>
      <c r="AN51" s="76"/>
      <c r="AO51" s="76"/>
      <c r="AP51" s="76"/>
      <c r="AQ51" s="76"/>
      <c r="AR51" s="76"/>
      <c r="AS51" s="76"/>
      <c r="AT51" s="76"/>
      <c r="AU51" s="76"/>
      <c r="AV51" s="76"/>
      <c r="AW51" s="76"/>
      <c r="AX51" s="76"/>
      <c r="AY51" s="76"/>
      <c r="AZ51" s="426">
        <f>SUM(AZ34,AZ41,AZ47)</f>
        <v>25247800</v>
      </c>
      <c r="BA51" s="426"/>
      <c r="BB51" s="426"/>
      <c r="BC51" s="426"/>
      <c r="BD51" s="426"/>
    </row>
    <row r="52" spans="39:56" ht="18.75" customHeight="1">
      <c r="AM52" s="427" t="s">
        <v>116</v>
      </c>
      <c r="AN52" s="427"/>
      <c r="AO52" s="427"/>
      <c r="AP52" s="427"/>
      <c r="AQ52" s="427"/>
      <c r="AR52" s="427"/>
      <c r="AS52" s="427"/>
      <c r="AT52" s="427"/>
      <c r="AU52" s="427"/>
      <c r="AV52" s="427"/>
      <c r="AW52" s="427"/>
      <c r="AX52" s="427"/>
      <c r="AY52" s="427"/>
      <c r="AZ52" s="426"/>
      <c r="BA52" s="426"/>
      <c r="BB52" s="426"/>
      <c r="BC52" s="426"/>
      <c r="BD52" s="426"/>
    </row>
    <row r="53" spans="39:56" ht="18.75" customHeight="1">
      <c r="AZ53" s="426"/>
      <c r="BA53" s="426"/>
      <c r="BB53" s="426"/>
      <c r="BC53" s="426"/>
      <c r="BD53" s="426"/>
    </row>
  </sheetData>
  <sheetProtection selectLockedCells="1" selectUnlockedCells="1"/>
  <mergeCells count="431">
    <mergeCell ref="A3:C3"/>
    <mergeCell ref="AO3:AX3"/>
    <mergeCell ref="BA5:BE5"/>
    <mergeCell ref="B7:C9"/>
    <mergeCell ref="D7:AY7"/>
    <mergeCell ref="AZ7:BD9"/>
    <mergeCell ref="D8:G8"/>
    <mergeCell ref="H8:K8"/>
    <mergeCell ref="L8:O8"/>
    <mergeCell ref="P8:S8"/>
    <mergeCell ref="T8:W8"/>
    <mergeCell ref="X8:AA8"/>
    <mergeCell ref="AB8:AE8"/>
    <mergeCell ref="AF8:AI8"/>
    <mergeCell ref="AJ8:AM8"/>
    <mergeCell ref="AN8:AQ8"/>
    <mergeCell ref="AR8:AU8"/>
    <mergeCell ref="AV8:AY8"/>
    <mergeCell ref="D9:G9"/>
    <mergeCell ref="H9:K9"/>
    <mergeCell ref="L9:O9"/>
    <mergeCell ref="P9:S9"/>
    <mergeCell ref="T9:W9"/>
    <mergeCell ref="X9:AA9"/>
    <mergeCell ref="AB9:AE9"/>
    <mergeCell ref="AF9:AI9"/>
    <mergeCell ref="AJ9:AM9"/>
    <mergeCell ref="AN9:AQ9"/>
    <mergeCell ref="AR9:AU9"/>
    <mergeCell ref="AV9:AY9"/>
    <mergeCell ref="D10:G10"/>
    <mergeCell ref="H10:K10"/>
    <mergeCell ref="L10:O10"/>
    <mergeCell ref="P10:S10"/>
    <mergeCell ref="T10:W10"/>
    <mergeCell ref="X10:AA10"/>
    <mergeCell ref="AB10:AE10"/>
    <mergeCell ref="AF10:AI10"/>
    <mergeCell ref="AJ10:AM10"/>
    <mergeCell ref="AN10:AQ10"/>
    <mergeCell ref="AR10:AU10"/>
    <mergeCell ref="AV10:AY10"/>
    <mergeCell ref="AZ10:BD10"/>
    <mergeCell ref="D11:G11"/>
    <mergeCell ref="H11:K11"/>
    <mergeCell ref="L11:O11"/>
    <mergeCell ref="P11:S11"/>
    <mergeCell ref="T11:W11"/>
    <mergeCell ref="X11:AA11"/>
    <mergeCell ref="AB11:AE11"/>
    <mergeCell ref="AF11:AI11"/>
    <mergeCell ref="AJ11:AM11"/>
    <mergeCell ref="AN11:AQ11"/>
    <mergeCell ref="AR11:AU11"/>
    <mergeCell ref="AV11:AY11"/>
    <mergeCell ref="AZ11:BD11"/>
    <mergeCell ref="D12:G12"/>
    <mergeCell ref="H12:K12"/>
    <mergeCell ref="L12:O12"/>
    <mergeCell ref="P12:S12"/>
    <mergeCell ref="T12:W12"/>
    <mergeCell ref="X12:AA12"/>
    <mergeCell ref="AB12:AE12"/>
    <mergeCell ref="AF12:AI12"/>
    <mergeCell ref="AJ12:AM12"/>
    <mergeCell ref="AN12:AQ12"/>
    <mergeCell ref="AR12:AU12"/>
    <mergeCell ref="AV12:AY12"/>
    <mergeCell ref="AZ12:BD12"/>
    <mergeCell ref="BA14:BE14"/>
    <mergeCell ref="B16:C18"/>
    <mergeCell ref="D16:AY16"/>
    <mergeCell ref="AZ16:BD18"/>
    <mergeCell ref="D17:G17"/>
    <mergeCell ref="H17:K17"/>
    <mergeCell ref="L17:O17"/>
    <mergeCell ref="P17:S17"/>
    <mergeCell ref="T17:W17"/>
    <mergeCell ref="X17:AA17"/>
    <mergeCell ref="AB17:AE17"/>
    <mergeCell ref="AF17:AI17"/>
    <mergeCell ref="AJ17:AM17"/>
    <mergeCell ref="AN17:AQ17"/>
    <mergeCell ref="AR17:AU17"/>
    <mergeCell ref="AV17:AY17"/>
    <mergeCell ref="D18:G18"/>
    <mergeCell ref="H18:K18"/>
    <mergeCell ref="L18:O18"/>
    <mergeCell ref="P18:S18"/>
    <mergeCell ref="T18:W18"/>
    <mergeCell ref="X18:AA18"/>
    <mergeCell ref="AB18:AE18"/>
    <mergeCell ref="AF18:AI18"/>
    <mergeCell ref="AJ18:AM18"/>
    <mergeCell ref="AN18:AQ18"/>
    <mergeCell ref="AR18:AU18"/>
    <mergeCell ref="AV18:AY18"/>
    <mergeCell ref="D19:G19"/>
    <mergeCell ref="H19:K19"/>
    <mergeCell ref="L19:O19"/>
    <mergeCell ref="P19:S19"/>
    <mergeCell ref="T19:W19"/>
    <mergeCell ref="X19:AA19"/>
    <mergeCell ref="AB19:AE19"/>
    <mergeCell ref="AF19:AI19"/>
    <mergeCell ref="AJ19:AM19"/>
    <mergeCell ref="AN19:AQ19"/>
    <mergeCell ref="AR19:AU19"/>
    <mergeCell ref="AV19:AY19"/>
    <mergeCell ref="AZ19:BD19"/>
    <mergeCell ref="D20:G20"/>
    <mergeCell ref="H20:K20"/>
    <mergeCell ref="L20:O20"/>
    <mergeCell ref="P20:S20"/>
    <mergeCell ref="T20:W20"/>
    <mergeCell ref="X20:AA20"/>
    <mergeCell ref="AB20:AE20"/>
    <mergeCell ref="AF20:AI20"/>
    <mergeCell ref="AJ20:AM20"/>
    <mergeCell ref="AN20:AQ20"/>
    <mergeCell ref="AR20:AU20"/>
    <mergeCell ref="AV20:AY20"/>
    <mergeCell ref="AZ20:BD20"/>
    <mergeCell ref="D21:G21"/>
    <mergeCell ref="H21:K21"/>
    <mergeCell ref="L21:O21"/>
    <mergeCell ref="P21:S21"/>
    <mergeCell ref="T21:W21"/>
    <mergeCell ref="X21:AA21"/>
    <mergeCell ref="AB21:AE21"/>
    <mergeCell ref="AF21:AI21"/>
    <mergeCell ref="AJ21:AM21"/>
    <mergeCell ref="AN21:AQ21"/>
    <mergeCell ref="AR21:AU21"/>
    <mergeCell ref="AV21:AY21"/>
    <mergeCell ref="AZ21:BD21"/>
    <mergeCell ref="BA23:BE23"/>
    <mergeCell ref="B25:C27"/>
    <mergeCell ref="D25:AY25"/>
    <mergeCell ref="AZ25:BD27"/>
    <mergeCell ref="D26:G26"/>
    <mergeCell ref="H26:K26"/>
    <mergeCell ref="L26:O26"/>
    <mergeCell ref="P26:S26"/>
    <mergeCell ref="T26:W26"/>
    <mergeCell ref="X26:AA26"/>
    <mergeCell ref="AB26:AE26"/>
    <mergeCell ref="AF26:AI26"/>
    <mergeCell ref="AJ26:AM26"/>
    <mergeCell ref="AN26:AQ26"/>
    <mergeCell ref="AR26:AU26"/>
    <mergeCell ref="AV26:AY26"/>
    <mergeCell ref="D27:G27"/>
    <mergeCell ref="H27:K27"/>
    <mergeCell ref="L27:O27"/>
    <mergeCell ref="P27:S27"/>
    <mergeCell ref="T27:W27"/>
    <mergeCell ref="X27:AA27"/>
    <mergeCell ref="AB27:AE27"/>
    <mergeCell ref="AF27:AI27"/>
    <mergeCell ref="AJ27:AM27"/>
    <mergeCell ref="AN27:AQ27"/>
    <mergeCell ref="AR27:AU27"/>
    <mergeCell ref="AV27:AY27"/>
    <mergeCell ref="A28:A34"/>
    <mergeCell ref="D28:G28"/>
    <mergeCell ref="H28:K28"/>
    <mergeCell ref="L28:O28"/>
    <mergeCell ref="P28:S28"/>
    <mergeCell ref="T28:W28"/>
    <mergeCell ref="X28:AA28"/>
    <mergeCell ref="AB28:AE28"/>
    <mergeCell ref="AF28:AI28"/>
    <mergeCell ref="AJ28:AM28"/>
    <mergeCell ref="AN28:AQ28"/>
    <mergeCell ref="AR28:AU28"/>
    <mergeCell ref="AV28:AY28"/>
    <mergeCell ref="D30:G30"/>
    <mergeCell ref="H30:K30"/>
    <mergeCell ref="L30:O30"/>
    <mergeCell ref="AV30:AY30"/>
    <mergeCell ref="AZ28:BD28"/>
    <mergeCell ref="D29:G29"/>
    <mergeCell ref="H29:K29"/>
    <mergeCell ref="L29:O29"/>
    <mergeCell ref="P29:S29"/>
    <mergeCell ref="T29:W29"/>
    <mergeCell ref="X29:AA29"/>
    <mergeCell ref="AB29:AE29"/>
    <mergeCell ref="AF29:AI29"/>
    <mergeCell ref="AJ29:AM29"/>
    <mergeCell ref="AN29:AQ29"/>
    <mergeCell ref="AR29:AU29"/>
    <mergeCell ref="AV29:AY29"/>
    <mergeCell ref="AZ29:BD29"/>
    <mergeCell ref="AF32:AI32"/>
    <mergeCell ref="AJ32:AM32"/>
    <mergeCell ref="AZ30:BD30"/>
    <mergeCell ref="D31:G31"/>
    <mergeCell ref="H31:K31"/>
    <mergeCell ref="L31:O31"/>
    <mergeCell ref="P31:S31"/>
    <mergeCell ref="T31:W31"/>
    <mergeCell ref="X31:AA31"/>
    <mergeCell ref="AB31:AE31"/>
    <mergeCell ref="AF31:AI31"/>
    <mergeCell ref="AJ31:AM31"/>
    <mergeCell ref="AN31:AQ31"/>
    <mergeCell ref="AR31:AU31"/>
    <mergeCell ref="AV31:AY31"/>
    <mergeCell ref="AZ31:BD31"/>
    <mergeCell ref="P30:S30"/>
    <mergeCell ref="T30:W30"/>
    <mergeCell ref="X30:AA30"/>
    <mergeCell ref="AB30:AE30"/>
    <mergeCell ref="AF30:AI30"/>
    <mergeCell ref="AJ30:AM30"/>
    <mergeCell ref="AN30:AQ30"/>
    <mergeCell ref="AR30:AU30"/>
    <mergeCell ref="AN32:AQ32"/>
    <mergeCell ref="AR32:AU32"/>
    <mergeCell ref="AV32:AY32"/>
    <mergeCell ref="AZ32:BD32"/>
    <mergeCell ref="D33:G33"/>
    <mergeCell ref="H33:K33"/>
    <mergeCell ref="L33:O33"/>
    <mergeCell ref="P33:S33"/>
    <mergeCell ref="T33:W33"/>
    <mergeCell ref="X33:AA33"/>
    <mergeCell ref="AB33:AE33"/>
    <mergeCell ref="AF33:AI33"/>
    <mergeCell ref="AJ33:AM33"/>
    <mergeCell ref="AN33:AQ33"/>
    <mergeCell ref="AR33:AU33"/>
    <mergeCell ref="AV33:AY33"/>
    <mergeCell ref="AZ33:BD33"/>
    <mergeCell ref="D32:G32"/>
    <mergeCell ref="H32:K32"/>
    <mergeCell ref="L32:O32"/>
    <mergeCell ref="P32:S32"/>
    <mergeCell ref="T32:W32"/>
    <mergeCell ref="X32:AA32"/>
    <mergeCell ref="AB32:AE32"/>
    <mergeCell ref="D34:G34"/>
    <mergeCell ref="H34:K34"/>
    <mergeCell ref="L34:O34"/>
    <mergeCell ref="P34:S34"/>
    <mergeCell ref="T34:W34"/>
    <mergeCell ref="X34:AA34"/>
    <mergeCell ref="AB34:AE34"/>
    <mergeCell ref="AF34:AI34"/>
    <mergeCell ref="AJ34:AM34"/>
    <mergeCell ref="AN34:AQ34"/>
    <mergeCell ref="AR34:AU34"/>
    <mergeCell ref="AV34:AY34"/>
    <mergeCell ref="AZ34:BD34"/>
    <mergeCell ref="A35:A41"/>
    <mergeCell ref="D35:G35"/>
    <mergeCell ref="H35:K35"/>
    <mergeCell ref="L35:O35"/>
    <mergeCell ref="P35:S35"/>
    <mergeCell ref="T35:W35"/>
    <mergeCell ref="X35:AA35"/>
    <mergeCell ref="AB35:AE35"/>
    <mergeCell ref="AF35:AI35"/>
    <mergeCell ref="AJ35:AM35"/>
    <mergeCell ref="AN35:AQ35"/>
    <mergeCell ref="AR35:AU35"/>
    <mergeCell ref="AV35:AY35"/>
    <mergeCell ref="AZ35:BD35"/>
    <mergeCell ref="D36:G36"/>
    <mergeCell ref="H36:K36"/>
    <mergeCell ref="L36:O36"/>
    <mergeCell ref="P36:S36"/>
    <mergeCell ref="T36:W36"/>
    <mergeCell ref="X36:AA36"/>
    <mergeCell ref="AV36:AY36"/>
    <mergeCell ref="AZ36:BD36"/>
    <mergeCell ref="D37:G37"/>
    <mergeCell ref="H37:K37"/>
    <mergeCell ref="L37:O37"/>
    <mergeCell ref="P37:S37"/>
    <mergeCell ref="T37:W37"/>
    <mergeCell ref="X37:AA37"/>
    <mergeCell ref="AB37:AE37"/>
    <mergeCell ref="AF37:AI37"/>
    <mergeCell ref="AJ37:AM37"/>
    <mergeCell ref="AN37:AQ37"/>
    <mergeCell ref="AR37:AU37"/>
    <mergeCell ref="AV37:AY37"/>
    <mergeCell ref="AZ37:BD37"/>
    <mergeCell ref="X38:AA38"/>
    <mergeCell ref="AB38:AE38"/>
    <mergeCell ref="AF38:AI38"/>
    <mergeCell ref="AJ38:AM38"/>
    <mergeCell ref="AB36:AE36"/>
    <mergeCell ref="AF36:AI36"/>
    <mergeCell ref="AJ36:AM36"/>
    <mergeCell ref="AN36:AQ36"/>
    <mergeCell ref="AR36:AU36"/>
    <mergeCell ref="AF40:AI40"/>
    <mergeCell ref="AJ40:AM40"/>
    <mergeCell ref="AN38:AQ38"/>
    <mergeCell ref="AR38:AU38"/>
    <mergeCell ref="AV38:AY38"/>
    <mergeCell ref="AZ38:BD38"/>
    <mergeCell ref="D39:G39"/>
    <mergeCell ref="H39:K39"/>
    <mergeCell ref="L39:O39"/>
    <mergeCell ref="P39:S39"/>
    <mergeCell ref="T39:W39"/>
    <mergeCell ref="X39:AA39"/>
    <mergeCell ref="AB39:AE39"/>
    <mergeCell ref="AF39:AI39"/>
    <mergeCell ref="AJ39:AM39"/>
    <mergeCell ref="AN39:AQ39"/>
    <mergeCell ref="AR39:AU39"/>
    <mergeCell ref="AV39:AY39"/>
    <mergeCell ref="AZ39:BD39"/>
    <mergeCell ref="D38:G38"/>
    <mergeCell ref="H38:K38"/>
    <mergeCell ref="L38:O38"/>
    <mergeCell ref="P38:S38"/>
    <mergeCell ref="T38:W38"/>
    <mergeCell ref="AN40:AQ40"/>
    <mergeCell ref="AR40:AU40"/>
    <mergeCell ref="AV40:AY40"/>
    <mergeCell ref="AZ40:BD40"/>
    <mergeCell ref="D41:G41"/>
    <mergeCell ref="H41:K41"/>
    <mergeCell ref="L41:O41"/>
    <mergeCell ref="P41:S41"/>
    <mergeCell ref="T41:W41"/>
    <mergeCell ref="X41:AA41"/>
    <mergeCell ref="AB41:AE41"/>
    <mergeCell ref="AF41:AI41"/>
    <mergeCell ref="AJ41:AM41"/>
    <mergeCell ref="AN41:AQ41"/>
    <mergeCell ref="AR41:AU41"/>
    <mergeCell ref="AV41:AY41"/>
    <mergeCell ref="AZ41:BD41"/>
    <mergeCell ref="D40:G40"/>
    <mergeCell ref="H40:K40"/>
    <mergeCell ref="L40:O40"/>
    <mergeCell ref="P40:S40"/>
    <mergeCell ref="T40:W40"/>
    <mergeCell ref="X40:AA40"/>
    <mergeCell ref="AB40:AE40"/>
    <mergeCell ref="A42:A47"/>
    <mergeCell ref="D42:G42"/>
    <mergeCell ref="H42:K42"/>
    <mergeCell ref="L42:O42"/>
    <mergeCell ref="P42:S42"/>
    <mergeCell ref="T42:W42"/>
    <mergeCell ref="X42:AA42"/>
    <mergeCell ref="AB42:AE42"/>
    <mergeCell ref="AF42:AI42"/>
    <mergeCell ref="D44:G44"/>
    <mergeCell ref="H44:K44"/>
    <mergeCell ref="L44:O44"/>
    <mergeCell ref="P44:S44"/>
    <mergeCell ref="T44:W44"/>
    <mergeCell ref="X44:AA44"/>
    <mergeCell ref="AB44:AE44"/>
    <mergeCell ref="AF44:AI44"/>
    <mergeCell ref="D46:G46"/>
    <mergeCell ref="H46:K46"/>
    <mergeCell ref="L46:O46"/>
    <mergeCell ref="P46:S46"/>
    <mergeCell ref="T46:W46"/>
    <mergeCell ref="X46:AA46"/>
    <mergeCell ref="AB46:AE46"/>
    <mergeCell ref="AJ42:AM42"/>
    <mergeCell ref="AN42:AQ42"/>
    <mergeCell ref="AR42:AU42"/>
    <mergeCell ref="AV42:AY42"/>
    <mergeCell ref="AZ42:BD42"/>
    <mergeCell ref="D43:G43"/>
    <mergeCell ref="H43:K43"/>
    <mergeCell ref="L43:O43"/>
    <mergeCell ref="P43:S43"/>
    <mergeCell ref="T43:W43"/>
    <mergeCell ref="X43:AA43"/>
    <mergeCell ref="AB43:AE43"/>
    <mergeCell ref="AF43:AI43"/>
    <mergeCell ref="AJ43:AM43"/>
    <mergeCell ref="AN43:AQ43"/>
    <mergeCell ref="AR43:AU43"/>
    <mergeCell ref="AV43:AY43"/>
    <mergeCell ref="AZ43:BD43"/>
    <mergeCell ref="AJ44:AM44"/>
    <mergeCell ref="AN44:AQ44"/>
    <mergeCell ref="AR44:AU44"/>
    <mergeCell ref="AV44:AY44"/>
    <mergeCell ref="AZ44:BD44"/>
    <mergeCell ref="D45:G45"/>
    <mergeCell ref="H45:K45"/>
    <mergeCell ref="L45:O45"/>
    <mergeCell ref="P45:S45"/>
    <mergeCell ref="T45:W45"/>
    <mergeCell ref="X45:AA45"/>
    <mergeCell ref="AB45:AE45"/>
    <mergeCell ref="AF45:AI45"/>
    <mergeCell ref="AJ45:AM45"/>
    <mergeCell ref="AN45:AQ45"/>
    <mergeCell ref="AR45:AU45"/>
    <mergeCell ref="AV45:AY45"/>
    <mergeCell ref="AZ45:BD45"/>
    <mergeCell ref="AF46:AI46"/>
    <mergeCell ref="AJ46:AM46"/>
    <mergeCell ref="AN46:AQ46"/>
    <mergeCell ref="AR46:AU46"/>
    <mergeCell ref="AV46:AY46"/>
    <mergeCell ref="AZ46:BD46"/>
    <mergeCell ref="D47:G47"/>
    <mergeCell ref="H47:K47"/>
    <mergeCell ref="L47:O47"/>
    <mergeCell ref="P47:S47"/>
    <mergeCell ref="T47:W47"/>
    <mergeCell ref="X47:AA47"/>
    <mergeCell ref="AB47:AE47"/>
    <mergeCell ref="AF47:AI47"/>
    <mergeCell ref="AZ51:BD53"/>
    <mergeCell ref="AM52:AY52"/>
    <mergeCell ref="AJ47:AM47"/>
    <mergeCell ref="AN47:AQ47"/>
    <mergeCell ref="AR47:AU47"/>
    <mergeCell ref="AV47:AY47"/>
    <mergeCell ref="AZ47:BD47"/>
    <mergeCell ref="AZ48:BD50"/>
    <mergeCell ref="AM49:AY49"/>
  </mergeCells>
  <phoneticPr fontId="24"/>
  <pageMargins left="0.7" right="0.7" top="0.75" bottom="0.75" header="0.51180555555555551" footer="0.51180555555555551"/>
  <pageSetup paperSize="9" scale="33"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zoomScaleNormal="100" workbookViewId="0">
      <selection activeCell="I11" sqref="I11"/>
    </sheetView>
  </sheetViews>
  <sheetFormatPr defaultColWidth="8.5546875" defaultRowHeight="13.2"/>
  <cols>
    <col min="1" max="1" width="18.77734375" customWidth="1"/>
    <col min="2" max="5" width="16.77734375" customWidth="1"/>
  </cols>
  <sheetData>
    <row r="1" spans="1:9" ht="13.8">
      <c r="A1" s="16"/>
      <c r="B1" s="16"/>
      <c r="C1" s="16"/>
      <c r="D1" s="16"/>
      <c r="E1" s="17" t="s">
        <v>17</v>
      </c>
      <c r="F1" s="18"/>
    </row>
    <row r="2" spans="1:9">
      <c r="A2" s="16"/>
      <c r="B2" s="16"/>
      <c r="C2" s="16"/>
      <c r="D2" s="16"/>
      <c r="E2" s="16"/>
      <c r="F2" s="18"/>
      <c r="I2" s="19"/>
    </row>
    <row r="3" spans="1:9" ht="17.399999999999999">
      <c r="A3" s="220" t="s">
        <v>119</v>
      </c>
      <c r="B3" s="220"/>
      <c r="C3" s="220"/>
      <c r="D3" s="220"/>
      <c r="E3" s="220"/>
      <c r="F3" s="20"/>
      <c r="G3" s="21"/>
      <c r="H3" s="21"/>
      <c r="I3" s="21"/>
    </row>
    <row r="4" spans="1:9">
      <c r="A4" s="16"/>
      <c r="B4" s="16"/>
      <c r="C4" s="16"/>
      <c r="D4" s="16"/>
      <c r="E4" s="16"/>
      <c r="F4" s="18"/>
    </row>
    <row r="5" spans="1:9">
      <c r="A5" s="16"/>
      <c r="B5" s="16"/>
      <c r="C5" s="16"/>
      <c r="D5" s="16"/>
      <c r="E5" s="16"/>
      <c r="F5" s="18"/>
    </row>
    <row r="6" spans="1:9" ht="20.100000000000001" customHeight="1">
      <c r="A6" s="22" t="s">
        <v>1</v>
      </c>
      <c r="B6" s="22"/>
      <c r="C6" s="221" t="s">
        <v>118</v>
      </c>
      <c r="D6" s="221"/>
      <c r="E6" s="221"/>
      <c r="F6" s="18"/>
    </row>
    <row r="7" spans="1:9">
      <c r="A7" s="16"/>
      <c r="B7" s="16"/>
      <c r="C7" s="16"/>
      <c r="D7" s="16"/>
      <c r="E7" s="16"/>
      <c r="F7" s="18"/>
    </row>
    <row r="8" spans="1:9" ht="24.9" customHeight="1">
      <c r="A8" s="23" t="s">
        <v>18</v>
      </c>
      <c r="B8" s="23" t="s">
        <v>19</v>
      </c>
      <c r="C8" s="23" t="s">
        <v>4</v>
      </c>
      <c r="D8" s="23" t="s">
        <v>20</v>
      </c>
      <c r="E8" s="23" t="s">
        <v>21</v>
      </c>
      <c r="F8" s="18"/>
    </row>
    <row r="9" spans="1:9">
      <c r="A9" s="24"/>
      <c r="B9" s="24"/>
      <c r="C9" s="24"/>
      <c r="D9" s="24"/>
      <c r="E9" s="24"/>
      <c r="F9" s="18"/>
    </row>
    <row r="10" spans="1:9">
      <c r="A10" s="24"/>
      <c r="B10" s="24"/>
      <c r="C10" s="24"/>
      <c r="D10" s="24"/>
      <c r="E10" s="24"/>
      <c r="F10" s="18"/>
    </row>
    <row r="11" spans="1:9">
      <c r="A11" s="24"/>
      <c r="B11" s="24"/>
      <c r="C11" s="24"/>
      <c r="D11" s="24"/>
      <c r="E11" s="24"/>
      <c r="F11" s="18"/>
      <c r="I11" s="86"/>
    </row>
    <row r="12" spans="1:9">
      <c r="A12" s="24"/>
      <c r="B12" s="24"/>
      <c r="C12" s="24"/>
      <c r="D12" s="24"/>
      <c r="E12" s="24"/>
      <c r="F12" s="18"/>
    </row>
    <row r="13" spans="1:9">
      <c r="A13" s="24"/>
      <c r="B13" s="24"/>
      <c r="C13" s="24"/>
      <c r="D13" s="24"/>
      <c r="E13" s="24"/>
      <c r="F13" s="18"/>
    </row>
    <row r="14" spans="1:9">
      <c r="A14" s="24"/>
      <c r="B14" s="24"/>
      <c r="C14" s="24"/>
      <c r="D14" s="24"/>
      <c r="E14" s="24"/>
      <c r="F14" s="18"/>
    </row>
    <row r="15" spans="1:9">
      <c r="A15" s="24"/>
      <c r="B15" s="24"/>
      <c r="C15" s="24"/>
      <c r="D15" s="24"/>
      <c r="E15" s="24"/>
      <c r="F15" s="18"/>
    </row>
    <row r="16" spans="1:9">
      <c r="A16" s="24"/>
      <c r="B16" s="24"/>
      <c r="C16" s="24"/>
      <c r="D16" s="89"/>
      <c r="E16" s="24"/>
      <c r="F16" s="18"/>
    </row>
    <row r="17" spans="1:6">
      <c r="A17" s="24"/>
      <c r="B17" s="24"/>
      <c r="C17" s="24"/>
      <c r="D17" s="24"/>
      <c r="E17" s="24"/>
      <c r="F17" s="18"/>
    </row>
    <row r="18" spans="1:6">
      <c r="A18" s="24"/>
      <c r="B18" s="24"/>
      <c r="C18" s="24"/>
      <c r="D18" s="24"/>
      <c r="E18" s="24"/>
      <c r="F18" s="18"/>
    </row>
    <row r="19" spans="1:6">
      <c r="A19" s="24"/>
      <c r="B19" s="24"/>
      <c r="C19" s="24"/>
      <c r="D19" s="24"/>
      <c r="E19" s="24"/>
      <c r="F19" s="18"/>
    </row>
    <row r="20" spans="1:6">
      <c r="A20" s="24"/>
      <c r="B20" s="24"/>
      <c r="C20" s="24"/>
      <c r="D20" s="24"/>
      <c r="E20" s="24"/>
      <c r="F20" s="18"/>
    </row>
    <row r="21" spans="1:6">
      <c r="A21" s="24"/>
      <c r="B21" s="24"/>
      <c r="C21" s="24"/>
      <c r="D21" s="24"/>
      <c r="E21" s="24"/>
      <c r="F21" s="18"/>
    </row>
    <row r="22" spans="1:6">
      <c r="A22" s="24"/>
      <c r="B22" s="24"/>
      <c r="C22" s="24"/>
      <c r="D22" s="24"/>
      <c r="E22" s="24"/>
      <c r="F22" s="18"/>
    </row>
    <row r="23" spans="1:6">
      <c r="A23" s="24"/>
      <c r="B23" s="24"/>
      <c r="C23" s="24"/>
      <c r="D23" s="24"/>
      <c r="E23" s="24"/>
      <c r="F23" s="18"/>
    </row>
    <row r="24" spans="1:6">
      <c r="A24" s="24"/>
      <c r="B24" s="24"/>
      <c r="C24" s="24"/>
      <c r="D24" s="24"/>
      <c r="E24" s="24"/>
      <c r="F24" s="18"/>
    </row>
    <row r="25" spans="1:6">
      <c r="A25" s="24"/>
      <c r="B25" s="24"/>
      <c r="C25" s="24"/>
      <c r="D25" s="24"/>
      <c r="E25" s="24"/>
      <c r="F25" s="18"/>
    </row>
    <row r="26" spans="1:6">
      <c r="A26" s="24"/>
      <c r="B26" s="24"/>
      <c r="C26" s="24"/>
      <c r="D26" s="24"/>
      <c r="E26" s="24"/>
      <c r="F26" s="18"/>
    </row>
    <row r="27" spans="1:6">
      <c r="A27" s="24"/>
      <c r="B27" s="24"/>
      <c r="C27" s="24"/>
      <c r="D27" s="24"/>
      <c r="E27" s="24"/>
      <c r="F27" s="18"/>
    </row>
    <row r="28" spans="1:6">
      <c r="A28" s="24"/>
      <c r="B28" s="24"/>
      <c r="C28" s="24"/>
      <c r="D28" s="24"/>
      <c r="E28" s="24"/>
      <c r="F28" s="18"/>
    </row>
    <row r="29" spans="1:6">
      <c r="A29" s="24"/>
      <c r="B29" s="24"/>
      <c r="C29" s="24"/>
      <c r="D29" s="24"/>
      <c r="E29" s="24"/>
      <c r="F29" s="18"/>
    </row>
    <row r="30" spans="1:6">
      <c r="A30" s="24"/>
      <c r="B30" s="24"/>
      <c r="C30" s="24"/>
      <c r="D30" s="24"/>
      <c r="E30" s="24"/>
      <c r="F30" s="18"/>
    </row>
    <row r="31" spans="1:6">
      <c r="A31" s="24"/>
      <c r="B31" s="24"/>
      <c r="C31" s="24"/>
      <c r="D31" s="24"/>
      <c r="E31" s="24"/>
      <c r="F31" s="18"/>
    </row>
    <row r="32" spans="1:6">
      <c r="A32" s="24"/>
      <c r="B32" s="24"/>
      <c r="C32" s="24"/>
      <c r="D32" s="24"/>
      <c r="E32" s="24"/>
      <c r="F32" s="18"/>
    </row>
    <row r="33" spans="1:6">
      <c r="A33" s="24"/>
      <c r="B33" s="24"/>
      <c r="C33" s="24"/>
      <c r="D33" s="24"/>
      <c r="E33" s="24"/>
      <c r="F33" s="18"/>
    </row>
    <row r="34" spans="1:6">
      <c r="A34" s="24"/>
      <c r="B34" s="24"/>
      <c r="C34" s="24"/>
      <c r="D34" s="24"/>
      <c r="E34" s="24"/>
      <c r="F34" s="18"/>
    </row>
    <row r="35" spans="1:6">
      <c r="A35" s="24"/>
      <c r="B35" s="24"/>
      <c r="C35" s="24"/>
      <c r="D35" s="24"/>
      <c r="E35" s="24"/>
      <c r="F35" s="18"/>
    </row>
    <row r="36" spans="1:6">
      <c r="A36" s="24"/>
      <c r="B36" s="24"/>
      <c r="C36" s="24"/>
      <c r="D36" s="24"/>
      <c r="E36" s="24"/>
      <c r="F36" s="18"/>
    </row>
    <row r="37" spans="1:6">
      <c r="A37" s="24"/>
      <c r="B37" s="24"/>
      <c r="C37" s="24"/>
      <c r="D37" s="24"/>
      <c r="E37" s="24"/>
      <c r="F37" s="18"/>
    </row>
    <row r="38" spans="1:6">
      <c r="A38" s="24"/>
      <c r="B38" s="24"/>
      <c r="C38" s="24"/>
      <c r="D38" s="24"/>
      <c r="E38" s="24"/>
      <c r="F38" s="18"/>
    </row>
    <row r="39" spans="1:6">
      <c r="A39" s="24"/>
      <c r="B39" s="24"/>
      <c r="C39" s="24"/>
      <c r="D39" s="24"/>
      <c r="E39" s="24"/>
      <c r="F39" s="18"/>
    </row>
    <row r="40" spans="1:6">
      <c r="A40" s="24"/>
      <c r="B40" s="24"/>
      <c r="C40" s="24"/>
      <c r="D40" s="24"/>
      <c r="E40" s="24"/>
      <c r="F40" s="18"/>
    </row>
    <row r="41" spans="1:6">
      <c r="A41" s="24"/>
      <c r="B41" s="24"/>
      <c r="C41" s="24"/>
      <c r="D41" s="24"/>
      <c r="E41" s="24"/>
      <c r="F41" s="18"/>
    </row>
    <row r="42" spans="1:6">
      <c r="A42" s="24"/>
      <c r="B42" s="24"/>
      <c r="C42" s="24"/>
      <c r="D42" s="24"/>
      <c r="E42" s="24"/>
      <c r="F42" s="18"/>
    </row>
    <row r="43" spans="1:6">
      <c r="A43" s="24"/>
      <c r="B43" s="24"/>
      <c r="C43" s="24"/>
      <c r="D43" s="24"/>
      <c r="E43" s="24"/>
      <c r="F43" s="18"/>
    </row>
    <row r="44" spans="1:6">
      <c r="A44" s="24"/>
      <c r="B44" s="24"/>
      <c r="C44" s="24"/>
      <c r="D44" s="24"/>
      <c r="E44" s="24"/>
      <c r="F44" s="18"/>
    </row>
    <row r="45" spans="1:6">
      <c r="A45" s="24"/>
      <c r="B45" s="24"/>
      <c r="C45" s="24"/>
      <c r="D45" s="24"/>
      <c r="E45" s="24"/>
      <c r="F45" s="18"/>
    </row>
    <row r="46" spans="1:6">
      <c r="A46" s="24"/>
      <c r="B46" s="24"/>
      <c r="C46" s="24"/>
      <c r="D46" s="24"/>
      <c r="E46" s="24"/>
      <c r="F46" s="18"/>
    </row>
    <row r="47" spans="1:6">
      <c r="A47" s="24"/>
      <c r="B47" s="24"/>
      <c r="C47" s="24"/>
      <c r="D47" s="24"/>
      <c r="E47" s="24"/>
      <c r="F47" s="18"/>
    </row>
    <row r="48" spans="1:6">
      <c r="A48" s="24"/>
      <c r="B48" s="24"/>
      <c r="C48" s="24"/>
      <c r="D48" s="24"/>
      <c r="E48" s="24"/>
      <c r="F48" s="18"/>
    </row>
    <row r="49" spans="1:6">
      <c r="A49" s="25"/>
      <c r="B49" s="25"/>
      <c r="C49" s="25"/>
      <c r="D49" s="25"/>
      <c r="E49" s="25"/>
      <c r="F49" s="18"/>
    </row>
    <row r="50" spans="1:6">
      <c r="A50" s="16"/>
      <c r="B50" s="16"/>
      <c r="C50" s="16"/>
      <c r="D50" s="16"/>
      <c r="E50" s="16"/>
      <c r="F50" s="18"/>
    </row>
    <row r="51" spans="1:6" ht="13.8">
      <c r="A51" s="26" t="s">
        <v>22</v>
      </c>
      <c r="B51" s="16"/>
      <c r="C51" s="16"/>
      <c r="D51" s="16"/>
      <c r="E51" s="16"/>
      <c r="F51" s="18"/>
    </row>
    <row r="52" spans="1:6" ht="13.8">
      <c r="A52" s="26" t="s">
        <v>23</v>
      </c>
      <c r="B52" s="16"/>
      <c r="C52" s="16"/>
      <c r="D52" s="16"/>
      <c r="E52" s="16"/>
      <c r="F52" s="18"/>
    </row>
    <row r="53" spans="1:6" ht="13.8">
      <c r="A53" s="26" t="s">
        <v>24</v>
      </c>
      <c r="B53" s="16"/>
      <c r="C53" s="16"/>
      <c r="D53" s="16"/>
      <c r="E53" s="16"/>
      <c r="F53" s="18"/>
    </row>
    <row r="54" spans="1:6" ht="13.8">
      <c r="A54" s="26" t="s">
        <v>25</v>
      </c>
      <c r="B54" s="16"/>
      <c r="C54" s="16"/>
      <c r="D54" s="16"/>
      <c r="E54" s="16"/>
      <c r="F54" s="18"/>
    </row>
    <row r="55" spans="1:6" ht="13.8">
      <c r="A55" s="26" t="s">
        <v>26</v>
      </c>
      <c r="B55" s="16"/>
      <c r="C55" s="16"/>
      <c r="D55" s="16"/>
      <c r="E55" s="16"/>
      <c r="F55" s="18"/>
    </row>
  </sheetData>
  <sheetProtection selectLockedCells="1" selectUnlockedCells="1"/>
  <mergeCells count="2">
    <mergeCell ref="A3:E3"/>
    <mergeCell ref="C6:E6"/>
  </mergeCells>
  <phoneticPr fontId="24"/>
  <pageMargins left="0.98402777777777772"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zoomScaleNormal="100" workbookViewId="0">
      <selection activeCell="I11" sqref="I11"/>
    </sheetView>
  </sheetViews>
  <sheetFormatPr defaultColWidth="8.5546875" defaultRowHeight="13.2"/>
  <cols>
    <col min="1" max="1" width="7" customWidth="1"/>
    <col min="2" max="2" width="20.77734375" customWidth="1"/>
    <col min="3" max="3" width="30.88671875" customWidth="1"/>
    <col min="4" max="4" width="19.77734375" customWidth="1"/>
    <col min="5" max="5" width="3.77734375" customWidth="1"/>
    <col min="6" max="6" width="13.33203125" customWidth="1"/>
    <col min="7" max="7" width="23.21875" customWidth="1"/>
    <col min="9" max="9" width="19" customWidth="1"/>
  </cols>
  <sheetData>
    <row r="1" spans="1:9" ht="20.25" customHeight="1">
      <c r="A1" s="77" t="s">
        <v>120</v>
      </c>
      <c r="D1" s="1"/>
      <c r="E1" s="1"/>
      <c r="H1" s="222" t="s">
        <v>152</v>
      </c>
      <c r="I1" s="222"/>
    </row>
    <row r="3" spans="1:9" ht="13.8">
      <c r="B3" s="3" t="s">
        <v>1</v>
      </c>
      <c r="C3" s="3"/>
      <c r="D3" s="3"/>
      <c r="H3" s="228" t="s">
        <v>27</v>
      </c>
      <c r="I3" s="228"/>
    </row>
    <row r="4" spans="1:9" ht="6.75" customHeight="1"/>
    <row r="5" spans="1:9" ht="30" customHeight="1">
      <c r="A5" s="4" t="s">
        <v>28</v>
      </c>
      <c r="B5" s="4" t="s">
        <v>3</v>
      </c>
      <c r="C5" s="79" t="s">
        <v>29</v>
      </c>
      <c r="D5" s="81" t="s">
        <v>121</v>
      </c>
      <c r="E5" s="229" t="s">
        <v>122</v>
      </c>
      <c r="F5" s="230"/>
      <c r="G5" s="231" t="s">
        <v>123</v>
      </c>
      <c r="H5" s="232"/>
      <c r="I5" s="78" t="s">
        <v>124</v>
      </c>
    </row>
    <row r="6" spans="1:9" ht="30" customHeight="1">
      <c r="A6" s="8"/>
      <c r="B6" s="8"/>
      <c r="C6" s="80"/>
      <c r="D6" s="82" t="s">
        <v>126</v>
      </c>
      <c r="E6" s="223" t="s">
        <v>125</v>
      </c>
      <c r="F6" s="223"/>
      <c r="G6" s="224"/>
      <c r="H6" s="225"/>
      <c r="I6" s="8"/>
    </row>
    <row r="7" spans="1:9" ht="30" customHeight="1">
      <c r="A7" s="8"/>
      <c r="B7" s="8"/>
      <c r="C7" s="80"/>
      <c r="D7" s="82" t="s">
        <v>126</v>
      </c>
      <c r="E7" s="223" t="s">
        <v>125</v>
      </c>
      <c r="F7" s="223"/>
      <c r="G7" s="224"/>
      <c r="H7" s="225"/>
      <c r="I7" s="8"/>
    </row>
    <row r="8" spans="1:9" ht="30" customHeight="1">
      <c r="A8" s="8"/>
      <c r="B8" s="8"/>
      <c r="C8" s="80"/>
      <c r="D8" s="82" t="s">
        <v>126</v>
      </c>
      <c r="E8" s="223" t="s">
        <v>125</v>
      </c>
      <c r="F8" s="223"/>
      <c r="G8" s="224"/>
      <c r="H8" s="225"/>
      <c r="I8" s="8"/>
    </row>
    <row r="9" spans="1:9" ht="30" customHeight="1">
      <c r="A9" s="8"/>
      <c r="B9" s="8"/>
      <c r="C9" s="80"/>
      <c r="D9" s="82" t="s">
        <v>126</v>
      </c>
      <c r="E9" s="223" t="s">
        <v>125</v>
      </c>
      <c r="F9" s="223"/>
      <c r="G9" s="224"/>
      <c r="H9" s="225"/>
      <c r="I9" s="8"/>
    </row>
    <row r="10" spans="1:9" ht="30" customHeight="1">
      <c r="A10" s="8"/>
      <c r="B10" s="8"/>
      <c r="C10" s="80"/>
      <c r="D10" s="82" t="s">
        <v>126</v>
      </c>
      <c r="E10" s="223" t="s">
        <v>125</v>
      </c>
      <c r="F10" s="223"/>
      <c r="G10" s="226"/>
      <c r="H10" s="227"/>
      <c r="I10" s="8"/>
    </row>
    <row r="11" spans="1:9" ht="30" customHeight="1">
      <c r="A11" s="8"/>
      <c r="B11" s="8"/>
      <c r="C11" s="80"/>
      <c r="D11" s="82" t="s">
        <v>126</v>
      </c>
      <c r="E11" s="223" t="s">
        <v>125</v>
      </c>
      <c r="F11" s="223"/>
      <c r="G11" s="224"/>
      <c r="H11" s="225"/>
      <c r="I11" s="95"/>
    </row>
    <row r="12" spans="1:9" ht="30" customHeight="1">
      <c r="A12" s="8"/>
      <c r="B12" s="8"/>
      <c r="C12" s="80"/>
      <c r="D12" s="82" t="s">
        <v>126</v>
      </c>
      <c r="E12" s="223" t="s">
        <v>125</v>
      </c>
      <c r="F12" s="223"/>
      <c r="G12" s="224"/>
      <c r="H12" s="225"/>
      <c r="I12" s="8"/>
    </row>
    <row r="13" spans="1:9" ht="30" customHeight="1">
      <c r="A13" s="8"/>
      <c r="B13" s="8"/>
      <c r="C13" s="80"/>
      <c r="D13" s="82" t="s">
        <v>126</v>
      </c>
      <c r="E13" s="223" t="s">
        <v>125</v>
      </c>
      <c r="F13" s="223"/>
      <c r="G13" s="224"/>
      <c r="H13" s="225"/>
      <c r="I13" s="8"/>
    </row>
    <row r="14" spans="1:9" ht="30" customHeight="1">
      <c r="A14" s="8"/>
      <c r="B14" s="8"/>
      <c r="C14" s="80"/>
      <c r="D14" s="82" t="s">
        <v>126</v>
      </c>
      <c r="E14" s="223" t="s">
        <v>125</v>
      </c>
      <c r="F14" s="223"/>
      <c r="G14" s="224"/>
      <c r="H14" s="225"/>
      <c r="I14" s="8"/>
    </row>
    <row r="15" spans="1:9" ht="30" customHeight="1">
      <c r="A15" s="8"/>
      <c r="B15" s="8"/>
      <c r="C15" s="80"/>
      <c r="D15" s="82" t="s">
        <v>126</v>
      </c>
      <c r="E15" s="223" t="s">
        <v>125</v>
      </c>
      <c r="F15" s="223"/>
      <c r="G15" s="224"/>
      <c r="H15" s="225"/>
      <c r="I15" s="8"/>
    </row>
    <row r="16" spans="1:9" ht="30" customHeight="1">
      <c r="A16" s="8"/>
      <c r="B16" s="8"/>
      <c r="C16" s="80"/>
      <c r="D16" s="88" t="s">
        <v>126</v>
      </c>
      <c r="E16" s="223" t="s">
        <v>125</v>
      </c>
      <c r="F16" s="223"/>
      <c r="G16" s="224"/>
      <c r="H16" s="225"/>
      <c r="I16" s="8"/>
    </row>
    <row r="17" spans="1:9" ht="30" customHeight="1">
      <c r="A17" s="8"/>
      <c r="B17" s="8"/>
      <c r="C17" s="80"/>
      <c r="D17" s="82" t="s">
        <v>126</v>
      </c>
      <c r="E17" s="223" t="s">
        <v>125</v>
      </c>
      <c r="F17" s="223"/>
      <c r="G17" s="224"/>
      <c r="H17" s="225"/>
      <c r="I17" s="8"/>
    </row>
    <row r="18" spans="1:9" ht="30" customHeight="1">
      <c r="A18" s="8"/>
      <c r="B18" s="8"/>
      <c r="C18" s="80"/>
      <c r="D18" s="82" t="s">
        <v>126</v>
      </c>
      <c r="E18" s="223" t="s">
        <v>125</v>
      </c>
      <c r="F18" s="223"/>
      <c r="G18" s="224"/>
      <c r="H18" s="225"/>
      <c r="I18" s="8"/>
    </row>
    <row r="19" spans="1:9" ht="30" customHeight="1">
      <c r="A19" s="8"/>
      <c r="B19" s="8"/>
      <c r="C19" s="80"/>
      <c r="D19" s="82" t="s">
        <v>126</v>
      </c>
      <c r="E19" s="223" t="s">
        <v>125</v>
      </c>
      <c r="F19" s="223"/>
      <c r="G19" s="224"/>
      <c r="H19" s="225"/>
      <c r="I19" s="8"/>
    </row>
    <row r="20" spans="1:9" ht="30" customHeight="1">
      <c r="A20" s="8"/>
      <c r="B20" s="8"/>
      <c r="C20" s="80"/>
      <c r="D20" s="82" t="s">
        <v>126</v>
      </c>
      <c r="E20" s="223" t="s">
        <v>125</v>
      </c>
      <c r="F20" s="223"/>
      <c r="G20" s="224"/>
      <c r="H20" s="225"/>
      <c r="I20" s="8"/>
    </row>
    <row r="21" spans="1:9" ht="13.5" customHeight="1">
      <c r="A21" s="15" t="s">
        <v>30</v>
      </c>
      <c r="D21" s="29"/>
      <c r="E21" s="30"/>
      <c r="H21" s="29"/>
    </row>
    <row r="22" spans="1:9" ht="13.5" customHeight="1">
      <c r="A22" s="83" t="s">
        <v>131</v>
      </c>
      <c r="B22" s="15"/>
      <c r="C22" s="15"/>
    </row>
    <row r="25" spans="1:9" ht="15" customHeight="1"/>
  </sheetData>
  <sheetProtection selectLockedCells="1" selectUnlockedCells="1"/>
  <mergeCells count="34">
    <mergeCell ref="H3:I3"/>
    <mergeCell ref="E5:F5"/>
    <mergeCell ref="G5:H5"/>
    <mergeCell ref="E6:F6"/>
    <mergeCell ref="E7:F7"/>
    <mergeCell ref="G6:H6"/>
    <mergeCell ref="G7:H7"/>
    <mergeCell ref="E18:F18"/>
    <mergeCell ref="E8:F8"/>
    <mergeCell ref="E9:F9"/>
    <mergeCell ref="E10:F10"/>
    <mergeCell ref="E11:F11"/>
    <mergeCell ref="E12:F12"/>
    <mergeCell ref="E13:F13"/>
    <mergeCell ref="E14:F14"/>
    <mergeCell ref="E15:F15"/>
    <mergeCell ref="E16:F16"/>
    <mergeCell ref="E17:F17"/>
    <mergeCell ref="H1:I1"/>
    <mergeCell ref="E19:F19"/>
    <mergeCell ref="E20:F20"/>
    <mergeCell ref="G8:H8"/>
    <mergeCell ref="G9:H9"/>
    <mergeCell ref="G10:H10"/>
    <mergeCell ref="G19:H19"/>
    <mergeCell ref="G20:H20"/>
    <mergeCell ref="G11:H11"/>
    <mergeCell ref="G12:H12"/>
    <mergeCell ref="G13:H13"/>
    <mergeCell ref="G14:H14"/>
    <mergeCell ref="G15:H15"/>
    <mergeCell ref="G16:H16"/>
    <mergeCell ref="G17:H17"/>
    <mergeCell ref="G18:H18"/>
  </mergeCells>
  <phoneticPr fontId="24"/>
  <pageMargins left="0.47244094488188981" right="0.47244094488188981" top="0.78740157480314965" bottom="0.31496062992125984" header="0.51181102362204722" footer="0.51181102362204722"/>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0"/>
  <sheetViews>
    <sheetView zoomScaleNormal="100" workbookViewId="0">
      <selection activeCell="I11" sqref="I11"/>
    </sheetView>
  </sheetViews>
  <sheetFormatPr defaultColWidth="8.5546875" defaultRowHeight="13.2"/>
  <cols>
    <col min="1" max="2" width="6.109375" customWidth="1"/>
    <col min="3" max="3" width="13.88671875" customWidth="1"/>
    <col min="4" max="4" width="21.88671875" customWidth="1"/>
    <col min="5" max="5" width="14.109375" customWidth="1"/>
    <col min="6" max="6" width="21.88671875" customWidth="1"/>
    <col min="7" max="7" width="14.109375" customWidth="1"/>
    <col min="8" max="8" width="21.88671875" customWidth="1"/>
    <col min="9" max="9" width="14.109375" customWidth="1"/>
    <col min="10" max="10" width="21.88671875" customWidth="1"/>
  </cols>
  <sheetData>
    <row r="1" spans="1:10">
      <c r="J1" s="19" t="s">
        <v>153</v>
      </c>
    </row>
    <row r="2" spans="1:10" ht="18" customHeight="1">
      <c r="A2" s="238" t="s">
        <v>127</v>
      </c>
      <c r="B2" s="238"/>
      <c r="C2" s="238"/>
      <c r="D2" s="238"/>
      <c r="E2" s="238"/>
      <c r="F2" s="238"/>
      <c r="H2" s="3" t="s">
        <v>31</v>
      </c>
      <c r="I2" s="3"/>
      <c r="J2" s="3"/>
    </row>
    <row r="4" spans="1:10" s="16" customFormat="1" ht="20.25" customHeight="1">
      <c r="A4" s="32"/>
      <c r="B4" s="243" t="s">
        <v>32</v>
      </c>
      <c r="C4" s="243"/>
      <c r="D4" s="239" t="s">
        <v>129</v>
      </c>
      <c r="E4" s="33"/>
      <c r="F4" s="34" t="s">
        <v>33</v>
      </c>
      <c r="G4" s="33"/>
      <c r="H4" s="34" t="s">
        <v>33</v>
      </c>
      <c r="I4" s="33"/>
      <c r="J4" s="34" t="s">
        <v>33</v>
      </c>
    </row>
    <row r="5" spans="1:10" ht="20.25" customHeight="1" thickBot="1">
      <c r="A5" s="35" t="s">
        <v>34</v>
      </c>
      <c r="B5" s="244" t="s">
        <v>122</v>
      </c>
      <c r="C5" s="245"/>
      <c r="D5" s="240"/>
      <c r="E5" s="36" t="s">
        <v>35</v>
      </c>
      <c r="F5" s="36" t="s">
        <v>36</v>
      </c>
      <c r="G5" s="36" t="s">
        <v>35</v>
      </c>
      <c r="H5" s="36" t="s">
        <v>36</v>
      </c>
      <c r="I5" s="36" t="s">
        <v>35</v>
      </c>
      <c r="J5" s="36" t="s">
        <v>36</v>
      </c>
    </row>
    <row r="6" spans="1:10" ht="24" customHeight="1" thickTop="1">
      <c r="A6" s="37"/>
      <c r="B6" s="38"/>
      <c r="C6" s="39"/>
      <c r="D6" s="37"/>
      <c r="E6" s="37"/>
      <c r="F6" s="235" t="s">
        <v>37</v>
      </c>
      <c r="G6" s="37"/>
      <c r="H6" s="235" t="s">
        <v>37</v>
      </c>
      <c r="I6" s="37"/>
      <c r="J6" s="235" t="s">
        <v>37</v>
      </c>
    </row>
    <row r="7" spans="1:10" ht="24" customHeight="1">
      <c r="A7" s="37"/>
      <c r="B7" s="38"/>
      <c r="C7" s="40"/>
      <c r="D7" s="37"/>
      <c r="E7" s="37"/>
      <c r="F7" s="233"/>
      <c r="G7" s="37"/>
      <c r="H7" s="233"/>
      <c r="I7" s="37"/>
      <c r="J7" s="233"/>
    </row>
    <row r="8" spans="1:10" ht="24" customHeight="1">
      <c r="A8" s="41"/>
      <c r="B8" s="241" t="s">
        <v>128</v>
      </c>
      <c r="C8" s="242"/>
      <c r="D8" s="41"/>
      <c r="E8" s="42" t="s">
        <v>38</v>
      </c>
      <c r="F8" s="236"/>
      <c r="G8" s="42" t="s">
        <v>38</v>
      </c>
      <c r="H8" s="236"/>
      <c r="I8" s="42" t="s">
        <v>38</v>
      </c>
      <c r="J8" s="236"/>
    </row>
    <row r="9" spans="1:10" ht="24" customHeight="1">
      <c r="A9" s="43"/>
      <c r="B9" s="44"/>
      <c r="C9" s="45"/>
      <c r="D9" s="43"/>
      <c r="E9" s="43"/>
      <c r="F9" s="237" t="s">
        <v>37</v>
      </c>
      <c r="G9" s="43"/>
      <c r="H9" s="237" t="s">
        <v>37</v>
      </c>
      <c r="I9" s="43"/>
      <c r="J9" s="237" t="s">
        <v>37</v>
      </c>
    </row>
    <row r="10" spans="1:10" ht="24" customHeight="1">
      <c r="A10" s="37"/>
      <c r="B10" s="38"/>
      <c r="C10" s="40"/>
      <c r="D10" s="37"/>
      <c r="E10" s="37"/>
      <c r="F10" s="233"/>
      <c r="G10" s="37"/>
      <c r="H10" s="233"/>
      <c r="I10" s="37"/>
      <c r="J10" s="233"/>
    </row>
    <row r="11" spans="1:10" ht="24" customHeight="1">
      <c r="A11" s="41"/>
      <c r="B11" s="241" t="s">
        <v>128</v>
      </c>
      <c r="C11" s="242"/>
      <c r="D11" s="41"/>
      <c r="E11" s="42" t="s">
        <v>38</v>
      </c>
      <c r="F11" s="236"/>
      <c r="G11" s="42" t="s">
        <v>38</v>
      </c>
      <c r="H11" s="236"/>
      <c r="I11" s="94" t="s">
        <v>38</v>
      </c>
      <c r="J11" s="236"/>
    </row>
    <row r="12" spans="1:10" ht="24" customHeight="1">
      <c r="A12" s="43"/>
      <c r="B12" s="44"/>
      <c r="C12" s="45"/>
      <c r="D12" s="43"/>
      <c r="E12" s="43"/>
      <c r="F12" s="237" t="s">
        <v>37</v>
      </c>
      <c r="G12" s="43"/>
      <c r="H12" s="237" t="s">
        <v>37</v>
      </c>
      <c r="I12" s="43"/>
      <c r="J12" s="237" t="s">
        <v>37</v>
      </c>
    </row>
    <row r="13" spans="1:10" ht="24" customHeight="1">
      <c r="A13" s="37"/>
      <c r="B13" s="38"/>
      <c r="C13" s="40"/>
      <c r="D13" s="37"/>
      <c r="E13" s="37"/>
      <c r="F13" s="233"/>
      <c r="G13" s="37"/>
      <c r="H13" s="233"/>
      <c r="I13" s="37"/>
      <c r="J13" s="233"/>
    </row>
    <row r="14" spans="1:10" ht="24" customHeight="1">
      <c r="A14" s="41"/>
      <c r="B14" s="241" t="s">
        <v>128</v>
      </c>
      <c r="C14" s="242"/>
      <c r="D14" s="41"/>
      <c r="E14" s="42" t="s">
        <v>38</v>
      </c>
      <c r="F14" s="236"/>
      <c r="G14" s="42" t="s">
        <v>38</v>
      </c>
      <c r="H14" s="236"/>
      <c r="I14" s="42" t="s">
        <v>38</v>
      </c>
      <c r="J14" s="236"/>
    </row>
    <row r="15" spans="1:10" ht="24" customHeight="1">
      <c r="A15" s="43"/>
      <c r="B15" s="44"/>
      <c r="C15" s="45"/>
      <c r="D15" s="43"/>
      <c r="E15" s="43"/>
      <c r="F15" s="237" t="s">
        <v>37</v>
      </c>
      <c r="G15" s="43"/>
      <c r="H15" s="237" t="s">
        <v>37</v>
      </c>
      <c r="I15" s="43"/>
      <c r="J15" s="237" t="s">
        <v>37</v>
      </c>
    </row>
    <row r="16" spans="1:10" ht="24" customHeight="1">
      <c r="A16" s="37"/>
      <c r="B16" s="38"/>
      <c r="C16" s="40"/>
      <c r="D16" s="87"/>
      <c r="E16" s="37"/>
      <c r="F16" s="233"/>
      <c r="G16" s="37"/>
      <c r="H16" s="233"/>
      <c r="I16" s="37"/>
      <c r="J16" s="233"/>
    </row>
    <row r="17" spans="1:10" ht="24" customHeight="1">
      <c r="A17" s="41"/>
      <c r="B17" s="241" t="s">
        <v>128</v>
      </c>
      <c r="C17" s="242"/>
      <c r="D17" s="41"/>
      <c r="E17" s="42" t="s">
        <v>38</v>
      </c>
      <c r="F17" s="236"/>
      <c r="G17" s="42" t="s">
        <v>38</v>
      </c>
      <c r="H17" s="236"/>
      <c r="I17" s="42" t="s">
        <v>38</v>
      </c>
      <c r="J17" s="236"/>
    </row>
    <row r="18" spans="1:10" ht="24" customHeight="1">
      <c r="A18" s="43"/>
      <c r="B18" s="44"/>
      <c r="C18" s="45"/>
      <c r="D18" s="43"/>
      <c r="E18" s="43"/>
      <c r="F18" s="237" t="s">
        <v>37</v>
      </c>
      <c r="G18" s="43"/>
      <c r="H18" s="237" t="s">
        <v>37</v>
      </c>
      <c r="I18" s="43"/>
      <c r="J18" s="237" t="s">
        <v>37</v>
      </c>
    </row>
    <row r="19" spans="1:10" ht="24" customHeight="1">
      <c r="A19" s="37"/>
      <c r="B19" s="38"/>
      <c r="C19" s="40"/>
      <c r="D19" s="37"/>
      <c r="E19" s="37"/>
      <c r="F19" s="233"/>
      <c r="G19" s="37"/>
      <c r="H19" s="233"/>
      <c r="I19" s="37"/>
      <c r="J19" s="233"/>
    </row>
    <row r="20" spans="1:10" ht="24" customHeight="1">
      <c r="A20" s="41"/>
      <c r="B20" s="241" t="s">
        <v>128</v>
      </c>
      <c r="C20" s="242"/>
      <c r="D20" s="41"/>
      <c r="E20" s="42" t="s">
        <v>38</v>
      </c>
      <c r="F20" s="236"/>
      <c r="G20" s="42" t="s">
        <v>38</v>
      </c>
      <c r="H20" s="236"/>
      <c r="I20" s="42" t="s">
        <v>38</v>
      </c>
      <c r="J20" s="236"/>
    </row>
    <row r="21" spans="1:10" ht="24" customHeight="1">
      <c r="A21" s="43"/>
      <c r="B21" s="44"/>
      <c r="C21" s="45"/>
      <c r="D21" s="43"/>
      <c r="E21" s="43"/>
      <c r="F21" s="233" t="s">
        <v>37</v>
      </c>
      <c r="G21" s="43"/>
      <c r="H21" s="233" t="s">
        <v>37</v>
      </c>
      <c r="I21" s="43"/>
      <c r="J21" s="233" t="s">
        <v>37</v>
      </c>
    </row>
    <row r="22" spans="1:10" ht="24" customHeight="1">
      <c r="A22" s="37"/>
      <c r="B22" s="38"/>
      <c r="C22" s="40"/>
      <c r="D22" s="37"/>
      <c r="E22" s="37"/>
      <c r="F22" s="233"/>
      <c r="G22" s="37"/>
      <c r="H22" s="233"/>
      <c r="I22" s="37"/>
      <c r="J22" s="233"/>
    </row>
    <row r="23" spans="1:10" ht="24" customHeight="1">
      <c r="A23" s="41"/>
      <c r="B23" s="241" t="s">
        <v>128</v>
      </c>
      <c r="C23" s="242"/>
      <c r="D23" s="41"/>
      <c r="E23" s="42" t="s">
        <v>38</v>
      </c>
      <c r="F23" s="234"/>
      <c r="G23" s="42" t="s">
        <v>38</v>
      </c>
      <c r="H23" s="234"/>
      <c r="I23" s="42" t="s">
        <v>38</v>
      </c>
      <c r="J23" s="234"/>
    </row>
    <row r="24" spans="1:10" ht="13.5" customHeight="1">
      <c r="A24" s="15" t="s">
        <v>39</v>
      </c>
      <c r="B24" s="46" t="s">
        <v>40</v>
      </c>
      <c r="F24" s="19"/>
      <c r="H24" s="19"/>
      <c r="J24" s="19"/>
    </row>
    <row r="25" spans="1:10" ht="13.8">
      <c r="A25" s="15" t="s">
        <v>41</v>
      </c>
      <c r="B25" s="15" t="s">
        <v>42</v>
      </c>
    </row>
    <row r="26" spans="1:10" ht="13.8">
      <c r="A26" s="15" t="s">
        <v>43</v>
      </c>
      <c r="B26" s="83" t="s">
        <v>130</v>
      </c>
    </row>
    <row r="27" spans="1:10" ht="13.8">
      <c r="A27" s="15" t="s">
        <v>44</v>
      </c>
      <c r="B27" s="83" t="s">
        <v>132</v>
      </c>
    </row>
    <row r="28" spans="1:10" ht="13.8">
      <c r="A28" s="15" t="s">
        <v>45</v>
      </c>
      <c r="B28" s="83" t="s">
        <v>133</v>
      </c>
    </row>
    <row r="29" spans="1:10" ht="13.8">
      <c r="A29" s="15"/>
      <c r="B29" s="15"/>
    </row>
    <row r="30" spans="1:10" ht="13.8">
      <c r="A30" s="31" t="s">
        <v>46</v>
      </c>
    </row>
  </sheetData>
  <sheetProtection selectLockedCells="1" selectUnlockedCells="1"/>
  <mergeCells count="28">
    <mergeCell ref="B20:C20"/>
    <mergeCell ref="B23:C23"/>
    <mergeCell ref="B4:C4"/>
    <mergeCell ref="B5:C5"/>
    <mergeCell ref="B8:C8"/>
    <mergeCell ref="B11:C11"/>
    <mergeCell ref="B14:C14"/>
    <mergeCell ref="B17:C17"/>
    <mergeCell ref="A2:F2"/>
    <mergeCell ref="D4:D5"/>
    <mergeCell ref="F6:F8"/>
    <mergeCell ref="F9:F11"/>
    <mergeCell ref="F12:F14"/>
    <mergeCell ref="F15:F17"/>
    <mergeCell ref="F18:F20"/>
    <mergeCell ref="F21:F23"/>
    <mergeCell ref="H6:H8"/>
    <mergeCell ref="H9:H11"/>
    <mergeCell ref="H12:H14"/>
    <mergeCell ref="H15:H17"/>
    <mergeCell ref="H18:H20"/>
    <mergeCell ref="H21:H23"/>
    <mergeCell ref="J21:J23"/>
    <mergeCell ref="J6:J8"/>
    <mergeCell ref="J9:J11"/>
    <mergeCell ref="J12:J14"/>
    <mergeCell ref="J15:J17"/>
    <mergeCell ref="J18:J20"/>
  </mergeCells>
  <phoneticPr fontId="24"/>
  <pageMargins left="0.4201388888888889" right="0.4597222222222222" top="0.62986111111111109" bottom="0.52986111111111112" header="0.51180555555555551" footer="0.51180555555555551"/>
  <pageSetup paperSize="9" scale="9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activeCell="I11" sqref="I11"/>
    </sheetView>
  </sheetViews>
  <sheetFormatPr defaultColWidth="8.5546875" defaultRowHeight="13.2"/>
  <cols>
    <col min="1" max="1" width="18.77734375" customWidth="1"/>
    <col min="2" max="2" width="19.44140625" customWidth="1"/>
    <col min="3" max="3" width="15.88671875" customWidth="1"/>
    <col min="4" max="4" width="3.6640625" customWidth="1"/>
    <col min="5" max="5" width="13.33203125" customWidth="1"/>
    <col min="6" max="6" width="18.44140625" customWidth="1"/>
    <col min="7" max="7" width="15.5546875" customWidth="1"/>
    <col min="8" max="8" width="27.6640625" customWidth="1"/>
    <col min="9" max="9" width="19.44140625" customWidth="1"/>
  </cols>
  <sheetData>
    <row r="1" spans="1:9" ht="20.25" customHeight="1">
      <c r="A1" s="47" t="s">
        <v>134</v>
      </c>
      <c r="C1" s="1"/>
      <c r="D1" s="1"/>
      <c r="I1" s="2" t="s">
        <v>47</v>
      </c>
    </row>
    <row r="3" spans="1:9" ht="13.8">
      <c r="A3" s="3" t="s">
        <v>1</v>
      </c>
      <c r="B3" s="3"/>
      <c r="C3" s="3"/>
    </row>
    <row r="4" spans="1:9" ht="6.75" customHeight="1"/>
    <row r="5" spans="1:9" ht="28.5" customHeight="1">
      <c r="A5" s="4" t="s">
        <v>48</v>
      </c>
      <c r="B5" s="4" t="s">
        <v>49</v>
      </c>
      <c r="C5" s="48" t="s">
        <v>50</v>
      </c>
      <c r="D5" s="5"/>
      <c r="E5" s="6" t="s">
        <v>51</v>
      </c>
      <c r="F5" s="230" t="s">
        <v>52</v>
      </c>
      <c r="G5" s="230"/>
      <c r="H5" s="4" t="s">
        <v>53</v>
      </c>
      <c r="I5" s="4" t="s">
        <v>54</v>
      </c>
    </row>
    <row r="6" spans="1:9" ht="104.1" customHeight="1">
      <c r="A6" s="84" t="s">
        <v>137</v>
      </c>
      <c r="B6" s="8"/>
      <c r="C6" s="9"/>
      <c r="D6" s="49"/>
      <c r="E6" s="11"/>
      <c r="F6" s="27"/>
      <c r="G6" s="28"/>
      <c r="H6" s="8"/>
      <c r="I6" s="84" t="s">
        <v>135</v>
      </c>
    </row>
    <row r="7" spans="1:9" ht="104.1" customHeight="1">
      <c r="A7" s="84" t="s">
        <v>137</v>
      </c>
      <c r="B7" s="8"/>
      <c r="C7" s="9"/>
      <c r="D7" s="49"/>
      <c r="E7" s="11"/>
      <c r="F7" s="27"/>
      <c r="G7" s="28"/>
      <c r="H7" s="8"/>
      <c r="I7" s="84" t="s">
        <v>135</v>
      </c>
    </row>
    <row r="8" spans="1:9" ht="104.1" customHeight="1">
      <c r="A8" s="84" t="s">
        <v>137</v>
      </c>
      <c r="B8" s="8"/>
      <c r="C8" s="9"/>
      <c r="D8" s="49"/>
      <c r="E8" s="11"/>
      <c r="F8" s="27"/>
      <c r="G8" s="28"/>
      <c r="H8" s="8"/>
      <c r="I8" s="84" t="s">
        <v>135</v>
      </c>
    </row>
    <row r="9" spans="1:9" ht="104.1" customHeight="1">
      <c r="A9" s="84" t="s">
        <v>137</v>
      </c>
      <c r="B9" s="8"/>
      <c r="C9" s="9"/>
      <c r="D9" s="49"/>
      <c r="E9" s="11"/>
      <c r="F9" s="27"/>
      <c r="G9" s="28"/>
      <c r="H9" s="8"/>
      <c r="I9" s="84" t="s">
        <v>135</v>
      </c>
    </row>
    <row r="10" spans="1:9" ht="13.5" customHeight="1">
      <c r="A10" s="15" t="s">
        <v>55</v>
      </c>
      <c r="C10" s="29"/>
      <c r="D10" s="30"/>
      <c r="G10" s="29"/>
    </row>
    <row r="11" spans="1:9" ht="13.5" customHeight="1">
      <c r="A11" s="15" t="s">
        <v>56</v>
      </c>
      <c r="B11" s="15"/>
      <c r="I11" s="86"/>
    </row>
    <row r="14" spans="1:9" ht="15" customHeight="1"/>
    <row r="16" spans="1:9">
      <c r="D16" s="86"/>
    </row>
  </sheetData>
  <sheetProtection selectLockedCells="1" selectUnlockedCells="1"/>
  <mergeCells count="1">
    <mergeCell ref="F5:G5"/>
  </mergeCells>
  <phoneticPr fontId="24"/>
  <pageMargins left="0.86614173228346458" right="0.55118110236220474" top="0.78740157480314965" bottom="0.51181102362204722" header="0.51181102362204722" footer="0.51181102362204722"/>
  <pageSetup paperSize="9" scale="88"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F57"/>
  <sheetViews>
    <sheetView showGridLines="0" tabSelected="1" view="pageBreakPreview" zoomScale="75" zoomScaleNormal="55" zoomScaleSheetLayoutView="75" workbookViewId="0">
      <selection activeCell="AA10" sqref="AA10"/>
    </sheetView>
  </sheetViews>
  <sheetFormatPr defaultColWidth="5" defaultRowHeight="20.25" customHeight="1"/>
  <cols>
    <col min="1" max="1" width="1.5546875" style="124" customWidth="1"/>
    <col min="2" max="56" width="6.21875" style="124" customWidth="1"/>
    <col min="57" max="16384" width="5" style="124"/>
  </cols>
  <sheetData>
    <row r="1" spans="2:57" s="96" customFormat="1" ht="20.25" customHeight="1">
      <c r="C1" s="97" t="s">
        <v>320</v>
      </c>
      <c r="D1" s="97"/>
      <c r="G1" s="98" t="s">
        <v>157</v>
      </c>
      <c r="J1" s="97"/>
      <c r="K1" s="97"/>
      <c r="L1" s="97"/>
      <c r="M1" s="97"/>
      <c r="AK1" s="99" t="s">
        <v>158</v>
      </c>
      <c r="AL1" s="99" t="s">
        <v>159</v>
      </c>
      <c r="AM1" s="263" t="s">
        <v>318</v>
      </c>
      <c r="AN1" s="263"/>
      <c r="AO1" s="263"/>
      <c r="AP1" s="263"/>
      <c r="AQ1" s="263"/>
      <c r="AR1" s="263"/>
      <c r="AS1" s="263"/>
      <c r="AT1" s="263"/>
      <c r="AU1" s="263"/>
      <c r="AV1" s="263"/>
      <c r="AW1" s="263"/>
      <c r="AX1" s="263"/>
      <c r="AY1" s="263"/>
      <c r="AZ1" s="263"/>
      <c r="BA1" s="263"/>
      <c r="BB1" s="100" t="s">
        <v>161</v>
      </c>
    </row>
    <row r="2" spans="2:57" s="101" customFormat="1" ht="20.25" customHeight="1">
      <c r="D2" s="98"/>
      <c r="H2" s="98"/>
      <c r="I2" s="99"/>
      <c r="J2" s="99"/>
      <c r="K2" s="99"/>
      <c r="L2" s="99"/>
      <c r="M2" s="99"/>
      <c r="T2" s="99" t="s">
        <v>162</v>
      </c>
      <c r="U2" s="264">
        <v>7</v>
      </c>
      <c r="V2" s="264"/>
      <c r="W2" s="99" t="s">
        <v>159</v>
      </c>
      <c r="X2" s="265">
        <f>IF(U2=0,"",YEAR(DATE(2018+U2,1,1)))</f>
        <v>2025</v>
      </c>
      <c r="Y2" s="265"/>
      <c r="Z2" s="101" t="s">
        <v>163</v>
      </c>
      <c r="AA2" s="101" t="s">
        <v>164</v>
      </c>
      <c r="AB2" s="264">
        <v>1</v>
      </c>
      <c r="AC2" s="264"/>
      <c r="AD2" s="101" t="s">
        <v>165</v>
      </c>
      <c r="AJ2" s="100"/>
      <c r="AK2" s="99" t="s">
        <v>166</v>
      </c>
      <c r="AL2" s="99" t="s">
        <v>159</v>
      </c>
      <c r="AM2" s="264"/>
      <c r="AN2" s="264"/>
      <c r="AO2" s="264"/>
      <c r="AP2" s="264"/>
      <c r="AQ2" s="264"/>
      <c r="AR2" s="264"/>
      <c r="AS2" s="264"/>
      <c r="AT2" s="264"/>
      <c r="AU2" s="264"/>
      <c r="AV2" s="264"/>
      <c r="AW2" s="264"/>
      <c r="AX2" s="264"/>
      <c r="AY2" s="264"/>
      <c r="AZ2" s="264"/>
      <c r="BA2" s="264"/>
      <c r="BB2" s="100" t="s">
        <v>161</v>
      </c>
      <c r="BC2" s="99"/>
      <c r="BD2" s="99"/>
      <c r="BE2" s="99"/>
    </row>
    <row r="3" spans="2:57" s="101" customFormat="1" ht="20.25" customHeight="1">
      <c r="D3" s="98"/>
      <c r="H3" s="98"/>
      <c r="I3" s="99"/>
      <c r="J3" s="99"/>
      <c r="K3" s="99"/>
      <c r="L3" s="99"/>
      <c r="M3" s="99"/>
      <c r="T3" s="102"/>
      <c r="U3" s="103"/>
      <c r="V3" s="103"/>
      <c r="W3" s="104"/>
      <c r="X3" s="103"/>
      <c r="Y3" s="103"/>
      <c r="Z3" s="105"/>
      <c r="AA3" s="105"/>
      <c r="AB3" s="103"/>
      <c r="AC3" s="103"/>
      <c r="AD3" s="106"/>
      <c r="AJ3" s="100"/>
      <c r="AK3" s="99"/>
      <c r="AL3" s="99"/>
      <c r="AM3" s="107"/>
      <c r="AN3" s="107"/>
      <c r="AO3" s="107"/>
      <c r="AP3" s="107"/>
      <c r="AQ3" s="107"/>
      <c r="AR3" s="107"/>
      <c r="AS3" s="107"/>
      <c r="AT3" s="107"/>
      <c r="AU3" s="107"/>
      <c r="AV3" s="107"/>
      <c r="AW3" s="107"/>
      <c r="AX3" s="107"/>
      <c r="AY3" s="108" t="s">
        <v>167</v>
      </c>
      <c r="AZ3" s="266" t="s">
        <v>168</v>
      </c>
      <c r="BA3" s="266"/>
      <c r="BB3" s="266"/>
      <c r="BC3" s="266"/>
      <c r="BD3" s="99"/>
      <c r="BE3" s="99"/>
    </row>
    <row r="4" spans="2:57" s="101" customFormat="1" ht="20.25" customHeight="1">
      <c r="B4" s="109"/>
      <c r="C4" s="109"/>
      <c r="D4" s="109"/>
      <c r="E4" s="109"/>
      <c r="F4" s="109"/>
      <c r="G4" s="109"/>
      <c r="H4" s="109"/>
      <c r="I4" s="109"/>
      <c r="J4" s="110"/>
      <c r="K4" s="111"/>
      <c r="L4" s="111"/>
      <c r="M4" s="111"/>
      <c r="N4" s="111"/>
      <c r="O4" s="111"/>
      <c r="P4" s="112"/>
      <c r="Q4" s="111"/>
      <c r="R4" s="111"/>
      <c r="Z4" s="105"/>
      <c r="AA4" s="105"/>
      <c r="AB4" s="103"/>
      <c r="AC4" s="103"/>
      <c r="AD4" s="106"/>
      <c r="AJ4" s="100"/>
      <c r="AK4" s="99"/>
      <c r="AL4" s="99"/>
      <c r="AM4" s="107"/>
      <c r="AN4" s="107"/>
      <c r="AO4" s="107"/>
      <c r="AP4" s="107"/>
      <c r="AQ4" s="107"/>
      <c r="AR4" s="107"/>
      <c r="AS4" s="107"/>
      <c r="AT4" s="107"/>
      <c r="AU4" s="107"/>
      <c r="AV4" s="107"/>
      <c r="AW4" s="107"/>
      <c r="AX4" s="107"/>
      <c r="AY4" s="108" t="s">
        <v>169</v>
      </c>
      <c r="AZ4" s="266" t="s">
        <v>170</v>
      </c>
      <c r="BA4" s="266"/>
      <c r="BB4" s="266"/>
      <c r="BC4" s="266"/>
      <c r="BD4" s="99"/>
      <c r="BE4" s="99"/>
    </row>
    <row r="5" spans="2:57" s="101" customFormat="1" ht="20.25" customHeight="1">
      <c r="B5" s="113"/>
      <c r="C5" s="113"/>
      <c r="D5" s="113"/>
      <c r="E5" s="113"/>
      <c r="F5" s="113"/>
      <c r="G5" s="113"/>
      <c r="H5" s="113"/>
      <c r="I5" s="113"/>
      <c r="J5" s="111"/>
      <c r="K5" s="114"/>
      <c r="L5" s="115"/>
      <c r="M5" s="115"/>
      <c r="N5" s="115"/>
      <c r="O5" s="115"/>
      <c r="P5" s="113"/>
      <c r="Q5" s="109"/>
      <c r="R5" s="109"/>
      <c r="S5" s="96"/>
      <c r="Z5" s="105"/>
      <c r="AA5" s="105"/>
      <c r="AB5" s="103"/>
      <c r="AC5" s="103"/>
      <c r="AD5" s="96"/>
      <c r="AE5" s="96"/>
      <c r="AF5" s="96"/>
      <c r="AG5" s="96"/>
      <c r="AJ5" s="96" t="s">
        <v>171</v>
      </c>
      <c r="AK5" s="96"/>
      <c r="AL5" s="96"/>
      <c r="AM5" s="96"/>
      <c r="AN5" s="96"/>
      <c r="AO5" s="96"/>
      <c r="AP5" s="96"/>
      <c r="AQ5" s="96"/>
      <c r="AR5" s="109"/>
      <c r="AS5" s="109"/>
      <c r="AT5" s="116"/>
      <c r="AU5" s="96"/>
      <c r="AV5" s="280">
        <v>40</v>
      </c>
      <c r="AW5" s="281"/>
      <c r="AX5" s="116" t="s">
        <v>172</v>
      </c>
      <c r="AY5" s="96"/>
      <c r="AZ5" s="280">
        <v>160</v>
      </c>
      <c r="BA5" s="281"/>
      <c r="BB5" s="116" t="s">
        <v>173</v>
      </c>
      <c r="BC5" s="96"/>
      <c r="BE5" s="99"/>
    </row>
    <row r="6" spans="2:57" s="101" customFormat="1" ht="20.25" customHeight="1">
      <c r="B6" s="113"/>
      <c r="C6" s="113"/>
      <c r="D6" s="113"/>
      <c r="E6" s="113"/>
      <c r="F6" s="113"/>
      <c r="G6" s="113"/>
      <c r="H6" s="113"/>
      <c r="I6" s="113"/>
      <c r="J6" s="113"/>
      <c r="K6" s="117"/>
      <c r="L6" s="117"/>
      <c r="M6" s="117"/>
      <c r="N6" s="113"/>
      <c r="O6" s="118"/>
      <c r="P6" s="119"/>
      <c r="Q6" s="119"/>
      <c r="R6" s="120"/>
      <c r="S6" s="121"/>
      <c r="Z6" s="105"/>
      <c r="AA6" s="105"/>
      <c r="AB6" s="103"/>
      <c r="AC6" s="103"/>
      <c r="AD6" s="116"/>
      <c r="AE6" s="96"/>
      <c r="AF6" s="96"/>
      <c r="AG6" s="96"/>
      <c r="AL6" s="96"/>
      <c r="AM6" s="96"/>
      <c r="AN6" s="122"/>
      <c r="AO6" s="123"/>
      <c r="AP6" s="123"/>
      <c r="AQ6" s="121"/>
      <c r="AR6" s="121"/>
      <c r="AS6" s="121"/>
      <c r="AT6" s="121"/>
      <c r="AU6" s="121"/>
      <c r="AV6" s="121"/>
      <c r="AW6" s="96" t="s">
        <v>174</v>
      </c>
      <c r="AX6" s="96"/>
      <c r="AY6" s="96"/>
      <c r="AZ6" s="282">
        <f>DAY(EOMONTH(DATE(X2,AB2,1),0))</f>
        <v>31</v>
      </c>
      <c r="BA6" s="283"/>
      <c r="BB6" s="116" t="s">
        <v>175</v>
      </c>
      <c r="BE6" s="99"/>
    </row>
    <row r="7" spans="2:57" ht="20.25" customHeight="1" thickBot="1">
      <c r="C7" s="125"/>
      <c r="D7" s="125"/>
      <c r="S7" s="125"/>
      <c r="AJ7" s="125"/>
      <c r="BC7" s="126"/>
      <c r="BD7" s="126"/>
      <c r="BE7" s="126"/>
    </row>
    <row r="8" spans="2:57" ht="20.25" customHeight="1" thickBot="1">
      <c r="B8" s="246" t="s">
        <v>176</v>
      </c>
      <c r="C8" s="249" t="s">
        <v>177</v>
      </c>
      <c r="D8" s="250"/>
      <c r="E8" s="255" t="s">
        <v>178</v>
      </c>
      <c r="F8" s="250"/>
      <c r="G8" s="255" t="s">
        <v>179</v>
      </c>
      <c r="H8" s="249"/>
      <c r="I8" s="249"/>
      <c r="J8" s="249"/>
      <c r="K8" s="250"/>
      <c r="L8" s="255" t="s">
        <v>180</v>
      </c>
      <c r="M8" s="249"/>
      <c r="N8" s="249"/>
      <c r="O8" s="258"/>
      <c r="P8" s="261" t="s">
        <v>181</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67" t="str">
        <f>IF(AZ3="４週","(9)1～4週目の勤務時間数合計","(9)1か月の勤務時間数合計")</f>
        <v>(9)1～4週目の勤務時間数合計</v>
      </c>
      <c r="AV8" s="268"/>
      <c r="AW8" s="267" t="s">
        <v>182</v>
      </c>
      <c r="AX8" s="268"/>
      <c r="AY8" s="275" t="s">
        <v>183</v>
      </c>
      <c r="AZ8" s="275"/>
      <c r="BA8" s="275"/>
      <c r="BB8" s="275"/>
      <c r="BC8" s="275"/>
      <c r="BD8" s="275"/>
    </row>
    <row r="9" spans="2:57" ht="20.25" customHeight="1" thickBot="1">
      <c r="B9" s="247"/>
      <c r="C9" s="251"/>
      <c r="D9" s="252"/>
      <c r="E9" s="256"/>
      <c r="F9" s="252"/>
      <c r="G9" s="256"/>
      <c r="H9" s="251"/>
      <c r="I9" s="251"/>
      <c r="J9" s="251"/>
      <c r="K9" s="252"/>
      <c r="L9" s="256"/>
      <c r="M9" s="251"/>
      <c r="N9" s="251"/>
      <c r="O9" s="259"/>
      <c r="P9" s="277" t="s">
        <v>184</v>
      </c>
      <c r="Q9" s="278"/>
      <c r="R9" s="278"/>
      <c r="S9" s="278"/>
      <c r="T9" s="278"/>
      <c r="U9" s="278"/>
      <c r="V9" s="279"/>
      <c r="W9" s="277" t="s">
        <v>185</v>
      </c>
      <c r="X9" s="278"/>
      <c r="Y9" s="278"/>
      <c r="Z9" s="278"/>
      <c r="AA9" s="278"/>
      <c r="AB9" s="278"/>
      <c r="AC9" s="279"/>
      <c r="AD9" s="277" t="s">
        <v>186</v>
      </c>
      <c r="AE9" s="278"/>
      <c r="AF9" s="278"/>
      <c r="AG9" s="278"/>
      <c r="AH9" s="278"/>
      <c r="AI9" s="278"/>
      <c r="AJ9" s="279"/>
      <c r="AK9" s="277" t="s">
        <v>187</v>
      </c>
      <c r="AL9" s="278"/>
      <c r="AM9" s="278"/>
      <c r="AN9" s="278"/>
      <c r="AO9" s="278"/>
      <c r="AP9" s="278"/>
      <c r="AQ9" s="279"/>
      <c r="AR9" s="277" t="s">
        <v>188</v>
      </c>
      <c r="AS9" s="278"/>
      <c r="AT9" s="279"/>
      <c r="AU9" s="269"/>
      <c r="AV9" s="270"/>
      <c r="AW9" s="269"/>
      <c r="AX9" s="270"/>
      <c r="AY9" s="275"/>
      <c r="AZ9" s="275"/>
      <c r="BA9" s="275"/>
      <c r="BB9" s="275"/>
      <c r="BC9" s="275"/>
      <c r="BD9" s="275"/>
    </row>
    <row r="10" spans="2:57" ht="20.25" customHeight="1" thickBot="1">
      <c r="B10" s="247"/>
      <c r="C10" s="251"/>
      <c r="D10" s="252"/>
      <c r="E10" s="256"/>
      <c r="F10" s="252"/>
      <c r="G10" s="256"/>
      <c r="H10" s="251"/>
      <c r="I10" s="251"/>
      <c r="J10" s="251"/>
      <c r="K10" s="252"/>
      <c r="L10" s="256"/>
      <c r="M10" s="251"/>
      <c r="N10" s="251"/>
      <c r="O10" s="259"/>
      <c r="P10" s="127">
        <f>DAY(DATE($X$2,$AB$2,1))</f>
        <v>1</v>
      </c>
      <c r="Q10" s="128">
        <f>DAY(DATE($X$2,$AB$2,2))</f>
        <v>2</v>
      </c>
      <c r="R10" s="128">
        <f>DAY(DATE($X$2,$AB$2,3))</f>
        <v>3</v>
      </c>
      <c r="S10" s="128">
        <f>DAY(DATE($X$2,$AB$2,4))</f>
        <v>4</v>
      </c>
      <c r="T10" s="128">
        <f>DAY(DATE($X$2,$AB$2,5))</f>
        <v>5</v>
      </c>
      <c r="U10" s="128">
        <f>DAY(DATE($X$2,$AB$2,6))</f>
        <v>6</v>
      </c>
      <c r="V10" s="129">
        <f>DAY(DATE($X$2,$AB$2,7))</f>
        <v>7</v>
      </c>
      <c r="W10" s="127">
        <f>DAY(DATE($X$2,$AB$2,8))</f>
        <v>8</v>
      </c>
      <c r="X10" s="128">
        <f>DAY(DATE($X$2,$AB$2,9))</f>
        <v>9</v>
      </c>
      <c r="Y10" s="128">
        <f>DAY(DATE($X$2,$AB$2,10))</f>
        <v>10</v>
      </c>
      <c r="Z10" s="128">
        <f>DAY(DATE($X$2,$AB$2,11))</f>
        <v>11</v>
      </c>
      <c r="AA10" s="128">
        <f>DAY(DATE($X$2,$AB$2,12))</f>
        <v>12</v>
      </c>
      <c r="AB10" s="128">
        <f>DAY(DATE($X$2,$AB$2,13))</f>
        <v>13</v>
      </c>
      <c r="AC10" s="129">
        <f>DAY(DATE($X$2,$AB$2,14))</f>
        <v>14</v>
      </c>
      <c r="AD10" s="127">
        <f>DAY(DATE($X$2,$AB$2,15))</f>
        <v>15</v>
      </c>
      <c r="AE10" s="128">
        <f>DAY(DATE($X$2,$AB$2,16))</f>
        <v>16</v>
      </c>
      <c r="AF10" s="128">
        <f>DAY(DATE($X$2,$AB$2,17))</f>
        <v>17</v>
      </c>
      <c r="AG10" s="128">
        <f>DAY(DATE($X$2,$AB$2,18))</f>
        <v>18</v>
      </c>
      <c r="AH10" s="128">
        <f>DAY(DATE($X$2,$AB$2,19))</f>
        <v>19</v>
      </c>
      <c r="AI10" s="128">
        <f>DAY(DATE($X$2,$AB$2,20))</f>
        <v>20</v>
      </c>
      <c r="AJ10" s="129">
        <f>DAY(DATE($X$2,$AB$2,21))</f>
        <v>21</v>
      </c>
      <c r="AK10" s="127">
        <f>DAY(DATE($X$2,$AB$2,22))</f>
        <v>22</v>
      </c>
      <c r="AL10" s="128">
        <f>DAY(DATE($X$2,$AB$2,23))</f>
        <v>23</v>
      </c>
      <c r="AM10" s="128">
        <f>DAY(DATE($X$2,$AB$2,24))</f>
        <v>24</v>
      </c>
      <c r="AN10" s="128">
        <f>DAY(DATE($X$2,$AB$2,25))</f>
        <v>25</v>
      </c>
      <c r="AO10" s="128">
        <f>DAY(DATE($X$2,$AB$2,26))</f>
        <v>26</v>
      </c>
      <c r="AP10" s="128">
        <f>DAY(DATE($X$2,$AB$2,27))</f>
        <v>27</v>
      </c>
      <c r="AQ10" s="129">
        <f>DAY(DATE($X$2,$AB$2,28))</f>
        <v>28</v>
      </c>
      <c r="AR10" s="127" t="str">
        <f>IF(AZ3="暦月",IF(DAY(DATE($X$2,$AB$2,29))=29,29,""),"")</f>
        <v/>
      </c>
      <c r="AS10" s="128" t="str">
        <f>IF(AZ3="暦月",IF(DAY(DATE($X$2,$AB$2,30))=30,30,""),"")</f>
        <v/>
      </c>
      <c r="AT10" s="130" t="str">
        <f>IF(AZ3="暦月",IF(DAY(DATE($X$2,$AB$2,31))=31,31,""),"")</f>
        <v/>
      </c>
      <c r="AU10" s="269"/>
      <c r="AV10" s="270"/>
      <c r="AW10" s="269"/>
      <c r="AX10" s="270"/>
      <c r="AY10" s="275"/>
      <c r="AZ10" s="275"/>
      <c r="BA10" s="275"/>
      <c r="BB10" s="275"/>
      <c r="BC10" s="275"/>
      <c r="BD10" s="275"/>
    </row>
    <row r="11" spans="2:57" ht="20.25" hidden="1" customHeight="1" thickBot="1">
      <c r="B11" s="247"/>
      <c r="C11" s="251"/>
      <c r="D11" s="252"/>
      <c r="E11" s="256"/>
      <c r="F11" s="252"/>
      <c r="G11" s="256"/>
      <c r="H11" s="251"/>
      <c r="I11" s="251"/>
      <c r="J11" s="251"/>
      <c r="K11" s="252"/>
      <c r="L11" s="256"/>
      <c r="M11" s="251"/>
      <c r="N11" s="251"/>
      <c r="O11" s="259"/>
      <c r="P11" s="127">
        <f>WEEKDAY(DATE($X$2,$AB$2,1))</f>
        <v>4</v>
      </c>
      <c r="Q11" s="128">
        <f>WEEKDAY(DATE($X$2,$AB$2,2))</f>
        <v>5</v>
      </c>
      <c r="R11" s="128">
        <f>WEEKDAY(DATE($X$2,$AB$2,3))</f>
        <v>6</v>
      </c>
      <c r="S11" s="128">
        <f>WEEKDAY(DATE($X$2,$AB$2,4))</f>
        <v>7</v>
      </c>
      <c r="T11" s="128">
        <f>WEEKDAY(DATE($X$2,$AB$2,5))</f>
        <v>1</v>
      </c>
      <c r="U11" s="128">
        <f>WEEKDAY(DATE($X$2,$AB$2,6))</f>
        <v>2</v>
      </c>
      <c r="V11" s="129">
        <f>WEEKDAY(DATE($X$2,$AB$2,7))</f>
        <v>3</v>
      </c>
      <c r="W11" s="127">
        <f>WEEKDAY(DATE($X$2,$AB$2,8))</f>
        <v>4</v>
      </c>
      <c r="X11" s="128">
        <f>WEEKDAY(DATE($X$2,$AB$2,9))</f>
        <v>5</v>
      </c>
      <c r="Y11" s="128">
        <f>WEEKDAY(DATE($X$2,$AB$2,10))</f>
        <v>6</v>
      </c>
      <c r="Z11" s="128">
        <f>WEEKDAY(DATE($X$2,$AB$2,11))</f>
        <v>7</v>
      </c>
      <c r="AA11" s="128">
        <f>WEEKDAY(DATE($X$2,$AB$2,12))</f>
        <v>1</v>
      </c>
      <c r="AB11" s="128">
        <f>WEEKDAY(DATE($X$2,$AB$2,13))</f>
        <v>2</v>
      </c>
      <c r="AC11" s="129">
        <f>WEEKDAY(DATE($X$2,$AB$2,14))</f>
        <v>3</v>
      </c>
      <c r="AD11" s="127">
        <f>WEEKDAY(DATE($X$2,$AB$2,15))</f>
        <v>4</v>
      </c>
      <c r="AE11" s="128">
        <f>WEEKDAY(DATE($X$2,$AB$2,16))</f>
        <v>5</v>
      </c>
      <c r="AF11" s="128">
        <f>WEEKDAY(DATE($X$2,$AB$2,17))</f>
        <v>6</v>
      </c>
      <c r="AG11" s="128">
        <f>WEEKDAY(DATE($X$2,$AB$2,18))</f>
        <v>7</v>
      </c>
      <c r="AH11" s="128">
        <f>WEEKDAY(DATE($X$2,$AB$2,19))</f>
        <v>1</v>
      </c>
      <c r="AI11" s="128">
        <f>WEEKDAY(DATE($X$2,$AB$2,20))</f>
        <v>2</v>
      </c>
      <c r="AJ11" s="129">
        <f>WEEKDAY(DATE($X$2,$AB$2,21))</f>
        <v>3</v>
      </c>
      <c r="AK11" s="127">
        <f>WEEKDAY(DATE($X$2,$AB$2,22))</f>
        <v>4</v>
      </c>
      <c r="AL11" s="128">
        <f>WEEKDAY(DATE($X$2,$AB$2,23))</f>
        <v>5</v>
      </c>
      <c r="AM11" s="128">
        <f>WEEKDAY(DATE($X$2,$AB$2,24))</f>
        <v>6</v>
      </c>
      <c r="AN11" s="128">
        <f>WEEKDAY(DATE($X$2,$AB$2,25))</f>
        <v>7</v>
      </c>
      <c r="AO11" s="128">
        <f>WEEKDAY(DATE($X$2,$AB$2,26))</f>
        <v>1</v>
      </c>
      <c r="AP11" s="128">
        <f>WEEKDAY(DATE($X$2,$AB$2,27))</f>
        <v>2</v>
      </c>
      <c r="AQ11" s="129">
        <f>WEEKDAY(DATE($X$2,$AB$2,28))</f>
        <v>3</v>
      </c>
      <c r="AR11" s="127">
        <f>IF(AR10=29,WEEKDAY(DATE($X$2,$AB$2,29)),0)</f>
        <v>0</v>
      </c>
      <c r="AS11" s="128">
        <f>IF(AS10=30,WEEKDAY(DATE($X$2,$AB$2,30)),0)</f>
        <v>0</v>
      </c>
      <c r="AT11" s="130">
        <f>IF(AT10=31,WEEKDAY(DATE($X$2,$AB$2,31)),0)</f>
        <v>0</v>
      </c>
      <c r="AU11" s="271"/>
      <c r="AV11" s="272"/>
      <c r="AW11" s="271"/>
      <c r="AX11" s="272"/>
      <c r="AY11" s="276"/>
      <c r="AZ11" s="276"/>
      <c r="BA11" s="276"/>
      <c r="BB11" s="276"/>
      <c r="BC11" s="276"/>
      <c r="BD11" s="276"/>
    </row>
    <row r="12" spans="2:57" ht="20.25" customHeight="1" thickBot="1">
      <c r="B12" s="248"/>
      <c r="C12" s="253"/>
      <c r="D12" s="254"/>
      <c r="E12" s="257"/>
      <c r="F12" s="254"/>
      <c r="G12" s="257"/>
      <c r="H12" s="253"/>
      <c r="I12" s="253"/>
      <c r="J12" s="253"/>
      <c r="K12" s="254"/>
      <c r="L12" s="257"/>
      <c r="M12" s="253"/>
      <c r="N12" s="253"/>
      <c r="O12" s="260"/>
      <c r="P12" s="131" t="str">
        <f>IF(P11=1,"日",IF(P11=2,"月",IF(P11=3,"火",IF(P11=4,"水",IF(P11=5,"木",IF(P11=6,"金","土"))))))</f>
        <v>水</v>
      </c>
      <c r="Q12" s="132" t="str">
        <f t="shared" ref="Q12:AQ12" si="0">IF(Q11=1,"日",IF(Q11=2,"月",IF(Q11=3,"火",IF(Q11=4,"水",IF(Q11=5,"木",IF(Q11=6,"金","土"))))))</f>
        <v>木</v>
      </c>
      <c r="R12" s="132" t="str">
        <f t="shared" si="0"/>
        <v>金</v>
      </c>
      <c r="S12" s="132" t="str">
        <f t="shared" si="0"/>
        <v>土</v>
      </c>
      <c r="T12" s="132" t="str">
        <f t="shared" si="0"/>
        <v>日</v>
      </c>
      <c r="U12" s="132" t="str">
        <f t="shared" si="0"/>
        <v>月</v>
      </c>
      <c r="V12" s="133" t="str">
        <f t="shared" si="0"/>
        <v>火</v>
      </c>
      <c r="W12" s="131" t="str">
        <f t="shared" si="0"/>
        <v>水</v>
      </c>
      <c r="X12" s="132" t="str">
        <f t="shared" si="0"/>
        <v>木</v>
      </c>
      <c r="Y12" s="132" t="str">
        <f t="shared" si="0"/>
        <v>金</v>
      </c>
      <c r="Z12" s="132" t="str">
        <f t="shared" si="0"/>
        <v>土</v>
      </c>
      <c r="AA12" s="132" t="str">
        <f t="shared" si="0"/>
        <v>日</v>
      </c>
      <c r="AB12" s="132" t="str">
        <f t="shared" si="0"/>
        <v>月</v>
      </c>
      <c r="AC12" s="133" t="str">
        <f t="shared" si="0"/>
        <v>火</v>
      </c>
      <c r="AD12" s="131" t="str">
        <f t="shared" si="0"/>
        <v>水</v>
      </c>
      <c r="AE12" s="132" t="str">
        <f t="shared" si="0"/>
        <v>木</v>
      </c>
      <c r="AF12" s="132" t="str">
        <f t="shared" si="0"/>
        <v>金</v>
      </c>
      <c r="AG12" s="132" t="str">
        <f t="shared" si="0"/>
        <v>土</v>
      </c>
      <c r="AH12" s="132" t="str">
        <f t="shared" si="0"/>
        <v>日</v>
      </c>
      <c r="AI12" s="132" t="str">
        <f t="shared" si="0"/>
        <v>月</v>
      </c>
      <c r="AJ12" s="133" t="str">
        <f t="shared" si="0"/>
        <v>火</v>
      </c>
      <c r="AK12" s="131" t="str">
        <f t="shared" si="0"/>
        <v>水</v>
      </c>
      <c r="AL12" s="132" t="str">
        <f t="shared" si="0"/>
        <v>木</v>
      </c>
      <c r="AM12" s="132" t="str">
        <f t="shared" si="0"/>
        <v>金</v>
      </c>
      <c r="AN12" s="132" t="str">
        <f t="shared" si="0"/>
        <v>土</v>
      </c>
      <c r="AO12" s="132" t="str">
        <f t="shared" si="0"/>
        <v>日</v>
      </c>
      <c r="AP12" s="132" t="str">
        <f t="shared" si="0"/>
        <v>月</v>
      </c>
      <c r="AQ12" s="133" t="str">
        <f t="shared" si="0"/>
        <v>火</v>
      </c>
      <c r="AR12" s="132" t="str">
        <f>IF(AR11=1,"日",IF(AR11=2,"月",IF(AR11=3,"火",IF(AR11=4,"水",IF(AR11=5,"木",IF(AR11=6,"金",IF(AR11=0,"","土")))))))</f>
        <v/>
      </c>
      <c r="AS12" s="132" t="str">
        <f>IF(AS11=1,"日",IF(AS11=2,"月",IF(AS11=3,"火",IF(AS11=4,"水",IF(AS11=5,"木",IF(AS11=6,"金",IF(AS11=0,"","土")))))))</f>
        <v/>
      </c>
      <c r="AT12" s="134" t="str">
        <f>IF(AT11=1,"日",IF(AT11=2,"月",IF(AT11=3,"火",IF(AT11=4,"水",IF(AT11=5,"木",IF(AT11=6,"金",IF(AT11=0,"","土")))))))</f>
        <v/>
      </c>
      <c r="AU12" s="273"/>
      <c r="AV12" s="274"/>
      <c r="AW12" s="273"/>
      <c r="AX12" s="274"/>
      <c r="AY12" s="276"/>
      <c r="AZ12" s="276"/>
      <c r="BA12" s="276"/>
      <c r="BB12" s="276"/>
      <c r="BC12" s="276"/>
      <c r="BD12" s="276"/>
    </row>
    <row r="13" spans="2:57" ht="39.9" customHeight="1">
      <c r="B13" s="135">
        <v>1</v>
      </c>
      <c r="C13" s="304"/>
      <c r="D13" s="305"/>
      <c r="E13" s="306"/>
      <c r="F13" s="307"/>
      <c r="G13" s="308"/>
      <c r="H13" s="309"/>
      <c r="I13" s="309"/>
      <c r="J13" s="309"/>
      <c r="K13" s="310"/>
      <c r="L13" s="311"/>
      <c r="M13" s="312"/>
      <c r="N13" s="312"/>
      <c r="O13" s="313"/>
      <c r="P13" s="136"/>
      <c r="Q13" s="137"/>
      <c r="R13" s="137"/>
      <c r="S13" s="137"/>
      <c r="T13" s="137"/>
      <c r="U13" s="137"/>
      <c r="V13" s="138"/>
      <c r="W13" s="136"/>
      <c r="X13" s="137"/>
      <c r="Y13" s="137"/>
      <c r="Z13" s="137"/>
      <c r="AA13" s="137"/>
      <c r="AB13" s="137"/>
      <c r="AC13" s="138"/>
      <c r="AD13" s="136"/>
      <c r="AE13" s="137"/>
      <c r="AF13" s="137"/>
      <c r="AG13" s="137"/>
      <c r="AH13" s="137"/>
      <c r="AI13" s="137"/>
      <c r="AJ13" s="138"/>
      <c r="AK13" s="136"/>
      <c r="AL13" s="137"/>
      <c r="AM13" s="137"/>
      <c r="AN13" s="137"/>
      <c r="AO13" s="137"/>
      <c r="AP13" s="137"/>
      <c r="AQ13" s="138"/>
      <c r="AR13" s="136"/>
      <c r="AS13" s="137"/>
      <c r="AT13" s="138"/>
      <c r="AU13" s="314">
        <f>IF($AZ$3="４週",SUM(P13:AQ13),IF($AZ$3="暦月",SUM(P13:AT13),""))</f>
        <v>0</v>
      </c>
      <c r="AV13" s="315"/>
      <c r="AW13" s="316">
        <f t="shared" ref="AW13:AW30" si="1">IF($AZ$3="４週",AU13/4,IF($AZ$3="暦月",AU13/($AZ$6/7),""))</f>
        <v>0</v>
      </c>
      <c r="AX13" s="317"/>
      <c r="AY13" s="284"/>
      <c r="AZ13" s="285"/>
      <c r="BA13" s="285"/>
      <c r="BB13" s="285"/>
      <c r="BC13" s="285"/>
      <c r="BD13" s="286"/>
    </row>
    <row r="14" spans="2:57" ht="39.9" customHeight="1">
      <c r="B14" s="139">
        <f t="shared" ref="B14:B30" si="2">B13+1</f>
        <v>2</v>
      </c>
      <c r="C14" s="287"/>
      <c r="D14" s="288"/>
      <c r="E14" s="289"/>
      <c r="F14" s="290"/>
      <c r="G14" s="291"/>
      <c r="H14" s="292"/>
      <c r="I14" s="292"/>
      <c r="J14" s="292"/>
      <c r="K14" s="293"/>
      <c r="L14" s="294"/>
      <c r="M14" s="295"/>
      <c r="N14" s="295"/>
      <c r="O14" s="296"/>
      <c r="P14" s="140"/>
      <c r="Q14" s="141"/>
      <c r="R14" s="141"/>
      <c r="S14" s="141"/>
      <c r="T14" s="141"/>
      <c r="U14" s="141"/>
      <c r="V14" s="142"/>
      <c r="W14" s="140"/>
      <c r="X14" s="141"/>
      <c r="Y14" s="141"/>
      <c r="Z14" s="141"/>
      <c r="AA14" s="141"/>
      <c r="AB14" s="141"/>
      <c r="AC14" s="142"/>
      <c r="AD14" s="140"/>
      <c r="AE14" s="141"/>
      <c r="AF14" s="141"/>
      <c r="AG14" s="141"/>
      <c r="AH14" s="141"/>
      <c r="AI14" s="141"/>
      <c r="AJ14" s="142"/>
      <c r="AK14" s="140"/>
      <c r="AL14" s="141"/>
      <c r="AM14" s="141"/>
      <c r="AN14" s="141"/>
      <c r="AO14" s="141"/>
      <c r="AP14" s="141"/>
      <c r="AQ14" s="142"/>
      <c r="AR14" s="140"/>
      <c r="AS14" s="141"/>
      <c r="AT14" s="142"/>
      <c r="AU14" s="297">
        <f>IF($AZ$3="４週",SUM(P14:AQ14),IF($AZ$3="暦月",SUM(P14:AT14),""))</f>
        <v>0</v>
      </c>
      <c r="AV14" s="298"/>
      <c r="AW14" s="299">
        <f t="shared" si="1"/>
        <v>0</v>
      </c>
      <c r="AX14" s="300"/>
      <c r="AY14" s="301"/>
      <c r="AZ14" s="302"/>
      <c r="BA14" s="302"/>
      <c r="BB14" s="302"/>
      <c r="BC14" s="302"/>
      <c r="BD14" s="303"/>
    </row>
    <row r="15" spans="2:57" ht="39.9" customHeight="1">
      <c r="B15" s="139">
        <f t="shared" si="2"/>
        <v>3</v>
      </c>
      <c r="C15" s="287"/>
      <c r="D15" s="288"/>
      <c r="E15" s="289"/>
      <c r="F15" s="290"/>
      <c r="G15" s="291"/>
      <c r="H15" s="292"/>
      <c r="I15" s="292"/>
      <c r="J15" s="292"/>
      <c r="K15" s="293"/>
      <c r="L15" s="294"/>
      <c r="M15" s="295"/>
      <c r="N15" s="295"/>
      <c r="O15" s="296"/>
      <c r="P15" s="140"/>
      <c r="Q15" s="141"/>
      <c r="R15" s="141"/>
      <c r="S15" s="141"/>
      <c r="T15" s="141"/>
      <c r="U15" s="141"/>
      <c r="V15" s="142"/>
      <c r="W15" s="140"/>
      <c r="X15" s="141"/>
      <c r="Y15" s="141"/>
      <c r="Z15" s="141"/>
      <c r="AA15" s="141"/>
      <c r="AB15" s="141"/>
      <c r="AC15" s="142"/>
      <c r="AD15" s="140"/>
      <c r="AE15" s="141"/>
      <c r="AF15" s="141"/>
      <c r="AG15" s="141"/>
      <c r="AH15" s="141"/>
      <c r="AI15" s="141"/>
      <c r="AJ15" s="142"/>
      <c r="AK15" s="140"/>
      <c r="AL15" s="141"/>
      <c r="AM15" s="141"/>
      <c r="AN15" s="141"/>
      <c r="AO15" s="141"/>
      <c r="AP15" s="141"/>
      <c r="AQ15" s="142"/>
      <c r="AR15" s="140"/>
      <c r="AS15" s="141"/>
      <c r="AT15" s="142"/>
      <c r="AU15" s="297">
        <f>IF($AZ$3="４週",SUM(P15:AQ15),IF($AZ$3="暦月",SUM(P15:AT15),""))</f>
        <v>0</v>
      </c>
      <c r="AV15" s="298"/>
      <c r="AW15" s="299">
        <f t="shared" si="1"/>
        <v>0</v>
      </c>
      <c r="AX15" s="300"/>
      <c r="AY15" s="301"/>
      <c r="AZ15" s="302"/>
      <c r="BA15" s="302"/>
      <c r="BB15" s="302"/>
      <c r="BC15" s="302"/>
      <c r="BD15" s="303"/>
    </row>
    <row r="16" spans="2:57" ht="39.9" customHeight="1">
      <c r="B16" s="139">
        <f t="shared" si="2"/>
        <v>4</v>
      </c>
      <c r="C16" s="287"/>
      <c r="D16" s="288"/>
      <c r="E16" s="289"/>
      <c r="F16" s="290"/>
      <c r="G16" s="291"/>
      <c r="H16" s="292"/>
      <c r="I16" s="292"/>
      <c r="J16" s="292"/>
      <c r="K16" s="293"/>
      <c r="L16" s="294"/>
      <c r="M16" s="295"/>
      <c r="N16" s="295"/>
      <c r="O16" s="296"/>
      <c r="P16" s="140"/>
      <c r="Q16" s="141"/>
      <c r="R16" s="141"/>
      <c r="S16" s="141"/>
      <c r="T16" s="141"/>
      <c r="U16" s="141"/>
      <c r="V16" s="142"/>
      <c r="W16" s="140"/>
      <c r="X16" s="141"/>
      <c r="Y16" s="141"/>
      <c r="Z16" s="141"/>
      <c r="AA16" s="141"/>
      <c r="AB16" s="141"/>
      <c r="AC16" s="142"/>
      <c r="AD16" s="140"/>
      <c r="AE16" s="141"/>
      <c r="AF16" s="141"/>
      <c r="AG16" s="141"/>
      <c r="AH16" s="141"/>
      <c r="AI16" s="141"/>
      <c r="AJ16" s="142"/>
      <c r="AK16" s="140"/>
      <c r="AL16" s="141"/>
      <c r="AM16" s="141"/>
      <c r="AN16" s="141"/>
      <c r="AO16" s="141"/>
      <c r="AP16" s="141"/>
      <c r="AQ16" s="142"/>
      <c r="AR16" s="140"/>
      <c r="AS16" s="141"/>
      <c r="AT16" s="142"/>
      <c r="AU16" s="297">
        <f>IF($AZ$3="４週",SUM(P16:AQ16),IF($AZ$3="暦月",SUM(P16:AT16),""))</f>
        <v>0</v>
      </c>
      <c r="AV16" s="298"/>
      <c r="AW16" s="299">
        <f t="shared" si="1"/>
        <v>0</v>
      </c>
      <c r="AX16" s="300"/>
      <c r="AY16" s="301"/>
      <c r="AZ16" s="302"/>
      <c r="BA16" s="302"/>
      <c r="BB16" s="302"/>
      <c r="BC16" s="302"/>
      <c r="BD16" s="303"/>
    </row>
    <row r="17" spans="2:56" ht="39.9" customHeight="1">
      <c r="B17" s="139">
        <f t="shared" si="2"/>
        <v>5</v>
      </c>
      <c r="C17" s="287"/>
      <c r="D17" s="288"/>
      <c r="E17" s="289"/>
      <c r="F17" s="290"/>
      <c r="G17" s="291"/>
      <c r="H17" s="292"/>
      <c r="I17" s="292"/>
      <c r="J17" s="292"/>
      <c r="K17" s="293"/>
      <c r="L17" s="294"/>
      <c r="M17" s="295"/>
      <c r="N17" s="295"/>
      <c r="O17" s="296"/>
      <c r="P17" s="140"/>
      <c r="Q17" s="141"/>
      <c r="R17" s="141"/>
      <c r="S17" s="141"/>
      <c r="T17" s="141"/>
      <c r="U17" s="141"/>
      <c r="V17" s="142"/>
      <c r="W17" s="140"/>
      <c r="X17" s="141"/>
      <c r="Y17" s="141"/>
      <c r="Z17" s="141"/>
      <c r="AA17" s="141"/>
      <c r="AB17" s="141"/>
      <c r="AC17" s="142"/>
      <c r="AD17" s="140"/>
      <c r="AE17" s="141"/>
      <c r="AF17" s="141"/>
      <c r="AG17" s="141"/>
      <c r="AH17" s="141"/>
      <c r="AI17" s="141"/>
      <c r="AJ17" s="142"/>
      <c r="AK17" s="140"/>
      <c r="AL17" s="141"/>
      <c r="AM17" s="141"/>
      <c r="AN17" s="141"/>
      <c r="AO17" s="141"/>
      <c r="AP17" s="141"/>
      <c r="AQ17" s="142"/>
      <c r="AR17" s="140"/>
      <c r="AS17" s="141"/>
      <c r="AT17" s="142"/>
      <c r="AU17" s="297">
        <f t="shared" ref="AU17:AU30" si="3">IF($AZ$3="４週",SUM(P17:AQ17),IF($AZ$3="暦月",SUM(P17:AT17),""))</f>
        <v>0</v>
      </c>
      <c r="AV17" s="298"/>
      <c r="AW17" s="299">
        <f t="shared" si="1"/>
        <v>0</v>
      </c>
      <c r="AX17" s="300"/>
      <c r="AY17" s="301"/>
      <c r="AZ17" s="302"/>
      <c r="BA17" s="302"/>
      <c r="BB17" s="302"/>
      <c r="BC17" s="302"/>
      <c r="BD17" s="303"/>
    </row>
    <row r="18" spans="2:56" ht="39.9" customHeight="1">
      <c r="B18" s="139">
        <f t="shared" si="2"/>
        <v>6</v>
      </c>
      <c r="C18" s="287"/>
      <c r="D18" s="288"/>
      <c r="E18" s="289"/>
      <c r="F18" s="290"/>
      <c r="G18" s="291"/>
      <c r="H18" s="292"/>
      <c r="I18" s="292"/>
      <c r="J18" s="292"/>
      <c r="K18" s="293"/>
      <c r="L18" s="294"/>
      <c r="M18" s="295"/>
      <c r="N18" s="295"/>
      <c r="O18" s="296"/>
      <c r="P18" s="140"/>
      <c r="Q18" s="141"/>
      <c r="R18" s="141"/>
      <c r="S18" s="141"/>
      <c r="T18" s="141"/>
      <c r="U18" s="141"/>
      <c r="V18" s="142"/>
      <c r="W18" s="140"/>
      <c r="X18" s="141"/>
      <c r="Y18" s="141"/>
      <c r="Z18" s="141"/>
      <c r="AA18" s="141"/>
      <c r="AB18" s="141"/>
      <c r="AC18" s="142"/>
      <c r="AD18" s="140"/>
      <c r="AE18" s="141"/>
      <c r="AF18" s="141"/>
      <c r="AG18" s="141"/>
      <c r="AH18" s="141"/>
      <c r="AI18" s="141"/>
      <c r="AJ18" s="142"/>
      <c r="AK18" s="140"/>
      <c r="AL18" s="141"/>
      <c r="AM18" s="141"/>
      <c r="AN18" s="141"/>
      <c r="AO18" s="141"/>
      <c r="AP18" s="141"/>
      <c r="AQ18" s="142"/>
      <c r="AR18" s="140"/>
      <c r="AS18" s="141"/>
      <c r="AT18" s="142"/>
      <c r="AU18" s="297">
        <f t="shared" si="3"/>
        <v>0</v>
      </c>
      <c r="AV18" s="298"/>
      <c r="AW18" s="299">
        <f t="shared" si="1"/>
        <v>0</v>
      </c>
      <c r="AX18" s="300"/>
      <c r="AY18" s="301"/>
      <c r="AZ18" s="302"/>
      <c r="BA18" s="302"/>
      <c r="BB18" s="302"/>
      <c r="BC18" s="302"/>
      <c r="BD18" s="303"/>
    </row>
    <row r="19" spans="2:56" ht="39.9" customHeight="1">
      <c r="B19" s="139">
        <f t="shared" si="2"/>
        <v>7</v>
      </c>
      <c r="C19" s="287"/>
      <c r="D19" s="288"/>
      <c r="E19" s="289"/>
      <c r="F19" s="290"/>
      <c r="G19" s="291"/>
      <c r="H19" s="292"/>
      <c r="I19" s="292"/>
      <c r="J19" s="292"/>
      <c r="K19" s="293"/>
      <c r="L19" s="294"/>
      <c r="M19" s="295"/>
      <c r="N19" s="295"/>
      <c r="O19" s="296"/>
      <c r="P19" s="140"/>
      <c r="Q19" s="141"/>
      <c r="R19" s="141"/>
      <c r="S19" s="141"/>
      <c r="T19" s="141"/>
      <c r="U19" s="141"/>
      <c r="V19" s="142"/>
      <c r="W19" s="140"/>
      <c r="X19" s="141"/>
      <c r="Y19" s="141"/>
      <c r="Z19" s="141"/>
      <c r="AA19" s="141"/>
      <c r="AB19" s="141"/>
      <c r="AC19" s="142"/>
      <c r="AD19" s="140"/>
      <c r="AE19" s="141"/>
      <c r="AF19" s="141"/>
      <c r="AG19" s="141"/>
      <c r="AH19" s="141"/>
      <c r="AI19" s="141"/>
      <c r="AJ19" s="142"/>
      <c r="AK19" s="140"/>
      <c r="AL19" s="141"/>
      <c r="AM19" s="141"/>
      <c r="AN19" s="141"/>
      <c r="AO19" s="141"/>
      <c r="AP19" s="141"/>
      <c r="AQ19" s="142"/>
      <c r="AR19" s="140"/>
      <c r="AS19" s="141"/>
      <c r="AT19" s="142"/>
      <c r="AU19" s="297">
        <f>IF($AZ$3="４週",SUM(P19:AQ19),IF($AZ$3="暦月",SUM(P19:AT19),""))</f>
        <v>0</v>
      </c>
      <c r="AV19" s="298"/>
      <c r="AW19" s="299">
        <f t="shared" si="1"/>
        <v>0</v>
      </c>
      <c r="AX19" s="300"/>
      <c r="AY19" s="301"/>
      <c r="AZ19" s="302"/>
      <c r="BA19" s="302"/>
      <c r="BB19" s="302"/>
      <c r="BC19" s="302"/>
      <c r="BD19" s="303"/>
    </row>
    <row r="20" spans="2:56" ht="39.9" customHeight="1">
      <c r="B20" s="139">
        <f t="shared" si="2"/>
        <v>8</v>
      </c>
      <c r="C20" s="287"/>
      <c r="D20" s="288"/>
      <c r="E20" s="289"/>
      <c r="F20" s="290"/>
      <c r="G20" s="291"/>
      <c r="H20" s="292"/>
      <c r="I20" s="292"/>
      <c r="J20" s="292"/>
      <c r="K20" s="293"/>
      <c r="L20" s="294"/>
      <c r="M20" s="295"/>
      <c r="N20" s="295"/>
      <c r="O20" s="296"/>
      <c r="P20" s="140"/>
      <c r="Q20" s="141"/>
      <c r="R20" s="141"/>
      <c r="S20" s="141"/>
      <c r="T20" s="141"/>
      <c r="U20" s="141"/>
      <c r="V20" s="142"/>
      <c r="W20" s="140"/>
      <c r="X20" s="141"/>
      <c r="Y20" s="141"/>
      <c r="Z20" s="141"/>
      <c r="AA20" s="141"/>
      <c r="AB20" s="141"/>
      <c r="AC20" s="142"/>
      <c r="AD20" s="140"/>
      <c r="AE20" s="141"/>
      <c r="AF20" s="141"/>
      <c r="AG20" s="141"/>
      <c r="AH20" s="141"/>
      <c r="AI20" s="141"/>
      <c r="AJ20" s="142"/>
      <c r="AK20" s="140"/>
      <c r="AL20" s="141"/>
      <c r="AM20" s="141"/>
      <c r="AN20" s="141"/>
      <c r="AO20" s="141"/>
      <c r="AP20" s="141"/>
      <c r="AQ20" s="142"/>
      <c r="AR20" s="140"/>
      <c r="AS20" s="141"/>
      <c r="AT20" s="142"/>
      <c r="AU20" s="297">
        <f t="shared" si="3"/>
        <v>0</v>
      </c>
      <c r="AV20" s="298"/>
      <c r="AW20" s="299">
        <f t="shared" si="1"/>
        <v>0</v>
      </c>
      <c r="AX20" s="300"/>
      <c r="AY20" s="301"/>
      <c r="AZ20" s="302"/>
      <c r="BA20" s="302"/>
      <c r="BB20" s="302"/>
      <c r="BC20" s="302"/>
      <c r="BD20" s="303"/>
    </row>
    <row r="21" spans="2:56" ht="39.9" customHeight="1">
      <c r="B21" s="139">
        <f t="shared" si="2"/>
        <v>9</v>
      </c>
      <c r="C21" s="287"/>
      <c r="D21" s="288"/>
      <c r="E21" s="289"/>
      <c r="F21" s="290"/>
      <c r="G21" s="291"/>
      <c r="H21" s="292"/>
      <c r="I21" s="292"/>
      <c r="J21" s="292"/>
      <c r="K21" s="293"/>
      <c r="L21" s="294"/>
      <c r="M21" s="295"/>
      <c r="N21" s="295"/>
      <c r="O21" s="296"/>
      <c r="P21" s="140"/>
      <c r="Q21" s="141"/>
      <c r="R21" s="141"/>
      <c r="S21" s="141"/>
      <c r="T21" s="141"/>
      <c r="U21" s="141"/>
      <c r="V21" s="142"/>
      <c r="W21" s="140"/>
      <c r="X21" s="141"/>
      <c r="Y21" s="141"/>
      <c r="Z21" s="141"/>
      <c r="AA21" s="141"/>
      <c r="AB21" s="141"/>
      <c r="AC21" s="142"/>
      <c r="AD21" s="140"/>
      <c r="AE21" s="141"/>
      <c r="AF21" s="141"/>
      <c r="AG21" s="141"/>
      <c r="AH21" s="141"/>
      <c r="AI21" s="141"/>
      <c r="AJ21" s="142"/>
      <c r="AK21" s="140"/>
      <c r="AL21" s="141"/>
      <c r="AM21" s="141"/>
      <c r="AN21" s="141"/>
      <c r="AO21" s="141"/>
      <c r="AP21" s="141"/>
      <c r="AQ21" s="142"/>
      <c r="AR21" s="140"/>
      <c r="AS21" s="141"/>
      <c r="AT21" s="142"/>
      <c r="AU21" s="297">
        <f t="shared" si="3"/>
        <v>0</v>
      </c>
      <c r="AV21" s="298"/>
      <c r="AW21" s="299">
        <f t="shared" si="1"/>
        <v>0</v>
      </c>
      <c r="AX21" s="300"/>
      <c r="AY21" s="301"/>
      <c r="AZ21" s="302"/>
      <c r="BA21" s="302"/>
      <c r="BB21" s="302"/>
      <c r="BC21" s="302"/>
      <c r="BD21" s="303"/>
    </row>
    <row r="22" spans="2:56" ht="39.9" customHeight="1">
      <c r="B22" s="139">
        <f t="shared" si="2"/>
        <v>10</v>
      </c>
      <c r="C22" s="287"/>
      <c r="D22" s="288"/>
      <c r="E22" s="289"/>
      <c r="F22" s="290"/>
      <c r="G22" s="291"/>
      <c r="H22" s="292"/>
      <c r="I22" s="292"/>
      <c r="J22" s="292"/>
      <c r="K22" s="293"/>
      <c r="L22" s="294"/>
      <c r="M22" s="295"/>
      <c r="N22" s="295"/>
      <c r="O22" s="296"/>
      <c r="P22" s="140"/>
      <c r="Q22" s="141"/>
      <c r="R22" s="141"/>
      <c r="S22" s="141"/>
      <c r="T22" s="141"/>
      <c r="U22" s="141"/>
      <c r="V22" s="142"/>
      <c r="W22" s="140"/>
      <c r="X22" s="141"/>
      <c r="Y22" s="141"/>
      <c r="Z22" s="141"/>
      <c r="AA22" s="141"/>
      <c r="AB22" s="141"/>
      <c r="AC22" s="142"/>
      <c r="AD22" s="140"/>
      <c r="AE22" s="141"/>
      <c r="AF22" s="141"/>
      <c r="AG22" s="141"/>
      <c r="AH22" s="141"/>
      <c r="AI22" s="141"/>
      <c r="AJ22" s="142"/>
      <c r="AK22" s="140"/>
      <c r="AL22" s="141"/>
      <c r="AM22" s="141"/>
      <c r="AN22" s="141"/>
      <c r="AO22" s="141"/>
      <c r="AP22" s="141"/>
      <c r="AQ22" s="142"/>
      <c r="AR22" s="140"/>
      <c r="AS22" s="141"/>
      <c r="AT22" s="142"/>
      <c r="AU22" s="297">
        <f t="shared" si="3"/>
        <v>0</v>
      </c>
      <c r="AV22" s="298"/>
      <c r="AW22" s="299">
        <f t="shared" si="1"/>
        <v>0</v>
      </c>
      <c r="AX22" s="300"/>
      <c r="AY22" s="301"/>
      <c r="AZ22" s="302"/>
      <c r="BA22" s="302"/>
      <c r="BB22" s="302"/>
      <c r="BC22" s="302"/>
      <c r="BD22" s="303"/>
    </row>
    <row r="23" spans="2:56" ht="39.9" customHeight="1">
      <c r="B23" s="139">
        <f t="shared" si="2"/>
        <v>11</v>
      </c>
      <c r="C23" s="287"/>
      <c r="D23" s="288"/>
      <c r="E23" s="289"/>
      <c r="F23" s="290"/>
      <c r="G23" s="291"/>
      <c r="H23" s="292"/>
      <c r="I23" s="292"/>
      <c r="J23" s="292"/>
      <c r="K23" s="293"/>
      <c r="L23" s="294"/>
      <c r="M23" s="295"/>
      <c r="N23" s="295"/>
      <c r="O23" s="296"/>
      <c r="P23" s="140"/>
      <c r="Q23" s="141"/>
      <c r="R23" s="141"/>
      <c r="S23" s="141"/>
      <c r="T23" s="141"/>
      <c r="U23" s="141"/>
      <c r="V23" s="142"/>
      <c r="W23" s="140"/>
      <c r="X23" s="141"/>
      <c r="Y23" s="141"/>
      <c r="Z23" s="141"/>
      <c r="AA23" s="141"/>
      <c r="AB23" s="141"/>
      <c r="AC23" s="142"/>
      <c r="AD23" s="140"/>
      <c r="AE23" s="141"/>
      <c r="AF23" s="141"/>
      <c r="AG23" s="141"/>
      <c r="AH23" s="141"/>
      <c r="AI23" s="141"/>
      <c r="AJ23" s="142"/>
      <c r="AK23" s="140"/>
      <c r="AL23" s="141"/>
      <c r="AM23" s="141"/>
      <c r="AN23" s="141"/>
      <c r="AO23" s="141"/>
      <c r="AP23" s="141"/>
      <c r="AQ23" s="142"/>
      <c r="AR23" s="140"/>
      <c r="AS23" s="141"/>
      <c r="AT23" s="142"/>
      <c r="AU23" s="297">
        <f t="shared" si="3"/>
        <v>0</v>
      </c>
      <c r="AV23" s="298"/>
      <c r="AW23" s="299">
        <f t="shared" si="1"/>
        <v>0</v>
      </c>
      <c r="AX23" s="300"/>
      <c r="AY23" s="301"/>
      <c r="AZ23" s="302"/>
      <c r="BA23" s="302"/>
      <c r="BB23" s="302"/>
      <c r="BC23" s="302"/>
      <c r="BD23" s="303"/>
    </row>
    <row r="24" spans="2:56" ht="39.9" customHeight="1">
      <c r="B24" s="139">
        <f t="shared" si="2"/>
        <v>12</v>
      </c>
      <c r="C24" s="287"/>
      <c r="D24" s="288"/>
      <c r="E24" s="289"/>
      <c r="F24" s="290"/>
      <c r="G24" s="291"/>
      <c r="H24" s="292"/>
      <c r="I24" s="292"/>
      <c r="J24" s="292"/>
      <c r="K24" s="293"/>
      <c r="L24" s="294"/>
      <c r="M24" s="295"/>
      <c r="N24" s="295"/>
      <c r="O24" s="296"/>
      <c r="P24" s="140"/>
      <c r="Q24" s="141"/>
      <c r="R24" s="141"/>
      <c r="S24" s="141"/>
      <c r="T24" s="141"/>
      <c r="U24" s="141"/>
      <c r="V24" s="142"/>
      <c r="W24" s="140"/>
      <c r="X24" s="141"/>
      <c r="Y24" s="141"/>
      <c r="Z24" s="141"/>
      <c r="AA24" s="141"/>
      <c r="AB24" s="141"/>
      <c r="AC24" s="142"/>
      <c r="AD24" s="140"/>
      <c r="AE24" s="141"/>
      <c r="AF24" s="141"/>
      <c r="AG24" s="141"/>
      <c r="AH24" s="141"/>
      <c r="AI24" s="141"/>
      <c r="AJ24" s="142"/>
      <c r="AK24" s="140"/>
      <c r="AL24" s="141"/>
      <c r="AM24" s="141"/>
      <c r="AN24" s="141"/>
      <c r="AO24" s="141"/>
      <c r="AP24" s="141"/>
      <c r="AQ24" s="142"/>
      <c r="AR24" s="140"/>
      <c r="AS24" s="141"/>
      <c r="AT24" s="142"/>
      <c r="AU24" s="297">
        <f t="shared" si="3"/>
        <v>0</v>
      </c>
      <c r="AV24" s="298"/>
      <c r="AW24" s="299">
        <f t="shared" si="1"/>
        <v>0</v>
      </c>
      <c r="AX24" s="300"/>
      <c r="AY24" s="301"/>
      <c r="AZ24" s="302"/>
      <c r="BA24" s="302"/>
      <c r="BB24" s="302"/>
      <c r="BC24" s="302"/>
      <c r="BD24" s="303"/>
    </row>
    <row r="25" spans="2:56" ht="39.9" customHeight="1">
      <c r="B25" s="139">
        <f t="shared" si="2"/>
        <v>13</v>
      </c>
      <c r="C25" s="287"/>
      <c r="D25" s="288"/>
      <c r="E25" s="289"/>
      <c r="F25" s="290"/>
      <c r="G25" s="291"/>
      <c r="H25" s="292"/>
      <c r="I25" s="292"/>
      <c r="J25" s="292"/>
      <c r="K25" s="293"/>
      <c r="L25" s="294"/>
      <c r="M25" s="295"/>
      <c r="N25" s="295"/>
      <c r="O25" s="296"/>
      <c r="P25" s="140"/>
      <c r="Q25" s="141"/>
      <c r="R25" s="141"/>
      <c r="S25" s="141"/>
      <c r="T25" s="141"/>
      <c r="U25" s="141"/>
      <c r="V25" s="142"/>
      <c r="W25" s="140"/>
      <c r="X25" s="141"/>
      <c r="Y25" s="141"/>
      <c r="Z25" s="141"/>
      <c r="AA25" s="141"/>
      <c r="AB25" s="141"/>
      <c r="AC25" s="142"/>
      <c r="AD25" s="140"/>
      <c r="AE25" s="141"/>
      <c r="AF25" s="141"/>
      <c r="AG25" s="141"/>
      <c r="AH25" s="141"/>
      <c r="AI25" s="141"/>
      <c r="AJ25" s="142"/>
      <c r="AK25" s="140"/>
      <c r="AL25" s="141"/>
      <c r="AM25" s="141"/>
      <c r="AN25" s="141"/>
      <c r="AO25" s="141"/>
      <c r="AP25" s="141"/>
      <c r="AQ25" s="142"/>
      <c r="AR25" s="140"/>
      <c r="AS25" s="141"/>
      <c r="AT25" s="142"/>
      <c r="AU25" s="297">
        <f t="shared" si="3"/>
        <v>0</v>
      </c>
      <c r="AV25" s="298"/>
      <c r="AW25" s="299">
        <f t="shared" si="1"/>
        <v>0</v>
      </c>
      <c r="AX25" s="300"/>
      <c r="AY25" s="301"/>
      <c r="AZ25" s="302"/>
      <c r="BA25" s="302"/>
      <c r="BB25" s="302"/>
      <c r="BC25" s="302"/>
      <c r="BD25" s="303"/>
    </row>
    <row r="26" spans="2:56" ht="39.9" customHeight="1">
      <c r="B26" s="139">
        <f t="shared" si="2"/>
        <v>14</v>
      </c>
      <c r="C26" s="287"/>
      <c r="D26" s="288"/>
      <c r="E26" s="289"/>
      <c r="F26" s="290"/>
      <c r="G26" s="291"/>
      <c r="H26" s="292"/>
      <c r="I26" s="292"/>
      <c r="J26" s="292"/>
      <c r="K26" s="293"/>
      <c r="L26" s="294"/>
      <c r="M26" s="295"/>
      <c r="N26" s="295"/>
      <c r="O26" s="296"/>
      <c r="P26" s="140"/>
      <c r="Q26" s="141"/>
      <c r="R26" s="141"/>
      <c r="S26" s="141"/>
      <c r="T26" s="141"/>
      <c r="U26" s="141"/>
      <c r="V26" s="142"/>
      <c r="W26" s="140"/>
      <c r="X26" s="141"/>
      <c r="Y26" s="141"/>
      <c r="Z26" s="141"/>
      <c r="AA26" s="141"/>
      <c r="AB26" s="141"/>
      <c r="AC26" s="142"/>
      <c r="AD26" s="140"/>
      <c r="AE26" s="141"/>
      <c r="AF26" s="141"/>
      <c r="AG26" s="141"/>
      <c r="AH26" s="141"/>
      <c r="AI26" s="141"/>
      <c r="AJ26" s="142"/>
      <c r="AK26" s="140"/>
      <c r="AL26" s="141"/>
      <c r="AM26" s="141"/>
      <c r="AN26" s="141"/>
      <c r="AO26" s="141"/>
      <c r="AP26" s="141"/>
      <c r="AQ26" s="142"/>
      <c r="AR26" s="140"/>
      <c r="AS26" s="141"/>
      <c r="AT26" s="142"/>
      <c r="AU26" s="297">
        <f t="shared" si="3"/>
        <v>0</v>
      </c>
      <c r="AV26" s="298"/>
      <c r="AW26" s="299">
        <f t="shared" si="1"/>
        <v>0</v>
      </c>
      <c r="AX26" s="300"/>
      <c r="AY26" s="301"/>
      <c r="AZ26" s="302"/>
      <c r="BA26" s="302"/>
      <c r="BB26" s="302"/>
      <c r="BC26" s="302"/>
      <c r="BD26" s="303"/>
    </row>
    <row r="27" spans="2:56" ht="39.9" customHeight="1">
      <c r="B27" s="139">
        <f t="shared" si="2"/>
        <v>15</v>
      </c>
      <c r="C27" s="287"/>
      <c r="D27" s="288"/>
      <c r="E27" s="289"/>
      <c r="F27" s="290"/>
      <c r="G27" s="291"/>
      <c r="H27" s="292"/>
      <c r="I27" s="292"/>
      <c r="J27" s="292"/>
      <c r="K27" s="293"/>
      <c r="L27" s="294"/>
      <c r="M27" s="295"/>
      <c r="N27" s="295"/>
      <c r="O27" s="296"/>
      <c r="P27" s="140"/>
      <c r="Q27" s="141"/>
      <c r="R27" s="141"/>
      <c r="S27" s="141"/>
      <c r="T27" s="141"/>
      <c r="U27" s="141"/>
      <c r="V27" s="142"/>
      <c r="W27" s="140"/>
      <c r="X27" s="141"/>
      <c r="Y27" s="141"/>
      <c r="Z27" s="141"/>
      <c r="AA27" s="141"/>
      <c r="AB27" s="141"/>
      <c r="AC27" s="142"/>
      <c r="AD27" s="140"/>
      <c r="AE27" s="141"/>
      <c r="AF27" s="141"/>
      <c r="AG27" s="141"/>
      <c r="AH27" s="141"/>
      <c r="AI27" s="141"/>
      <c r="AJ27" s="142"/>
      <c r="AK27" s="140"/>
      <c r="AL27" s="141"/>
      <c r="AM27" s="141"/>
      <c r="AN27" s="141"/>
      <c r="AO27" s="141"/>
      <c r="AP27" s="141"/>
      <c r="AQ27" s="142"/>
      <c r="AR27" s="140"/>
      <c r="AS27" s="141"/>
      <c r="AT27" s="142"/>
      <c r="AU27" s="297">
        <f t="shared" si="3"/>
        <v>0</v>
      </c>
      <c r="AV27" s="298"/>
      <c r="AW27" s="299">
        <f t="shared" si="1"/>
        <v>0</v>
      </c>
      <c r="AX27" s="300"/>
      <c r="AY27" s="301"/>
      <c r="AZ27" s="302"/>
      <c r="BA27" s="302"/>
      <c r="BB27" s="302"/>
      <c r="BC27" s="302"/>
      <c r="BD27" s="303"/>
    </row>
    <row r="28" spans="2:56" ht="39.9" customHeight="1">
      <c r="B28" s="139">
        <f t="shared" si="2"/>
        <v>16</v>
      </c>
      <c r="C28" s="287"/>
      <c r="D28" s="288"/>
      <c r="E28" s="289"/>
      <c r="F28" s="290"/>
      <c r="G28" s="291"/>
      <c r="H28" s="292"/>
      <c r="I28" s="292"/>
      <c r="J28" s="292"/>
      <c r="K28" s="293"/>
      <c r="L28" s="294"/>
      <c r="M28" s="295"/>
      <c r="N28" s="295"/>
      <c r="O28" s="296"/>
      <c r="P28" s="140"/>
      <c r="Q28" s="141"/>
      <c r="R28" s="141"/>
      <c r="S28" s="141"/>
      <c r="T28" s="141"/>
      <c r="U28" s="141"/>
      <c r="V28" s="142"/>
      <c r="W28" s="140"/>
      <c r="X28" s="141"/>
      <c r="Y28" s="141"/>
      <c r="Z28" s="141"/>
      <c r="AA28" s="141"/>
      <c r="AB28" s="141"/>
      <c r="AC28" s="142"/>
      <c r="AD28" s="140"/>
      <c r="AE28" s="141"/>
      <c r="AF28" s="141"/>
      <c r="AG28" s="141"/>
      <c r="AH28" s="141"/>
      <c r="AI28" s="141"/>
      <c r="AJ28" s="142"/>
      <c r="AK28" s="140"/>
      <c r="AL28" s="141"/>
      <c r="AM28" s="141"/>
      <c r="AN28" s="141"/>
      <c r="AO28" s="141"/>
      <c r="AP28" s="141"/>
      <c r="AQ28" s="142"/>
      <c r="AR28" s="140"/>
      <c r="AS28" s="141"/>
      <c r="AT28" s="142"/>
      <c r="AU28" s="297">
        <f t="shared" si="3"/>
        <v>0</v>
      </c>
      <c r="AV28" s="298"/>
      <c r="AW28" s="299">
        <f t="shared" si="1"/>
        <v>0</v>
      </c>
      <c r="AX28" s="300"/>
      <c r="AY28" s="301"/>
      <c r="AZ28" s="302"/>
      <c r="BA28" s="302"/>
      <c r="BB28" s="302"/>
      <c r="BC28" s="302"/>
      <c r="BD28" s="303"/>
    </row>
    <row r="29" spans="2:56" ht="39.9" customHeight="1">
      <c r="B29" s="139">
        <f t="shared" si="2"/>
        <v>17</v>
      </c>
      <c r="C29" s="287"/>
      <c r="D29" s="288"/>
      <c r="E29" s="289"/>
      <c r="F29" s="290"/>
      <c r="G29" s="291"/>
      <c r="H29" s="292"/>
      <c r="I29" s="292"/>
      <c r="J29" s="292"/>
      <c r="K29" s="293"/>
      <c r="L29" s="294"/>
      <c r="M29" s="295"/>
      <c r="N29" s="295"/>
      <c r="O29" s="296"/>
      <c r="P29" s="140"/>
      <c r="Q29" s="141"/>
      <c r="R29" s="141"/>
      <c r="S29" s="141"/>
      <c r="T29" s="141"/>
      <c r="U29" s="141"/>
      <c r="V29" s="142"/>
      <c r="W29" s="140"/>
      <c r="X29" s="141"/>
      <c r="Y29" s="141"/>
      <c r="Z29" s="141"/>
      <c r="AA29" s="141"/>
      <c r="AB29" s="141"/>
      <c r="AC29" s="142"/>
      <c r="AD29" s="140"/>
      <c r="AE29" s="141"/>
      <c r="AF29" s="141"/>
      <c r="AG29" s="141"/>
      <c r="AH29" s="141"/>
      <c r="AI29" s="141"/>
      <c r="AJ29" s="142"/>
      <c r="AK29" s="140"/>
      <c r="AL29" s="141"/>
      <c r="AM29" s="141"/>
      <c r="AN29" s="141"/>
      <c r="AO29" s="141"/>
      <c r="AP29" s="141"/>
      <c r="AQ29" s="142"/>
      <c r="AR29" s="140"/>
      <c r="AS29" s="141"/>
      <c r="AT29" s="142"/>
      <c r="AU29" s="297">
        <f t="shared" si="3"/>
        <v>0</v>
      </c>
      <c r="AV29" s="298"/>
      <c r="AW29" s="299">
        <f t="shared" si="1"/>
        <v>0</v>
      </c>
      <c r="AX29" s="300"/>
      <c r="AY29" s="301"/>
      <c r="AZ29" s="302"/>
      <c r="BA29" s="302"/>
      <c r="BB29" s="302"/>
      <c r="BC29" s="302"/>
      <c r="BD29" s="303"/>
    </row>
    <row r="30" spans="2:56" ht="39.9" customHeight="1" thickBot="1">
      <c r="B30" s="143">
        <f t="shared" si="2"/>
        <v>18</v>
      </c>
      <c r="C30" s="318"/>
      <c r="D30" s="319"/>
      <c r="E30" s="320"/>
      <c r="F30" s="321"/>
      <c r="G30" s="322"/>
      <c r="H30" s="323"/>
      <c r="I30" s="323"/>
      <c r="J30" s="323"/>
      <c r="K30" s="324"/>
      <c r="L30" s="325"/>
      <c r="M30" s="326"/>
      <c r="N30" s="326"/>
      <c r="O30" s="327"/>
      <c r="P30" s="144"/>
      <c r="Q30" s="145"/>
      <c r="R30" s="145"/>
      <c r="S30" s="145"/>
      <c r="T30" s="145"/>
      <c r="U30" s="145"/>
      <c r="V30" s="146"/>
      <c r="W30" s="144"/>
      <c r="X30" s="145"/>
      <c r="Y30" s="145"/>
      <c r="Z30" s="145"/>
      <c r="AA30" s="145"/>
      <c r="AB30" s="145"/>
      <c r="AC30" s="146"/>
      <c r="AD30" s="144"/>
      <c r="AE30" s="145"/>
      <c r="AF30" s="145"/>
      <c r="AG30" s="145"/>
      <c r="AH30" s="145"/>
      <c r="AI30" s="145"/>
      <c r="AJ30" s="146"/>
      <c r="AK30" s="144"/>
      <c r="AL30" s="145"/>
      <c r="AM30" s="145"/>
      <c r="AN30" s="145"/>
      <c r="AO30" s="145"/>
      <c r="AP30" s="145"/>
      <c r="AQ30" s="146"/>
      <c r="AR30" s="144"/>
      <c r="AS30" s="145"/>
      <c r="AT30" s="146"/>
      <c r="AU30" s="328">
        <f t="shared" si="3"/>
        <v>0</v>
      </c>
      <c r="AV30" s="329"/>
      <c r="AW30" s="330">
        <f t="shared" si="1"/>
        <v>0</v>
      </c>
      <c r="AX30" s="331"/>
      <c r="AY30" s="332"/>
      <c r="AZ30" s="333"/>
      <c r="BA30" s="333"/>
      <c r="BB30" s="333"/>
      <c r="BC30" s="333"/>
      <c r="BD30" s="334"/>
    </row>
    <row r="31" spans="2:56" ht="20.25" customHeight="1">
      <c r="C31" s="147"/>
      <c r="D31" s="148"/>
      <c r="E31" s="149"/>
      <c r="AC31" s="125"/>
    </row>
    <row r="32" spans="2:56" ht="20.25" customHeight="1">
      <c r="C32" s="116" t="s">
        <v>189</v>
      </c>
      <c r="D32" s="148"/>
      <c r="E32" s="149"/>
      <c r="AC32" s="125"/>
    </row>
    <row r="33" spans="3:49" ht="20.25" customHeight="1">
      <c r="C33" s="116" t="s">
        <v>190</v>
      </c>
      <c r="D33" s="150"/>
      <c r="E33" s="150"/>
      <c r="F33" s="116"/>
      <c r="G33" s="116"/>
      <c r="H33" s="116"/>
      <c r="I33" s="116"/>
      <c r="J33" s="116"/>
      <c r="K33" s="116"/>
      <c r="L33" s="116"/>
      <c r="M33" s="116"/>
      <c r="N33" s="116"/>
      <c r="O33" s="116"/>
      <c r="P33" s="116"/>
      <c r="Q33" s="116" t="s">
        <v>191</v>
      </c>
      <c r="R33" s="116"/>
      <c r="S33" s="116"/>
      <c r="T33" s="116"/>
      <c r="U33" s="116"/>
      <c r="V33" s="116"/>
      <c r="W33" s="116"/>
      <c r="X33" s="116"/>
      <c r="Y33" s="116"/>
      <c r="Z33" s="116"/>
      <c r="AA33" s="122"/>
      <c r="AB33" s="116"/>
      <c r="AC33" s="116"/>
      <c r="AD33" s="116"/>
      <c r="AE33" s="116"/>
      <c r="AF33" s="116"/>
      <c r="AG33" s="116"/>
      <c r="AH33" s="116"/>
      <c r="AI33" s="116" t="s">
        <v>192</v>
      </c>
      <c r="AJ33" s="116"/>
      <c r="AK33" s="116"/>
      <c r="AL33" s="116"/>
      <c r="AM33" s="116"/>
      <c r="AN33" s="116"/>
      <c r="AO33" s="151"/>
      <c r="AP33" s="151"/>
      <c r="AQ33" s="151"/>
      <c r="AR33" s="151"/>
      <c r="AS33" s="152"/>
      <c r="AT33" s="151"/>
      <c r="AU33" s="151"/>
      <c r="AV33" s="151"/>
      <c r="AW33" s="151"/>
    </row>
    <row r="34" spans="3:49" ht="20.25" customHeight="1">
      <c r="C34" s="116" t="s">
        <v>193</v>
      </c>
      <c r="D34" s="150"/>
      <c r="E34" s="150"/>
      <c r="F34" s="116"/>
      <c r="G34" s="116"/>
      <c r="H34" s="116"/>
      <c r="I34" s="116"/>
      <c r="J34" s="116"/>
      <c r="K34" s="116"/>
      <c r="L34" s="344" t="s">
        <v>194</v>
      </c>
      <c r="M34" s="344"/>
      <c r="N34" s="116"/>
      <c r="O34" s="116"/>
      <c r="P34" s="116"/>
      <c r="Q34" s="116"/>
      <c r="R34" s="345" t="s">
        <v>195</v>
      </c>
      <c r="S34" s="345"/>
      <c r="T34" s="345" t="s">
        <v>196</v>
      </c>
      <c r="U34" s="345"/>
      <c r="V34" s="345"/>
      <c r="W34" s="345"/>
      <c r="X34" s="116"/>
      <c r="Y34" s="346" t="s">
        <v>197</v>
      </c>
      <c r="Z34" s="346"/>
      <c r="AA34" s="346"/>
      <c r="AB34" s="346"/>
      <c r="AC34" s="116"/>
      <c r="AD34" s="116"/>
      <c r="AE34" s="153" t="s">
        <v>198</v>
      </c>
      <c r="AF34" s="153"/>
      <c r="AG34" s="116"/>
      <c r="AH34" s="116"/>
      <c r="AI34" s="341" t="s">
        <v>199</v>
      </c>
      <c r="AJ34" s="342"/>
      <c r="AK34" s="341" t="s">
        <v>200</v>
      </c>
      <c r="AL34" s="347"/>
      <c r="AM34" s="347"/>
      <c r="AN34" s="342"/>
      <c r="AO34" s="151"/>
      <c r="AP34" s="151"/>
      <c r="AQ34" s="151"/>
      <c r="AR34" s="151"/>
      <c r="AS34" s="335"/>
      <c r="AT34" s="335"/>
      <c r="AU34" s="151"/>
      <c r="AV34" s="151"/>
      <c r="AW34" s="151"/>
    </row>
    <row r="35" spans="3:49" ht="20.25" customHeight="1">
      <c r="C35" s="336"/>
      <c r="D35" s="337"/>
      <c r="E35" s="338"/>
      <c r="F35" s="339">
        <f>IF(AB2=1,10,IF(AB2=2,11,IF(AB2=3,12,AB2-3)))</f>
        <v>10</v>
      </c>
      <c r="G35" s="340"/>
      <c r="H35" s="339">
        <f>IF(AB2=1,11,IF(AB2=2,12,AB2-2))</f>
        <v>11</v>
      </c>
      <c r="I35" s="340"/>
      <c r="J35" s="339">
        <f>IF(AB2=1,12,AB2-1)</f>
        <v>12</v>
      </c>
      <c r="K35" s="340"/>
      <c r="L35" s="341" t="s">
        <v>201</v>
      </c>
      <c r="M35" s="342"/>
      <c r="N35" s="116"/>
      <c r="O35" s="116"/>
      <c r="P35" s="116"/>
      <c r="Q35" s="116"/>
      <c r="R35" s="343"/>
      <c r="S35" s="343"/>
      <c r="T35" s="343" t="s">
        <v>202</v>
      </c>
      <c r="U35" s="343"/>
      <c r="V35" s="343" t="s">
        <v>203</v>
      </c>
      <c r="W35" s="343"/>
      <c r="X35" s="116"/>
      <c r="Y35" s="343" t="s">
        <v>202</v>
      </c>
      <c r="Z35" s="343"/>
      <c r="AA35" s="343" t="s">
        <v>203</v>
      </c>
      <c r="AB35" s="343"/>
      <c r="AC35" s="116"/>
      <c r="AD35" s="116"/>
      <c r="AE35" s="153" t="s">
        <v>204</v>
      </c>
      <c r="AF35" s="153"/>
      <c r="AG35" s="116"/>
      <c r="AH35" s="116"/>
      <c r="AI35" s="341" t="s">
        <v>205</v>
      </c>
      <c r="AJ35" s="342"/>
      <c r="AK35" s="341" t="s">
        <v>206</v>
      </c>
      <c r="AL35" s="347"/>
      <c r="AM35" s="347"/>
      <c r="AN35" s="342"/>
      <c r="AO35" s="154"/>
      <c r="AP35" s="154"/>
      <c r="AQ35" s="151"/>
      <c r="AR35" s="155"/>
      <c r="AS35" s="348"/>
      <c r="AT35" s="348"/>
      <c r="AU35" s="151"/>
      <c r="AV35" s="151"/>
      <c r="AW35" s="151"/>
    </row>
    <row r="36" spans="3:49" ht="20.25" customHeight="1">
      <c r="C36" s="336" t="s">
        <v>207</v>
      </c>
      <c r="D36" s="337"/>
      <c r="E36" s="338"/>
      <c r="F36" s="349"/>
      <c r="G36" s="349"/>
      <c r="H36" s="349"/>
      <c r="I36" s="349"/>
      <c r="J36" s="349"/>
      <c r="K36" s="349"/>
      <c r="L36" s="350">
        <f>SUM(F36:K36)</f>
        <v>0</v>
      </c>
      <c r="M36" s="350"/>
      <c r="N36" s="116"/>
      <c r="O36" s="116"/>
      <c r="P36" s="116"/>
      <c r="Q36" s="116"/>
      <c r="R36" s="341" t="s">
        <v>205</v>
      </c>
      <c r="S36" s="342"/>
      <c r="T36" s="351">
        <f>SUMIFS($AU$13:$AV$30,$C$13:$D$30,"訪問介護員",$E$13:$F$30,"A")+SUMIFS($AU$13:$AV$30,$C$13:$D$30,"サービス提供責任者",$E$13:$F$30,"A")</f>
        <v>0</v>
      </c>
      <c r="U36" s="352"/>
      <c r="V36" s="353">
        <f>SUMIFS($AW$13:$AX$30,$C$13:$D$30,"訪問介護員",$E$13:$F$30,"A")+SUMIFS($AW$13:$AX$30,$C$13:$D$30,"サービス提供責任者",$E$13:$F$30,"A")</f>
        <v>0</v>
      </c>
      <c r="W36" s="354"/>
      <c r="X36" s="116"/>
      <c r="Y36" s="355">
        <v>0</v>
      </c>
      <c r="Z36" s="356"/>
      <c r="AA36" s="357">
        <v>0</v>
      </c>
      <c r="AB36" s="358"/>
      <c r="AC36" s="116"/>
      <c r="AD36" s="116"/>
      <c r="AE36" s="355">
        <v>0</v>
      </c>
      <c r="AF36" s="356"/>
      <c r="AG36" s="116"/>
      <c r="AH36" s="116"/>
      <c r="AI36" s="341" t="s">
        <v>208</v>
      </c>
      <c r="AJ36" s="342"/>
      <c r="AK36" s="341" t="s">
        <v>209</v>
      </c>
      <c r="AL36" s="347"/>
      <c r="AM36" s="347"/>
      <c r="AN36" s="342"/>
      <c r="AO36" s="155"/>
      <c r="AP36" s="151"/>
      <c r="AQ36" s="359"/>
      <c r="AR36" s="359"/>
      <c r="AS36" s="359"/>
      <c r="AT36" s="359"/>
      <c r="AU36" s="151"/>
      <c r="AV36" s="151"/>
      <c r="AW36" s="151"/>
    </row>
    <row r="37" spans="3:49" ht="20.25" customHeight="1">
      <c r="C37" s="336" t="s">
        <v>210</v>
      </c>
      <c r="D37" s="337"/>
      <c r="E37" s="338"/>
      <c r="F37" s="360"/>
      <c r="G37" s="361"/>
      <c r="H37" s="360"/>
      <c r="I37" s="361"/>
      <c r="J37" s="360"/>
      <c r="K37" s="361"/>
      <c r="L37" s="362">
        <f>SUM(F37:K37)</f>
        <v>0</v>
      </c>
      <c r="M37" s="363"/>
      <c r="N37" s="116"/>
      <c r="O37" s="116"/>
      <c r="P37" s="116"/>
      <c r="Q37" s="116"/>
      <c r="R37" s="341" t="s">
        <v>208</v>
      </c>
      <c r="S37" s="342"/>
      <c r="T37" s="351">
        <f>SUMIFS($AU$13:$AV$30,$C$13:$D$30,"訪問介護員",$E$13:$F$30,"B")+SUMIFS($AU$13:$AV$30,$C$13:$D$30,"サービス提供責任者",$E$13:$F$30,"B")</f>
        <v>0</v>
      </c>
      <c r="U37" s="352"/>
      <c r="V37" s="353">
        <f>SUMIFS($AW$13:$AX$30,$C$13:$D$30,"訪問介護員",$E$13:$F$30,"B")+SUMIFS($AW$13:$AX$30,$C$13:$D$30,"サービス提供責任者",$E$13:$F$30,"B")</f>
        <v>0</v>
      </c>
      <c r="W37" s="354"/>
      <c r="X37" s="116"/>
      <c r="Y37" s="355">
        <v>0</v>
      </c>
      <c r="Z37" s="356"/>
      <c r="AA37" s="357">
        <v>0</v>
      </c>
      <c r="AB37" s="358"/>
      <c r="AC37" s="116"/>
      <c r="AD37" s="116"/>
      <c r="AE37" s="355">
        <v>0</v>
      </c>
      <c r="AF37" s="356"/>
      <c r="AG37" s="116"/>
      <c r="AH37" s="116"/>
      <c r="AI37" s="341" t="s">
        <v>211</v>
      </c>
      <c r="AJ37" s="342"/>
      <c r="AK37" s="341" t="s">
        <v>212</v>
      </c>
      <c r="AL37" s="347"/>
      <c r="AM37" s="347"/>
      <c r="AN37" s="342"/>
      <c r="AO37" s="155"/>
      <c r="AP37" s="151"/>
      <c r="AQ37" s="364"/>
      <c r="AR37" s="364"/>
      <c r="AS37" s="364"/>
      <c r="AT37" s="364"/>
      <c r="AU37" s="151"/>
      <c r="AV37" s="151"/>
      <c r="AW37" s="151"/>
    </row>
    <row r="38" spans="3:49" ht="20.25" customHeight="1">
      <c r="C38" s="336" t="s">
        <v>201</v>
      </c>
      <c r="D38" s="337"/>
      <c r="E38" s="338"/>
      <c r="F38" s="350">
        <f>SUM(F36:G37)</f>
        <v>0</v>
      </c>
      <c r="G38" s="350"/>
      <c r="H38" s="350">
        <f>SUM(H36:I37)</f>
        <v>0</v>
      </c>
      <c r="I38" s="350"/>
      <c r="J38" s="350">
        <f>SUM(J36:K37)</f>
        <v>0</v>
      </c>
      <c r="K38" s="350"/>
      <c r="L38" s="350">
        <f>SUM(L36:M37)</f>
        <v>0</v>
      </c>
      <c r="M38" s="350"/>
      <c r="N38" s="116"/>
      <c r="O38" s="116"/>
      <c r="P38" s="116"/>
      <c r="Q38" s="116"/>
      <c r="R38" s="341" t="s">
        <v>211</v>
      </c>
      <c r="S38" s="342"/>
      <c r="T38" s="351">
        <f>SUMIFS($AU$13:$AV$30,$C$13:$D$30,"訪問介護員",$E$13:$F$30,"C")+SUMIFS($AU$13:$AV$30,$C$13:$D$30,"サービス提供責任者",$E$13:$F$30,"C")</f>
        <v>0</v>
      </c>
      <c r="U38" s="352"/>
      <c r="V38" s="353">
        <f>SUMIFS($AW$13:$AX$30,$C$13:$D$30,"訪問介護員",$E$13:$F$30,"C")+SUMIFS($AW$13:$AX$30,$C$13:$D$30,"サービス提供責任者",$E$13:$F$30,"C")</f>
        <v>0</v>
      </c>
      <c r="W38" s="354"/>
      <c r="X38" s="116"/>
      <c r="Y38" s="355">
        <v>0</v>
      </c>
      <c r="Z38" s="356"/>
      <c r="AA38" s="367">
        <v>0</v>
      </c>
      <c r="AB38" s="368"/>
      <c r="AC38" s="116"/>
      <c r="AD38" s="116"/>
      <c r="AE38" s="351" t="s">
        <v>213</v>
      </c>
      <c r="AF38" s="352"/>
      <c r="AG38" s="116"/>
      <c r="AH38" s="116"/>
      <c r="AI38" s="341" t="s">
        <v>214</v>
      </c>
      <c r="AJ38" s="342"/>
      <c r="AK38" s="341" t="s">
        <v>215</v>
      </c>
      <c r="AL38" s="347"/>
      <c r="AM38" s="347"/>
      <c r="AN38" s="342"/>
      <c r="AO38" s="156"/>
      <c r="AP38" s="151"/>
      <c r="AQ38" s="365"/>
      <c r="AR38" s="365"/>
      <c r="AS38" s="366"/>
      <c r="AT38" s="366"/>
      <c r="AU38" s="151"/>
      <c r="AV38" s="151"/>
      <c r="AW38" s="151"/>
    </row>
    <row r="39" spans="3:49" ht="20.25" customHeight="1">
      <c r="L39" s="153" t="s">
        <v>216</v>
      </c>
      <c r="M39" s="153"/>
      <c r="N39" s="345"/>
      <c r="O39" s="345"/>
      <c r="P39" s="116"/>
      <c r="Q39" s="116"/>
      <c r="R39" s="341" t="s">
        <v>214</v>
      </c>
      <c r="S39" s="342"/>
      <c r="T39" s="351">
        <f>SUMIFS($AU$13:$AV$30,$C$13:$D$30,"訪問介護員",$E$13:$F$30,"D")+SUMIFS($AU$13:$AV$30,$C$13:$D$30,"サービス提供責任者",$E$13:$F$30,"D")</f>
        <v>0</v>
      </c>
      <c r="U39" s="352"/>
      <c r="V39" s="353">
        <f>SUMIFS($AW$13:$AX$30,$C$13:$D$30,"訪問介護員",$E$13:$F$30,"D")+SUMIFS($AW$13:$AX$30,$C$13:$D$30,"サービス提供責任者",$E$13:$F$30,"D")</f>
        <v>0</v>
      </c>
      <c r="W39" s="354"/>
      <c r="X39" s="116"/>
      <c r="Y39" s="355">
        <v>0</v>
      </c>
      <c r="Z39" s="356"/>
      <c r="AA39" s="367">
        <v>0</v>
      </c>
      <c r="AB39" s="368"/>
      <c r="AC39" s="116"/>
      <c r="AD39" s="116"/>
      <c r="AE39" s="351" t="s">
        <v>213</v>
      </c>
      <c r="AF39" s="352"/>
      <c r="AG39" s="116"/>
      <c r="AH39" s="116"/>
      <c r="AI39" s="116"/>
      <c r="AJ39" s="364"/>
      <c r="AK39" s="364"/>
      <c r="AL39" s="365"/>
      <c r="AM39" s="365"/>
      <c r="AN39" s="366"/>
      <c r="AO39" s="366"/>
      <c r="AP39" s="151"/>
      <c r="AQ39" s="365"/>
      <c r="AR39" s="365"/>
      <c r="AS39" s="366"/>
      <c r="AT39" s="366"/>
      <c r="AU39" s="151"/>
      <c r="AV39" s="151"/>
      <c r="AW39" s="151"/>
    </row>
    <row r="40" spans="3:49" ht="20.25" customHeight="1">
      <c r="C40" s="116"/>
      <c r="D40" s="116"/>
      <c r="E40" s="116"/>
      <c r="F40" s="116"/>
      <c r="G40" s="116"/>
      <c r="H40" s="116"/>
      <c r="I40" s="116"/>
      <c r="J40" s="116"/>
      <c r="K40" s="116"/>
      <c r="L40" s="369">
        <f>L38/3</f>
        <v>0</v>
      </c>
      <c r="M40" s="369"/>
      <c r="N40" s="116"/>
      <c r="O40" s="116"/>
      <c r="P40" s="116"/>
      <c r="Q40" s="116"/>
      <c r="R40" s="341" t="s">
        <v>201</v>
      </c>
      <c r="S40" s="342"/>
      <c r="T40" s="351">
        <f>SUM(T36:U39)</f>
        <v>0</v>
      </c>
      <c r="U40" s="352"/>
      <c r="V40" s="353">
        <f>SUM(V36:W39)</f>
        <v>0</v>
      </c>
      <c r="W40" s="354"/>
      <c r="X40" s="116"/>
      <c r="Y40" s="351">
        <f>SUM(Y36:Z39)</f>
        <v>0</v>
      </c>
      <c r="Z40" s="352"/>
      <c r="AA40" s="385">
        <f>SUM(AA36:AB39)</f>
        <v>0</v>
      </c>
      <c r="AB40" s="386"/>
      <c r="AC40" s="116"/>
      <c r="AD40" s="116"/>
      <c r="AE40" s="351">
        <f>SUM(AE36:AF37)</f>
        <v>0</v>
      </c>
      <c r="AF40" s="352"/>
      <c r="AG40" s="116"/>
      <c r="AH40" s="116"/>
      <c r="AI40" s="116"/>
      <c r="AJ40" s="364"/>
      <c r="AK40" s="364"/>
      <c r="AL40" s="365"/>
      <c r="AM40" s="365"/>
      <c r="AN40" s="393"/>
      <c r="AO40" s="393"/>
      <c r="AP40" s="151"/>
      <c r="AQ40" s="365"/>
      <c r="AR40" s="365"/>
      <c r="AS40" s="366"/>
      <c r="AT40" s="366"/>
      <c r="AU40" s="151"/>
      <c r="AV40" s="151"/>
      <c r="AW40" s="151"/>
    </row>
    <row r="41" spans="3:49" ht="20.25" customHeight="1">
      <c r="C41" s="116"/>
      <c r="D41" s="116"/>
      <c r="E41" s="116"/>
      <c r="F41" s="116"/>
      <c r="G41" s="116"/>
      <c r="H41" s="116"/>
      <c r="I41" s="116"/>
      <c r="J41" s="116"/>
      <c r="K41" s="116"/>
      <c r="N41" s="116"/>
      <c r="O41" s="116"/>
      <c r="P41" s="116"/>
      <c r="Q41" s="116"/>
      <c r="R41" s="116"/>
      <c r="S41" s="116"/>
      <c r="T41" s="116"/>
      <c r="U41" s="116"/>
      <c r="V41" s="116"/>
      <c r="W41" s="116"/>
      <c r="X41" s="116"/>
      <c r="Y41" s="116"/>
      <c r="Z41" s="116"/>
      <c r="AA41" s="122"/>
      <c r="AB41" s="116"/>
      <c r="AC41" s="116"/>
      <c r="AD41" s="116"/>
      <c r="AE41" s="116"/>
      <c r="AF41" s="116"/>
      <c r="AG41" s="116"/>
      <c r="AH41" s="116"/>
      <c r="AI41" s="116"/>
      <c r="AJ41" s="151"/>
      <c r="AK41" s="151"/>
      <c r="AL41" s="151"/>
      <c r="AM41" s="151"/>
      <c r="AN41" s="151"/>
      <c r="AO41" s="151"/>
      <c r="AP41" s="151"/>
      <c r="AQ41" s="151"/>
      <c r="AR41" s="151"/>
      <c r="AS41" s="152"/>
      <c r="AT41" s="151"/>
      <c r="AU41" s="151"/>
      <c r="AV41" s="151"/>
      <c r="AW41" s="151"/>
    </row>
    <row r="42" spans="3:49" ht="20.25" customHeight="1">
      <c r="C42" s="116"/>
      <c r="D42" s="116"/>
      <c r="E42" s="116"/>
      <c r="F42" s="116"/>
      <c r="G42" s="116"/>
      <c r="H42" s="116"/>
      <c r="I42" s="116"/>
      <c r="J42" s="116"/>
      <c r="K42" s="116"/>
      <c r="L42" s="116"/>
      <c r="M42" s="116"/>
      <c r="N42" s="116"/>
      <c r="O42" s="116"/>
      <c r="P42" s="116"/>
      <c r="Q42" s="116"/>
      <c r="R42" s="122" t="s">
        <v>217</v>
      </c>
      <c r="S42" s="116"/>
      <c r="T42" s="116"/>
      <c r="U42" s="116"/>
      <c r="V42" s="116"/>
      <c r="W42" s="116"/>
      <c r="X42" s="157" t="s">
        <v>218</v>
      </c>
      <c r="Y42" s="391" t="s">
        <v>219</v>
      </c>
      <c r="Z42" s="392"/>
      <c r="AA42" s="158"/>
      <c r="AB42" s="157"/>
      <c r="AC42" s="116"/>
      <c r="AD42" s="116"/>
      <c r="AE42" s="116"/>
      <c r="AF42" s="116"/>
      <c r="AG42" s="116"/>
      <c r="AH42" s="116"/>
      <c r="AI42" s="116"/>
      <c r="AJ42" s="152"/>
      <c r="AK42" s="151"/>
      <c r="AL42" s="151"/>
      <c r="AM42" s="151"/>
      <c r="AN42" s="151"/>
      <c r="AO42" s="151"/>
      <c r="AP42" s="151"/>
      <c r="AQ42" s="151"/>
      <c r="AR42" s="151"/>
      <c r="AS42" s="159"/>
      <c r="AT42" s="159"/>
      <c r="AU42" s="151"/>
      <c r="AV42" s="151"/>
      <c r="AW42" s="151"/>
    </row>
    <row r="43" spans="3:49" ht="20.25" customHeight="1">
      <c r="C43" s="106"/>
      <c r="D43" s="150"/>
      <c r="E43" s="150"/>
      <c r="F43" s="116"/>
      <c r="G43" s="116"/>
      <c r="H43" s="116"/>
      <c r="I43" s="116"/>
      <c r="J43" s="116"/>
      <c r="K43" s="116"/>
      <c r="L43" s="160" t="s">
        <v>220</v>
      </c>
      <c r="M43" s="122"/>
      <c r="N43" s="122"/>
      <c r="O43" s="161"/>
      <c r="P43" s="116"/>
      <c r="Q43" s="116"/>
      <c r="R43" s="116" t="s">
        <v>221</v>
      </c>
      <c r="S43" s="116"/>
      <c r="T43" s="116"/>
      <c r="U43" s="116"/>
      <c r="V43" s="116"/>
      <c r="W43" s="116" t="s">
        <v>222</v>
      </c>
      <c r="X43" s="116"/>
      <c r="Y43" s="116"/>
      <c r="Z43" s="116"/>
      <c r="AA43" s="122"/>
      <c r="AB43" s="116"/>
      <c r="AC43" s="116"/>
      <c r="AD43" s="116"/>
      <c r="AE43" s="116"/>
      <c r="AF43" s="116"/>
      <c r="AG43" s="116"/>
      <c r="AH43" s="116"/>
      <c r="AI43" s="116"/>
      <c r="AJ43" s="151"/>
      <c r="AK43" s="151"/>
      <c r="AL43" s="151"/>
      <c r="AM43" s="151"/>
      <c r="AN43" s="151"/>
      <c r="AO43" s="151"/>
      <c r="AP43" s="151"/>
      <c r="AQ43" s="151"/>
      <c r="AR43" s="151"/>
      <c r="AS43" s="152"/>
      <c r="AT43" s="151"/>
      <c r="AU43" s="151"/>
      <c r="AV43" s="151"/>
      <c r="AW43" s="151"/>
    </row>
    <row r="44" spans="3:49" ht="20.25" customHeight="1">
      <c r="C44" s="162" t="s">
        <v>223</v>
      </c>
      <c r="D44" s="162"/>
      <c r="E44" s="116"/>
      <c r="F44" s="162" t="s">
        <v>224</v>
      </c>
      <c r="G44" s="162"/>
      <c r="H44" s="116"/>
      <c r="I44" s="163"/>
      <c r="J44" s="163"/>
      <c r="K44" s="116"/>
      <c r="L44" s="153" t="s">
        <v>225</v>
      </c>
      <c r="M44" s="153"/>
      <c r="N44" s="153"/>
      <c r="O44" s="116"/>
      <c r="P44" s="116"/>
      <c r="Q44" s="116"/>
      <c r="R44" s="116" t="str">
        <f>IF($Y$42="週","対象時間数（週平均）","対象時間数（当月合計）")</f>
        <v>対象時間数（週平均）</v>
      </c>
      <c r="S44" s="116"/>
      <c r="T44" s="116"/>
      <c r="U44" s="116"/>
      <c r="V44" s="116"/>
      <c r="W44" s="116" t="str">
        <f>IF($Y$42="週","週に勤務すべき時間数","当月に勤務すべき時間数")</f>
        <v>週に勤務すべき時間数</v>
      </c>
      <c r="X44" s="116"/>
      <c r="Y44" s="116"/>
      <c r="Z44" s="116"/>
      <c r="AA44" s="122"/>
      <c r="AB44" s="343" t="s">
        <v>226</v>
      </c>
      <c r="AC44" s="343"/>
      <c r="AD44" s="343"/>
      <c r="AE44" s="343"/>
      <c r="AF44" s="116"/>
      <c r="AG44" s="116"/>
      <c r="AH44" s="116"/>
      <c r="AI44" s="116"/>
      <c r="AJ44" s="151"/>
      <c r="AK44" s="151"/>
      <c r="AL44" s="151"/>
      <c r="AM44" s="151"/>
      <c r="AN44" s="151"/>
      <c r="AO44" s="151"/>
      <c r="AP44" s="151"/>
      <c r="AQ44" s="151"/>
      <c r="AR44" s="151"/>
      <c r="AS44" s="152"/>
      <c r="AT44" s="151"/>
      <c r="AU44" s="151"/>
      <c r="AV44" s="151"/>
      <c r="AW44" s="151"/>
    </row>
    <row r="45" spans="3:49" ht="20.25" customHeight="1">
      <c r="C45" s="370">
        <f>L40</f>
        <v>0</v>
      </c>
      <c r="D45" s="371"/>
      <c r="E45" s="153" t="s">
        <v>227</v>
      </c>
      <c r="F45" s="372">
        <v>40</v>
      </c>
      <c r="G45" s="373"/>
      <c r="H45" s="153" t="s">
        <v>228</v>
      </c>
      <c r="I45" s="374">
        <f>C45/F45</f>
        <v>0</v>
      </c>
      <c r="J45" s="375"/>
      <c r="K45" s="153" t="s">
        <v>229</v>
      </c>
      <c r="L45" s="376">
        <f>IF(C45&lt;40,1,ROUNDUP(I45,1))</f>
        <v>1</v>
      </c>
      <c r="M45" s="377"/>
      <c r="N45" s="378"/>
      <c r="O45" s="116"/>
      <c r="P45" s="116"/>
      <c r="Q45" s="116"/>
      <c r="R45" s="379">
        <f>IF($Y$42="週",AA40,Y40)</f>
        <v>0</v>
      </c>
      <c r="S45" s="380"/>
      <c r="T45" s="380"/>
      <c r="U45" s="381"/>
      <c r="V45" s="153" t="s">
        <v>227</v>
      </c>
      <c r="W45" s="341">
        <f>IF($Y$42="週",$AV$5,$AZ$5)</f>
        <v>40</v>
      </c>
      <c r="X45" s="347"/>
      <c r="Y45" s="347"/>
      <c r="Z45" s="342"/>
      <c r="AA45" s="153" t="s">
        <v>228</v>
      </c>
      <c r="AB45" s="382">
        <f>ROUNDDOWN(R45/W45,1)</f>
        <v>0</v>
      </c>
      <c r="AC45" s="383"/>
      <c r="AD45" s="383"/>
      <c r="AE45" s="384"/>
      <c r="AF45" s="116"/>
      <c r="AG45" s="116"/>
      <c r="AH45" s="116"/>
      <c r="AI45" s="116"/>
      <c r="AJ45" s="387"/>
      <c r="AK45" s="387"/>
      <c r="AL45" s="387"/>
      <c r="AM45" s="387"/>
      <c r="AN45" s="155"/>
      <c r="AO45" s="364"/>
      <c r="AP45" s="364"/>
      <c r="AQ45" s="364"/>
      <c r="AR45" s="364"/>
      <c r="AS45" s="155"/>
      <c r="AT45" s="335"/>
      <c r="AU45" s="335"/>
      <c r="AV45" s="335"/>
      <c r="AW45" s="335"/>
    </row>
    <row r="46" spans="3:49" ht="20.25" customHeight="1">
      <c r="C46" s="116"/>
      <c r="D46" s="116"/>
      <c r="E46" s="116"/>
      <c r="F46" s="116"/>
      <c r="G46" s="116"/>
      <c r="H46" s="116"/>
      <c r="I46" s="116"/>
      <c r="J46" s="116"/>
      <c r="K46" s="116"/>
      <c r="L46" s="116" t="s">
        <v>230</v>
      </c>
      <c r="M46" s="116"/>
      <c r="N46" s="116"/>
      <c r="O46" s="116"/>
      <c r="P46" s="116"/>
      <c r="Q46" s="116"/>
      <c r="R46" s="116"/>
      <c r="S46" s="116"/>
      <c r="T46" s="116"/>
      <c r="U46" s="116"/>
      <c r="V46" s="116"/>
      <c r="W46" s="116"/>
      <c r="X46" s="116"/>
      <c r="Y46" s="116"/>
      <c r="Z46" s="116"/>
      <c r="AA46" s="122"/>
      <c r="AB46" s="116" t="s">
        <v>231</v>
      </c>
      <c r="AC46" s="116"/>
      <c r="AD46" s="116"/>
      <c r="AE46" s="116"/>
      <c r="AF46" s="116"/>
      <c r="AG46" s="116"/>
      <c r="AH46" s="116"/>
      <c r="AI46" s="116"/>
      <c r="AJ46" s="151"/>
      <c r="AK46" s="151"/>
      <c r="AL46" s="151"/>
      <c r="AM46" s="151"/>
      <c r="AN46" s="151"/>
      <c r="AO46" s="151"/>
      <c r="AP46" s="151"/>
      <c r="AQ46" s="151"/>
      <c r="AR46" s="151"/>
      <c r="AS46" s="152"/>
      <c r="AT46" s="151"/>
      <c r="AU46" s="151"/>
      <c r="AV46" s="151"/>
      <c r="AW46" s="151"/>
    </row>
    <row r="47" spans="3:49" ht="20.25" customHeight="1">
      <c r="C47" s="116" t="s">
        <v>232</v>
      </c>
      <c r="D47" s="116"/>
      <c r="E47" s="116"/>
      <c r="F47" s="116"/>
      <c r="G47" s="116"/>
      <c r="H47" s="116"/>
      <c r="I47" s="116"/>
      <c r="J47" s="116"/>
      <c r="K47" s="116"/>
      <c r="L47" s="116"/>
      <c r="M47" s="116"/>
      <c r="N47" s="116"/>
      <c r="O47" s="116"/>
      <c r="P47" s="116"/>
      <c r="Q47" s="116"/>
      <c r="R47" s="116" t="s">
        <v>233</v>
      </c>
      <c r="S47" s="116"/>
      <c r="T47" s="116"/>
      <c r="U47" s="116"/>
      <c r="V47" s="116"/>
      <c r="W47" s="116"/>
      <c r="X47" s="116"/>
      <c r="Y47" s="116"/>
      <c r="Z47" s="116"/>
      <c r="AA47" s="122"/>
      <c r="AB47" s="116"/>
      <c r="AC47" s="116"/>
      <c r="AD47" s="116"/>
      <c r="AE47" s="116"/>
      <c r="AF47" s="116"/>
      <c r="AG47" s="116"/>
      <c r="AH47" s="116"/>
      <c r="AI47" s="116"/>
      <c r="AJ47" s="116"/>
      <c r="AK47" s="164"/>
      <c r="AL47" s="165"/>
      <c r="AM47" s="165"/>
      <c r="AN47" s="116"/>
      <c r="AO47" s="116"/>
      <c r="AP47" s="116"/>
      <c r="AQ47" s="116"/>
      <c r="AR47" s="116"/>
      <c r="AS47" s="116"/>
      <c r="AT47" s="116"/>
      <c r="AU47" s="116"/>
      <c r="AV47" s="116"/>
      <c r="AW47" s="116"/>
    </row>
    <row r="48" spans="3:49" ht="20.25" customHeight="1">
      <c r="C48" s="116"/>
      <c r="D48" s="116" t="s">
        <v>234</v>
      </c>
      <c r="E48" s="116"/>
      <c r="F48" s="116"/>
      <c r="G48" s="116"/>
      <c r="H48" s="116"/>
      <c r="I48" s="116"/>
      <c r="J48" s="116"/>
      <c r="K48" s="116"/>
      <c r="L48" s="116"/>
      <c r="M48" s="116"/>
      <c r="N48" s="116"/>
      <c r="O48" s="116"/>
      <c r="P48" s="116"/>
      <c r="Q48" s="116"/>
      <c r="R48" s="116" t="s">
        <v>198</v>
      </c>
      <c r="S48" s="116"/>
      <c r="T48" s="116"/>
      <c r="U48" s="116"/>
      <c r="V48" s="116"/>
      <c r="W48" s="116"/>
      <c r="X48" s="116"/>
      <c r="Y48" s="116"/>
      <c r="Z48" s="116"/>
      <c r="AA48" s="122"/>
      <c r="AB48" s="153"/>
      <c r="AC48" s="153"/>
      <c r="AD48" s="153"/>
      <c r="AE48" s="153"/>
      <c r="AF48" s="116"/>
      <c r="AG48" s="116"/>
      <c r="AH48" s="116"/>
      <c r="AI48" s="116"/>
      <c r="AJ48" s="116"/>
      <c r="AK48" s="164"/>
      <c r="AL48" s="165"/>
      <c r="AM48" s="165"/>
      <c r="AN48" s="116"/>
      <c r="AO48" s="116"/>
      <c r="AP48" s="116"/>
      <c r="AQ48" s="116"/>
      <c r="AR48" s="116"/>
      <c r="AS48" s="116"/>
      <c r="AT48" s="116"/>
      <c r="AU48" s="116"/>
      <c r="AV48" s="116"/>
      <c r="AW48" s="116"/>
    </row>
    <row r="49" spans="3:58" ht="20.25" customHeight="1">
      <c r="C49" s="116" t="s">
        <v>235</v>
      </c>
      <c r="D49" s="116"/>
      <c r="E49" s="116"/>
      <c r="F49" s="116"/>
      <c r="G49" s="116"/>
      <c r="H49" s="116"/>
      <c r="I49" s="116"/>
      <c r="J49" s="116"/>
      <c r="K49" s="116"/>
      <c r="L49" s="116"/>
      <c r="M49" s="116"/>
      <c r="N49" s="116"/>
      <c r="O49" s="116"/>
      <c r="P49" s="116"/>
      <c r="Q49" s="116"/>
      <c r="R49" s="116" t="s">
        <v>236</v>
      </c>
      <c r="S49" s="116"/>
      <c r="T49" s="116"/>
      <c r="U49" s="116"/>
      <c r="V49" s="116"/>
      <c r="W49" s="116" t="s">
        <v>237</v>
      </c>
      <c r="X49" s="116"/>
      <c r="Y49" s="116"/>
      <c r="Z49" s="116"/>
      <c r="AA49" s="116"/>
      <c r="AB49" s="343" t="s">
        <v>201</v>
      </c>
      <c r="AC49" s="343"/>
      <c r="AD49" s="343"/>
      <c r="AE49" s="343"/>
      <c r="AF49" s="116"/>
      <c r="AG49" s="116"/>
      <c r="AH49" s="116"/>
      <c r="AI49" s="116"/>
      <c r="AJ49" s="116"/>
      <c r="AK49" s="164"/>
      <c r="AL49" s="165"/>
      <c r="AM49" s="165"/>
      <c r="AN49" s="116"/>
      <c r="AO49" s="116"/>
      <c r="AP49" s="116"/>
      <c r="AQ49" s="116"/>
      <c r="AR49" s="116"/>
      <c r="AS49" s="116"/>
      <c r="AT49" s="116"/>
      <c r="AU49" s="116"/>
      <c r="AV49" s="116"/>
      <c r="AW49" s="116"/>
    </row>
    <row r="50" spans="3:58" ht="20.25" customHeight="1">
      <c r="C50" s="116" t="s">
        <v>238</v>
      </c>
      <c r="D50" s="116"/>
      <c r="E50" s="116"/>
      <c r="F50" s="116"/>
      <c r="G50" s="116"/>
      <c r="H50" s="116"/>
      <c r="I50" s="116"/>
      <c r="J50" s="116"/>
      <c r="K50" s="116"/>
      <c r="L50" s="116"/>
      <c r="M50" s="116"/>
      <c r="N50" s="116"/>
      <c r="O50" s="116"/>
      <c r="P50" s="116"/>
      <c r="Q50" s="116"/>
      <c r="R50" s="379">
        <f>AE40</f>
        <v>0</v>
      </c>
      <c r="S50" s="380"/>
      <c r="T50" s="380"/>
      <c r="U50" s="381"/>
      <c r="V50" s="153" t="s">
        <v>239</v>
      </c>
      <c r="W50" s="382">
        <f>AB45</f>
        <v>0</v>
      </c>
      <c r="X50" s="383"/>
      <c r="Y50" s="383"/>
      <c r="Z50" s="384"/>
      <c r="AA50" s="153" t="s">
        <v>228</v>
      </c>
      <c r="AB50" s="388">
        <f>ROUNDDOWN(R50+W50,1)</f>
        <v>0</v>
      </c>
      <c r="AC50" s="389"/>
      <c r="AD50" s="389"/>
      <c r="AE50" s="390"/>
      <c r="AF50" s="116"/>
      <c r="AG50" s="116"/>
      <c r="AH50" s="116"/>
      <c r="AI50" s="116"/>
      <c r="AJ50" s="116"/>
      <c r="AK50" s="164"/>
      <c r="AL50" s="165"/>
      <c r="AM50" s="165"/>
      <c r="AN50" s="116"/>
      <c r="AO50" s="116"/>
      <c r="AP50" s="116"/>
      <c r="AQ50" s="116"/>
      <c r="AR50" s="116"/>
      <c r="AS50" s="116"/>
      <c r="AT50" s="116"/>
      <c r="AU50" s="116"/>
      <c r="AV50" s="116"/>
      <c r="AW50" s="116"/>
    </row>
    <row r="51" spans="3:58" ht="20.25" customHeight="1">
      <c r="C51" s="116" t="s">
        <v>240</v>
      </c>
      <c r="D51" s="150"/>
      <c r="E51" s="150"/>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22"/>
      <c r="AD51" s="116"/>
      <c r="AE51" s="116"/>
      <c r="AF51" s="116"/>
      <c r="AG51" s="116"/>
      <c r="AH51" s="116"/>
      <c r="AI51" s="116"/>
      <c r="AJ51" s="116"/>
      <c r="AK51" s="164"/>
      <c r="AL51" s="165"/>
      <c r="AM51" s="165"/>
      <c r="AN51" s="116"/>
      <c r="AO51" s="116"/>
      <c r="AP51" s="116"/>
      <c r="AQ51" s="116"/>
      <c r="AR51" s="116"/>
      <c r="AS51" s="116"/>
      <c r="AT51" s="116"/>
      <c r="AU51" s="116"/>
      <c r="AV51" s="116"/>
      <c r="AW51" s="116"/>
    </row>
    <row r="52" spans="3:58" ht="20.25" customHeight="1">
      <c r="C52" s="125"/>
      <c r="D52" s="125"/>
      <c r="T52" s="125"/>
      <c r="AJ52" s="166"/>
      <c r="AK52" s="167"/>
      <c r="AL52" s="167"/>
      <c r="BE52" s="167"/>
    </row>
    <row r="53" spans="3:58" ht="20.25" customHeight="1">
      <c r="C53" s="125"/>
      <c r="D53" s="125"/>
      <c r="U53" s="125"/>
      <c r="AK53" s="166"/>
      <c r="AL53" s="167"/>
      <c r="AM53" s="167"/>
      <c r="BF53" s="167"/>
    </row>
    <row r="54" spans="3:58" ht="20.25" customHeight="1">
      <c r="D54" s="125"/>
      <c r="U54" s="125"/>
      <c r="AK54" s="166"/>
      <c r="AL54" s="167"/>
      <c r="AM54" s="167"/>
      <c r="BF54" s="167"/>
    </row>
    <row r="55" spans="3:58" ht="20.25" customHeight="1">
      <c r="C55" s="125"/>
      <c r="D55" s="125"/>
      <c r="U55" s="125"/>
      <c r="AK55" s="166"/>
      <c r="AL55" s="167"/>
      <c r="AM55" s="167"/>
      <c r="BF55" s="167"/>
    </row>
    <row r="56" spans="3:58" ht="20.25" customHeight="1">
      <c r="C56" s="166"/>
      <c r="D56" s="166"/>
      <c r="E56" s="166"/>
      <c r="F56" s="166"/>
      <c r="G56" s="166"/>
      <c r="H56" s="166"/>
      <c r="I56" s="166"/>
      <c r="J56" s="166"/>
      <c r="K56" s="166"/>
      <c r="L56" s="166"/>
      <c r="M56" s="166"/>
      <c r="N56" s="166"/>
      <c r="O56" s="166"/>
      <c r="P56" s="166"/>
      <c r="Q56" s="166"/>
      <c r="R56" s="166"/>
      <c r="S56" s="166"/>
      <c r="T56" s="166"/>
      <c r="U56" s="167"/>
      <c r="V56" s="167"/>
      <c r="W56" s="166"/>
      <c r="X56" s="166"/>
      <c r="Y56" s="166"/>
      <c r="Z56" s="166"/>
      <c r="AA56" s="166"/>
      <c r="AB56" s="166"/>
      <c r="AC56" s="166"/>
      <c r="AD56" s="166"/>
      <c r="AE56" s="166"/>
      <c r="AF56" s="166"/>
      <c r="AG56" s="166"/>
      <c r="AH56" s="166"/>
      <c r="AI56" s="166"/>
      <c r="AJ56" s="166"/>
      <c r="AK56" s="166"/>
      <c r="AL56" s="167"/>
      <c r="AM56" s="167"/>
      <c r="BF56" s="167"/>
    </row>
    <row r="57" spans="3:58" ht="20.25" customHeight="1">
      <c r="C57" s="166"/>
      <c r="D57" s="166"/>
      <c r="E57" s="166"/>
      <c r="F57" s="166"/>
      <c r="G57" s="166"/>
      <c r="H57" s="166"/>
      <c r="I57" s="166"/>
      <c r="J57" s="166"/>
      <c r="K57" s="166"/>
      <c r="L57" s="166"/>
      <c r="M57" s="166"/>
      <c r="N57" s="166"/>
      <c r="O57" s="166"/>
      <c r="P57" s="166"/>
      <c r="Q57" s="166"/>
      <c r="R57" s="166"/>
      <c r="S57" s="166"/>
      <c r="T57" s="166"/>
      <c r="U57" s="167"/>
      <c r="V57" s="167"/>
      <c r="W57" s="166"/>
      <c r="X57" s="166"/>
      <c r="Y57" s="166"/>
      <c r="Z57" s="166"/>
      <c r="AA57" s="166"/>
      <c r="AB57" s="166"/>
      <c r="AC57" s="166"/>
      <c r="AD57" s="166"/>
      <c r="AE57" s="166"/>
      <c r="AF57" s="166"/>
      <c r="AG57" s="166"/>
      <c r="AH57" s="166"/>
      <c r="AI57" s="166"/>
      <c r="AJ57" s="166"/>
      <c r="AK57" s="166"/>
      <c r="AL57" s="167"/>
      <c r="AM57" s="167"/>
      <c r="BF57" s="167"/>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C38:E38"/>
    <mergeCell ref="F38:G38"/>
    <mergeCell ref="H38:I38"/>
    <mergeCell ref="J38:K38"/>
    <mergeCell ref="L38:M38"/>
    <mergeCell ref="R38:S38"/>
    <mergeCell ref="R37:S37"/>
    <mergeCell ref="T37:U37"/>
    <mergeCell ref="V37:W37"/>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4"/>
  <conditionalFormatting sqref="C45:D45">
    <cfRule type="expression" dxfId="5" priority="4">
      <formula>INDIRECT(ADDRESS(ROW(),COLUMN()))=TRUNC(INDIRECT(ADDRESS(ROW(),COLUMN())))</formula>
    </cfRule>
  </conditionalFormatting>
  <conditionalFormatting sqref="F36: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5:U45">
    <cfRule type="expression" dxfId="2" priority="3">
      <formula>INDIRECT(ADDRESS(ROW(),COLUMN()))=TRUNC(INDIRECT(ADDRESS(ROW(),COLUMN())))</formula>
    </cfRule>
  </conditionalFormatting>
  <conditionalFormatting sqref="R50:U50">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AZ4" xr:uid="{00000000-0002-0000-0500-000000000000}">
      <formula1>"予定,実績,予定・実績"</formula1>
    </dataValidation>
    <dataValidation type="list" errorStyle="warning" allowBlank="1" showInputMessage="1" error="リストにない場合のみ、入力してください。" sqref="G13:K30" xr:uid="{00000000-0002-0000-0500-000001000000}">
      <formula1>INDIRECT(C13)</formula1>
    </dataValidation>
    <dataValidation type="list" allowBlank="1" showInputMessage="1" sqref="E13:F30" xr:uid="{00000000-0002-0000-0500-000002000000}">
      <formula1>"A, B, C, D"</formula1>
    </dataValidation>
    <dataValidation type="list" allowBlank="1" showInputMessage="1" sqref="C13:D30" xr:uid="{00000000-0002-0000-0500-000003000000}">
      <formula1>職種</formula1>
    </dataValidation>
    <dataValidation type="list" allowBlank="1" showInputMessage="1" showErrorMessage="1" sqref="AZ3" xr:uid="{00000000-0002-0000-0500-000004000000}">
      <formula1>"４週,暦月"</formula1>
    </dataValidation>
    <dataValidation type="list" allowBlank="1" showInputMessage="1" showErrorMessage="1" sqref="Y42:Z42" xr:uid="{00000000-0002-0000-0500-000005000000}">
      <formula1>"週,暦月"</formula1>
    </dataValidation>
    <dataValidation type="decimal" allowBlank="1" showInputMessage="1" showErrorMessage="1" error="入力可能範囲　32～40" sqref="AV5" xr:uid="{00000000-0002-0000-0500-000006000000}">
      <formula1>32</formula1>
      <formula2>40</formula2>
    </dataValidation>
    <dataValidation type="list" allowBlank="1" showInputMessage="1" showErrorMessage="1" sqref="F45" xr:uid="{00000000-0002-0000-0500-000007000000}">
      <formula1>"40,50"</formula1>
    </dataValidation>
  </dataValidations>
  <printOptions horizontalCentered="1"/>
  <pageMargins left="0.23622047244094491" right="0.23622047244094491" top="0.43307086614173229" bottom="0.27559055118110237" header="0.31496062992125984" footer="0.31496062992125984"/>
  <pageSetup paperSize="9" scale="3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73"/>
  <sheetViews>
    <sheetView topLeftCell="A16" workbookViewId="0">
      <selection activeCell="G15" sqref="G15:K15"/>
    </sheetView>
  </sheetViews>
  <sheetFormatPr defaultColWidth="10" defaultRowHeight="18"/>
  <cols>
    <col min="1" max="2" width="10" style="168"/>
    <col min="3" max="3" width="49.109375" style="168" customWidth="1"/>
    <col min="4" max="16384" width="10" style="168"/>
  </cols>
  <sheetData>
    <row r="1" spans="1:10">
      <c r="A1" s="168" t="s">
        <v>241</v>
      </c>
    </row>
    <row r="2" spans="1:10" s="171" customFormat="1" ht="20.25" customHeight="1">
      <c r="A2" s="169" t="s">
        <v>242</v>
      </c>
      <c r="B2" s="169"/>
      <c r="C2" s="170"/>
    </row>
    <row r="3" spans="1:10" s="171" customFormat="1" ht="20.25" customHeight="1">
      <c r="A3" s="170"/>
      <c r="B3" s="170"/>
      <c r="C3" s="170"/>
    </row>
    <row r="4" spans="1:10" s="171" customFormat="1" ht="20.25" customHeight="1">
      <c r="A4" s="172"/>
      <c r="B4" s="170" t="s">
        <v>243</v>
      </c>
      <c r="C4" s="170"/>
      <c r="E4" s="394" t="s">
        <v>244</v>
      </c>
      <c r="F4" s="394"/>
      <c r="G4" s="394"/>
      <c r="H4" s="394"/>
      <c r="I4" s="394"/>
      <c r="J4" s="394"/>
    </row>
    <row r="5" spans="1:10" s="171" customFormat="1" ht="20.25" customHeight="1">
      <c r="A5" s="173"/>
      <c r="B5" s="170" t="s">
        <v>245</v>
      </c>
      <c r="C5" s="170"/>
      <c r="E5" s="394"/>
      <c r="F5" s="394"/>
      <c r="G5" s="394"/>
      <c r="H5" s="394"/>
      <c r="I5" s="394"/>
      <c r="J5" s="394"/>
    </row>
    <row r="6" spans="1:10" s="171" customFormat="1" ht="20.25" customHeight="1">
      <c r="A6" s="174"/>
      <c r="B6" s="170"/>
      <c r="C6" s="170"/>
    </row>
    <row r="7" spans="1:10" s="171" customFormat="1" ht="20.25" customHeight="1">
      <c r="A7" s="174"/>
      <c r="B7" s="170"/>
      <c r="C7" s="170"/>
    </row>
    <row r="8" spans="1:10" s="171" customFormat="1" ht="20.25" customHeight="1">
      <c r="A8" s="170" t="s">
        <v>246</v>
      </c>
      <c r="B8" s="170"/>
      <c r="C8" s="170"/>
    </row>
    <row r="9" spans="1:10" s="171" customFormat="1" ht="20.25" customHeight="1">
      <c r="A9" s="174"/>
      <c r="B9" s="170"/>
      <c r="C9" s="170"/>
    </row>
    <row r="10" spans="1:10" s="171" customFormat="1" ht="20.25" customHeight="1">
      <c r="A10" s="170" t="s">
        <v>247</v>
      </c>
      <c r="B10" s="170"/>
      <c r="C10" s="170"/>
    </row>
    <row r="11" spans="1:10" s="171" customFormat="1" ht="20.25" customHeight="1">
      <c r="A11" s="170"/>
      <c r="B11" s="170"/>
      <c r="C11" s="170"/>
    </row>
    <row r="12" spans="1:10" s="171" customFormat="1" ht="20.25" customHeight="1">
      <c r="A12" s="170" t="s">
        <v>248</v>
      </c>
      <c r="B12" s="170"/>
      <c r="C12" s="170"/>
    </row>
    <row r="13" spans="1:10" s="171" customFormat="1" ht="20.25" customHeight="1">
      <c r="A13" s="170"/>
      <c r="B13" s="170"/>
      <c r="C13" s="170"/>
    </row>
    <row r="14" spans="1:10" s="171" customFormat="1" ht="20.25" customHeight="1">
      <c r="A14" s="170" t="s">
        <v>249</v>
      </c>
      <c r="B14" s="170"/>
      <c r="C14" s="170"/>
    </row>
    <row r="15" spans="1:10" s="171" customFormat="1" ht="20.25" customHeight="1">
      <c r="A15" s="170"/>
      <c r="B15" s="170"/>
      <c r="C15" s="170"/>
    </row>
    <row r="16" spans="1:10" s="171" customFormat="1" ht="20.25" customHeight="1">
      <c r="A16" s="170" t="s">
        <v>250</v>
      </c>
      <c r="B16" s="170"/>
      <c r="C16" s="170"/>
    </row>
    <row r="17" spans="1:3" s="171" customFormat="1" ht="20.25" customHeight="1">
      <c r="A17" s="170" t="s">
        <v>251</v>
      </c>
      <c r="B17" s="170"/>
      <c r="C17" s="170"/>
    </row>
    <row r="18" spans="1:3" s="171" customFormat="1" ht="20.25" customHeight="1">
      <c r="A18" s="170"/>
      <c r="B18" s="170"/>
      <c r="C18" s="170"/>
    </row>
    <row r="19" spans="1:3" s="171" customFormat="1" ht="20.25" customHeight="1">
      <c r="A19" s="170"/>
      <c r="B19" s="175" t="s">
        <v>176</v>
      </c>
      <c r="C19" s="175" t="s">
        <v>252</v>
      </c>
    </row>
    <row r="20" spans="1:3" s="171" customFormat="1" ht="20.25" customHeight="1">
      <c r="A20" s="170"/>
      <c r="B20" s="175">
        <v>1</v>
      </c>
      <c r="C20" s="176" t="s">
        <v>253</v>
      </c>
    </row>
    <row r="21" spans="1:3" s="171" customFormat="1" ht="20.25" customHeight="1">
      <c r="A21" s="170"/>
      <c r="B21" s="175">
        <v>2</v>
      </c>
      <c r="C21" s="176" t="s">
        <v>254</v>
      </c>
    </row>
    <row r="22" spans="1:3" s="171" customFormat="1" ht="20.25" customHeight="1">
      <c r="A22" s="170"/>
      <c r="B22" s="175">
        <v>3</v>
      </c>
      <c r="C22" s="176" t="s">
        <v>255</v>
      </c>
    </row>
    <row r="23" spans="1:3" s="171" customFormat="1" ht="20.25" customHeight="1">
      <c r="A23" s="170"/>
      <c r="B23" s="170"/>
      <c r="C23" s="170"/>
    </row>
    <row r="24" spans="1:3" s="171" customFormat="1" ht="20.25" customHeight="1">
      <c r="A24" s="170"/>
      <c r="B24" s="170" t="s">
        <v>256</v>
      </c>
      <c r="C24" s="170"/>
    </row>
    <row r="25" spans="1:3" s="171" customFormat="1" ht="20.25" customHeight="1">
      <c r="A25" s="170"/>
      <c r="B25" s="170"/>
      <c r="C25" s="170"/>
    </row>
    <row r="26" spans="1:3" s="171" customFormat="1" ht="20.25" customHeight="1">
      <c r="A26" s="170" t="s">
        <v>257</v>
      </c>
      <c r="B26" s="170"/>
      <c r="C26" s="170"/>
    </row>
    <row r="27" spans="1:3" s="171" customFormat="1" ht="20.25" customHeight="1">
      <c r="A27" s="170" t="s">
        <v>258</v>
      </c>
      <c r="B27" s="170"/>
      <c r="C27" s="170"/>
    </row>
    <row r="28" spans="1:3" s="171" customFormat="1" ht="20.25" customHeight="1">
      <c r="A28" s="170"/>
      <c r="B28" s="170"/>
      <c r="C28" s="170"/>
    </row>
    <row r="29" spans="1:3" s="171" customFormat="1" ht="20.25" customHeight="1">
      <c r="A29" s="170"/>
      <c r="B29" s="175" t="s">
        <v>199</v>
      </c>
      <c r="C29" s="175" t="s">
        <v>200</v>
      </c>
    </row>
    <row r="30" spans="1:3" s="171" customFormat="1" ht="20.25" customHeight="1">
      <c r="A30" s="170"/>
      <c r="B30" s="175" t="s">
        <v>205</v>
      </c>
      <c r="C30" s="176" t="s">
        <v>206</v>
      </c>
    </row>
    <row r="31" spans="1:3" s="171" customFormat="1" ht="20.25" customHeight="1">
      <c r="A31" s="170"/>
      <c r="B31" s="175" t="s">
        <v>208</v>
      </c>
      <c r="C31" s="176" t="s">
        <v>209</v>
      </c>
    </row>
    <row r="32" spans="1:3" s="171" customFormat="1" ht="20.25" customHeight="1">
      <c r="A32" s="170"/>
      <c r="B32" s="175" t="s">
        <v>211</v>
      </c>
      <c r="C32" s="176" t="s">
        <v>212</v>
      </c>
    </row>
    <row r="33" spans="1:55" s="171" customFormat="1" ht="20.25" customHeight="1">
      <c r="A33" s="170"/>
      <c r="B33" s="175" t="s">
        <v>214</v>
      </c>
      <c r="C33" s="176" t="s">
        <v>215</v>
      </c>
    </row>
    <row r="34" spans="1:55" s="171" customFormat="1" ht="20.25" customHeight="1">
      <c r="A34" s="170"/>
      <c r="B34" s="170"/>
      <c r="C34" s="170"/>
    </row>
    <row r="35" spans="1:55" s="171" customFormat="1" ht="20.25" customHeight="1">
      <c r="A35" s="170"/>
      <c r="B35" s="177" t="s">
        <v>259</v>
      </c>
      <c r="C35" s="170"/>
    </row>
    <row r="36" spans="1:55" s="171" customFormat="1" ht="20.25" customHeight="1">
      <c r="B36" s="170" t="s">
        <v>260</v>
      </c>
      <c r="E36" s="177"/>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178"/>
      <c r="BA36" s="178"/>
      <c r="BB36" s="178"/>
      <c r="BC36" s="178"/>
    </row>
    <row r="37" spans="1:55" s="171" customFormat="1" ht="20.25" customHeight="1">
      <c r="B37" s="170" t="s">
        <v>261</v>
      </c>
      <c r="E37" s="170"/>
      <c r="F37" s="178"/>
      <c r="G37" s="178"/>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c r="AY37" s="178"/>
      <c r="AZ37" s="178"/>
      <c r="BA37" s="178"/>
      <c r="BB37" s="178"/>
      <c r="BC37" s="178"/>
    </row>
    <row r="38" spans="1:55" s="171" customFormat="1" ht="20.25" customHeight="1">
      <c r="E38" s="170"/>
    </row>
    <row r="39" spans="1:55" s="171" customFormat="1" ht="20.25" customHeight="1">
      <c r="A39" s="170"/>
      <c r="B39" s="170"/>
      <c r="C39" s="170"/>
      <c r="D39" s="177"/>
      <c r="E39" s="179"/>
      <c r="F39" s="179"/>
      <c r="G39" s="179"/>
      <c r="J39" s="179"/>
      <c r="K39" s="179"/>
      <c r="L39" s="179"/>
      <c r="R39" s="179"/>
      <c r="S39" s="179"/>
      <c r="T39" s="179"/>
      <c r="W39" s="179"/>
      <c r="X39" s="179"/>
      <c r="Y39" s="179"/>
    </row>
    <row r="40" spans="1:55" s="171" customFormat="1" ht="20.25" customHeight="1">
      <c r="A40" s="170" t="s">
        <v>262</v>
      </c>
      <c r="B40" s="170"/>
      <c r="C40" s="170"/>
    </row>
    <row r="41" spans="1:55" s="171" customFormat="1" ht="20.25" customHeight="1">
      <c r="A41" s="170" t="s">
        <v>263</v>
      </c>
      <c r="B41" s="170"/>
      <c r="C41" s="170"/>
    </row>
    <row r="42" spans="1:55" s="171" customFormat="1" ht="20.25" customHeight="1">
      <c r="A42" s="180" t="s">
        <v>264</v>
      </c>
      <c r="D42" s="181"/>
      <c r="E42" s="182"/>
      <c r="F42" s="179"/>
      <c r="G42" s="179"/>
      <c r="H42" s="179"/>
      <c r="I42" s="179"/>
      <c r="K42" s="179"/>
      <c r="M42" s="179"/>
      <c r="N42" s="179"/>
      <c r="O42" s="179"/>
      <c r="P42" s="179"/>
      <c r="Q42" s="179"/>
      <c r="S42" s="179"/>
      <c r="U42" s="179"/>
      <c r="V42" s="179"/>
      <c r="X42" s="179"/>
      <c r="Z42" s="179"/>
      <c r="AA42" s="179"/>
      <c r="AB42" s="179"/>
      <c r="AC42" s="179"/>
      <c r="AD42" s="179"/>
      <c r="AF42" s="177"/>
      <c r="AH42" s="179"/>
      <c r="AM42" s="179"/>
    </row>
    <row r="43" spans="1:55" s="171" customFormat="1" ht="20.25" customHeight="1">
      <c r="C43" s="180"/>
      <c r="D43" s="181"/>
      <c r="E43" s="182"/>
      <c r="F43" s="179"/>
      <c r="G43" s="179"/>
      <c r="H43" s="179"/>
      <c r="I43" s="179"/>
      <c r="K43" s="179"/>
      <c r="M43" s="179"/>
      <c r="N43" s="179"/>
      <c r="O43" s="179"/>
      <c r="P43" s="179"/>
      <c r="Q43" s="179"/>
      <c r="S43" s="179"/>
      <c r="U43" s="179"/>
      <c r="V43" s="179"/>
      <c r="X43" s="179"/>
      <c r="Z43" s="179"/>
      <c r="AA43" s="179"/>
      <c r="AB43" s="179"/>
      <c r="AC43" s="179"/>
      <c r="AD43" s="179"/>
      <c r="AF43" s="177"/>
      <c r="AH43" s="179"/>
      <c r="AM43" s="179"/>
    </row>
    <row r="44" spans="1:55" s="171" customFormat="1" ht="20.25" customHeight="1">
      <c r="A44" s="170" t="s">
        <v>265</v>
      </c>
      <c r="B44" s="170"/>
    </row>
    <row r="45" spans="1:55" s="171" customFormat="1" ht="20.25" customHeight="1"/>
    <row r="46" spans="1:55" s="171" customFormat="1" ht="20.25" customHeight="1">
      <c r="A46" s="170" t="s">
        <v>266</v>
      </c>
      <c r="B46" s="170"/>
      <c r="C46" s="170"/>
    </row>
    <row r="47" spans="1:55" s="171" customFormat="1" ht="20.25" customHeight="1">
      <c r="A47" s="170" t="s">
        <v>267</v>
      </c>
      <c r="B47" s="170"/>
      <c r="C47" s="170"/>
    </row>
    <row r="48" spans="1:55" s="171" customFormat="1" ht="20.25" customHeight="1"/>
    <row r="49" spans="1:55" s="171" customFormat="1" ht="20.25" customHeight="1">
      <c r="A49" s="170" t="s">
        <v>268</v>
      </c>
      <c r="B49" s="170"/>
      <c r="C49" s="170"/>
    </row>
    <row r="50" spans="1:55" s="171" customFormat="1" ht="20.25" customHeight="1">
      <c r="A50" s="170" t="s">
        <v>269</v>
      </c>
      <c r="B50" s="170"/>
      <c r="C50" s="170"/>
    </row>
    <row r="51" spans="1:55" s="171" customFormat="1" ht="20.25" customHeight="1">
      <c r="A51" s="170"/>
      <c r="B51" s="170"/>
      <c r="C51" s="170"/>
    </row>
    <row r="52" spans="1:55" s="171" customFormat="1" ht="20.25" customHeight="1">
      <c r="A52" s="170" t="s">
        <v>270</v>
      </c>
      <c r="B52" s="170"/>
      <c r="C52" s="170"/>
    </row>
    <row r="53" spans="1:55" s="171" customFormat="1" ht="20.25" customHeight="1">
      <c r="A53" s="170"/>
      <c r="B53" s="170"/>
      <c r="C53" s="170"/>
    </row>
    <row r="54" spans="1:55" s="171" customFormat="1" ht="20.25" customHeight="1">
      <c r="A54" s="171" t="s">
        <v>271</v>
      </c>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3"/>
    </row>
    <row r="55" spans="1:55" s="171" customFormat="1" ht="20.25" customHeight="1">
      <c r="A55" s="171" t="s">
        <v>272</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3"/>
      <c r="BB55" s="183"/>
      <c r="BC55" s="183"/>
    </row>
    <row r="56" spans="1:55" s="171" customFormat="1" ht="20.25" customHeight="1">
      <c r="A56" s="171" t="s">
        <v>273</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c r="AU56" s="183"/>
      <c r="AV56" s="183"/>
      <c r="AW56" s="183"/>
      <c r="AX56" s="183"/>
      <c r="AY56" s="183"/>
      <c r="AZ56" s="183"/>
      <c r="BA56" s="183"/>
      <c r="BB56" s="183"/>
      <c r="BC56" s="183"/>
    </row>
    <row r="57" spans="1:55" s="171" customFormat="1" ht="20.25" customHeight="1">
      <c r="A57" s="170"/>
      <c r="B57" s="170"/>
      <c r="C57" s="170"/>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row>
    <row r="58" spans="1:55" s="171" customFormat="1" ht="20.25" customHeight="1">
      <c r="A58" s="171" t="s">
        <v>274</v>
      </c>
      <c r="C58" s="184"/>
      <c r="D58" s="177"/>
      <c r="E58" s="177"/>
    </row>
    <row r="59" spans="1:55" s="171" customFormat="1" ht="20.25" customHeight="1">
      <c r="A59" s="184"/>
      <c r="B59" s="184"/>
      <c r="C59" s="184"/>
      <c r="D59" s="170"/>
      <c r="E59" s="170"/>
    </row>
    <row r="60" spans="1:55" s="171" customFormat="1" ht="20.25" customHeight="1">
      <c r="A60" s="171" t="s">
        <v>275</v>
      </c>
      <c r="C60" s="184"/>
      <c r="D60" s="177"/>
      <c r="E60" s="177"/>
    </row>
    <row r="61" spans="1:55" s="171" customFormat="1" ht="20.25" customHeight="1">
      <c r="A61" s="185" t="s">
        <v>276</v>
      </c>
      <c r="B61" s="184"/>
      <c r="C61" s="184"/>
      <c r="D61" s="170"/>
      <c r="E61" s="170"/>
    </row>
    <row r="62" spans="1:55" s="171" customFormat="1" ht="20.25" customHeight="1">
      <c r="A62" s="186" t="s">
        <v>277</v>
      </c>
      <c r="B62" s="184"/>
      <c r="C62" s="184"/>
      <c r="D62" s="170"/>
      <c r="E62" s="170"/>
    </row>
    <row r="63" spans="1:55" s="171" customFormat="1" ht="20.25" customHeight="1">
      <c r="A63" s="185" t="s">
        <v>278</v>
      </c>
      <c r="B63" s="184"/>
      <c r="C63" s="184"/>
      <c r="D63" s="170"/>
      <c r="E63" s="170"/>
    </row>
    <row r="64" spans="1:55" s="171" customFormat="1" ht="20.25" customHeight="1">
      <c r="A64" s="186" t="s">
        <v>279</v>
      </c>
      <c r="B64" s="184"/>
      <c r="C64" s="184"/>
      <c r="D64" s="170"/>
      <c r="E64" s="170"/>
    </row>
    <row r="65" spans="1:5" s="171" customFormat="1" ht="20.25" customHeight="1">
      <c r="A65" s="185" t="s">
        <v>280</v>
      </c>
      <c r="B65" s="184"/>
      <c r="C65" s="184"/>
      <c r="D65" s="170"/>
      <c r="E65" s="170"/>
    </row>
    <row r="66" spans="1:5" s="171" customFormat="1" ht="20.25" customHeight="1">
      <c r="A66" s="185" t="s">
        <v>281</v>
      </c>
      <c r="B66" s="184"/>
      <c r="C66" s="184"/>
      <c r="D66" s="170"/>
      <c r="E66" s="170"/>
    </row>
    <row r="67" spans="1:5" s="171" customFormat="1" ht="20.25" customHeight="1">
      <c r="A67" s="185" t="s">
        <v>282</v>
      </c>
      <c r="B67" s="184"/>
      <c r="C67" s="184"/>
      <c r="D67" s="170"/>
      <c r="E67" s="170"/>
    </row>
    <row r="68" spans="1:5" s="171" customFormat="1" ht="20.25" customHeight="1">
      <c r="A68" s="184"/>
      <c r="B68" s="184"/>
      <c r="C68" s="184"/>
      <c r="D68" s="170"/>
      <c r="E68" s="170"/>
    </row>
    <row r="69" spans="1:5" s="171" customFormat="1" ht="20.25" customHeight="1">
      <c r="A69" s="184"/>
      <c r="B69" s="184"/>
      <c r="C69" s="184"/>
      <c r="D69" s="170"/>
      <c r="E69" s="170"/>
    </row>
    <row r="70" spans="1:5" s="171" customFormat="1" ht="20.25" customHeight="1">
      <c r="A70" s="184"/>
      <c r="B70" s="184"/>
      <c r="C70" s="184"/>
      <c r="D70" s="170"/>
      <c r="E70" s="170"/>
    </row>
    <row r="71" spans="1:5" s="171" customFormat="1" ht="20.25" customHeight="1">
      <c r="A71" s="184"/>
      <c r="B71" s="184"/>
      <c r="C71" s="184"/>
      <c r="D71" s="170"/>
      <c r="E71" s="170"/>
    </row>
    <row r="72" spans="1:5" ht="20.25" customHeight="1"/>
    <row r="73" spans="1:5" ht="20.25" customHeight="1"/>
  </sheetData>
  <mergeCells count="1">
    <mergeCell ref="E4:J5"/>
  </mergeCells>
  <phoneticPr fontId="24"/>
  <printOptions horizontalCentered="1"/>
  <pageMargins left="0.70866141732283472" right="0.70866141732283472" top="0.74803149606299213" bottom="0.15748031496062992"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42"/>
  <sheetViews>
    <sheetView workbookViewId="0">
      <selection activeCell="D10" sqref="D10"/>
    </sheetView>
  </sheetViews>
  <sheetFormatPr defaultColWidth="10" defaultRowHeight="26.4"/>
  <cols>
    <col min="1" max="1" width="2.21875" style="187" customWidth="1"/>
    <col min="2" max="2" width="7.88671875" style="187" bestFit="1" customWidth="1"/>
    <col min="3" max="11" width="45.109375" style="187" customWidth="1"/>
    <col min="12" max="16384" width="10" style="187"/>
  </cols>
  <sheetData>
    <row r="1" spans="2:11">
      <c r="B1" s="187" t="s">
        <v>283</v>
      </c>
    </row>
    <row r="3" spans="2:11">
      <c r="B3" s="188" t="s">
        <v>176</v>
      </c>
      <c r="C3" s="188" t="s">
        <v>284</v>
      </c>
    </row>
    <row r="4" spans="2:11">
      <c r="B4" s="188">
        <v>1</v>
      </c>
      <c r="C4" s="189" t="s">
        <v>160</v>
      </c>
    </row>
    <row r="5" spans="2:11">
      <c r="B5" s="188">
        <v>2</v>
      </c>
      <c r="C5" s="189" t="s">
        <v>317</v>
      </c>
    </row>
    <row r="6" spans="2:11">
      <c r="B6" s="188">
        <v>3</v>
      </c>
      <c r="C6" s="189" t="s">
        <v>319</v>
      </c>
    </row>
    <row r="7" spans="2:11">
      <c r="B7" s="188">
        <v>4</v>
      </c>
      <c r="C7" s="190"/>
    </row>
    <row r="8" spans="2:11">
      <c r="B8" s="188">
        <v>5</v>
      </c>
      <c r="C8" s="190"/>
    </row>
    <row r="10" spans="2:11">
      <c r="B10" s="187" t="s">
        <v>285</v>
      </c>
    </row>
    <row r="11" spans="2:11" ht="27" thickBot="1"/>
    <row r="12" spans="2:11" ht="27" thickBot="1">
      <c r="B12" s="191" t="s">
        <v>252</v>
      </c>
      <c r="C12" s="192" t="s">
        <v>253</v>
      </c>
      <c r="D12" s="193" t="s">
        <v>254</v>
      </c>
      <c r="E12" s="194" t="s">
        <v>286</v>
      </c>
      <c r="F12" s="193" t="s">
        <v>287</v>
      </c>
      <c r="G12" s="195" t="s">
        <v>287</v>
      </c>
      <c r="H12" s="195" t="s">
        <v>287</v>
      </c>
      <c r="I12" s="195" t="s">
        <v>287</v>
      </c>
      <c r="J12" s="195" t="s">
        <v>287</v>
      </c>
      <c r="K12" s="196" t="s">
        <v>287</v>
      </c>
    </row>
    <row r="13" spans="2:11">
      <c r="B13" s="395" t="s">
        <v>288</v>
      </c>
      <c r="C13" s="197" t="s">
        <v>287</v>
      </c>
      <c r="D13" s="198" t="s">
        <v>289</v>
      </c>
      <c r="E13" s="199" t="s">
        <v>289</v>
      </c>
      <c r="F13" s="200"/>
      <c r="G13" s="201"/>
      <c r="H13" s="201"/>
      <c r="I13" s="201"/>
      <c r="J13" s="201"/>
      <c r="K13" s="202"/>
    </row>
    <row r="14" spans="2:11">
      <c r="B14" s="395"/>
      <c r="C14" s="203" t="s">
        <v>287</v>
      </c>
      <c r="D14" s="204" t="s">
        <v>290</v>
      </c>
      <c r="E14" s="205" t="s">
        <v>291</v>
      </c>
      <c r="F14" s="206"/>
      <c r="G14" s="190"/>
      <c r="H14" s="190"/>
      <c r="I14" s="190"/>
      <c r="J14" s="190"/>
      <c r="K14" s="207"/>
    </row>
    <row r="15" spans="2:11">
      <c r="B15" s="395"/>
      <c r="C15" s="203" t="s">
        <v>287</v>
      </c>
      <c r="D15" s="208" t="s">
        <v>292</v>
      </c>
      <c r="E15" s="209" t="s">
        <v>293</v>
      </c>
      <c r="F15" s="210"/>
      <c r="G15" s="190"/>
      <c r="H15" s="190"/>
      <c r="I15" s="190"/>
      <c r="J15" s="190"/>
      <c r="K15" s="207"/>
    </row>
    <row r="16" spans="2:11">
      <c r="B16" s="395"/>
      <c r="C16" s="203" t="s">
        <v>287</v>
      </c>
      <c r="D16" s="208" t="s">
        <v>294</v>
      </c>
      <c r="E16" s="209" t="s">
        <v>295</v>
      </c>
      <c r="F16" s="210"/>
      <c r="G16" s="190"/>
      <c r="H16" s="190"/>
      <c r="I16" s="190"/>
      <c r="J16" s="190"/>
      <c r="K16" s="207"/>
    </row>
    <row r="17" spans="2:11">
      <c r="B17" s="395"/>
      <c r="C17" s="203" t="s">
        <v>287</v>
      </c>
      <c r="D17" s="208" t="s">
        <v>296</v>
      </c>
      <c r="E17" s="209" t="s">
        <v>297</v>
      </c>
      <c r="F17" s="210"/>
      <c r="G17" s="190"/>
      <c r="H17" s="190"/>
      <c r="I17" s="190"/>
      <c r="J17" s="190"/>
      <c r="K17" s="207"/>
    </row>
    <row r="18" spans="2:11">
      <c r="B18" s="395"/>
      <c r="C18" s="203" t="s">
        <v>287</v>
      </c>
      <c r="D18" s="208" t="s">
        <v>298</v>
      </c>
      <c r="E18" s="209" t="s">
        <v>299</v>
      </c>
      <c r="F18" s="210"/>
      <c r="G18" s="190"/>
      <c r="H18" s="190"/>
      <c r="I18" s="190"/>
      <c r="J18" s="190"/>
      <c r="K18" s="207"/>
    </row>
    <row r="19" spans="2:11">
      <c r="B19" s="395"/>
      <c r="C19" s="203" t="s">
        <v>287</v>
      </c>
      <c r="D19" s="208" t="s">
        <v>300</v>
      </c>
      <c r="E19" s="209" t="s">
        <v>301</v>
      </c>
      <c r="F19" s="210"/>
      <c r="G19" s="190"/>
      <c r="H19" s="190"/>
      <c r="I19" s="190"/>
      <c r="J19" s="190"/>
      <c r="K19" s="207"/>
    </row>
    <row r="20" spans="2:11">
      <c r="B20" s="395"/>
      <c r="C20" s="203" t="s">
        <v>287</v>
      </c>
      <c r="D20" s="208" t="s">
        <v>287</v>
      </c>
      <c r="E20" s="209" t="s">
        <v>298</v>
      </c>
      <c r="F20" s="210"/>
      <c r="G20" s="190"/>
      <c r="H20" s="190"/>
      <c r="I20" s="190"/>
      <c r="J20" s="190"/>
      <c r="K20" s="207"/>
    </row>
    <row r="21" spans="2:11">
      <c r="B21" s="395"/>
      <c r="C21" s="203" t="s">
        <v>287</v>
      </c>
      <c r="D21" s="208" t="s">
        <v>287</v>
      </c>
      <c r="E21" s="209" t="s">
        <v>302</v>
      </c>
      <c r="F21" s="210"/>
      <c r="G21" s="190"/>
      <c r="H21" s="190"/>
      <c r="I21" s="190"/>
      <c r="J21" s="190"/>
      <c r="K21" s="207"/>
    </row>
    <row r="22" spans="2:11">
      <c r="B22" s="395"/>
      <c r="C22" s="203" t="s">
        <v>287</v>
      </c>
      <c r="D22" s="209" t="s">
        <v>287</v>
      </c>
      <c r="E22" s="209" t="s">
        <v>287</v>
      </c>
      <c r="F22" s="210"/>
      <c r="G22" s="190"/>
      <c r="H22" s="190"/>
      <c r="I22" s="190"/>
      <c r="J22" s="190"/>
      <c r="K22" s="207"/>
    </row>
    <row r="23" spans="2:11">
      <c r="B23" s="395"/>
      <c r="C23" s="203" t="s">
        <v>287</v>
      </c>
      <c r="D23" s="209" t="s">
        <v>287</v>
      </c>
      <c r="E23" s="209" t="s">
        <v>287</v>
      </c>
      <c r="F23" s="210"/>
      <c r="G23" s="190"/>
      <c r="H23" s="190"/>
      <c r="I23" s="190"/>
      <c r="J23" s="190"/>
      <c r="K23" s="207"/>
    </row>
    <row r="24" spans="2:11">
      <c r="B24" s="395"/>
      <c r="C24" s="203" t="s">
        <v>287</v>
      </c>
      <c r="D24" s="209" t="s">
        <v>287</v>
      </c>
      <c r="E24" s="209" t="s">
        <v>287</v>
      </c>
      <c r="F24" s="210"/>
      <c r="G24" s="190"/>
      <c r="H24" s="190"/>
      <c r="I24" s="190"/>
      <c r="J24" s="190"/>
      <c r="K24" s="207"/>
    </row>
    <row r="25" spans="2:11" ht="27" thickBot="1">
      <c r="B25" s="396"/>
      <c r="C25" s="211" t="s">
        <v>287</v>
      </c>
      <c r="D25" s="212" t="s">
        <v>287</v>
      </c>
      <c r="E25" s="213" t="s">
        <v>287</v>
      </c>
      <c r="F25" s="214"/>
      <c r="G25" s="215"/>
      <c r="H25" s="215"/>
      <c r="I25" s="215"/>
      <c r="J25" s="215"/>
      <c r="K25" s="216"/>
    </row>
    <row r="28" spans="2:11">
      <c r="C28" s="187" t="s">
        <v>303</v>
      </c>
    </row>
    <row r="29" spans="2:11">
      <c r="C29" s="187" t="s">
        <v>304</v>
      </c>
    </row>
    <row r="30" spans="2:11">
      <c r="C30" s="187" t="s">
        <v>305</v>
      </c>
    </row>
    <row r="31" spans="2:11">
      <c r="C31" s="187" t="s">
        <v>306</v>
      </c>
    </row>
    <row r="32" spans="2:11">
      <c r="C32" s="187" t="s">
        <v>307</v>
      </c>
    </row>
    <row r="33" spans="3:3">
      <c r="C33" s="187" t="s">
        <v>308</v>
      </c>
    </row>
    <row r="34" spans="3:3">
      <c r="C34" s="187" t="s">
        <v>309</v>
      </c>
    </row>
    <row r="35" spans="3:3">
      <c r="C35" s="187" t="s">
        <v>310</v>
      </c>
    </row>
    <row r="37" spans="3:3">
      <c r="C37" s="187" t="s">
        <v>311</v>
      </c>
    </row>
    <row r="38" spans="3:3">
      <c r="C38" s="187" t="s">
        <v>312</v>
      </c>
    </row>
    <row r="39" spans="3:3">
      <c r="C39" s="187" t="s">
        <v>313</v>
      </c>
    </row>
    <row r="40" spans="3:3">
      <c r="C40" s="187" t="s">
        <v>314</v>
      </c>
    </row>
    <row r="41" spans="3:3">
      <c r="C41" s="187" t="s">
        <v>315</v>
      </c>
    </row>
    <row r="42" spans="3:3">
      <c r="C42" s="187" t="s">
        <v>316</v>
      </c>
    </row>
  </sheetData>
  <mergeCells count="1">
    <mergeCell ref="B13:B25"/>
  </mergeCells>
  <phoneticPr fontId="24"/>
  <pageMargins left="0.70866141732283472" right="0.70866141732283472"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tint="0.499984740745262"/>
    <pageSetUpPr fitToPage="1"/>
  </sheetPr>
  <dimension ref="A1:BK27"/>
  <sheetViews>
    <sheetView zoomScale="80" zoomScaleNormal="80" workbookViewId="0">
      <selection activeCell="BG8" sqref="BG8"/>
    </sheetView>
  </sheetViews>
  <sheetFormatPr defaultColWidth="2.44140625" defaultRowHeight="13.2"/>
  <cols>
    <col min="1" max="1" width="5.6640625" style="16" customWidth="1"/>
    <col min="2" max="2" width="35.5546875" style="16" customWidth="1"/>
    <col min="3" max="3" width="3.88671875" style="16" customWidth="1"/>
    <col min="4" max="56" width="3.6640625" style="16" customWidth="1"/>
    <col min="57" max="57" width="2.44140625" style="16"/>
    <col min="58" max="58" width="9.21875" style="16" customWidth="1"/>
    <col min="59" max="16384" width="2.44140625" style="16"/>
  </cols>
  <sheetData>
    <row r="1" spans="1:63" ht="39.9" customHeight="1">
      <c r="A1" s="90" t="s">
        <v>154</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s="50" t="s">
        <v>57</v>
      </c>
      <c r="BF1"/>
      <c r="BK1"/>
    </row>
    <row r="2" spans="1:63" ht="18" customHeight="1">
      <c r="A2"/>
      <c r="B2"/>
      <c r="C2"/>
      <c r="D2"/>
      <c r="E2"/>
      <c r="F2"/>
      <c r="G2"/>
      <c r="H2"/>
      <c r="I2"/>
      <c r="J2"/>
      <c r="K2"/>
      <c r="L2"/>
      <c r="M2"/>
      <c r="N2"/>
      <c r="O2"/>
      <c r="AF2"/>
      <c r="AG2"/>
      <c r="AH2"/>
      <c r="AI2"/>
      <c r="AJ2"/>
      <c r="AK2"/>
      <c r="AL2"/>
      <c r="AM2"/>
      <c r="AW2"/>
      <c r="AX2"/>
      <c r="AY2"/>
      <c r="AZ2"/>
      <c r="BA2"/>
      <c r="BB2"/>
      <c r="BC2"/>
      <c r="BD2"/>
      <c r="BF2"/>
      <c r="BK2"/>
    </row>
    <row r="3" spans="1:63" ht="27.75" customHeight="1">
      <c r="A3" s="416" t="s">
        <v>58</v>
      </c>
      <c r="B3" s="416"/>
      <c r="C3" s="416"/>
      <c r="D3" s="416"/>
      <c r="E3" s="416"/>
      <c r="F3" s="416"/>
      <c r="G3"/>
      <c r="H3"/>
      <c r="I3"/>
      <c r="J3"/>
      <c r="K3"/>
      <c r="L3"/>
      <c r="M3"/>
      <c r="N3"/>
      <c r="O3"/>
      <c r="P3"/>
      <c r="Q3"/>
      <c r="R3"/>
      <c r="S3"/>
      <c r="T3"/>
      <c r="U3"/>
      <c r="V3"/>
      <c r="W3"/>
      <c r="X3"/>
      <c r="Y3"/>
      <c r="Z3"/>
      <c r="AA3"/>
      <c r="AB3"/>
      <c r="AC3"/>
      <c r="AD3"/>
      <c r="AE3"/>
      <c r="AF3"/>
      <c r="AG3"/>
      <c r="AH3"/>
      <c r="AI3"/>
      <c r="AJ3"/>
      <c r="AK3"/>
      <c r="AL3" s="51"/>
      <c r="AM3" s="52"/>
      <c r="AN3" s="417" t="s">
        <v>59</v>
      </c>
      <c r="AO3" s="417"/>
      <c r="AP3" s="417"/>
      <c r="AQ3" s="417"/>
      <c r="AR3" s="417"/>
      <c r="AS3" s="417"/>
      <c r="AT3" s="417"/>
      <c r="AU3" s="417"/>
      <c r="AV3" s="417"/>
      <c r="AW3" s="417"/>
      <c r="AX3"/>
      <c r="AY3"/>
      <c r="AZ3"/>
      <c r="BA3"/>
      <c r="BB3"/>
      <c r="BC3"/>
      <c r="BD3"/>
      <c r="BF3"/>
      <c r="BK3"/>
    </row>
    <row r="4" spans="1:63" ht="13.5" customHeight="1">
      <c r="A4" s="53"/>
      <c r="BF4"/>
      <c r="BK4"/>
    </row>
    <row r="5" spans="1:63" ht="31.5" customHeight="1">
      <c r="A5" s="53" t="s">
        <v>145</v>
      </c>
      <c r="BF5"/>
      <c r="BK5"/>
    </row>
    <row r="6" spans="1:63" ht="20.25" customHeight="1">
      <c r="A6"/>
      <c r="AZ6" s="410" t="s">
        <v>60</v>
      </c>
      <c r="BA6" s="410"/>
      <c r="BB6" s="410"/>
      <c r="BC6" s="410"/>
      <c r="BD6" s="410"/>
      <c r="BF6"/>
      <c r="BK6"/>
    </row>
    <row r="7" spans="1:63" ht="6" customHeight="1">
      <c r="A7"/>
      <c r="AZ7" s="55"/>
      <c r="BA7" s="55"/>
      <c r="BB7" s="55"/>
      <c r="BC7" s="55"/>
      <c r="BD7" s="56"/>
      <c r="BF7"/>
      <c r="BK7"/>
    </row>
    <row r="8" spans="1:63" ht="39.9" customHeight="1">
      <c r="A8" s="411"/>
      <c r="B8" s="411"/>
      <c r="C8" s="412" t="s">
        <v>61</v>
      </c>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2"/>
      <c r="AQ8" s="412"/>
      <c r="AR8" s="412"/>
      <c r="AS8" s="412"/>
      <c r="AT8" s="412"/>
      <c r="AU8" s="412"/>
      <c r="AV8" s="412"/>
      <c r="AW8" s="412"/>
      <c r="AX8" s="412"/>
      <c r="AY8" s="413" t="s">
        <v>62</v>
      </c>
      <c r="AZ8" s="413"/>
      <c r="BA8" s="413"/>
      <c r="BB8" s="413"/>
      <c r="BC8" s="413"/>
      <c r="BD8" s="57"/>
      <c r="BF8"/>
    </row>
    <row r="9" spans="1:63" ht="39.9" customHeight="1">
      <c r="A9" s="411"/>
      <c r="B9" s="411"/>
      <c r="C9" s="418" t="s">
        <v>138</v>
      </c>
      <c r="D9" s="418"/>
      <c r="E9" s="418"/>
      <c r="F9" s="418"/>
      <c r="G9" s="418" t="s">
        <v>138</v>
      </c>
      <c r="H9" s="418"/>
      <c r="I9" s="418"/>
      <c r="J9" s="418"/>
      <c r="K9" s="418" t="s">
        <v>138</v>
      </c>
      <c r="L9" s="418"/>
      <c r="M9" s="418"/>
      <c r="N9" s="418"/>
      <c r="O9" s="418" t="s">
        <v>138</v>
      </c>
      <c r="P9" s="418"/>
      <c r="Q9" s="418"/>
      <c r="R9" s="418"/>
      <c r="S9" s="418" t="s">
        <v>138</v>
      </c>
      <c r="T9" s="418"/>
      <c r="U9" s="418"/>
      <c r="V9" s="418"/>
      <c r="W9" s="418" t="s">
        <v>138</v>
      </c>
      <c r="X9" s="418"/>
      <c r="Y9" s="418"/>
      <c r="Z9" s="418"/>
      <c r="AA9" s="418" t="s">
        <v>138</v>
      </c>
      <c r="AB9" s="418"/>
      <c r="AC9" s="418"/>
      <c r="AD9" s="418"/>
      <c r="AE9" s="418" t="s">
        <v>138</v>
      </c>
      <c r="AF9" s="418"/>
      <c r="AG9" s="418"/>
      <c r="AH9" s="418"/>
      <c r="AI9" s="418" t="s">
        <v>138</v>
      </c>
      <c r="AJ9" s="418"/>
      <c r="AK9" s="418"/>
      <c r="AL9" s="418"/>
      <c r="AM9" s="418" t="s">
        <v>138</v>
      </c>
      <c r="AN9" s="418"/>
      <c r="AO9" s="418"/>
      <c r="AP9" s="418"/>
      <c r="AQ9" s="418" t="s">
        <v>138</v>
      </c>
      <c r="AR9" s="418"/>
      <c r="AS9" s="418"/>
      <c r="AT9" s="418"/>
      <c r="AU9" s="418" t="s">
        <v>138</v>
      </c>
      <c r="AV9" s="418"/>
      <c r="AW9" s="418"/>
      <c r="AX9" s="418"/>
      <c r="AY9" s="413"/>
      <c r="AZ9" s="413"/>
      <c r="BA9" s="413"/>
      <c r="BB9" s="413"/>
      <c r="BC9" s="413"/>
      <c r="BF9"/>
    </row>
    <row r="10" spans="1:63" ht="39.9" customHeight="1">
      <c r="A10" s="411"/>
      <c r="B10" s="411"/>
      <c r="C10" s="415" t="s">
        <v>63</v>
      </c>
      <c r="D10" s="415"/>
      <c r="E10" s="415"/>
      <c r="F10" s="415"/>
      <c r="G10" s="415" t="s">
        <v>64</v>
      </c>
      <c r="H10" s="415"/>
      <c r="I10" s="415"/>
      <c r="J10" s="415"/>
      <c r="K10" s="415" t="s">
        <v>65</v>
      </c>
      <c r="L10" s="415"/>
      <c r="M10" s="415"/>
      <c r="N10" s="415"/>
      <c r="O10" s="415" t="s">
        <v>66</v>
      </c>
      <c r="P10" s="415"/>
      <c r="Q10" s="415"/>
      <c r="R10" s="415"/>
      <c r="S10" s="415" t="s">
        <v>67</v>
      </c>
      <c r="T10" s="415"/>
      <c r="U10" s="415"/>
      <c r="V10" s="415"/>
      <c r="W10" s="415" t="s">
        <v>68</v>
      </c>
      <c r="X10" s="415"/>
      <c r="Y10" s="415"/>
      <c r="Z10" s="415"/>
      <c r="AA10" s="415" t="s">
        <v>69</v>
      </c>
      <c r="AB10" s="415"/>
      <c r="AC10" s="415"/>
      <c r="AD10" s="415"/>
      <c r="AE10" s="415" t="s">
        <v>70</v>
      </c>
      <c r="AF10" s="415"/>
      <c r="AG10" s="415"/>
      <c r="AH10" s="415"/>
      <c r="AI10" s="415" t="s">
        <v>71</v>
      </c>
      <c r="AJ10" s="415"/>
      <c r="AK10" s="415"/>
      <c r="AL10" s="415"/>
      <c r="AM10" s="415" t="s">
        <v>72</v>
      </c>
      <c r="AN10" s="415"/>
      <c r="AO10" s="415"/>
      <c r="AP10" s="415"/>
      <c r="AQ10" s="415" t="s">
        <v>73</v>
      </c>
      <c r="AR10" s="415"/>
      <c r="AS10" s="415"/>
      <c r="AT10" s="415"/>
      <c r="AU10" s="415" t="s">
        <v>74</v>
      </c>
      <c r="AV10" s="415"/>
      <c r="AW10" s="415"/>
      <c r="AX10" s="415"/>
      <c r="AY10" s="413"/>
      <c r="AZ10" s="413"/>
      <c r="BA10" s="413"/>
      <c r="BB10" s="413"/>
      <c r="BC10" s="413"/>
      <c r="BF10"/>
    </row>
    <row r="11" spans="1:63" ht="39.9" customHeight="1">
      <c r="A11" s="58" t="s">
        <v>75</v>
      </c>
      <c r="B11" s="59" t="s">
        <v>76</v>
      </c>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8"/>
      <c r="AV11" s="408"/>
      <c r="AW11" s="408"/>
      <c r="AX11" s="408"/>
      <c r="AY11" s="403">
        <f>SUM(C11:AX11)</f>
        <v>0</v>
      </c>
      <c r="AZ11" s="403"/>
      <c r="BA11" s="403"/>
      <c r="BB11" s="403"/>
      <c r="BC11" s="403"/>
      <c r="BF11"/>
    </row>
    <row r="12" spans="1:63" ht="39.9" customHeight="1">
      <c r="A12" s="60" t="s">
        <v>77</v>
      </c>
      <c r="B12" s="59" t="s">
        <v>78</v>
      </c>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8"/>
      <c r="AV12" s="408"/>
      <c r="AW12" s="408"/>
      <c r="AX12" s="408"/>
      <c r="AY12" s="403">
        <f>SUM(C12:AX12)</f>
        <v>0</v>
      </c>
      <c r="AZ12" s="403"/>
      <c r="BA12" s="403"/>
      <c r="BB12" s="403"/>
      <c r="BC12" s="403"/>
      <c r="BF12"/>
    </row>
    <row r="13" spans="1:63" ht="39.9" customHeight="1">
      <c r="A13" s="60" t="s">
        <v>79</v>
      </c>
      <c r="B13" s="59" t="s">
        <v>80</v>
      </c>
      <c r="C13" s="397">
        <f>SUM(C11:F12)</f>
        <v>0</v>
      </c>
      <c r="D13" s="397"/>
      <c r="E13" s="397"/>
      <c r="F13" s="397"/>
      <c r="G13" s="397">
        <f>SUM(G11:J12)</f>
        <v>0</v>
      </c>
      <c r="H13" s="397"/>
      <c r="I13" s="397"/>
      <c r="J13" s="397"/>
      <c r="K13" s="397">
        <f>SUM(K11:N12)</f>
        <v>0</v>
      </c>
      <c r="L13" s="397"/>
      <c r="M13" s="397"/>
      <c r="N13" s="397"/>
      <c r="O13" s="397">
        <f>SUM(O11:R12)</f>
        <v>0</v>
      </c>
      <c r="P13" s="397"/>
      <c r="Q13" s="397"/>
      <c r="R13" s="397"/>
      <c r="S13" s="397">
        <f>SUM(S11:V12)</f>
        <v>0</v>
      </c>
      <c r="T13" s="397"/>
      <c r="U13" s="397"/>
      <c r="V13" s="397"/>
      <c r="W13" s="397">
        <f>SUM(W11:Z12)</f>
        <v>0</v>
      </c>
      <c r="X13" s="397"/>
      <c r="Y13" s="397"/>
      <c r="Z13" s="397"/>
      <c r="AA13" s="397">
        <f>SUM(AA11:AD12)</f>
        <v>0</v>
      </c>
      <c r="AB13" s="397"/>
      <c r="AC13" s="397"/>
      <c r="AD13" s="397"/>
      <c r="AE13" s="397">
        <f>SUM(AE11:AH12)</f>
        <v>0</v>
      </c>
      <c r="AF13" s="397"/>
      <c r="AG13" s="397"/>
      <c r="AH13" s="397"/>
      <c r="AI13" s="397">
        <f>SUM(AI11:AL12)</f>
        <v>0</v>
      </c>
      <c r="AJ13" s="397"/>
      <c r="AK13" s="397"/>
      <c r="AL13" s="397"/>
      <c r="AM13" s="397">
        <f>SUM(AM11:AP12)</f>
        <v>0</v>
      </c>
      <c r="AN13" s="397"/>
      <c r="AO13" s="397"/>
      <c r="AP13" s="397"/>
      <c r="AQ13" s="397">
        <f>SUM(AQ11:AT12)</f>
        <v>0</v>
      </c>
      <c r="AR13" s="397"/>
      <c r="AS13" s="397"/>
      <c r="AT13" s="397"/>
      <c r="AU13" s="397">
        <f>SUM(AU11:AX12)</f>
        <v>0</v>
      </c>
      <c r="AV13" s="397"/>
      <c r="AW13" s="397"/>
      <c r="AX13" s="397"/>
      <c r="AY13" s="409">
        <f>SUM(C13:AX13)</f>
        <v>0</v>
      </c>
      <c r="AZ13" s="409"/>
      <c r="BA13" s="409"/>
      <c r="BB13" s="409"/>
      <c r="BC13" s="409"/>
      <c r="BF13"/>
    </row>
    <row r="14" spans="1:63" ht="38.25" customHeight="1">
      <c r="A14" s="53"/>
      <c r="BF14"/>
      <c r="BK14"/>
    </row>
    <row r="15" spans="1:63" ht="39.9" customHeight="1">
      <c r="A15" s="54" t="s">
        <v>81</v>
      </c>
      <c r="BF15"/>
      <c r="BK15"/>
    </row>
    <row r="16" spans="1:63" ht="20.25" customHeight="1">
      <c r="A16"/>
      <c r="AZ16" s="410" t="s">
        <v>60</v>
      </c>
      <c r="BA16" s="410"/>
      <c r="BB16" s="410"/>
      <c r="BC16" s="410"/>
      <c r="BD16" s="410"/>
      <c r="BF16"/>
      <c r="BK16"/>
    </row>
    <row r="17" spans="1:63" ht="6" customHeight="1">
      <c r="A17"/>
      <c r="AZ17" s="55"/>
      <c r="BA17" s="55"/>
      <c r="BB17" s="55"/>
      <c r="BC17" s="55"/>
      <c r="BD17" s="56"/>
      <c r="BF17"/>
      <c r="BK17"/>
    </row>
    <row r="18" spans="1:63" ht="39.9" customHeight="1">
      <c r="A18" s="411"/>
      <c r="B18" s="411"/>
      <c r="C18" s="412" t="s">
        <v>82</v>
      </c>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3" t="s">
        <v>62</v>
      </c>
      <c r="AZ18" s="413"/>
      <c r="BA18" s="413"/>
      <c r="BB18" s="413"/>
      <c r="BC18" s="413"/>
      <c r="BD18" s="57"/>
      <c r="BF18"/>
    </row>
    <row r="19" spans="1:63" ht="39.9" customHeight="1">
      <c r="A19" s="411"/>
      <c r="B19" s="411"/>
      <c r="C19" s="414" t="s">
        <v>83</v>
      </c>
      <c r="D19" s="414"/>
      <c r="E19" s="414"/>
      <c r="F19" s="414"/>
      <c r="G19" s="414" t="s">
        <v>83</v>
      </c>
      <c r="H19" s="414"/>
      <c r="I19" s="414"/>
      <c r="J19" s="414"/>
      <c r="K19" s="414" t="s">
        <v>83</v>
      </c>
      <c r="L19" s="414"/>
      <c r="M19" s="414"/>
      <c r="N19" s="414"/>
      <c r="O19" s="414" t="s">
        <v>83</v>
      </c>
      <c r="P19" s="414"/>
      <c r="Q19" s="414"/>
      <c r="R19" s="414"/>
      <c r="S19" s="414" t="s">
        <v>83</v>
      </c>
      <c r="T19" s="414"/>
      <c r="U19" s="414"/>
      <c r="V19" s="414"/>
      <c r="W19" s="414" t="s">
        <v>83</v>
      </c>
      <c r="X19" s="414"/>
      <c r="Y19" s="414"/>
      <c r="Z19" s="414"/>
      <c r="AA19" s="414" t="s">
        <v>83</v>
      </c>
      <c r="AB19" s="414"/>
      <c r="AC19" s="414"/>
      <c r="AD19" s="414"/>
      <c r="AE19" s="414" t="s">
        <v>83</v>
      </c>
      <c r="AF19" s="414"/>
      <c r="AG19" s="414"/>
      <c r="AH19" s="414"/>
      <c r="AI19" s="414" t="s">
        <v>83</v>
      </c>
      <c r="AJ19" s="414"/>
      <c r="AK19" s="414"/>
      <c r="AL19" s="414"/>
      <c r="AM19" s="414" t="s">
        <v>83</v>
      </c>
      <c r="AN19" s="414"/>
      <c r="AO19" s="414"/>
      <c r="AP19" s="414"/>
      <c r="AQ19" s="414" t="s">
        <v>83</v>
      </c>
      <c r="AR19" s="414"/>
      <c r="AS19" s="414"/>
      <c r="AT19" s="414"/>
      <c r="AU19" s="414" t="s">
        <v>83</v>
      </c>
      <c r="AV19" s="414"/>
      <c r="AW19" s="414"/>
      <c r="AX19" s="414"/>
      <c r="AY19" s="413"/>
      <c r="AZ19" s="413"/>
      <c r="BA19" s="413"/>
      <c r="BB19" s="413"/>
      <c r="BC19" s="413"/>
      <c r="BF19"/>
    </row>
    <row r="20" spans="1:63" ht="39.9" customHeight="1">
      <c r="A20" s="411"/>
      <c r="B20" s="411"/>
      <c r="C20" s="406" t="s">
        <v>84</v>
      </c>
      <c r="D20" s="406"/>
      <c r="E20" s="406"/>
      <c r="F20" s="406"/>
      <c r="G20" s="406" t="s">
        <v>84</v>
      </c>
      <c r="H20" s="406"/>
      <c r="I20" s="406"/>
      <c r="J20" s="406"/>
      <c r="K20" s="406" t="s">
        <v>84</v>
      </c>
      <c r="L20" s="406"/>
      <c r="M20" s="406"/>
      <c r="N20" s="406"/>
      <c r="O20" s="406" t="s">
        <v>84</v>
      </c>
      <c r="P20" s="406"/>
      <c r="Q20" s="406"/>
      <c r="R20" s="406"/>
      <c r="S20" s="406" t="s">
        <v>84</v>
      </c>
      <c r="T20" s="406"/>
      <c r="U20" s="406"/>
      <c r="V20" s="406"/>
      <c r="W20" s="406" t="s">
        <v>84</v>
      </c>
      <c r="X20" s="406"/>
      <c r="Y20" s="406"/>
      <c r="Z20" s="406"/>
      <c r="AA20" s="406" t="s">
        <v>84</v>
      </c>
      <c r="AB20" s="406"/>
      <c r="AC20" s="406"/>
      <c r="AD20" s="406"/>
      <c r="AE20" s="406" t="s">
        <v>84</v>
      </c>
      <c r="AF20" s="406"/>
      <c r="AG20" s="406"/>
      <c r="AH20" s="406"/>
      <c r="AI20" s="406" t="s">
        <v>84</v>
      </c>
      <c r="AJ20" s="406"/>
      <c r="AK20" s="406"/>
      <c r="AL20" s="406"/>
      <c r="AM20" s="406" t="s">
        <v>84</v>
      </c>
      <c r="AN20" s="406"/>
      <c r="AO20" s="406"/>
      <c r="AP20" s="406"/>
      <c r="AQ20" s="406" t="s">
        <v>84</v>
      </c>
      <c r="AR20" s="406"/>
      <c r="AS20" s="406"/>
      <c r="AT20" s="406"/>
      <c r="AU20" s="406" t="s">
        <v>84</v>
      </c>
      <c r="AV20" s="406"/>
      <c r="AW20" s="406"/>
      <c r="AX20" s="406"/>
      <c r="AY20" s="413"/>
      <c r="AZ20" s="413"/>
      <c r="BA20" s="413"/>
      <c r="BB20" s="413"/>
      <c r="BC20" s="413"/>
      <c r="BF20"/>
    </row>
    <row r="21" spans="1:63" ht="47.25" customHeight="1">
      <c r="A21" s="61" t="s">
        <v>75</v>
      </c>
      <c r="B21" s="59" t="s">
        <v>85</v>
      </c>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8"/>
      <c r="AV21" s="408"/>
      <c r="AW21" s="408"/>
      <c r="AX21" s="408"/>
      <c r="AY21" s="403">
        <f>SUM(C21:AX21)</f>
        <v>0</v>
      </c>
      <c r="AZ21" s="403"/>
      <c r="BA21" s="403"/>
      <c r="BB21" s="403"/>
      <c r="BC21" s="403"/>
      <c r="BF21" s="62" t="str">
        <f>IFERROR(IF(AND(ISNUMBER(AY13),ISNUMBER(AY21),AY13=AY21),"○","×"),"")</f>
        <v>○</v>
      </c>
    </row>
    <row r="22" spans="1:63" ht="45" customHeight="1">
      <c r="A22" s="63" t="s">
        <v>77</v>
      </c>
      <c r="B22" s="59" t="s">
        <v>86</v>
      </c>
      <c r="C22" s="397">
        <f>SUM(C23:F24)</f>
        <v>0</v>
      </c>
      <c r="D22" s="397"/>
      <c r="E22" s="397"/>
      <c r="F22" s="397"/>
      <c r="G22" s="397">
        <f>SUM(G23:J24)</f>
        <v>0</v>
      </c>
      <c r="H22" s="397"/>
      <c r="I22" s="397"/>
      <c r="J22" s="397"/>
      <c r="K22" s="397">
        <f>SUM(K23:N24)</f>
        <v>0</v>
      </c>
      <c r="L22" s="397"/>
      <c r="M22" s="397"/>
      <c r="N22" s="397"/>
      <c r="O22" s="397">
        <f>SUM(O23:R24)</f>
        <v>0</v>
      </c>
      <c r="P22" s="397"/>
      <c r="Q22" s="397"/>
      <c r="R22" s="397"/>
      <c r="S22" s="397">
        <f>SUM(S23:V24)</f>
        <v>0</v>
      </c>
      <c r="T22" s="397"/>
      <c r="U22" s="397"/>
      <c r="V22" s="397"/>
      <c r="W22" s="397">
        <f>SUM(W23:Z24)</f>
        <v>0</v>
      </c>
      <c r="X22" s="397"/>
      <c r="Y22" s="397"/>
      <c r="Z22" s="397"/>
      <c r="AA22" s="397">
        <f>SUM(AA23:AD24)</f>
        <v>0</v>
      </c>
      <c r="AB22" s="397"/>
      <c r="AC22" s="397"/>
      <c r="AD22" s="397"/>
      <c r="AE22" s="397">
        <f>SUM(AE23:AH24)</f>
        <v>0</v>
      </c>
      <c r="AF22" s="397"/>
      <c r="AG22" s="397"/>
      <c r="AH22" s="397"/>
      <c r="AI22" s="397">
        <f>SUM(AI23:AL24)</f>
        <v>0</v>
      </c>
      <c r="AJ22" s="397"/>
      <c r="AK22" s="397"/>
      <c r="AL22" s="397"/>
      <c r="AM22" s="397">
        <f>SUM(AM23:AP24)</f>
        <v>0</v>
      </c>
      <c r="AN22" s="397"/>
      <c r="AO22" s="397"/>
      <c r="AP22" s="397"/>
      <c r="AQ22" s="397">
        <f>SUM(AQ23:AT24)</f>
        <v>0</v>
      </c>
      <c r="AR22" s="397"/>
      <c r="AS22" s="397"/>
      <c r="AT22" s="397"/>
      <c r="AU22" s="404">
        <f>SUM(AU23:AX24)</f>
        <v>0</v>
      </c>
      <c r="AV22" s="404"/>
      <c r="AW22" s="404"/>
      <c r="AX22" s="404"/>
      <c r="AY22" s="405">
        <f>SUM(C22:AX22)</f>
        <v>0</v>
      </c>
      <c r="AZ22" s="405"/>
      <c r="BA22" s="405"/>
      <c r="BB22" s="405"/>
      <c r="BC22" s="405"/>
    </row>
    <row r="23" spans="1:63" ht="60" customHeight="1">
      <c r="A23" s="64"/>
      <c r="B23" s="65" t="s">
        <v>87</v>
      </c>
      <c r="C23" s="402"/>
      <c r="D23" s="402"/>
      <c r="E23" s="402"/>
      <c r="F23" s="402"/>
      <c r="G23" s="402"/>
      <c r="H23" s="402"/>
      <c r="I23" s="402"/>
      <c r="J23" s="402"/>
      <c r="K23" s="402"/>
      <c r="L23" s="402"/>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402"/>
      <c r="AY23" s="401">
        <f>SUM(C23:AX23)</f>
        <v>0</v>
      </c>
      <c r="AZ23" s="401"/>
      <c r="BA23" s="401"/>
      <c r="BB23" s="401"/>
      <c r="BC23" s="401"/>
    </row>
    <row r="24" spans="1:63" ht="59.25" customHeight="1">
      <c r="A24" s="64"/>
      <c r="B24" s="66" t="s">
        <v>88</v>
      </c>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399">
        <f>SUM(C24:AX24)</f>
        <v>0</v>
      </c>
      <c r="AZ24" s="399"/>
      <c r="BA24" s="399"/>
      <c r="BB24" s="399"/>
      <c r="BC24" s="399"/>
    </row>
    <row r="25" spans="1:63" ht="39.9" customHeight="1">
      <c r="A25" s="61" t="s">
        <v>79</v>
      </c>
      <c r="B25" s="59" t="s">
        <v>89</v>
      </c>
      <c r="C25" s="397">
        <f>SUM(C21:F22)</f>
        <v>0</v>
      </c>
      <c r="D25" s="397"/>
      <c r="E25" s="397"/>
      <c r="F25" s="397"/>
      <c r="G25" s="397">
        <f>SUM(G21:J22)</f>
        <v>0</v>
      </c>
      <c r="H25" s="397"/>
      <c r="I25" s="397"/>
      <c r="J25" s="397"/>
      <c r="K25" s="397">
        <f>SUM(K21:N22)</f>
        <v>0</v>
      </c>
      <c r="L25" s="397"/>
      <c r="M25" s="397"/>
      <c r="N25" s="397"/>
      <c r="O25" s="397">
        <f>SUM(O21:R22)</f>
        <v>0</v>
      </c>
      <c r="P25" s="397"/>
      <c r="Q25" s="397"/>
      <c r="R25" s="397"/>
      <c r="S25" s="397">
        <f>SUM(S21:V22)</f>
        <v>0</v>
      </c>
      <c r="T25" s="397"/>
      <c r="U25" s="397"/>
      <c r="V25" s="397"/>
      <c r="W25" s="397">
        <f>SUM(W21:Z22)</f>
        <v>0</v>
      </c>
      <c r="X25" s="397"/>
      <c r="Y25" s="397"/>
      <c r="Z25" s="397"/>
      <c r="AA25" s="397">
        <f>SUM(AA21:AD22)</f>
        <v>0</v>
      </c>
      <c r="AB25" s="397"/>
      <c r="AC25" s="397"/>
      <c r="AD25" s="397"/>
      <c r="AE25" s="397">
        <f>SUM(AE21:AH22)</f>
        <v>0</v>
      </c>
      <c r="AF25" s="397"/>
      <c r="AG25" s="397"/>
      <c r="AH25" s="397"/>
      <c r="AI25" s="397">
        <f>SUM(AI21:AL22)</f>
        <v>0</v>
      </c>
      <c r="AJ25" s="397"/>
      <c r="AK25" s="397"/>
      <c r="AL25" s="397"/>
      <c r="AM25" s="397">
        <f>SUM(AM21:AP22)</f>
        <v>0</v>
      </c>
      <c r="AN25" s="397"/>
      <c r="AO25" s="397"/>
      <c r="AP25" s="397"/>
      <c r="AQ25" s="397">
        <f>SUM(AQ21:AT22)</f>
        <v>0</v>
      </c>
      <c r="AR25" s="397"/>
      <c r="AS25" s="397"/>
      <c r="AT25" s="397"/>
      <c r="AU25" s="397">
        <f>SUM(AU21:AX22)</f>
        <v>0</v>
      </c>
      <c r="AV25" s="397"/>
      <c r="AW25" s="397"/>
      <c r="AX25" s="397"/>
      <c r="AY25" s="398">
        <f>SUM(C25:AX25)</f>
        <v>0</v>
      </c>
      <c r="AZ25" s="398"/>
      <c r="BA25" s="398"/>
      <c r="BB25" s="398"/>
      <c r="BC25" s="398"/>
    </row>
    <row r="26" spans="1:63" ht="18.899999999999999" customHeight="1"/>
    <row r="27" spans="1:63" ht="18.899999999999999" customHeight="1"/>
  </sheetData>
  <sheetProtection selectLockedCells="1" selectUnlockedCells="1"/>
  <mergeCells count="162">
    <mergeCell ref="A3:F3"/>
    <mergeCell ref="AN3:AW3"/>
    <mergeCell ref="AZ6:BD6"/>
    <mergeCell ref="A8:B10"/>
    <mergeCell ref="C8:AX8"/>
    <mergeCell ref="AY8:BC10"/>
    <mergeCell ref="C9:F9"/>
    <mergeCell ref="G9:J9"/>
    <mergeCell ref="K9:N9"/>
    <mergeCell ref="O9:R9"/>
    <mergeCell ref="S9:V9"/>
    <mergeCell ref="W9:Z9"/>
    <mergeCell ref="AA9:AD9"/>
    <mergeCell ref="AE9:AH9"/>
    <mergeCell ref="AI9:AL9"/>
    <mergeCell ref="AM9:AP9"/>
    <mergeCell ref="AQ9:AT9"/>
    <mergeCell ref="AU9:AX9"/>
    <mergeCell ref="C10:F10"/>
    <mergeCell ref="G10:J10"/>
    <mergeCell ref="K10:N10"/>
    <mergeCell ref="O10:R10"/>
    <mergeCell ref="S10:V10"/>
    <mergeCell ref="W10:Z10"/>
    <mergeCell ref="AA10:AD10"/>
    <mergeCell ref="AE10:AH10"/>
    <mergeCell ref="AI10:AL10"/>
    <mergeCell ref="AM10:AP10"/>
    <mergeCell ref="AQ10:AT10"/>
    <mergeCell ref="AU10:AX10"/>
    <mergeCell ref="C11:F11"/>
    <mergeCell ref="G11:J11"/>
    <mergeCell ref="K11:N11"/>
    <mergeCell ref="O11:R11"/>
    <mergeCell ref="S11:V11"/>
    <mergeCell ref="W11:Z11"/>
    <mergeCell ref="AA11:AD11"/>
    <mergeCell ref="AE11:AH11"/>
    <mergeCell ref="AI11:AL11"/>
    <mergeCell ref="AM11:AP11"/>
    <mergeCell ref="AQ11:AT11"/>
    <mergeCell ref="AU11:AX11"/>
    <mergeCell ref="AY11:BC11"/>
    <mergeCell ref="C12:F12"/>
    <mergeCell ref="G12:J12"/>
    <mergeCell ref="K12:N12"/>
    <mergeCell ref="O12:R12"/>
    <mergeCell ref="S12:V12"/>
    <mergeCell ref="W12:Z12"/>
    <mergeCell ref="AA12:AD12"/>
    <mergeCell ref="AE12:AH12"/>
    <mergeCell ref="AI12:AL12"/>
    <mergeCell ref="AM12:AP12"/>
    <mergeCell ref="AQ12:AT12"/>
    <mergeCell ref="AU12:AX12"/>
    <mergeCell ref="AY12:BC12"/>
    <mergeCell ref="C13:F13"/>
    <mergeCell ref="G13:J13"/>
    <mergeCell ref="K13:N13"/>
    <mergeCell ref="O13:R13"/>
    <mergeCell ref="S13:V13"/>
    <mergeCell ref="W13:Z13"/>
    <mergeCell ref="AA13:AD13"/>
    <mergeCell ref="AE13:AH13"/>
    <mergeCell ref="AI13:AL13"/>
    <mergeCell ref="AM13:AP13"/>
    <mergeCell ref="AQ13:AT13"/>
    <mergeCell ref="AU13:AX13"/>
    <mergeCell ref="AY13:BC13"/>
    <mergeCell ref="AZ16:BD16"/>
    <mergeCell ref="A18:B20"/>
    <mergeCell ref="C18:AX18"/>
    <mergeCell ref="AY18:BC20"/>
    <mergeCell ref="C19:F19"/>
    <mergeCell ref="G19:J19"/>
    <mergeCell ref="K19:N19"/>
    <mergeCell ref="O19:R19"/>
    <mergeCell ref="S19:V19"/>
    <mergeCell ref="W19:Z19"/>
    <mergeCell ref="AA19:AD19"/>
    <mergeCell ref="AE19:AH19"/>
    <mergeCell ref="AI19:AL19"/>
    <mergeCell ref="AM19:AP19"/>
    <mergeCell ref="AQ19:AT19"/>
    <mergeCell ref="AU19:AX19"/>
    <mergeCell ref="C20:F20"/>
    <mergeCell ref="G20:J20"/>
    <mergeCell ref="K20:N20"/>
    <mergeCell ref="O20:R20"/>
    <mergeCell ref="S20:V20"/>
    <mergeCell ref="W20:Z20"/>
    <mergeCell ref="AA20:AD20"/>
    <mergeCell ref="AE20:AH20"/>
    <mergeCell ref="AI20:AL20"/>
    <mergeCell ref="AM20:AP20"/>
    <mergeCell ref="AQ20:AT20"/>
    <mergeCell ref="AU20:AX20"/>
    <mergeCell ref="C21:F21"/>
    <mergeCell ref="G21:J21"/>
    <mergeCell ref="K21:N21"/>
    <mergeCell ref="O21:R21"/>
    <mergeCell ref="S21:V21"/>
    <mergeCell ref="W21:Z21"/>
    <mergeCell ref="AA21:AD21"/>
    <mergeCell ref="AE21:AH21"/>
    <mergeCell ref="AI21:AL21"/>
    <mergeCell ref="AM21:AP21"/>
    <mergeCell ref="AQ21:AT21"/>
    <mergeCell ref="AU21:AX21"/>
    <mergeCell ref="AY21:BC21"/>
    <mergeCell ref="C22:F22"/>
    <mergeCell ref="G22:J22"/>
    <mergeCell ref="K22:N22"/>
    <mergeCell ref="O22:R22"/>
    <mergeCell ref="S22:V22"/>
    <mergeCell ref="W22:Z22"/>
    <mergeCell ref="AA22:AD22"/>
    <mergeCell ref="AE22:AH22"/>
    <mergeCell ref="AI22:AL22"/>
    <mergeCell ref="AM22:AP22"/>
    <mergeCell ref="AQ22:AT22"/>
    <mergeCell ref="AU22:AX22"/>
    <mergeCell ref="AY22:BC22"/>
    <mergeCell ref="AY23:BC23"/>
    <mergeCell ref="C24:F24"/>
    <mergeCell ref="G24:J24"/>
    <mergeCell ref="K24:N24"/>
    <mergeCell ref="O24:R24"/>
    <mergeCell ref="S24:V24"/>
    <mergeCell ref="W24:Z24"/>
    <mergeCell ref="AM24:AP24"/>
    <mergeCell ref="AQ24:AT24"/>
    <mergeCell ref="AU24:AX24"/>
    <mergeCell ref="AM23:AP23"/>
    <mergeCell ref="AQ23:AT23"/>
    <mergeCell ref="AU23:AX23"/>
    <mergeCell ref="C23:F23"/>
    <mergeCell ref="G23:J23"/>
    <mergeCell ref="K23:N23"/>
    <mergeCell ref="O23:R23"/>
    <mergeCell ref="S23:V23"/>
    <mergeCell ref="W23:Z23"/>
    <mergeCell ref="AA23:AD23"/>
    <mergeCell ref="AE23:AH23"/>
    <mergeCell ref="AI23:AL23"/>
    <mergeCell ref="AU25:AX25"/>
    <mergeCell ref="AY25:BC25"/>
    <mergeCell ref="AY24:BC24"/>
    <mergeCell ref="C25:F25"/>
    <mergeCell ref="G25:J25"/>
    <mergeCell ref="K25:N25"/>
    <mergeCell ref="O25:R25"/>
    <mergeCell ref="S25:V25"/>
    <mergeCell ref="W25:Z25"/>
    <mergeCell ref="AA25:AD25"/>
    <mergeCell ref="AE25:AH25"/>
    <mergeCell ref="AI25:AL25"/>
    <mergeCell ref="AA24:AD24"/>
    <mergeCell ref="AE24:AH24"/>
    <mergeCell ref="AI24:AL24"/>
    <mergeCell ref="AM25:AP25"/>
    <mergeCell ref="AQ25:AT25"/>
  </mergeCells>
  <phoneticPr fontId="24"/>
  <pageMargins left="0.7" right="0.7" top="0.75" bottom="0.75" header="0.51180555555555551" footer="0.51180555555555551"/>
  <pageSetup paperSize="9" scale="56" firstPageNumber="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23</vt:i4>
      </vt:variant>
    </vt:vector>
  </HeadingPairs>
  <TitlesOfParts>
    <vt:vector size="35" baseType="lpstr">
      <vt:lpstr>様式１</vt:lpstr>
      <vt:lpstr>様式２</vt:lpstr>
      <vt:lpstr>様式３</vt:lpstr>
      <vt:lpstr>様式４</vt:lpstr>
      <vt:lpstr>様式５</vt:lpstr>
      <vt:lpstr>様式６</vt:lpstr>
      <vt:lpstr>記入方法</vt:lpstr>
      <vt:lpstr>プルダウン・リスト</vt:lpstr>
      <vt:lpstr>様式６（処遇改善のみ）</vt:lpstr>
      <vt:lpstr>記載例①</vt:lpstr>
      <vt:lpstr>様式６（両算定の場合）</vt:lpstr>
      <vt:lpstr>記載例②</vt:lpstr>
      <vt:lpstr>記載例①!__xlnm.Print_Area</vt:lpstr>
      <vt:lpstr>記載例②!__xlnm.Print_Area</vt:lpstr>
      <vt:lpstr>様式１!__xlnm.Print_Area</vt:lpstr>
      <vt:lpstr>様式３!__xlnm.Print_Area</vt:lpstr>
      <vt:lpstr>様式４!__xlnm.Print_Area</vt:lpstr>
      <vt:lpstr>様式５!__xlnm.Print_Area</vt:lpstr>
      <vt:lpstr>'様式６（処遇改善のみ）'!__xlnm.Print_Area</vt:lpstr>
      <vt:lpstr>'様式６（両算定の場合）'!__xlnm.Print_Area</vt:lpstr>
      <vt:lpstr>記載例①!Print_Area</vt:lpstr>
      <vt:lpstr>記載例②!Print_Area</vt:lpstr>
      <vt:lpstr>記入方法!Print_Area</vt:lpstr>
      <vt:lpstr>様式１!Print_Area</vt:lpstr>
      <vt:lpstr>様式３!Print_Area</vt:lpstr>
      <vt:lpstr>様式４!Print_Area</vt:lpstr>
      <vt:lpstr>様式５!Print_Area</vt:lpstr>
      <vt:lpstr>様式６!Print_Area</vt:lpstr>
      <vt:lpstr>'様式６（処遇改善のみ）'!Print_Area</vt:lpstr>
      <vt:lpstr>'様式６（両算定の場合）'!Print_Area</vt:lpstr>
      <vt:lpstr>様式６!Print_Titles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揚戸　翔</cp:lastModifiedBy>
  <cp:lastPrinted>2024-12-12T02:24:35Z</cp:lastPrinted>
  <dcterms:created xsi:type="dcterms:W3CDTF">2022-08-03T01:22:40Z</dcterms:created>
  <dcterms:modified xsi:type="dcterms:W3CDTF">2025-06-11T07:29:40Z</dcterms:modified>
</cp:coreProperties>
</file>