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R:\07-福祉部\02-高齢介護課\03-総合事業班\特会995　介護予防・生活支援サービス事業\運営指導関係\総合事業実地指導（事前提出資料等）\"/>
    </mc:Choice>
  </mc:AlternateContent>
  <xr:revisionPtr revIDLastSave="0" documentId="13_ncr:1_{95FC079F-D03B-4FB8-8B9C-029522A73E37}" xr6:coauthVersionLast="47" xr6:coauthVersionMax="47" xr10:uidLastSave="{00000000-0000-0000-0000-000000000000}"/>
  <bookViews>
    <workbookView xWindow="-108" yWindow="-108" windowWidth="23256" windowHeight="12456" tabRatio="827" activeTab="4" xr2:uid="{00000000-000D-0000-FFFF-FFFF00000000}"/>
  </bookViews>
  <sheets>
    <sheet name="様式１" sheetId="1" r:id="rId1"/>
    <sheet name="様式２" sheetId="2" r:id="rId2"/>
    <sheet name="様式３" sheetId="3" r:id="rId3"/>
    <sheet name="様式４" sheetId="4" r:id="rId4"/>
    <sheet name="様式５" sheetId="5" r:id="rId5"/>
    <sheet name="別紙６" sheetId="16" r:id="rId6"/>
    <sheet name="別紙６－１" sheetId="17" r:id="rId7"/>
    <sheet name="様式６（処遇改善のみ）" sheetId="12" state="hidden" r:id="rId8"/>
    <sheet name="記載例①" sheetId="13" state="hidden" r:id="rId9"/>
    <sheet name="様式６（両算定の場合）" sheetId="14" state="hidden" r:id="rId10"/>
    <sheet name="記載例②" sheetId="15" state="hidden" r:id="rId11"/>
  </sheets>
  <externalReferences>
    <externalReference r:id="rId12"/>
  </externalReferences>
  <definedNames>
    <definedName name="__xlfn_IFERROR">#N/A</definedName>
    <definedName name="__xlnm.Print_Area" localSheetId="8">記載例①!$A$1:$BD$27</definedName>
    <definedName name="__xlnm.Print_Area" localSheetId="10">記載例②!$A$1:$BE$53</definedName>
    <definedName name="__xlnm.Print_Area" localSheetId="0">様式１!$A$1:$K$24</definedName>
    <definedName name="__xlnm.Print_Area" localSheetId="2">様式３!$A$1:$G$23</definedName>
    <definedName name="__xlnm.Print_Area" localSheetId="3">様式４!$A$1:$J$29</definedName>
    <definedName name="__xlnm.Print_Area" localSheetId="4">様式５!$A$1:$I$13</definedName>
    <definedName name="__xlnm.Print_Area" localSheetId="7">'様式６（処遇改善のみ）'!$A$1:$BD$27</definedName>
    <definedName name="__xlnm.Print_Area" localSheetId="9">'様式６（両算定の場合）'!$A$1:$BE$53</definedName>
    <definedName name="【記載例】シフト記号" localSheetId="6">'別紙６－１'!$C$6:$C$35</definedName>
    <definedName name="【記載例】シフト記号">'[1]【記載例】シフト記号表（勤務時間帯）'!$C$6:$C$35</definedName>
    <definedName name="_xlnm.Print_Area" localSheetId="8">記載例①!$A$1:$BD$27</definedName>
    <definedName name="_xlnm.Print_Area" localSheetId="10">記載例②!$A$1:$BE$53</definedName>
    <definedName name="_xlnm.Print_Area" localSheetId="5">別紙６!$A$1:$BF$71</definedName>
    <definedName name="_xlnm.Print_Area" localSheetId="0">様式１!$A$1:$K$24</definedName>
    <definedName name="_xlnm.Print_Area" localSheetId="2">様式３!$A$1:$I$23</definedName>
    <definedName name="_xlnm.Print_Area" localSheetId="3">様式４!$A$1:$J$29</definedName>
    <definedName name="_xlnm.Print_Area" localSheetId="4">様式５!$A$1:$I$13</definedName>
    <definedName name="_xlnm.Print_Area" localSheetId="7">'様式６（処遇改善のみ）'!$A$1:$BD$27</definedName>
    <definedName name="_xlnm.Print_Area" localSheetId="9">'様式６（両算定の場合）'!$A$1:$BE$53</definedName>
    <definedName name="_xlnm.Print_Titles" localSheetId="5">別紙６!$1:$21</definedName>
    <definedName name="シフト記号表">'別紙６－１'!$C$6:$C$35</definedName>
    <definedName name="職種">[1]プルダウン・リスト!$C$12:$L$12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7" l="1"/>
  <c r="U25" i="17" s="1"/>
  <c r="Q25" i="17"/>
  <c r="K25" i="17"/>
  <c r="S24" i="17"/>
  <c r="U24" i="17" s="1"/>
  <c r="Q24" i="17"/>
  <c r="K24" i="17"/>
  <c r="S23" i="17"/>
  <c r="Q23" i="17"/>
  <c r="K23" i="17"/>
  <c r="S22" i="17"/>
  <c r="Q22" i="17"/>
  <c r="K22" i="17"/>
  <c r="S21" i="17"/>
  <c r="Q21" i="17"/>
  <c r="K21" i="17"/>
  <c r="S20" i="17"/>
  <c r="U20" i="17" s="1"/>
  <c r="Q20" i="17"/>
  <c r="K20" i="17"/>
  <c r="S19" i="17"/>
  <c r="Q19" i="17"/>
  <c r="K19" i="17"/>
  <c r="S18" i="17"/>
  <c r="U18" i="17" s="1"/>
  <c r="Q18" i="17"/>
  <c r="K18" i="17"/>
  <c r="S17" i="17"/>
  <c r="Q17" i="17"/>
  <c r="K17" i="17"/>
  <c r="S16" i="17"/>
  <c r="Q16" i="17"/>
  <c r="K16" i="17"/>
  <c r="S15" i="17"/>
  <c r="Q15" i="17"/>
  <c r="K15" i="17"/>
  <c r="S14" i="17"/>
  <c r="U14" i="17" s="1"/>
  <c r="Q14" i="17"/>
  <c r="K14" i="17"/>
  <c r="S13" i="17"/>
  <c r="Q13" i="17"/>
  <c r="K13" i="17"/>
  <c r="S12" i="17"/>
  <c r="Q12" i="17"/>
  <c r="K12" i="17"/>
  <c r="S11" i="17"/>
  <c r="Q11" i="17"/>
  <c r="K11" i="17"/>
  <c r="S10" i="17"/>
  <c r="Q10" i="17"/>
  <c r="K10" i="17"/>
  <c r="S9" i="17"/>
  <c r="U9" i="17" s="1"/>
  <c r="Q9" i="17"/>
  <c r="K9" i="17"/>
  <c r="S8" i="17"/>
  <c r="U8" i="17" s="1"/>
  <c r="Q8" i="17"/>
  <c r="K8" i="17"/>
  <c r="S7" i="17"/>
  <c r="Q7" i="17"/>
  <c r="K7" i="17"/>
  <c r="S6" i="17"/>
  <c r="Q6" i="17"/>
  <c r="K6" i="17"/>
  <c r="S23" i="16" s="1"/>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AU63" i="16"/>
  <c r="AQ63" i="16"/>
  <c r="AM63" i="16"/>
  <c r="AI63" i="16"/>
  <c r="AE63" i="16"/>
  <c r="AA63" i="16"/>
  <c r="AF62" i="16"/>
  <c r="AB62"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U60" i="16"/>
  <c r="T60" i="16"/>
  <c r="S60" i="16"/>
  <c r="F60"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T59" i="16"/>
  <c r="S59" i="16"/>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U57" i="16"/>
  <c r="T57" i="16"/>
  <c r="S57" i="16"/>
  <c r="F57"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F54"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F51"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F48"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F45"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F42"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F39"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F36"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F33"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F30"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F27" i="16"/>
  <c r="AJ62" i="16" s="1"/>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B25" i="16"/>
  <c r="B28" i="16" s="1"/>
  <c r="B31" i="16" s="1"/>
  <c r="B34" i="16" s="1"/>
  <c r="B37" i="16" s="1"/>
  <c r="B40" i="16" s="1"/>
  <c r="B43" i="16" s="1"/>
  <c r="B46" i="16" s="1"/>
  <c r="B49" i="16" s="1"/>
  <c r="B52" i="16" s="1"/>
  <c r="B55" i="16" s="1"/>
  <c r="B58" i="16" s="1"/>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F24"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AS20" i="16"/>
  <c r="AS21" i="16" s="1"/>
  <c r="AG20" i="16"/>
  <c r="AG21" i="16" s="1"/>
  <c r="V20" i="16"/>
  <c r="V21" i="16" s="1"/>
  <c r="AW19" i="16"/>
  <c r="AW20" i="16" s="1"/>
  <c r="AW21" i="16" s="1"/>
  <c r="AV19" i="16"/>
  <c r="AV20" i="16" s="1"/>
  <c r="AV21" i="16" s="1"/>
  <c r="AU19" i="16"/>
  <c r="AU20" i="16" s="1"/>
  <c r="AU21" i="16" s="1"/>
  <c r="AX17" i="16"/>
  <c r="BC14" i="16"/>
  <c r="BB8" i="16"/>
  <c r="AC2" i="16"/>
  <c r="S20" i="16" s="1"/>
  <c r="S21" i="16" s="1"/>
  <c r="U21" i="17" l="1"/>
  <c r="U16" i="17"/>
  <c r="AX29" i="16"/>
  <c r="AZ29" i="16" s="1"/>
  <c r="AX41" i="16"/>
  <c r="AZ41" i="16" s="1"/>
  <c r="AX59" i="16"/>
  <c r="AZ59" i="16" s="1"/>
  <c r="T62" i="16"/>
  <c r="U6" i="17"/>
  <c r="S24" i="16" s="1"/>
  <c r="U22" i="17"/>
  <c r="AT70" i="16"/>
  <c r="X62" i="16"/>
  <c r="U17" i="17"/>
  <c r="U12" i="17"/>
  <c r="U7" i="17"/>
  <c r="U23" i="17"/>
  <c r="U15" i="17"/>
  <c r="U11" i="17"/>
  <c r="AX53" i="16"/>
  <c r="AZ53" i="16" s="1"/>
  <c r="AX26" i="16"/>
  <c r="AZ26" i="16" s="1"/>
  <c r="AX38" i="16"/>
  <c r="AZ38" i="16" s="1"/>
  <c r="AN62" i="16"/>
  <c r="U13" i="17"/>
  <c r="AX35" i="16"/>
  <c r="AZ35" i="16" s="1"/>
  <c r="AX56" i="16"/>
  <c r="AZ56" i="16" s="1"/>
  <c r="AR62" i="16"/>
  <c r="AX32" i="16"/>
  <c r="AZ32" i="16" s="1"/>
  <c r="AX47" i="16"/>
  <c r="AZ47" i="16" s="1"/>
  <c r="AV62" i="16"/>
  <c r="U19" i="17"/>
  <c r="U10" i="17"/>
  <c r="AX50" i="16"/>
  <c r="AZ50" i="16" s="1"/>
  <c r="S63" i="16"/>
  <c r="AX44" i="16"/>
  <c r="AZ44" i="16" s="1"/>
  <c r="W63" i="16"/>
  <c r="Y20" i="16"/>
  <c r="Y21" i="16" s="1"/>
  <c r="AI20" i="16"/>
  <c r="AI21" i="16" s="1"/>
  <c r="AA20" i="16"/>
  <c r="AA21" i="16" s="1"/>
  <c r="AK20" i="16"/>
  <c r="AK21" i="16" s="1"/>
  <c r="AC20" i="16"/>
  <c r="AC21" i="16" s="1"/>
  <c r="AQ20" i="16"/>
  <c r="AQ21" i="16" s="1"/>
  <c r="W20" i="16"/>
  <c r="W21" i="16" s="1"/>
  <c r="AD20" i="16"/>
  <c r="AD21" i="16" s="1"/>
  <c r="AO20" i="16"/>
  <c r="AO21" i="16" s="1"/>
  <c r="AX23" i="16"/>
  <c r="AZ23" i="16" s="1"/>
  <c r="T24" i="16"/>
  <c r="AT20" i="16"/>
  <c r="AT21" i="16" s="1"/>
  <c r="AP20" i="16"/>
  <c r="AP21" i="16" s="1"/>
  <c r="AL20" i="16"/>
  <c r="AL21" i="16" s="1"/>
  <c r="AH20" i="16"/>
  <c r="AH21" i="16" s="1"/>
  <c r="AR20" i="16"/>
  <c r="AR21" i="16" s="1"/>
  <c r="AN20" i="16"/>
  <c r="AN21" i="16" s="1"/>
  <c r="AJ20" i="16"/>
  <c r="AJ21" i="16" s="1"/>
  <c r="AF20" i="16"/>
  <c r="AF21" i="16" s="1"/>
  <c r="AB20" i="16"/>
  <c r="AB21" i="16" s="1"/>
  <c r="X20" i="16"/>
  <c r="X21" i="16" s="1"/>
  <c r="T20" i="16"/>
  <c r="T21" i="16" s="1"/>
  <c r="U20" i="16"/>
  <c r="U21" i="16" s="1"/>
  <c r="Z20" i="16"/>
  <c r="Z21" i="16" s="1"/>
  <c r="AE20" i="16"/>
  <c r="AE21" i="16" s="1"/>
  <c r="AM20" i="16"/>
  <c r="AM21" i="16" s="1"/>
  <c r="AX27" i="16"/>
  <c r="AZ27" i="16" s="1"/>
  <c r="AX30" i="16"/>
  <c r="AZ30" i="16" s="1"/>
  <c r="AX33" i="16"/>
  <c r="AZ33" i="16" s="1"/>
  <c r="AX36" i="16"/>
  <c r="AZ36" i="16" s="1"/>
  <c r="AX39" i="16"/>
  <c r="AZ39" i="16" s="1"/>
  <c r="AX42" i="16"/>
  <c r="AZ42" i="16" s="1"/>
  <c r="AX45" i="16"/>
  <c r="AZ45" i="16" s="1"/>
  <c r="AX48" i="16"/>
  <c r="AZ48" i="16" s="1"/>
  <c r="AX51" i="16"/>
  <c r="AZ51" i="16" s="1"/>
  <c r="AX54" i="16"/>
  <c r="AZ54" i="16" s="1"/>
  <c r="AX57" i="16"/>
  <c r="AZ57" i="16" s="1"/>
  <c r="AX60" i="16"/>
  <c r="AZ60" i="16" s="1"/>
  <c r="U62" i="16"/>
  <c r="Y62" i="16"/>
  <c r="AC62" i="16"/>
  <c r="AG62" i="16"/>
  <c r="AK62" i="16"/>
  <c r="AO62" i="16"/>
  <c r="AS62" i="16"/>
  <c r="AW62" i="16"/>
  <c r="T63" i="16"/>
  <c r="X63" i="16"/>
  <c r="AB63" i="16"/>
  <c r="AF63" i="16"/>
  <c r="AJ63" i="16"/>
  <c r="AN63" i="16"/>
  <c r="AR63" i="16"/>
  <c r="AV63" i="16"/>
  <c r="T67" i="16"/>
  <c r="X67" i="16"/>
  <c r="AB67" i="16"/>
  <c r="AF67" i="16"/>
  <c r="AJ67" i="16"/>
  <c r="AN67" i="16"/>
  <c r="AR67" i="16"/>
  <c r="AV67" i="16"/>
  <c r="U68" i="16"/>
  <c r="Y68" i="16"/>
  <c r="AC68" i="16"/>
  <c r="AG68" i="16"/>
  <c r="AK68" i="16"/>
  <c r="AO68" i="16"/>
  <c r="AS68" i="16"/>
  <c r="AW68" i="16"/>
  <c r="V69" i="16"/>
  <c r="Z69" i="16"/>
  <c r="AD69" i="16"/>
  <c r="AH69" i="16"/>
  <c r="AL69" i="16"/>
  <c r="AP69" i="16"/>
  <c r="AT69" i="16"/>
  <c r="S70" i="16"/>
  <c r="W70" i="16"/>
  <c r="AA70" i="16"/>
  <c r="AE70" i="16"/>
  <c r="AI70" i="16"/>
  <c r="AM70" i="16"/>
  <c r="AQ70" i="16"/>
  <c r="AU70" i="16"/>
  <c r="V62" i="16"/>
  <c r="Z62" i="16"/>
  <c r="AD62" i="16"/>
  <c r="AH62" i="16"/>
  <c r="AL62" i="16"/>
  <c r="AP62" i="16"/>
  <c r="AT62" i="16"/>
  <c r="AX62" i="16"/>
  <c r="AZ62" i="16" s="1"/>
  <c r="U63" i="16"/>
  <c r="Y63" i="16"/>
  <c r="AC63" i="16"/>
  <c r="AG63" i="16"/>
  <c r="AK63" i="16"/>
  <c r="AO63" i="16"/>
  <c r="AS63" i="16"/>
  <c r="AW63" i="16"/>
  <c r="U67" i="16"/>
  <c r="Y67" i="16"/>
  <c r="AC67" i="16"/>
  <c r="AG67" i="16"/>
  <c r="AK67" i="16"/>
  <c r="AO67" i="16"/>
  <c r="AS67" i="16"/>
  <c r="AW67" i="16"/>
  <c r="V68" i="16"/>
  <c r="Z68" i="16"/>
  <c r="AD68" i="16"/>
  <c r="AH68" i="16"/>
  <c r="AL68" i="16"/>
  <c r="AP68" i="16"/>
  <c r="AT68" i="16"/>
  <c r="S69" i="16"/>
  <c r="W69" i="16"/>
  <c r="AA69" i="16"/>
  <c r="AE69" i="16"/>
  <c r="AI69" i="16"/>
  <c r="AM69" i="16"/>
  <c r="AQ69" i="16"/>
  <c r="AU69" i="16"/>
  <c r="T70" i="16"/>
  <c r="X70" i="16"/>
  <c r="AB70" i="16"/>
  <c r="AF70" i="16"/>
  <c r="AJ70" i="16"/>
  <c r="AN70" i="16"/>
  <c r="AR70" i="16"/>
  <c r="AV70" i="16"/>
  <c r="S62" i="16"/>
  <c r="W62" i="16"/>
  <c r="AA62" i="16"/>
  <c r="AE62" i="16"/>
  <c r="AI62" i="16"/>
  <c r="AM62" i="16"/>
  <c r="AQ62" i="16"/>
  <c r="AU62" i="16"/>
  <c r="V63" i="16"/>
  <c r="Z63" i="16"/>
  <c r="AD63" i="16"/>
  <c r="AH63" i="16"/>
  <c r="AL63" i="16"/>
  <c r="AP63" i="16"/>
  <c r="AT63" i="16"/>
  <c r="AX63" i="16"/>
  <c r="AZ63" i="16" s="1"/>
  <c r="V67" i="16"/>
  <c r="Z67" i="16"/>
  <c r="AD67" i="16"/>
  <c r="AH67" i="16"/>
  <c r="AL67" i="16"/>
  <c r="AP67" i="16"/>
  <c r="AT67" i="16"/>
  <c r="S68" i="16"/>
  <c r="W68" i="16"/>
  <c r="AA68" i="16"/>
  <c r="AE68" i="16"/>
  <c r="AI68" i="16"/>
  <c r="AM68" i="16"/>
  <c r="AQ68" i="16"/>
  <c r="AU68" i="16"/>
  <c r="T69" i="16"/>
  <c r="X69" i="16"/>
  <c r="AB69" i="16"/>
  <c r="AF69" i="16"/>
  <c r="AJ69" i="16"/>
  <c r="AN69" i="16"/>
  <c r="AR69" i="16"/>
  <c r="AV69" i="16"/>
  <c r="U70" i="16"/>
  <c r="Y70" i="16"/>
  <c r="AC70" i="16"/>
  <c r="AG70" i="16"/>
  <c r="AK70" i="16"/>
  <c r="AO70" i="16"/>
  <c r="AS70" i="16"/>
  <c r="AW70" i="16"/>
  <c r="S67" i="16"/>
  <c r="W67" i="16"/>
  <c r="AA67" i="16"/>
  <c r="AE67" i="16"/>
  <c r="AI67" i="16"/>
  <c r="AM67" i="16"/>
  <c r="AQ67" i="16"/>
  <c r="AU67" i="16"/>
  <c r="T68" i="16"/>
  <c r="X68" i="16"/>
  <c r="AB68" i="16"/>
  <c r="AF68" i="16"/>
  <c r="AJ68" i="16"/>
  <c r="AN68" i="16"/>
  <c r="AR68" i="16"/>
  <c r="AV68" i="16"/>
  <c r="U69" i="16"/>
  <c r="Y69" i="16"/>
  <c r="AC69" i="16"/>
  <c r="AG69" i="16"/>
  <c r="AK69" i="16"/>
  <c r="AO69" i="16"/>
  <c r="AS69" i="16"/>
  <c r="AW69" i="16"/>
  <c r="V70" i="16"/>
  <c r="Z70" i="16"/>
  <c r="AD70" i="16"/>
  <c r="AH70" i="16"/>
  <c r="AL70" i="16"/>
  <c r="AP70" i="16"/>
  <c r="AX24" i="16" l="1"/>
  <c r="AZ24" i="16" s="1"/>
  <c r="AZ46" i="15" l="1"/>
  <c r="AZ45" i="15"/>
  <c r="AV44" i="15"/>
  <c r="AV47" i="15" s="1"/>
  <c r="AR44" i="15"/>
  <c r="AR47" i="15" s="1"/>
  <c r="AN44" i="15"/>
  <c r="AN47" i="15" s="1"/>
  <c r="AJ44" i="15"/>
  <c r="AJ47" i="15" s="1"/>
  <c r="AF44" i="15"/>
  <c r="AF47" i="15" s="1"/>
  <c r="AB44" i="15"/>
  <c r="AB47" i="15" s="1"/>
  <c r="X44" i="15"/>
  <c r="X47" i="15" s="1"/>
  <c r="T44" i="15"/>
  <c r="T47" i="15" s="1"/>
  <c r="P44" i="15"/>
  <c r="P47" i="15" s="1"/>
  <c r="L44" i="15"/>
  <c r="L47" i="15" s="1"/>
  <c r="H44" i="15"/>
  <c r="H47" i="15" s="1"/>
  <c r="D44" i="15"/>
  <c r="AZ43" i="15"/>
  <c r="AZ42" i="15"/>
  <c r="AN41" i="15"/>
  <c r="AZ40" i="15"/>
  <c r="AZ39" i="15"/>
  <c r="AV38" i="15"/>
  <c r="AV41" i="15" s="1"/>
  <c r="AR38" i="15"/>
  <c r="AR41" i="15" s="1"/>
  <c r="AN38" i="15"/>
  <c r="AJ38" i="15"/>
  <c r="AJ41" i="15" s="1"/>
  <c r="AF38" i="15"/>
  <c r="AF41" i="15" s="1"/>
  <c r="AB38" i="15"/>
  <c r="AB41" i="15" s="1"/>
  <c r="X38" i="15"/>
  <c r="X41" i="15" s="1"/>
  <c r="T38" i="15"/>
  <c r="T41" i="15" s="1"/>
  <c r="P38" i="15"/>
  <c r="P41" i="15" s="1"/>
  <c r="L38" i="15"/>
  <c r="L41" i="15" s="1"/>
  <c r="H38" i="15"/>
  <c r="H41" i="15" s="1"/>
  <c r="D38" i="15"/>
  <c r="D41" i="15" s="1"/>
  <c r="AZ37" i="15"/>
  <c r="AZ36" i="15"/>
  <c r="AZ35" i="15"/>
  <c r="D34" i="15"/>
  <c r="AZ33" i="15"/>
  <c r="AZ32" i="15"/>
  <c r="AV31" i="15"/>
  <c r="AV34" i="15" s="1"/>
  <c r="AR31" i="15"/>
  <c r="AR34" i="15" s="1"/>
  <c r="AN31" i="15"/>
  <c r="AN34" i="15" s="1"/>
  <c r="AJ31" i="15"/>
  <c r="AJ34" i="15" s="1"/>
  <c r="AF31" i="15"/>
  <c r="AF34" i="15" s="1"/>
  <c r="AB31" i="15"/>
  <c r="AB34" i="15" s="1"/>
  <c r="X31" i="15"/>
  <c r="X34" i="15" s="1"/>
  <c r="T31" i="15"/>
  <c r="T34" i="15" s="1"/>
  <c r="P31" i="15"/>
  <c r="P34" i="15" s="1"/>
  <c r="L31" i="15"/>
  <c r="L34" i="15" s="1"/>
  <c r="H31" i="15"/>
  <c r="H34" i="15" s="1"/>
  <c r="D31" i="15"/>
  <c r="AZ30" i="15"/>
  <c r="AZ29" i="15"/>
  <c r="AZ28" i="15"/>
  <c r="AV21" i="15"/>
  <c r="AR21" i="15"/>
  <c r="AN21" i="15"/>
  <c r="AJ21" i="15"/>
  <c r="AF21" i="15"/>
  <c r="AB21" i="15"/>
  <c r="X21" i="15"/>
  <c r="T21" i="15"/>
  <c r="P21" i="15"/>
  <c r="L21" i="15"/>
  <c r="H21" i="15"/>
  <c r="D21" i="15"/>
  <c r="AZ20" i="15"/>
  <c r="AZ19" i="15"/>
  <c r="AV12" i="15"/>
  <c r="AR12" i="15"/>
  <c r="AN12" i="15"/>
  <c r="AJ12" i="15"/>
  <c r="AF12" i="15"/>
  <c r="AB12" i="15"/>
  <c r="X12" i="15"/>
  <c r="T12" i="15"/>
  <c r="P12" i="15"/>
  <c r="L12" i="15"/>
  <c r="H12" i="15"/>
  <c r="D12" i="15"/>
  <c r="AZ11" i="15"/>
  <c r="AZ10" i="15"/>
  <c r="AZ46" i="14"/>
  <c r="AZ45" i="14"/>
  <c r="AV44" i="14"/>
  <c r="AV47" i="14" s="1"/>
  <c r="AR44" i="14"/>
  <c r="AR47" i="14" s="1"/>
  <c r="AN44" i="14"/>
  <c r="AN47" i="14" s="1"/>
  <c r="AJ44" i="14"/>
  <c r="AJ47" i="14" s="1"/>
  <c r="AF44" i="14"/>
  <c r="AF47" i="14" s="1"/>
  <c r="AB44" i="14"/>
  <c r="AB47" i="14" s="1"/>
  <c r="X44" i="14"/>
  <c r="X47" i="14" s="1"/>
  <c r="T44" i="14"/>
  <c r="T47" i="14" s="1"/>
  <c r="P44" i="14"/>
  <c r="P47" i="14" s="1"/>
  <c r="L44" i="14"/>
  <c r="L47" i="14" s="1"/>
  <c r="H44" i="14"/>
  <c r="H47" i="14" s="1"/>
  <c r="D44" i="14"/>
  <c r="D47" i="14" s="1"/>
  <c r="AZ43" i="14"/>
  <c r="AZ42" i="14"/>
  <c r="AV41" i="14"/>
  <c r="P41" i="14"/>
  <c r="D41" i="14"/>
  <c r="AZ40" i="14"/>
  <c r="AZ39" i="14"/>
  <c r="AV38" i="14"/>
  <c r="AR38" i="14"/>
  <c r="AR41" i="14" s="1"/>
  <c r="AN38" i="14"/>
  <c r="AN41" i="14" s="1"/>
  <c r="AJ38" i="14"/>
  <c r="AJ41" i="14" s="1"/>
  <c r="AF38" i="14"/>
  <c r="AF41" i="14" s="1"/>
  <c r="AB38" i="14"/>
  <c r="AB41" i="14" s="1"/>
  <c r="X38" i="14"/>
  <c r="X41" i="14" s="1"/>
  <c r="T38" i="14"/>
  <c r="T41" i="14" s="1"/>
  <c r="P38" i="14"/>
  <c r="L38" i="14"/>
  <c r="L41" i="14" s="1"/>
  <c r="H38" i="14"/>
  <c r="H41" i="14" s="1"/>
  <c r="D38" i="14"/>
  <c r="AZ37" i="14"/>
  <c r="AZ36" i="14"/>
  <c r="AZ35" i="14"/>
  <c r="AR34" i="14"/>
  <c r="AZ33" i="14"/>
  <c r="AZ32" i="14"/>
  <c r="AV31" i="14"/>
  <c r="AV34" i="14" s="1"/>
  <c r="AR31" i="14"/>
  <c r="AN31" i="14"/>
  <c r="AN34" i="14" s="1"/>
  <c r="AJ31" i="14"/>
  <c r="AJ34" i="14" s="1"/>
  <c r="AF31" i="14"/>
  <c r="AF34" i="14" s="1"/>
  <c r="AB31" i="14"/>
  <c r="AB34" i="14" s="1"/>
  <c r="X31" i="14"/>
  <c r="X34" i="14" s="1"/>
  <c r="T31" i="14"/>
  <c r="T34" i="14" s="1"/>
  <c r="P31" i="14"/>
  <c r="P34" i="14" s="1"/>
  <c r="L31" i="14"/>
  <c r="L34" i="14" s="1"/>
  <c r="H31" i="14"/>
  <c r="H34" i="14" s="1"/>
  <c r="D31" i="14"/>
  <c r="AZ31" i="14" s="1"/>
  <c r="AZ30" i="14"/>
  <c r="AZ29" i="14"/>
  <c r="AZ28" i="14"/>
  <c r="AV21" i="14"/>
  <c r="AR21" i="14"/>
  <c r="AN21" i="14"/>
  <c r="AJ21" i="14"/>
  <c r="AF21" i="14"/>
  <c r="AB21" i="14"/>
  <c r="X21" i="14"/>
  <c r="T21" i="14"/>
  <c r="P21" i="14"/>
  <c r="L21" i="14"/>
  <c r="H21" i="14"/>
  <c r="D21" i="14"/>
  <c r="AZ21" i="14" s="1"/>
  <c r="BG21" i="14" s="1"/>
  <c r="AZ20" i="14"/>
  <c r="AZ19" i="14"/>
  <c r="AV12" i="14"/>
  <c r="AR12" i="14"/>
  <c r="AN12" i="14"/>
  <c r="AJ12" i="14"/>
  <c r="AF12" i="14"/>
  <c r="AB12" i="14"/>
  <c r="X12" i="14"/>
  <c r="T12" i="14"/>
  <c r="P12" i="14"/>
  <c r="L12" i="14"/>
  <c r="H12" i="14"/>
  <c r="D12" i="14"/>
  <c r="AZ11" i="14"/>
  <c r="AZ10" i="14"/>
  <c r="AM25" i="13"/>
  <c r="AY24" i="13"/>
  <c r="AY23" i="13"/>
  <c r="AU22" i="13"/>
  <c r="AU25" i="13" s="1"/>
  <c r="AQ22" i="13"/>
  <c r="AQ25" i="13" s="1"/>
  <c r="AM22" i="13"/>
  <c r="AI22" i="13"/>
  <c r="AI25" i="13" s="1"/>
  <c r="AE22" i="13"/>
  <c r="AE25" i="13" s="1"/>
  <c r="AA22" i="13"/>
  <c r="AA25" i="13" s="1"/>
  <c r="W22" i="13"/>
  <c r="W25" i="13" s="1"/>
  <c r="S22" i="13"/>
  <c r="S25" i="13" s="1"/>
  <c r="O22" i="13"/>
  <c r="O25" i="13" s="1"/>
  <c r="K22" i="13"/>
  <c r="K25" i="13" s="1"/>
  <c r="G22" i="13"/>
  <c r="G25" i="13" s="1"/>
  <c r="C22" i="13"/>
  <c r="C25" i="13" s="1"/>
  <c r="AY21" i="13"/>
  <c r="AU13" i="13"/>
  <c r="AQ13" i="13"/>
  <c r="AM13" i="13"/>
  <c r="AI13" i="13"/>
  <c r="AE13" i="13"/>
  <c r="AA13" i="13"/>
  <c r="W13" i="13"/>
  <c r="S13" i="13"/>
  <c r="O13" i="13"/>
  <c r="K13" i="13"/>
  <c r="G13" i="13"/>
  <c r="C13" i="13"/>
  <c r="AY12" i="13"/>
  <c r="AY11" i="13"/>
  <c r="AQ25" i="12"/>
  <c r="AY24" i="12"/>
  <c r="AY23" i="12"/>
  <c r="AU22" i="12"/>
  <c r="AU25" i="12" s="1"/>
  <c r="AQ22" i="12"/>
  <c r="AM22" i="12"/>
  <c r="AM25" i="12" s="1"/>
  <c r="AI22" i="12"/>
  <c r="AI25" i="12" s="1"/>
  <c r="AE22" i="12"/>
  <c r="AE25" i="12" s="1"/>
  <c r="AA22" i="12"/>
  <c r="AA25" i="12" s="1"/>
  <c r="W22" i="12"/>
  <c r="W25" i="12" s="1"/>
  <c r="S22" i="12"/>
  <c r="S25" i="12" s="1"/>
  <c r="O22" i="12"/>
  <c r="O25" i="12" s="1"/>
  <c r="K22" i="12"/>
  <c r="K25" i="12" s="1"/>
  <c r="G22" i="12"/>
  <c r="G25" i="12" s="1"/>
  <c r="C22" i="12"/>
  <c r="AY22" i="12" s="1"/>
  <c r="AY21" i="12"/>
  <c r="AU13" i="12"/>
  <c r="AQ13" i="12"/>
  <c r="AM13" i="12"/>
  <c r="AI13" i="12"/>
  <c r="AE13" i="12"/>
  <c r="AA13" i="12"/>
  <c r="W13" i="12"/>
  <c r="S13" i="12"/>
  <c r="O13" i="12"/>
  <c r="K13" i="12"/>
  <c r="G13" i="12"/>
  <c r="C13" i="12"/>
  <c r="AY12" i="12"/>
  <c r="AY11" i="12"/>
  <c r="AY13" i="13" l="1"/>
  <c r="BF21" i="13" s="1"/>
  <c r="AZ12" i="14"/>
  <c r="BG12" i="14" s="1"/>
  <c r="AZ31" i="15"/>
  <c r="AY13" i="12"/>
  <c r="BF21" i="12" s="1"/>
  <c r="AZ38" i="14"/>
  <c r="AZ21" i="15"/>
  <c r="BG21" i="15" s="1"/>
  <c r="AZ12" i="15"/>
  <c r="BG12" i="15" s="1"/>
  <c r="AZ41" i="15"/>
  <c r="AZ44" i="15"/>
  <c r="AY25" i="13"/>
  <c r="AZ47" i="14"/>
  <c r="AZ41" i="14"/>
  <c r="AZ34" i="15"/>
  <c r="AY22" i="13"/>
  <c r="AZ44" i="14"/>
  <c r="AZ38" i="15"/>
  <c r="D47" i="15"/>
  <c r="AZ47" i="15" s="1"/>
  <c r="C25" i="12"/>
  <c r="AY25" i="12" s="1"/>
  <c r="D34" i="14"/>
  <c r="AZ34" i="14" s="1"/>
  <c r="AZ51" i="15" l="1"/>
  <c r="AZ48" i="15"/>
  <c r="AZ51" i="14"/>
  <c r="AZ48" i="14"/>
</calcChain>
</file>

<file path=xl/sharedStrings.xml><?xml version="1.0" encoding="utf-8"?>
<sst xmlns="http://schemas.openxmlformats.org/spreadsheetml/2006/main" count="1018" uniqueCount="262">
  <si>
    <t>（別添様式１）</t>
  </si>
  <si>
    <t>事業所名</t>
  </si>
  <si>
    <t>氏　　　名</t>
  </si>
  <si>
    <t>採用年月日</t>
  </si>
  <si>
    <t>　職　　種</t>
  </si>
  <si>
    <t>資　　格</t>
  </si>
  <si>
    <t>資格取得年月日</t>
  </si>
  <si>
    <t>兼　務　先</t>
  </si>
  <si>
    <t>年　 　月 　　日</t>
  </si>
  <si>
    <t>常・専</t>
  </si>
  <si>
    <t>常・兼</t>
  </si>
  <si>
    <t>非・専</t>
  </si>
  <si>
    <t>非・兼</t>
  </si>
  <si>
    <t>注１　職種欄には、「生活相談員」「介護護員」等、指定基準上の人員基準の職種を記入すること。</t>
  </si>
  <si>
    <t>注２　資格欄については、「看護師」等職種に対する資格を記入すること。</t>
  </si>
  <si>
    <t>注３　常勤・非常勤及び専従・兼務の別については、該当する勤務形態を○で囲むこと。</t>
  </si>
  <si>
    <t>（別添様式２）</t>
  </si>
  <si>
    <t>氏　　　　　名</t>
  </si>
  <si>
    <t>職　　　種</t>
  </si>
  <si>
    <t>退職年月日</t>
  </si>
  <si>
    <t>備　　　考</t>
  </si>
  <si>
    <t>（注１）職種は介護保険の基準で定められているものを記入すること。</t>
  </si>
  <si>
    <t>（注２）採用、退職年月日については給与台帳等で証明できる日付と一致すること。</t>
  </si>
  <si>
    <t>（注３）事業所別に作成すること。</t>
  </si>
  <si>
    <t>（注４）当該事業所に採用した全ての従業者について作成すること。</t>
  </si>
  <si>
    <t>番　号</t>
  </si>
  <si>
    <t>住　　　　　所</t>
  </si>
  <si>
    <t>注１　番号欄は、１から通し番号を記入すること</t>
  </si>
  <si>
    <t>注２　要介護度欄は、該当するものを○で囲むこと。</t>
  </si>
  <si>
    <t>　　　（別添様式４）</t>
  </si>
  <si>
    <t>事業所名称：</t>
  </si>
  <si>
    <t>利用者氏名</t>
  </si>
  <si>
    <t>　　　月　分</t>
  </si>
  <si>
    <t>番号</t>
  </si>
  <si>
    <t>給付単位数</t>
  </si>
  <si>
    <t>ｻｰﾋﾞｽ内容</t>
  </si>
  <si>
    <t>回</t>
  </si>
  <si>
    <t>単位</t>
  </si>
  <si>
    <t>　※１　</t>
  </si>
  <si>
    <t>本表は、国保連合会に対し保険請求を行ったすべての利用者について作成してください。</t>
  </si>
  <si>
    <t>　※２　</t>
  </si>
  <si>
    <t>「番号」欄は、一連番号を付番して下さい。</t>
  </si>
  <si>
    <t>　※３</t>
  </si>
  <si>
    <t>　※４</t>
  </si>
  <si>
    <t>　※５</t>
  </si>
  <si>
    <t>にわたっても差し支えありません。</t>
  </si>
  <si>
    <t>　</t>
  </si>
  <si>
    <t>（別添様式５）</t>
  </si>
  <si>
    <t>苦情発生年月日</t>
  </si>
  <si>
    <t>対応者</t>
  </si>
  <si>
    <t>職種</t>
  </si>
  <si>
    <t>苦情申出者</t>
  </si>
  <si>
    <t>苦情の内容</t>
  </si>
  <si>
    <t>苦情処理の方法</t>
  </si>
  <si>
    <t>苦情処理完了年月日</t>
  </si>
  <si>
    <t>注１　職種欄には、「生活相談員」「介護職員」等、指定基準上の人員基準の職種を記入すること。</t>
  </si>
  <si>
    <t>注２　苦情申出者欄には、「利用者」、「利用者の家族」、「介護支援専門員」等、申出者の種別を記入すること。</t>
  </si>
  <si>
    <r>
      <rPr>
        <sz val="14"/>
        <color indexed="8"/>
        <rFont val="DejaVu Sans"/>
        <family val="2"/>
      </rPr>
      <t>別添様式</t>
    </r>
    <r>
      <rPr>
        <sz val="14"/>
        <color indexed="8"/>
        <rFont val="ＭＳ Ｐゴシック"/>
        <family val="3"/>
        <charset val="128"/>
      </rPr>
      <t>6</t>
    </r>
  </si>
  <si>
    <t>事業所名：</t>
  </si>
  <si>
    <t>単位：円</t>
  </si>
  <si>
    <t>加算算定月（処遇改善加算算定期間）</t>
  </si>
  <si>
    <t>合計額</t>
  </si>
  <si>
    <t>４月</t>
  </si>
  <si>
    <t>５月</t>
  </si>
  <si>
    <t>６月</t>
  </si>
  <si>
    <t>７月</t>
  </si>
  <si>
    <t>８月</t>
  </si>
  <si>
    <t>９月</t>
  </si>
  <si>
    <t>１０月</t>
  </si>
  <si>
    <t>１１月</t>
  </si>
  <si>
    <t>１２月</t>
  </si>
  <si>
    <t>１月</t>
  </si>
  <si>
    <t>２月</t>
  </si>
  <si>
    <t>３月</t>
  </si>
  <si>
    <t>①</t>
  </si>
  <si>
    <t>介護保険請求分に係る加算額</t>
  </si>
  <si>
    <t>②</t>
  </si>
  <si>
    <t>区分支給限度基準額を超えたサービスに係る加算額</t>
  </si>
  <si>
    <t>③</t>
  </si>
  <si>
    <t>処遇改善加算総額（①＋②）</t>
  </si>
  <si>
    <t>〇賃金改善実施期間中の賃金総額等の内訳</t>
  </si>
  <si>
    <t>賃金支給月（賃金改善実施期間）</t>
  </si>
  <si>
    <t>令和　　年</t>
  </si>
  <si>
    <t>月</t>
  </si>
  <si>
    <t>賃金改善額（処遇改善加算算定額分）</t>
  </si>
  <si>
    <t>本年度の賃金総額（処遇改善加算算定による賃金改善額を除く）</t>
  </si>
  <si>
    <t>独自の賃金改善額以外の支給額</t>
  </si>
  <si>
    <t>独自の賃金改善額
※加算額を上回る賃金改善を行うために実施した賃金改善額等</t>
  </si>
  <si>
    <t>本年度の賃金の総額（合計）（①＋②）</t>
  </si>
  <si>
    <t>令和３年</t>
  </si>
  <si>
    <t>別添様式６</t>
  </si>
  <si>
    <t>加算算定月（介護職員等特定処遇改善加算算定期間）</t>
  </si>
  <si>
    <t>区分支給限度基準額を超えたサービスに係る加算総額</t>
  </si>
  <si>
    <t>特定処遇改善加算総額（①＋②）</t>
  </si>
  <si>
    <t>経験・技能のある
介護職員（❶）</t>
  </si>
  <si>
    <t>職員数（常勤換算数）</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</si>
  <si>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</si>
  <si>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r>
      <rPr>
        <sz val="11"/>
        <rFont val="DejaVu Sans"/>
        <family val="2"/>
      </rPr>
      <t>⇒　別紙様式３－２中「介護職員処遇改善加算・本年度の加算の総額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</si>
  <si>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t>賃金改善額（特定処遇改善加算算定額分）</t>
  </si>
  <si>
    <r>
      <rPr>
        <sz val="11"/>
        <rFont val="DejaVu Sans"/>
        <family val="2"/>
      </rPr>
      <t>⇒　別紙様式３－２中「介護職員等特定処遇改善加算・本年度の加算の総額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</si>
  <si>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t>④</t>
  </si>
  <si>
    <t>本年度の賃金総額（②及び③を除く）</t>
  </si>
  <si>
    <t>独自の賃金改善額
※各加算額を上回る賃金改善を行うために実施した賃金改善額等</t>
  </si>
  <si>
    <t>⑤</t>
  </si>
  <si>
    <t>本年度の賃金の総額（合計）
（②＋③＋④）</t>
  </si>
  <si>
    <t>他の介護職員（❷）</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</si>
  <si>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</si>
  <si>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r>
      <rPr>
        <sz val="11"/>
        <rFont val="DejaVu Sans"/>
        <family val="2"/>
      </rPr>
      <t>⇒　別紙様式３－２中「介護職員処遇改善加算・本年度の加算の総額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</si>
  <si>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r>
      <rPr>
        <sz val="11"/>
        <rFont val="DejaVu Sans"/>
        <family val="2"/>
      </rPr>
      <t>⇒　別紙様式３－２中「介護職員等特定処遇改善加算・本年度の加算の総額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</si>
  <si>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t>その他の職種（❸）</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</si>
  <si>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C</t>
    </r>
    <r>
      <rPr>
        <sz val="11"/>
        <rFont val="DejaVu Sans"/>
        <family val="2"/>
      </rPr>
      <t>）と一致すること。</t>
    </r>
  </si>
  <si>
    <t>本年度の賃金総額（②を除く）</t>
  </si>
  <si>
    <t>本年度の賃金の総額（合計）
（②＋③）</t>
  </si>
  <si>
    <r>
      <rPr>
        <b/>
        <sz val="11"/>
        <color indexed="8"/>
        <rFont val="DejaVu Sans"/>
        <family val="2"/>
      </rPr>
      <t>本年度の賃金の総額（</t>
    </r>
    <r>
      <rPr>
        <b/>
        <sz val="11"/>
        <color indexed="8"/>
        <rFont val="ＭＳ Ｐゴシック"/>
        <family val="3"/>
        <charset val="128"/>
      </rPr>
      <t>A</t>
    </r>
    <r>
      <rPr>
        <b/>
        <sz val="11"/>
        <color indexed="8"/>
        <rFont val="DejaVu Sans"/>
        <family val="2"/>
      </rPr>
      <t>）＋（</t>
    </r>
    <r>
      <rPr>
        <b/>
        <sz val="11"/>
        <color indexed="8"/>
        <rFont val="ＭＳ Ｐゴシック"/>
        <family val="3"/>
        <charset val="128"/>
      </rPr>
      <t>B</t>
    </r>
    <r>
      <rPr>
        <b/>
        <sz val="11"/>
        <color indexed="8"/>
        <rFont val="DejaVu Sans"/>
        <family val="2"/>
      </rPr>
      <t>）　⇒</t>
    </r>
  </si>
  <si>
    <r>
      <rPr>
        <b/>
        <sz val="11"/>
        <color indexed="8"/>
        <rFont val="DejaVu Sans"/>
        <family val="2"/>
      </rPr>
      <t>本年度の賃金の総額（</t>
    </r>
    <r>
      <rPr>
        <b/>
        <sz val="11"/>
        <color indexed="8"/>
        <rFont val="ＭＳ Ｐゴシック"/>
        <family val="3"/>
        <charset val="128"/>
      </rPr>
      <t>A</t>
    </r>
    <r>
      <rPr>
        <b/>
        <sz val="11"/>
        <color indexed="8"/>
        <rFont val="DejaVu Sans"/>
        <family val="2"/>
      </rPr>
      <t>）＋（</t>
    </r>
    <r>
      <rPr>
        <b/>
        <sz val="11"/>
        <color indexed="8"/>
        <rFont val="ＭＳ Ｐゴシック"/>
        <family val="3"/>
        <charset val="128"/>
      </rPr>
      <t>B</t>
    </r>
    <r>
      <rPr>
        <b/>
        <sz val="11"/>
        <color indexed="8"/>
        <rFont val="DejaVu Sans"/>
        <family val="2"/>
      </rPr>
      <t>）＋（</t>
    </r>
    <r>
      <rPr>
        <b/>
        <sz val="11"/>
        <color indexed="8"/>
        <rFont val="ＭＳ Ｐゴシック"/>
        <family val="3"/>
        <charset val="128"/>
      </rPr>
      <t>C</t>
    </r>
    <r>
      <rPr>
        <b/>
        <sz val="11"/>
        <color indexed="8"/>
        <rFont val="DejaVu Sans"/>
        <family val="2"/>
      </rPr>
      <t>）　⇒</t>
    </r>
  </si>
  <si>
    <t>常勤・非常勤及び専従・兼務の別</t>
    <phoneticPr fontId="23"/>
  </si>
  <si>
    <t>　　　　　年　　　月　　　日現在</t>
  </si>
  <si>
    <t>事業所別職員の配置状況（介護予防通所介護相当サービス・通所型サービスA)</t>
    <rPh sb="12" eb="16">
      <t>カイゴヨボウ</t>
    </rPh>
    <rPh sb="16" eb="18">
      <t>ツウショ</t>
    </rPh>
    <rPh sb="20" eb="22">
      <t>ソウトウ</t>
    </rPh>
    <rPh sb="27" eb="29">
      <t>ツウショ</t>
    </rPh>
    <rPh sb="29" eb="30">
      <t>ガタ</t>
    </rPh>
    <phoneticPr fontId="23"/>
  </si>
  <si>
    <t>　　　年　　　月　　　日　～　　　年　　　月　　　日　</t>
    <phoneticPr fontId="23"/>
  </si>
  <si>
    <r>
      <rPr>
        <sz val="14"/>
        <rFont val="ＭＳ Ｐゴシック"/>
        <family val="3"/>
        <charset val="128"/>
      </rPr>
      <t>従　業　者　の　推　移</t>
    </r>
    <r>
      <rPr>
        <sz val="14"/>
        <rFont val="DejaVu Sans"/>
        <family val="2"/>
      </rPr>
      <t xml:space="preserve"> </t>
    </r>
    <r>
      <rPr>
        <sz val="14"/>
        <rFont val="ＭＳ Ｐゴシック"/>
        <family val="3"/>
        <charset val="128"/>
      </rPr>
      <t>（介護予防通所介護相当サービス・通所型サービス</t>
    </r>
    <r>
      <rPr>
        <sz val="14"/>
        <rFont val="DejaVu Sans"/>
        <family val="2"/>
      </rPr>
      <t>A</t>
    </r>
    <r>
      <rPr>
        <sz val="14"/>
        <rFont val="ＭＳ Ｐゴシック"/>
        <family val="3"/>
        <charset val="128"/>
      </rPr>
      <t>）</t>
    </r>
    <rPh sb="17" eb="19">
      <t>ツウショ</t>
    </rPh>
    <rPh sb="28" eb="30">
      <t>ツウショ</t>
    </rPh>
    <phoneticPr fontId="23"/>
  </si>
  <si>
    <t>サービス利用者一覧表（介護予防通所介護相当サービス・通所型サービスA）</t>
    <rPh sb="15" eb="17">
      <t>ツウショ</t>
    </rPh>
    <rPh sb="26" eb="28">
      <t>ツウショ</t>
    </rPh>
    <phoneticPr fontId="23"/>
  </si>
  <si>
    <t>要支援度</t>
    <rPh sb="1" eb="3">
      <t>シエン</t>
    </rPh>
    <phoneticPr fontId="23"/>
  </si>
  <si>
    <t>１・２・事業対象者</t>
    <rPh sb="4" eb="6">
      <t>ジギョウ</t>
    </rPh>
    <rPh sb="6" eb="9">
      <t>タイショウシャ</t>
    </rPh>
    <phoneticPr fontId="23"/>
  </si>
  <si>
    <t>介護予防サービス計画作成地域包括支援センター名</t>
    <rPh sb="0" eb="4">
      <t>カイゴヨボウ</t>
    </rPh>
    <rPh sb="8" eb="12">
      <t>ケイカクサクセイ</t>
    </rPh>
    <rPh sb="12" eb="18">
      <t>チイキホウカツシエン</t>
    </rPh>
    <rPh sb="22" eb="23">
      <t>メイ</t>
    </rPh>
    <phoneticPr fontId="23"/>
  </si>
  <si>
    <t>備　　　考
（サービス種別）</t>
    <rPh sb="11" eb="13">
      <t>シュベツ</t>
    </rPh>
    <phoneticPr fontId="23"/>
  </si>
  <si>
    <r>
      <rPr>
        <sz val="10"/>
        <rFont val="ＭＳ Ｐゴシック"/>
        <family val="3"/>
        <charset val="128"/>
      </rPr>
      <t>当該事業所における</t>
    </r>
    <r>
      <rPr>
        <sz val="10"/>
        <rFont val="DejaVu Sans"/>
        <family val="2"/>
      </rPr>
      <t xml:space="preserve">               </t>
    </r>
    <r>
      <rPr>
        <sz val="10"/>
        <rFont val="ＭＳ Ｐゴシック"/>
        <family val="3"/>
        <charset val="128"/>
      </rPr>
      <t>サービス利用開始時期</t>
    </r>
    <phoneticPr fontId="23"/>
  </si>
  <si>
    <r>
      <rPr>
        <sz val="10"/>
        <rFont val="ＭＳ Ｐゴシック"/>
        <family val="3"/>
        <charset val="128"/>
      </rPr>
      <t>　　　　　　　年　　</t>
    </r>
    <r>
      <rPr>
        <sz val="10"/>
        <rFont val="DejaVu Sans"/>
        <family val="2"/>
      </rPr>
      <t xml:space="preserve"> </t>
    </r>
    <r>
      <rPr>
        <sz val="10"/>
        <rFont val="ＭＳ Ｐゴシック"/>
        <family val="3"/>
        <charset val="128"/>
      </rPr>
      <t>　月　</t>
    </r>
    <r>
      <rPr>
        <sz val="10"/>
        <rFont val="DejaVu Sans"/>
        <family val="2"/>
      </rPr>
      <t xml:space="preserve"> </t>
    </r>
    <r>
      <rPr>
        <sz val="10"/>
        <rFont val="ＭＳ Ｐゴシック"/>
        <family val="3"/>
        <charset val="128"/>
      </rPr>
      <t>　</t>
    </r>
    <phoneticPr fontId="23"/>
  </si>
  <si>
    <t>年　　　月中の全利用者</t>
    <phoneticPr fontId="23"/>
  </si>
  <si>
    <t>（別添様式３）</t>
    <phoneticPr fontId="23"/>
  </si>
  <si>
    <r>
      <rPr>
        <sz val="14"/>
        <rFont val="ＭＳ Ｐゴシック"/>
        <family val="3"/>
        <charset val="128"/>
      </rPr>
      <t>介護給付費請求実績（介護予防通所介護相当サービス・通所型サービス</t>
    </r>
    <r>
      <rPr>
        <sz val="14"/>
        <rFont val="DejaVu Sans"/>
        <family val="2"/>
      </rPr>
      <t>A</t>
    </r>
    <r>
      <rPr>
        <sz val="14"/>
        <rFont val="ＭＳ Ｐゴシック"/>
        <family val="3"/>
        <charset val="128"/>
      </rPr>
      <t>）</t>
    </r>
    <rPh sb="14" eb="16">
      <t>ツウショ</t>
    </rPh>
    <rPh sb="25" eb="27">
      <t>ツウショ</t>
    </rPh>
    <phoneticPr fontId="23"/>
  </si>
  <si>
    <t>担当地域包括支援センター</t>
    <rPh sb="0" eb="2">
      <t>タントウ</t>
    </rPh>
    <rPh sb="2" eb="8">
      <t>チイキホウカツシエン</t>
    </rPh>
    <phoneticPr fontId="23"/>
  </si>
  <si>
    <t>１ ・ ２ ・ 事業対象者</t>
    <rPh sb="8" eb="10">
      <t>ジギョウ</t>
    </rPh>
    <rPh sb="10" eb="13">
      <t>タイショウシャ</t>
    </rPh>
    <phoneticPr fontId="3"/>
  </si>
  <si>
    <t>「要支援度」欄は、当該利用者の要介護度に○を付してください。</t>
    <rPh sb="2" eb="4">
      <t>シエン</t>
    </rPh>
    <phoneticPr fontId="23"/>
  </si>
  <si>
    <t>「サービス内容欄」は、主なサービス内容と当該月における提供回数を記入していください。</t>
    <rPh sb="11" eb="12">
      <t>オモ</t>
    </rPh>
    <rPh sb="17" eb="19">
      <t>ナイヨウ</t>
    </rPh>
    <rPh sb="20" eb="23">
      <t>トウガイゲツ</t>
    </rPh>
    <rPh sb="27" eb="29">
      <t>テイキョウ</t>
    </rPh>
    <rPh sb="29" eb="31">
      <t>カイスウ</t>
    </rPh>
    <rPh sb="32" eb="34">
      <t>キニュウ</t>
    </rPh>
    <phoneticPr fontId="23"/>
  </si>
  <si>
    <t>「給付単位数」欄は、「介護予防サービス介護給付費明細書」の「請求額集計欄」の通所介護に係る「⑦給付単位数」欄の数値を転記してください。</t>
    <rPh sb="11" eb="15">
      <t>カイゴヨボウ</t>
    </rPh>
    <rPh sb="19" eb="24">
      <t>カイゴキュウフヒ</t>
    </rPh>
    <rPh sb="24" eb="27">
      <t>メイサイショ</t>
    </rPh>
    <rPh sb="38" eb="40">
      <t>ツウショ</t>
    </rPh>
    <phoneticPr fontId="23"/>
  </si>
  <si>
    <r>
      <rPr>
        <sz val="16"/>
        <rFont val="ＭＳ Ｐゴシック"/>
        <family val="3"/>
        <charset val="128"/>
      </rPr>
      <t>苦情の状況及び処理について（介護予防通所介護相当サービス・通所型サービス</t>
    </r>
    <r>
      <rPr>
        <sz val="16"/>
        <rFont val="DejaVu Sans"/>
        <family val="2"/>
      </rPr>
      <t>A</t>
    </r>
    <r>
      <rPr>
        <sz val="16"/>
        <rFont val="ＭＳ Ｐゴシック"/>
        <family val="3"/>
        <charset val="128"/>
      </rPr>
      <t>）</t>
    </r>
    <rPh sb="18" eb="20">
      <t>ツウショ</t>
    </rPh>
    <rPh sb="29" eb="31">
      <t>ツウショ</t>
    </rPh>
    <phoneticPr fontId="23"/>
  </si>
  <si>
    <t>　　　　年　　月　　日</t>
    <phoneticPr fontId="23"/>
  </si>
  <si>
    <t>令和　　年度介護職員等特定処遇改善実績報告書記載金額等に係る積算根拠資料</t>
    <phoneticPr fontId="23"/>
  </si>
  <si>
    <t>〇令和　　年度介護職員処遇改善加算総額の明細</t>
    <phoneticPr fontId="23"/>
  </si>
  <si>
    <t>令和　年</t>
  </si>
  <si>
    <t>令和３年度介護職員等特定処遇改善実績報告書記載金額等に係る積算根拠資料</t>
    <phoneticPr fontId="23"/>
  </si>
  <si>
    <t>〇令和３年度介護職員処遇改善加算総額の明細</t>
    <phoneticPr fontId="23"/>
  </si>
  <si>
    <t>令和３年</t>
    <phoneticPr fontId="23"/>
  </si>
  <si>
    <t>令和４年</t>
    <phoneticPr fontId="23"/>
  </si>
  <si>
    <t>令和４年</t>
  </si>
  <si>
    <t>令和　　年度介護職員（等特定）処遇改善実績報告書記載金額等に係る積算根拠資料</t>
    <phoneticPr fontId="23"/>
  </si>
  <si>
    <t>〇令和　　年度介護職員等特定処遇改善加算総額の明細</t>
    <phoneticPr fontId="23"/>
  </si>
  <si>
    <t>経験・技能のある
介護職員（❶）</t>
    <phoneticPr fontId="23"/>
  </si>
  <si>
    <t>（A）</t>
    <phoneticPr fontId="23"/>
  </si>
  <si>
    <t>（B）</t>
    <phoneticPr fontId="23"/>
  </si>
  <si>
    <t>（C）</t>
    <phoneticPr fontId="23"/>
  </si>
  <si>
    <t>令和３年度介護職員（等特定）処遇改善実績報告書記載金額等に係る積算根拠資３《記載例》</t>
    <rPh sb="38" eb="41">
      <t>キサイレイ</t>
    </rPh>
    <phoneticPr fontId="23"/>
  </si>
  <si>
    <t>〇令和３年度介護職員処遇改善加算総額の明細</t>
    <phoneticPr fontId="23"/>
  </si>
  <si>
    <t>〇令和３年度介護職員等特定処遇改善加算総額の明細</t>
    <phoneticPr fontId="23"/>
  </si>
  <si>
    <r>
      <rPr>
        <b/>
        <sz val="12"/>
        <color indexed="8"/>
        <rFont val="ＭＳ Ｐゴシック"/>
        <family val="3"/>
        <charset val="128"/>
      </rPr>
      <t>事業所名：</t>
    </r>
    <r>
      <rPr>
        <b/>
        <sz val="12"/>
        <color indexed="10"/>
        <rFont val="ＭＳ Ｐゴシック"/>
        <family val="3"/>
        <charset val="128"/>
      </rPr>
      <t>○○通所介護事業所</t>
    </r>
    <rPh sb="7" eb="9">
      <t>ツウショ</t>
    </rPh>
    <phoneticPr fontId="23"/>
  </si>
  <si>
    <r>
      <t>事業所名：</t>
    </r>
    <r>
      <rPr>
        <b/>
        <sz val="12"/>
        <color indexed="10"/>
        <rFont val="ＭＳ Ｐゴシック"/>
        <family val="3"/>
        <charset val="128"/>
      </rPr>
      <t>○○通所介護事業所</t>
    </r>
    <rPh sb="7" eb="9">
      <t>ツウショ</t>
    </rPh>
    <phoneticPr fontId="23"/>
  </si>
  <si>
    <t>色付きのセルは入力不要（自動入力）。</t>
    <phoneticPr fontId="23"/>
  </si>
  <si>
    <t>従業者の勤務の体制及び勤務形態一覧表　</t>
  </si>
  <si>
    <t>サービス種別（</t>
    <rPh sb="4" eb="6">
      <t>シュベツ</t>
    </rPh>
    <phoneticPr fontId="30"/>
  </si>
  <si>
    <t>介護予防通所介護相当サービス</t>
    <rPh sb="0" eb="2">
      <t>カイゴ</t>
    </rPh>
    <rPh sb="2" eb="4">
      <t>ヨボウ</t>
    </rPh>
    <rPh sb="4" eb="6">
      <t>ツウショ</t>
    </rPh>
    <rPh sb="6" eb="8">
      <t>カイゴ</t>
    </rPh>
    <rPh sb="8" eb="10">
      <t>ソウトウ</t>
    </rPh>
    <phoneticPr fontId="30"/>
  </si>
  <si>
    <t>）</t>
    <phoneticPr fontId="30"/>
  </si>
  <si>
    <t>令和</t>
    <rPh sb="0" eb="2">
      <t>レイワ</t>
    </rPh>
    <phoneticPr fontId="30"/>
  </si>
  <si>
    <t>(</t>
    <phoneticPr fontId="30"/>
  </si>
  <si>
    <t>)</t>
    <phoneticPr fontId="30"/>
  </si>
  <si>
    <t>年</t>
    <rPh sb="0" eb="1">
      <t>ネン</t>
    </rPh>
    <phoneticPr fontId="30"/>
  </si>
  <si>
    <t>月</t>
    <rPh sb="0" eb="1">
      <t>ゲツ</t>
    </rPh>
    <phoneticPr fontId="30"/>
  </si>
  <si>
    <t>事業所名（</t>
    <rPh sb="0" eb="3">
      <t>ジギョウショ</t>
    </rPh>
    <rPh sb="3" eb="4">
      <t>メイ</t>
    </rPh>
    <phoneticPr fontId="30"/>
  </si>
  <si>
    <t>(1)</t>
    <phoneticPr fontId="30"/>
  </si>
  <si>
    <t>４週</t>
  </si>
  <si>
    <t>(2)</t>
    <phoneticPr fontId="3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</si>
  <si>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</si>
  <si>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0"/>
  </si>
  <si>
    <t>時間/週</t>
    <rPh sb="0" eb="2">
      <t>ジカン</t>
    </rPh>
    <rPh sb="3" eb="4">
      <t>シュウ</t>
    </rPh>
    <phoneticPr fontId="30"/>
  </si>
  <si>
    <t>時間/月</t>
    <rPh sb="0" eb="2">
      <t>ジカン</t>
    </rPh>
    <rPh sb="3" eb="4">
      <t>ツキ</t>
    </rPh>
    <phoneticPr fontId="30"/>
  </si>
  <si>
    <t>当月の日数</t>
    <rPh sb="0" eb="2">
      <t>トウゲツ</t>
    </rPh>
    <rPh sb="3" eb="5">
      <t>ニッスウ</t>
    </rPh>
    <phoneticPr fontId="30"/>
  </si>
  <si>
    <t>日</t>
    <rPh sb="0" eb="1">
      <t>ニチ</t>
    </rPh>
    <phoneticPr fontId="30"/>
  </si>
  <si>
    <t>(4) 事業所全体のサービス提供単位数</t>
    <phoneticPr fontId="30"/>
  </si>
  <si>
    <t>単位</t>
    <rPh sb="0" eb="2">
      <t>タンイ</t>
    </rPh>
    <phoneticPr fontId="30"/>
  </si>
  <si>
    <t>単位目</t>
    <rPh sb="0" eb="2">
      <t>タンイ</t>
    </rPh>
    <rPh sb="2" eb="3">
      <t>メ</t>
    </rPh>
    <phoneticPr fontId="30"/>
  </si>
  <si>
    <t xml:space="preserve">(5) 当該サービス提供単位のサービス提供時間 </t>
    <rPh sb="4" eb="6">
      <t>トウガイ</t>
    </rPh>
    <rPh sb="10" eb="12">
      <t>テイキョウ</t>
    </rPh>
    <rPh sb="12" eb="14">
      <t>タンイ</t>
    </rPh>
    <rPh sb="19" eb="21">
      <t>テイキョウ</t>
    </rPh>
    <rPh sb="21" eb="23">
      <t>ジカン</t>
    </rPh>
    <phoneticPr fontId="30"/>
  </si>
  <si>
    <t>～</t>
    <phoneticPr fontId="30"/>
  </si>
  <si>
    <t>（計</t>
    <rPh sb="1" eb="2">
      <t>ケイ</t>
    </rPh>
    <phoneticPr fontId="30"/>
  </si>
  <si>
    <t>時間）</t>
    <rPh sb="0" eb="2">
      <t>ジカン</t>
    </rPh>
    <phoneticPr fontId="30"/>
  </si>
  <si>
    <t>No</t>
    <phoneticPr fontId="30"/>
  </si>
  <si>
    <t>(6) 
職種</t>
    <phoneticPr fontId="23"/>
  </si>
  <si>
    <t>(7)
勤務
形態</t>
    <phoneticPr fontId="23"/>
  </si>
  <si>
    <t>(8)
資格</t>
    <rPh sb="4" eb="6">
      <t>シカク</t>
    </rPh>
    <phoneticPr fontId="30"/>
  </si>
  <si>
    <t>(9) 氏　名</t>
    <phoneticPr fontId="23"/>
  </si>
  <si>
    <t>(10)</t>
    <phoneticPr fontId="30"/>
  </si>
  <si>
    <t>(12)
週平均
勤務時間
数</t>
    <phoneticPr fontId="3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</si>
  <si>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3"/>
  </si>
  <si>
    <t>1週目</t>
    <rPh sb="1" eb="2">
      <t>シュウ</t>
    </rPh>
    <rPh sb="2" eb="3">
      <t>メ</t>
    </rPh>
    <phoneticPr fontId="30"/>
  </si>
  <si>
    <t>2週目</t>
    <rPh sb="1" eb="2">
      <t>シュウ</t>
    </rPh>
    <rPh sb="2" eb="3">
      <t>メ</t>
    </rPh>
    <phoneticPr fontId="30"/>
  </si>
  <si>
    <t>3週目</t>
    <rPh sb="1" eb="2">
      <t>シュウ</t>
    </rPh>
    <rPh sb="2" eb="3">
      <t>メ</t>
    </rPh>
    <phoneticPr fontId="30"/>
  </si>
  <si>
    <t>4週目</t>
    <rPh sb="1" eb="2">
      <t>シュウ</t>
    </rPh>
    <rPh sb="2" eb="3">
      <t>メ</t>
    </rPh>
    <phoneticPr fontId="30"/>
  </si>
  <si>
    <t>5週目</t>
    <rPh sb="1" eb="2">
      <t>シュウ</t>
    </rPh>
    <rPh sb="2" eb="3">
      <t>メ</t>
    </rPh>
    <phoneticPr fontId="30"/>
  </si>
  <si>
    <t>シフト記号</t>
    <phoneticPr fontId="30"/>
  </si>
  <si>
    <t>勤務時間数</t>
    <rPh sb="0" eb="2">
      <t>キンム</t>
    </rPh>
    <rPh sb="2" eb="4">
      <t>ジカン</t>
    </rPh>
    <rPh sb="4" eb="5">
      <t>スウ</t>
    </rPh>
    <phoneticPr fontId="30"/>
  </si>
  <si>
    <t>サービス提供時間内
の勤務時間数</t>
    <rPh sb="4" eb="6">
      <t>テイキョウ</t>
    </rPh>
    <rPh sb="6" eb="9">
      <t>ジカンナイ</t>
    </rPh>
    <rPh sb="11" eb="13">
      <t>キンム</t>
    </rPh>
    <rPh sb="13" eb="15">
      <t>ジカン</t>
    </rPh>
    <rPh sb="15" eb="16">
      <t>スウ</t>
    </rPh>
    <phoneticPr fontId="30"/>
  </si>
  <si>
    <t>(14) サービス提供時間内の勤務延時間数（生活相談員）</t>
    <rPh sb="9" eb="11">
      <t>テイキョウ</t>
    </rPh>
    <rPh sb="11" eb="13">
      <t>ジカン</t>
    </rPh>
    <rPh sb="13" eb="14">
      <t>ナイ</t>
    </rPh>
    <phoneticPr fontId="30"/>
  </si>
  <si>
    <t>(15) サービス提供時間内の勤務延時間数（介護職員）</t>
    <rPh sb="9" eb="11">
      <t>テイキョウ</t>
    </rPh>
    <rPh sb="11" eb="13">
      <t>ジカン</t>
    </rPh>
    <rPh sb="13" eb="14">
      <t>ナイ</t>
    </rPh>
    <phoneticPr fontId="30"/>
  </si>
  <si>
    <t>(16) 利用者数　　　</t>
  </si>
  <si>
    <t>(17) サービス提供時間（平均提供時間）</t>
    <rPh sb="9" eb="11">
      <t>テイキョウ</t>
    </rPh>
    <rPh sb="11" eb="13">
      <t>ジカン</t>
    </rPh>
    <rPh sb="14" eb="16">
      <t>ヘイキン</t>
    </rPh>
    <rPh sb="16" eb="18">
      <t>テイキョウ</t>
    </rPh>
    <rPh sb="18" eb="20">
      <t>ジカン</t>
    </rPh>
    <phoneticPr fontId="30"/>
  </si>
  <si>
    <t>(18) 確保すべき介護職員の勤務時間数　　　</t>
    <rPh sb="5" eb="7">
      <t>カクホ</t>
    </rPh>
    <rPh sb="10" eb="12">
      <t>カイゴ</t>
    </rPh>
    <rPh sb="12" eb="14">
      <t>ショクイン</t>
    </rPh>
    <rPh sb="15" eb="17">
      <t>キンム</t>
    </rPh>
    <rPh sb="17" eb="20">
      <t>ジカンスウ</t>
    </rPh>
    <phoneticPr fontId="30"/>
  </si>
  <si>
    <t>（参考）
(19) 1日の職種別人員内訳</t>
    <rPh sb="1" eb="3">
      <t>サンコウ</t>
    </rPh>
    <rPh sb="11" eb="12">
      <t>ニチ</t>
    </rPh>
    <rPh sb="13" eb="16">
      <t>ショクシュベツ</t>
    </rPh>
    <rPh sb="16" eb="17">
      <t>ニン</t>
    </rPh>
    <rPh sb="17" eb="18">
      <t>イン</t>
    </rPh>
    <rPh sb="18" eb="19">
      <t>ウチ</t>
    </rPh>
    <rPh sb="19" eb="20">
      <t>ヤク</t>
    </rPh>
    <phoneticPr fontId="30"/>
  </si>
  <si>
    <t>生活相談員</t>
    <rPh sb="0" eb="2">
      <t>セイカツ</t>
    </rPh>
    <rPh sb="2" eb="5">
      <t>ソウダンイン</t>
    </rPh>
    <phoneticPr fontId="30"/>
  </si>
  <si>
    <t>看護職員</t>
    <rPh sb="0" eb="2">
      <t>カンゴ</t>
    </rPh>
    <rPh sb="2" eb="4">
      <t>ショクイン</t>
    </rPh>
    <phoneticPr fontId="30"/>
  </si>
  <si>
    <t>介護職員</t>
    <rPh sb="0" eb="2">
      <t>カイゴ</t>
    </rPh>
    <rPh sb="2" eb="4">
      <t>ショクイン</t>
    </rPh>
    <phoneticPr fontId="30"/>
  </si>
  <si>
    <t>機能訓練指導員</t>
    <rPh sb="0" eb="2">
      <t>キノウ</t>
    </rPh>
    <rPh sb="2" eb="4">
      <t>クンレン</t>
    </rPh>
    <rPh sb="4" eb="7">
      <t>シドウイン</t>
    </rPh>
    <phoneticPr fontId="30"/>
  </si>
  <si>
    <t>≪要 提出≫</t>
    <rPh sb="1" eb="2">
      <t>ヨウ</t>
    </rPh>
    <rPh sb="3" eb="5">
      <t>テイシュツ</t>
    </rPh>
    <phoneticPr fontId="30"/>
  </si>
  <si>
    <t>■シフト記号表（勤務時間帯）</t>
    <rPh sb="4" eb="6">
      <t>キゴウ</t>
    </rPh>
    <rPh sb="6" eb="7">
      <t>ヒョウ</t>
    </rPh>
    <rPh sb="8" eb="10">
      <t>キンム</t>
    </rPh>
    <rPh sb="10" eb="13">
      <t>ジカンタイ</t>
    </rPh>
    <phoneticPr fontId="30"/>
  </si>
  <si>
    <t>※24時間表記</t>
  </si>
  <si>
    <t>休憩時間1時間は「1:00」、休憩時間45分は「00:45」と入力してください。</t>
    <phoneticPr fontId="30"/>
  </si>
  <si>
    <t>勤務時間</t>
    <rPh sb="0" eb="2">
      <t>キンム</t>
    </rPh>
    <rPh sb="2" eb="4">
      <t>ジカン</t>
    </rPh>
    <phoneticPr fontId="30"/>
  </si>
  <si>
    <t>サービス提供時間</t>
    <rPh sb="4" eb="6">
      <t>テイキョウ</t>
    </rPh>
    <rPh sb="6" eb="8">
      <t>ジカン</t>
    </rPh>
    <phoneticPr fontId="30"/>
  </si>
  <si>
    <t>サービス提供時間内の勤務時間</t>
    <rPh sb="4" eb="6">
      <t>テイキョウ</t>
    </rPh>
    <rPh sb="6" eb="8">
      <t>ジカン</t>
    </rPh>
    <rPh sb="8" eb="9">
      <t>ナイ</t>
    </rPh>
    <rPh sb="10" eb="12">
      <t>キンム</t>
    </rPh>
    <rPh sb="12" eb="14">
      <t>ジカン</t>
    </rPh>
    <phoneticPr fontId="30"/>
  </si>
  <si>
    <t>自由記載欄</t>
    <rPh sb="0" eb="2">
      <t>ジユウ</t>
    </rPh>
    <rPh sb="2" eb="4">
      <t>キサイ</t>
    </rPh>
    <rPh sb="4" eb="5">
      <t>ラン</t>
    </rPh>
    <phoneticPr fontId="30"/>
  </si>
  <si>
    <t>記号</t>
    <rPh sb="0" eb="2">
      <t>キゴウ</t>
    </rPh>
    <phoneticPr fontId="30"/>
  </si>
  <si>
    <t>始業時刻</t>
    <rPh sb="0" eb="2">
      <t>シギョウ</t>
    </rPh>
    <rPh sb="2" eb="4">
      <t>ジコク</t>
    </rPh>
    <phoneticPr fontId="30"/>
  </si>
  <si>
    <t>終業時刻</t>
    <rPh sb="0" eb="2">
      <t>シュウギョウ</t>
    </rPh>
    <rPh sb="2" eb="4">
      <t>ジコク</t>
    </rPh>
    <phoneticPr fontId="30"/>
  </si>
  <si>
    <t>うち、休憩時間</t>
    <rPh sb="3" eb="5">
      <t>キュウケイ</t>
    </rPh>
    <rPh sb="5" eb="7">
      <t>ジカン</t>
    </rPh>
    <phoneticPr fontId="30"/>
  </si>
  <si>
    <t>開始時刻</t>
    <rPh sb="0" eb="2">
      <t>カイシ</t>
    </rPh>
    <rPh sb="2" eb="4">
      <t>ジコク</t>
    </rPh>
    <phoneticPr fontId="30"/>
  </si>
  <si>
    <t>終了時刻</t>
    <rPh sb="0" eb="2">
      <t>シュウリョウ</t>
    </rPh>
    <rPh sb="2" eb="4">
      <t>ジコク</t>
    </rPh>
    <phoneticPr fontId="30"/>
  </si>
  <si>
    <t>a</t>
    <phoneticPr fontId="30"/>
  </si>
  <si>
    <t>：</t>
    <phoneticPr fontId="30"/>
  </si>
  <si>
    <t>（</t>
    <phoneticPr fontId="30"/>
  </si>
  <si>
    <t>b</t>
    <phoneticPr fontId="30"/>
  </si>
  <si>
    <t>c</t>
    <phoneticPr fontId="30"/>
  </si>
  <si>
    <t>d</t>
    <phoneticPr fontId="30"/>
  </si>
  <si>
    <t>e</t>
    <phoneticPr fontId="30"/>
  </si>
  <si>
    <t>f</t>
    <phoneticPr fontId="30"/>
  </si>
  <si>
    <t>g</t>
    <phoneticPr fontId="30"/>
  </si>
  <si>
    <t>h</t>
    <phoneticPr fontId="30"/>
  </si>
  <si>
    <t>i</t>
    <phoneticPr fontId="30"/>
  </si>
  <si>
    <t>j</t>
    <phoneticPr fontId="30"/>
  </si>
  <si>
    <t>k</t>
    <phoneticPr fontId="30"/>
  </si>
  <si>
    <t>l</t>
    <phoneticPr fontId="30"/>
  </si>
  <si>
    <t>m</t>
    <phoneticPr fontId="30"/>
  </si>
  <si>
    <t>n</t>
    <phoneticPr fontId="30"/>
  </si>
  <si>
    <t>o</t>
    <phoneticPr fontId="30"/>
  </si>
  <si>
    <t>p</t>
    <phoneticPr fontId="30"/>
  </si>
  <si>
    <t>q</t>
    <phoneticPr fontId="30"/>
  </si>
  <si>
    <t>r</t>
    <phoneticPr fontId="30"/>
  </si>
  <si>
    <t>s</t>
    <phoneticPr fontId="30"/>
  </si>
  <si>
    <t>t</t>
    <phoneticPr fontId="30"/>
  </si>
  <si>
    <t>u</t>
    <phoneticPr fontId="30"/>
  </si>
  <si>
    <t>v</t>
    <phoneticPr fontId="30"/>
  </si>
  <si>
    <t>w</t>
    <phoneticPr fontId="30"/>
  </si>
  <si>
    <t>x</t>
    <phoneticPr fontId="30"/>
  </si>
  <si>
    <t>y</t>
    <phoneticPr fontId="30"/>
  </si>
  <si>
    <t>z</t>
    <phoneticPr fontId="30"/>
  </si>
  <si>
    <t>休</t>
    <rPh sb="0" eb="1">
      <t>ヤス</t>
    </rPh>
    <phoneticPr fontId="30"/>
  </si>
  <si>
    <t>休日</t>
    <rPh sb="0" eb="2">
      <t>キュウジツ</t>
    </rPh>
    <phoneticPr fontId="30"/>
  </si>
  <si>
    <t>-</t>
    <phoneticPr fontId="30"/>
  </si>
  <si>
    <t>・職種ごとの勤務時間を「○：○○～○：○○」と表記することが困難な場合は、No21～30を活用し、勤務時間数のみを入力してください。</t>
    <rPh sb="45" eb="47">
      <t>カツヨウ</t>
    </rPh>
    <phoneticPr fontId="3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</si>
  <si>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0"/>
  </si>
  <si>
    <t>・シフト記号が足りない場合は、適宜、行を追加してください。</t>
    <rPh sb="4" eb="6">
      <t>キゴウ</t>
    </rPh>
    <rPh sb="7" eb="8">
      <t>タ</t>
    </rPh>
    <rPh sb="11" eb="13">
      <t>バアイ</t>
    </rPh>
    <rPh sb="15" eb="17">
      <t>テキギ</t>
    </rPh>
    <rPh sb="18" eb="19">
      <t>ギョウ</t>
    </rPh>
    <rPh sb="20" eb="22">
      <t>ツイカ</t>
    </rPh>
    <phoneticPr fontId="3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</si>
  <si>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0"/>
  </si>
  <si>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30"/>
  </si>
  <si>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0"/>
  </si>
  <si>
    <t>a</t>
  </si>
  <si>
    <t>（別紙６）</t>
    <rPh sb="1" eb="3">
      <t>ベッシ</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</si>
</sst>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quot;(¥&quot;#,##0\)"/>
    <numFmt numFmtId="177" formatCode="#,###.0&quot;人&quot;"/>
    <numFmt numFmtId="178" formatCode="0.0"/>
    <numFmt numFmtId="179" formatCode="#,##0.0#"/>
    <numFmt numFmtId="180" formatCode="h:mm;@"/>
  </numFmts>
  <fonts count="42">
    <font>
      <sz val="11"/>
      <name val="ＭＳ Ｐゴシック"/>
      <family val="3"/>
      <charset val="128"/>
    </font>
    <font>
      <sz val="11"/>
      <color theme="1"/>
      <name val="游ゴシック"/>
      <family val="2"/>
      <charset val="128"/>
      <scheme val="minor"/>
    </font>
    <font>
      <sz val="14"/>
      <name val="DejaVu Sans"/>
      <family val="2"/>
    </font>
    <font>
      <sz val="14"/>
      <name val="ＭＳ Ｐゴシック"/>
      <family val="3"/>
      <charset val="128"/>
    </font>
    <font>
      <sz val="11"/>
      <name val="DejaVu Sans"/>
      <family val="2"/>
    </font>
    <font>
      <sz val="10"/>
      <name val="DejaVu Sans"/>
      <family val="2"/>
    </font>
    <font>
      <sz val="10"/>
      <name val="ＭＳ Ｐゴシック"/>
      <family val="3"/>
      <charset val="128"/>
    </font>
    <font>
      <sz val="11"/>
      <name val="ＭＳ Ｐ明朝"/>
      <family val="1"/>
      <charset val="128"/>
    </font>
    <font>
      <sz val="16"/>
      <name val="DejaVu Sans"/>
      <family val="2"/>
    </font>
    <font>
      <sz val="14"/>
      <color indexed="8"/>
      <name val="DejaVu Sans"/>
      <family val="2"/>
    </font>
    <font>
      <sz val="14"/>
      <color indexed="8"/>
      <name val="ＭＳ Ｐゴシック"/>
      <family val="3"/>
      <charset val="128"/>
    </font>
    <font>
      <b/>
      <sz val="12"/>
      <color indexed="8"/>
      <name val="DejaVu Sans"/>
      <family val="2"/>
    </font>
    <font>
      <sz val="11"/>
      <color indexed="8"/>
      <name val="DejaVu Sans"/>
      <family val="2"/>
    </font>
    <font>
      <b/>
      <sz val="12"/>
      <name val="ＭＳ Ｐゴシック"/>
      <family val="3"/>
      <charset val="128"/>
    </font>
    <font>
      <b/>
      <sz val="12"/>
      <name val="DejaVu Sans"/>
      <family val="2"/>
    </font>
    <font>
      <b/>
      <sz val="11"/>
      <name val="ＭＳ Ｐゴシック"/>
      <family val="3"/>
      <charset val="128"/>
    </font>
    <font>
      <b/>
      <sz val="11"/>
      <name val="DejaVu Sans"/>
      <family val="2"/>
    </font>
    <font>
      <sz val="24"/>
      <name val="ＭＳ Ｐゴシック"/>
      <family val="3"/>
      <charset val="128"/>
    </font>
    <font>
      <sz val="11"/>
      <color indexed="10"/>
      <name val="ＭＳ Ｐゴシック"/>
      <family val="3"/>
      <charset val="128"/>
    </font>
    <font>
      <sz val="11"/>
      <color indexed="10"/>
      <name val="DejaVu Sans"/>
      <family val="2"/>
    </font>
    <font>
      <b/>
      <sz val="12"/>
      <color indexed="8"/>
      <name val="ＭＳ Ｐゴシック"/>
      <family val="3"/>
      <charset val="128"/>
    </font>
    <font>
      <b/>
      <sz val="11"/>
      <color indexed="8"/>
      <name val="ＭＳ Ｐゴシック"/>
      <family val="3"/>
      <charset val="128"/>
    </font>
    <font>
      <b/>
      <sz val="11"/>
      <color indexed="8"/>
      <name val="DejaVu Sans"/>
      <family val="2"/>
    </font>
    <font>
      <sz val="6"/>
      <name val="ＭＳ Ｐゴシック"/>
      <family val="3"/>
      <charset val="128"/>
    </font>
    <font>
      <sz val="16"/>
      <name val="ＭＳ Ｐゴシック"/>
      <family val="3"/>
      <charset val="128"/>
    </font>
    <font>
      <b/>
      <sz val="12"/>
      <color indexed="10"/>
      <name val="ＭＳ Ｐゴシック"/>
      <family val="3"/>
      <charset val="128"/>
    </font>
    <font>
      <sz val="11"/>
      <color indexed="8"/>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s>
  <fills count="10">
    <fill>
      <patternFill patternType="none"/>
    </fill>
    <fill>
      <patternFill patternType="gray125"/>
    </fill>
    <fill>
      <patternFill patternType="solid">
        <fgColor indexed="44"/>
        <bgColor indexed="31"/>
      </patternFill>
    </fill>
    <fill>
      <patternFill patternType="solid">
        <fgColor indexed="45"/>
        <bgColor indexed="29"/>
      </patternFill>
    </fill>
    <fill>
      <patternFill patternType="solid">
        <fgColor indexed="13"/>
        <bgColor indexed="34"/>
      </patternFill>
    </fill>
    <fill>
      <patternFill patternType="solid">
        <fgColor indexed="9"/>
        <bgColor indexed="26"/>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6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bottom/>
      <diagonal/>
    </border>
    <border>
      <left/>
      <right style="thin">
        <color indexed="8"/>
      </right>
      <top style="double">
        <color indexed="8"/>
      </top>
      <bottom/>
      <diagonal/>
    </border>
    <border>
      <left/>
      <right style="thin">
        <color indexed="8"/>
      </right>
      <top/>
      <bottom/>
      <diagonal/>
    </border>
    <border>
      <left/>
      <right/>
      <top style="thin">
        <color indexed="8"/>
      </top>
      <bottom/>
      <diagonal/>
    </border>
    <border>
      <left style="medium">
        <color indexed="8"/>
      </left>
      <right style="medium">
        <color indexed="8"/>
      </right>
      <top style="medium">
        <color indexed="8"/>
      </top>
      <bottom style="medium">
        <color indexed="8"/>
      </bottom>
      <diagonal/>
    </border>
    <border>
      <left style="medium">
        <color indexed="10"/>
      </left>
      <right style="medium">
        <color indexed="10"/>
      </right>
      <top style="medium">
        <color indexed="10"/>
      </top>
      <bottom style="medium">
        <color indexed="10"/>
      </bottom>
      <diagonal/>
    </border>
    <border>
      <left/>
      <right/>
      <top style="medium">
        <color indexed="10"/>
      </top>
      <bottom style="medium">
        <color indexed="10"/>
      </bottom>
      <diagonal/>
    </border>
    <border diagonalUp="1">
      <left style="thin">
        <color indexed="8"/>
      </left>
      <right style="thin">
        <color indexed="8"/>
      </right>
      <top style="thin">
        <color indexed="8"/>
      </top>
      <bottom style="medium">
        <color indexed="8"/>
      </bottom>
      <diagonal style="thin">
        <color indexed="8"/>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medium">
        <color indexed="8"/>
      </bottom>
      <diagonal/>
    </border>
    <border>
      <left/>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medium">
        <color indexed="8"/>
      </left>
      <right style="thin">
        <color indexed="8"/>
      </right>
      <top style="medium">
        <color indexed="8"/>
      </top>
      <bottom/>
      <diagonal/>
    </border>
    <border>
      <left style="thin">
        <color indexed="8"/>
      </left>
      <right/>
      <top style="medium">
        <color indexed="8"/>
      </top>
      <bottom style="thin">
        <color indexed="8"/>
      </bottom>
      <diagonal/>
    </border>
    <border diagonalUp="1">
      <left style="thin">
        <color indexed="8"/>
      </left>
      <right style="thin">
        <color indexed="8"/>
      </right>
      <top style="thin">
        <color indexed="8"/>
      </top>
      <bottom/>
      <diagonal style="thin">
        <color indexed="8"/>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bottom style="hair">
        <color indexed="8"/>
      </bottom>
      <diagonal/>
    </border>
    <border>
      <left style="thin">
        <color indexed="8"/>
      </left>
      <right style="medium">
        <color indexed="8"/>
      </right>
      <top style="hair">
        <color indexed="8"/>
      </top>
      <bottom style="hair">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bottom/>
      <diagonal/>
    </border>
    <border>
      <left/>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double">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503">
    <xf numFmtId="0" fontId="0" fillId="0" borderId="0" xfId="0"/>
    <xf numFmtId="0" fontId="3" fillId="0" borderId="0" xfId="0" applyFont="1"/>
    <xf numFmtId="0" fontId="4" fillId="0" borderId="0" xfId="0" applyFont="1" applyAlignment="1">
      <alignment horizontal="right" vertical="top"/>
    </xf>
    <xf numFmtId="0" fontId="4" fillId="0" borderId="1" xfId="0" applyFont="1" applyBorder="1"/>
    <xf numFmtId="0" fontId="4" fillId="0" borderId="2" xfId="0" applyFont="1" applyBorder="1" applyAlignment="1">
      <alignment horizontal="center"/>
    </xf>
    <xf numFmtId="0" fontId="0" fillId="0" borderId="3" xfId="0" applyBorder="1" applyAlignment="1">
      <alignment horizontal="center"/>
    </xf>
    <xf numFmtId="0" fontId="4" fillId="0" borderId="4" xfId="0" applyFont="1" applyBorder="1" applyAlignment="1">
      <alignment horizontal="left"/>
    </xf>
    <xf numFmtId="0" fontId="4" fillId="0" borderId="4" xfId="0" applyFont="1" applyBorder="1" applyAlignment="1">
      <alignment horizontal="center"/>
    </xf>
    <xf numFmtId="0" fontId="0" fillId="0" borderId="5" xfId="0" applyBorder="1"/>
    <xf numFmtId="0" fontId="0" fillId="0" borderId="4" xfId="0" applyBorder="1"/>
    <xf numFmtId="0" fontId="0" fillId="0" borderId="2" xfId="0" applyBorder="1"/>
    <xf numFmtId="0" fontId="5" fillId="0" borderId="2" xfId="0" applyFont="1" applyBorder="1" applyAlignment="1">
      <alignment horizontal="right"/>
    </xf>
    <xf numFmtId="0" fontId="6" fillId="0" borderId="3" xfId="0" applyFont="1" applyBorder="1" applyAlignment="1">
      <alignment horizontal="right"/>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Font="1"/>
    <xf numFmtId="0" fontId="0" fillId="0" borderId="0" xfId="0" applyAlignment="1">
      <alignment vertical="center"/>
    </xf>
    <xf numFmtId="0" fontId="4" fillId="0" borderId="0" xfId="0" applyFont="1" applyAlignment="1">
      <alignment horizontal="right" vertical="center"/>
    </xf>
    <xf numFmtId="0" fontId="7" fillId="0" borderId="0" xfId="0" applyFont="1" applyAlignment="1">
      <alignment vertical="center"/>
    </xf>
    <xf numFmtId="0" fontId="0" fillId="0" borderId="0" xfId="0" applyAlignment="1">
      <alignment horizontal="right"/>
    </xf>
    <xf numFmtId="0" fontId="7" fillId="0" borderId="0" xfId="0" applyFont="1" applyAlignment="1">
      <alignment horizontal="center" vertical="center"/>
    </xf>
    <xf numFmtId="0" fontId="0" fillId="0" borderId="0" xfId="0" applyAlignment="1">
      <alignment horizontal="center"/>
    </xf>
    <xf numFmtId="0" fontId="4" fillId="0" borderId="1" xfId="0" applyFont="1" applyBorder="1" applyAlignment="1">
      <alignment vertical="center"/>
    </xf>
    <xf numFmtId="0" fontId="4" fillId="0" borderId="2"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4" fillId="0" borderId="0" xfId="0" applyFont="1" applyAlignment="1">
      <alignment vertical="center"/>
    </xf>
    <xf numFmtId="0" fontId="6" fillId="0" borderId="4" xfId="0" applyFont="1" applyBorder="1" applyAlignment="1">
      <alignment horizontal="right"/>
    </xf>
    <xf numFmtId="0" fontId="6" fillId="0" borderId="0" xfId="0" applyFont="1" applyAlignment="1">
      <alignment horizontal="right"/>
    </xf>
    <xf numFmtId="0" fontId="4" fillId="0" borderId="0" xfId="0" applyFont="1"/>
    <xf numFmtId="0" fontId="0" fillId="0" borderId="11" xfId="0" applyBorder="1" applyAlignment="1">
      <alignment vertical="center"/>
    </xf>
    <xf numFmtId="0" fontId="0" fillId="0" borderId="3" xfId="0" applyBorder="1" applyAlignment="1">
      <alignment vertical="center"/>
    </xf>
    <xf numFmtId="0" fontId="4" fillId="0" borderId="4"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0" borderId="9" xfId="0" applyBorder="1"/>
    <xf numFmtId="0" fontId="0" fillId="0" borderId="16" xfId="0" applyBorder="1"/>
    <xf numFmtId="0" fontId="0" fillId="0" borderId="17" xfId="0" applyBorder="1"/>
    <xf numFmtId="0" fontId="0" fillId="0" borderId="18" xfId="0" applyBorder="1"/>
    <xf numFmtId="0" fontId="0" fillId="0" borderId="10" xfId="0" applyBorder="1"/>
    <xf numFmtId="0" fontId="4" fillId="0" borderId="10" xfId="0" applyFont="1" applyBorder="1" applyAlignment="1">
      <alignment horizontal="right"/>
    </xf>
    <xf numFmtId="0" fontId="0" fillId="0" borderId="11" xfId="0" applyBorder="1"/>
    <xf numFmtId="0" fontId="0" fillId="0" borderId="12" xfId="0" applyBorder="1"/>
    <xf numFmtId="0" fontId="0" fillId="0" borderId="13" xfId="0" applyBorder="1"/>
    <xf numFmtId="0" fontId="5" fillId="0" borderId="0" xfId="0" applyFont="1" applyAlignment="1">
      <alignment horizontal="left" vertical="center"/>
    </xf>
    <xf numFmtId="0" fontId="4" fillId="0" borderId="2" xfId="0" applyFont="1" applyBorder="1" applyAlignment="1">
      <alignment horizontal="center" wrapText="1"/>
    </xf>
    <xf numFmtId="0" fontId="6" fillId="0" borderId="3" xfId="0" applyFont="1" applyBorder="1" applyAlignment="1">
      <alignment horizontal="left"/>
    </xf>
    <xf numFmtId="0" fontId="9" fillId="0" borderId="0" xfId="0" applyFont="1" applyAlignment="1">
      <alignment horizontal="right" vertical="center"/>
    </xf>
    <xf numFmtId="0" fontId="0" fillId="2" borderId="21" xfId="0" applyFill="1" applyBorder="1" applyAlignment="1">
      <alignment vertical="center"/>
    </xf>
    <xf numFmtId="0" fontId="0" fillId="3" borderId="22" xfId="0"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6" xfId="0" applyBorder="1" applyAlignment="1">
      <alignment vertical="center"/>
    </xf>
    <xf numFmtId="0" fontId="15" fillId="2" borderId="27" xfId="0" applyFont="1" applyFill="1" applyBorder="1" applyAlignment="1">
      <alignment horizontal="center" vertical="center" wrapText="1"/>
    </xf>
    <xf numFmtId="176" fontId="16" fillId="2" borderId="4" xfId="0" applyNumberFormat="1" applyFont="1" applyFill="1" applyBorder="1" applyAlignment="1">
      <alignment vertical="center" wrapText="1"/>
    </xf>
    <xf numFmtId="0" fontId="15"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17" fillId="0" borderId="20" xfId="0" applyFont="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176" fontId="4" fillId="5" borderId="25" xfId="0" applyNumberFormat="1" applyFont="1" applyFill="1" applyBorder="1" applyAlignment="1">
      <alignment horizontal="left" vertical="center" wrapText="1"/>
    </xf>
    <xf numFmtId="176" fontId="4" fillId="5" borderId="31" xfId="0" applyNumberFormat="1" applyFont="1" applyFill="1" applyBorder="1" applyAlignment="1">
      <alignment horizontal="left" vertical="center" wrapText="1"/>
    </xf>
    <xf numFmtId="0" fontId="20" fillId="0" borderId="0" xfId="0" applyFont="1" applyAlignment="1">
      <alignment horizontal="left" vertical="center"/>
    </xf>
    <xf numFmtId="0" fontId="0" fillId="2" borderId="33" xfId="0" applyFill="1" applyBorder="1" applyAlignment="1">
      <alignment horizontal="center" vertical="center" wrapText="1"/>
    </xf>
    <xf numFmtId="0" fontId="0" fillId="2" borderId="3" xfId="0"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7" xfId="0" applyFill="1" applyBorder="1" applyAlignment="1">
      <alignment horizontal="center" vertical="center" wrapText="1"/>
    </xf>
    <xf numFmtId="176" fontId="16" fillId="2" borderId="35" xfId="0" applyNumberFormat="1" applyFont="1" applyFill="1" applyBorder="1" applyAlignment="1">
      <alignment vertical="center" wrapText="1"/>
    </xf>
    <xf numFmtId="0" fontId="0" fillId="2" borderId="39" xfId="0" applyFill="1" applyBorder="1" applyAlignment="1">
      <alignment horizontal="center" vertical="center" wrapText="1"/>
    </xf>
    <xf numFmtId="176" fontId="16" fillId="2" borderId="40" xfId="0" applyNumberFormat="1" applyFont="1" applyFill="1" applyBorder="1" applyAlignment="1">
      <alignment vertical="center" wrapText="1"/>
    </xf>
    <xf numFmtId="0" fontId="21" fillId="0" borderId="0" xfId="0" applyFont="1" applyAlignment="1">
      <alignment vertical="center"/>
    </xf>
    <xf numFmtId="0" fontId="3" fillId="0" borderId="0" xfId="0" applyFont="1" applyAlignment="1">
      <alignment vertical="top"/>
    </xf>
    <xf numFmtId="0" fontId="0" fillId="0" borderId="42" xfId="0" applyBorder="1"/>
    <xf numFmtId="0" fontId="0" fillId="0" borderId="2" xfId="0" applyBorder="1" applyAlignment="1">
      <alignment horizontal="center" wrapText="1"/>
    </xf>
    <xf numFmtId="0" fontId="6" fillId="0" borderId="0" xfId="0" applyFont="1" applyAlignment="1">
      <alignment horizontal="left"/>
    </xf>
    <xf numFmtId="0" fontId="5" fillId="0" borderId="43" xfId="0" applyFont="1" applyBorder="1" applyAlignment="1">
      <alignment horizontal="center" vertical="center" wrapText="1"/>
    </xf>
    <xf numFmtId="0" fontId="5" fillId="0" borderId="43" xfId="0" applyFont="1" applyBorder="1" applyAlignment="1">
      <alignment horizontal="center"/>
    </xf>
    <xf numFmtId="20" fontId="5" fillId="0" borderId="43" xfId="0" applyNumberFormat="1" applyFont="1" applyBorder="1" applyAlignment="1">
      <alignment horizontal="center"/>
    </xf>
    <xf numFmtId="0" fontId="0" fillId="0" borderId="0" xfId="0" applyAlignment="1">
      <alignment horizontal="right" vertical="top"/>
    </xf>
    <xf numFmtId="0" fontId="6" fillId="0" borderId="0" xfId="0" applyFont="1"/>
    <xf numFmtId="0" fontId="8" fillId="0" borderId="0" xfId="0" applyFont="1" applyAlignment="1">
      <alignment vertical="top"/>
    </xf>
    <xf numFmtId="0" fontId="0" fillId="0" borderId="2" xfId="0" applyBorder="1" applyAlignment="1">
      <alignment vertical="center"/>
    </xf>
    <xf numFmtId="0" fontId="10" fillId="0" borderId="0" xfId="0" applyFont="1" applyAlignment="1">
      <alignment vertical="center"/>
    </xf>
    <xf numFmtId="0" fontId="0" fillId="0" borderId="0" xfId="0" applyAlignment="1">
      <alignment vertical="center" shrinkToFit="1"/>
    </xf>
    <xf numFmtId="20" fontId="0" fillId="0" borderId="2" xfId="0" applyNumberFormat="1" applyBorder="1"/>
    <xf numFmtId="20" fontId="0" fillId="0" borderId="2" xfId="0" applyNumberFormat="1" applyBorder="1" applyAlignment="1">
      <alignment vertical="center"/>
    </xf>
    <xf numFmtId="20" fontId="0" fillId="0" borderId="9" xfId="0" applyNumberFormat="1" applyBorder="1"/>
    <xf numFmtId="20" fontId="0" fillId="0" borderId="0" xfId="0" applyNumberFormat="1" applyAlignment="1">
      <alignment vertical="center"/>
    </xf>
    <xf numFmtId="0" fontId="27" fillId="0" borderId="0" xfId="1" applyFont="1">
      <alignment vertical="center"/>
    </xf>
    <xf numFmtId="0" fontId="27" fillId="0" borderId="0" xfId="1" applyFont="1" applyAlignment="1">
      <alignment horizontal="left" vertical="center"/>
    </xf>
    <xf numFmtId="0" fontId="28" fillId="0" borderId="0" xfId="1" applyFont="1" applyAlignment="1">
      <alignment horizontal="left" vertical="center"/>
    </xf>
    <xf numFmtId="0" fontId="29" fillId="0" borderId="0" xfId="1" applyFont="1" applyAlignment="1">
      <alignment horizontal="left" vertical="center"/>
    </xf>
    <xf numFmtId="0" fontId="28" fillId="0" borderId="0" xfId="1" applyFont="1" applyAlignment="1">
      <alignment horizontal="right" vertical="center"/>
    </xf>
    <xf numFmtId="0" fontId="28" fillId="0" borderId="0" xfId="1" applyFont="1" applyAlignment="1">
      <alignment horizontal="center" vertical="center"/>
    </xf>
    <xf numFmtId="0" fontId="28" fillId="0" borderId="0" xfId="1" applyFont="1">
      <alignment vertical="center"/>
    </xf>
    <xf numFmtId="0" fontId="28" fillId="9" borderId="0" xfId="1" applyFont="1" applyFill="1">
      <alignment vertical="center"/>
    </xf>
    <xf numFmtId="0" fontId="28" fillId="9" borderId="0" xfId="1" applyFont="1" applyFill="1" applyAlignment="1">
      <alignment horizontal="center" vertical="center"/>
    </xf>
    <xf numFmtId="0" fontId="27" fillId="9" borderId="0" xfId="1" quotePrefix="1" applyFont="1" applyFill="1">
      <alignment vertical="center"/>
    </xf>
    <xf numFmtId="0" fontId="27" fillId="0" borderId="0" xfId="1" applyFont="1" applyAlignment="1">
      <alignment horizontal="right" vertical="center"/>
    </xf>
    <xf numFmtId="0" fontId="27" fillId="0" borderId="0" xfId="1" applyFont="1" applyAlignment="1">
      <alignment horizontal="center" vertical="center"/>
    </xf>
    <xf numFmtId="0" fontId="27" fillId="9" borderId="0" xfId="1" applyFont="1" applyFill="1">
      <alignment vertical="center"/>
    </xf>
    <xf numFmtId="0" fontId="31" fillId="0" borderId="0" xfId="1" applyFont="1">
      <alignment vertical="center"/>
    </xf>
    <xf numFmtId="0" fontId="27" fillId="9" borderId="0" xfId="1" applyFont="1" applyFill="1" applyAlignment="1">
      <alignment horizontal="center" vertical="center"/>
    </xf>
    <xf numFmtId="20" fontId="27" fillId="9" borderId="0" xfId="1" applyNumberFormat="1" applyFont="1" applyFill="1">
      <alignment vertical="center"/>
    </xf>
    <xf numFmtId="0" fontId="27" fillId="9" borderId="0" xfId="1" applyFont="1" applyFill="1" applyAlignment="1">
      <alignment horizontal="right" vertical="center"/>
    </xf>
    <xf numFmtId="178" fontId="27" fillId="9" borderId="0" xfId="1" applyNumberFormat="1" applyFont="1" applyFill="1">
      <alignment vertical="center"/>
    </xf>
    <xf numFmtId="0" fontId="27" fillId="9" borderId="0" xfId="1" applyFont="1" applyFill="1" applyAlignment="1">
      <alignment horizontal="left" vertical="center"/>
    </xf>
    <xf numFmtId="178" fontId="27" fillId="0" borderId="0" xfId="1" applyNumberFormat="1" applyFont="1">
      <alignment vertical="center"/>
    </xf>
    <xf numFmtId="20" fontId="27" fillId="0" borderId="0" xfId="1" applyNumberFormat="1" applyFont="1">
      <alignment vertical="center"/>
    </xf>
    <xf numFmtId="0" fontId="31" fillId="0" borderId="0" xfId="1" applyFont="1" applyAlignment="1">
      <alignment horizontal="left" vertical="center"/>
    </xf>
    <xf numFmtId="0" fontId="27" fillId="9" borderId="0" xfId="1" applyFont="1" applyFill="1" applyProtection="1">
      <alignment vertical="center"/>
      <protection locked="0"/>
    </xf>
    <xf numFmtId="1" fontId="27" fillId="9" borderId="0" xfId="1" applyNumberFormat="1" applyFont="1" applyFill="1">
      <alignment vertical="center"/>
    </xf>
    <xf numFmtId="0" fontId="31" fillId="0" borderId="0" xfId="1" applyFont="1" applyAlignment="1">
      <alignment horizontal="right" vertical="center"/>
    </xf>
    <xf numFmtId="0" fontId="31" fillId="0" borderId="0" xfId="1" applyFont="1" applyAlignment="1"/>
    <xf numFmtId="0" fontId="31" fillId="0" borderId="0" xfId="1" applyFont="1" applyAlignment="1">
      <alignment horizontal="center" vertical="center"/>
    </xf>
    <xf numFmtId="0" fontId="32" fillId="9" borderId="0" xfId="1" applyFont="1" applyFill="1">
      <alignment vertical="center"/>
    </xf>
    <xf numFmtId="0" fontId="32" fillId="0" borderId="0" xfId="1" applyFont="1">
      <alignment vertical="center"/>
    </xf>
    <xf numFmtId="0" fontId="31" fillId="0" borderId="0" xfId="1" applyFont="1" applyAlignment="1">
      <alignment horizontal="left"/>
    </xf>
    <xf numFmtId="0" fontId="32" fillId="0" borderId="0" xfId="1" applyFont="1" applyAlignment="1">
      <alignment horizontal="left" vertical="center"/>
    </xf>
    <xf numFmtId="20" fontId="28" fillId="0" borderId="0" xfId="1" applyNumberFormat="1" applyFont="1">
      <alignment vertical="center"/>
    </xf>
    <xf numFmtId="0" fontId="29" fillId="0" borderId="0" xfId="1" applyFont="1" applyAlignment="1">
      <alignment horizontal="right" vertical="center"/>
    </xf>
    <xf numFmtId="0" fontId="33" fillId="0" borderId="0" xfId="1" applyFont="1" applyAlignment="1"/>
    <xf numFmtId="0" fontId="32" fillId="0" borderId="0" xfId="1" applyFont="1" applyAlignment="1">
      <alignment horizontal="right" vertical="center"/>
    </xf>
    <xf numFmtId="0" fontId="27" fillId="0" borderId="56" xfId="1" applyFont="1" applyBorder="1" applyAlignment="1">
      <alignment horizontal="center" vertical="center" wrapText="1"/>
    </xf>
    <xf numFmtId="0" fontId="27" fillId="0" borderId="62" xfId="1" applyFont="1" applyBorder="1" applyAlignment="1">
      <alignment horizontal="center" vertical="center" wrapText="1"/>
    </xf>
    <xf numFmtId="0" fontId="31" fillId="0" borderId="68" xfId="1" applyFont="1" applyBorder="1" applyAlignment="1">
      <alignment horizontal="center" vertical="center"/>
    </xf>
    <xf numFmtId="0" fontId="31" fillId="0" borderId="69" xfId="1" applyFont="1" applyBorder="1" applyAlignment="1">
      <alignment horizontal="center" vertical="center"/>
    </xf>
    <xf numFmtId="0" fontId="31" fillId="0" borderId="70" xfId="1" applyFont="1" applyBorder="1" applyAlignment="1">
      <alignment horizontal="center" vertical="center"/>
    </xf>
    <xf numFmtId="0" fontId="31" fillId="0" borderId="52" xfId="1" applyFont="1" applyBorder="1" applyAlignment="1">
      <alignment horizontal="center" vertical="center"/>
    </xf>
    <xf numFmtId="0" fontId="27" fillId="0" borderId="74" xfId="1" applyFont="1" applyBorder="1" applyAlignment="1">
      <alignment horizontal="center" vertical="center" wrapText="1"/>
    </xf>
    <xf numFmtId="0" fontId="31" fillId="0" borderId="78" xfId="1" applyFont="1" applyBorder="1" applyAlignment="1">
      <alignment horizontal="center" vertical="center" wrapText="1"/>
    </xf>
    <xf numFmtId="0" fontId="31" fillId="0" borderId="79" xfId="1" applyFont="1" applyBorder="1" applyAlignment="1">
      <alignment horizontal="center" vertical="center" wrapText="1"/>
    </xf>
    <xf numFmtId="0" fontId="31" fillId="0" borderId="80" xfId="1" applyFont="1" applyBorder="1" applyAlignment="1">
      <alignment horizontal="center" vertical="center" wrapText="1"/>
    </xf>
    <xf numFmtId="0" fontId="27" fillId="6" borderId="56" xfId="1" applyFont="1" applyFill="1" applyBorder="1" applyAlignment="1" applyProtection="1">
      <alignment horizontal="center" vertical="center" wrapText="1"/>
      <protection locked="0"/>
    </xf>
    <xf numFmtId="0" fontId="27" fillId="6" borderId="88" xfId="1" applyFont="1" applyFill="1" applyBorder="1" applyAlignment="1" applyProtection="1">
      <alignment horizontal="center" vertical="center" shrinkToFit="1"/>
      <protection locked="0"/>
    </xf>
    <xf numFmtId="0" fontId="27" fillId="6" borderId="89" xfId="1" applyFont="1" applyFill="1" applyBorder="1" applyAlignment="1" applyProtection="1">
      <alignment horizontal="center" vertical="center" shrinkToFit="1"/>
      <protection locked="0"/>
    </xf>
    <xf numFmtId="0" fontId="27" fillId="6" borderId="90" xfId="1" applyFont="1" applyFill="1" applyBorder="1" applyAlignment="1" applyProtection="1">
      <alignment horizontal="center" vertical="center" shrinkToFit="1"/>
      <protection locked="0"/>
    </xf>
    <xf numFmtId="0" fontId="27" fillId="6" borderId="62" xfId="1" applyFont="1" applyFill="1" applyBorder="1" applyAlignment="1" applyProtection="1">
      <alignment horizontal="center" vertical="center" wrapText="1"/>
      <protection locked="0"/>
    </xf>
    <xf numFmtId="179" fontId="27" fillId="0" borderId="99" xfId="1" applyNumberFormat="1" applyFont="1" applyBorder="1" applyAlignment="1">
      <alignment horizontal="center" vertical="center" shrinkToFit="1"/>
    </xf>
    <xf numFmtId="179" fontId="27" fillId="0" borderId="100" xfId="1" applyNumberFormat="1" applyFont="1" applyBorder="1" applyAlignment="1">
      <alignment horizontal="center" vertical="center" shrinkToFit="1"/>
    </xf>
    <xf numFmtId="179" fontId="27" fillId="0" borderId="101" xfId="1" applyNumberFormat="1" applyFont="1" applyBorder="1" applyAlignment="1">
      <alignment horizontal="center" vertical="center" shrinkToFit="1"/>
    </xf>
    <xf numFmtId="0" fontId="27" fillId="6" borderId="106" xfId="1" applyFont="1" applyFill="1" applyBorder="1" applyAlignment="1" applyProtection="1">
      <alignment horizontal="center" vertical="center" wrapText="1"/>
      <protection locked="0"/>
    </xf>
    <xf numFmtId="179" fontId="27" fillId="0" borderId="110" xfId="1" applyNumberFormat="1" applyFont="1" applyBorder="1" applyAlignment="1">
      <alignment horizontal="center" vertical="center" shrinkToFit="1"/>
    </xf>
    <xf numFmtId="179" fontId="27" fillId="0" borderId="111" xfId="1" applyNumberFormat="1" applyFont="1" applyBorder="1" applyAlignment="1">
      <alignment horizontal="center" vertical="center" shrinkToFit="1"/>
    </xf>
    <xf numFmtId="179" fontId="27" fillId="0" borderId="112" xfId="1" applyNumberFormat="1" applyFont="1" applyBorder="1" applyAlignment="1">
      <alignment horizontal="center" vertical="center" shrinkToFit="1"/>
    </xf>
    <xf numFmtId="0" fontId="27" fillId="6" borderId="119" xfId="1" applyFont="1" applyFill="1" applyBorder="1" applyAlignment="1" applyProtection="1">
      <alignment horizontal="center" vertical="center" wrapText="1"/>
      <protection locked="0"/>
    </xf>
    <xf numFmtId="0" fontId="27" fillId="6" borderId="74" xfId="1" applyFont="1" applyFill="1" applyBorder="1" applyAlignment="1" applyProtection="1">
      <alignment horizontal="center" vertical="center" wrapText="1"/>
      <protection locked="0"/>
    </xf>
    <xf numFmtId="0" fontId="32" fillId="9" borderId="137" xfId="1" applyFont="1" applyFill="1" applyBorder="1">
      <alignment vertical="center"/>
    </xf>
    <xf numFmtId="0" fontId="37" fillId="9" borderId="138" xfId="1" applyFont="1" applyFill="1" applyBorder="1" applyAlignment="1">
      <alignment horizontal="center" vertical="center"/>
    </xf>
    <xf numFmtId="0" fontId="32" fillId="9" borderId="138" xfId="1" applyFont="1" applyFill="1" applyBorder="1" applyAlignment="1">
      <alignment horizontal="center" vertical="center" wrapText="1"/>
    </xf>
    <xf numFmtId="0" fontId="32" fillId="9" borderId="138" xfId="1" applyFont="1" applyFill="1" applyBorder="1" applyAlignment="1">
      <alignment horizontal="center" vertical="center" shrinkToFit="1"/>
    </xf>
    <xf numFmtId="0" fontId="36" fillId="9" borderId="138" xfId="1" applyFont="1" applyFill="1" applyBorder="1" applyAlignment="1">
      <alignment horizontal="center" vertical="center" wrapText="1"/>
    </xf>
    <xf numFmtId="1" fontId="32" fillId="9" borderId="138" xfId="1" applyNumberFormat="1" applyFont="1" applyFill="1" applyBorder="1" applyAlignment="1">
      <alignment horizontal="center" vertical="center" wrapText="1"/>
    </xf>
    <xf numFmtId="0" fontId="32" fillId="9" borderId="139" xfId="1" applyFont="1" applyFill="1" applyBorder="1" applyAlignment="1">
      <alignment horizontal="center" vertical="center" wrapText="1"/>
    </xf>
    <xf numFmtId="0" fontId="32" fillId="0" borderId="140" xfId="1" applyFont="1" applyBorder="1">
      <alignment vertical="center"/>
    </xf>
    <xf numFmtId="0" fontId="32" fillId="0" borderId="83" xfId="1" applyFont="1" applyBorder="1" applyAlignment="1">
      <alignment vertical="center" wrapText="1"/>
    </xf>
    <xf numFmtId="179" fontId="31" fillId="9" borderId="142" xfId="1" applyNumberFormat="1" applyFont="1" applyFill="1" applyBorder="1" applyAlignment="1">
      <alignment horizontal="center" vertical="center" shrinkToFit="1"/>
    </xf>
    <xf numFmtId="179" fontId="31" fillId="9" borderId="57" xfId="1" applyNumberFormat="1" applyFont="1" applyFill="1" applyBorder="1" applyAlignment="1">
      <alignment horizontal="center" vertical="center" shrinkToFit="1"/>
    </xf>
    <xf numFmtId="179" fontId="31" fillId="9" borderId="143" xfId="1" applyNumberFormat="1" applyFont="1" applyFill="1" applyBorder="1" applyAlignment="1">
      <alignment horizontal="center" vertical="center" shrinkToFit="1"/>
    </xf>
    <xf numFmtId="0" fontId="32" fillId="0" borderId="66" xfId="1" applyFont="1" applyBorder="1">
      <alignment vertical="center"/>
    </xf>
    <xf numFmtId="0" fontId="32" fillId="0" borderId="51" xfId="1" applyFont="1" applyBorder="1" applyAlignment="1">
      <alignment vertical="center" wrapText="1"/>
    </xf>
    <xf numFmtId="179" fontId="31" fillId="9" borderId="68" xfId="1" applyNumberFormat="1" applyFont="1" applyFill="1" applyBorder="1" applyAlignment="1">
      <alignment horizontal="center" vertical="center" shrinkToFit="1"/>
    </xf>
    <xf numFmtId="179" fontId="31" fillId="9" borderId="69" xfId="1" applyNumberFormat="1" applyFont="1" applyFill="1" applyBorder="1" applyAlignment="1">
      <alignment horizontal="center" vertical="center" shrinkToFit="1"/>
    </xf>
    <xf numFmtId="179" fontId="31" fillId="9" borderId="70" xfId="1" applyNumberFormat="1" applyFont="1" applyFill="1" applyBorder="1" applyAlignment="1">
      <alignment horizontal="center" vertical="center" shrinkToFit="1"/>
    </xf>
    <xf numFmtId="179" fontId="31" fillId="8" borderId="68" xfId="1" applyNumberFormat="1" applyFont="1" applyFill="1" applyBorder="1" applyAlignment="1" applyProtection="1">
      <alignment horizontal="center" vertical="center" shrinkToFit="1"/>
      <protection locked="0"/>
    </xf>
    <xf numFmtId="179" fontId="31" fillId="8" borderId="69" xfId="1" applyNumberFormat="1" applyFont="1" applyFill="1" applyBorder="1" applyAlignment="1" applyProtection="1">
      <alignment horizontal="center" vertical="center" shrinkToFit="1"/>
      <protection locked="0"/>
    </xf>
    <xf numFmtId="179" fontId="31" fillId="8" borderId="70" xfId="1" applyNumberFormat="1" applyFont="1" applyFill="1" applyBorder="1" applyAlignment="1" applyProtection="1">
      <alignment horizontal="center" vertical="center" shrinkToFit="1"/>
      <protection locked="0"/>
    </xf>
    <xf numFmtId="0" fontId="32" fillId="0" borderId="153" xfId="1" applyFont="1" applyBorder="1">
      <alignment vertical="center"/>
    </xf>
    <xf numFmtId="0" fontId="32" fillId="0" borderId="132" xfId="1" applyFont="1" applyBorder="1" applyAlignment="1">
      <alignment vertical="center" wrapText="1"/>
    </xf>
    <xf numFmtId="179" fontId="31" fillId="0" borderId="68" xfId="1" applyNumberFormat="1" applyFont="1" applyBorder="1" applyAlignment="1">
      <alignment horizontal="center" vertical="center" shrinkToFit="1"/>
    </xf>
    <xf numFmtId="179" fontId="31" fillId="0" borderId="69" xfId="1" applyNumberFormat="1" applyFont="1" applyBorder="1" applyAlignment="1">
      <alignment horizontal="center" vertical="center" shrinkToFit="1"/>
    </xf>
    <xf numFmtId="179" fontId="31" fillId="0" borderId="70" xfId="1" applyNumberFormat="1" applyFont="1" applyBorder="1" applyAlignment="1">
      <alignment horizontal="center" vertical="center" shrinkToFit="1"/>
    </xf>
    <xf numFmtId="179" fontId="31" fillId="9" borderId="155" xfId="1" applyNumberFormat="1" applyFont="1" applyFill="1" applyBorder="1" applyAlignment="1">
      <alignment horizontal="center" vertical="center" shrinkToFit="1"/>
    </xf>
    <xf numFmtId="179" fontId="31" fillId="9" borderId="156" xfId="1" applyNumberFormat="1" applyFont="1" applyFill="1" applyBorder="1" applyAlignment="1">
      <alignment horizontal="center" vertical="center" shrinkToFit="1"/>
    </xf>
    <xf numFmtId="179" fontId="31" fillId="9" borderId="157" xfId="1" applyNumberFormat="1" applyFont="1" applyFill="1" applyBorder="1" applyAlignment="1">
      <alignment horizontal="center" vertical="center" shrinkToFit="1"/>
    </xf>
    <xf numFmtId="179" fontId="31" fillId="9" borderId="84" xfId="1" applyNumberFormat="1" applyFont="1" applyFill="1" applyBorder="1" applyAlignment="1">
      <alignment horizontal="center" vertical="center" shrinkToFit="1"/>
    </xf>
    <xf numFmtId="179" fontId="31" fillId="9" borderId="52" xfId="1" applyNumberFormat="1" applyFont="1" applyFill="1" applyBorder="1" applyAlignment="1">
      <alignment horizontal="center" vertical="center" shrinkToFit="1"/>
    </xf>
    <xf numFmtId="179" fontId="31" fillId="9" borderId="78" xfId="1" applyNumberFormat="1" applyFont="1" applyFill="1" applyBorder="1" applyAlignment="1">
      <alignment horizontal="center" vertical="center" shrinkToFit="1"/>
    </xf>
    <xf numFmtId="179" fontId="31" fillId="9" borderId="79" xfId="1" applyNumberFormat="1" applyFont="1" applyFill="1" applyBorder="1" applyAlignment="1">
      <alignment horizontal="center" vertical="center" shrinkToFit="1"/>
    </xf>
    <xf numFmtId="179" fontId="31" fillId="9" borderId="80" xfId="1" applyNumberFormat="1" applyFont="1" applyFill="1" applyBorder="1" applyAlignment="1">
      <alignment horizontal="center" vertical="center" shrinkToFit="1"/>
    </xf>
    <xf numFmtId="179" fontId="31" fillId="9" borderId="133" xfId="1" applyNumberFormat="1" applyFont="1" applyFill="1" applyBorder="1" applyAlignment="1">
      <alignment horizontal="center" vertical="center" shrinkToFit="1"/>
    </xf>
    <xf numFmtId="0" fontId="33" fillId="0" borderId="0" xfId="1" applyFont="1">
      <alignment vertical="center"/>
    </xf>
    <xf numFmtId="0" fontId="32" fillId="0" borderId="0" xfId="1" applyFont="1" applyAlignment="1">
      <alignment vertical="center" shrinkToFit="1"/>
    </xf>
    <xf numFmtId="0" fontId="35" fillId="0" borderId="0" xfId="1" applyFont="1" applyAlignment="1">
      <alignment vertical="center" shrinkToFit="1"/>
    </xf>
    <xf numFmtId="0" fontId="32" fillId="0" borderId="0" xfId="1" applyFont="1" applyAlignment="1">
      <alignment vertical="center" wrapText="1"/>
    </xf>
    <xf numFmtId="0" fontId="31" fillId="0" borderId="0" xfId="1" applyFont="1" applyAlignment="1">
      <alignment vertical="center" wrapText="1"/>
    </xf>
    <xf numFmtId="0" fontId="31" fillId="0" borderId="0" xfId="1" applyFont="1" applyAlignment="1">
      <alignment horizontal="justify" vertical="center" wrapText="1"/>
    </xf>
    <xf numFmtId="0" fontId="32" fillId="0" borderId="0" xfId="1" applyFont="1" applyAlignment="1">
      <alignment vertical="center" textRotation="90"/>
    </xf>
    <xf numFmtId="0" fontId="38" fillId="9" borderId="0" xfId="1" applyFont="1" applyFill="1" applyAlignment="1">
      <alignment horizontal="left" vertical="center"/>
    </xf>
    <xf numFmtId="0" fontId="39" fillId="9" borderId="0" xfId="1" applyFont="1" applyFill="1" applyAlignment="1">
      <alignment horizontal="center" vertical="center"/>
    </xf>
    <xf numFmtId="0" fontId="39" fillId="9" borderId="0" xfId="1" applyFont="1" applyFill="1">
      <alignment vertical="center"/>
    </xf>
    <xf numFmtId="0" fontId="39" fillId="9" borderId="0" xfId="1" applyFont="1" applyFill="1" applyAlignment="1">
      <alignment horizontal="left" vertical="center"/>
    </xf>
    <xf numFmtId="0" fontId="40" fillId="9" borderId="0" xfId="1" applyFont="1" applyFill="1">
      <alignment vertical="center"/>
    </xf>
    <xf numFmtId="0" fontId="40" fillId="9" borderId="0" xfId="1" applyFont="1" applyFill="1" applyAlignment="1">
      <alignment horizontal="left" vertical="center"/>
    </xf>
    <xf numFmtId="0" fontId="39" fillId="9" borderId="69" xfId="1" applyFont="1" applyFill="1" applyBorder="1" applyAlignment="1">
      <alignment horizontal="center" vertical="center"/>
    </xf>
    <xf numFmtId="0" fontId="39" fillId="8" borderId="69" xfId="1" applyFont="1" applyFill="1" applyBorder="1" applyAlignment="1" applyProtection="1">
      <alignment horizontal="center" vertical="center"/>
      <protection locked="0"/>
    </xf>
    <xf numFmtId="20" fontId="39" fillId="8" borderId="69" xfId="1" applyNumberFormat="1" applyFont="1" applyFill="1" applyBorder="1" applyAlignment="1" applyProtection="1">
      <alignment horizontal="center" vertical="center"/>
      <protection locked="0"/>
    </xf>
    <xf numFmtId="180" fontId="39" fillId="9" borderId="69" xfId="1" applyNumberFormat="1" applyFont="1" applyFill="1" applyBorder="1" applyAlignment="1">
      <alignment horizontal="center" vertical="center"/>
    </xf>
    <xf numFmtId="0" fontId="39" fillId="8" borderId="69" xfId="1" applyFont="1" applyFill="1" applyBorder="1" applyAlignment="1" applyProtection="1">
      <alignment horizontal="left" vertical="center"/>
      <protection locked="0"/>
    </xf>
    <xf numFmtId="0" fontId="39" fillId="9" borderId="69" xfId="2" applyNumberFormat="1" applyFont="1" applyFill="1" applyBorder="1" applyAlignment="1" applyProtection="1">
      <alignment horizontal="center" vertical="center"/>
    </xf>
    <xf numFmtId="20" fontId="39" fillId="9" borderId="69" xfId="1" applyNumberFormat="1" applyFont="1" applyFill="1" applyBorder="1" applyAlignment="1">
      <alignment horizontal="center" vertical="center"/>
    </xf>
    <xf numFmtId="0" fontId="41" fillId="9" borderId="0" xfId="1" applyFont="1" applyFill="1" applyAlignment="1">
      <alignment horizontal="left" vertical="center"/>
    </xf>
    <xf numFmtId="0" fontId="4" fillId="0" borderId="0" xfId="0" applyFont="1" applyAlignment="1">
      <alignment horizontal="right"/>
    </xf>
    <xf numFmtId="0" fontId="6" fillId="0" borderId="3" xfId="0" applyFont="1" applyBorder="1" applyAlignment="1">
      <alignment horizontal="center" shrinkToFit="1"/>
    </xf>
    <xf numFmtId="0" fontId="6" fillId="0" borderId="5" xfId="0" applyFont="1" applyBorder="1" applyAlignment="1">
      <alignment horizontal="center" shrinkToFit="1"/>
    </xf>
    <xf numFmtId="0" fontId="6" fillId="0" borderId="4" xfId="0" applyFont="1" applyBorder="1" applyAlignment="1">
      <alignment horizontal="center" shrinkToFit="1"/>
    </xf>
    <xf numFmtId="0" fontId="2" fillId="0" borderId="0" xfId="0" applyFont="1" applyAlignment="1">
      <alignment horizontal="center" vertical="center" shrinkToFit="1"/>
    </xf>
    <xf numFmtId="0" fontId="6" fillId="0" borderId="0" xfId="0" applyFont="1" applyAlignment="1">
      <alignment horizontal="right" vertic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Border="1" applyAlignment="1">
      <alignment horizontal="center"/>
    </xf>
    <xf numFmtId="0" fontId="0" fillId="0" borderId="0" xfId="0" applyAlignment="1">
      <alignment horizontal="right"/>
    </xf>
    <xf numFmtId="0" fontId="0" fillId="0" borderId="2" xfId="0" applyBorder="1" applyAlignment="1">
      <alignment horizontal="center" shrinkToFit="1"/>
    </xf>
    <xf numFmtId="0" fontId="4" fillId="0" borderId="2" xfId="0" applyFont="1" applyBorder="1" applyAlignment="1">
      <alignment horizontal="center" shrinkToFit="1"/>
    </xf>
    <xf numFmtId="0" fontId="0" fillId="0" borderId="2" xfId="0" applyBorder="1" applyAlignment="1">
      <alignment horizontal="center"/>
    </xf>
    <xf numFmtId="0" fontId="4" fillId="0" borderId="2" xfId="0" applyFont="1" applyBorder="1" applyAlignment="1">
      <alignment horizontal="center"/>
    </xf>
    <xf numFmtId="0" fontId="2" fillId="0" borderId="0" xfId="0" applyFont="1"/>
    <xf numFmtId="0" fontId="4" fillId="0" borderId="11" xfId="0" applyFont="1" applyBorder="1" applyAlignment="1">
      <alignment horizontal="center" vertical="center"/>
    </xf>
    <xf numFmtId="0" fontId="0" fillId="0" borderId="11" xfId="0" applyBorder="1" applyAlignment="1">
      <alignment horizontal="center" vertical="center" shrinkToFit="1"/>
    </xf>
    <xf numFmtId="0" fontId="4" fillId="0" borderId="14" xfId="0" applyFont="1" applyBorder="1" applyAlignment="1">
      <alignment horizontal="center" vertical="center" shrinkToFit="1"/>
    </xf>
    <xf numFmtId="0" fontId="0" fillId="0" borderId="14" xfId="0" applyBorder="1" applyAlignment="1">
      <alignment horizontal="center" vertical="center"/>
    </xf>
    <xf numFmtId="0" fontId="4" fillId="0" borderId="14" xfId="0" applyFont="1" applyBorder="1" applyAlignment="1">
      <alignment horizontal="center" vertical="center"/>
    </xf>
    <xf numFmtId="0" fontId="0" fillId="0" borderId="10" xfId="0" applyBorder="1" applyAlignment="1">
      <alignment horizontal="center" vertical="center" shrinkToFit="1"/>
    </xf>
    <xf numFmtId="0" fontId="4" fillId="0" borderId="10" xfId="0" applyFont="1" applyBorder="1" applyAlignment="1">
      <alignment horizontal="center" vertical="center" shrinkToFit="1"/>
    </xf>
    <xf numFmtId="0" fontId="4" fillId="0" borderId="44" xfId="0" applyFont="1" applyBorder="1" applyAlignment="1">
      <alignment horizontal="right"/>
    </xf>
    <xf numFmtId="0" fontId="4" fillId="0" borderId="9" xfId="0" applyFont="1" applyBorder="1" applyAlignment="1">
      <alignment horizontal="right"/>
    </xf>
    <xf numFmtId="0" fontId="4" fillId="0" borderId="45" xfId="0" applyFont="1" applyBorder="1" applyAlignment="1">
      <alignment horizontal="right"/>
    </xf>
    <xf numFmtId="0" fontId="4" fillId="0" borderId="46" xfId="0" applyFont="1" applyBorder="1" applyAlignment="1">
      <alignment horizontal="right"/>
    </xf>
    <xf numFmtId="0" fontId="4" fillId="0" borderId="10" xfId="0" applyFont="1" applyBorder="1" applyAlignment="1">
      <alignment horizontal="right"/>
    </xf>
    <xf numFmtId="0" fontId="5" fillId="0" borderId="19" xfId="0" applyFont="1" applyBorder="1" applyAlignment="1">
      <alignment horizontal="left"/>
    </xf>
    <xf numFmtId="0" fontId="5" fillId="0" borderId="0" xfId="0" applyFont="1" applyAlignment="1">
      <alignment horizontal="left"/>
    </xf>
    <xf numFmtId="0" fontId="31" fillId="0" borderId="132" xfId="1" applyFont="1" applyBorder="1" applyAlignment="1">
      <alignment horizontal="left" vertical="center" wrapText="1"/>
    </xf>
    <xf numFmtId="0" fontId="31" fillId="0" borderId="154" xfId="1" applyFont="1" applyBorder="1" applyAlignment="1">
      <alignment horizontal="left" vertical="center" wrapText="1"/>
    </xf>
    <xf numFmtId="0" fontId="31" fillId="0" borderId="61" xfId="1" applyFont="1" applyBorder="1" applyAlignment="1">
      <alignment horizontal="center" vertical="center" wrapText="1"/>
    </xf>
    <xf numFmtId="0" fontId="31" fillId="0" borderId="0" xfId="1" applyFont="1" applyAlignment="1">
      <alignment horizontal="center" vertical="center" wrapText="1"/>
    </xf>
    <xf numFmtId="0" fontId="31" fillId="0" borderId="65" xfId="1" applyFont="1" applyBorder="1" applyAlignment="1">
      <alignment horizontal="center" vertical="center" wrapText="1"/>
    </xf>
    <xf numFmtId="0" fontId="31" fillId="0" borderId="72" xfId="1" applyFont="1" applyBorder="1" applyAlignment="1">
      <alignment horizontal="center" vertical="center" wrapText="1"/>
    </xf>
    <xf numFmtId="0" fontId="31" fillId="0" borderId="73" xfId="1" applyFont="1" applyBorder="1" applyAlignment="1">
      <alignment horizontal="center" vertical="center" wrapText="1"/>
    </xf>
    <xf numFmtId="0" fontId="31" fillId="0" borderId="77" xfId="1" applyFont="1" applyBorder="1" applyAlignment="1">
      <alignment horizontal="center" vertical="center" wrapText="1"/>
    </xf>
    <xf numFmtId="0" fontId="31" fillId="0" borderId="42" xfId="1" applyFont="1" applyBorder="1" applyAlignment="1">
      <alignment horizontal="center" vertical="center"/>
    </xf>
    <xf numFmtId="0" fontId="31" fillId="0" borderId="115" xfId="1" applyFont="1" applyBorder="1" applyAlignment="1">
      <alignment horizontal="center" vertical="center"/>
    </xf>
    <xf numFmtId="0" fontId="31" fillId="0" borderId="51" xfId="1" applyFont="1" applyBorder="1" applyAlignment="1">
      <alignment horizontal="center" vertical="center"/>
    </xf>
    <xf numFmtId="0" fontId="31" fillId="0" borderId="67" xfId="1" applyFont="1" applyBorder="1" applyAlignment="1">
      <alignment horizontal="center" vertical="center"/>
    </xf>
    <xf numFmtId="0" fontId="31" fillId="8" borderId="132" xfId="1" applyFont="1" applyFill="1" applyBorder="1" applyAlignment="1" applyProtection="1">
      <alignment horizontal="center" vertical="center"/>
      <protection locked="0"/>
    </xf>
    <xf numFmtId="0" fontId="31" fillId="8" borderId="154" xfId="1" applyFont="1" applyFill="1" applyBorder="1" applyAlignment="1" applyProtection="1">
      <alignment horizontal="center" vertical="center"/>
      <protection locked="0"/>
    </xf>
    <xf numFmtId="0" fontId="31" fillId="0" borderId="83" xfId="1" applyFont="1" applyBorder="1" applyAlignment="1">
      <alignment horizontal="left" vertical="center" wrapText="1"/>
    </xf>
    <xf numFmtId="0" fontId="31" fillId="0" borderId="141" xfId="1" applyFont="1" applyBorder="1" applyAlignment="1">
      <alignment horizontal="left" vertical="center" wrapText="1"/>
    </xf>
    <xf numFmtId="179" fontId="31" fillId="9" borderId="140" xfId="1" applyNumberFormat="1" applyFont="1" applyFill="1" applyBorder="1" applyAlignment="1">
      <alignment horizontal="center" vertical="center" wrapText="1"/>
    </xf>
    <xf numFmtId="179" fontId="31" fillId="9" borderId="84" xfId="1" applyNumberFormat="1" applyFont="1" applyFill="1" applyBorder="1" applyAlignment="1">
      <alignment horizontal="center" vertical="center" wrapText="1"/>
    </xf>
    <xf numFmtId="179" fontId="31" fillId="9" borderId="82" xfId="1" applyNumberFormat="1" applyFont="1" applyFill="1" applyBorder="1" applyAlignment="1">
      <alignment horizontal="center" vertical="center" wrapText="1"/>
    </xf>
    <xf numFmtId="179" fontId="31" fillId="9" borderId="141" xfId="1" applyNumberFormat="1" applyFont="1" applyFill="1" applyBorder="1" applyAlignment="1">
      <alignment horizontal="center" vertical="center" wrapText="1"/>
    </xf>
    <xf numFmtId="0" fontId="32" fillId="0" borderId="144" xfId="1" applyFont="1" applyBorder="1" applyAlignment="1">
      <alignment horizontal="center" vertical="center" wrapText="1"/>
    </xf>
    <xf numFmtId="0" fontId="32" fillId="0" borderId="145" xfId="1" applyFont="1" applyBorder="1" applyAlignment="1">
      <alignment horizontal="center" vertical="center" wrapText="1"/>
    </xf>
    <xf numFmtId="0" fontId="32" fillId="0" borderId="146" xfId="1" applyFont="1" applyBorder="1" applyAlignment="1">
      <alignment horizontal="center" vertical="center" wrapText="1"/>
    </xf>
    <xf numFmtId="0" fontId="32" fillId="0" borderId="147" xfId="1" applyFont="1" applyBorder="1" applyAlignment="1">
      <alignment horizontal="center" vertical="center" wrapText="1"/>
    </xf>
    <xf numFmtId="0" fontId="32" fillId="0" borderId="148" xfId="1" applyFont="1" applyBorder="1" applyAlignment="1">
      <alignment horizontal="center" vertical="center" wrapText="1"/>
    </xf>
    <xf numFmtId="0" fontId="32" fillId="0" borderId="149" xfId="1" applyFont="1" applyBorder="1" applyAlignment="1">
      <alignment horizontal="center" vertical="center" wrapText="1"/>
    </xf>
    <xf numFmtId="0" fontId="32" fillId="0" borderId="158" xfId="1" applyFont="1" applyBorder="1" applyAlignment="1">
      <alignment horizontal="center" vertical="center" wrapText="1"/>
    </xf>
    <xf numFmtId="0" fontId="32" fillId="0" borderId="159" xfId="1" applyFont="1" applyBorder="1" applyAlignment="1">
      <alignment horizontal="center" vertical="center" wrapText="1"/>
    </xf>
    <xf numFmtId="0" fontId="32" fillId="0" borderId="160" xfId="1" applyFont="1" applyBorder="1" applyAlignment="1">
      <alignment horizontal="center" vertical="center" wrapText="1"/>
    </xf>
    <xf numFmtId="0" fontId="31" fillId="0" borderId="51" xfId="1" applyFont="1" applyBorder="1" applyAlignment="1">
      <alignment horizontal="left" vertical="center" wrapText="1"/>
    </xf>
    <xf numFmtId="0" fontId="31" fillId="0" borderId="67" xfId="1" applyFont="1" applyBorder="1" applyAlignment="1">
      <alignment horizontal="left" vertical="center" wrapText="1"/>
    </xf>
    <xf numFmtId="179" fontId="31" fillId="9" borderId="116" xfId="1" applyNumberFormat="1" applyFont="1" applyFill="1" applyBorder="1" applyAlignment="1">
      <alignment horizontal="center" vertical="center" wrapText="1"/>
    </xf>
    <xf numFmtId="179" fontId="31" fillId="9" borderId="118" xfId="1" applyNumberFormat="1" applyFont="1" applyFill="1" applyBorder="1" applyAlignment="1">
      <alignment horizontal="center" vertical="center" wrapText="1"/>
    </xf>
    <xf numFmtId="179" fontId="31" fillId="9" borderId="120" xfId="1" applyNumberFormat="1" applyFont="1" applyFill="1" applyBorder="1" applyAlignment="1">
      <alignment horizontal="center" vertical="center" wrapText="1"/>
    </xf>
    <xf numFmtId="179" fontId="31" fillId="9" borderId="121" xfId="1" applyNumberFormat="1" applyFont="1" applyFill="1" applyBorder="1" applyAlignment="1">
      <alignment horizontal="center" vertical="center" wrapText="1"/>
    </xf>
    <xf numFmtId="179" fontId="32" fillId="9" borderId="150" xfId="1" applyNumberFormat="1" applyFont="1" applyFill="1" applyBorder="1" applyAlignment="1">
      <alignment horizontal="center" vertical="center" wrapText="1"/>
    </xf>
    <xf numFmtId="179" fontId="32" fillId="9" borderId="151" xfId="1" applyNumberFormat="1" applyFont="1" applyFill="1" applyBorder="1" applyAlignment="1">
      <alignment horizontal="center" vertical="center" wrapText="1"/>
    </xf>
    <xf numFmtId="179" fontId="32" fillId="9" borderId="152" xfId="1" applyNumberFormat="1" applyFont="1" applyFill="1" applyBorder="1" applyAlignment="1">
      <alignment horizontal="center" vertical="center" wrapText="1"/>
    </xf>
    <xf numFmtId="179" fontId="32" fillId="9" borderId="147" xfId="1" applyNumberFormat="1" applyFont="1" applyFill="1" applyBorder="1" applyAlignment="1">
      <alignment horizontal="center" vertical="center" wrapText="1"/>
    </xf>
    <xf numFmtId="179" fontId="32" fillId="9" borderId="148" xfId="1" applyNumberFormat="1" applyFont="1" applyFill="1" applyBorder="1" applyAlignment="1">
      <alignment horizontal="center" vertical="center" wrapText="1"/>
    </xf>
    <xf numFmtId="179" fontId="32" fillId="9" borderId="149" xfId="1" applyNumberFormat="1" applyFont="1" applyFill="1" applyBorder="1" applyAlignment="1">
      <alignment horizontal="center" vertical="center" wrapText="1"/>
    </xf>
    <xf numFmtId="179" fontId="32" fillId="9" borderId="158" xfId="1" applyNumberFormat="1" applyFont="1" applyFill="1" applyBorder="1" applyAlignment="1">
      <alignment horizontal="center" vertical="center" wrapText="1"/>
    </xf>
    <xf numFmtId="179" fontId="32" fillId="9" borderId="159" xfId="1" applyNumberFormat="1" applyFont="1" applyFill="1" applyBorder="1" applyAlignment="1">
      <alignment horizontal="center" vertical="center" wrapText="1"/>
    </xf>
    <xf numFmtId="179" fontId="32" fillId="9" borderId="160" xfId="1" applyNumberFormat="1" applyFont="1" applyFill="1" applyBorder="1" applyAlignment="1">
      <alignment horizontal="center" vertical="center" wrapText="1"/>
    </xf>
    <xf numFmtId="1" fontId="27" fillId="9" borderId="125" xfId="1" applyNumberFormat="1" applyFont="1" applyFill="1" applyBorder="1" applyAlignment="1">
      <alignment horizontal="center" vertical="center" wrapText="1"/>
    </xf>
    <xf numFmtId="1" fontId="27" fillId="9" borderId="126" xfId="1" applyNumberFormat="1" applyFont="1" applyFill="1" applyBorder="1" applyAlignment="1">
      <alignment horizontal="center" vertical="center" wrapText="1"/>
    </xf>
    <xf numFmtId="1" fontId="27" fillId="9" borderId="127" xfId="1" applyNumberFormat="1" applyFont="1" applyFill="1" applyBorder="1" applyAlignment="1">
      <alignment horizontal="center" vertical="center" wrapText="1"/>
    </xf>
    <xf numFmtId="1" fontId="27" fillId="9" borderId="128" xfId="1" applyNumberFormat="1" applyFont="1" applyFill="1" applyBorder="1" applyAlignment="1">
      <alignment horizontal="center" vertical="center" wrapText="1"/>
    </xf>
    <xf numFmtId="0" fontId="27" fillId="8" borderId="116" xfId="1" applyFont="1" applyFill="1" applyBorder="1" applyAlignment="1" applyProtection="1">
      <alignment horizontal="center" vertical="center" wrapText="1"/>
      <protection locked="0"/>
    </xf>
    <xf numFmtId="0" fontId="27" fillId="8" borderId="117" xfId="1" applyFont="1" applyFill="1" applyBorder="1" applyAlignment="1" applyProtection="1">
      <alignment horizontal="center" vertical="center" wrapText="1"/>
      <protection locked="0"/>
    </xf>
    <xf numFmtId="0" fontId="27" fillId="8" borderId="121" xfId="1" applyFont="1" applyFill="1" applyBorder="1" applyAlignment="1" applyProtection="1">
      <alignment horizontal="center" vertical="center" wrapText="1"/>
      <protection locked="0"/>
    </xf>
    <xf numFmtId="0" fontId="27" fillId="8" borderId="61" xfId="1" applyFont="1" applyFill="1" applyBorder="1" applyAlignment="1" applyProtection="1">
      <alignment horizontal="center" vertical="center" wrapText="1"/>
      <protection locked="0"/>
    </xf>
    <xf numFmtId="0" fontId="27" fillId="8" borderId="0" xfId="1" applyFont="1" applyFill="1" applyAlignment="1" applyProtection="1">
      <alignment horizontal="center" vertical="center" wrapText="1"/>
      <protection locked="0"/>
    </xf>
    <xf numFmtId="0" fontId="27" fillId="8" borderId="65" xfId="1" applyFont="1" applyFill="1" applyBorder="1" applyAlignment="1" applyProtection="1">
      <alignment horizontal="center" vertical="center" wrapText="1"/>
      <protection locked="0"/>
    </xf>
    <xf numFmtId="0" fontId="27" fillId="8" borderId="72" xfId="1" applyFont="1" applyFill="1" applyBorder="1" applyAlignment="1" applyProtection="1">
      <alignment horizontal="center" vertical="center" wrapText="1"/>
      <protection locked="0"/>
    </xf>
    <xf numFmtId="0" fontId="27" fillId="8" borderId="73" xfId="1" applyFont="1" applyFill="1" applyBorder="1" applyAlignment="1" applyProtection="1">
      <alignment horizontal="center" vertical="center" wrapText="1"/>
      <protection locked="0"/>
    </xf>
    <xf numFmtId="0" fontId="27" fillId="8" borderId="77" xfId="1" applyFont="1" applyFill="1" applyBorder="1" applyAlignment="1" applyProtection="1">
      <alignment horizontal="center" vertical="center" wrapText="1"/>
      <protection locked="0"/>
    </xf>
    <xf numFmtId="0" fontId="35" fillId="0" borderId="96" xfId="1" applyFont="1" applyBorder="1" applyAlignment="1">
      <alignment horizontal="center" vertical="center" wrapText="1"/>
    </xf>
    <xf numFmtId="0" fontId="35" fillId="0" borderId="97" xfId="1" applyFont="1" applyBorder="1" applyAlignment="1">
      <alignment horizontal="center" vertical="center" wrapText="1"/>
    </xf>
    <xf numFmtId="0" fontId="35" fillId="0" borderId="98" xfId="1" applyFont="1" applyBorder="1" applyAlignment="1">
      <alignment horizontal="center" vertical="center" wrapText="1"/>
    </xf>
    <xf numFmtId="179" fontId="27" fillId="9" borderId="96" xfId="1" applyNumberFormat="1" applyFont="1" applyFill="1" applyBorder="1" applyAlignment="1">
      <alignment horizontal="center" vertical="center" wrapText="1"/>
    </xf>
    <xf numFmtId="179" fontId="27" fillId="9" borderId="102" xfId="1" applyNumberFormat="1" applyFont="1" applyFill="1" applyBorder="1" applyAlignment="1">
      <alignment horizontal="center" vertical="center" wrapText="1"/>
    </xf>
    <xf numFmtId="179" fontId="27" fillId="9" borderId="103" xfId="1" applyNumberFormat="1" applyFont="1" applyFill="1" applyBorder="1" applyAlignment="1">
      <alignment horizontal="center" vertical="center" wrapText="1"/>
    </xf>
    <xf numFmtId="179" fontId="27" fillId="9" borderId="98" xfId="1" applyNumberFormat="1" applyFont="1" applyFill="1" applyBorder="1" applyAlignment="1">
      <alignment horizontal="center" vertical="center" wrapText="1"/>
    </xf>
    <xf numFmtId="0" fontId="36" fillId="0" borderId="134" xfId="1" applyFont="1" applyBorder="1" applyAlignment="1">
      <alignment horizontal="center" vertical="center" wrapText="1"/>
    </xf>
    <xf numFmtId="0" fontId="36" fillId="0" borderId="135" xfId="1" applyFont="1" applyBorder="1" applyAlignment="1">
      <alignment horizontal="center" vertical="center" wrapText="1"/>
    </xf>
    <xf numFmtId="0" fontId="36" fillId="0" borderId="136" xfId="1" applyFont="1" applyBorder="1" applyAlignment="1">
      <alignment horizontal="center" vertical="center" wrapText="1"/>
    </xf>
    <xf numFmtId="179" fontId="27" fillId="9" borderId="107" xfId="1" applyNumberFormat="1" applyFont="1" applyFill="1" applyBorder="1" applyAlignment="1">
      <alignment horizontal="center" vertical="center" wrapText="1"/>
    </xf>
    <xf numFmtId="179" fontId="27" fillId="9" borderId="113" xfId="1" applyNumberFormat="1" applyFont="1" applyFill="1" applyBorder="1" applyAlignment="1">
      <alignment horizontal="center" vertical="center" wrapText="1"/>
    </xf>
    <xf numFmtId="179" fontId="27" fillId="9" borderId="114" xfId="1" applyNumberFormat="1" applyFont="1" applyFill="1" applyBorder="1" applyAlignment="1">
      <alignment horizontal="center" vertical="center" wrapText="1"/>
    </xf>
    <xf numFmtId="179" fontId="27" fillId="9" borderId="109" xfId="1" applyNumberFormat="1" applyFont="1" applyFill="1" applyBorder="1" applyAlignment="1">
      <alignment horizontal="center" vertical="center" wrapText="1"/>
    </xf>
    <xf numFmtId="0" fontId="27" fillId="0" borderId="95" xfId="1" applyFont="1" applyBorder="1" applyAlignment="1">
      <alignment horizontal="center" vertical="center" shrinkToFit="1"/>
    </xf>
    <xf numFmtId="0" fontId="27" fillId="0" borderId="130" xfId="1" applyFont="1" applyBorder="1" applyAlignment="1">
      <alignment horizontal="center" vertical="center" shrinkToFit="1"/>
    </xf>
    <xf numFmtId="0" fontId="27" fillId="6" borderId="116" xfId="1" applyFont="1" applyFill="1" applyBorder="1" applyAlignment="1" applyProtection="1">
      <alignment horizontal="center" vertical="center" shrinkToFit="1"/>
      <protection locked="0"/>
    </xf>
    <xf numFmtId="0" fontId="27" fillId="6" borderId="117" xfId="1" applyFont="1" applyFill="1" applyBorder="1" applyAlignment="1" applyProtection="1">
      <alignment horizontal="center" vertical="center" shrinkToFit="1"/>
      <protection locked="0"/>
    </xf>
    <xf numFmtId="0" fontId="27" fillId="6" borderId="118" xfId="1" applyFont="1" applyFill="1" applyBorder="1" applyAlignment="1" applyProtection="1">
      <alignment horizontal="center" vertical="center" shrinkToFit="1"/>
      <protection locked="0"/>
    </xf>
    <xf numFmtId="0" fontId="27" fillId="6" borderId="61" xfId="1" applyFont="1" applyFill="1" applyBorder="1" applyAlignment="1" applyProtection="1">
      <alignment horizontal="center" vertical="center" shrinkToFit="1"/>
      <protection locked="0"/>
    </xf>
    <xf numFmtId="0" fontId="27" fillId="6" borderId="0" xfId="1" applyFont="1" applyFill="1" applyAlignment="1" applyProtection="1">
      <alignment horizontal="center" vertical="center" shrinkToFit="1"/>
      <protection locked="0"/>
    </xf>
    <xf numFmtId="0" fontId="27" fillId="6" borderId="62" xfId="1" applyFont="1" applyFill="1" applyBorder="1" applyAlignment="1" applyProtection="1">
      <alignment horizontal="center" vertical="center" shrinkToFit="1"/>
      <protection locked="0"/>
    </xf>
    <xf numFmtId="0" fontId="27" fillId="6" borderId="104" xfId="1" applyFont="1" applyFill="1" applyBorder="1" applyAlignment="1" applyProtection="1">
      <alignment horizontal="center" vertical="center" shrinkToFit="1"/>
      <protection locked="0"/>
    </xf>
    <xf numFmtId="0" fontId="27" fillId="6" borderId="42" xfId="1" applyFont="1" applyFill="1" applyBorder="1" applyAlignment="1" applyProtection="1">
      <alignment horizontal="center" vertical="center" shrinkToFit="1"/>
      <protection locked="0"/>
    </xf>
    <xf numFmtId="0" fontId="27" fillId="6" borderId="105" xfId="1" applyFont="1" applyFill="1" applyBorder="1" applyAlignment="1" applyProtection="1">
      <alignment horizontal="center" vertical="center" shrinkToFit="1"/>
      <protection locked="0"/>
    </xf>
    <xf numFmtId="0" fontId="27" fillId="6" borderId="119" xfId="1" applyFont="1" applyFill="1" applyBorder="1" applyAlignment="1" applyProtection="1">
      <alignment horizontal="center" vertical="center" wrapText="1"/>
      <protection locked="0"/>
    </xf>
    <xf numFmtId="0" fontId="27" fillId="7" borderId="63" xfId="1" applyFont="1" applyFill="1" applyBorder="1" applyAlignment="1" applyProtection="1">
      <alignment horizontal="center" vertical="center" wrapText="1"/>
      <protection locked="0"/>
    </xf>
    <xf numFmtId="0" fontId="27" fillId="7" borderId="75" xfId="1" applyFont="1" applyFill="1" applyBorder="1" applyAlignment="1" applyProtection="1">
      <alignment horizontal="center" vertical="center" wrapText="1"/>
      <protection locked="0"/>
    </xf>
    <xf numFmtId="0" fontId="27" fillId="6" borderId="50" xfId="1" applyFont="1" applyFill="1" applyBorder="1" applyAlignment="1" applyProtection="1">
      <alignment horizontal="center" vertical="center" shrinkToFit="1"/>
      <protection locked="0"/>
    </xf>
    <xf numFmtId="0" fontId="27" fillId="7" borderId="51" xfId="1" applyFont="1" applyFill="1" applyBorder="1" applyAlignment="1" applyProtection="1">
      <alignment horizontal="center" vertical="center" shrinkToFit="1"/>
      <protection locked="0"/>
    </xf>
    <xf numFmtId="0" fontId="27" fillId="7" borderId="52" xfId="1" applyFont="1" applyFill="1" applyBorder="1" applyAlignment="1" applyProtection="1">
      <alignment horizontal="center" vertical="center" shrinkToFit="1"/>
      <protection locked="0"/>
    </xf>
    <xf numFmtId="0" fontId="27" fillId="7" borderId="50" xfId="1" applyFont="1" applyFill="1" applyBorder="1" applyAlignment="1" applyProtection="1">
      <alignment horizontal="center" vertical="center" shrinkToFit="1"/>
      <protection locked="0"/>
    </xf>
    <xf numFmtId="0" fontId="27" fillId="7" borderId="131" xfId="1" applyFont="1" applyFill="1" applyBorder="1" applyAlignment="1" applyProtection="1">
      <alignment horizontal="center" vertical="center" shrinkToFit="1"/>
      <protection locked="0"/>
    </xf>
    <xf numFmtId="0" fontId="27" fillId="7" borderId="132" xfId="1" applyFont="1" applyFill="1" applyBorder="1" applyAlignment="1" applyProtection="1">
      <alignment horizontal="center" vertical="center" shrinkToFit="1"/>
      <protection locked="0"/>
    </xf>
    <xf numFmtId="0" fontId="27" fillId="7" borderId="133" xfId="1" applyFont="1" applyFill="1" applyBorder="1" applyAlignment="1" applyProtection="1">
      <alignment horizontal="center" vertical="center" shrinkToFit="1"/>
      <protection locked="0"/>
    </xf>
    <xf numFmtId="0" fontId="27" fillId="8" borderId="120" xfId="1" applyFont="1" applyFill="1" applyBorder="1" applyAlignment="1" applyProtection="1">
      <alignment horizontal="center" vertical="center" wrapText="1"/>
      <protection locked="0"/>
    </xf>
    <xf numFmtId="0" fontId="27" fillId="8" borderId="64" xfId="1" applyFont="1" applyFill="1" applyBorder="1" applyAlignment="1" applyProtection="1">
      <alignment horizontal="center" vertical="center" wrapText="1"/>
      <protection locked="0"/>
    </xf>
    <xf numFmtId="0" fontId="27" fillId="8" borderId="76" xfId="1" applyFont="1" applyFill="1" applyBorder="1" applyAlignment="1" applyProtection="1">
      <alignment horizontal="center" vertical="center" wrapText="1"/>
      <protection locked="0"/>
    </xf>
    <xf numFmtId="0" fontId="35" fillId="0" borderId="122" xfId="1" applyFont="1" applyBorder="1" applyAlignment="1">
      <alignment horizontal="center" vertical="center" wrapText="1"/>
    </xf>
    <xf numFmtId="0" fontId="35" fillId="0" borderId="123" xfId="1" applyFont="1" applyBorder="1" applyAlignment="1">
      <alignment horizontal="center" vertical="center" wrapText="1"/>
    </xf>
    <xf numFmtId="0" fontId="35" fillId="0" borderId="124" xfId="1" applyFont="1" applyBorder="1" applyAlignment="1">
      <alignment horizontal="center" vertical="center" wrapText="1"/>
    </xf>
    <xf numFmtId="0" fontId="27" fillId="8" borderId="104" xfId="1" applyFont="1" applyFill="1" applyBorder="1" applyAlignment="1" applyProtection="1">
      <alignment horizontal="center" vertical="center" wrapText="1"/>
      <protection locked="0"/>
    </xf>
    <xf numFmtId="0" fontId="27" fillId="8" borderId="42" xfId="1" applyFont="1" applyFill="1" applyBorder="1" applyAlignment="1" applyProtection="1">
      <alignment horizontal="center" vertical="center" wrapText="1"/>
      <protection locked="0"/>
    </xf>
    <xf numFmtId="0" fontId="27" fillId="8" borderId="115" xfId="1" applyFont="1" applyFill="1" applyBorder="1" applyAlignment="1" applyProtection="1">
      <alignment horizontal="center" vertical="center" wrapText="1"/>
      <protection locked="0"/>
    </xf>
    <xf numFmtId="0" fontId="36" fillId="0" borderId="107" xfId="1" applyFont="1" applyBorder="1" applyAlignment="1">
      <alignment horizontal="center" vertical="center" wrapText="1"/>
    </xf>
    <xf numFmtId="0" fontId="36" fillId="0" borderId="108" xfId="1" applyFont="1" applyBorder="1" applyAlignment="1">
      <alignment horizontal="center" vertical="center" wrapText="1"/>
    </xf>
    <xf numFmtId="0" fontId="36" fillId="0" borderId="109" xfId="1" applyFont="1" applyBorder="1" applyAlignment="1">
      <alignment horizontal="center" vertical="center" wrapText="1"/>
    </xf>
    <xf numFmtId="0" fontId="27" fillId="7" borderId="106" xfId="1" applyFont="1" applyFill="1" applyBorder="1" applyAlignment="1" applyProtection="1">
      <alignment horizontal="center" vertical="center" wrapText="1"/>
      <protection locked="0"/>
    </xf>
    <xf numFmtId="0" fontId="27" fillId="8" borderId="129" xfId="1" applyFont="1" applyFill="1" applyBorder="1" applyAlignment="1" applyProtection="1">
      <alignment horizontal="center" vertical="center" wrapText="1"/>
      <protection locked="0"/>
    </xf>
    <xf numFmtId="0" fontId="27" fillId="8" borderId="116" xfId="1" applyFont="1" applyFill="1" applyBorder="1" applyAlignment="1" applyProtection="1">
      <alignment horizontal="left" vertical="center" wrapText="1"/>
      <protection locked="0"/>
    </xf>
    <xf numFmtId="0" fontId="27" fillId="8" borderId="117" xfId="1" applyFont="1" applyFill="1" applyBorder="1" applyAlignment="1" applyProtection="1">
      <alignment horizontal="left" vertical="center" wrapText="1"/>
      <protection locked="0"/>
    </xf>
    <xf numFmtId="0" fontId="27" fillId="8" borderId="121" xfId="1" applyFont="1" applyFill="1" applyBorder="1" applyAlignment="1" applyProtection="1">
      <alignment horizontal="left" vertical="center" wrapText="1"/>
      <protection locked="0"/>
    </xf>
    <xf numFmtId="0" fontId="27" fillId="8" borderId="61" xfId="1" applyFont="1" applyFill="1" applyBorder="1" applyAlignment="1" applyProtection="1">
      <alignment horizontal="left" vertical="center" wrapText="1"/>
      <protection locked="0"/>
    </xf>
    <xf numFmtId="0" fontId="27" fillId="8" borderId="0" xfId="1" applyFont="1" applyFill="1" applyAlignment="1" applyProtection="1">
      <alignment horizontal="left" vertical="center" wrapText="1"/>
      <protection locked="0"/>
    </xf>
    <xf numFmtId="0" fontId="27" fillId="8" borderId="65" xfId="1" applyFont="1" applyFill="1" applyBorder="1" applyAlignment="1" applyProtection="1">
      <alignment horizontal="left" vertical="center" wrapText="1"/>
      <protection locked="0"/>
    </xf>
    <xf numFmtId="0" fontId="27" fillId="8" borderId="104" xfId="1" applyFont="1" applyFill="1" applyBorder="1" applyAlignment="1" applyProtection="1">
      <alignment horizontal="left" vertical="center" wrapText="1"/>
      <protection locked="0"/>
    </xf>
    <xf numFmtId="0" fontId="27" fillId="8" borderId="42" xfId="1" applyFont="1" applyFill="1" applyBorder="1" applyAlignment="1" applyProtection="1">
      <alignment horizontal="left" vertical="center" wrapText="1"/>
      <protection locked="0"/>
    </xf>
    <xf numFmtId="0" fontId="27" fillId="8" borderId="115" xfId="1" applyFont="1" applyFill="1" applyBorder="1" applyAlignment="1" applyProtection="1">
      <alignment horizontal="left" vertical="center" wrapText="1"/>
      <protection locked="0"/>
    </xf>
    <xf numFmtId="0" fontId="27" fillId="6" borderId="116" xfId="1" applyFont="1" applyFill="1" applyBorder="1" applyAlignment="1" applyProtection="1">
      <alignment horizontal="center" vertical="center"/>
      <protection locked="0"/>
    </xf>
    <xf numFmtId="0" fontId="27" fillId="6" borderId="117" xfId="1" applyFont="1" applyFill="1" applyBorder="1" applyAlignment="1" applyProtection="1">
      <alignment horizontal="center" vertical="center"/>
      <protection locked="0"/>
    </xf>
    <xf numFmtId="0" fontId="27" fillId="6" borderId="118" xfId="1" applyFont="1" applyFill="1" applyBorder="1" applyAlignment="1" applyProtection="1">
      <alignment horizontal="center" vertical="center"/>
      <protection locked="0"/>
    </xf>
    <xf numFmtId="0" fontId="27" fillId="6" borderId="61" xfId="1" applyFont="1" applyFill="1" applyBorder="1" applyAlignment="1" applyProtection="1">
      <alignment horizontal="center" vertical="center"/>
      <protection locked="0"/>
    </xf>
    <xf numFmtId="0" fontId="27" fillId="6" borderId="0" xfId="1" applyFont="1" applyFill="1" applyAlignment="1" applyProtection="1">
      <alignment horizontal="center" vertical="center"/>
      <protection locked="0"/>
    </xf>
    <xf numFmtId="0" fontId="27" fillId="6" borderId="62" xfId="1" applyFont="1" applyFill="1" applyBorder="1" applyAlignment="1" applyProtection="1">
      <alignment horizontal="center" vertical="center"/>
      <protection locked="0"/>
    </xf>
    <xf numFmtId="0" fontId="27" fillId="6" borderId="104" xfId="1" applyFont="1" applyFill="1" applyBorder="1" applyAlignment="1" applyProtection="1">
      <alignment horizontal="center" vertical="center"/>
      <protection locked="0"/>
    </xf>
    <xf numFmtId="0" fontId="27" fillId="6" borderId="42" xfId="1" applyFont="1" applyFill="1" applyBorder="1" applyAlignment="1" applyProtection="1">
      <alignment horizontal="center" vertical="center"/>
      <protection locked="0"/>
    </xf>
    <xf numFmtId="0" fontId="27" fillId="6" borderId="105" xfId="1" applyFont="1" applyFill="1" applyBorder="1" applyAlignment="1" applyProtection="1">
      <alignment horizontal="center" vertical="center"/>
      <protection locked="0"/>
    </xf>
    <xf numFmtId="1" fontId="27" fillId="9" borderId="91" xfId="1" applyNumberFormat="1" applyFont="1" applyFill="1" applyBorder="1" applyAlignment="1">
      <alignment horizontal="center" vertical="center" wrapText="1"/>
    </xf>
    <xf numFmtId="1" fontId="27" fillId="9" borderId="92" xfId="1" applyNumberFormat="1" applyFont="1" applyFill="1" applyBorder="1" applyAlignment="1">
      <alignment horizontal="center" vertical="center" wrapText="1"/>
    </xf>
    <xf numFmtId="1" fontId="27" fillId="9" borderId="93" xfId="1" applyNumberFormat="1" applyFont="1" applyFill="1" applyBorder="1" applyAlignment="1">
      <alignment horizontal="center" vertical="center" wrapText="1"/>
    </xf>
    <xf numFmtId="1" fontId="27" fillId="9" borderId="94" xfId="1" applyNumberFormat="1" applyFont="1" applyFill="1" applyBorder="1" applyAlignment="1">
      <alignment horizontal="center" vertical="center" wrapText="1"/>
    </xf>
    <xf numFmtId="0" fontId="27" fillId="8" borderId="54" xfId="1" applyFont="1" applyFill="1" applyBorder="1" applyAlignment="1" applyProtection="1">
      <alignment horizontal="left" vertical="center" wrapText="1"/>
      <protection locked="0"/>
    </xf>
    <xf numFmtId="0" fontId="27" fillId="8" borderId="55" xfId="1" applyFont="1" applyFill="1" applyBorder="1" applyAlignment="1" applyProtection="1">
      <alignment horizontal="left" vertical="center" wrapText="1"/>
      <protection locked="0"/>
    </xf>
    <xf numFmtId="0" fontId="27" fillId="8" borderId="59" xfId="1" applyFont="1" applyFill="1" applyBorder="1" applyAlignment="1" applyProtection="1">
      <alignment horizontal="left" vertical="center" wrapText="1"/>
      <protection locked="0"/>
    </xf>
    <xf numFmtId="0" fontId="27" fillId="0" borderId="81" xfId="1" applyFont="1" applyBorder="1" applyAlignment="1">
      <alignment horizontal="center" vertical="center" shrinkToFit="1"/>
    </xf>
    <xf numFmtId="0" fontId="27" fillId="6" borderId="54" xfId="1" applyFont="1" applyFill="1" applyBorder="1" applyAlignment="1" applyProtection="1">
      <alignment horizontal="center" vertical="center"/>
      <protection locked="0"/>
    </xf>
    <xf numFmtId="0" fontId="27" fillId="6" borderId="55" xfId="1" applyFont="1" applyFill="1" applyBorder="1" applyAlignment="1" applyProtection="1">
      <alignment horizontal="center" vertical="center"/>
      <protection locked="0"/>
    </xf>
    <xf numFmtId="0" fontId="27" fillId="6" borderId="56" xfId="1" applyFont="1" applyFill="1" applyBorder="1" applyAlignment="1" applyProtection="1">
      <alignment horizontal="center" vertical="center"/>
      <protection locked="0"/>
    </xf>
    <xf numFmtId="0" fontId="27" fillId="6" borderId="57" xfId="1" applyFont="1" applyFill="1" applyBorder="1" applyAlignment="1" applyProtection="1">
      <alignment horizontal="center" vertical="center" wrapText="1"/>
      <protection locked="0"/>
    </xf>
    <xf numFmtId="0" fontId="27" fillId="6" borderId="82" xfId="1" applyFont="1" applyFill="1" applyBorder="1" applyAlignment="1" applyProtection="1">
      <alignment horizontal="center" vertical="center" shrinkToFit="1"/>
      <protection locked="0"/>
    </xf>
    <xf numFmtId="0" fontId="27" fillId="7" borderId="83" xfId="1" applyFont="1" applyFill="1" applyBorder="1" applyAlignment="1" applyProtection="1">
      <alignment horizontal="center" vertical="center" shrinkToFit="1"/>
      <protection locked="0"/>
    </xf>
    <xf numFmtId="0" fontId="27" fillId="7" borderId="84" xfId="1" applyFont="1" applyFill="1" applyBorder="1" applyAlignment="1" applyProtection="1">
      <alignment horizontal="center" vertical="center" shrinkToFit="1"/>
      <protection locked="0"/>
    </xf>
    <xf numFmtId="0" fontId="27" fillId="8" borderId="58" xfId="1" applyFont="1" applyFill="1" applyBorder="1" applyAlignment="1" applyProtection="1">
      <alignment horizontal="center" vertical="center" wrapText="1"/>
      <protection locked="0"/>
    </xf>
    <xf numFmtId="0" fontId="27" fillId="8" borderId="55" xfId="1" applyFont="1" applyFill="1" applyBorder="1" applyAlignment="1" applyProtection="1">
      <alignment horizontal="center" vertical="center" wrapText="1"/>
      <protection locked="0"/>
    </xf>
    <xf numFmtId="0" fontId="27" fillId="8" borderId="59" xfId="1" applyFont="1" applyFill="1" applyBorder="1" applyAlignment="1" applyProtection="1">
      <alignment horizontal="center" vertical="center" wrapText="1"/>
      <protection locked="0"/>
    </xf>
    <xf numFmtId="0" fontId="35" fillId="0" borderId="85" xfId="1" applyFont="1" applyBorder="1" applyAlignment="1">
      <alignment horizontal="center" vertical="center" wrapText="1"/>
    </xf>
    <xf numFmtId="0" fontId="35" fillId="0" borderId="86" xfId="1" applyFont="1" applyBorder="1" applyAlignment="1">
      <alignment horizontal="center" vertical="center" wrapText="1"/>
    </xf>
    <xf numFmtId="0" fontId="35" fillId="0" borderId="87" xfId="1" applyFont="1" applyBorder="1" applyAlignment="1">
      <alignment horizontal="center" vertical="center" wrapText="1"/>
    </xf>
    <xf numFmtId="0" fontId="34" fillId="9" borderId="54" xfId="1" applyFont="1" applyFill="1" applyBorder="1" applyAlignment="1">
      <alignment horizontal="center" vertical="center" wrapText="1"/>
    </xf>
    <xf numFmtId="0" fontId="34" fillId="9" borderId="56" xfId="1" applyFont="1" applyFill="1" applyBorder="1" applyAlignment="1">
      <alignment horizontal="center" vertical="center" wrapText="1"/>
    </xf>
    <xf numFmtId="0" fontId="34" fillId="9" borderId="61" xfId="1" applyFont="1" applyFill="1" applyBorder="1" applyAlignment="1">
      <alignment horizontal="center" vertical="center" wrapText="1"/>
    </xf>
    <xf numFmtId="0" fontId="34" fillId="9" borderId="62" xfId="1" applyFont="1" applyFill="1" applyBorder="1" applyAlignment="1">
      <alignment horizontal="center" vertical="center" wrapText="1"/>
    </xf>
    <xf numFmtId="0" fontId="34" fillId="9" borderId="72" xfId="1" applyFont="1" applyFill="1" applyBorder="1" applyAlignment="1">
      <alignment horizontal="center" vertical="center" wrapText="1"/>
    </xf>
    <xf numFmtId="0" fontId="34" fillId="9" borderId="74" xfId="1" applyFont="1" applyFill="1" applyBorder="1" applyAlignment="1">
      <alignment horizontal="center" vertical="center" wrapText="1"/>
    </xf>
    <xf numFmtId="0" fontId="34" fillId="9" borderId="58" xfId="1" applyFont="1" applyFill="1" applyBorder="1" applyAlignment="1">
      <alignment horizontal="center" vertical="center" wrapText="1"/>
    </xf>
    <xf numFmtId="0" fontId="34" fillId="9" borderId="59" xfId="1" applyFont="1" applyFill="1" applyBorder="1" applyAlignment="1">
      <alignment horizontal="center" vertical="center" wrapText="1"/>
    </xf>
    <xf numFmtId="0" fontId="34" fillId="9" borderId="64" xfId="1" applyFont="1" applyFill="1" applyBorder="1" applyAlignment="1">
      <alignment horizontal="center" vertical="center" wrapText="1"/>
    </xf>
    <xf numFmtId="0" fontId="34" fillId="9" borderId="65" xfId="1" applyFont="1" applyFill="1" applyBorder="1" applyAlignment="1">
      <alignment horizontal="center" vertical="center" wrapText="1"/>
    </xf>
    <xf numFmtId="0" fontId="34" fillId="9" borderId="76" xfId="1" applyFont="1" applyFill="1" applyBorder="1" applyAlignment="1">
      <alignment horizontal="center" vertical="center" wrapText="1"/>
    </xf>
    <xf numFmtId="0" fontId="34" fillId="9" borderId="77" xfId="1" applyFont="1" applyFill="1" applyBorder="1" applyAlignment="1">
      <alignment horizontal="center" vertical="center" wrapText="1"/>
    </xf>
    <xf numFmtId="0" fontId="31" fillId="0" borderId="54" xfId="1" applyFont="1" applyBorder="1" applyAlignment="1">
      <alignment horizontal="center" vertical="center" wrapText="1"/>
    </xf>
    <xf numFmtId="0" fontId="31" fillId="0" borderId="55" xfId="1" applyFont="1" applyBorder="1" applyAlignment="1">
      <alignment horizontal="center" vertical="center" wrapText="1"/>
    </xf>
    <xf numFmtId="0" fontId="31" fillId="0" borderId="59" xfId="1" applyFont="1" applyBorder="1" applyAlignment="1">
      <alignment horizontal="center" vertical="center" wrapText="1"/>
    </xf>
    <xf numFmtId="0" fontId="27" fillId="0" borderId="66" xfId="1" applyFont="1" applyBorder="1" applyAlignment="1">
      <alignment horizontal="center" vertical="center"/>
    </xf>
    <xf numFmtId="0" fontId="27" fillId="0" borderId="51" xfId="1" applyFont="1" applyBorder="1" applyAlignment="1">
      <alignment horizontal="center" vertical="center"/>
    </xf>
    <xf numFmtId="0" fontId="27" fillId="0" borderId="67" xfId="1" applyFont="1" applyBorder="1" applyAlignment="1">
      <alignment horizontal="center" vertical="center"/>
    </xf>
    <xf numFmtId="0" fontId="27" fillId="9" borderId="66" xfId="1" applyFont="1" applyFill="1" applyBorder="1" applyAlignment="1">
      <alignment horizontal="center" vertical="center"/>
    </xf>
    <xf numFmtId="0" fontId="27" fillId="9" borderId="51" xfId="1" applyFont="1" applyFill="1" applyBorder="1" applyAlignment="1">
      <alignment horizontal="center" vertical="center"/>
    </xf>
    <xf numFmtId="0" fontId="27" fillId="9" borderId="67" xfId="1" applyFont="1" applyFill="1" applyBorder="1" applyAlignment="1">
      <alignment horizontal="center" vertical="center"/>
    </xf>
    <xf numFmtId="20" fontId="27" fillId="8" borderId="50" xfId="1" applyNumberFormat="1" applyFont="1" applyFill="1" applyBorder="1" applyAlignment="1" applyProtection="1">
      <alignment horizontal="center" vertical="center"/>
      <protection locked="0"/>
    </xf>
    <xf numFmtId="20" fontId="27" fillId="8" borderId="51" xfId="1" applyNumberFormat="1" applyFont="1" applyFill="1" applyBorder="1" applyAlignment="1" applyProtection="1">
      <alignment horizontal="center" vertical="center"/>
      <protection locked="0"/>
    </xf>
    <xf numFmtId="20" fontId="27" fillId="8" borderId="52" xfId="1" applyNumberFormat="1" applyFont="1" applyFill="1" applyBorder="1" applyAlignment="1" applyProtection="1">
      <alignment horizontal="center" vertical="center"/>
      <protection locked="0"/>
    </xf>
    <xf numFmtId="4" fontId="27" fillId="0" borderId="50" xfId="1" applyNumberFormat="1" applyFont="1" applyBorder="1" applyAlignment="1">
      <alignment horizontal="center" vertical="center"/>
    </xf>
    <xf numFmtId="4" fontId="27" fillId="0" borderId="52" xfId="1" applyNumberFormat="1" applyFont="1" applyBorder="1" applyAlignment="1">
      <alignment horizontal="center" vertical="center"/>
    </xf>
    <xf numFmtId="0" fontId="27" fillId="0" borderId="53" xfId="1" applyFont="1" applyBorder="1" applyAlignment="1">
      <alignment horizontal="center" vertical="center"/>
    </xf>
    <xf numFmtId="0" fontId="27" fillId="0" borderId="60" xfId="1" applyFont="1" applyBorder="1" applyAlignment="1">
      <alignment horizontal="center" vertical="center"/>
    </xf>
    <xf numFmtId="0" fontId="27" fillId="0" borderId="71" xfId="1" applyFont="1" applyBorder="1" applyAlignment="1">
      <alignment horizontal="center" vertical="center"/>
    </xf>
    <xf numFmtId="0" fontId="27" fillId="0" borderId="54" xfId="1" applyFont="1" applyBorder="1" applyAlignment="1">
      <alignment horizontal="center" vertical="center" wrapText="1"/>
    </xf>
    <xf numFmtId="0" fontId="27" fillId="0" borderId="55" xfId="1" applyFont="1" applyBorder="1" applyAlignment="1">
      <alignment horizontal="center" vertical="center" wrapText="1"/>
    </xf>
    <xf numFmtId="0" fontId="27" fillId="0" borderId="56" xfId="1" applyFont="1" applyBorder="1" applyAlignment="1">
      <alignment horizontal="center" vertical="center" wrapText="1"/>
    </xf>
    <xf numFmtId="0" fontId="27" fillId="0" borderId="61" xfId="1" applyFont="1" applyBorder="1" applyAlignment="1">
      <alignment horizontal="center" vertical="center" wrapText="1"/>
    </xf>
    <xf numFmtId="0" fontId="27" fillId="0" borderId="0" xfId="1" applyFont="1" applyAlignment="1">
      <alignment horizontal="center" vertical="center" wrapText="1"/>
    </xf>
    <xf numFmtId="0" fontId="27" fillId="0" borderId="62" xfId="1" applyFont="1" applyBorder="1" applyAlignment="1">
      <alignment horizontal="center" vertical="center" wrapText="1"/>
    </xf>
    <xf numFmtId="0" fontId="27" fillId="0" borderId="72" xfId="1" applyFont="1" applyBorder="1" applyAlignment="1">
      <alignment horizontal="center" vertical="center" wrapText="1"/>
    </xf>
    <xf numFmtId="0" fontId="27" fillId="0" borderId="73" xfId="1" applyFont="1" applyBorder="1" applyAlignment="1">
      <alignment horizontal="center" vertical="center" wrapText="1"/>
    </xf>
    <xf numFmtId="0" fontId="27" fillId="0" borderId="74" xfId="1" applyFont="1" applyBorder="1" applyAlignment="1">
      <alignment horizontal="center" vertical="center" wrapText="1"/>
    </xf>
    <xf numFmtId="0" fontId="32" fillId="0" borderId="57" xfId="1" applyFont="1" applyBorder="1" applyAlignment="1">
      <alignment horizontal="center" vertical="center" wrapText="1"/>
    </xf>
    <xf numFmtId="0" fontId="32" fillId="0" borderId="63" xfId="1" applyFont="1" applyBorder="1" applyAlignment="1">
      <alignment horizontal="center" vertical="center" wrapText="1"/>
    </xf>
    <xf numFmtId="0" fontId="32" fillId="0" borderId="75" xfId="1" applyFont="1" applyBorder="1" applyAlignment="1">
      <alignment horizontal="center" vertical="center" wrapText="1"/>
    </xf>
    <xf numFmtId="0" fontId="27" fillId="0" borderId="58" xfId="1" applyFont="1" applyBorder="1" applyAlignment="1">
      <alignment horizontal="center" vertical="center" wrapText="1"/>
    </xf>
    <xf numFmtId="0" fontId="27" fillId="0" borderId="64" xfId="1" applyFont="1" applyBorder="1" applyAlignment="1">
      <alignment horizontal="center" vertical="center" wrapText="1"/>
    </xf>
    <xf numFmtId="0" fontId="27" fillId="0" borderId="76" xfId="1" applyFont="1" applyBorder="1" applyAlignment="1">
      <alignment horizontal="center" vertical="center" wrapText="1"/>
    </xf>
    <xf numFmtId="0" fontId="27" fillId="0" borderId="59" xfId="1" applyFont="1" applyBorder="1" applyAlignment="1">
      <alignment horizontal="center" vertical="center" wrapText="1"/>
    </xf>
    <xf numFmtId="0" fontId="27" fillId="0" borderId="65" xfId="1" applyFont="1" applyBorder="1" applyAlignment="1">
      <alignment horizontal="center" vertical="center" wrapText="1"/>
    </xf>
    <xf numFmtId="0" fontId="27" fillId="0" borderId="77" xfId="1" applyFont="1" applyBorder="1" applyAlignment="1">
      <alignment horizontal="center" vertical="center" wrapText="1"/>
    </xf>
    <xf numFmtId="0" fontId="32" fillId="0" borderId="54" xfId="1" applyFont="1" applyBorder="1" applyAlignment="1">
      <alignment horizontal="center" vertical="center" wrapText="1"/>
    </xf>
    <xf numFmtId="0" fontId="32" fillId="0" borderId="55" xfId="1" applyFont="1" applyBorder="1" applyAlignment="1">
      <alignment horizontal="center" vertical="center" wrapText="1"/>
    </xf>
    <xf numFmtId="0" fontId="32" fillId="0" borderId="59" xfId="1" applyFont="1" applyBorder="1" applyAlignment="1">
      <alignment horizontal="center" vertical="center" wrapText="1"/>
    </xf>
    <xf numFmtId="0" fontId="32" fillId="0" borderId="61" xfId="1" applyFont="1" applyBorder="1" applyAlignment="1">
      <alignment horizontal="center" vertical="center" wrapText="1"/>
    </xf>
    <xf numFmtId="0" fontId="32" fillId="0" borderId="0" xfId="1" applyFont="1" applyAlignment="1">
      <alignment horizontal="center" vertical="center" wrapText="1"/>
    </xf>
    <xf numFmtId="0" fontId="32" fillId="0" borderId="65" xfId="1" applyFont="1" applyBorder="1" applyAlignment="1">
      <alignment horizontal="center" vertical="center" wrapText="1"/>
    </xf>
    <xf numFmtId="0" fontId="32" fillId="0" borderId="72" xfId="1" applyFont="1" applyBorder="1" applyAlignment="1">
      <alignment horizontal="center" vertical="center" wrapText="1"/>
    </xf>
    <xf numFmtId="0" fontId="32" fillId="0" borderId="73" xfId="1" applyFont="1" applyBorder="1" applyAlignment="1">
      <alignment horizontal="center" vertical="center" wrapText="1"/>
    </xf>
    <xf numFmtId="0" fontId="32" fillId="0" borderId="77" xfId="1" applyFont="1" applyBorder="1" applyAlignment="1">
      <alignment horizontal="center" vertical="center" wrapText="1"/>
    </xf>
    <xf numFmtId="0" fontId="27" fillId="0" borderId="54" xfId="1" quotePrefix="1" applyFont="1" applyBorder="1" applyAlignment="1">
      <alignment horizontal="center" vertical="center"/>
    </xf>
    <xf numFmtId="0" fontId="27" fillId="0" borderId="55" xfId="1" applyFont="1" applyBorder="1" applyAlignment="1">
      <alignment horizontal="center" vertical="center"/>
    </xf>
    <xf numFmtId="0" fontId="27" fillId="0" borderId="59" xfId="1" applyFont="1" applyBorder="1" applyAlignment="1">
      <alignment horizontal="center" vertical="center"/>
    </xf>
    <xf numFmtId="0" fontId="27" fillId="6" borderId="50" xfId="1" applyFont="1" applyFill="1" applyBorder="1" applyAlignment="1" applyProtection="1">
      <alignment horizontal="center" vertical="center"/>
      <protection locked="0"/>
    </xf>
    <xf numFmtId="0" fontId="27" fillId="7" borderId="51" xfId="1" applyFont="1" applyFill="1" applyBorder="1" applyAlignment="1" applyProtection="1">
      <alignment horizontal="center" vertical="center"/>
      <protection locked="0"/>
    </xf>
    <xf numFmtId="0" fontId="27" fillId="7" borderId="52" xfId="1" applyFont="1" applyFill="1" applyBorder="1" applyAlignment="1" applyProtection="1">
      <alignment horizontal="center" vertical="center"/>
      <protection locked="0"/>
    </xf>
    <xf numFmtId="0" fontId="27" fillId="8" borderId="50" xfId="1" applyFont="1" applyFill="1" applyBorder="1" applyAlignment="1" applyProtection="1">
      <alignment horizontal="center" vertical="center"/>
      <protection locked="0"/>
    </xf>
    <xf numFmtId="0" fontId="27" fillId="8" borderId="52" xfId="1" applyFont="1" applyFill="1" applyBorder="1" applyAlignment="1" applyProtection="1">
      <alignment horizontal="center" vertical="center"/>
      <protection locked="0"/>
    </xf>
    <xf numFmtId="0" fontId="27" fillId="9" borderId="50" xfId="1" applyFont="1" applyFill="1" applyBorder="1" applyAlignment="1">
      <alignment horizontal="center" vertical="center"/>
    </xf>
    <xf numFmtId="0" fontId="27" fillId="9" borderId="52" xfId="1" applyFont="1" applyFill="1" applyBorder="1" applyAlignment="1">
      <alignment horizontal="center" vertical="center"/>
    </xf>
    <xf numFmtId="0" fontId="27" fillId="8" borderId="51" xfId="1" applyFont="1" applyFill="1" applyBorder="1" applyAlignment="1" applyProtection="1">
      <alignment horizontal="center" vertical="center"/>
      <protection locked="0"/>
    </xf>
    <xf numFmtId="38" fontId="27" fillId="9" borderId="0" xfId="2" applyFont="1" applyFill="1" applyBorder="1" applyAlignment="1" applyProtection="1">
      <alignment horizontal="center" vertical="center"/>
    </xf>
    <xf numFmtId="0" fontId="28" fillId="6" borderId="0" xfId="1" applyFont="1" applyFill="1" applyAlignment="1" applyProtection="1">
      <alignment horizontal="center" vertical="center"/>
      <protection locked="0"/>
    </xf>
    <xf numFmtId="0" fontId="28" fillId="7" borderId="0" xfId="1" applyFont="1" applyFill="1" applyAlignment="1" applyProtection="1">
      <alignment horizontal="center" vertical="center"/>
      <protection locked="0"/>
    </xf>
    <xf numFmtId="0" fontId="28" fillId="8" borderId="0" xfId="1" applyFont="1" applyFill="1" applyAlignment="1" applyProtection="1">
      <alignment horizontal="center" vertical="center"/>
      <protection locked="0"/>
    </xf>
    <xf numFmtId="0" fontId="28" fillId="0" borderId="0" xfId="1" applyFont="1" applyAlignment="1">
      <alignment horizontal="center" vertical="center"/>
    </xf>
    <xf numFmtId="0" fontId="39" fillId="9" borderId="69" xfId="1" applyFont="1" applyFill="1" applyBorder="1" applyAlignment="1">
      <alignment horizontal="center" vertical="center"/>
    </xf>
    <xf numFmtId="0" fontId="11" fillId="0" borderId="20" xfId="0" applyFont="1" applyBorder="1" applyAlignment="1">
      <alignment horizontal="left" vertical="center"/>
    </xf>
    <xf numFmtId="0" fontId="26" fillId="4" borderId="21"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4" fillId="0" borderId="1" xfId="0" applyFont="1" applyBorder="1" applyAlignment="1">
      <alignment horizontal="center" vertical="center"/>
    </xf>
    <xf numFmtId="0" fontId="0" fillId="5" borderId="23" xfId="0" applyFill="1" applyBorder="1" applyAlignment="1">
      <alignment horizontal="center" vertical="center"/>
    </xf>
    <xf numFmtId="0" fontId="4" fillId="5" borderId="2" xfId="0" applyFont="1" applyFill="1" applyBorder="1" applyAlignment="1">
      <alignment horizontal="center" vertical="center"/>
    </xf>
    <xf numFmtId="0" fontId="4" fillId="5"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right" vertical="center"/>
    </xf>
    <xf numFmtId="176" fontId="0" fillId="5" borderId="2" xfId="0" applyNumberFormat="1" applyFill="1" applyBorder="1" applyAlignment="1">
      <alignment horizontal="right" vertical="center"/>
    </xf>
    <xf numFmtId="176" fontId="0" fillId="3" borderId="20" xfId="0" applyNumberFormat="1" applyFill="1" applyBorder="1" applyAlignment="1">
      <alignment horizontal="right" vertical="center"/>
    </xf>
    <xf numFmtId="176" fontId="0" fillId="5" borderId="3" xfId="0" applyNumberFormat="1" applyFill="1" applyBorder="1" applyAlignment="1">
      <alignment horizontal="right" vertical="center"/>
    </xf>
    <xf numFmtId="176" fontId="0" fillId="2" borderId="2" xfId="0" applyNumberFormat="1" applyFill="1" applyBorder="1" applyAlignment="1">
      <alignment horizontal="right" vertical="center"/>
    </xf>
    <xf numFmtId="176" fontId="15" fillId="2" borderId="28" xfId="0" applyNumberFormat="1" applyFont="1" applyFill="1" applyBorder="1" applyAlignment="1">
      <alignment horizontal="right" vertical="center"/>
    </xf>
    <xf numFmtId="0" fontId="4" fillId="5" borderId="25" xfId="0" applyFont="1" applyFill="1" applyBorder="1" applyAlignment="1">
      <alignment horizontal="center" vertical="center"/>
    </xf>
    <xf numFmtId="0" fontId="4" fillId="5" borderId="29" xfId="0" applyFont="1" applyFill="1" applyBorder="1" applyAlignment="1">
      <alignment horizontal="right" vertical="center"/>
    </xf>
    <xf numFmtId="176" fontId="0" fillId="2" borderId="20" xfId="0" applyNumberFormat="1" applyFill="1" applyBorder="1" applyAlignment="1">
      <alignment horizontal="right" vertical="center"/>
    </xf>
    <xf numFmtId="176" fontId="0" fillId="2" borderId="3" xfId="0" applyNumberFormat="1" applyFill="1" applyBorder="1" applyAlignment="1">
      <alignment horizontal="right" vertical="center"/>
    </xf>
    <xf numFmtId="176" fontId="0" fillId="5" borderId="25" xfId="0" applyNumberFormat="1" applyFill="1" applyBorder="1" applyAlignment="1">
      <alignment horizontal="right" vertical="center"/>
    </xf>
    <xf numFmtId="176" fontId="0" fillId="3" borderId="30" xfId="0" applyNumberFormat="1" applyFill="1" applyBorder="1" applyAlignment="1">
      <alignment horizontal="right" vertical="center"/>
    </xf>
    <xf numFmtId="176" fontId="0" fillId="5" borderId="31" xfId="0" applyNumberFormat="1" applyFill="1" applyBorder="1" applyAlignment="1">
      <alignment horizontal="right" vertical="center"/>
    </xf>
    <xf numFmtId="176" fontId="15" fillId="2" borderId="32" xfId="0" applyNumberFormat="1" applyFont="1" applyFill="1" applyBorder="1" applyAlignment="1">
      <alignment horizontal="right" vertical="center"/>
    </xf>
    <xf numFmtId="176" fontId="0" fillId="3" borderId="31" xfId="0" applyNumberFormat="1" applyFill="1" applyBorder="1" applyAlignment="1">
      <alignment horizontal="right" vertical="center"/>
    </xf>
    <xf numFmtId="0" fontId="20" fillId="0" borderId="20" xfId="0" applyFont="1" applyBorder="1" applyAlignment="1">
      <alignment horizontal="left" vertical="center"/>
    </xf>
    <xf numFmtId="0" fontId="0" fillId="3" borderId="25" xfId="0" applyFill="1" applyBorder="1" applyAlignment="1">
      <alignment horizontal="center" vertical="center"/>
    </xf>
    <xf numFmtId="176" fontId="18" fillId="5" borderId="2" xfId="0" applyNumberFormat="1" applyFont="1" applyFill="1" applyBorder="1" applyAlignment="1">
      <alignment horizontal="right" vertical="center"/>
    </xf>
    <xf numFmtId="176" fontId="18" fillId="5" borderId="3" xfId="0" applyNumberFormat="1" applyFont="1" applyFill="1" applyBorder="1" applyAlignment="1">
      <alignment horizontal="right" vertical="center"/>
    </xf>
    <xf numFmtId="0" fontId="19" fillId="5" borderId="25" xfId="0" applyFont="1" applyFill="1" applyBorder="1" applyAlignment="1">
      <alignment horizontal="center" vertical="center"/>
    </xf>
    <xf numFmtId="0" fontId="19" fillId="5" borderId="26" xfId="0" applyFont="1" applyFill="1" applyBorder="1" applyAlignment="1">
      <alignment horizontal="right" vertical="center"/>
    </xf>
    <xf numFmtId="176" fontId="18" fillId="5" borderId="25" xfId="0" applyNumberFormat="1" applyFont="1" applyFill="1" applyBorder="1" applyAlignment="1">
      <alignment horizontal="right" vertical="center"/>
    </xf>
    <xf numFmtId="176" fontId="18" fillId="5" borderId="31" xfId="0" applyNumberFormat="1" applyFont="1" applyFill="1" applyBorder="1" applyAlignment="1">
      <alignment horizontal="right" vertical="center"/>
    </xf>
    <xf numFmtId="0" fontId="0" fillId="5" borderId="34" xfId="0" applyFill="1" applyBorder="1" applyAlignment="1">
      <alignment horizontal="center" vertical="center"/>
    </xf>
    <xf numFmtId="0" fontId="4" fillId="5" borderId="11" xfId="0" applyFont="1" applyFill="1" applyBorder="1" applyAlignment="1">
      <alignment horizontal="center" vertical="center"/>
    </xf>
    <xf numFmtId="177" fontId="0" fillId="5" borderId="33" xfId="0" applyNumberFormat="1" applyFill="1" applyBorder="1" applyAlignment="1">
      <alignment horizontal="right" vertical="center"/>
    </xf>
    <xf numFmtId="177" fontId="0" fillId="2" borderId="20" xfId="0" applyNumberFormat="1" applyFill="1" applyBorder="1" applyAlignment="1">
      <alignment horizontal="right" vertical="center"/>
    </xf>
    <xf numFmtId="177" fontId="0" fillId="5" borderId="36" xfId="0" applyNumberFormat="1" applyFill="1" applyBorder="1" applyAlignment="1">
      <alignment horizontal="right" vertical="center"/>
    </xf>
    <xf numFmtId="176" fontId="0" fillId="3" borderId="37" xfId="0" applyNumberFormat="1" applyFill="1" applyBorder="1" applyAlignment="1">
      <alignment horizontal="right" vertical="center"/>
    </xf>
    <xf numFmtId="176" fontId="0" fillId="2" borderId="24" xfId="0" applyNumberFormat="1" applyFill="1" applyBorder="1" applyAlignment="1">
      <alignment horizontal="right" vertical="center"/>
    </xf>
    <xf numFmtId="176" fontId="15" fillId="2" borderId="20" xfId="0" applyNumberFormat="1" applyFont="1" applyFill="1" applyBorder="1" applyAlignment="1">
      <alignment horizontal="right" vertical="center"/>
    </xf>
    <xf numFmtId="0" fontId="4" fillId="5" borderId="28" xfId="0" applyFont="1" applyFill="1" applyBorder="1" applyAlignment="1">
      <alignment horizontal="center" vertical="center" wrapText="1"/>
    </xf>
    <xf numFmtId="0" fontId="0" fillId="5" borderId="28" xfId="0" applyFill="1" applyBorder="1" applyAlignment="1">
      <alignment horizontal="center" vertical="center" wrapText="1"/>
    </xf>
    <xf numFmtId="176" fontId="0" fillId="3" borderId="38" xfId="0" applyNumberFormat="1" applyFill="1" applyBorder="1" applyAlignment="1">
      <alignment horizontal="right" vertical="center"/>
    </xf>
    <xf numFmtId="176" fontId="21" fillId="3" borderId="20" xfId="0" applyNumberFormat="1" applyFont="1" applyFill="1" applyBorder="1" applyAlignment="1">
      <alignment horizontal="right" vertical="center"/>
    </xf>
    <xf numFmtId="0" fontId="22" fillId="0" borderId="41" xfId="0" applyFont="1" applyBorder="1" applyAlignment="1">
      <alignment horizontal="right" vertical="center"/>
    </xf>
    <xf numFmtId="0" fontId="19" fillId="5" borderId="47" xfId="0" applyFont="1" applyFill="1" applyBorder="1" applyAlignment="1">
      <alignment horizontal="center" vertical="center"/>
    </xf>
    <xf numFmtId="0" fontId="19" fillId="5" borderId="48" xfId="0" applyFont="1" applyFill="1" applyBorder="1" applyAlignment="1">
      <alignment horizontal="center" vertical="center"/>
    </xf>
    <xf numFmtId="0" fontId="19" fillId="5" borderId="49" xfId="0" applyFont="1" applyFill="1" applyBorder="1" applyAlignment="1">
      <alignment horizontal="center" vertical="center"/>
    </xf>
    <xf numFmtId="0" fontId="19" fillId="5" borderId="29" xfId="0" applyFont="1" applyFill="1" applyBorder="1" applyAlignment="1">
      <alignment horizontal="right" vertical="center"/>
    </xf>
    <xf numFmtId="177" fontId="18" fillId="5" borderId="33" xfId="0" applyNumberFormat="1" applyFont="1" applyFill="1" applyBorder="1" applyAlignment="1">
      <alignment horizontal="right" vertical="center"/>
    </xf>
    <xf numFmtId="177" fontId="18" fillId="5" borderId="36" xfId="0" applyNumberFormat="1" applyFont="1" applyFill="1" applyBorder="1" applyAlignment="1">
      <alignment horizontal="right" vertical="center"/>
    </xf>
  </cellXfs>
  <cellStyles count="3">
    <cellStyle name="桁区切り 2" xfId="2" xr:uid="{00000000-0005-0000-0000-000000000000}"/>
    <cellStyle name="標準" xfId="0" builtinId="0"/>
    <cellStyle name="標準 2" xfId="1" xr:uid="{00000000-0005-0000-0000-000002000000}"/>
  </cellStyles>
  <dxfs count="1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12700</xdr:rowOff>
    </xdr:from>
    <xdr:to>
      <xdr:col>22</xdr:col>
      <xdr:colOff>3467100</xdr:colOff>
      <xdr:row>52</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6100" y="13881100"/>
          <a:ext cx="17576800" cy="3556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31119;&#31049;&#37096;/02-&#39640;&#40802;&#20171;&#35703;&#35506;/03-&#32207;&#21512;&#20107;&#26989;&#29677;/&#29305;&#20250;995&#12288;&#20171;&#35703;&#20104;&#38450;&#12539;&#29983;&#27963;&#25903;&#25588;&#12469;&#12540;&#12499;&#12473;&#20107;&#26989;/&#21508;&#31278;&#27096;&#24335;/&#9734;R6.4.1-&#25351;&#23450;&#30003;&#35531;&#31561;&#12398;&#27161;&#28310;&#27096;&#24335;/&#9733;&#25351;&#23450;&#27161;&#28310;&#27096;&#24335;&#65288;&#32000;&#12398;&#24029;&#24066;ver&#65289;/3-3_&#27161;&#28310;&#27096;&#24335;1-2%20&#21220;&#21209;&#34920;&#12288;&#36890;&#25152;&#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sheetData sheetId="1"/>
      <sheetData sheetId="2"/>
      <sheetData sheetId="3"/>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zoomScaleNormal="100" workbookViewId="0">
      <selection activeCell="M9" sqref="M9"/>
    </sheetView>
  </sheetViews>
  <sheetFormatPr defaultColWidth="9" defaultRowHeight="13.2"/>
  <cols>
    <col min="1" max="1" width="20" customWidth="1"/>
    <col min="2" max="2" width="16.88671875" customWidth="1"/>
    <col min="3" max="3" width="3.6640625" customWidth="1"/>
    <col min="4" max="4" width="13.33203125" customWidth="1"/>
    <col min="5" max="5" width="16.77734375" customWidth="1"/>
    <col min="6" max="6" width="16.88671875" customWidth="1"/>
    <col min="7" max="10" width="6.77734375" customWidth="1"/>
    <col min="11" max="11" width="19" customWidth="1"/>
  </cols>
  <sheetData>
    <row r="1" spans="1:11" ht="20.25" customHeight="1">
      <c r="A1" s="75" t="s">
        <v>117</v>
      </c>
      <c r="B1" s="1"/>
      <c r="C1" s="1"/>
      <c r="K1" s="2" t="s">
        <v>0</v>
      </c>
    </row>
    <row r="3" spans="1:11" ht="13.8">
      <c r="A3" s="3" t="s">
        <v>1</v>
      </c>
      <c r="B3" s="3"/>
      <c r="C3" s="3"/>
      <c r="D3" s="76"/>
      <c r="I3" s="206" t="s">
        <v>116</v>
      </c>
      <c r="J3" s="206"/>
      <c r="K3" s="206"/>
    </row>
    <row r="4" spans="1:11" ht="6.75" customHeight="1"/>
    <row r="5" spans="1:11" ht="28.5" customHeight="1">
      <c r="A5" s="4" t="s">
        <v>2</v>
      </c>
      <c r="B5" s="4" t="s">
        <v>3</v>
      </c>
      <c r="C5" s="5"/>
      <c r="D5" s="6" t="s">
        <v>4</v>
      </c>
      <c r="E5" s="7" t="s">
        <v>5</v>
      </c>
      <c r="F5" s="4" t="s">
        <v>6</v>
      </c>
      <c r="G5" s="207" t="s">
        <v>115</v>
      </c>
      <c r="H5" s="208"/>
      <c r="I5" s="208"/>
      <c r="J5" s="209"/>
      <c r="K5" s="4" t="s">
        <v>7</v>
      </c>
    </row>
    <row r="6" spans="1:11" ht="28.5" customHeight="1">
      <c r="A6" s="10"/>
      <c r="B6" s="11" t="s">
        <v>8</v>
      </c>
      <c r="C6" s="12"/>
      <c r="D6" s="9"/>
      <c r="E6" s="9"/>
      <c r="F6" s="11" t="s">
        <v>8</v>
      </c>
      <c r="G6" s="13" t="s">
        <v>9</v>
      </c>
      <c r="H6" s="14" t="s">
        <v>10</v>
      </c>
      <c r="I6" s="14" t="s">
        <v>11</v>
      </c>
      <c r="J6" s="15" t="s">
        <v>12</v>
      </c>
      <c r="K6" s="10"/>
    </row>
    <row r="7" spans="1:11" ht="28.5" customHeight="1">
      <c r="A7" s="88"/>
      <c r="B7" s="11" t="s">
        <v>8</v>
      </c>
      <c r="C7" s="12"/>
      <c r="D7" s="9"/>
      <c r="E7" s="9"/>
      <c r="F7" s="11" t="s">
        <v>8</v>
      </c>
      <c r="G7" s="13" t="s">
        <v>9</v>
      </c>
      <c r="H7" s="14" t="s">
        <v>10</v>
      </c>
      <c r="I7" s="14" t="s">
        <v>11</v>
      </c>
      <c r="J7" s="15" t="s">
        <v>12</v>
      </c>
      <c r="K7" s="10"/>
    </row>
    <row r="8" spans="1:11" ht="28.5" customHeight="1">
      <c r="A8" s="10"/>
      <c r="B8" s="11" t="s">
        <v>8</v>
      </c>
      <c r="C8" s="12"/>
      <c r="D8" s="9"/>
      <c r="E8" s="9"/>
      <c r="F8" s="11" t="s">
        <v>8</v>
      </c>
      <c r="G8" s="13" t="s">
        <v>9</v>
      </c>
      <c r="H8" s="14" t="s">
        <v>10</v>
      </c>
      <c r="I8" s="14" t="s">
        <v>11</v>
      </c>
      <c r="J8" s="15" t="s">
        <v>12</v>
      </c>
      <c r="K8" s="10"/>
    </row>
    <row r="9" spans="1:11" ht="28.5" customHeight="1">
      <c r="A9" s="10"/>
      <c r="B9" s="11" t="s">
        <v>8</v>
      </c>
      <c r="C9" s="12"/>
      <c r="D9" s="9"/>
      <c r="E9" s="9"/>
      <c r="F9" s="11" t="s">
        <v>8</v>
      </c>
      <c r="G9" s="13" t="s">
        <v>9</v>
      </c>
      <c r="H9" s="14" t="s">
        <v>10</v>
      </c>
      <c r="I9" s="14" t="s">
        <v>11</v>
      </c>
      <c r="J9" s="15" t="s">
        <v>12</v>
      </c>
      <c r="K9" s="10"/>
    </row>
    <row r="10" spans="1:11" ht="28.5" customHeight="1">
      <c r="A10" s="10"/>
      <c r="B10" s="11" t="s">
        <v>8</v>
      </c>
      <c r="C10" s="12"/>
      <c r="D10" s="9"/>
      <c r="E10" s="9"/>
      <c r="F10" s="11" t="s">
        <v>8</v>
      </c>
      <c r="G10" s="13" t="s">
        <v>9</v>
      </c>
      <c r="H10" s="14" t="s">
        <v>10</v>
      </c>
      <c r="I10" s="14" t="s">
        <v>11</v>
      </c>
      <c r="J10" s="15" t="s">
        <v>12</v>
      </c>
      <c r="K10" s="10"/>
    </row>
    <row r="11" spans="1:11" ht="28.5" customHeight="1">
      <c r="A11" s="10"/>
      <c r="B11" s="11" t="s">
        <v>8</v>
      </c>
      <c r="C11" s="12"/>
      <c r="D11" s="9"/>
      <c r="E11" s="9"/>
      <c r="F11" s="11" t="s">
        <v>8</v>
      </c>
      <c r="G11" s="13" t="s">
        <v>9</v>
      </c>
      <c r="H11" s="14" t="s">
        <v>10</v>
      </c>
      <c r="I11" s="14" t="s">
        <v>11</v>
      </c>
      <c r="J11" s="15" t="s">
        <v>12</v>
      </c>
      <c r="K11" s="10"/>
    </row>
    <row r="12" spans="1:11" ht="28.5" customHeight="1">
      <c r="A12" s="10"/>
      <c r="B12" s="11" t="s">
        <v>8</v>
      </c>
      <c r="C12" s="12"/>
      <c r="D12" s="9"/>
      <c r="E12" s="9"/>
      <c r="F12" s="11" t="s">
        <v>8</v>
      </c>
      <c r="G12" s="13" t="s">
        <v>9</v>
      </c>
      <c r="H12" s="14" t="s">
        <v>10</v>
      </c>
      <c r="I12" s="14" t="s">
        <v>11</v>
      </c>
      <c r="J12" s="15" t="s">
        <v>12</v>
      </c>
      <c r="K12" s="10"/>
    </row>
    <row r="13" spans="1:11" ht="28.5" customHeight="1">
      <c r="A13" s="10"/>
      <c r="B13" s="11" t="s">
        <v>8</v>
      </c>
      <c r="C13" s="12"/>
      <c r="D13" s="9"/>
      <c r="E13" s="9"/>
      <c r="F13" s="11" t="s">
        <v>8</v>
      </c>
      <c r="G13" s="13" t="s">
        <v>9</v>
      </c>
      <c r="H13" s="14" t="s">
        <v>10</v>
      </c>
      <c r="I13" s="14" t="s">
        <v>11</v>
      </c>
      <c r="J13" s="15" t="s">
        <v>12</v>
      </c>
      <c r="K13" s="10"/>
    </row>
    <row r="14" spans="1:11" ht="28.5" customHeight="1">
      <c r="A14" s="10"/>
      <c r="B14" s="11" t="s">
        <v>8</v>
      </c>
      <c r="C14" s="12"/>
      <c r="D14" s="9"/>
      <c r="E14" s="9"/>
      <c r="F14" s="11" t="s">
        <v>8</v>
      </c>
      <c r="G14" s="13" t="s">
        <v>9</v>
      </c>
      <c r="H14" s="14" t="s">
        <v>10</v>
      </c>
      <c r="I14" s="14" t="s">
        <v>11</v>
      </c>
      <c r="J14" s="15" t="s">
        <v>12</v>
      </c>
      <c r="K14" s="10"/>
    </row>
    <row r="15" spans="1:11" ht="28.5" customHeight="1">
      <c r="A15" s="10"/>
      <c r="B15" s="11" t="s">
        <v>8</v>
      </c>
      <c r="C15" s="12"/>
      <c r="D15" s="9"/>
      <c r="E15" s="9"/>
      <c r="F15" s="11" t="s">
        <v>8</v>
      </c>
      <c r="G15" s="13" t="s">
        <v>9</v>
      </c>
      <c r="H15" s="14" t="s">
        <v>10</v>
      </c>
      <c r="I15" s="14" t="s">
        <v>11</v>
      </c>
      <c r="J15" s="15" t="s">
        <v>12</v>
      </c>
      <c r="K15" s="10"/>
    </row>
    <row r="16" spans="1:11" ht="28.5" customHeight="1">
      <c r="A16" s="10"/>
      <c r="B16" s="11" t="s">
        <v>8</v>
      </c>
      <c r="C16" s="12"/>
      <c r="D16" s="9"/>
      <c r="E16" s="9"/>
      <c r="F16" s="11" t="s">
        <v>8</v>
      </c>
      <c r="G16" s="13" t="s">
        <v>9</v>
      </c>
      <c r="H16" s="14" t="s">
        <v>10</v>
      </c>
      <c r="I16" s="14" t="s">
        <v>11</v>
      </c>
      <c r="J16" s="15" t="s">
        <v>12</v>
      </c>
      <c r="K16" s="10"/>
    </row>
    <row r="17" spans="1:11" ht="28.5" customHeight="1">
      <c r="A17" s="10"/>
      <c r="B17" s="11" t="s">
        <v>8</v>
      </c>
      <c r="C17" s="12"/>
      <c r="D17" s="9"/>
      <c r="E17" s="9"/>
      <c r="F17" s="11" t="s">
        <v>8</v>
      </c>
      <c r="G17" s="13" t="s">
        <v>9</v>
      </c>
      <c r="H17" s="14" t="s">
        <v>10</v>
      </c>
      <c r="I17" s="14" t="s">
        <v>11</v>
      </c>
      <c r="J17" s="15" t="s">
        <v>12</v>
      </c>
      <c r="K17" s="10"/>
    </row>
    <row r="18" spans="1:11" ht="28.5" customHeight="1">
      <c r="A18" s="10"/>
      <c r="B18" s="11" t="s">
        <v>8</v>
      </c>
      <c r="C18" s="12"/>
      <c r="D18" s="9"/>
      <c r="E18" s="9"/>
      <c r="F18" s="11" t="s">
        <v>8</v>
      </c>
      <c r="G18" s="13" t="s">
        <v>9</v>
      </c>
      <c r="H18" s="14" t="s">
        <v>10</v>
      </c>
      <c r="I18" s="14" t="s">
        <v>11</v>
      </c>
      <c r="J18" s="15" t="s">
        <v>12</v>
      </c>
      <c r="K18" s="10"/>
    </row>
    <row r="19" spans="1:11" ht="28.5" customHeight="1">
      <c r="A19" s="10"/>
      <c r="B19" s="11" t="s">
        <v>8</v>
      </c>
      <c r="C19" s="12"/>
      <c r="D19" s="9"/>
      <c r="E19" s="9"/>
      <c r="F19" s="11" t="s">
        <v>8</v>
      </c>
      <c r="G19" s="13" t="s">
        <v>9</v>
      </c>
      <c r="H19" s="14" t="s">
        <v>10</v>
      </c>
      <c r="I19" s="14" t="s">
        <v>11</v>
      </c>
      <c r="J19" s="15" t="s">
        <v>12</v>
      </c>
      <c r="K19" s="10"/>
    </row>
    <row r="20" spans="1:11" ht="28.5" customHeight="1">
      <c r="A20" s="10"/>
      <c r="B20" s="11" t="s">
        <v>8</v>
      </c>
      <c r="C20" s="12"/>
      <c r="D20" s="9"/>
      <c r="E20" s="9"/>
      <c r="F20" s="11" t="s">
        <v>8</v>
      </c>
      <c r="G20" s="13" t="s">
        <v>9</v>
      </c>
      <c r="H20" s="14" t="s">
        <v>10</v>
      </c>
      <c r="I20" s="14" t="s">
        <v>11</v>
      </c>
      <c r="J20" s="15" t="s">
        <v>12</v>
      </c>
      <c r="K20" s="10"/>
    </row>
    <row r="21" spans="1:11" ht="12" customHeight="1">
      <c r="A21" s="16" t="s">
        <v>13</v>
      </c>
    </row>
    <row r="22" spans="1:11" ht="12" customHeight="1">
      <c r="A22" s="16" t="s">
        <v>14</v>
      </c>
    </row>
    <row r="23" spans="1:11" ht="12" customHeight="1">
      <c r="A23" s="16" t="s">
        <v>15</v>
      </c>
    </row>
  </sheetData>
  <sheetProtection selectLockedCells="1" selectUnlockedCells="1"/>
  <mergeCells count="2">
    <mergeCell ref="I3:K3"/>
    <mergeCell ref="G5:J5"/>
  </mergeCells>
  <phoneticPr fontId="23"/>
  <pageMargins left="0.85972222222222228" right="0.55972222222222223" top="0.60972222222222228" bottom="0.52986111111111112" header="0.51180555555555551" footer="0.51180555555555551"/>
  <pageSetup paperSize="9" scale="96"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zoomScaleNormal="100" workbookViewId="0">
      <selection activeCell="M9" sqref="M9"/>
    </sheetView>
  </sheetViews>
  <sheetFormatPr defaultColWidth="9" defaultRowHeight="13.2"/>
  <cols>
    <col min="1" max="1" width="18.77734375" customWidth="1"/>
    <col min="2" max="5" width="16.77734375" customWidth="1"/>
  </cols>
  <sheetData>
    <row r="1" spans="1:9" ht="13.8">
      <c r="A1" s="17"/>
      <c r="B1" s="17"/>
      <c r="C1" s="17"/>
      <c r="D1" s="17"/>
      <c r="E1" s="18" t="s">
        <v>16</v>
      </c>
      <c r="F1" s="19"/>
    </row>
    <row r="2" spans="1:9">
      <c r="A2" s="17"/>
      <c r="B2" s="17"/>
      <c r="C2" s="17"/>
      <c r="D2" s="17"/>
      <c r="E2" s="17"/>
      <c r="F2" s="19"/>
      <c r="I2" s="20"/>
    </row>
    <row r="3" spans="1:9" ht="17.399999999999999">
      <c r="A3" s="210" t="s">
        <v>119</v>
      </c>
      <c r="B3" s="210"/>
      <c r="C3" s="210"/>
      <c r="D3" s="210"/>
      <c r="E3" s="210"/>
      <c r="F3" s="21"/>
      <c r="G3" s="22"/>
      <c r="H3" s="22"/>
      <c r="I3" s="22"/>
    </row>
    <row r="4" spans="1:9">
      <c r="A4" s="17"/>
      <c r="B4" s="17"/>
      <c r="C4" s="17"/>
      <c r="D4" s="17"/>
      <c r="E4" s="17"/>
      <c r="F4" s="19"/>
    </row>
    <row r="5" spans="1:9">
      <c r="A5" s="17"/>
      <c r="B5" s="17"/>
      <c r="C5" s="17"/>
      <c r="D5" s="17"/>
      <c r="E5" s="17"/>
      <c r="F5" s="19"/>
    </row>
    <row r="6" spans="1:9" ht="20.100000000000001" customHeight="1">
      <c r="A6" s="23" t="s">
        <v>1</v>
      </c>
      <c r="B6" s="23"/>
      <c r="C6" s="211" t="s">
        <v>118</v>
      </c>
      <c r="D6" s="211"/>
      <c r="E6" s="211"/>
      <c r="F6" s="19"/>
    </row>
    <row r="7" spans="1:9">
      <c r="A7" s="91"/>
      <c r="B7" s="17"/>
      <c r="C7" s="17"/>
      <c r="D7" s="17"/>
      <c r="E7" s="17"/>
      <c r="F7" s="19"/>
    </row>
    <row r="8" spans="1:9" ht="24.9" customHeight="1">
      <c r="A8" s="24" t="s">
        <v>17</v>
      </c>
      <c r="B8" s="24" t="s">
        <v>18</v>
      </c>
      <c r="C8" s="24" t="s">
        <v>3</v>
      </c>
      <c r="D8" s="24" t="s">
        <v>19</v>
      </c>
      <c r="E8" s="24" t="s">
        <v>20</v>
      </c>
      <c r="F8" s="19"/>
    </row>
    <row r="9" spans="1:9">
      <c r="A9" s="25"/>
      <c r="B9" s="25"/>
      <c r="C9" s="25"/>
      <c r="D9" s="25"/>
      <c r="E9" s="25"/>
      <c r="F9" s="19"/>
    </row>
    <row r="10" spans="1:9">
      <c r="A10" s="25"/>
      <c r="B10" s="25"/>
      <c r="C10" s="25"/>
      <c r="D10" s="25"/>
      <c r="E10" s="25"/>
      <c r="F10" s="19"/>
    </row>
    <row r="11" spans="1:9">
      <c r="A11" s="25"/>
      <c r="B11" s="25"/>
      <c r="C11" s="25"/>
      <c r="D11" s="25"/>
      <c r="E11" s="25"/>
      <c r="F11" s="19"/>
    </row>
    <row r="12" spans="1:9">
      <c r="A12" s="25"/>
      <c r="B12" s="25"/>
      <c r="C12" s="25"/>
      <c r="D12" s="25"/>
      <c r="E12" s="25"/>
      <c r="F12" s="19"/>
    </row>
    <row r="13" spans="1:9">
      <c r="A13" s="25"/>
      <c r="B13" s="25"/>
      <c r="C13" s="25"/>
      <c r="D13" s="25"/>
      <c r="E13" s="25"/>
      <c r="F13" s="19"/>
    </row>
    <row r="14" spans="1:9">
      <c r="A14" s="25"/>
      <c r="B14" s="25"/>
      <c r="C14" s="25"/>
      <c r="D14" s="25"/>
      <c r="E14" s="25"/>
      <c r="F14" s="19"/>
    </row>
    <row r="15" spans="1:9">
      <c r="A15" s="25"/>
      <c r="B15" s="25"/>
      <c r="C15" s="25"/>
      <c r="D15" s="25"/>
      <c r="E15" s="25"/>
      <c r="F15" s="19"/>
    </row>
    <row r="16" spans="1:9">
      <c r="A16" s="25"/>
      <c r="B16" s="25"/>
      <c r="C16" s="25"/>
      <c r="D16" s="25"/>
      <c r="E16" s="25"/>
      <c r="F16" s="19"/>
    </row>
    <row r="17" spans="1:6">
      <c r="A17" s="25"/>
      <c r="B17" s="25"/>
      <c r="C17" s="25"/>
      <c r="D17" s="25"/>
      <c r="E17" s="25"/>
      <c r="F17" s="19"/>
    </row>
    <row r="18" spans="1:6">
      <c r="A18" s="25"/>
      <c r="B18" s="25"/>
      <c r="C18" s="25"/>
      <c r="D18" s="25"/>
      <c r="E18" s="25"/>
      <c r="F18" s="19"/>
    </row>
    <row r="19" spans="1:6">
      <c r="A19" s="25"/>
      <c r="B19" s="25"/>
      <c r="C19" s="25"/>
      <c r="D19" s="25"/>
      <c r="E19" s="25"/>
      <c r="F19" s="19"/>
    </row>
    <row r="20" spans="1:6">
      <c r="A20" s="25"/>
      <c r="B20" s="25"/>
      <c r="C20" s="25"/>
      <c r="D20" s="25"/>
      <c r="E20" s="25"/>
      <c r="F20" s="19"/>
    </row>
    <row r="21" spans="1:6">
      <c r="A21" s="25"/>
      <c r="B21" s="25"/>
      <c r="C21" s="25"/>
      <c r="D21" s="25"/>
      <c r="E21" s="25"/>
      <c r="F21" s="19"/>
    </row>
    <row r="22" spans="1:6">
      <c r="A22" s="25"/>
      <c r="B22" s="25"/>
      <c r="C22" s="25"/>
      <c r="D22" s="25"/>
      <c r="E22" s="25"/>
      <c r="F22" s="19"/>
    </row>
    <row r="23" spans="1:6">
      <c r="A23" s="25"/>
      <c r="B23" s="25"/>
      <c r="C23" s="25"/>
      <c r="D23" s="25"/>
      <c r="E23" s="25"/>
      <c r="F23" s="19"/>
    </row>
    <row r="24" spans="1:6">
      <c r="A24" s="25"/>
      <c r="B24" s="25"/>
      <c r="C24" s="25"/>
      <c r="D24" s="25"/>
      <c r="E24" s="25"/>
      <c r="F24" s="19"/>
    </row>
    <row r="25" spans="1:6">
      <c r="A25" s="25"/>
      <c r="B25" s="25"/>
      <c r="C25" s="25"/>
      <c r="D25" s="25"/>
      <c r="E25" s="25"/>
      <c r="F25" s="19"/>
    </row>
    <row r="26" spans="1:6">
      <c r="A26" s="25"/>
      <c r="B26" s="25"/>
      <c r="C26" s="25"/>
      <c r="D26" s="25"/>
      <c r="E26" s="25"/>
      <c r="F26" s="19"/>
    </row>
    <row r="27" spans="1:6">
      <c r="A27" s="25"/>
      <c r="B27" s="25"/>
      <c r="C27" s="25"/>
      <c r="D27" s="25"/>
      <c r="E27" s="25"/>
      <c r="F27" s="19"/>
    </row>
    <row r="28" spans="1:6">
      <c r="A28" s="25"/>
      <c r="B28" s="25"/>
      <c r="C28" s="25"/>
      <c r="D28" s="25"/>
      <c r="E28" s="25"/>
      <c r="F28" s="19"/>
    </row>
    <row r="29" spans="1:6">
      <c r="A29" s="25"/>
      <c r="B29" s="25"/>
      <c r="C29" s="25"/>
      <c r="D29" s="25"/>
      <c r="E29" s="25"/>
      <c r="F29" s="19"/>
    </row>
    <row r="30" spans="1:6">
      <c r="A30" s="25"/>
      <c r="B30" s="25"/>
      <c r="C30" s="25"/>
      <c r="D30" s="25"/>
      <c r="E30" s="25"/>
      <c r="F30" s="19"/>
    </row>
    <row r="31" spans="1:6">
      <c r="A31" s="25"/>
      <c r="B31" s="25"/>
      <c r="C31" s="25"/>
      <c r="D31" s="25"/>
      <c r="E31" s="25"/>
      <c r="F31" s="19"/>
    </row>
    <row r="32" spans="1:6">
      <c r="A32" s="25"/>
      <c r="B32" s="25"/>
      <c r="C32" s="25"/>
      <c r="D32" s="25"/>
      <c r="E32" s="25"/>
      <c r="F32" s="19"/>
    </row>
    <row r="33" spans="1:6">
      <c r="A33" s="25"/>
      <c r="B33" s="25"/>
      <c r="C33" s="25"/>
      <c r="D33" s="25"/>
      <c r="E33" s="25"/>
      <c r="F33" s="19"/>
    </row>
    <row r="34" spans="1:6">
      <c r="A34" s="25"/>
      <c r="B34" s="25"/>
      <c r="C34" s="25"/>
      <c r="D34" s="25"/>
      <c r="E34" s="25"/>
      <c r="F34" s="19"/>
    </row>
    <row r="35" spans="1:6">
      <c r="A35" s="25"/>
      <c r="B35" s="25"/>
      <c r="C35" s="25"/>
      <c r="D35" s="25"/>
      <c r="E35" s="25"/>
      <c r="F35" s="19"/>
    </row>
    <row r="36" spans="1:6">
      <c r="A36" s="25"/>
      <c r="B36" s="25"/>
      <c r="C36" s="25"/>
      <c r="D36" s="25"/>
      <c r="E36" s="25"/>
      <c r="F36" s="19"/>
    </row>
    <row r="37" spans="1:6">
      <c r="A37" s="25"/>
      <c r="B37" s="25"/>
      <c r="C37" s="25"/>
      <c r="D37" s="25"/>
      <c r="E37" s="25"/>
      <c r="F37" s="19"/>
    </row>
    <row r="38" spans="1:6">
      <c r="A38" s="25"/>
      <c r="B38" s="25"/>
      <c r="C38" s="25"/>
      <c r="D38" s="25"/>
      <c r="E38" s="25"/>
      <c r="F38" s="19"/>
    </row>
    <row r="39" spans="1:6">
      <c r="A39" s="25"/>
      <c r="B39" s="25"/>
      <c r="C39" s="25"/>
      <c r="D39" s="25"/>
      <c r="E39" s="25"/>
      <c r="F39" s="19"/>
    </row>
    <row r="40" spans="1:6">
      <c r="A40" s="25"/>
      <c r="B40" s="25"/>
      <c r="C40" s="25"/>
      <c r="D40" s="25"/>
      <c r="E40" s="25"/>
      <c r="F40" s="19"/>
    </row>
    <row r="41" spans="1:6">
      <c r="A41" s="25"/>
      <c r="B41" s="25"/>
      <c r="C41" s="25"/>
      <c r="D41" s="25"/>
      <c r="E41" s="25"/>
      <c r="F41" s="19"/>
    </row>
    <row r="42" spans="1:6">
      <c r="A42" s="25"/>
      <c r="B42" s="25"/>
      <c r="C42" s="25"/>
      <c r="D42" s="25"/>
      <c r="E42" s="25"/>
      <c r="F42" s="19"/>
    </row>
    <row r="43" spans="1:6">
      <c r="A43" s="25"/>
      <c r="B43" s="25"/>
      <c r="C43" s="25"/>
      <c r="D43" s="25"/>
      <c r="E43" s="25"/>
      <c r="F43" s="19"/>
    </row>
    <row r="44" spans="1:6">
      <c r="A44" s="25"/>
      <c r="B44" s="25"/>
      <c r="C44" s="25"/>
      <c r="D44" s="25"/>
      <c r="E44" s="25"/>
      <c r="F44" s="19"/>
    </row>
    <row r="45" spans="1:6">
      <c r="A45" s="25"/>
      <c r="B45" s="25"/>
      <c r="C45" s="25"/>
      <c r="D45" s="25"/>
      <c r="E45" s="25"/>
      <c r="F45" s="19"/>
    </row>
    <row r="46" spans="1:6">
      <c r="A46" s="25"/>
      <c r="B46" s="25"/>
      <c r="C46" s="25"/>
      <c r="D46" s="25"/>
      <c r="E46" s="25"/>
      <c r="F46" s="19"/>
    </row>
    <row r="47" spans="1:6">
      <c r="A47" s="25"/>
      <c r="B47" s="25"/>
      <c r="C47" s="25"/>
      <c r="D47" s="25"/>
      <c r="E47" s="25"/>
      <c r="F47" s="19"/>
    </row>
    <row r="48" spans="1:6">
      <c r="A48" s="25"/>
      <c r="B48" s="25"/>
      <c r="C48" s="25"/>
      <c r="D48" s="25"/>
      <c r="E48" s="25"/>
      <c r="F48" s="19"/>
    </row>
    <row r="49" spans="1:6">
      <c r="A49" s="26"/>
      <c r="B49" s="26"/>
      <c r="C49" s="26"/>
      <c r="D49" s="26"/>
      <c r="E49" s="26"/>
      <c r="F49" s="19"/>
    </row>
    <row r="50" spans="1:6">
      <c r="A50" s="17"/>
      <c r="B50" s="17"/>
      <c r="C50" s="17"/>
      <c r="D50" s="17"/>
      <c r="E50" s="17"/>
      <c r="F50" s="19"/>
    </row>
    <row r="51" spans="1:6" ht="13.8">
      <c r="A51" s="27" t="s">
        <v>21</v>
      </c>
      <c r="B51" s="17"/>
      <c r="C51" s="17"/>
      <c r="D51" s="17"/>
      <c r="E51" s="17"/>
      <c r="F51" s="19"/>
    </row>
    <row r="52" spans="1:6" ht="13.8">
      <c r="A52" s="27" t="s">
        <v>22</v>
      </c>
      <c r="B52" s="17"/>
      <c r="C52" s="17"/>
      <c r="D52" s="17"/>
      <c r="E52" s="17"/>
      <c r="F52" s="19"/>
    </row>
    <row r="53" spans="1:6" ht="13.8">
      <c r="A53" s="27" t="s">
        <v>23</v>
      </c>
      <c r="B53" s="17"/>
      <c r="C53" s="17"/>
      <c r="D53" s="17"/>
      <c r="E53" s="17"/>
      <c r="F53" s="19"/>
    </row>
    <row r="54" spans="1:6" ht="13.8">
      <c r="A54" s="27" t="s">
        <v>24</v>
      </c>
      <c r="B54" s="17"/>
      <c r="C54" s="17"/>
      <c r="D54" s="17"/>
      <c r="E54" s="17"/>
      <c r="F54" s="19"/>
    </row>
  </sheetData>
  <sheetProtection selectLockedCells="1" selectUnlockedCells="1"/>
  <mergeCells count="2">
    <mergeCell ref="A3:E3"/>
    <mergeCell ref="C6:E6"/>
  </mergeCells>
  <phoneticPr fontId="23"/>
  <pageMargins left="0.98402777777777772" right="0.39374999999999999" top="0.78749999999999998" bottom="0.78749999999999998"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zoomScaleNormal="100" workbookViewId="0">
      <selection activeCell="M9" sqref="M9"/>
    </sheetView>
  </sheetViews>
  <sheetFormatPr defaultColWidth="9" defaultRowHeight="13.2"/>
  <cols>
    <col min="1" max="1" width="7" customWidth="1"/>
    <col min="2" max="2" width="20.77734375" customWidth="1"/>
    <col min="3" max="3" width="30.88671875" customWidth="1"/>
    <col min="4" max="4" width="19.77734375" customWidth="1"/>
    <col min="5" max="5" width="3.77734375" customWidth="1"/>
    <col min="6" max="6" width="13.33203125" customWidth="1"/>
    <col min="7" max="7" width="23.21875" customWidth="1"/>
    <col min="8" max="8" width="8.5546875"/>
    <col min="9" max="9" width="19" customWidth="1"/>
  </cols>
  <sheetData>
    <row r="1" spans="1:9" ht="20.25" customHeight="1">
      <c r="A1" s="75" t="s">
        <v>120</v>
      </c>
      <c r="D1" s="1"/>
      <c r="E1" s="1"/>
      <c r="I1" s="82" t="s">
        <v>128</v>
      </c>
    </row>
    <row r="3" spans="1:9" ht="13.8">
      <c r="B3" s="3" t="s">
        <v>1</v>
      </c>
      <c r="C3" s="3"/>
      <c r="D3" s="3"/>
      <c r="H3" s="215" t="s">
        <v>127</v>
      </c>
      <c r="I3" s="215"/>
    </row>
    <row r="4" spans="1:9" ht="6.75" customHeight="1"/>
    <row r="5" spans="1:9" ht="30" customHeight="1">
      <c r="A5" s="4" t="s">
        <v>25</v>
      </c>
      <c r="B5" s="4" t="s">
        <v>2</v>
      </c>
      <c r="C5" s="4" t="s">
        <v>26</v>
      </c>
      <c r="D5" s="79" t="s">
        <v>125</v>
      </c>
      <c r="E5" s="218" t="s">
        <v>121</v>
      </c>
      <c r="F5" s="219"/>
      <c r="G5" s="216" t="s">
        <v>123</v>
      </c>
      <c r="H5" s="217"/>
      <c r="I5" s="77" t="s">
        <v>124</v>
      </c>
    </row>
    <row r="6" spans="1:9" ht="30" customHeight="1">
      <c r="A6" s="10"/>
      <c r="B6" s="10"/>
      <c r="C6" s="10"/>
      <c r="D6" s="80" t="s">
        <v>126</v>
      </c>
      <c r="E6" s="214" t="s">
        <v>122</v>
      </c>
      <c r="F6" s="214"/>
      <c r="G6" s="212"/>
      <c r="H6" s="213"/>
      <c r="I6" s="10"/>
    </row>
    <row r="7" spans="1:9" ht="30" customHeight="1">
      <c r="A7" s="88"/>
      <c r="B7" s="10"/>
      <c r="C7" s="10"/>
      <c r="D7" s="80" t="s">
        <v>126</v>
      </c>
      <c r="E7" s="214" t="s">
        <v>122</v>
      </c>
      <c r="F7" s="214"/>
      <c r="G7" s="212"/>
      <c r="H7" s="213"/>
      <c r="I7" s="10"/>
    </row>
    <row r="8" spans="1:9" ht="30" customHeight="1">
      <c r="A8" s="10"/>
      <c r="B8" s="10"/>
      <c r="C8" s="10"/>
      <c r="D8" s="80" t="s">
        <v>126</v>
      </c>
      <c r="E8" s="214" t="s">
        <v>122</v>
      </c>
      <c r="F8" s="214"/>
      <c r="G8" s="212"/>
      <c r="H8" s="213"/>
      <c r="I8" s="10"/>
    </row>
    <row r="9" spans="1:9" ht="30" customHeight="1">
      <c r="A9" s="10"/>
      <c r="B9" s="10"/>
      <c r="C9" s="10"/>
      <c r="D9" s="80" t="s">
        <v>126</v>
      </c>
      <c r="E9" s="214" t="s">
        <v>122</v>
      </c>
      <c r="F9" s="214"/>
      <c r="G9" s="212"/>
      <c r="H9" s="213"/>
      <c r="I9" s="10"/>
    </row>
    <row r="10" spans="1:9" ht="30" customHeight="1">
      <c r="A10" s="10"/>
      <c r="B10" s="10"/>
      <c r="C10" s="10"/>
      <c r="D10" s="80" t="s">
        <v>126</v>
      </c>
      <c r="E10" s="214" t="s">
        <v>122</v>
      </c>
      <c r="F10" s="214"/>
      <c r="G10" s="212"/>
      <c r="H10" s="213"/>
      <c r="I10" s="10"/>
    </row>
    <row r="11" spans="1:9" ht="30" customHeight="1">
      <c r="A11" s="10"/>
      <c r="B11" s="10"/>
      <c r="C11" s="10"/>
      <c r="D11" s="80" t="s">
        <v>126</v>
      </c>
      <c r="E11" s="214" t="s">
        <v>122</v>
      </c>
      <c r="F11" s="214"/>
      <c r="G11" s="212"/>
      <c r="H11" s="213"/>
      <c r="I11" s="10"/>
    </row>
    <row r="12" spans="1:9" ht="30" customHeight="1">
      <c r="A12" s="10"/>
      <c r="B12" s="10"/>
      <c r="C12" s="10"/>
      <c r="D12" s="80" t="s">
        <v>126</v>
      </c>
      <c r="E12" s="214" t="s">
        <v>122</v>
      </c>
      <c r="F12" s="214"/>
      <c r="G12" s="212"/>
      <c r="H12" s="213"/>
      <c r="I12" s="10"/>
    </row>
    <row r="13" spans="1:9" ht="30" customHeight="1">
      <c r="A13" s="10"/>
      <c r="B13" s="10"/>
      <c r="C13" s="10"/>
      <c r="D13" s="80" t="s">
        <v>126</v>
      </c>
      <c r="E13" s="214" t="s">
        <v>122</v>
      </c>
      <c r="F13" s="214"/>
      <c r="G13" s="212"/>
      <c r="H13" s="213"/>
      <c r="I13" s="10"/>
    </row>
    <row r="14" spans="1:9" ht="30" customHeight="1">
      <c r="A14" s="10"/>
      <c r="B14" s="10"/>
      <c r="C14" s="10"/>
      <c r="D14" s="80" t="s">
        <v>126</v>
      </c>
      <c r="E14" s="214" t="s">
        <v>122</v>
      </c>
      <c r="F14" s="214"/>
      <c r="G14" s="212"/>
      <c r="H14" s="213"/>
      <c r="I14" s="10"/>
    </row>
    <row r="15" spans="1:9" ht="30" customHeight="1">
      <c r="A15" s="10"/>
      <c r="B15" s="10"/>
      <c r="C15" s="10"/>
      <c r="D15" s="80" t="s">
        <v>126</v>
      </c>
      <c r="E15" s="214" t="s">
        <v>122</v>
      </c>
      <c r="F15" s="214"/>
      <c r="G15" s="212"/>
      <c r="H15" s="213"/>
      <c r="I15" s="10"/>
    </row>
    <row r="16" spans="1:9" ht="30" customHeight="1">
      <c r="A16" s="10"/>
      <c r="B16" s="10"/>
      <c r="C16" s="10"/>
      <c r="D16" s="81" t="s">
        <v>126</v>
      </c>
      <c r="E16" s="214" t="s">
        <v>122</v>
      </c>
      <c r="F16" s="214"/>
      <c r="G16" s="212"/>
      <c r="H16" s="213"/>
      <c r="I16" s="10"/>
    </row>
    <row r="17" spans="1:9" ht="30" customHeight="1">
      <c r="A17" s="10"/>
      <c r="B17" s="10"/>
      <c r="C17" s="10"/>
      <c r="D17" s="80" t="s">
        <v>126</v>
      </c>
      <c r="E17" s="214" t="s">
        <v>122</v>
      </c>
      <c r="F17" s="214"/>
      <c r="G17" s="212"/>
      <c r="H17" s="213"/>
      <c r="I17" s="10"/>
    </row>
    <row r="18" spans="1:9" ht="30" customHeight="1">
      <c r="A18" s="10"/>
      <c r="B18" s="10"/>
      <c r="C18" s="10"/>
      <c r="D18" s="80" t="s">
        <v>126</v>
      </c>
      <c r="E18" s="214" t="s">
        <v>122</v>
      </c>
      <c r="F18" s="214"/>
      <c r="G18" s="212"/>
      <c r="H18" s="213"/>
      <c r="I18" s="10"/>
    </row>
    <row r="19" spans="1:9" ht="30" customHeight="1">
      <c r="A19" s="10"/>
      <c r="B19" s="10"/>
      <c r="C19" s="10"/>
      <c r="D19" s="80" t="s">
        <v>126</v>
      </c>
      <c r="E19" s="214" t="s">
        <v>122</v>
      </c>
      <c r="F19" s="214"/>
      <c r="G19" s="212"/>
      <c r="H19" s="213"/>
      <c r="I19" s="10"/>
    </row>
    <row r="20" spans="1:9" ht="30" customHeight="1">
      <c r="A20" s="10"/>
      <c r="B20" s="10"/>
      <c r="C20" s="10"/>
      <c r="D20" s="80" t="s">
        <v>126</v>
      </c>
      <c r="E20" s="214" t="s">
        <v>122</v>
      </c>
      <c r="F20" s="214"/>
      <c r="G20" s="212"/>
      <c r="H20" s="213"/>
      <c r="I20" s="10"/>
    </row>
    <row r="21" spans="1:9" ht="13.5" customHeight="1">
      <c r="A21" s="16" t="s">
        <v>27</v>
      </c>
      <c r="D21" s="29"/>
      <c r="E21" s="78"/>
      <c r="H21" s="29"/>
    </row>
    <row r="22" spans="1:9" ht="13.5" customHeight="1">
      <c r="A22" s="16" t="s">
        <v>28</v>
      </c>
      <c r="B22" s="16"/>
      <c r="C22" s="16"/>
    </row>
    <row r="24" spans="1:9" ht="15" customHeight="1"/>
  </sheetData>
  <sheetProtection selectLockedCells="1" selectUnlockedCells="1"/>
  <mergeCells count="33">
    <mergeCell ref="E5:F5"/>
    <mergeCell ref="E6:F6"/>
    <mergeCell ref="E7:F7"/>
    <mergeCell ref="E8:F8"/>
    <mergeCell ref="E9:F9"/>
    <mergeCell ref="G9:H9"/>
    <mergeCell ref="E11:F11"/>
    <mergeCell ref="E12:F12"/>
    <mergeCell ref="E13:F13"/>
    <mergeCell ref="E14:F14"/>
    <mergeCell ref="E10:F10"/>
    <mergeCell ref="G10:H10"/>
    <mergeCell ref="G11:H11"/>
    <mergeCell ref="G12:H12"/>
    <mergeCell ref="G13:H13"/>
    <mergeCell ref="G14:H14"/>
    <mergeCell ref="H3:I3"/>
    <mergeCell ref="G5:H5"/>
    <mergeCell ref="G6:H6"/>
    <mergeCell ref="G7:H7"/>
    <mergeCell ref="G8:H8"/>
    <mergeCell ref="G15:H15"/>
    <mergeCell ref="E17:F17"/>
    <mergeCell ref="E18:F18"/>
    <mergeCell ref="E19:F19"/>
    <mergeCell ref="E20:F20"/>
    <mergeCell ref="E15:F15"/>
    <mergeCell ref="E16:F16"/>
    <mergeCell ref="G16:H16"/>
    <mergeCell ref="G17:H17"/>
    <mergeCell ref="G18:H18"/>
    <mergeCell ref="G19:H19"/>
    <mergeCell ref="G20:H20"/>
  </mergeCells>
  <phoneticPr fontId="23"/>
  <pageMargins left="0.47244094488188981" right="0.47244094488188981" top="0.78740157480314965" bottom="0.31496062992125984" header="0.51181102362204722" footer="0.51181102362204722"/>
  <pageSetup paperSize="9" scale="9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0"/>
  <sheetViews>
    <sheetView topLeftCell="A10" zoomScaleNormal="100" workbookViewId="0">
      <selection activeCell="M9" sqref="M9"/>
    </sheetView>
  </sheetViews>
  <sheetFormatPr defaultColWidth="8.5546875" defaultRowHeight="13.2"/>
  <cols>
    <col min="1" max="2" width="6.109375" customWidth="1"/>
    <col min="3" max="3" width="13.88671875" customWidth="1"/>
    <col min="4" max="4" width="21.88671875" customWidth="1"/>
    <col min="5" max="5" width="14.109375" customWidth="1"/>
    <col min="6" max="6" width="21.88671875" customWidth="1"/>
    <col min="7" max="7" width="14.109375" customWidth="1"/>
    <col min="8" max="8" width="21.88671875" customWidth="1"/>
    <col min="9" max="9" width="14.109375" customWidth="1"/>
    <col min="10" max="10" width="21.88671875" customWidth="1"/>
  </cols>
  <sheetData>
    <row r="1" spans="1:10" ht="13.8">
      <c r="J1" s="30" t="s">
        <v>29</v>
      </c>
    </row>
    <row r="2" spans="1:10" ht="18" customHeight="1">
      <c r="A2" s="220" t="s">
        <v>129</v>
      </c>
      <c r="B2" s="220"/>
      <c r="C2" s="220"/>
      <c r="D2" s="220"/>
      <c r="E2" s="220"/>
      <c r="F2" s="220"/>
      <c r="H2" s="3" t="s">
        <v>30</v>
      </c>
      <c r="I2" s="3"/>
      <c r="J2" s="3"/>
    </row>
    <row r="4" spans="1:10" s="17" customFormat="1" ht="20.25" customHeight="1">
      <c r="A4" s="31"/>
      <c r="B4" s="221" t="s">
        <v>31</v>
      </c>
      <c r="C4" s="221"/>
      <c r="D4" s="222" t="s">
        <v>130</v>
      </c>
      <c r="E4" s="32"/>
      <c r="F4" s="33" t="s">
        <v>32</v>
      </c>
      <c r="G4" s="32"/>
      <c r="H4" s="33" t="s">
        <v>32</v>
      </c>
      <c r="I4" s="32"/>
      <c r="J4" s="33" t="s">
        <v>32</v>
      </c>
    </row>
    <row r="5" spans="1:10" ht="20.25" customHeight="1" thickBot="1">
      <c r="A5" s="34" t="s">
        <v>33</v>
      </c>
      <c r="B5" s="224" t="s">
        <v>121</v>
      </c>
      <c r="C5" s="225"/>
      <c r="D5" s="223"/>
      <c r="E5" s="35" t="s">
        <v>34</v>
      </c>
      <c r="F5" s="35" t="s">
        <v>35</v>
      </c>
      <c r="G5" s="35" t="s">
        <v>34</v>
      </c>
      <c r="H5" s="35" t="s">
        <v>35</v>
      </c>
      <c r="I5" s="35" t="s">
        <v>34</v>
      </c>
      <c r="J5" s="35" t="s">
        <v>35</v>
      </c>
    </row>
    <row r="6" spans="1:10" ht="24" customHeight="1" thickTop="1">
      <c r="A6" s="36"/>
      <c r="B6" s="37"/>
      <c r="C6" s="38"/>
      <c r="D6" s="36"/>
      <c r="E6" s="36"/>
      <c r="F6" s="228" t="s">
        <v>36</v>
      </c>
      <c r="G6" s="36"/>
      <c r="H6" s="228" t="s">
        <v>36</v>
      </c>
      <c r="I6" s="36"/>
      <c r="J6" s="228" t="s">
        <v>36</v>
      </c>
    </row>
    <row r="7" spans="1:10" ht="24" customHeight="1">
      <c r="A7" s="90"/>
      <c r="B7" s="37"/>
      <c r="C7" s="39"/>
      <c r="D7" s="36"/>
      <c r="E7" s="36"/>
      <c r="F7" s="229"/>
      <c r="G7" s="36"/>
      <c r="H7" s="229"/>
      <c r="I7" s="36"/>
      <c r="J7" s="229"/>
    </row>
    <row r="8" spans="1:10" ht="24" customHeight="1">
      <c r="A8" s="40"/>
      <c r="B8" s="226" t="s">
        <v>131</v>
      </c>
      <c r="C8" s="227"/>
      <c r="D8" s="40"/>
      <c r="E8" s="41" t="s">
        <v>37</v>
      </c>
      <c r="F8" s="230"/>
      <c r="G8" s="41" t="s">
        <v>37</v>
      </c>
      <c r="H8" s="230"/>
      <c r="I8" s="41" t="s">
        <v>37</v>
      </c>
      <c r="J8" s="230"/>
    </row>
    <row r="9" spans="1:10" ht="24" customHeight="1">
      <c r="A9" s="42"/>
      <c r="B9" s="43"/>
      <c r="C9" s="44"/>
      <c r="D9" s="42"/>
      <c r="E9" s="42"/>
      <c r="F9" s="231" t="s">
        <v>36</v>
      </c>
      <c r="G9" s="42"/>
      <c r="H9" s="231" t="s">
        <v>36</v>
      </c>
      <c r="I9" s="42"/>
      <c r="J9" s="231" t="s">
        <v>36</v>
      </c>
    </row>
    <row r="10" spans="1:10" ht="24" customHeight="1">
      <c r="A10" s="36"/>
      <c r="B10" s="37"/>
      <c r="C10" s="39"/>
      <c r="D10" s="36"/>
      <c r="E10" s="36"/>
      <c r="F10" s="229"/>
      <c r="G10" s="36"/>
      <c r="H10" s="229"/>
      <c r="I10" s="36"/>
      <c r="J10" s="229"/>
    </row>
    <row r="11" spans="1:10" ht="24" customHeight="1">
      <c r="A11" s="40"/>
      <c r="B11" s="226" t="s">
        <v>131</v>
      </c>
      <c r="C11" s="227"/>
      <c r="D11" s="40"/>
      <c r="E11" s="41" t="s">
        <v>37</v>
      </c>
      <c r="F11" s="230"/>
      <c r="G11" s="41" t="s">
        <v>37</v>
      </c>
      <c r="H11" s="230"/>
      <c r="I11" s="41" t="s">
        <v>37</v>
      </c>
      <c r="J11" s="230"/>
    </row>
    <row r="12" spans="1:10" ht="24" customHeight="1">
      <c r="A12" s="42"/>
      <c r="B12" s="43"/>
      <c r="C12" s="44"/>
      <c r="D12" s="42"/>
      <c r="E12" s="42"/>
      <c r="F12" s="231" t="s">
        <v>36</v>
      </c>
      <c r="G12" s="42"/>
      <c r="H12" s="231" t="s">
        <v>36</v>
      </c>
      <c r="I12" s="42"/>
      <c r="J12" s="231" t="s">
        <v>36</v>
      </c>
    </row>
    <row r="13" spans="1:10" ht="24" customHeight="1">
      <c r="A13" s="36"/>
      <c r="B13" s="37"/>
      <c r="C13" s="39"/>
      <c r="D13" s="36"/>
      <c r="E13" s="36"/>
      <c r="F13" s="229"/>
      <c r="G13" s="36"/>
      <c r="H13" s="229"/>
      <c r="I13" s="36"/>
      <c r="J13" s="229"/>
    </row>
    <row r="14" spans="1:10" ht="24" customHeight="1">
      <c r="A14" s="40"/>
      <c r="B14" s="226" t="s">
        <v>131</v>
      </c>
      <c r="C14" s="227"/>
      <c r="D14" s="40"/>
      <c r="E14" s="41" t="s">
        <v>37</v>
      </c>
      <c r="F14" s="230"/>
      <c r="G14" s="41" t="s">
        <v>37</v>
      </c>
      <c r="H14" s="230"/>
      <c r="I14" s="41" t="s">
        <v>37</v>
      </c>
      <c r="J14" s="230"/>
    </row>
    <row r="15" spans="1:10" ht="24" customHeight="1">
      <c r="A15" s="42"/>
      <c r="B15" s="43"/>
      <c r="C15" s="44"/>
      <c r="D15" s="42"/>
      <c r="E15" s="42"/>
      <c r="F15" s="231" t="s">
        <v>36</v>
      </c>
      <c r="G15" s="42"/>
      <c r="H15" s="231" t="s">
        <v>36</v>
      </c>
      <c r="I15" s="42"/>
      <c r="J15" s="231" t="s">
        <v>36</v>
      </c>
    </row>
    <row r="16" spans="1:10" ht="24" customHeight="1">
      <c r="A16" s="36"/>
      <c r="B16" s="37"/>
      <c r="C16" s="39"/>
      <c r="D16" s="36"/>
      <c r="E16" s="36"/>
      <c r="F16" s="229"/>
      <c r="G16" s="36"/>
      <c r="H16" s="229"/>
      <c r="I16" s="36"/>
      <c r="J16" s="229"/>
    </row>
    <row r="17" spans="1:10" ht="24" customHeight="1">
      <c r="A17" s="40"/>
      <c r="B17" s="226" t="s">
        <v>131</v>
      </c>
      <c r="C17" s="227"/>
      <c r="D17" s="40"/>
      <c r="E17" s="41" t="s">
        <v>37</v>
      </c>
      <c r="F17" s="230"/>
      <c r="G17" s="41" t="s">
        <v>37</v>
      </c>
      <c r="H17" s="230"/>
      <c r="I17" s="41" t="s">
        <v>37</v>
      </c>
      <c r="J17" s="230"/>
    </row>
    <row r="18" spans="1:10" ht="24" customHeight="1">
      <c r="A18" s="42"/>
      <c r="B18" s="43"/>
      <c r="C18" s="44"/>
      <c r="D18" s="42"/>
      <c r="E18" s="42"/>
      <c r="F18" s="231" t="s">
        <v>36</v>
      </c>
      <c r="G18" s="42"/>
      <c r="H18" s="231" t="s">
        <v>36</v>
      </c>
      <c r="I18" s="42"/>
      <c r="J18" s="231" t="s">
        <v>36</v>
      </c>
    </row>
    <row r="19" spans="1:10" ht="24" customHeight="1">
      <c r="A19" s="36"/>
      <c r="B19" s="37"/>
      <c r="C19" s="39"/>
      <c r="D19" s="36"/>
      <c r="E19" s="36"/>
      <c r="F19" s="229"/>
      <c r="G19" s="36"/>
      <c r="H19" s="229"/>
      <c r="I19" s="36"/>
      <c r="J19" s="229"/>
    </row>
    <row r="20" spans="1:10" ht="24" customHeight="1">
      <c r="A20" s="40"/>
      <c r="B20" s="226" t="s">
        <v>131</v>
      </c>
      <c r="C20" s="227"/>
      <c r="D20" s="40"/>
      <c r="E20" s="41" t="s">
        <v>37</v>
      </c>
      <c r="F20" s="230"/>
      <c r="G20" s="41" t="s">
        <v>37</v>
      </c>
      <c r="H20" s="230"/>
      <c r="I20" s="41" t="s">
        <v>37</v>
      </c>
      <c r="J20" s="230"/>
    </row>
    <row r="21" spans="1:10" ht="24" customHeight="1">
      <c r="A21" s="42"/>
      <c r="B21" s="43"/>
      <c r="C21" s="44"/>
      <c r="D21" s="42"/>
      <c r="E21" s="42"/>
      <c r="F21" s="229" t="s">
        <v>36</v>
      </c>
      <c r="G21" s="42"/>
      <c r="H21" s="229" t="s">
        <v>36</v>
      </c>
      <c r="I21" s="42"/>
      <c r="J21" s="229" t="s">
        <v>36</v>
      </c>
    </row>
    <row r="22" spans="1:10" ht="24" customHeight="1">
      <c r="A22" s="36"/>
      <c r="B22" s="37"/>
      <c r="C22" s="39"/>
      <c r="D22" s="36"/>
      <c r="E22" s="36"/>
      <c r="F22" s="229"/>
      <c r="G22" s="36"/>
      <c r="H22" s="229"/>
      <c r="I22" s="36"/>
      <c r="J22" s="229"/>
    </row>
    <row r="23" spans="1:10" ht="24" customHeight="1">
      <c r="A23" s="40"/>
      <c r="B23" s="226" t="s">
        <v>131</v>
      </c>
      <c r="C23" s="227"/>
      <c r="D23" s="40"/>
      <c r="E23" s="41" t="s">
        <v>37</v>
      </c>
      <c r="F23" s="232"/>
      <c r="G23" s="41" t="s">
        <v>37</v>
      </c>
      <c r="H23" s="232"/>
      <c r="I23" s="41" t="s">
        <v>37</v>
      </c>
      <c r="J23" s="232"/>
    </row>
    <row r="24" spans="1:10" ht="13.5" customHeight="1">
      <c r="A24" s="16" t="s">
        <v>38</v>
      </c>
      <c r="B24" s="45" t="s">
        <v>39</v>
      </c>
      <c r="F24" s="20"/>
      <c r="H24" s="20"/>
      <c r="J24" s="20"/>
    </row>
    <row r="25" spans="1:10" ht="13.8">
      <c r="A25" s="16" t="s">
        <v>40</v>
      </c>
      <c r="B25" s="16" t="s">
        <v>41</v>
      </c>
    </row>
    <row r="26" spans="1:10" ht="13.8">
      <c r="A26" s="16" t="s">
        <v>42</v>
      </c>
      <c r="B26" s="83" t="s">
        <v>132</v>
      </c>
    </row>
    <row r="27" spans="1:10" ht="13.8">
      <c r="A27" s="16" t="s">
        <v>43</v>
      </c>
      <c r="B27" s="83" t="s">
        <v>134</v>
      </c>
    </row>
    <row r="28" spans="1:10" ht="13.8">
      <c r="A28" s="16" t="s">
        <v>44</v>
      </c>
      <c r="B28" s="83" t="s">
        <v>133</v>
      </c>
    </row>
    <row r="29" spans="1:10" ht="13.8">
      <c r="A29" s="16"/>
      <c r="B29" s="16" t="s">
        <v>45</v>
      </c>
    </row>
    <row r="30" spans="1:10" ht="13.8">
      <c r="A30" s="30" t="s">
        <v>46</v>
      </c>
    </row>
  </sheetData>
  <sheetProtection selectLockedCells="1" selectUnlockedCells="1"/>
  <mergeCells count="28">
    <mergeCell ref="J15:J17"/>
    <mergeCell ref="F18:F20"/>
    <mergeCell ref="H18:H20"/>
    <mergeCell ref="J18:J20"/>
    <mergeCell ref="F21:F23"/>
    <mergeCell ref="H21:H23"/>
    <mergeCell ref="J21:J23"/>
    <mergeCell ref="H15:H17"/>
    <mergeCell ref="J6:J8"/>
    <mergeCell ref="F9:F11"/>
    <mergeCell ref="H9:H11"/>
    <mergeCell ref="J9:J11"/>
    <mergeCell ref="F12:F14"/>
    <mergeCell ref="H12:H14"/>
    <mergeCell ref="J12:J14"/>
    <mergeCell ref="H6:H8"/>
    <mergeCell ref="B14:C14"/>
    <mergeCell ref="B17:C17"/>
    <mergeCell ref="B20:C20"/>
    <mergeCell ref="B23:C23"/>
    <mergeCell ref="F6:F8"/>
    <mergeCell ref="F15:F17"/>
    <mergeCell ref="B11:C11"/>
    <mergeCell ref="A2:F2"/>
    <mergeCell ref="B4:C4"/>
    <mergeCell ref="D4:D5"/>
    <mergeCell ref="B5:C5"/>
    <mergeCell ref="B8:C8"/>
  </mergeCells>
  <phoneticPr fontId="23"/>
  <pageMargins left="0.4201388888888889" right="0.4597222222222222" top="0.62986111111111109" bottom="0.52986111111111112" header="0.51180555555555551" footer="0.51180555555555551"/>
  <pageSetup paperSize="9" scale="90"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4"/>
  <sheetViews>
    <sheetView tabSelected="1" topLeftCell="A3" zoomScaleNormal="100" workbookViewId="0">
      <selection activeCell="G7" sqref="G7"/>
    </sheetView>
  </sheetViews>
  <sheetFormatPr defaultColWidth="9" defaultRowHeight="13.2"/>
  <cols>
    <col min="1" max="1" width="18.77734375" customWidth="1"/>
    <col min="2" max="2" width="19.44140625" customWidth="1"/>
    <col min="3" max="3" width="15.88671875" customWidth="1"/>
    <col min="4" max="4" width="3.6640625" customWidth="1"/>
    <col min="5" max="5" width="13.33203125" customWidth="1"/>
    <col min="6" max="6" width="18.44140625" customWidth="1"/>
    <col min="7" max="7" width="15.5546875" customWidth="1"/>
    <col min="8" max="8" width="27.6640625" customWidth="1"/>
    <col min="9" max="9" width="19.44140625" customWidth="1"/>
  </cols>
  <sheetData>
    <row r="1" spans="1:9" ht="20.25" customHeight="1">
      <c r="A1" s="84" t="s">
        <v>135</v>
      </c>
      <c r="B1" s="84"/>
      <c r="C1" s="84"/>
      <c r="D1" s="84"/>
      <c r="E1" s="84"/>
      <c r="I1" s="2" t="s">
        <v>47</v>
      </c>
    </row>
    <row r="3" spans="1:9" ht="13.8">
      <c r="A3" s="3" t="s">
        <v>1</v>
      </c>
      <c r="B3" s="3"/>
      <c r="C3" s="3"/>
    </row>
    <row r="4" spans="1:9" ht="6.75" customHeight="1"/>
    <row r="5" spans="1:9" ht="28.5" customHeight="1">
      <c r="A5" s="4" t="s">
        <v>48</v>
      </c>
      <c r="B5" s="4" t="s">
        <v>49</v>
      </c>
      <c r="C5" s="46" t="s">
        <v>50</v>
      </c>
      <c r="D5" s="5"/>
      <c r="E5" s="6" t="s">
        <v>51</v>
      </c>
      <c r="F5" s="219" t="s">
        <v>52</v>
      </c>
      <c r="G5" s="219"/>
      <c r="H5" s="4" t="s">
        <v>53</v>
      </c>
      <c r="I5" s="4" t="s">
        <v>54</v>
      </c>
    </row>
    <row r="6" spans="1:9" ht="104.1" customHeight="1">
      <c r="A6" s="85" t="s">
        <v>136</v>
      </c>
      <c r="B6" s="10"/>
      <c r="C6" s="11"/>
      <c r="D6" s="47"/>
      <c r="E6" s="9"/>
      <c r="F6" s="8"/>
      <c r="G6" s="28"/>
      <c r="H6" s="10"/>
      <c r="I6" s="85" t="s">
        <v>136</v>
      </c>
    </row>
    <row r="7" spans="1:9" ht="104.1" customHeight="1">
      <c r="A7" s="89" t="s">
        <v>136</v>
      </c>
      <c r="B7" s="10"/>
      <c r="C7" s="11"/>
      <c r="D7" s="47"/>
      <c r="E7" s="9"/>
      <c r="F7" s="8"/>
      <c r="G7" s="28"/>
      <c r="H7" s="10"/>
      <c r="I7" s="85" t="s">
        <v>136</v>
      </c>
    </row>
    <row r="8" spans="1:9" ht="104.1" customHeight="1">
      <c r="A8" s="85" t="s">
        <v>136</v>
      </c>
      <c r="B8" s="10"/>
      <c r="C8" s="11"/>
      <c r="D8" s="47"/>
      <c r="E8" s="9"/>
      <c r="F8" s="8"/>
      <c r="G8" s="28"/>
      <c r="H8" s="10"/>
      <c r="I8" s="85" t="s">
        <v>136</v>
      </c>
    </row>
    <row r="9" spans="1:9" ht="104.1" customHeight="1">
      <c r="A9" s="85" t="s">
        <v>136</v>
      </c>
      <c r="B9" s="10"/>
      <c r="C9" s="11"/>
      <c r="D9" s="47"/>
      <c r="E9" s="9"/>
      <c r="F9" s="8"/>
      <c r="G9" s="28"/>
      <c r="H9" s="10"/>
      <c r="I9" s="85" t="s">
        <v>136</v>
      </c>
    </row>
    <row r="10" spans="1:9" ht="14.4" customHeight="1">
      <c r="A10" s="233" t="s">
        <v>55</v>
      </c>
      <c r="B10" s="233"/>
      <c r="C10" s="233"/>
      <c r="D10" s="233"/>
      <c r="E10" s="233"/>
      <c r="F10" s="233"/>
      <c r="G10" s="233"/>
    </row>
    <row r="11" spans="1:9" ht="14.4" customHeight="1">
      <c r="A11" s="234" t="s">
        <v>56</v>
      </c>
      <c r="B11" s="234"/>
      <c r="C11" s="234"/>
      <c r="D11" s="234"/>
      <c r="E11" s="234"/>
      <c r="F11" s="234"/>
      <c r="G11" s="234"/>
    </row>
    <row r="12" spans="1:9" ht="13.5" customHeight="1"/>
    <row r="14" spans="1:9" ht="15" customHeight="1"/>
  </sheetData>
  <sheetProtection selectLockedCells="1" selectUnlockedCells="1"/>
  <mergeCells count="3">
    <mergeCell ref="F5:G5"/>
    <mergeCell ref="A10:G10"/>
    <mergeCell ref="A11:G11"/>
  </mergeCells>
  <phoneticPr fontId="23"/>
  <pageMargins left="0.86614173228346458" right="0.55118110236220474" top="0.78740157480314965" bottom="0.51181102362204722" header="0.51181102362204722" footer="0.51181102362204722"/>
  <pageSetup paperSize="9" scale="88"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U80"/>
  <sheetViews>
    <sheetView showGridLines="0" view="pageBreakPreview" topLeftCell="A10" zoomScale="40" zoomScaleNormal="70" zoomScaleSheetLayoutView="40" workbookViewId="0">
      <selection activeCell="M9" sqref="M9"/>
    </sheetView>
  </sheetViews>
  <sheetFormatPr defaultColWidth="4.88671875" defaultRowHeight="20.25" customHeight="1"/>
  <cols>
    <col min="1" max="1" width="1.77734375" style="120" customWidth="1"/>
    <col min="2" max="5" width="6.33203125" style="120" customWidth="1"/>
    <col min="6" max="6" width="18.33203125" style="120" hidden="1" customWidth="1"/>
    <col min="7" max="58" width="6.21875" style="120" customWidth="1"/>
    <col min="59" max="16384" width="4.88671875" style="120"/>
  </cols>
  <sheetData>
    <row r="1" spans="2:64" s="92" customFormat="1" ht="20.25" customHeight="1">
      <c r="C1" s="93" t="s">
        <v>261</v>
      </c>
      <c r="D1" s="93"/>
      <c r="E1" s="93"/>
      <c r="F1" s="93"/>
      <c r="G1" s="93"/>
      <c r="H1" s="94" t="s">
        <v>157</v>
      </c>
      <c r="J1" s="94"/>
      <c r="L1" s="93"/>
      <c r="M1" s="93"/>
      <c r="N1" s="93"/>
      <c r="O1" s="93"/>
      <c r="P1" s="93"/>
      <c r="Q1" s="93"/>
      <c r="R1" s="93"/>
      <c r="AM1" s="95"/>
      <c r="AN1" s="96"/>
      <c r="AO1" s="96" t="s">
        <v>158</v>
      </c>
      <c r="AP1" s="448" t="s">
        <v>159</v>
      </c>
      <c r="AQ1" s="449"/>
      <c r="AR1" s="449"/>
      <c r="AS1" s="449"/>
      <c r="AT1" s="449"/>
      <c r="AU1" s="449"/>
      <c r="AV1" s="449"/>
      <c r="AW1" s="449"/>
      <c r="AX1" s="449"/>
      <c r="AY1" s="449"/>
      <c r="AZ1" s="449"/>
      <c r="BA1" s="449"/>
      <c r="BB1" s="449"/>
      <c r="BC1" s="449"/>
      <c r="BD1" s="449"/>
      <c r="BE1" s="449"/>
      <c r="BF1" s="96" t="s">
        <v>160</v>
      </c>
    </row>
    <row r="2" spans="2:64" s="92" customFormat="1" ht="20.25" customHeight="1">
      <c r="C2" s="93"/>
      <c r="D2" s="93"/>
      <c r="E2" s="93"/>
      <c r="F2" s="93"/>
      <c r="G2" s="93"/>
      <c r="J2" s="94"/>
      <c r="L2" s="93"/>
      <c r="M2" s="93"/>
      <c r="N2" s="93"/>
      <c r="O2" s="93"/>
      <c r="P2" s="93"/>
      <c r="Q2" s="93"/>
      <c r="R2" s="93"/>
      <c r="Y2" s="96" t="s">
        <v>161</v>
      </c>
      <c r="Z2" s="450"/>
      <c r="AA2" s="450"/>
      <c r="AB2" s="96" t="s">
        <v>162</v>
      </c>
      <c r="AC2" s="451" t="str">
        <f>IF(Z2=0,"",YEAR(DATE(2018+Z2,1,1)))</f>
        <v/>
      </c>
      <c r="AD2" s="451"/>
      <c r="AE2" s="98" t="s">
        <v>163</v>
      </c>
      <c r="AF2" s="98" t="s">
        <v>164</v>
      </c>
      <c r="AG2" s="450"/>
      <c r="AH2" s="450"/>
      <c r="AI2" s="98" t="s">
        <v>165</v>
      </c>
      <c r="AM2" s="95"/>
      <c r="AN2" s="96"/>
      <c r="AO2" s="96" t="s">
        <v>166</v>
      </c>
      <c r="AP2" s="450"/>
      <c r="AQ2" s="450"/>
      <c r="AR2" s="450"/>
      <c r="AS2" s="450"/>
      <c r="AT2" s="450"/>
      <c r="AU2" s="450"/>
      <c r="AV2" s="450"/>
      <c r="AW2" s="450"/>
      <c r="AX2" s="450"/>
      <c r="AY2" s="450"/>
      <c r="AZ2" s="450"/>
      <c r="BA2" s="450"/>
      <c r="BB2" s="450"/>
      <c r="BC2" s="450"/>
      <c r="BD2" s="450"/>
      <c r="BE2" s="450"/>
      <c r="BF2" s="96" t="s">
        <v>160</v>
      </c>
    </row>
    <row r="3" spans="2:64" s="98" customFormat="1" ht="20.25" customHeight="1">
      <c r="G3" s="94"/>
      <c r="J3" s="94"/>
      <c r="L3" s="96"/>
      <c r="M3" s="96"/>
      <c r="N3" s="96"/>
      <c r="O3" s="96"/>
      <c r="P3" s="96"/>
      <c r="Q3" s="96"/>
      <c r="R3" s="96"/>
      <c r="Z3" s="99"/>
      <c r="AA3" s="99"/>
      <c r="AB3" s="99"/>
      <c r="AC3" s="100"/>
      <c r="AD3" s="99"/>
      <c r="BA3" s="101" t="s">
        <v>167</v>
      </c>
      <c r="BB3" s="439" t="s">
        <v>168</v>
      </c>
      <c r="BC3" s="440"/>
      <c r="BD3" s="440"/>
      <c r="BE3" s="441"/>
      <c r="BF3" s="96"/>
    </row>
    <row r="4" spans="2:64" s="98" customFormat="1" ht="19.2">
      <c r="G4" s="94"/>
      <c r="J4" s="94"/>
      <c r="L4" s="96"/>
      <c r="M4" s="96"/>
      <c r="N4" s="96"/>
      <c r="O4" s="96"/>
      <c r="P4" s="96"/>
      <c r="Q4" s="96"/>
      <c r="R4" s="96"/>
      <c r="Z4" s="97"/>
      <c r="AA4" s="97"/>
      <c r="AG4" s="92"/>
      <c r="AH4" s="92"/>
      <c r="AI4" s="92"/>
      <c r="AJ4" s="92"/>
      <c r="AK4" s="92"/>
      <c r="AL4" s="92"/>
      <c r="AM4" s="92"/>
      <c r="AN4" s="92"/>
      <c r="AO4" s="92"/>
      <c r="AP4" s="92"/>
      <c r="AQ4" s="92"/>
      <c r="AR4" s="92"/>
      <c r="AS4" s="92"/>
      <c r="AT4" s="92"/>
      <c r="AU4" s="92"/>
      <c r="AV4" s="92"/>
      <c r="AW4" s="92"/>
      <c r="AX4" s="92"/>
      <c r="AY4" s="92"/>
      <c r="AZ4" s="92"/>
      <c r="BA4" s="101" t="s">
        <v>169</v>
      </c>
      <c r="BB4" s="439" t="s">
        <v>170</v>
      </c>
      <c r="BC4" s="440"/>
      <c r="BD4" s="440"/>
      <c r="BE4" s="441"/>
      <c r="BF4" s="102"/>
    </row>
    <row r="5" spans="2:64" s="98" customFormat="1" ht="6.75" customHeight="1">
      <c r="C5" s="92"/>
      <c r="D5" s="92"/>
      <c r="E5" s="92"/>
      <c r="F5" s="92"/>
      <c r="G5" s="93"/>
      <c r="H5" s="92"/>
      <c r="I5" s="92"/>
      <c r="J5" s="93"/>
      <c r="K5" s="92"/>
      <c r="L5" s="102"/>
      <c r="M5" s="102"/>
      <c r="N5" s="102"/>
      <c r="O5" s="102"/>
      <c r="P5" s="102"/>
      <c r="Q5" s="102"/>
      <c r="R5" s="102"/>
      <c r="S5" s="92"/>
      <c r="T5" s="92"/>
      <c r="U5" s="92"/>
      <c r="V5" s="92"/>
      <c r="W5" s="92"/>
      <c r="X5" s="92"/>
      <c r="Y5" s="92"/>
      <c r="Z5" s="103"/>
      <c r="AA5" s="103"/>
      <c r="AB5" s="92"/>
      <c r="AC5" s="92"/>
      <c r="AD5" s="92"/>
      <c r="AE5" s="92"/>
      <c r="AG5" s="92"/>
      <c r="AH5" s="92"/>
      <c r="AI5" s="92"/>
      <c r="AJ5" s="92"/>
      <c r="AK5" s="92"/>
      <c r="AL5" s="92"/>
      <c r="AM5" s="92"/>
      <c r="AN5" s="92"/>
      <c r="AO5" s="92"/>
      <c r="AP5" s="92"/>
      <c r="AQ5" s="92"/>
      <c r="AR5" s="92"/>
      <c r="AS5" s="92"/>
      <c r="AT5" s="92"/>
      <c r="AU5" s="92"/>
      <c r="AV5" s="92"/>
      <c r="AW5" s="92"/>
      <c r="AX5" s="92"/>
      <c r="AY5" s="92"/>
      <c r="AZ5" s="92"/>
      <c r="BA5" s="92"/>
      <c r="BB5" s="92"/>
      <c r="BC5" s="92"/>
      <c r="BD5" s="92"/>
      <c r="BE5" s="102"/>
      <c r="BF5" s="102"/>
    </row>
    <row r="6" spans="2:64" s="98" customFormat="1" ht="20.25" customHeight="1">
      <c r="C6" s="92"/>
      <c r="D6" s="92"/>
      <c r="E6" s="92"/>
      <c r="F6" s="92"/>
      <c r="G6" s="93"/>
      <c r="H6" s="92"/>
      <c r="I6" s="92"/>
      <c r="J6" s="93"/>
      <c r="K6" s="92"/>
      <c r="L6" s="102"/>
      <c r="M6" s="102"/>
      <c r="N6" s="102"/>
      <c r="O6" s="102"/>
      <c r="P6" s="102"/>
      <c r="Q6" s="102"/>
      <c r="R6" s="102"/>
      <c r="S6" s="92"/>
      <c r="T6" s="92"/>
      <c r="U6" s="92"/>
      <c r="V6" s="92"/>
      <c r="W6" s="92"/>
      <c r="X6" s="92"/>
      <c r="Y6" s="92"/>
      <c r="Z6" s="103"/>
      <c r="AA6" s="103"/>
      <c r="AB6" s="92"/>
      <c r="AC6" s="92"/>
      <c r="AD6" s="92"/>
      <c r="AE6" s="92"/>
      <c r="AG6" s="92"/>
      <c r="AH6" s="92"/>
      <c r="AI6" s="92"/>
      <c r="AJ6" s="92"/>
      <c r="AK6" s="92"/>
      <c r="AL6" s="92" t="s">
        <v>171</v>
      </c>
      <c r="AM6" s="92"/>
      <c r="AN6" s="92"/>
      <c r="AO6" s="92"/>
      <c r="AP6" s="92"/>
      <c r="AQ6" s="92"/>
      <c r="AR6" s="92"/>
      <c r="AS6" s="92"/>
      <c r="AT6" s="104"/>
      <c r="AU6" s="104"/>
      <c r="AV6" s="105"/>
      <c r="AW6" s="92"/>
      <c r="AX6" s="442">
        <v>40</v>
      </c>
      <c r="AY6" s="443"/>
      <c r="AZ6" s="105" t="s">
        <v>172</v>
      </c>
      <c r="BA6" s="92"/>
      <c r="BB6" s="442">
        <v>160</v>
      </c>
      <c r="BC6" s="443"/>
      <c r="BD6" s="105" t="s">
        <v>173</v>
      </c>
      <c r="BE6" s="92"/>
      <c r="BF6" s="102"/>
    </row>
    <row r="7" spans="2:64" s="98" customFormat="1" ht="6.75" customHeight="1">
      <c r="C7" s="92"/>
      <c r="D7" s="92"/>
      <c r="E7" s="92"/>
      <c r="F7" s="92"/>
      <c r="G7" s="93"/>
      <c r="H7" s="92"/>
      <c r="I7" s="92"/>
      <c r="J7" s="93"/>
      <c r="K7" s="92"/>
      <c r="L7" s="102"/>
      <c r="M7" s="102"/>
      <c r="N7" s="102"/>
      <c r="O7" s="102"/>
      <c r="P7" s="102"/>
      <c r="Q7" s="102"/>
      <c r="R7" s="102"/>
      <c r="S7" s="92"/>
      <c r="T7" s="92"/>
      <c r="U7" s="92"/>
      <c r="V7" s="92"/>
      <c r="W7" s="92"/>
      <c r="X7" s="92"/>
      <c r="Y7" s="92"/>
      <c r="Z7" s="103"/>
      <c r="AA7" s="103"/>
      <c r="AB7" s="92"/>
      <c r="AC7" s="92"/>
      <c r="AD7" s="92"/>
      <c r="AE7" s="92"/>
      <c r="AG7" s="92"/>
      <c r="AH7" s="92"/>
      <c r="AI7" s="92"/>
      <c r="AJ7" s="92"/>
      <c r="AK7" s="92"/>
      <c r="AL7" s="92"/>
      <c r="AM7" s="92"/>
      <c r="AN7" s="92"/>
      <c r="AO7" s="92"/>
      <c r="AP7" s="92"/>
      <c r="AQ7" s="92"/>
      <c r="AR7" s="92"/>
      <c r="AS7" s="92"/>
      <c r="AT7" s="92"/>
      <c r="AU7" s="92"/>
      <c r="AV7" s="92"/>
      <c r="AW7" s="92"/>
      <c r="AX7" s="92"/>
      <c r="AY7" s="92"/>
      <c r="AZ7" s="92"/>
      <c r="BA7" s="92"/>
      <c r="BB7" s="92"/>
      <c r="BC7" s="92"/>
      <c r="BD7" s="92"/>
      <c r="BE7" s="102"/>
      <c r="BF7" s="102"/>
    </row>
    <row r="8" spans="2:64" s="98" customFormat="1" ht="20.25" customHeight="1">
      <c r="B8" s="106"/>
      <c r="C8" s="106"/>
      <c r="D8" s="106"/>
      <c r="E8" s="106"/>
      <c r="F8" s="106"/>
      <c r="G8" s="107"/>
      <c r="H8" s="107"/>
      <c r="I8" s="107"/>
      <c r="J8" s="106"/>
      <c r="K8" s="106"/>
      <c r="L8" s="107"/>
      <c r="M8" s="107"/>
      <c r="N8" s="107"/>
      <c r="O8" s="106"/>
      <c r="P8" s="107"/>
      <c r="Q8" s="107"/>
      <c r="R8" s="107"/>
      <c r="S8" s="108"/>
      <c r="T8" s="109"/>
      <c r="U8" s="109"/>
      <c r="V8" s="110"/>
      <c r="Z8" s="103"/>
      <c r="AA8" s="111"/>
      <c r="AB8" s="93"/>
      <c r="AC8" s="103"/>
      <c r="AD8" s="103"/>
      <c r="AE8" s="103"/>
      <c r="AF8" s="97"/>
      <c r="AG8" s="112"/>
      <c r="AH8" s="112"/>
      <c r="AI8" s="112"/>
      <c r="AJ8" s="92"/>
      <c r="AK8" s="102"/>
      <c r="AL8" s="111"/>
      <c r="AM8" s="111"/>
      <c r="AN8" s="93"/>
      <c r="AO8" s="104"/>
      <c r="AP8" s="104"/>
      <c r="AQ8" s="104"/>
      <c r="AR8" s="113"/>
      <c r="AS8" s="113"/>
      <c r="AT8" s="92"/>
      <c r="AU8" s="114"/>
      <c r="AV8" s="114"/>
      <c r="AW8" s="106"/>
      <c r="AX8" s="92"/>
      <c r="AY8" s="92" t="s">
        <v>174</v>
      </c>
      <c r="AZ8" s="92"/>
      <c r="BA8" s="92"/>
      <c r="BB8" s="444" t="e">
        <f>DAY(EOMONTH(DATE(AC2,AG2,1),0))</f>
        <v>#VALUE!</v>
      </c>
      <c r="BC8" s="445"/>
      <c r="BD8" s="92" t="s">
        <v>175</v>
      </c>
      <c r="BE8" s="92"/>
      <c r="BF8" s="92"/>
      <c r="BJ8" s="96"/>
      <c r="BK8" s="96"/>
      <c r="BL8" s="96"/>
    </row>
    <row r="9" spans="2:64" s="98" customFormat="1" ht="6" customHeight="1">
      <c r="B9" s="104"/>
      <c r="C9" s="104"/>
      <c r="D9" s="104"/>
      <c r="E9" s="104"/>
      <c r="F9" s="104"/>
      <c r="G9" s="106"/>
      <c r="H9" s="107"/>
      <c r="I9" s="104"/>
      <c r="J9" s="104"/>
      <c r="K9" s="104"/>
      <c r="L9" s="106"/>
      <c r="M9" s="107"/>
      <c r="N9" s="104"/>
      <c r="O9" s="104"/>
      <c r="P9" s="106"/>
      <c r="Q9" s="104"/>
      <c r="R9" s="104"/>
      <c r="S9" s="104"/>
      <c r="T9" s="104"/>
      <c r="U9" s="104"/>
      <c r="V9" s="104"/>
      <c r="Z9" s="92"/>
      <c r="AA9" s="92"/>
      <c r="AB9" s="92"/>
      <c r="AC9" s="92"/>
      <c r="AD9" s="92"/>
      <c r="AE9" s="92"/>
      <c r="AG9" s="103"/>
      <c r="AH9" s="92"/>
      <c r="AI9" s="92"/>
      <c r="AJ9" s="112"/>
      <c r="AK9" s="92"/>
      <c r="AL9" s="92"/>
      <c r="AM9" s="92"/>
      <c r="AN9" s="92"/>
      <c r="AO9" s="92"/>
      <c r="AP9" s="92"/>
      <c r="AQ9" s="103"/>
      <c r="AR9" s="103"/>
      <c r="AS9" s="103"/>
      <c r="AT9" s="92"/>
      <c r="AU9" s="92"/>
      <c r="AV9" s="92"/>
      <c r="AW9" s="92"/>
      <c r="AX9" s="92"/>
      <c r="AY9" s="92"/>
      <c r="AZ9" s="92"/>
      <c r="BA9" s="92"/>
      <c r="BB9" s="92"/>
      <c r="BC9" s="92"/>
      <c r="BD9" s="92"/>
      <c r="BE9" s="92"/>
      <c r="BF9" s="92"/>
      <c r="BJ9" s="96"/>
      <c r="BK9" s="96"/>
      <c r="BL9" s="96"/>
    </row>
    <row r="10" spans="2:64" s="98" customFormat="1" ht="19.2">
      <c r="B10" s="106"/>
      <c r="C10" s="106"/>
      <c r="D10" s="106"/>
      <c r="E10" s="106"/>
      <c r="F10" s="106"/>
      <c r="G10" s="107"/>
      <c r="H10" s="107"/>
      <c r="I10" s="107"/>
      <c r="J10" s="106"/>
      <c r="K10" s="106"/>
      <c r="L10" s="107"/>
      <c r="M10" s="107"/>
      <c r="N10" s="107"/>
      <c r="O10" s="106"/>
      <c r="P10" s="107"/>
      <c r="Q10" s="107"/>
      <c r="R10" s="107"/>
      <c r="S10" s="108"/>
      <c r="T10" s="109"/>
      <c r="U10" s="109"/>
      <c r="V10" s="110"/>
      <c r="Z10" s="103"/>
      <c r="AA10" s="111"/>
      <c r="AB10" s="93"/>
      <c r="AC10" s="103"/>
      <c r="AD10" s="103"/>
      <c r="AE10" s="103"/>
      <c r="AG10" s="112"/>
      <c r="AH10" s="112"/>
      <c r="AI10" s="112"/>
      <c r="AJ10" s="92"/>
      <c r="AK10" s="102"/>
      <c r="AL10" s="111"/>
      <c r="AM10" s="92"/>
      <c r="AN10" s="92"/>
      <c r="AO10" s="115"/>
      <c r="AP10" s="115"/>
      <c r="AQ10" s="115"/>
      <c r="AR10" s="105"/>
      <c r="AS10" s="103"/>
      <c r="AT10" s="103"/>
      <c r="AU10" s="103"/>
      <c r="AV10" s="92"/>
      <c r="AW10" s="92"/>
      <c r="AX10" s="116"/>
      <c r="AY10" s="116"/>
      <c r="AZ10" s="102" t="s">
        <v>176</v>
      </c>
      <c r="BA10" s="92"/>
      <c r="BB10" s="442">
        <v>1</v>
      </c>
      <c r="BC10" s="446"/>
      <c r="BD10" s="443"/>
      <c r="BE10" s="117" t="s">
        <v>177</v>
      </c>
      <c r="BF10" s="92"/>
      <c r="BJ10" s="96"/>
      <c r="BK10" s="96"/>
      <c r="BL10" s="96"/>
    </row>
    <row r="11" spans="2:64" s="98" customFormat="1" ht="6" customHeight="1">
      <c r="B11" s="104"/>
      <c r="C11" s="104"/>
      <c r="D11" s="104"/>
      <c r="E11" s="104"/>
      <c r="F11" s="99"/>
      <c r="G11" s="104"/>
      <c r="H11" s="104"/>
      <c r="I11" s="104"/>
      <c r="J11" s="104"/>
      <c r="K11" s="106"/>
      <c r="L11" s="107"/>
      <c r="M11" s="104"/>
      <c r="N11" s="104"/>
      <c r="O11" s="106"/>
      <c r="P11" s="104"/>
      <c r="Q11" s="104"/>
      <c r="R11" s="104"/>
      <c r="S11" s="104"/>
      <c r="T11" s="104"/>
      <c r="U11" s="104"/>
      <c r="V11" s="99"/>
      <c r="Z11" s="92"/>
      <c r="AA11" s="92"/>
      <c r="AB11" s="92"/>
      <c r="AC11" s="92"/>
      <c r="AD11" s="92"/>
      <c r="AE11" s="92"/>
      <c r="AG11" s="103"/>
      <c r="AH11" s="112"/>
      <c r="AI11" s="92"/>
      <c r="AJ11" s="112"/>
      <c r="AK11" s="92"/>
      <c r="AL11" s="92"/>
      <c r="AM11" s="92"/>
      <c r="AN11" s="92"/>
      <c r="AO11" s="104"/>
      <c r="AP11" s="104"/>
      <c r="AQ11" s="106"/>
      <c r="AR11" s="118"/>
      <c r="AS11" s="103"/>
      <c r="AT11" s="103"/>
      <c r="AU11" s="103"/>
      <c r="AV11" s="92"/>
      <c r="AW11" s="92"/>
      <c r="AX11" s="116"/>
      <c r="AY11" s="116"/>
      <c r="AZ11" s="92"/>
      <c r="BA11" s="92"/>
      <c r="BB11" s="103"/>
      <c r="BC11" s="103"/>
      <c r="BD11" s="103"/>
      <c r="BE11" s="117"/>
      <c r="BF11" s="92"/>
      <c r="BJ11" s="96"/>
      <c r="BK11" s="96"/>
      <c r="BL11" s="96"/>
    </row>
    <row r="12" spans="2:64" s="98" customFormat="1" ht="20.25" customHeight="1">
      <c r="B12" s="119"/>
      <c r="C12" s="119"/>
      <c r="D12" s="119"/>
      <c r="E12" s="119"/>
      <c r="F12" s="119"/>
      <c r="G12" s="119"/>
      <c r="H12" s="119"/>
      <c r="I12" s="119"/>
      <c r="J12" s="119"/>
      <c r="K12" s="119"/>
      <c r="L12" s="119"/>
      <c r="M12" s="119"/>
      <c r="N12" s="119"/>
      <c r="O12" s="119"/>
      <c r="P12" s="119"/>
      <c r="Q12" s="119"/>
      <c r="R12" s="119"/>
      <c r="S12" s="119"/>
      <c r="T12" s="119"/>
      <c r="U12" s="119"/>
      <c r="V12" s="119"/>
      <c r="Z12" s="106"/>
      <c r="AA12" s="120"/>
      <c r="AB12" s="120"/>
      <c r="AC12" s="106"/>
      <c r="AD12" s="103"/>
      <c r="AE12" s="103"/>
      <c r="AF12" s="97"/>
      <c r="AG12" s="93"/>
      <c r="AH12" s="112"/>
      <c r="AI12" s="92"/>
      <c r="AJ12" s="112"/>
      <c r="AK12" s="92"/>
      <c r="AL12" s="92"/>
      <c r="AM12" s="92"/>
      <c r="AN12" s="92"/>
      <c r="AO12" s="447"/>
      <c r="AP12" s="447"/>
      <c r="AQ12" s="447"/>
      <c r="AR12" s="105"/>
      <c r="AS12" s="103"/>
      <c r="AT12" s="103"/>
      <c r="AU12" s="103"/>
      <c r="AV12" s="92"/>
      <c r="AW12" s="92"/>
      <c r="AX12" s="116"/>
      <c r="AY12" s="116"/>
      <c r="AZ12" s="92"/>
      <c r="BA12" s="92"/>
      <c r="BB12" s="442">
        <v>1</v>
      </c>
      <c r="BC12" s="446"/>
      <c r="BD12" s="443"/>
      <c r="BE12" s="121" t="s">
        <v>178</v>
      </c>
      <c r="BF12" s="92"/>
      <c r="BJ12" s="96"/>
      <c r="BK12" s="96"/>
      <c r="BL12" s="96"/>
    </row>
    <row r="13" spans="2:64" s="98" customFormat="1" ht="6.75" customHeight="1">
      <c r="B13" s="119"/>
      <c r="C13" s="119"/>
      <c r="D13" s="119"/>
      <c r="E13" s="119"/>
      <c r="F13" s="119"/>
      <c r="G13" s="119"/>
      <c r="H13" s="119"/>
      <c r="I13" s="119"/>
      <c r="J13" s="119"/>
      <c r="K13" s="119"/>
      <c r="L13" s="119"/>
      <c r="M13" s="119"/>
      <c r="N13" s="119"/>
      <c r="O13" s="119"/>
      <c r="P13" s="119"/>
      <c r="Q13" s="119"/>
      <c r="R13" s="119"/>
      <c r="S13" s="119"/>
      <c r="T13" s="119"/>
      <c r="U13" s="119"/>
      <c r="V13" s="119"/>
      <c r="Z13" s="107"/>
      <c r="AA13" s="122"/>
      <c r="AB13" s="122"/>
      <c r="AC13" s="107"/>
      <c r="AD13" s="112"/>
      <c r="AE13" s="112"/>
      <c r="AG13" s="92"/>
      <c r="AH13" s="92"/>
      <c r="AI13" s="92"/>
      <c r="AJ13" s="92"/>
      <c r="AK13" s="92"/>
      <c r="AL13" s="92"/>
      <c r="AM13" s="92"/>
      <c r="AN13" s="92"/>
      <c r="AO13" s="104"/>
      <c r="AP13" s="104"/>
      <c r="AQ13" s="104"/>
      <c r="AR13" s="92"/>
      <c r="AS13" s="103"/>
      <c r="AT13" s="103"/>
      <c r="AU13" s="103"/>
      <c r="AV13" s="92"/>
      <c r="AW13" s="92"/>
      <c r="AX13" s="116"/>
      <c r="AY13" s="116"/>
      <c r="AZ13" s="92"/>
      <c r="BA13" s="92"/>
      <c r="BB13" s="103"/>
      <c r="BC13" s="103"/>
      <c r="BD13" s="103"/>
      <c r="BE13" s="117"/>
      <c r="BF13" s="92"/>
      <c r="BJ13" s="96"/>
      <c r="BK13" s="96"/>
      <c r="BL13" s="96"/>
    </row>
    <row r="14" spans="2:64" s="98" customFormat="1" ht="19.2">
      <c r="B14" s="119"/>
      <c r="C14" s="119"/>
      <c r="D14" s="119"/>
      <c r="E14" s="119"/>
      <c r="F14" s="119"/>
      <c r="G14" s="119"/>
      <c r="H14" s="119"/>
      <c r="I14" s="119"/>
      <c r="J14" s="119"/>
      <c r="K14" s="119"/>
      <c r="L14" s="119"/>
      <c r="M14" s="119"/>
      <c r="N14" s="119"/>
      <c r="O14" s="119"/>
      <c r="P14" s="119"/>
      <c r="Q14" s="119"/>
      <c r="R14" s="119"/>
      <c r="S14" s="119"/>
      <c r="T14" s="119"/>
      <c r="U14" s="119"/>
      <c r="V14" s="119"/>
      <c r="Z14" s="106"/>
      <c r="AA14" s="120"/>
      <c r="AB14" s="120"/>
      <c r="AC14" s="106"/>
      <c r="AD14" s="103"/>
      <c r="AE14" s="103"/>
      <c r="AG14" s="92"/>
      <c r="AH14" s="92"/>
      <c r="AI14" s="92"/>
      <c r="AJ14" s="92"/>
      <c r="AK14" s="92"/>
      <c r="AL14" s="92"/>
      <c r="AM14" s="92"/>
      <c r="AN14" s="92"/>
      <c r="AO14" s="104"/>
      <c r="AP14" s="104"/>
      <c r="AQ14" s="104"/>
      <c r="AR14" s="92"/>
      <c r="AS14" s="103"/>
      <c r="AT14" s="102" t="s">
        <v>179</v>
      </c>
      <c r="AU14" s="401"/>
      <c r="AV14" s="402"/>
      <c r="AW14" s="403"/>
      <c r="AX14" s="103" t="s">
        <v>180</v>
      </c>
      <c r="AY14" s="401"/>
      <c r="AZ14" s="402"/>
      <c r="BA14" s="403"/>
      <c r="BB14" s="102" t="s">
        <v>181</v>
      </c>
      <c r="BC14" s="404">
        <f>(AY14-AU14)*24</f>
        <v>0</v>
      </c>
      <c r="BD14" s="405"/>
      <c r="BE14" s="93" t="s">
        <v>182</v>
      </c>
      <c r="BF14" s="103"/>
      <c r="BJ14" s="96"/>
      <c r="BK14" s="96"/>
      <c r="BL14" s="96"/>
    </row>
    <row r="15" spans="2:64" s="98" customFormat="1" ht="6.75" customHeight="1">
      <c r="C15" s="113"/>
      <c r="D15" s="113"/>
      <c r="E15" s="113"/>
      <c r="F15" s="113"/>
      <c r="G15" s="92"/>
      <c r="H15" s="92"/>
      <c r="I15" s="102"/>
      <c r="J15" s="103"/>
      <c r="K15" s="112"/>
      <c r="L15" s="92"/>
      <c r="M15" s="92"/>
      <c r="N15" s="103"/>
      <c r="O15" s="92"/>
      <c r="P15" s="92"/>
      <c r="Q15" s="112"/>
      <c r="R15" s="92"/>
      <c r="S15" s="92"/>
      <c r="T15" s="92"/>
      <c r="U15" s="92"/>
      <c r="V15" s="92"/>
      <c r="W15" s="102"/>
      <c r="X15" s="103"/>
      <c r="Y15" s="103"/>
      <c r="Z15" s="93"/>
      <c r="AA15" s="103"/>
      <c r="AB15" s="102"/>
      <c r="AC15" s="103"/>
      <c r="AD15" s="112"/>
      <c r="AE15" s="92"/>
      <c r="AG15" s="97"/>
      <c r="AH15" s="123"/>
      <c r="AJ15" s="123"/>
      <c r="AQ15" s="97"/>
      <c r="AR15" s="97"/>
      <c r="AS15" s="97"/>
      <c r="AT15" s="97"/>
      <c r="AU15" s="97"/>
      <c r="AX15" s="124"/>
      <c r="AY15" s="124"/>
      <c r="BB15" s="97"/>
      <c r="BC15" s="97"/>
      <c r="BD15" s="97"/>
      <c r="BE15" s="125"/>
      <c r="BJ15" s="96"/>
      <c r="BK15" s="96"/>
      <c r="BL15" s="96"/>
    </row>
    <row r="16" spans="2:64" ht="8.4" customHeight="1" thickBot="1">
      <c r="C16" s="122"/>
      <c r="D16" s="122"/>
      <c r="E16" s="122"/>
      <c r="F16" s="122"/>
      <c r="G16" s="122"/>
      <c r="X16" s="122"/>
      <c r="AN16" s="122"/>
      <c r="BE16" s="126"/>
      <c r="BF16" s="126"/>
      <c r="BG16" s="126"/>
    </row>
    <row r="17" spans="2:58" ht="20.25" customHeight="1">
      <c r="B17" s="406" t="s">
        <v>183</v>
      </c>
      <c r="C17" s="409" t="s">
        <v>184</v>
      </c>
      <c r="D17" s="410"/>
      <c r="E17" s="411"/>
      <c r="F17" s="127"/>
      <c r="G17" s="418" t="s">
        <v>185</v>
      </c>
      <c r="H17" s="421" t="s">
        <v>186</v>
      </c>
      <c r="I17" s="410"/>
      <c r="J17" s="410"/>
      <c r="K17" s="411"/>
      <c r="L17" s="421" t="s">
        <v>187</v>
      </c>
      <c r="M17" s="410"/>
      <c r="N17" s="410"/>
      <c r="O17" s="424"/>
      <c r="P17" s="427"/>
      <c r="Q17" s="428"/>
      <c r="R17" s="429"/>
      <c r="S17" s="436" t="s">
        <v>188</v>
      </c>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8"/>
      <c r="AX17" s="380" t="str">
        <f>IF(BB3="４週","(11) 1～4週目の勤務時間数合計","(11) 1か月の勤務時間数   合計")</f>
        <v>(11) 1～4週目の勤務時間数合計</v>
      </c>
      <c r="AY17" s="381"/>
      <c r="AZ17" s="386" t="s">
        <v>189</v>
      </c>
      <c r="BA17" s="387"/>
      <c r="BB17" s="392" t="s">
        <v>190</v>
      </c>
      <c r="BC17" s="393"/>
      <c r="BD17" s="393"/>
      <c r="BE17" s="393"/>
      <c r="BF17" s="394"/>
    </row>
    <row r="18" spans="2:58" ht="20.25" customHeight="1">
      <c r="B18" s="407"/>
      <c r="C18" s="412"/>
      <c r="D18" s="413"/>
      <c r="E18" s="414"/>
      <c r="F18" s="128"/>
      <c r="G18" s="419"/>
      <c r="H18" s="422"/>
      <c r="I18" s="413"/>
      <c r="J18" s="413"/>
      <c r="K18" s="414"/>
      <c r="L18" s="422"/>
      <c r="M18" s="413"/>
      <c r="N18" s="413"/>
      <c r="O18" s="425"/>
      <c r="P18" s="430"/>
      <c r="Q18" s="431"/>
      <c r="R18" s="432"/>
      <c r="S18" s="395" t="s">
        <v>191</v>
      </c>
      <c r="T18" s="396"/>
      <c r="U18" s="396"/>
      <c r="V18" s="396"/>
      <c r="W18" s="396"/>
      <c r="X18" s="396"/>
      <c r="Y18" s="397"/>
      <c r="Z18" s="395" t="s">
        <v>192</v>
      </c>
      <c r="AA18" s="396"/>
      <c r="AB18" s="396"/>
      <c r="AC18" s="396"/>
      <c r="AD18" s="396"/>
      <c r="AE18" s="396"/>
      <c r="AF18" s="397"/>
      <c r="AG18" s="395" t="s">
        <v>193</v>
      </c>
      <c r="AH18" s="396"/>
      <c r="AI18" s="396"/>
      <c r="AJ18" s="396"/>
      <c r="AK18" s="396"/>
      <c r="AL18" s="396"/>
      <c r="AM18" s="397"/>
      <c r="AN18" s="395" t="s">
        <v>194</v>
      </c>
      <c r="AO18" s="396"/>
      <c r="AP18" s="396"/>
      <c r="AQ18" s="396"/>
      <c r="AR18" s="396"/>
      <c r="AS18" s="396"/>
      <c r="AT18" s="397"/>
      <c r="AU18" s="398" t="s">
        <v>195</v>
      </c>
      <c r="AV18" s="399"/>
      <c r="AW18" s="400"/>
      <c r="AX18" s="382"/>
      <c r="AY18" s="383"/>
      <c r="AZ18" s="388"/>
      <c r="BA18" s="389"/>
      <c r="BB18" s="237"/>
      <c r="BC18" s="238"/>
      <c r="BD18" s="238"/>
      <c r="BE18" s="238"/>
      <c r="BF18" s="239"/>
    </row>
    <row r="19" spans="2:58" ht="20.25" customHeight="1">
      <c r="B19" s="407"/>
      <c r="C19" s="412"/>
      <c r="D19" s="413"/>
      <c r="E19" s="414"/>
      <c r="F19" s="128"/>
      <c r="G19" s="419"/>
      <c r="H19" s="422"/>
      <c r="I19" s="413"/>
      <c r="J19" s="413"/>
      <c r="K19" s="414"/>
      <c r="L19" s="422"/>
      <c r="M19" s="413"/>
      <c r="N19" s="413"/>
      <c r="O19" s="425"/>
      <c r="P19" s="430"/>
      <c r="Q19" s="431"/>
      <c r="R19" s="432"/>
      <c r="S19" s="129">
        <v>1</v>
      </c>
      <c r="T19" s="130">
        <v>2</v>
      </c>
      <c r="U19" s="130">
        <v>3</v>
      </c>
      <c r="V19" s="130">
        <v>4</v>
      </c>
      <c r="W19" s="130">
        <v>5</v>
      </c>
      <c r="X19" s="130">
        <v>6</v>
      </c>
      <c r="Y19" s="131">
        <v>7</v>
      </c>
      <c r="Z19" s="129">
        <v>8</v>
      </c>
      <c r="AA19" s="130">
        <v>9</v>
      </c>
      <c r="AB19" s="130">
        <v>10</v>
      </c>
      <c r="AC19" s="130">
        <v>11</v>
      </c>
      <c r="AD19" s="130">
        <v>12</v>
      </c>
      <c r="AE19" s="130">
        <v>13</v>
      </c>
      <c r="AF19" s="131">
        <v>14</v>
      </c>
      <c r="AG19" s="132">
        <v>15</v>
      </c>
      <c r="AH19" s="130">
        <v>16</v>
      </c>
      <c r="AI19" s="130">
        <v>17</v>
      </c>
      <c r="AJ19" s="130">
        <v>18</v>
      </c>
      <c r="AK19" s="130">
        <v>19</v>
      </c>
      <c r="AL19" s="130">
        <v>20</v>
      </c>
      <c r="AM19" s="131">
        <v>21</v>
      </c>
      <c r="AN19" s="129">
        <v>22</v>
      </c>
      <c r="AO19" s="130">
        <v>23</v>
      </c>
      <c r="AP19" s="130">
        <v>24</v>
      </c>
      <c r="AQ19" s="130">
        <v>25</v>
      </c>
      <c r="AR19" s="130">
        <v>26</v>
      </c>
      <c r="AS19" s="130">
        <v>27</v>
      </c>
      <c r="AT19" s="131">
        <v>28</v>
      </c>
      <c r="AU19" s="129" t="str">
        <f>IF($BB$3="暦月",IF(DAY(DATE($AC$2,$AG$2,29))=29,29,""),"")</f>
        <v/>
      </c>
      <c r="AV19" s="130" t="str">
        <f>IF($BB$3="暦月",IF(DAY(DATE($AC$2,$AG$2,30))=30,30,""),"")</f>
        <v/>
      </c>
      <c r="AW19" s="131" t="str">
        <f>IF($BB$3="暦月",IF(DAY(DATE($AC$2,$AG$2,31))=31,31,""),"")</f>
        <v/>
      </c>
      <c r="AX19" s="382"/>
      <c r="AY19" s="383"/>
      <c r="AZ19" s="388"/>
      <c r="BA19" s="389"/>
      <c r="BB19" s="237"/>
      <c r="BC19" s="238"/>
      <c r="BD19" s="238"/>
      <c r="BE19" s="238"/>
      <c r="BF19" s="239"/>
    </row>
    <row r="20" spans="2:58" ht="19.2" hidden="1" customHeight="1">
      <c r="B20" s="407"/>
      <c r="C20" s="412"/>
      <c r="D20" s="413"/>
      <c r="E20" s="414"/>
      <c r="F20" s="128"/>
      <c r="G20" s="419"/>
      <c r="H20" s="422"/>
      <c r="I20" s="413"/>
      <c r="J20" s="413"/>
      <c r="K20" s="414"/>
      <c r="L20" s="422"/>
      <c r="M20" s="413"/>
      <c r="N20" s="413"/>
      <c r="O20" s="425"/>
      <c r="P20" s="430"/>
      <c r="Q20" s="431"/>
      <c r="R20" s="432"/>
      <c r="S20" s="129" t="e">
        <f>WEEKDAY(DATE($AC$2,$AG$2,1))</f>
        <v>#VALUE!</v>
      </c>
      <c r="T20" s="130" t="e">
        <f>WEEKDAY(DATE($AC$2,$AG$2,2))</f>
        <v>#VALUE!</v>
      </c>
      <c r="U20" s="130" t="e">
        <f>WEEKDAY(DATE($AC$2,$AG$2,3))</f>
        <v>#VALUE!</v>
      </c>
      <c r="V20" s="130" t="e">
        <f>WEEKDAY(DATE($AC$2,$AG$2,4))</f>
        <v>#VALUE!</v>
      </c>
      <c r="W20" s="130" t="e">
        <f>WEEKDAY(DATE($AC$2,$AG$2,5))</f>
        <v>#VALUE!</v>
      </c>
      <c r="X20" s="130" t="e">
        <f>WEEKDAY(DATE($AC$2,$AG$2,6))</f>
        <v>#VALUE!</v>
      </c>
      <c r="Y20" s="131" t="e">
        <f>WEEKDAY(DATE($AC$2,$AG$2,7))</f>
        <v>#VALUE!</v>
      </c>
      <c r="Z20" s="129" t="e">
        <f>WEEKDAY(DATE($AC$2,$AG$2,8))</f>
        <v>#VALUE!</v>
      </c>
      <c r="AA20" s="130" t="e">
        <f>WEEKDAY(DATE($AC$2,$AG$2,9))</f>
        <v>#VALUE!</v>
      </c>
      <c r="AB20" s="130" t="e">
        <f>WEEKDAY(DATE($AC$2,$AG$2,10))</f>
        <v>#VALUE!</v>
      </c>
      <c r="AC20" s="130" t="e">
        <f>WEEKDAY(DATE($AC$2,$AG$2,11))</f>
        <v>#VALUE!</v>
      </c>
      <c r="AD20" s="130" t="e">
        <f>WEEKDAY(DATE($AC$2,$AG$2,12))</f>
        <v>#VALUE!</v>
      </c>
      <c r="AE20" s="130" t="e">
        <f>WEEKDAY(DATE($AC$2,$AG$2,13))</f>
        <v>#VALUE!</v>
      </c>
      <c r="AF20" s="131" t="e">
        <f>WEEKDAY(DATE($AC$2,$AG$2,14))</f>
        <v>#VALUE!</v>
      </c>
      <c r="AG20" s="129" t="e">
        <f>WEEKDAY(DATE($AC$2,$AG$2,15))</f>
        <v>#VALUE!</v>
      </c>
      <c r="AH20" s="130" t="e">
        <f>WEEKDAY(DATE($AC$2,$AG$2,16))</f>
        <v>#VALUE!</v>
      </c>
      <c r="AI20" s="130" t="e">
        <f>WEEKDAY(DATE($AC$2,$AG$2,17))</f>
        <v>#VALUE!</v>
      </c>
      <c r="AJ20" s="130" t="e">
        <f>WEEKDAY(DATE($AC$2,$AG$2,18))</f>
        <v>#VALUE!</v>
      </c>
      <c r="AK20" s="130" t="e">
        <f>WEEKDAY(DATE($AC$2,$AG$2,19))</f>
        <v>#VALUE!</v>
      </c>
      <c r="AL20" s="130" t="e">
        <f>WEEKDAY(DATE($AC$2,$AG$2,20))</f>
        <v>#VALUE!</v>
      </c>
      <c r="AM20" s="131" t="e">
        <f>WEEKDAY(DATE($AC$2,$AG$2,21))</f>
        <v>#VALUE!</v>
      </c>
      <c r="AN20" s="129" t="e">
        <f>WEEKDAY(DATE($AC$2,$AG$2,22))</f>
        <v>#VALUE!</v>
      </c>
      <c r="AO20" s="130" t="e">
        <f>WEEKDAY(DATE($AC$2,$AG$2,23))</f>
        <v>#VALUE!</v>
      </c>
      <c r="AP20" s="130" t="e">
        <f>WEEKDAY(DATE($AC$2,$AG$2,24))</f>
        <v>#VALUE!</v>
      </c>
      <c r="AQ20" s="130" t="e">
        <f>WEEKDAY(DATE($AC$2,$AG$2,25))</f>
        <v>#VALUE!</v>
      </c>
      <c r="AR20" s="130" t="e">
        <f>WEEKDAY(DATE($AC$2,$AG$2,26))</f>
        <v>#VALUE!</v>
      </c>
      <c r="AS20" s="130" t="e">
        <f>WEEKDAY(DATE($AC$2,$AG$2,27))</f>
        <v>#VALUE!</v>
      </c>
      <c r="AT20" s="131" t="e">
        <f>WEEKDAY(DATE($AC$2,$AG$2,28))</f>
        <v>#VALUE!</v>
      </c>
      <c r="AU20" s="129">
        <f>IF(AU19=29,WEEKDAY(DATE($AC$2,$AG$2,29)),0)</f>
        <v>0</v>
      </c>
      <c r="AV20" s="130">
        <f>IF(AV19=30,WEEKDAY(DATE($AC$2,$AG$2,30)),0)</f>
        <v>0</v>
      </c>
      <c r="AW20" s="131">
        <f>IF(AW19=31,WEEKDAY(DATE($AC$2,$AG$2,31)),0)</f>
        <v>0</v>
      </c>
      <c r="AX20" s="382"/>
      <c r="AY20" s="383"/>
      <c r="AZ20" s="388"/>
      <c r="BA20" s="389"/>
      <c r="BB20" s="237"/>
      <c r="BC20" s="238"/>
      <c r="BD20" s="238"/>
      <c r="BE20" s="238"/>
      <c r="BF20" s="239"/>
    </row>
    <row r="21" spans="2:58" ht="22.5" customHeight="1" thickBot="1">
      <c r="B21" s="408"/>
      <c r="C21" s="415"/>
      <c r="D21" s="416"/>
      <c r="E21" s="417"/>
      <c r="F21" s="133"/>
      <c r="G21" s="420"/>
      <c r="H21" s="423"/>
      <c r="I21" s="416"/>
      <c r="J21" s="416"/>
      <c r="K21" s="417"/>
      <c r="L21" s="423"/>
      <c r="M21" s="416"/>
      <c r="N21" s="416"/>
      <c r="O21" s="426"/>
      <c r="P21" s="433"/>
      <c r="Q21" s="434"/>
      <c r="R21" s="435"/>
      <c r="S21" s="134" t="e">
        <f>IF(S20=1,"日",IF(S20=2,"月",IF(S20=3,"火",IF(S20=4,"水",IF(S20=5,"木",IF(S20=6,"金","土"))))))</f>
        <v>#VALUE!</v>
      </c>
      <c r="T21" s="135" t="e">
        <f t="shared" ref="T21:AT21" si="0">IF(T20=1,"日",IF(T20=2,"月",IF(T20=3,"火",IF(T20=4,"水",IF(T20=5,"木",IF(T20=6,"金","土"))))))</f>
        <v>#VALUE!</v>
      </c>
      <c r="U21" s="135" t="e">
        <f t="shared" si="0"/>
        <v>#VALUE!</v>
      </c>
      <c r="V21" s="135" t="e">
        <f t="shared" si="0"/>
        <v>#VALUE!</v>
      </c>
      <c r="W21" s="135" t="e">
        <f t="shared" si="0"/>
        <v>#VALUE!</v>
      </c>
      <c r="X21" s="135" t="e">
        <f t="shared" si="0"/>
        <v>#VALUE!</v>
      </c>
      <c r="Y21" s="136" t="e">
        <f t="shared" si="0"/>
        <v>#VALUE!</v>
      </c>
      <c r="Z21" s="134" t="e">
        <f>IF(Z20=1,"日",IF(Z20=2,"月",IF(Z20=3,"火",IF(Z20=4,"水",IF(Z20=5,"木",IF(Z20=6,"金","土"))))))</f>
        <v>#VALUE!</v>
      </c>
      <c r="AA21" s="135" t="e">
        <f t="shared" si="0"/>
        <v>#VALUE!</v>
      </c>
      <c r="AB21" s="135" t="e">
        <f t="shared" si="0"/>
        <v>#VALUE!</v>
      </c>
      <c r="AC21" s="135" t="e">
        <f t="shared" si="0"/>
        <v>#VALUE!</v>
      </c>
      <c r="AD21" s="135" t="e">
        <f t="shared" si="0"/>
        <v>#VALUE!</v>
      </c>
      <c r="AE21" s="135" t="e">
        <f t="shared" si="0"/>
        <v>#VALUE!</v>
      </c>
      <c r="AF21" s="136" t="e">
        <f t="shared" si="0"/>
        <v>#VALUE!</v>
      </c>
      <c r="AG21" s="134" t="e">
        <f>IF(AG20=1,"日",IF(AG20=2,"月",IF(AG20=3,"火",IF(AG20=4,"水",IF(AG20=5,"木",IF(AG20=6,"金","土"))))))</f>
        <v>#VALUE!</v>
      </c>
      <c r="AH21" s="135" t="e">
        <f t="shared" si="0"/>
        <v>#VALUE!</v>
      </c>
      <c r="AI21" s="135" t="e">
        <f t="shared" si="0"/>
        <v>#VALUE!</v>
      </c>
      <c r="AJ21" s="135" t="e">
        <f t="shared" si="0"/>
        <v>#VALUE!</v>
      </c>
      <c r="AK21" s="135" t="e">
        <f t="shared" si="0"/>
        <v>#VALUE!</v>
      </c>
      <c r="AL21" s="135" t="e">
        <f t="shared" si="0"/>
        <v>#VALUE!</v>
      </c>
      <c r="AM21" s="136" t="e">
        <f t="shared" si="0"/>
        <v>#VALUE!</v>
      </c>
      <c r="AN21" s="134" t="e">
        <f>IF(AN20=1,"日",IF(AN20=2,"月",IF(AN20=3,"火",IF(AN20=4,"水",IF(AN20=5,"木",IF(AN20=6,"金","土"))))))</f>
        <v>#VALUE!</v>
      </c>
      <c r="AO21" s="135" t="e">
        <f t="shared" si="0"/>
        <v>#VALUE!</v>
      </c>
      <c r="AP21" s="135" t="e">
        <f t="shared" si="0"/>
        <v>#VALUE!</v>
      </c>
      <c r="AQ21" s="135" t="e">
        <f t="shared" si="0"/>
        <v>#VALUE!</v>
      </c>
      <c r="AR21" s="135" t="e">
        <f t="shared" si="0"/>
        <v>#VALUE!</v>
      </c>
      <c r="AS21" s="135" t="e">
        <f t="shared" si="0"/>
        <v>#VALUE!</v>
      </c>
      <c r="AT21" s="136" t="e">
        <f t="shared" si="0"/>
        <v>#VALUE!</v>
      </c>
      <c r="AU21" s="135" t="str">
        <f>IF(AU20=1,"日",IF(AU20=2,"月",IF(AU20=3,"火",IF(AU20=4,"水",IF(AU20=5,"木",IF(AU20=6,"金",IF(AU20=0,"","土")))))))</f>
        <v/>
      </c>
      <c r="AV21" s="135" t="str">
        <f>IF(AV20=1,"日",IF(AV20=2,"月",IF(AV20=3,"火",IF(AV20=4,"水",IF(AV20=5,"木",IF(AV20=6,"金",IF(AV20=0,"","土")))))))</f>
        <v/>
      </c>
      <c r="AW21" s="135" t="str">
        <f>IF(AW20=1,"日",IF(AW20=2,"月",IF(AW20=3,"火",IF(AW20=4,"水",IF(AW20=5,"木",IF(AW20=6,"金",IF(AW20=0,"","土")))))))</f>
        <v/>
      </c>
      <c r="AX21" s="384"/>
      <c r="AY21" s="385"/>
      <c r="AZ21" s="390"/>
      <c r="BA21" s="391"/>
      <c r="BB21" s="240"/>
      <c r="BC21" s="241"/>
      <c r="BD21" s="241"/>
      <c r="BE21" s="241"/>
      <c r="BF21" s="242"/>
    </row>
    <row r="22" spans="2:58" ht="20.25" customHeight="1">
      <c r="B22" s="366">
        <v>1</v>
      </c>
      <c r="C22" s="367"/>
      <c r="D22" s="368"/>
      <c r="E22" s="369"/>
      <c r="F22" s="137"/>
      <c r="G22" s="370"/>
      <c r="H22" s="371"/>
      <c r="I22" s="372"/>
      <c r="J22" s="372"/>
      <c r="K22" s="373"/>
      <c r="L22" s="374"/>
      <c r="M22" s="375"/>
      <c r="N22" s="375"/>
      <c r="O22" s="376"/>
      <c r="P22" s="377" t="s">
        <v>196</v>
      </c>
      <c r="Q22" s="378"/>
      <c r="R22" s="379"/>
      <c r="S22" s="138" t="s">
        <v>260</v>
      </c>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39"/>
      <c r="AX22" s="359"/>
      <c r="AY22" s="360"/>
      <c r="AZ22" s="361"/>
      <c r="BA22" s="362"/>
      <c r="BB22" s="363"/>
      <c r="BC22" s="364"/>
      <c r="BD22" s="364"/>
      <c r="BE22" s="364"/>
      <c r="BF22" s="365"/>
    </row>
    <row r="23" spans="2:58" ht="20.25" customHeight="1">
      <c r="B23" s="306"/>
      <c r="C23" s="353"/>
      <c r="D23" s="354"/>
      <c r="E23" s="355"/>
      <c r="F23" s="141"/>
      <c r="G23" s="318"/>
      <c r="H23" s="323"/>
      <c r="I23" s="321"/>
      <c r="J23" s="321"/>
      <c r="K23" s="322"/>
      <c r="L23" s="328"/>
      <c r="M23" s="287"/>
      <c r="N23" s="287"/>
      <c r="O23" s="288"/>
      <c r="P23" s="292" t="s">
        <v>197</v>
      </c>
      <c r="Q23" s="293"/>
      <c r="R23" s="294"/>
      <c r="S23" s="142">
        <f>IF(S22="","",VLOOKUP(S22,'別紙６－１'!$C$6:$K$35,9,FALSE))</f>
        <v>8</v>
      </c>
      <c r="T23" s="143" t="str">
        <f>IF(T22="","",VLOOKUP(T22,'別紙６－１'!$C$6:$K$35,9,FALSE))</f>
        <v/>
      </c>
      <c r="U23" s="143" t="str">
        <f>IF(U22="","",VLOOKUP(U22,'別紙６－１'!$C$6:$K$35,9,FALSE))</f>
        <v/>
      </c>
      <c r="V23" s="143" t="str">
        <f>IF(V22="","",VLOOKUP(V22,'別紙６－１'!$C$6:$K$35,9,FALSE))</f>
        <v/>
      </c>
      <c r="W23" s="143" t="str">
        <f>IF(W22="","",VLOOKUP(W22,'別紙６－１'!$C$6:$K$35,9,FALSE))</f>
        <v/>
      </c>
      <c r="X23" s="143" t="str">
        <f>IF(X22="","",VLOOKUP(X22,'別紙６－１'!$C$6:$K$35,9,FALSE))</f>
        <v/>
      </c>
      <c r="Y23" s="144" t="str">
        <f>IF(Y22="","",VLOOKUP(Y22,'別紙６－１'!$C$6:$K$35,9,FALSE))</f>
        <v/>
      </c>
      <c r="Z23" s="142" t="str">
        <f>IF(Z22="","",VLOOKUP(Z22,'別紙６－１'!$C$6:$K$35,9,FALSE))</f>
        <v/>
      </c>
      <c r="AA23" s="143" t="str">
        <f>IF(AA22="","",VLOOKUP(AA22,'別紙６－１'!$C$6:$K$35,9,FALSE))</f>
        <v/>
      </c>
      <c r="AB23" s="143" t="str">
        <f>IF(AB22="","",VLOOKUP(AB22,'別紙６－１'!$C$6:$K$35,9,FALSE))</f>
        <v/>
      </c>
      <c r="AC23" s="143" t="str">
        <f>IF(AC22="","",VLOOKUP(AC22,'別紙６－１'!$C$6:$K$35,9,FALSE))</f>
        <v/>
      </c>
      <c r="AD23" s="143" t="str">
        <f>IF(AD22="","",VLOOKUP(AD22,'別紙６－１'!$C$6:$K$35,9,FALSE))</f>
        <v/>
      </c>
      <c r="AE23" s="143" t="str">
        <f>IF(AE22="","",VLOOKUP(AE22,'別紙６－１'!$C$6:$K$35,9,FALSE))</f>
        <v/>
      </c>
      <c r="AF23" s="144" t="str">
        <f>IF(AF22="","",VLOOKUP(AF22,'別紙６－１'!$C$6:$K$35,9,FALSE))</f>
        <v/>
      </c>
      <c r="AG23" s="142" t="str">
        <f>IF(AG22="","",VLOOKUP(AG22,'別紙６－１'!$C$6:$K$35,9,FALSE))</f>
        <v/>
      </c>
      <c r="AH23" s="143" t="str">
        <f>IF(AH22="","",VLOOKUP(AH22,'別紙６－１'!$C$6:$K$35,9,FALSE))</f>
        <v/>
      </c>
      <c r="AI23" s="143" t="str">
        <f>IF(AI22="","",VLOOKUP(AI22,'別紙６－１'!$C$6:$K$35,9,FALSE))</f>
        <v/>
      </c>
      <c r="AJ23" s="143" t="str">
        <f>IF(AJ22="","",VLOOKUP(AJ22,'別紙６－１'!$C$6:$K$35,9,FALSE))</f>
        <v/>
      </c>
      <c r="AK23" s="143" t="str">
        <f>IF(AK22="","",VLOOKUP(AK22,'別紙６－１'!$C$6:$K$35,9,FALSE))</f>
        <v/>
      </c>
      <c r="AL23" s="143" t="str">
        <f>IF(AL22="","",VLOOKUP(AL22,'別紙６－１'!$C$6:$K$35,9,FALSE))</f>
        <v/>
      </c>
      <c r="AM23" s="144" t="str">
        <f>IF(AM22="","",VLOOKUP(AM22,'別紙６－１'!$C$6:$K$35,9,FALSE))</f>
        <v/>
      </c>
      <c r="AN23" s="142" t="str">
        <f>IF(AN22="","",VLOOKUP(AN22,'別紙６－１'!$C$6:$K$35,9,FALSE))</f>
        <v/>
      </c>
      <c r="AO23" s="143" t="str">
        <f>IF(AO22="","",VLOOKUP(AO22,'別紙６－１'!$C$6:$K$35,9,FALSE))</f>
        <v/>
      </c>
      <c r="AP23" s="143" t="str">
        <f>IF(AP22="","",VLOOKUP(AP22,'別紙６－１'!$C$6:$K$35,9,FALSE))</f>
        <v/>
      </c>
      <c r="AQ23" s="143" t="str">
        <f>IF(AQ22="","",VLOOKUP(AQ22,'別紙６－１'!$C$6:$K$35,9,FALSE))</f>
        <v/>
      </c>
      <c r="AR23" s="143" t="str">
        <f>IF(AR22="","",VLOOKUP(AR22,'別紙６－１'!$C$6:$K$35,9,FALSE))</f>
        <v/>
      </c>
      <c r="AS23" s="143" t="str">
        <f>IF(AS22="","",VLOOKUP(AS22,'別紙６－１'!$C$6:$K$35,9,FALSE))</f>
        <v/>
      </c>
      <c r="AT23" s="144" t="str">
        <f>IF(AT22="","",VLOOKUP(AT22,'別紙６－１'!$C$6:$K$35,9,FALSE))</f>
        <v/>
      </c>
      <c r="AU23" s="142" t="str">
        <f>IF(AU22="","",VLOOKUP(AU22,'別紙６－１'!$C$6:$K$35,9,FALSE))</f>
        <v/>
      </c>
      <c r="AV23" s="143" t="str">
        <f>IF(AV22="","",VLOOKUP(AV22,'別紙６－１'!$C$6:$K$35,9,FALSE))</f>
        <v/>
      </c>
      <c r="AW23" s="143" t="str">
        <f>IF(AW22="","",VLOOKUP(AW22,'別紙６－１'!$C$6:$K$35,9,FALSE))</f>
        <v/>
      </c>
      <c r="AX23" s="295">
        <f>IF($BB$3="４週",SUM(S23:AT23),IF($BB$3="暦月",SUM(S23:AW23),""))</f>
        <v>8</v>
      </c>
      <c r="AY23" s="296"/>
      <c r="AZ23" s="297">
        <f>IF($BB$3="４週",AX23/4,IF($BB$3="暦月",別紙６!AX23/(別紙６!$BB$8/7),""))</f>
        <v>2</v>
      </c>
      <c r="BA23" s="298"/>
      <c r="BB23" s="344"/>
      <c r="BC23" s="345"/>
      <c r="BD23" s="345"/>
      <c r="BE23" s="345"/>
      <c r="BF23" s="346"/>
    </row>
    <row r="24" spans="2:58" ht="20.25" customHeight="1">
      <c r="B24" s="306"/>
      <c r="C24" s="356"/>
      <c r="D24" s="357"/>
      <c r="E24" s="358"/>
      <c r="F24" s="145">
        <f>C22</f>
        <v>0</v>
      </c>
      <c r="G24" s="318"/>
      <c r="H24" s="323"/>
      <c r="I24" s="321"/>
      <c r="J24" s="321"/>
      <c r="K24" s="322"/>
      <c r="L24" s="328"/>
      <c r="M24" s="287"/>
      <c r="N24" s="287"/>
      <c r="O24" s="288"/>
      <c r="P24" s="336" t="s">
        <v>198</v>
      </c>
      <c r="Q24" s="337"/>
      <c r="R24" s="338"/>
      <c r="S24" s="146">
        <f>IF(S22="","",VLOOKUP(S22,'別紙６－１'!$C$6:$U$35,19,FALSE))</f>
        <v>7</v>
      </c>
      <c r="T24" s="147" t="str">
        <f>IF(T22="","",VLOOKUP(T22,'別紙６－１'!$C$6:$U$35,19,FALSE))</f>
        <v/>
      </c>
      <c r="U24" s="147" t="str">
        <f>IF(U22="","",VLOOKUP(U22,'別紙６－１'!$C$6:$U$35,19,FALSE))</f>
        <v/>
      </c>
      <c r="V24" s="147" t="str">
        <f>IF(V22="","",VLOOKUP(V22,'別紙６－１'!$C$6:$U$35,19,FALSE))</f>
        <v/>
      </c>
      <c r="W24" s="147" t="str">
        <f>IF(W22="","",VLOOKUP(W22,'別紙６－１'!$C$6:$U$35,19,FALSE))</f>
        <v/>
      </c>
      <c r="X24" s="147" t="str">
        <f>IF(X22="","",VLOOKUP(X22,'別紙６－１'!$C$6:$U$35,19,FALSE))</f>
        <v/>
      </c>
      <c r="Y24" s="148" t="str">
        <f>IF(Y22="","",VLOOKUP(Y22,'別紙６－１'!$C$6:$U$35,19,FALSE))</f>
        <v/>
      </c>
      <c r="Z24" s="146" t="str">
        <f>IF(Z22="","",VLOOKUP(Z22,'別紙６－１'!$C$6:$U$35,19,FALSE))</f>
        <v/>
      </c>
      <c r="AA24" s="147" t="str">
        <f>IF(AA22="","",VLOOKUP(AA22,'別紙６－１'!$C$6:$U$35,19,FALSE))</f>
        <v/>
      </c>
      <c r="AB24" s="147" t="str">
        <f>IF(AB22="","",VLOOKUP(AB22,'別紙６－１'!$C$6:$U$35,19,FALSE))</f>
        <v/>
      </c>
      <c r="AC24" s="147" t="str">
        <f>IF(AC22="","",VLOOKUP(AC22,'別紙６－１'!$C$6:$U$35,19,FALSE))</f>
        <v/>
      </c>
      <c r="AD24" s="147" t="str">
        <f>IF(AD22="","",VLOOKUP(AD22,'別紙６－１'!$C$6:$U$35,19,FALSE))</f>
        <v/>
      </c>
      <c r="AE24" s="147" t="str">
        <f>IF(AE22="","",VLOOKUP(AE22,'別紙６－１'!$C$6:$U$35,19,FALSE))</f>
        <v/>
      </c>
      <c r="AF24" s="148" t="str">
        <f>IF(AF22="","",VLOOKUP(AF22,'別紙６－１'!$C$6:$U$35,19,FALSE))</f>
        <v/>
      </c>
      <c r="AG24" s="146" t="str">
        <f>IF(AG22="","",VLOOKUP(AG22,'別紙６－１'!$C$6:$U$35,19,FALSE))</f>
        <v/>
      </c>
      <c r="AH24" s="147" t="str">
        <f>IF(AH22="","",VLOOKUP(AH22,'別紙６－１'!$C$6:$U$35,19,FALSE))</f>
        <v/>
      </c>
      <c r="AI24" s="147" t="str">
        <f>IF(AI22="","",VLOOKUP(AI22,'別紙６－１'!$C$6:$U$35,19,FALSE))</f>
        <v/>
      </c>
      <c r="AJ24" s="147" t="str">
        <f>IF(AJ22="","",VLOOKUP(AJ22,'別紙６－１'!$C$6:$U$35,19,FALSE))</f>
        <v/>
      </c>
      <c r="AK24" s="147" t="str">
        <f>IF(AK22="","",VLOOKUP(AK22,'別紙６－１'!$C$6:$U$35,19,FALSE))</f>
        <v/>
      </c>
      <c r="AL24" s="147" t="str">
        <f>IF(AL22="","",VLOOKUP(AL22,'別紙６－１'!$C$6:$U$35,19,FALSE))</f>
        <v/>
      </c>
      <c r="AM24" s="148" t="str">
        <f>IF(AM22="","",VLOOKUP(AM22,'別紙６－１'!$C$6:$U$35,19,FALSE))</f>
        <v/>
      </c>
      <c r="AN24" s="146" t="str">
        <f>IF(AN22="","",VLOOKUP(AN22,'別紙６－１'!$C$6:$U$35,19,FALSE))</f>
        <v/>
      </c>
      <c r="AO24" s="147" t="str">
        <f>IF(AO22="","",VLOOKUP(AO22,'別紙６－１'!$C$6:$U$35,19,FALSE))</f>
        <v/>
      </c>
      <c r="AP24" s="147" t="str">
        <f>IF(AP22="","",VLOOKUP(AP22,'別紙６－１'!$C$6:$U$35,19,FALSE))</f>
        <v/>
      </c>
      <c r="AQ24" s="147" t="str">
        <f>IF(AQ22="","",VLOOKUP(AQ22,'別紙６－１'!$C$6:$U$35,19,FALSE))</f>
        <v/>
      </c>
      <c r="AR24" s="147" t="str">
        <f>IF(AR22="","",VLOOKUP(AR22,'別紙６－１'!$C$6:$U$35,19,FALSE))</f>
        <v/>
      </c>
      <c r="AS24" s="147" t="str">
        <f>IF(AS22="","",VLOOKUP(AS22,'別紙６－１'!$C$6:$U$35,19,FALSE))</f>
        <v/>
      </c>
      <c r="AT24" s="148" t="str">
        <f>IF(AT22="","",VLOOKUP(AT22,'別紙６－１'!$C$6:$U$35,19,FALSE))</f>
        <v/>
      </c>
      <c r="AU24" s="146" t="str">
        <f>IF(AU22="","",VLOOKUP(AU22,'別紙６－１'!$C$6:$U$35,19,FALSE))</f>
        <v/>
      </c>
      <c r="AV24" s="147" t="str">
        <f>IF(AV22="","",VLOOKUP(AV22,'別紙６－１'!$C$6:$U$35,19,FALSE))</f>
        <v/>
      </c>
      <c r="AW24" s="147" t="str">
        <f>IF(AW22="","",VLOOKUP(AW22,'別紙６－１'!$C$6:$U$35,19,FALSE))</f>
        <v/>
      </c>
      <c r="AX24" s="302">
        <f>IF($BB$3="４週",SUM(S24:AT24),IF($BB$3="暦月",SUM(S24:AW24),""))</f>
        <v>7</v>
      </c>
      <c r="AY24" s="303"/>
      <c r="AZ24" s="304">
        <f>IF($BB$3="４週",AX24/4,IF($BB$3="暦月",別紙６!AX24/(別紙６!$BB$8/7),""))</f>
        <v>1.75</v>
      </c>
      <c r="BA24" s="305"/>
      <c r="BB24" s="347"/>
      <c r="BC24" s="348"/>
      <c r="BD24" s="348"/>
      <c r="BE24" s="348"/>
      <c r="BF24" s="349"/>
    </row>
    <row r="25" spans="2:58" ht="20.25" customHeight="1">
      <c r="B25" s="306">
        <f>B22+1</f>
        <v>2</v>
      </c>
      <c r="C25" s="350"/>
      <c r="D25" s="351"/>
      <c r="E25" s="352"/>
      <c r="F25" s="149"/>
      <c r="G25" s="317"/>
      <c r="H25" s="320"/>
      <c r="I25" s="321"/>
      <c r="J25" s="321"/>
      <c r="K25" s="322"/>
      <c r="L25" s="327"/>
      <c r="M25" s="284"/>
      <c r="N25" s="284"/>
      <c r="O25" s="285"/>
      <c r="P25" s="330" t="s">
        <v>196</v>
      </c>
      <c r="Q25" s="331"/>
      <c r="R25" s="332"/>
      <c r="S25" s="138"/>
      <c r="T25" s="139"/>
      <c r="U25" s="139"/>
      <c r="V25" s="139"/>
      <c r="W25" s="139"/>
      <c r="X25" s="139"/>
      <c r="Y25" s="140"/>
      <c r="Z25" s="138"/>
      <c r="AA25" s="139"/>
      <c r="AB25" s="139"/>
      <c r="AC25" s="139"/>
      <c r="AD25" s="139"/>
      <c r="AE25" s="139"/>
      <c r="AF25" s="140"/>
      <c r="AG25" s="138"/>
      <c r="AH25" s="139"/>
      <c r="AI25" s="139"/>
      <c r="AJ25" s="139"/>
      <c r="AK25" s="139"/>
      <c r="AL25" s="139"/>
      <c r="AM25" s="140"/>
      <c r="AN25" s="138"/>
      <c r="AO25" s="139"/>
      <c r="AP25" s="139"/>
      <c r="AQ25" s="139"/>
      <c r="AR25" s="139"/>
      <c r="AS25" s="139"/>
      <c r="AT25" s="140"/>
      <c r="AU25" s="138"/>
      <c r="AV25" s="139"/>
      <c r="AW25" s="139"/>
      <c r="AX25" s="279"/>
      <c r="AY25" s="280"/>
      <c r="AZ25" s="281"/>
      <c r="BA25" s="282"/>
      <c r="BB25" s="341"/>
      <c r="BC25" s="342"/>
      <c r="BD25" s="342"/>
      <c r="BE25" s="342"/>
      <c r="BF25" s="343"/>
    </row>
    <row r="26" spans="2:58" ht="20.25" customHeight="1">
      <c r="B26" s="306"/>
      <c r="C26" s="353"/>
      <c r="D26" s="354"/>
      <c r="E26" s="355"/>
      <c r="F26" s="141"/>
      <c r="G26" s="318"/>
      <c r="H26" s="323"/>
      <c r="I26" s="321"/>
      <c r="J26" s="321"/>
      <c r="K26" s="322"/>
      <c r="L26" s="328"/>
      <c r="M26" s="287"/>
      <c r="N26" s="287"/>
      <c r="O26" s="288"/>
      <c r="P26" s="292" t="s">
        <v>197</v>
      </c>
      <c r="Q26" s="293"/>
      <c r="R26" s="294"/>
      <c r="S26" s="142" t="str">
        <f>IF(S25="","",VLOOKUP(S25,'別紙６－１'!$C$6:$K$35,9,FALSE))</f>
        <v/>
      </c>
      <c r="T26" s="143" t="str">
        <f>IF(T25="","",VLOOKUP(T25,'別紙６－１'!$C$6:$K$35,9,FALSE))</f>
        <v/>
      </c>
      <c r="U26" s="143" t="str">
        <f>IF(U25="","",VLOOKUP(U25,'別紙６－１'!$C$6:$K$35,9,FALSE))</f>
        <v/>
      </c>
      <c r="V26" s="143" t="str">
        <f>IF(V25="","",VLOOKUP(V25,'別紙６－１'!$C$6:$K$35,9,FALSE))</f>
        <v/>
      </c>
      <c r="W26" s="143" t="str">
        <f>IF(W25="","",VLOOKUP(W25,'別紙６－１'!$C$6:$K$35,9,FALSE))</f>
        <v/>
      </c>
      <c r="X26" s="143" t="str">
        <f>IF(X25="","",VLOOKUP(X25,'別紙６－１'!$C$6:$K$35,9,FALSE))</f>
        <v/>
      </c>
      <c r="Y26" s="144" t="str">
        <f>IF(Y25="","",VLOOKUP(Y25,'別紙６－１'!$C$6:$K$35,9,FALSE))</f>
        <v/>
      </c>
      <c r="Z26" s="142" t="str">
        <f>IF(Z25="","",VLOOKUP(Z25,'別紙６－１'!$C$6:$K$35,9,FALSE))</f>
        <v/>
      </c>
      <c r="AA26" s="143" t="str">
        <f>IF(AA25="","",VLOOKUP(AA25,'別紙６－１'!$C$6:$K$35,9,FALSE))</f>
        <v/>
      </c>
      <c r="AB26" s="143" t="str">
        <f>IF(AB25="","",VLOOKUP(AB25,'別紙６－１'!$C$6:$K$35,9,FALSE))</f>
        <v/>
      </c>
      <c r="AC26" s="143" t="str">
        <f>IF(AC25="","",VLOOKUP(AC25,'別紙６－１'!$C$6:$K$35,9,FALSE))</f>
        <v/>
      </c>
      <c r="AD26" s="143" t="str">
        <f>IF(AD25="","",VLOOKUP(AD25,'別紙６－１'!$C$6:$K$35,9,FALSE))</f>
        <v/>
      </c>
      <c r="AE26" s="143" t="str">
        <f>IF(AE25="","",VLOOKUP(AE25,'別紙６－１'!$C$6:$K$35,9,FALSE))</f>
        <v/>
      </c>
      <c r="AF26" s="144" t="str">
        <f>IF(AF25="","",VLOOKUP(AF25,'別紙６－１'!$C$6:$K$35,9,FALSE))</f>
        <v/>
      </c>
      <c r="AG26" s="142" t="str">
        <f>IF(AG25="","",VLOOKUP(AG25,'別紙６－１'!$C$6:$K$35,9,FALSE))</f>
        <v/>
      </c>
      <c r="AH26" s="143" t="str">
        <f>IF(AH25="","",VLOOKUP(AH25,'別紙６－１'!$C$6:$K$35,9,FALSE))</f>
        <v/>
      </c>
      <c r="AI26" s="143" t="str">
        <f>IF(AI25="","",VLOOKUP(AI25,'別紙６－１'!$C$6:$K$35,9,FALSE))</f>
        <v/>
      </c>
      <c r="AJ26" s="143" t="str">
        <f>IF(AJ25="","",VLOOKUP(AJ25,'別紙６－１'!$C$6:$K$35,9,FALSE))</f>
        <v/>
      </c>
      <c r="AK26" s="143" t="str">
        <f>IF(AK25="","",VLOOKUP(AK25,'別紙６－１'!$C$6:$K$35,9,FALSE))</f>
        <v/>
      </c>
      <c r="AL26" s="143" t="str">
        <f>IF(AL25="","",VLOOKUP(AL25,'別紙６－１'!$C$6:$K$35,9,FALSE))</f>
        <v/>
      </c>
      <c r="AM26" s="144" t="str">
        <f>IF(AM25="","",VLOOKUP(AM25,'別紙６－１'!$C$6:$K$35,9,FALSE))</f>
        <v/>
      </c>
      <c r="AN26" s="142" t="str">
        <f>IF(AN25="","",VLOOKUP(AN25,'別紙６－１'!$C$6:$K$35,9,FALSE))</f>
        <v/>
      </c>
      <c r="AO26" s="143" t="str">
        <f>IF(AO25="","",VLOOKUP(AO25,'別紙６－１'!$C$6:$K$35,9,FALSE))</f>
        <v/>
      </c>
      <c r="AP26" s="143" t="str">
        <f>IF(AP25="","",VLOOKUP(AP25,'別紙６－１'!$C$6:$K$35,9,FALSE))</f>
        <v/>
      </c>
      <c r="AQ26" s="143" t="str">
        <f>IF(AQ25="","",VLOOKUP(AQ25,'別紙６－１'!$C$6:$K$35,9,FALSE))</f>
        <v/>
      </c>
      <c r="AR26" s="143" t="str">
        <f>IF(AR25="","",VLOOKUP(AR25,'別紙６－１'!$C$6:$K$35,9,FALSE))</f>
        <v/>
      </c>
      <c r="AS26" s="143" t="str">
        <f>IF(AS25="","",VLOOKUP(AS25,'別紙６－１'!$C$6:$K$35,9,FALSE))</f>
        <v/>
      </c>
      <c r="AT26" s="144" t="str">
        <f>IF(AT25="","",VLOOKUP(AT25,'別紙６－１'!$C$6:$K$35,9,FALSE))</f>
        <v/>
      </c>
      <c r="AU26" s="142" t="str">
        <f>IF(AU25="","",VLOOKUP(AU25,'別紙６－１'!$C$6:$K$35,9,FALSE))</f>
        <v/>
      </c>
      <c r="AV26" s="143" t="str">
        <f>IF(AV25="","",VLOOKUP(AV25,'別紙６－１'!$C$6:$K$35,9,FALSE))</f>
        <v/>
      </c>
      <c r="AW26" s="143" t="str">
        <f>IF(AW25="","",VLOOKUP(AW25,'別紙６－１'!$C$6:$K$35,9,FALSE))</f>
        <v/>
      </c>
      <c r="AX26" s="295">
        <f>IF($BB$3="４週",SUM(S26:AT26),IF($BB$3="暦月",SUM(S26:AW26),""))</f>
        <v>0</v>
      </c>
      <c r="AY26" s="296"/>
      <c r="AZ26" s="297">
        <f>IF($BB$3="４週",AX26/4,IF($BB$3="暦月",別紙６!AX26/(別紙６!$BB$8/7),""))</f>
        <v>0</v>
      </c>
      <c r="BA26" s="298"/>
      <c r="BB26" s="344"/>
      <c r="BC26" s="345"/>
      <c r="BD26" s="345"/>
      <c r="BE26" s="345"/>
      <c r="BF26" s="346"/>
    </row>
    <row r="27" spans="2:58" ht="20.25" customHeight="1">
      <c r="B27" s="306"/>
      <c r="C27" s="356"/>
      <c r="D27" s="357"/>
      <c r="E27" s="358"/>
      <c r="F27" s="141">
        <f>C25</f>
        <v>0</v>
      </c>
      <c r="G27" s="339"/>
      <c r="H27" s="323"/>
      <c r="I27" s="321"/>
      <c r="J27" s="321"/>
      <c r="K27" s="322"/>
      <c r="L27" s="340"/>
      <c r="M27" s="334"/>
      <c r="N27" s="334"/>
      <c r="O27" s="335"/>
      <c r="P27" s="336" t="s">
        <v>198</v>
      </c>
      <c r="Q27" s="337"/>
      <c r="R27" s="338"/>
      <c r="S27" s="146" t="str">
        <f>IF(S25="","",VLOOKUP(S25,'別紙６－１'!$C$6:$U$35,19,FALSE))</f>
        <v/>
      </c>
      <c r="T27" s="147" t="str">
        <f>IF(T25="","",VLOOKUP(T25,'別紙６－１'!$C$6:$U$35,19,FALSE))</f>
        <v/>
      </c>
      <c r="U27" s="147" t="str">
        <f>IF(U25="","",VLOOKUP(U25,'別紙６－１'!$C$6:$U$35,19,FALSE))</f>
        <v/>
      </c>
      <c r="V27" s="147" t="str">
        <f>IF(V25="","",VLOOKUP(V25,'別紙６－１'!$C$6:$U$35,19,FALSE))</f>
        <v/>
      </c>
      <c r="W27" s="147" t="str">
        <f>IF(W25="","",VLOOKUP(W25,'別紙６－１'!$C$6:$U$35,19,FALSE))</f>
        <v/>
      </c>
      <c r="X27" s="147" t="str">
        <f>IF(X25="","",VLOOKUP(X25,'別紙６－１'!$C$6:$U$35,19,FALSE))</f>
        <v/>
      </c>
      <c r="Y27" s="148" t="str">
        <f>IF(Y25="","",VLOOKUP(Y25,'別紙６－１'!$C$6:$U$35,19,FALSE))</f>
        <v/>
      </c>
      <c r="Z27" s="146" t="str">
        <f>IF(Z25="","",VLOOKUP(Z25,'別紙６－１'!$C$6:$U$35,19,FALSE))</f>
        <v/>
      </c>
      <c r="AA27" s="147" t="str">
        <f>IF(AA25="","",VLOOKUP(AA25,'別紙６－１'!$C$6:$U$35,19,FALSE))</f>
        <v/>
      </c>
      <c r="AB27" s="147" t="str">
        <f>IF(AB25="","",VLOOKUP(AB25,'別紙６－１'!$C$6:$U$35,19,FALSE))</f>
        <v/>
      </c>
      <c r="AC27" s="147" t="str">
        <f>IF(AC25="","",VLOOKUP(AC25,'別紙６－１'!$C$6:$U$35,19,FALSE))</f>
        <v/>
      </c>
      <c r="AD27" s="147" t="str">
        <f>IF(AD25="","",VLOOKUP(AD25,'別紙６－１'!$C$6:$U$35,19,FALSE))</f>
        <v/>
      </c>
      <c r="AE27" s="147" t="str">
        <f>IF(AE25="","",VLOOKUP(AE25,'別紙６－１'!$C$6:$U$35,19,FALSE))</f>
        <v/>
      </c>
      <c r="AF27" s="148" t="str">
        <f>IF(AF25="","",VLOOKUP(AF25,'別紙６－１'!$C$6:$U$35,19,FALSE))</f>
        <v/>
      </c>
      <c r="AG27" s="146" t="str">
        <f>IF(AG25="","",VLOOKUP(AG25,'別紙６－１'!$C$6:$U$35,19,FALSE))</f>
        <v/>
      </c>
      <c r="AH27" s="147" t="str">
        <f>IF(AH25="","",VLOOKUP(AH25,'別紙６－１'!$C$6:$U$35,19,FALSE))</f>
        <v/>
      </c>
      <c r="AI27" s="147" t="str">
        <f>IF(AI25="","",VLOOKUP(AI25,'別紙６－１'!$C$6:$U$35,19,FALSE))</f>
        <v/>
      </c>
      <c r="AJ27" s="147" t="str">
        <f>IF(AJ25="","",VLOOKUP(AJ25,'別紙６－１'!$C$6:$U$35,19,FALSE))</f>
        <v/>
      </c>
      <c r="AK27" s="147" t="str">
        <f>IF(AK25="","",VLOOKUP(AK25,'別紙６－１'!$C$6:$U$35,19,FALSE))</f>
        <v/>
      </c>
      <c r="AL27" s="147" t="str">
        <f>IF(AL25="","",VLOOKUP(AL25,'別紙６－１'!$C$6:$U$35,19,FALSE))</f>
        <v/>
      </c>
      <c r="AM27" s="148" t="str">
        <f>IF(AM25="","",VLOOKUP(AM25,'別紙６－１'!$C$6:$U$35,19,FALSE))</f>
        <v/>
      </c>
      <c r="AN27" s="146" t="str">
        <f>IF(AN25="","",VLOOKUP(AN25,'別紙６－１'!$C$6:$U$35,19,FALSE))</f>
        <v/>
      </c>
      <c r="AO27" s="147" t="str">
        <f>IF(AO25="","",VLOOKUP(AO25,'別紙６－１'!$C$6:$U$35,19,FALSE))</f>
        <v/>
      </c>
      <c r="AP27" s="147" t="str">
        <f>IF(AP25="","",VLOOKUP(AP25,'別紙６－１'!$C$6:$U$35,19,FALSE))</f>
        <v/>
      </c>
      <c r="AQ27" s="147" t="str">
        <f>IF(AQ25="","",VLOOKUP(AQ25,'別紙６－１'!$C$6:$U$35,19,FALSE))</f>
        <v/>
      </c>
      <c r="AR27" s="147" t="str">
        <f>IF(AR25="","",VLOOKUP(AR25,'別紙６－１'!$C$6:$U$35,19,FALSE))</f>
        <v/>
      </c>
      <c r="AS27" s="147" t="str">
        <f>IF(AS25="","",VLOOKUP(AS25,'別紙６－１'!$C$6:$U$35,19,FALSE))</f>
        <v/>
      </c>
      <c r="AT27" s="148" t="str">
        <f>IF(AT25="","",VLOOKUP(AT25,'別紙６－１'!$C$6:$U$35,19,FALSE))</f>
        <v/>
      </c>
      <c r="AU27" s="146" t="str">
        <f>IF(AU25="","",VLOOKUP(AU25,'別紙６－１'!$C$6:$U$35,19,FALSE))</f>
        <v/>
      </c>
      <c r="AV27" s="147" t="str">
        <f>IF(AV25="","",VLOOKUP(AV25,'別紙６－１'!$C$6:$U$35,19,FALSE))</f>
        <v/>
      </c>
      <c r="AW27" s="147" t="str">
        <f>IF(AW25="","",VLOOKUP(AW25,'別紙６－１'!$C$6:$U$35,19,FALSE))</f>
        <v/>
      </c>
      <c r="AX27" s="302">
        <f>IF($BB$3="４週",SUM(S27:AT27),IF($BB$3="暦月",SUM(S27:AW27),""))</f>
        <v>0</v>
      </c>
      <c r="AY27" s="303"/>
      <c r="AZ27" s="304">
        <f>IF($BB$3="４週",AX27/4,IF($BB$3="暦月",別紙６!AX27/(別紙６!$BB$8/7),""))</f>
        <v>0</v>
      </c>
      <c r="BA27" s="305"/>
      <c r="BB27" s="347"/>
      <c r="BC27" s="348"/>
      <c r="BD27" s="348"/>
      <c r="BE27" s="348"/>
      <c r="BF27" s="349"/>
    </row>
    <row r="28" spans="2:58" ht="20.25" customHeight="1">
      <c r="B28" s="306">
        <f>B25+1</f>
        <v>3</v>
      </c>
      <c r="C28" s="308"/>
      <c r="D28" s="309"/>
      <c r="E28" s="310"/>
      <c r="F28" s="149"/>
      <c r="G28" s="317"/>
      <c r="H28" s="320"/>
      <c r="I28" s="321"/>
      <c r="J28" s="321"/>
      <c r="K28" s="322"/>
      <c r="L28" s="327"/>
      <c r="M28" s="284"/>
      <c r="N28" s="284"/>
      <c r="O28" s="285"/>
      <c r="P28" s="330" t="s">
        <v>196</v>
      </c>
      <c r="Q28" s="331"/>
      <c r="R28" s="332"/>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39"/>
      <c r="AX28" s="279"/>
      <c r="AY28" s="280"/>
      <c r="AZ28" s="281"/>
      <c r="BA28" s="282"/>
      <c r="BB28" s="341"/>
      <c r="BC28" s="342"/>
      <c r="BD28" s="342"/>
      <c r="BE28" s="342"/>
      <c r="BF28" s="343"/>
    </row>
    <row r="29" spans="2:58" ht="20.25" customHeight="1">
      <c r="B29" s="306"/>
      <c r="C29" s="311"/>
      <c r="D29" s="312"/>
      <c r="E29" s="313"/>
      <c r="F29" s="141"/>
      <c r="G29" s="318"/>
      <c r="H29" s="323"/>
      <c r="I29" s="321"/>
      <c r="J29" s="321"/>
      <c r="K29" s="322"/>
      <c r="L29" s="328"/>
      <c r="M29" s="287"/>
      <c r="N29" s="287"/>
      <c r="O29" s="288"/>
      <c r="P29" s="292" t="s">
        <v>197</v>
      </c>
      <c r="Q29" s="293"/>
      <c r="R29" s="294"/>
      <c r="S29" s="142" t="str">
        <f>IF(S28="","",VLOOKUP(S28,'別紙６－１'!$C$6:$K$35,9,FALSE))</f>
        <v/>
      </c>
      <c r="T29" s="143" t="str">
        <f>IF(T28="","",VLOOKUP(T28,'別紙６－１'!$C$6:$K$35,9,FALSE))</f>
        <v/>
      </c>
      <c r="U29" s="143" t="str">
        <f>IF(U28="","",VLOOKUP(U28,'別紙６－１'!$C$6:$K$35,9,FALSE))</f>
        <v/>
      </c>
      <c r="V29" s="143" t="str">
        <f>IF(V28="","",VLOOKUP(V28,'別紙６－１'!$C$6:$K$35,9,FALSE))</f>
        <v/>
      </c>
      <c r="W29" s="143" t="str">
        <f>IF(W28="","",VLOOKUP(W28,'別紙６－１'!$C$6:$K$35,9,FALSE))</f>
        <v/>
      </c>
      <c r="X29" s="143" t="str">
        <f>IF(X28="","",VLOOKUP(X28,'別紙６－１'!$C$6:$K$35,9,FALSE))</f>
        <v/>
      </c>
      <c r="Y29" s="144" t="str">
        <f>IF(Y28="","",VLOOKUP(Y28,'別紙６－１'!$C$6:$K$35,9,FALSE))</f>
        <v/>
      </c>
      <c r="Z29" s="142" t="str">
        <f>IF(Z28="","",VLOOKUP(Z28,'別紙６－１'!$C$6:$K$35,9,FALSE))</f>
        <v/>
      </c>
      <c r="AA29" s="143" t="str">
        <f>IF(AA28="","",VLOOKUP(AA28,'別紙６－１'!$C$6:$K$35,9,FALSE))</f>
        <v/>
      </c>
      <c r="AB29" s="143" t="str">
        <f>IF(AB28="","",VLOOKUP(AB28,'別紙６－１'!$C$6:$K$35,9,FALSE))</f>
        <v/>
      </c>
      <c r="AC29" s="143" t="str">
        <f>IF(AC28="","",VLOOKUP(AC28,'別紙６－１'!$C$6:$K$35,9,FALSE))</f>
        <v/>
      </c>
      <c r="AD29" s="143" t="str">
        <f>IF(AD28="","",VLOOKUP(AD28,'別紙６－１'!$C$6:$K$35,9,FALSE))</f>
        <v/>
      </c>
      <c r="AE29" s="143" t="str">
        <f>IF(AE28="","",VLOOKUP(AE28,'別紙６－１'!$C$6:$K$35,9,FALSE))</f>
        <v/>
      </c>
      <c r="AF29" s="144" t="str">
        <f>IF(AF28="","",VLOOKUP(AF28,'別紙６－１'!$C$6:$K$35,9,FALSE))</f>
        <v/>
      </c>
      <c r="AG29" s="142" t="str">
        <f>IF(AG28="","",VLOOKUP(AG28,'別紙６－１'!$C$6:$K$35,9,FALSE))</f>
        <v/>
      </c>
      <c r="AH29" s="143" t="str">
        <f>IF(AH28="","",VLOOKUP(AH28,'別紙６－１'!$C$6:$K$35,9,FALSE))</f>
        <v/>
      </c>
      <c r="AI29" s="143" t="str">
        <f>IF(AI28="","",VLOOKUP(AI28,'別紙６－１'!$C$6:$K$35,9,FALSE))</f>
        <v/>
      </c>
      <c r="AJ29" s="143" t="str">
        <f>IF(AJ28="","",VLOOKUP(AJ28,'別紙６－１'!$C$6:$K$35,9,FALSE))</f>
        <v/>
      </c>
      <c r="AK29" s="143" t="str">
        <f>IF(AK28="","",VLOOKUP(AK28,'別紙６－１'!$C$6:$K$35,9,FALSE))</f>
        <v/>
      </c>
      <c r="AL29" s="143" t="str">
        <f>IF(AL28="","",VLOOKUP(AL28,'別紙６－１'!$C$6:$K$35,9,FALSE))</f>
        <v/>
      </c>
      <c r="AM29" s="144" t="str">
        <f>IF(AM28="","",VLOOKUP(AM28,'別紙６－１'!$C$6:$K$35,9,FALSE))</f>
        <v/>
      </c>
      <c r="AN29" s="142" t="str">
        <f>IF(AN28="","",VLOOKUP(AN28,'別紙６－１'!$C$6:$K$35,9,FALSE))</f>
        <v/>
      </c>
      <c r="AO29" s="143" t="str">
        <f>IF(AO28="","",VLOOKUP(AO28,'別紙６－１'!$C$6:$K$35,9,FALSE))</f>
        <v/>
      </c>
      <c r="AP29" s="143" t="str">
        <f>IF(AP28="","",VLOOKUP(AP28,'別紙６－１'!$C$6:$K$35,9,FALSE))</f>
        <v/>
      </c>
      <c r="AQ29" s="143" t="str">
        <f>IF(AQ28="","",VLOOKUP(AQ28,'別紙６－１'!$C$6:$K$35,9,FALSE))</f>
        <v/>
      </c>
      <c r="AR29" s="143" t="str">
        <f>IF(AR28="","",VLOOKUP(AR28,'別紙６－１'!$C$6:$K$35,9,FALSE))</f>
        <v/>
      </c>
      <c r="AS29" s="143" t="str">
        <f>IF(AS28="","",VLOOKUP(AS28,'別紙６－１'!$C$6:$K$35,9,FALSE))</f>
        <v/>
      </c>
      <c r="AT29" s="144" t="str">
        <f>IF(AT28="","",VLOOKUP(AT28,'別紙６－１'!$C$6:$K$35,9,FALSE))</f>
        <v/>
      </c>
      <c r="AU29" s="142" t="str">
        <f>IF(AU28="","",VLOOKUP(AU28,'別紙６－１'!$C$6:$K$35,9,FALSE))</f>
        <v/>
      </c>
      <c r="AV29" s="143" t="str">
        <f>IF(AV28="","",VLOOKUP(AV28,'別紙６－１'!$C$6:$K$35,9,FALSE))</f>
        <v/>
      </c>
      <c r="AW29" s="143" t="str">
        <f>IF(AW28="","",VLOOKUP(AW28,'別紙６－１'!$C$6:$K$35,9,FALSE))</f>
        <v/>
      </c>
      <c r="AX29" s="295">
        <f>IF($BB$3="４週",SUM(S29:AT29),IF($BB$3="暦月",SUM(S29:AW29),""))</f>
        <v>0</v>
      </c>
      <c r="AY29" s="296"/>
      <c r="AZ29" s="297">
        <f>IF($BB$3="４週",AX29/4,IF($BB$3="暦月",別紙６!AX29/(別紙６!$BB$8/7),""))</f>
        <v>0</v>
      </c>
      <c r="BA29" s="298"/>
      <c r="BB29" s="344"/>
      <c r="BC29" s="345"/>
      <c r="BD29" s="345"/>
      <c r="BE29" s="345"/>
      <c r="BF29" s="346"/>
    </row>
    <row r="30" spans="2:58" ht="20.25" customHeight="1">
      <c r="B30" s="306"/>
      <c r="C30" s="314"/>
      <c r="D30" s="315"/>
      <c r="E30" s="316"/>
      <c r="F30" s="141">
        <f>C28</f>
        <v>0</v>
      </c>
      <c r="G30" s="339"/>
      <c r="H30" s="323"/>
      <c r="I30" s="321"/>
      <c r="J30" s="321"/>
      <c r="K30" s="322"/>
      <c r="L30" s="340"/>
      <c r="M30" s="334"/>
      <c r="N30" s="334"/>
      <c r="O30" s="335"/>
      <c r="P30" s="336" t="s">
        <v>198</v>
      </c>
      <c r="Q30" s="337"/>
      <c r="R30" s="338"/>
      <c r="S30" s="146" t="str">
        <f>IF(S28="","",VLOOKUP(S28,'別紙６－１'!$C$6:$U$35,19,FALSE))</f>
        <v/>
      </c>
      <c r="T30" s="147" t="str">
        <f>IF(T28="","",VLOOKUP(T28,'別紙６－１'!$C$6:$U$35,19,FALSE))</f>
        <v/>
      </c>
      <c r="U30" s="147" t="str">
        <f>IF(U28="","",VLOOKUP(U28,'別紙６－１'!$C$6:$U$35,19,FALSE))</f>
        <v/>
      </c>
      <c r="V30" s="147" t="str">
        <f>IF(V28="","",VLOOKUP(V28,'別紙６－１'!$C$6:$U$35,19,FALSE))</f>
        <v/>
      </c>
      <c r="W30" s="147" t="str">
        <f>IF(W28="","",VLOOKUP(W28,'別紙６－１'!$C$6:$U$35,19,FALSE))</f>
        <v/>
      </c>
      <c r="X30" s="147" t="str">
        <f>IF(X28="","",VLOOKUP(X28,'別紙６－１'!$C$6:$U$35,19,FALSE))</f>
        <v/>
      </c>
      <c r="Y30" s="148" t="str">
        <f>IF(Y28="","",VLOOKUP(Y28,'別紙６－１'!$C$6:$U$35,19,FALSE))</f>
        <v/>
      </c>
      <c r="Z30" s="146" t="str">
        <f>IF(Z28="","",VLOOKUP(Z28,'別紙６－１'!$C$6:$U$35,19,FALSE))</f>
        <v/>
      </c>
      <c r="AA30" s="147" t="str">
        <f>IF(AA28="","",VLOOKUP(AA28,'別紙６－１'!$C$6:$U$35,19,FALSE))</f>
        <v/>
      </c>
      <c r="AB30" s="147" t="str">
        <f>IF(AB28="","",VLOOKUP(AB28,'別紙６－１'!$C$6:$U$35,19,FALSE))</f>
        <v/>
      </c>
      <c r="AC30" s="147" t="str">
        <f>IF(AC28="","",VLOOKUP(AC28,'別紙６－１'!$C$6:$U$35,19,FALSE))</f>
        <v/>
      </c>
      <c r="AD30" s="147" t="str">
        <f>IF(AD28="","",VLOOKUP(AD28,'別紙６－１'!$C$6:$U$35,19,FALSE))</f>
        <v/>
      </c>
      <c r="AE30" s="147" t="str">
        <f>IF(AE28="","",VLOOKUP(AE28,'別紙６－１'!$C$6:$U$35,19,FALSE))</f>
        <v/>
      </c>
      <c r="AF30" s="148" t="str">
        <f>IF(AF28="","",VLOOKUP(AF28,'別紙６－１'!$C$6:$U$35,19,FALSE))</f>
        <v/>
      </c>
      <c r="AG30" s="146" t="str">
        <f>IF(AG28="","",VLOOKUP(AG28,'別紙６－１'!$C$6:$U$35,19,FALSE))</f>
        <v/>
      </c>
      <c r="AH30" s="147" t="str">
        <f>IF(AH28="","",VLOOKUP(AH28,'別紙６－１'!$C$6:$U$35,19,FALSE))</f>
        <v/>
      </c>
      <c r="AI30" s="147" t="str">
        <f>IF(AI28="","",VLOOKUP(AI28,'別紙６－１'!$C$6:$U$35,19,FALSE))</f>
        <v/>
      </c>
      <c r="AJ30" s="147" t="str">
        <f>IF(AJ28="","",VLOOKUP(AJ28,'別紙６－１'!$C$6:$U$35,19,FALSE))</f>
        <v/>
      </c>
      <c r="AK30" s="147" t="str">
        <f>IF(AK28="","",VLOOKUP(AK28,'別紙６－１'!$C$6:$U$35,19,FALSE))</f>
        <v/>
      </c>
      <c r="AL30" s="147" t="str">
        <f>IF(AL28="","",VLOOKUP(AL28,'別紙６－１'!$C$6:$U$35,19,FALSE))</f>
        <v/>
      </c>
      <c r="AM30" s="148" t="str">
        <f>IF(AM28="","",VLOOKUP(AM28,'別紙６－１'!$C$6:$U$35,19,FALSE))</f>
        <v/>
      </c>
      <c r="AN30" s="146" t="str">
        <f>IF(AN28="","",VLOOKUP(AN28,'別紙６－１'!$C$6:$U$35,19,FALSE))</f>
        <v/>
      </c>
      <c r="AO30" s="147" t="str">
        <f>IF(AO28="","",VLOOKUP(AO28,'別紙６－１'!$C$6:$U$35,19,FALSE))</f>
        <v/>
      </c>
      <c r="AP30" s="147" t="str">
        <f>IF(AP28="","",VLOOKUP(AP28,'別紙６－１'!$C$6:$U$35,19,FALSE))</f>
        <v/>
      </c>
      <c r="AQ30" s="147" t="str">
        <f>IF(AQ28="","",VLOOKUP(AQ28,'別紙６－１'!$C$6:$U$35,19,FALSE))</f>
        <v/>
      </c>
      <c r="AR30" s="147" t="str">
        <f>IF(AR28="","",VLOOKUP(AR28,'別紙６－１'!$C$6:$U$35,19,FALSE))</f>
        <v/>
      </c>
      <c r="AS30" s="147" t="str">
        <f>IF(AS28="","",VLOOKUP(AS28,'別紙６－１'!$C$6:$U$35,19,FALSE))</f>
        <v/>
      </c>
      <c r="AT30" s="148" t="str">
        <f>IF(AT28="","",VLOOKUP(AT28,'別紙６－１'!$C$6:$U$35,19,FALSE))</f>
        <v/>
      </c>
      <c r="AU30" s="146" t="str">
        <f>IF(AU28="","",VLOOKUP(AU28,'別紙６－１'!$C$6:$U$35,19,FALSE))</f>
        <v/>
      </c>
      <c r="AV30" s="147" t="str">
        <f>IF(AV28="","",VLOOKUP(AV28,'別紙６－１'!$C$6:$U$35,19,FALSE))</f>
        <v/>
      </c>
      <c r="AW30" s="147" t="str">
        <f>IF(AW28="","",VLOOKUP(AW28,'別紙６－１'!$C$6:$U$35,19,FALSE))</f>
        <v/>
      </c>
      <c r="AX30" s="302">
        <f>IF($BB$3="４週",SUM(S30:AT30),IF($BB$3="暦月",SUM(S30:AW30),""))</f>
        <v>0</v>
      </c>
      <c r="AY30" s="303"/>
      <c r="AZ30" s="304">
        <f>IF($BB$3="４週",AX30/4,IF($BB$3="暦月",別紙６!AX30/(別紙６!$BB$8/7),""))</f>
        <v>0</v>
      </c>
      <c r="BA30" s="305"/>
      <c r="BB30" s="347"/>
      <c r="BC30" s="348"/>
      <c r="BD30" s="348"/>
      <c r="BE30" s="348"/>
      <c r="BF30" s="349"/>
    </row>
    <row r="31" spans="2:58" ht="20.25" customHeight="1">
      <c r="B31" s="306">
        <f>B28+1</f>
        <v>4</v>
      </c>
      <c r="C31" s="308"/>
      <c r="D31" s="309"/>
      <c r="E31" s="310"/>
      <c r="F31" s="149"/>
      <c r="G31" s="317"/>
      <c r="H31" s="320"/>
      <c r="I31" s="321"/>
      <c r="J31" s="321"/>
      <c r="K31" s="322"/>
      <c r="L31" s="327"/>
      <c r="M31" s="284"/>
      <c r="N31" s="284"/>
      <c r="O31" s="285"/>
      <c r="P31" s="330" t="s">
        <v>196</v>
      </c>
      <c r="Q31" s="331"/>
      <c r="R31" s="332"/>
      <c r="S31" s="138"/>
      <c r="T31" s="139"/>
      <c r="U31" s="139"/>
      <c r="V31" s="139"/>
      <c r="W31" s="139"/>
      <c r="X31" s="139"/>
      <c r="Y31" s="140"/>
      <c r="Z31" s="138"/>
      <c r="AA31" s="139"/>
      <c r="AB31" s="139"/>
      <c r="AC31" s="139"/>
      <c r="AD31" s="139"/>
      <c r="AE31" s="139"/>
      <c r="AF31" s="140"/>
      <c r="AG31" s="138"/>
      <c r="AH31" s="139"/>
      <c r="AI31" s="139"/>
      <c r="AJ31" s="139"/>
      <c r="AK31" s="139"/>
      <c r="AL31" s="139"/>
      <c r="AM31" s="140"/>
      <c r="AN31" s="138"/>
      <c r="AO31" s="139"/>
      <c r="AP31" s="139"/>
      <c r="AQ31" s="139"/>
      <c r="AR31" s="139"/>
      <c r="AS31" s="139"/>
      <c r="AT31" s="140"/>
      <c r="AU31" s="138"/>
      <c r="AV31" s="139"/>
      <c r="AW31" s="139"/>
      <c r="AX31" s="279"/>
      <c r="AY31" s="280"/>
      <c r="AZ31" s="281"/>
      <c r="BA31" s="282"/>
      <c r="BB31" s="341"/>
      <c r="BC31" s="342"/>
      <c r="BD31" s="342"/>
      <c r="BE31" s="342"/>
      <c r="BF31" s="343"/>
    </row>
    <row r="32" spans="2:58" ht="20.25" customHeight="1">
      <c r="B32" s="306"/>
      <c r="C32" s="311"/>
      <c r="D32" s="312"/>
      <c r="E32" s="313"/>
      <c r="F32" s="141"/>
      <c r="G32" s="318"/>
      <c r="H32" s="323"/>
      <c r="I32" s="321"/>
      <c r="J32" s="321"/>
      <c r="K32" s="322"/>
      <c r="L32" s="328"/>
      <c r="M32" s="287"/>
      <c r="N32" s="287"/>
      <c r="O32" s="288"/>
      <c r="P32" s="292" t="s">
        <v>197</v>
      </c>
      <c r="Q32" s="293"/>
      <c r="R32" s="294"/>
      <c r="S32" s="142" t="str">
        <f>IF(S31="","",VLOOKUP(S31,'別紙６－１'!$C$6:$K$35,9,FALSE))</f>
        <v/>
      </c>
      <c r="T32" s="143" t="str">
        <f>IF(T31="","",VLOOKUP(T31,'別紙６－１'!$C$6:$K$35,9,FALSE))</f>
        <v/>
      </c>
      <c r="U32" s="143" t="str">
        <f>IF(U31="","",VLOOKUP(U31,'別紙６－１'!$C$6:$K$35,9,FALSE))</f>
        <v/>
      </c>
      <c r="V32" s="143" t="str">
        <f>IF(V31="","",VLOOKUP(V31,'別紙６－１'!$C$6:$K$35,9,FALSE))</f>
        <v/>
      </c>
      <c r="W32" s="143" t="str">
        <f>IF(W31="","",VLOOKUP(W31,'別紙６－１'!$C$6:$K$35,9,FALSE))</f>
        <v/>
      </c>
      <c r="X32" s="143" t="str">
        <f>IF(X31="","",VLOOKUP(X31,'別紙６－１'!$C$6:$K$35,9,FALSE))</f>
        <v/>
      </c>
      <c r="Y32" s="144" t="str">
        <f>IF(Y31="","",VLOOKUP(Y31,'別紙６－１'!$C$6:$K$35,9,FALSE))</f>
        <v/>
      </c>
      <c r="Z32" s="142" t="str">
        <f>IF(Z31="","",VLOOKUP(Z31,'別紙６－１'!$C$6:$K$35,9,FALSE))</f>
        <v/>
      </c>
      <c r="AA32" s="143" t="str">
        <f>IF(AA31="","",VLOOKUP(AA31,'別紙６－１'!$C$6:$K$35,9,FALSE))</f>
        <v/>
      </c>
      <c r="AB32" s="143" t="str">
        <f>IF(AB31="","",VLOOKUP(AB31,'別紙６－１'!$C$6:$K$35,9,FALSE))</f>
        <v/>
      </c>
      <c r="AC32" s="143" t="str">
        <f>IF(AC31="","",VLOOKUP(AC31,'別紙６－１'!$C$6:$K$35,9,FALSE))</f>
        <v/>
      </c>
      <c r="AD32" s="143" t="str">
        <f>IF(AD31="","",VLOOKUP(AD31,'別紙６－１'!$C$6:$K$35,9,FALSE))</f>
        <v/>
      </c>
      <c r="AE32" s="143" t="str">
        <f>IF(AE31="","",VLOOKUP(AE31,'別紙６－１'!$C$6:$K$35,9,FALSE))</f>
        <v/>
      </c>
      <c r="AF32" s="144" t="str">
        <f>IF(AF31="","",VLOOKUP(AF31,'別紙６－１'!$C$6:$K$35,9,FALSE))</f>
        <v/>
      </c>
      <c r="AG32" s="142" t="str">
        <f>IF(AG31="","",VLOOKUP(AG31,'別紙６－１'!$C$6:$K$35,9,FALSE))</f>
        <v/>
      </c>
      <c r="AH32" s="143" t="str">
        <f>IF(AH31="","",VLOOKUP(AH31,'別紙６－１'!$C$6:$K$35,9,FALSE))</f>
        <v/>
      </c>
      <c r="AI32" s="143" t="str">
        <f>IF(AI31="","",VLOOKUP(AI31,'別紙６－１'!$C$6:$K$35,9,FALSE))</f>
        <v/>
      </c>
      <c r="AJ32" s="143" t="str">
        <f>IF(AJ31="","",VLOOKUP(AJ31,'別紙６－１'!$C$6:$K$35,9,FALSE))</f>
        <v/>
      </c>
      <c r="AK32" s="143" t="str">
        <f>IF(AK31="","",VLOOKUP(AK31,'別紙６－１'!$C$6:$K$35,9,FALSE))</f>
        <v/>
      </c>
      <c r="AL32" s="143" t="str">
        <f>IF(AL31="","",VLOOKUP(AL31,'別紙６－１'!$C$6:$K$35,9,FALSE))</f>
        <v/>
      </c>
      <c r="AM32" s="144" t="str">
        <f>IF(AM31="","",VLOOKUP(AM31,'別紙６－１'!$C$6:$K$35,9,FALSE))</f>
        <v/>
      </c>
      <c r="AN32" s="142" t="str">
        <f>IF(AN31="","",VLOOKUP(AN31,'別紙６－１'!$C$6:$K$35,9,FALSE))</f>
        <v/>
      </c>
      <c r="AO32" s="143" t="str">
        <f>IF(AO31="","",VLOOKUP(AO31,'別紙６－１'!$C$6:$K$35,9,FALSE))</f>
        <v/>
      </c>
      <c r="AP32" s="143" t="str">
        <f>IF(AP31="","",VLOOKUP(AP31,'別紙６－１'!$C$6:$K$35,9,FALSE))</f>
        <v/>
      </c>
      <c r="AQ32" s="143" t="str">
        <f>IF(AQ31="","",VLOOKUP(AQ31,'別紙６－１'!$C$6:$K$35,9,FALSE))</f>
        <v/>
      </c>
      <c r="AR32" s="143" t="str">
        <f>IF(AR31="","",VLOOKUP(AR31,'別紙６－１'!$C$6:$K$35,9,FALSE))</f>
        <v/>
      </c>
      <c r="AS32" s="143" t="str">
        <f>IF(AS31="","",VLOOKUP(AS31,'別紙６－１'!$C$6:$K$35,9,FALSE))</f>
        <v/>
      </c>
      <c r="AT32" s="144" t="str">
        <f>IF(AT31="","",VLOOKUP(AT31,'別紙６－１'!$C$6:$K$35,9,FALSE))</f>
        <v/>
      </c>
      <c r="AU32" s="142" t="str">
        <f>IF(AU31="","",VLOOKUP(AU31,'別紙６－１'!$C$6:$K$35,9,FALSE))</f>
        <v/>
      </c>
      <c r="AV32" s="143" t="str">
        <f>IF(AV31="","",VLOOKUP(AV31,'別紙６－１'!$C$6:$K$35,9,FALSE))</f>
        <v/>
      </c>
      <c r="AW32" s="143" t="str">
        <f>IF(AW31="","",VLOOKUP(AW31,'別紙６－１'!$C$6:$K$35,9,FALSE))</f>
        <v/>
      </c>
      <c r="AX32" s="295">
        <f>IF($BB$3="４週",SUM(S32:AT32),IF($BB$3="暦月",SUM(S32:AW32),""))</f>
        <v>0</v>
      </c>
      <c r="AY32" s="296"/>
      <c r="AZ32" s="297">
        <f>IF($BB$3="４週",AX32/4,IF($BB$3="暦月",別紙６!AX32/(別紙６!$BB$8/7),""))</f>
        <v>0</v>
      </c>
      <c r="BA32" s="298"/>
      <c r="BB32" s="344"/>
      <c r="BC32" s="345"/>
      <c r="BD32" s="345"/>
      <c r="BE32" s="345"/>
      <c r="BF32" s="346"/>
    </row>
    <row r="33" spans="2:58" ht="20.25" customHeight="1">
      <c r="B33" s="306"/>
      <c r="C33" s="314"/>
      <c r="D33" s="315"/>
      <c r="E33" s="316"/>
      <c r="F33" s="141">
        <f>C31</f>
        <v>0</v>
      </c>
      <c r="G33" s="339"/>
      <c r="H33" s="323"/>
      <c r="I33" s="321"/>
      <c r="J33" s="321"/>
      <c r="K33" s="322"/>
      <c r="L33" s="340"/>
      <c r="M33" s="334"/>
      <c r="N33" s="334"/>
      <c r="O33" s="335"/>
      <c r="P33" s="336" t="s">
        <v>198</v>
      </c>
      <c r="Q33" s="337"/>
      <c r="R33" s="338"/>
      <c r="S33" s="146" t="str">
        <f>IF(S31="","",VLOOKUP(S31,'別紙６－１'!$C$6:$U$35,19,FALSE))</f>
        <v/>
      </c>
      <c r="T33" s="147" t="str">
        <f>IF(T31="","",VLOOKUP(T31,'別紙６－１'!$C$6:$U$35,19,FALSE))</f>
        <v/>
      </c>
      <c r="U33" s="147" t="str">
        <f>IF(U31="","",VLOOKUP(U31,'別紙６－１'!$C$6:$U$35,19,FALSE))</f>
        <v/>
      </c>
      <c r="V33" s="147" t="str">
        <f>IF(V31="","",VLOOKUP(V31,'別紙６－１'!$C$6:$U$35,19,FALSE))</f>
        <v/>
      </c>
      <c r="W33" s="147" t="str">
        <f>IF(W31="","",VLOOKUP(W31,'別紙６－１'!$C$6:$U$35,19,FALSE))</f>
        <v/>
      </c>
      <c r="X33" s="147" t="str">
        <f>IF(X31="","",VLOOKUP(X31,'別紙６－１'!$C$6:$U$35,19,FALSE))</f>
        <v/>
      </c>
      <c r="Y33" s="148" t="str">
        <f>IF(Y31="","",VLOOKUP(Y31,'別紙６－１'!$C$6:$U$35,19,FALSE))</f>
        <v/>
      </c>
      <c r="Z33" s="146" t="str">
        <f>IF(Z31="","",VLOOKUP(Z31,'別紙６－１'!$C$6:$U$35,19,FALSE))</f>
        <v/>
      </c>
      <c r="AA33" s="147" t="str">
        <f>IF(AA31="","",VLOOKUP(AA31,'別紙６－１'!$C$6:$U$35,19,FALSE))</f>
        <v/>
      </c>
      <c r="AB33" s="147" t="str">
        <f>IF(AB31="","",VLOOKUP(AB31,'別紙６－１'!$C$6:$U$35,19,FALSE))</f>
        <v/>
      </c>
      <c r="AC33" s="147" t="str">
        <f>IF(AC31="","",VLOOKUP(AC31,'別紙６－１'!$C$6:$U$35,19,FALSE))</f>
        <v/>
      </c>
      <c r="AD33" s="147" t="str">
        <f>IF(AD31="","",VLOOKUP(AD31,'別紙６－１'!$C$6:$U$35,19,FALSE))</f>
        <v/>
      </c>
      <c r="AE33" s="147" t="str">
        <f>IF(AE31="","",VLOOKUP(AE31,'別紙６－１'!$C$6:$U$35,19,FALSE))</f>
        <v/>
      </c>
      <c r="AF33" s="148" t="str">
        <f>IF(AF31="","",VLOOKUP(AF31,'別紙６－１'!$C$6:$U$35,19,FALSE))</f>
        <v/>
      </c>
      <c r="AG33" s="146" t="str">
        <f>IF(AG31="","",VLOOKUP(AG31,'別紙６－１'!$C$6:$U$35,19,FALSE))</f>
        <v/>
      </c>
      <c r="AH33" s="147" t="str">
        <f>IF(AH31="","",VLOOKUP(AH31,'別紙６－１'!$C$6:$U$35,19,FALSE))</f>
        <v/>
      </c>
      <c r="AI33" s="147" t="str">
        <f>IF(AI31="","",VLOOKUP(AI31,'別紙６－１'!$C$6:$U$35,19,FALSE))</f>
        <v/>
      </c>
      <c r="AJ33" s="147" t="str">
        <f>IF(AJ31="","",VLOOKUP(AJ31,'別紙６－１'!$C$6:$U$35,19,FALSE))</f>
        <v/>
      </c>
      <c r="AK33" s="147" t="str">
        <f>IF(AK31="","",VLOOKUP(AK31,'別紙６－１'!$C$6:$U$35,19,FALSE))</f>
        <v/>
      </c>
      <c r="AL33" s="147" t="str">
        <f>IF(AL31="","",VLOOKUP(AL31,'別紙６－１'!$C$6:$U$35,19,FALSE))</f>
        <v/>
      </c>
      <c r="AM33" s="148" t="str">
        <f>IF(AM31="","",VLOOKUP(AM31,'別紙６－１'!$C$6:$U$35,19,FALSE))</f>
        <v/>
      </c>
      <c r="AN33" s="146" t="str">
        <f>IF(AN31="","",VLOOKUP(AN31,'別紙６－１'!$C$6:$U$35,19,FALSE))</f>
        <v/>
      </c>
      <c r="AO33" s="147" t="str">
        <f>IF(AO31="","",VLOOKUP(AO31,'別紙６－１'!$C$6:$U$35,19,FALSE))</f>
        <v/>
      </c>
      <c r="AP33" s="147" t="str">
        <f>IF(AP31="","",VLOOKUP(AP31,'別紙６－１'!$C$6:$U$35,19,FALSE))</f>
        <v/>
      </c>
      <c r="AQ33" s="147" t="str">
        <f>IF(AQ31="","",VLOOKUP(AQ31,'別紙６－１'!$C$6:$U$35,19,FALSE))</f>
        <v/>
      </c>
      <c r="AR33" s="147" t="str">
        <f>IF(AR31="","",VLOOKUP(AR31,'別紙６－１'!$C$6:$U$35,19,FALSE))</f>
        <v/>
      </c>
      <c r="AS33" s="147" t="str">
        <f>IF(AS31="","",VLOOKUP(AS31,'別紙６－１'!$C$6:$U$35,19,FALSE))</f>
        <v/>
      </c>
      <c r="AT33" s="148" t="str">
        <f>IF(AT31="","",VLOOKUP(AT31,'別紙６－１'!$C$6:$U$35,19,FALSE))</f>
        <v/>
      </c>
      <c r="AU33" s="146" t="str">
        <f>IF(AU31="","",VLOOKUP(AU31,'別紙６－１'!$C$6:$U$35,19,FALSE))</f>
        <v/>
      </c>
      <c r="AV33" s="147" t="str">
        <f>IF(AV31="","",VLOOKUP(AV31,'別紙６－１'!$C$6:$U$35,19,FALSE))</f>
        <v/>
      </c>
      <c r="AW33" s="147" t="str">
        <f>IF(AW31="","",VLOOKUP(AW31,'別紙６－１'!$C$6:$U$35,19,FALSE))</f>
        <v/>
      </c>
      <c r="AX33" s="302">
        <f>IF($BB$3="４週",SUM(S33:AT33),IF($BB$3="暦月",SUM(S33:AW33),""))</f>
        <v>0</v>
      </c>
      <c r="AY33" s="303"/>
      <c r="AZ33" s="304">
        <f>IF($BB$3="４週",AX33/4,IF($BB$3="暦月",別紙６!AX33/(別紙６!$BB$8/7),""))</f>
        <v>0</v>
      </c>
      <c r="BA33" s="305"/>
      <c r="BB33" s="347"/>
      <c r="BC33" s="348"/>
      <c r="BD33" s="348"/>
      <c r="BE33" s="348"/>
      <c r="BF33" s="349"/>
    </row>
    <row r="34" spans="2:58" ht="20.25" customHeight="1">
      <c r="B34" s="306">
        <f>B31+1</f>
        <v>5</v>
      </c>
      <c r="C34" s="308"/>
      <c r="D34" s="309"/>
      <c r="E34" s="310"/>
      <c r="F34" s="149"/>
      <c r="G34" s="317"/>
      <c r="H34" s="320"/>
      <c r="I34" s="321"/>
      <c r="J34" s="321"/>
      <c r="K34" s="322"/>
      <c r="L34" s="327"/>
      <c r="M34" s="284"/>
      <c r="N34" s="284"/>
      <c r="O34" s="285"/>
      <c r="P34" s="330" t="s">
        <v>196</v>
      </c>
      <c r="Q34" s="331"/>
      <c r="R34" s="332"/>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39"/>
      <c r="AX34" s="279"/>
      <c r="AY34" s="280"/>
      <c r="AZ34" s="281"/>
      <c r="BA34" s="282"/>
      <c r="BB34" s="341"/>
      <c r="BC34" s="342"/>
      <c r="BD34" s="342"/>
      <c r="BE34" s="342"/>
      <c r="BF34" s="343"/>
    </row>
    <row r="35" spans="2:58" ht="20.25" customHeight="1">
      <c r="B35" s="306"/>
      <c r="C35" s="311"/>
      <c r="D35" s="312"/>
      <c r="E35" s="313"/>
      <c r="F35" s="141"/>
      <c r="G35" s="318"/>
      <c r="H35" s="323"/>
      <c r="I35" s="321"/>
      <c r="J35" s="321"/>
      <c r="K35" s="322"/>
      <c r="L35" s="328"/>
      <c r="M35" s="287"/>
      <c r="N35" s="287"/>
      <c r="O35" s="288"/>
      <c r="P35" s="292" t="s">
        <v>197</v>
      </c>
      <c r="Q35" s="293"/>
      <c r="R35" s="294"/>
      <c r="S35" s="142" t="str">
        <f>IF(S34="","",VLOOKUP(S34,'別紙６－１'!$C$6:$K$35,9,FALSE))</f>
        <v/>
      </c>
      <c r="T35" s="143" t="str">
        <f>IF(T34="","",VLOOKUP(T34,'別紙６－１'!$C$6:$K$35,9,FALSE))</f>
        <v/>
      </c>
      <c r="U35" s="143" t="str">
        <f>IF(U34="","",VLOOKUP(U34,'別紙６－１'!$C$6:$K$35,9,FALSE))</f>
        <v/>
      </c>
      <c r="V35" s="143" t="str">
        <f>IF(V34="","",VLOOKUP(V34,'別紙６－１'!$C$6:$K$35,9,FALSE))</f>
        <v/>
      </c>
      <c r="W35" s="143" t="str">
        <f>IF(W34="","",VLOOKUP(W34,'別紙６－１'!$C$6:$K$35,9,FALSE))</f>
        <v/>
      </c>
      <c r="X35" s="143" t="str">
        <f>IF(X34="","",VLOOKUP(X34,'別紙６－１'!$C$6:$K$35,9,FALSE))</f>
        <v/>
      </c>
      <c r="Y35" s="144" t="str">
        <f>IF(Y34="","",VLOOKUP(Y34,'別紙６－１'!$C$6:$K$35,9,FALSE))</f>
        <v/>
      </c>
      <c r="Z35" s="142" t="str">
        <f>IF(Z34="","",VLOOKUP(Z34,'別紙６－１'!$C$6:$K$35,9,FALSE))</f>
        <v/>
      </c>
      <c r="AA35" s="143" t="str">
        <f>IF(AA34="","",VLOOKUP(AA34,'別紙６－１'!$C$6:$K$35,9,FALSE))</f>
        <v/>
      </c>
      <c r="AB35" s="143" t="str">
        <f>IF(AB34="","",VLOOKUP(AB34,'別紙６－１'!$C$6:$K$35,9,FALSE))</f>
        <v/>
      </c>
      <c r="AC35" s="143" t="str">
        <f>IF(AC34="","",VLOOKUP(AC34,'別紙６－１'!$C$6:$K$35,9,FALSE))</f>
        <v/>
      </c>
      <c r="AD35" s="143" t="str">
        <f>IF(AD34="","",VLOOKUP(AD34,'別紙６－１'!$C$6:$K$35,9,FALSE))</f>
        <v/>
      </c>
      <c r="AE35" s="143" t="str">
        <f>IF(AE34="","",VLOOKUP(AE34,'別紙６－１'!$C$6:$K$35,9,FALSE))</f>
        <v/>
      </c>
      <c r="AF35" s="144" t="str">
        <f>IF(AF34="","",VLOOKUP(AF34,'別紙６－１'!$C$6:$K$35,9,FALSE))</f>
        <v/>
      </c>
      <c r="AG35" s="142" t="str">
        <f>IF(AG34="","",VLOOKUP(AG34,'別紙６－１'!$C$6:$K$35,9,FALSE))</f>
        <v/>
      </c>
      <c r="AH35" s="143" t="str">
        <f>IF(AH34="","",VLOOKUP(AH34,'別紙６－１'!$C$6:$K$35,9,FALSE))</f>
        <v/>
      </c>
      <c r="AI35" s="143" t="str">
        <f>IF(AI34="","",VLOOKUP(AI34,'別紙６－１'!$C$6:$K$35,9,FALSE))</f>
        <v/>
      </c>
      <c r="AJ35" s="143" t="str">
        <f>IF(AJ34="","",VLOOKUP(AJ34,'別紙６－１'!$C$6:$K$35,9,FALSE))</f>
        <v/>
      </c>
      <c r="AK35" s="143" t="str">
        <f>IF(AK34="","",VLOOKUP(AK34,'別紙６－１'!$C$6:$K$35,9,FALSE))</f>
        <v/>
      </c>
      <c r="AL35" s="143" t="str">
        <f>IF(AL34="","",VLOOKUP(AL34,'別紙６－１'!$C$6:$K$35,9,FALSE))</f>
        <v/>
      </c>
      <c r="AM35" s="144" t="str">
        <f>IF(AM34="","",VLOOKUP(AM34,'別紙６－１'!$C$6:$K$35,9,FALSE))</f>
        <v/>
      </c>
      <c r="AN35" s="142" t="str">
        <f>IF(AN34="","",VLOOKUP(AN34,'別紙６－１'!$C$6:$K$35,9,FALSE))</f>
        <v/>
      </c>
      <c r="AO35" s="143" t="str">
        <f>IF(AO34="","",VLOOKUP(AO34,'別紙６－１'!$C$6:$K$35,9,FALSE))</f>
        <v/>
      </c>
      <c r="AP35" s="143" t="str">
        <f>IF(AP34="","",VLOOKUP(AP34,'別紙６－１'!$C$6:$K$35,9,FALSE))</f>
        <v/>
      </c>
      <c r="AQ35" s="143" t="str">
        <f>IF(AQ34="","",VLOOKUP(AQ34,'別紙６－１'!$C$6:$K$35,9,FALSE))</f>
        <v/>
      </c>
      <c r="AR35" s="143" t="str">
        <f>IF(AR34="","",VLOOKUP(AR34,'別紙６－１'!$C$6:$K$35,9,FALSE))</f>
        <v/>
      </c>
      <c r="AS35" s="143" t="str">
        <f>IF(AS34="","",VLOOKUP(AS34,'別紙６－１'!$C$6:$K$35,9,FALSE))</f>
        <v/>
      </c>
      <c r="AT35" s="144" t="str">
        <f>IF(AT34="","",VLOOKUP(AT34,'別紙６－１'!$C$6:$K$35,9,FALSE))</f>
        <v/>
      </c>
      <c r="AU35" s="142" t="str">
        <f>IF(AU34="","",VLOOKUP(AU34,'別紙６－１'!$C$6:$K$35,9,FALSE))</f>
        <v/>
      </c>
      <c r="AV35" s="143" t="str">
        <f>IF(AV34="","",VLOOKUP(AV34,'別紙６－１'!$C$6:$K$35,9,FALSE))</f>
        <v/>
      </c>
      <c r="AW35" s="143" t="str">
        <f>IF(AW34="","",VLOOKUP(AW34,'別紙６－１'!$C$6:$K$35,9,FALSE))</f>
        <v/>
      </c>
      <c r="AX35" s="295">
        <f>IF($BB$3="４週",SUM(S35:AT35),IF($BB$3="暦月",SUM(S35:AW35),""))</f>
        <v>0</v>
      </c>
      <c r="AY35" s="296"/>
      <c r="AZ35" s="297">
        <f>IF($BB$3="４週",AX35/4,IF($BB$3="暦月",別紙６!AX35/(別紙６!$BB$8/7),""))</f>
        <v>0</v>
      </c>
      <c r="BA35" s="298"/>
      <c r="BB35" s="344"/>
      <c r="BC35" s="345"/>
      <c r="BD35" s="345"/>
      <c r="BE35" s="345"/>
      <c r="BF35" s="346"/>
    </row>
    <row r="36" spans="2:58" ht="20.25" customHeight="1">
      <c r="B36" s="306"/>
      <c r="C36" s="314"/>
      <c r="D36" s="315"/>
      <c r="E36" s="316"/>
      <c r="F36" s="141">
        <f>C34</f>
        <v>0</v>
      </c>
      <c r="G36" s="339"/>
      <c r="H36" s="323"/>
      <c r="I36" s="321"/>
      <c r="J36" s="321"/>
      <c r="K36" s="322"/>
      <c r="L36" s="340"/>
      <c r="M36" s="334"/>
      <c r="N36" s="334"/>
      <c r="O36" s="335"/>
      <c r="P36" s="336" t="s">
        <v>198</v>
      </c>
      <c r="Q36" s="337"/>
      <c r="R36" s="338"/>
      <c r="S36" s="146" t="str">
        <f>IF(S34="","",VLOOKUP(S34,'別紙６－１'!$C$6:$U$35,19,FALSE))</f>
        <v/>
      </c>
      <c r="T36" s="147" t="str">
        <f>IF(T34="","",VLOOKUP(T34,'別紙６－１'!$C$6:$U$35,19,FALSE))</f>
        <v/>
      </c>
      <c r="U36" s="147" t="str">
        <f>IF(U34="","",VLOOKUP(U34,'別紙６－１'!$C$6:$U$35,19,FALSE))</f>
        <v/>
      </c>
      <c r="V36" s="147" t="str">
        <f>IF(V34="","",VLOOKUP(V34,'別紙６－１'!$C$6:$U$35,19,FALSE))</f>
        <v/>
      </c>
      <c r="W36" s="147" t="str">
        <f>IF(W34="","",VLOOKUP(W34,'別紙６－１'!$C$6:$U$35,19,FALSE))</f>
        <v/>
      </c>
      <c r="X36" s="147" t="str">
        <f>IF(X34="","",VLOOKUP(X34,'別紙６－１'!$C$6:$U$35,19,FALSE))</f>
        <v/>
      </c>
      <c r="Y36" s="148" t="str">
        <f>IF(Y34="","",VLOOKUP(Y34,'別紙６－１'!$C$6:$U$35,19,FALSE))</f>
        <v/>
      </c>
      <c r="Z36" s="146" t="str">
        <f>IF(Z34="","",VLOOKUP(Z34,'別紙６－１'!$C$6:$U$35,19,FALSE))</f>
        <v/>
      </c>
      <c r="AA36" s="147" t="str">
        <f>IF(AA34="","",VLOOKUP(AA34,'別紙６－１'!$C$6:$U$35,19,FALSE))</f>
        <v/>
      </c>
      <c r="AB36" s="147" t="str">
        <f>IF(AB34="","",VLOOKUP(AB34,'別紙６－１'!$C$6:$U$35,19,FALSE))</f>
        <v/>
      </c>
      <c r="AC36" s="147" t="str">
        <f>IF(AC34="","",VLOOKUP(AC34,'別紙６－１'!$C$6:$U$35,19,FALSE))</f>
        <v/>
      </c>
      <c r="AD36" s="147" t="str">
        <f>IF(AD34="","",VLOOKUP(AD34,'別紙６－１'!$C$6:$U$35,19,FALSE))</f>
        <v/>
      </c>
      <c r="AE36" s="147" t="str">
        <f>IF(AE34="","",VLOOKUP(AE34,'別紙６－１'!$C$6:$U$35,19,FALSE))</f>
        <v/>
      </c>
      <c r="AF36" s="148" t="str">
        <f>IF(AF34="","",VLOOKUP(AF34,'別紙６－１'!$C$6:$U$35,19,FALSE))</f>
        <v/>
      </c>
      <c r="AG36" s="146" t="str">
        <f>IF(AG34="","",VLOOKUP(AG34,'別紙６－１'!$C$6:$U$35,19,FALSE))</f>
        <v/>
      </c>
      <c r="AH36" s="147" t="str">
        <f>IF(AH34="","",VLOOKUP(AH34,'別紙６－１'!$C$6:$U$35,19,FALSE))</f>
        <v/>
      </c>
      <c r="AI36" s="147" t="str">
        <f>IF(AI34="","",VLOOKUP(AI34,'別紙６－１'!$C$6:$U$35,19,FALSE))</f>
        <v/>
      </c>
      <c r="AJ36" s="147" t="str">
        <f>IF(AJ34="","",VLOOKUP(AJ34,'別紙６－１'!$C$6:$U$35,19,FALSE))</f>
        <v/>
      </c>
      <c r="AK36" s="147" t="str">
        <f>IF(AK34="","",VLOOKUP(AK34,'別紙６－１'!$C$6:$U$35,19,FALSE))</f>
        <v/>
      </c>
      <c r="AL36" s="147" t="str">
        <f>IF(AL34="","",VLOOKUP(AL34,'別紙６－１'!$C$6:$U$35,19,FALSE))</f>
        <v/>
      </c>
      <c r="AM36" s="148" t="str">
        <f>IF(AM34="","",VLOOKUP(AM34,'別紙６－１'!$C$6:$U$35,19,FALSE))</f>
        <v/>
      </c>
      <c r="AN36" s="146" t="str">
        <f>IF(AN34="","",VLOOKUP(AN34,'別紙６－１'!$C$6:$U$35,19,FALSE))</f>
        <v/>
      </c>
      <c r="AO36" s="147" t="str">
        <f>IF(AO34="","",VLOOKUP(AO34,'別紙６－１'!$C$6:$U$35,19,FALSE))</f>
        <v/>
      </c>
      <c r="AP36" s="147" t="str">
        <f>IF(AP34="","",VLOOKUP(AP34,'別紙６－１'!$C$6:$U$35,19,FALSE))</f>
        <v/>
      </c>
      <c r="AQ36" s="147" t="str">
        <f>IF(AQ34="","",VLOOKUP(AQ34,'別紙６－１'!$C$6:$U$35,19,FALSE))</f>
        <v/>
      </c>
      <c r="AR36" s="147" t="str">
        <f>IF(AR34="","",VLOOKUP(AR34,'別紙６－１'!$C$6:$U$35,19,FALSE))</f>
        <v/>
      </c>
      <c r="AS36" s="147" t="str">
        <f>IF(AS34="","",VLOOKUP(AS34,'別紙６－１'!$C$6:$U$35,19,FALSE))</f>
        <v/>
      </c>
      <c r="AT36" s="148" t="str">
        <f>IF(AT34="","",VLOOKUP(AT34,'別紙６－１'!$C$6:$U$35,19,FALSE))</f>
        <v/>
      </c>
      <c r="AU36" s="146" t="str">
        <f>IF(AU34="","",VLOOKUP(AU34,'別紙６－１'!$C$6:$U$35,19,FALSE))</f>
        <v/>
      </c>
      <c r="AV36" s="147" t="str">
        <f>IF(AV34="","",VLOOKUP(AV34,'別紙６－１'!$C$6:$U$35,19,FALSE))</f>
        <v/>
      </c>
      <c r="AW36" s="147" t="str">
        <f>IF(AW34="","",VLOOKUP(AW34,'別紙６－１'!$C$6:$U$35,19,FALSE))</f>
        <v/>
      </c>
      <c r="AX36" s="302">
        <f>IF($BB$3="４週",SUM(S36:AT36),IF($BB$3="暦月",SUM(S36:AW36),""))</f>
        <v>0</v>
      </c>
      <c r="AY36" s="303"/>
      <c r="AZ36" s="304">
        <f>IF($BB$3="４週",AX36/4,IF($BB$3="暦月",別紙６!AX36/(別紙６!$BB$8/7),""))</f>
        <v>0</v>
      </c>
      <c r="BA36" s="305"/>
      <c r="BB36" s="347"/>
      <c r="BC36" s="348"/>
      <c r="BD36" s="348"/>
      <c r="BE36" s="348"/>
      <c r="BF36" s="349"/>
    </row>
    <row r="37" spans="2:58" ht="20.25" customHeight="1">
      <c r="B37" s="306">
        <f>B34+1</f>
        <v>6</v>
      </c>
      <c r="C37" s="308"/>
      <c r="D37" s="309"/>
      <c r="E37" s="310"/>
      <c r="F37" s="149"/>
      <c r="G37" s="317"/>
      <c r="H37" s="320"/>
      <c r="I37" s="321"/>
      <c r="J37" s="321"/>
      <c r="K37" s="322"/>
      <c r="L37" s="327"/>
      <c r="M37" s="284"/>
      <c r="N37" s="284"/>
      <c r="O37" s="285"/>
      <c r="P37" s="330" t="s">
        <v>196</v>
      </c>
      <c r="Q37" s="331"/>
      <c r="R37" s="332"/>
      <c r="S37" s="138"/>
      <c r="T37" s="139"/>
      <c r="U37" s="139"/>
      <c r="V37" s="139"/>
      <c r="W37" s="139"/>
      <c r="X37" s="139"/>
      <c r="Y37" s="140"/>
      <c r="Z37" s="138"/>
      <c r="AA37" s="139"/>
      <c r="AB37" s="139"/>
      <c r="AC37" s="139"/>
      <c r="AD37" s="139"/>
      <c r="AE37" s="139"/>
      <c r="AF37" s="140"/>
      <c r="AG37" s="138"/>
      <c r="AH37" s="139"/>
      <c r="AI37" s="139"/>
      <c r="AJ37" s="139"/>
      <c r="AK37" s="139"/>
      <c r="AL37" s="139"/>
      <c r="AM37" s="140"/>
      <c r="AN37" s="138"/>
      <c r="AO37" s="139"/>
      <c r="AP37" s="139"/>
      <c r="AQ37" s="139"/>
      <c r="AR37" s="139"/>
      <c r="AS37" s="139"/>
      <c r="AT37" s="140"/>
      <c r="AU37" s="138"/>
      <c r="AV37" s="139"/>
      <c r="AW37" s="139"/>
      <c r="AX37" s="279"/>
      <c r="AY37" s="280"/>
      <c r="AZ37" s="281"/>
      <c r="BA37" s="282"/>
      <c r="BB37" s="341"/>
      <c r="BC37" s="342"/>
      <c r="BD37" s="342"/>
      <c r="BE37" s="342"/>
      <c r="BF37" s="343"/>
    </row>
    <row r="38" spans="2:58" ht="20.25" customHeight="1">
      <c r="B38" s="306"/>
      <c r="C38" s="311"/>
      <c r="D38" s="312"/>
      <c r="E38" s="313"/>
      <c r="F38" s="141"/>
      <c r="G38" s="318"/>
      <c r="H38" s="323"/>
      <c r="I38" s="321"/>
      <c r="J38" s="321"/>
      <c r="K38" s="322"/>
      <c r="L38" s="328"/>
      <c r="M38" s="287"/>
      <c r="N38" s="287"/>
      <c r="O38" s="288"/>
      <c r="P38" s="292" t="s">
        <v>197</v>
      </c>
      <c r="Q38" s="293"/>
      <c r="R38" s="294"/>
      <c r="S38" s="142" t="str">
        <f>IF(S37="","",VLOOKUP(S37,'別紙６－１'!$C$6:$K$35,9,FALSE))</f>
        <v/>
      </c>
      <c r="T38" s="143" t="str">
        <f>IF(T37="","",VLOOKUP(T37,'別紙６－１'!$C$6:$K$35,9,FALSE))</f>
        <v/>
      </c>
      <c r="U38" s="143" t="str">
        <f>IF(U37="","",VLOOKUP(U37,'別紙６－１'!$C$6:$K$35,9,FALSE))</f>
        <v/>
      </c>
      <c r="V38" s="143" t="str">
        <f>IF(V37="","",VLOOKUP(V37,'別紙６－１'!$C$6:$K$35,9,FALSE))</f>
        <v/>
      </c>
      <c r="W38" s="143" t="str">
        <f>IF(W37="","",VLOOKUP(W37,'別紙６－１'!$C$6:$K$35,9,FALSE))</f>
        <v/>
      </c>
      <c r="X38" s="143" t="str">
        <f>IF(X37="","",VLOOKUP(X37,'別紙６－１'!$C$6:$K$35,9,FALSE))</f>
        <v/>
      </c>
      <c r="Y38" s="144" t="str">
        <f>IF(Y37="","",VLOOKUP(Y37,'別紙６－１'!$C$6:$K$35,9,FALSE))</f>
        <v/>
      </c>
      <c r="Z38" s="142" t="str">
        <f>IF(Z37="","",VLOOKUP(Z37,'別紙６－１'!$C$6:$K$35,9,FALSE))</f>
        <v/>
      </c>
      <c r="AA38" s="143" t="str">
        <f>IF(AA37="","",VLOOKUP(AA37,'別紙６－１'!$C$6:$K$35,9,FALSE))</f>
        <v/>
      </c>
      <c r="AB38" s="143" t="str">
        <f>IF(AB37="","",VLOOKUP(AB37,'別紙６－１'!$C$6:$K$35,9,FALSE))</f>
        <v/>
      </c>
      <c r="AC38" s="143" t="str">
        <f>IF(AC37="","",VLOOKUP(AC37,'別紙６－１'!$C$6:$K$35,9,FALSE))</f>
        <v/>
      </c>
      <c r="AD38" s="143" t="str">
        <f>IF(AD37="","",VLOOKUP(AD37,'別紙６－１'!$C$6:$K$35,9,FALSE))</f>
        <v/>
      </c>
      <c r="AE38" s="143" t="str">
        <f>IF(AE37="","",VLOOKUP(AE37,'別紙６－１'!$C$6:$K$35,9,FALSE))</f>
        <v/>
      </c>
      <c r="AF38" s="144" t="str">
        <f>IF(AF37="","",VLOOKUP(AF37,'別紙６－１'!$C$6:$K$35,9,FALSE))</f>
        <v/>
      </c>
      <c r="AG38" s="142" t="str">
        <f>IF(AG37="","",VLOOKUP(AG37,'別紙６－１'!$C$6:$K$35,9,FALSE))</f>
        <v/>
      </c>
      <c r="AH38" s="143" t="str">
        <f>IF(AH37="","",VLOOKUP(AH37,'別紙６－１'!$C$6:$K$35,9,FALSE))</f>
        <v/>
      </c>
      <c r="AI38" s="143" t="str">
        <f>IF(AI37="","",VLOOKUP(AI37,'別紙６－１'!$C$6:$K$35,9,FALSE))</f>
        <v/>
      </c>
      <c r="AJ38" s="143" t="str">
        <f>IF(AJ37="","",VLOOKUP(AJ37,'別紙６－１'!$C$6:$K$35,9,FALSE))</f>
        <v/>
      </c>
      <c r="AK38" s="143" t="str">
        <f>IF(AK37="","",VLOOKUP(AK37,'別紙６－１'!$C$6:$K$35,9,FALSE))</f>
        <v/>
      </c>
      <c r="AL38" s="143" t="str">
        <f>IF(AL37="","",VLOOKUP(AL37,'別紙６－１'!$C$6:$K$35,9,FALSE))</f>
        <v/>
      </c>
      <c r="AM38" s="144" t="str">
        <f>IF(AM37="","",VLOOKUP(AM37,'別紙６－１'!$C$6:$K$35,9,FALSE))</f>
        <v/>
      </c>
      <c r="AN38" s="142" t="str">
        <f>IF(AN37="","",VLOOKUP(AN37,'別紙６－１'!$C$6:$K$35,9,FALSE))</f>
        <v/>
      </c>
      <c r="AO38" s="143" t="str">
        <f>IF(AO37="","",VLOOKUP(AO37,'別紙６－１'!$C$6:$K$35,9,FALSE))</f>
        <v/>
      </c>
      <c r="AP38" s="143" t="str">
        <f>IF(AP37="","",VLOOKUP(AP37,'別紙６－１'!$C$6:$K$35,9,FALSE))</f>
        <v/>
      </c>
      <c r="AQ38" s="143" t="str">
        <f>IF(AQ37="","",VLOOKUP(AQ37,'別紙６－１'!$C$6:$K$35,9,FALSE))</f>
        <v/>
      </c>
      <c r="AR38" s="143" t="str">
        <f>IF(AR37="","",VLOOKUP(AR37,'別紙６－１'!$C$6:$K$35,9,FALSE))</f>
        <v/>
      </c>
      <c r="AS38" s="143" t="str">
        <f>IF(AS37="","",VLOOKUP(AS37,'別紙６－１'!$C$6:$K$35,9,FALSE))</f>
        <v/>
      </c>
      <c r="AT38" s="144" t="str">
        <f>IF(AT37="","",VLOOKUP(AT37,'別紙６－１'!$C$6:$K$35,9,FALSE))</f>
        <v/>
      </c>
      <c r="AU38" s="142" t="str">
        <f>IF(AU37="","",VLOOKUP(AU37,'別紙６－１'!$C$6:$K$35,9,FALSE))</f>
        <v/>
      </c>
      <c r="AV38" s="143" t="str">
        <f>IF(AV37="","",VLOOKUP(AV37,'別紙６－１'!$C$6:$K$35,9,FALSE))</f>
        <v/>
      </c>
      <c r="AW38" s="143" t="str">
        <f>IF(AW37="","",VLOOKUP(AW37,'別紙６－１'!$C$6:$K$35,9,FALSE))</f>
        <v/>
      </c>
      <c r="AX38" s="295">
        <f>IF($BB$3="４週",SUM(S38:AT38),IF($BB$3="暦月",SUM(S38:AW38),""))</f>
        <v>0</v>
      </c>
      <c r="AY38" s="296"/>
      <c r="AZ38" s="297">
        <f>IF($BB$3="４週",AX38/4,IF($BB$3="暦月",別紙６!AX38/(別紙６!$BB$8/7),""))</f>
        <v>0</v>
      </c>
      <c r="BA38" s="298"/>
      <c r="BB38" s="344"/>
      <c r="BC38" s="345"/>
      <c r="BD38" s="345"/>
      <c r="BE38" s="345"/>
      <c r="BF38" s="346"/>
    </row>
    <row r="39" spans="2:58" ht="20.25" customHeight="1">
      <c r="B39" s="306"/>
      <c r="C39" s="314"/>
      <c r="D39" s="315"/>
      <c r="E39" s="316"/>
      <c r="F39" s="141">
        <f>C37</f>
        <v>0</v>
      </c>
      <c r="G39" s="339"/>
      <c r="H39" s="323"/>
      <c r="I39" s="321"/>
      <c r="J39" s="321"/>
      <c r="K39" s="322"/>
      <c r="L39" s="340"/>
      <c r="M39" s="334"/>
      <c r="N39" s="334"/>
      <c r="O39" s="335"/>
      <c r="P39" s="336" t="s">
        <v>198</v>
      </c>
      <c r="Q39" s="337"/>
      <c r="R39" s="338"/>
      <c r="S39" s="146" t="str">
        <f>IF(S37="","",VLOOKUP(S37,'別紙６－１'!$C$6:$U$35,19,FALSE))</f>
        <v/>
      </c>
      <c r="T39" s="147" t="str">
        <f>IF(T37="","",VLOOKUP(T37,'別紙６－１'!$C$6:$U$35,19,FALSE))</f>
        <v/>
      </c>
      <c r="U39" s="147" t="str">
        <f>IF(U37="","",VLOOKUP(U37,'別紙６－１'!$C$6:$U$35,19,FALSE))</f>
        <v/>
      </c>
      <c r="V39" s="147" t="str">
        <f>IF(V37="","",VLOOKUP(V37,'別紙６－１'!$C$6:$U$35,19,FALSE))</f>
        <v/>
      </c>
      <c r="W39" s="147" t="str">
        <f>IF(W37="","",VLOOKUP(W37,'別紙６－１'!$C$6:$U$35,19,FALSE))</f>
        <v/>
      </c>
      <c r="X39" s="147" t="str">
        <f>IF(X37="","",VLOOKUP(X37,'別紙６－１'!$C$6:$U$35,19,FALSE))</f>
        <v/>
      </c>
      <c r="Y39" s="148" t="str">
        <f>IF(Y37="","",VLOOKUP(Y37,'別紙６－１'!$C$6:$U$35,19,FALSE))</f>
        <v/>
      </c>
      <c r="Z39" s="146" t="str">
        <f>IF(Z37="","",VLOOKUP(Z37,'別紙６－１'!$C$6:$U$35,19,FALSE))</f>
        <v/>
      </c>
      <c r="AA39" s="147" t="str">
        <f>IF(AA37="","",VLOOKUP(AA37,'別紙６－１'!$C$6:$U$35,19,FALSE))</f>
        <v/>
      </c>
      <c r="AB39" s="147" t="str">
        <f>IF(AB37="","",VLOOKUP(AB37,'別紙６－１'!$C$6:$U$35,19,FALSE))</f>
        <v/>
      </c>
      <c r="AC39" s="147" t="str">
        <f>IF(AC37="","",VLOOKUP(AC37,'別紙６－１'!$C$6:$U$35,19,FALSE))</f>
        <v/>
      </c>
      <c r="AD39" s="147" t="str">
        <f>IF(AD37="","",VLOOKUP(AD37,'別紙６－１'!$C$6:$U$35,19,FALSE))</f>
        <v/>
      </c>
      <c r="AE39" s="147" t="str">
        <f>IF(AE37="","",VLOOKUP(AE37,'別紙６－１'!$C$6:$U$35,19,FALSE))</f>
        <v/>
      </c>
      <c r="AF39" s="148" t="str">
        <f>IF(AF37="","",VLOOKUP(AF37,'別紙６－１'!$C$6:$U$35,19,FALSE))</f>
        <v/>
      </c>
      <c r="AG39" s="146" t="str">
        <f>IF(AG37="","",VLOOKUP(AG37,'別紙６－１'!$C$6:$U$35,19,FALSE))</f>
        <v/>
      </c>
      <c r="AH39" s="147" t="str">
        <f>IF(AH37="","",VLOOKUP(AH37,'別紙６－１'!$C$6:$U$35,19,FALSE))</f>
        <v/>
      </c>
      <c r="AI39" s="147" t="str">
        <f>IF(AI37="","",VLOOKUP(AI37,'別紙６－１'!$C$6:$U$35,19,FALSE))</f>
        <v/>
      </c>
      <c r="AJ39" s="147" t="str">
        <f>IF(AJ37="","",VLOOKUP(AJ37,'別紙６－１'!$C$6:$U$35,19,FALSE))</f>
        <v/>
      </c>
      <c r="AK39" s="147" t="str">
        <f>IF(AK37="","",VLOOKUP(AK37,'別紙６－１'!$C$6:$U$35,19,FALSE))</f>
        <v/>
      </c>
      <c r="AL39" s="147" t="str">
        <f>IF(AL37="","",VLOOKUP(AL37,'別紙６－１'!$C$6:$U$35,19,FALSE))</f>
        <v/>
      </c>
      <c r="AM39" s="148" t="str">
        <f>IF(AM37="","",VLOOKUP(AM37,'別紙６－１'!$C$6:$U$35,19,FALSE))</f>
        <v/>
      </c>
      <c r="AN39" s="146" t="str">
        <f>IF(AN37="","",VLOOKUP(AN37,'別紙６－１'!$C$6:$U$35,19,FALSE))</f>
        <v/>
      </c>
      <c r="AO39" s="147" t="str">
        <f>IF(AO37="","",VLOOKUP(AO37,'別紙６－１'!$C$6:$U$35,19,FALSE))</f>
        <v/>
      </c>
      <c r="AP39" s="147" t="str">
        <f>IF(AP37="","",VLOOKUP(AP37,'別紙６－１'!$C$6:$U$35,19,FALSE))</f>
        <v/>
      </c>
      <c r="AQ39" s="147" t="str">
        <f>IF(AQ37="","",VLOOKUP(AQ37,'別紙６－１'!$C$6:$U$35,19,FALSE))</f>
        <v/>
      </c>
      <c r="AR39" s="147" t="str">
        <f>IF(AR37="","",VLOOKUP(AR37,'別紙６－１'!$C$6:$U$35,19,FALSE))</f>
        <v/>
      </c>
      <c r="AS39" s="147" t="str">
        <f>IF(AS37="","",VLOOKUP(AS37,'別紙６－１'!$C$6:$U$35,19,FALSE))</f>
        <v/>
      </c>
      <c r="AT39" s="148" t="str">
        <f>IF(AT37="","",VLOOKUP(AT37,'別紙６－１'!$C$6:$U$35,19,FALSE))</f>
        <v/>
      </c>
      <c r="AU39" s="146" t="str">
        <f>IF(AU37="","",VLOOKUP(AU37,'別紙６－１'!$C$6:$U$35,19,FALSE))</f>
        <v/>
      </c>
      <c r="AV39" s="147" t="str">
        <f>IF(AV37="","",VLOOKUP(AV37,'別紙６－１'!$C$6:$U$35,19,FALSE))</f>
        <v/>
      </c>
      <c r="AW39" s="147" t="str">
        <f>IF(AW37="","",VLOOKUP(AW37,'別紙６－１'!$C$6:$U$35,19,FALSE))</f>
        <v/>
      </c>
      <c r="AX39" s="302">
        <f>IF($BB$3="４週",SUM(S39:AT39),IF($BB$3="暦月",SUM(S39:AW39),""))</f>
        <v>0</v>
      </c>
      <c r="AY39" s="303"/>
      <c r="AZ39" s="304">
        <f>IF($BB$3="４週",AX39/4,IF($BB$3="暦月",別紙６!AX39/(別紙６!$BB$8/7),""))</f>
        <v>0</v>
      </c>
      <c r="BA39" s="305"/>
      <c r="BB39" s="347"/>
      <c r="BC39" s="348"/>
      <c r="BD39" s="348"/>
      <c r="BE39" s="348"/>
      <c r="BF39" s="349"/>
    </row>
    <row r="40" spans="2:58" ht="20.25" customHeight="1">
      <c r="B40" s="306">
        <f>B37+1</f>
        <v>7</v>
      </c>
      <c r="C40" s="308"/>
      <c r="D40" s="309"/>
      <c r="E40" s="310"/>
      <c r="F40" s="149"/>
      <c r="G40" s="317"/>
      <c r="H40" s="320"/>
      <c r="I40" s="321"/>
      <c r="J40" s="321"/>
      <c r="K40" s="322"/>
      <c r="L40" s="327"/>
      <c r="M40" s="284"/>
      <c r="N40" s="284"/>
      <c r="O40" s="285"/>
      <c r="P40" s="330" t="s">
        <v>196</v>
      </c>
      <c r="Q40" s="331"/>
      <c r="R40" s="332"/>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39"/>
      <c r="AX40" s="279"/>
      <c r="AY40" s="280"/>
      <c r="AZ40" s="281"/>
      <c r="BA40" s="282"/>
      <c r="BB40" s="341"/>
      <c r="BC40" s="342"/>
      <c r="BD40" s="342"/>
      <c r="BE40" s="342"/>
      <c r="BF40" s="343"/>
    </row>
    <row r="41" spans="2:58" ht="20.25" customHeight="1">
      <c r="B41" s="306"/>
      <c r="C41" s="311"/>
      <c r="D41" s="312"/>
      <c r="E41" s="313"/>
      <c r="F41" s="141"/>
      <c r="G41" s="318"/>
      <c r="H41" s="323"/>
      <c r="I41" s="321"/>
      <c r="J41" s="321"/>
      <c r="K41" s="322"/>
      <c r="L41" s="328"/>
      <c r="M41" s="287"/>
      <c r="N41" s="287"/>
      <c r="O41" s="288"/>
      <c r="P41" s="292" t="s">
        <v>197</v>
      </c>
      <c r="Q41" s="293"/>
      <c r="R41" s="294"/>
      <c r="S41" s="142" t="str">
        <f>IF(S40="","",VLOOKUP(S40,'別紙６－１'!$C$6:$K$35,9,FALSE))</f>
        <v/>
      </c>
      <c r="T41" s="143" t="str">
        <f>IF(T40="","",VLOOKUP(T40,'別紙６－１'!$C$6:$K$35,9,FALSE))</f>
        <v/>
      </c>
      <c r="U41" s="143" t="str">
        <f>IF(U40="","",VLOOKUP(U40,'別紙６－１'!$C$6:$K$35,9,FALSE))</f>
        <v/>
      </c>
      <c r="V41" s="143" t="str">
        <f>IF(V40="","",VLOOKUP(V40,'別紙６－１'!$C$6:$K$35,9,FALSE))</f>
        <v/>
      </c>
      <c r="W41" s="143" t="str">
        <f>IF(W40="","",VLOOKUP(W40,'別紙６－１'!$C$6:$K$35,9,FALSE))</f>
        <v/>
      </c>
      <c r="X41" s="143" t="str">
        <f>IF(X40="","",VLOOKUP(X40,'別紙６－１'!$C$6:$K$35,9,FALSE))</f>
        <v/>
      </c>
      <c r="Y41" s="144" t="str">
        <f>IF(Y40="","",VLOOKUP(Y40,'別紙６－１'!$C$6:$K$35,9,FALSE))</f>
        <v/>
      </c>
      <c r="Z41" s="142" t="str">
        <f>IF(Z40="","",VLOOKUP(Z40,'別紙６－１'!$C$6:$K$35,9,FALSE))</f>
        <v/>
      </c>
      <c r="AA41" s="143" t="str">
        <f>IF(AA40="","",VLOOKUP(AA40,'別紙６－１'!$C$6:$K$35,9,FALSE))</f>
        <v/>
      </c>
      <c r="AB41" s="143" t="str">
        <f>IF(AB40="","",VLOOKUP(AB40,'別紙６－１'!$C$6:$K$35,9,FALSE))</f>
        <v/>
      </c>
      <c r="AC41" s="143" t="str">
        <f>IF(AC40="","",VLOOKUP(AC40,'別紙６－１'!$C$6:$K$35,9,FALSE))</f>
        <v/>
      </c>
      <c r="AD41" s="143" t="str">
        <f>IF(AD40="","",VLOOKUP(AD40,'別紙６－１'!$C$6:$K$35,9,FALSE))</f>
        <v/>
      </c>
      <c r="AE41" s="143" t="str">
        <f>IF(AE40="","",VLOOKUP(AE40,'別紙６－１'!$C$6:$K$35,9,FALSE))</f>
        <v/>
      </c>
      <c r="AF41" s="144" t="str">
        <f>IF(AF40="","",VLOOKUP(AF40,'別紙６－１'!$C$6:$K$35,9,FALSE))</f>
        <v/>
      </c>
      <c r="AG41" s="142" t="str">
        <f>IF(AG40="","",VLOOKUP(AG40,'別紙６－１'!$C$6:$K$35,9,FALSE))</f>
        <v/>
      </c>
      <c r="AH41" s="143" t="str">
        <f>IF(AH40="","",VLOOKUP(AH40,'別紙６－１'!$C$6:$K$35,9,FALSE))</f>
        <v/>
      </c>
      <c r="AI41" s="143" t="str">
        <f>IF(AI40="","",VLOOKUP(AI40,'別紙６－１'!$C$6:$K$35,9,FALSE))</f>
        <v/>
      </c>
      <c r="AJ41" s="143" t="str">
        <f>IF(AJ40="","",VLOOKUP(AJ40,'別紙６－１'!$C$6:$K$35,9,FALSE))</f>
        <v/>
      </c>
      <c r="AK41" s="143" t="str">
        <f>IF(AK40="","",VLOOKUP(AK40,'別紙６－１'!$C$6:$K$35,9,FALSE))</f>
        <v/>
      </c>
      <c r="AL41" s="143" t="str">
        <f>IF(AL40="","",VLOOKUP(AL40,'別紙６－１'!$C$6:$K$35,9,FALSE))</f>
        <v/>
      </c>
      <c r="AM41" s="144" t="str">
        <f>IF(AM40="","",VLOOKUP(AM40,'別紙６－１'!$C$6:$K$35,9,FALSE))</f>
        <v/>
      </c>
      <c r="AN41" s="142" t="str">
        <f>IF(AN40="","",VLOOKUP(AN40,'別紙６－１'!$C$6:$K$35,9,FALSE))</f>
        <v/>
      </c>
      <c r="AO41" s="143" t="str">
        <f>IF(AO40="","",VLOOKUP(AO40,'別紙６－１'!$C$6:$K$35,9,FALSE))</f>
        <v/>
      </c>
      <c r="AP41" s="143" t="str">
        <f>IF(AP40="","",VLOOKUP(AP40,'別紙６－１'!$C$6:$K$35,9,FALSE))</f>
        <v/>
      </c>
      <c r="AQ41" s="143" t="str">
        <f>IF(AQ40="","",VLOOKUP(AQ40,'別紙６－１'!$C$6:$K$35,9,FALSE))</f>
        <v/>
      </c>
      <c r="AR41" s="143" t="str">
        <f>IF(AR40="","",VLOOKUP(AR40,'別紙６－１'!$C$6:$K$35,9,FALSE))</f>
        <v/>
      </c>
      <c r="AS41" s="143" t="str">
        <f>IF(AS40="","",VLOOKUP(AS40,'別紙６－１'!$C$6:$K$35,9,FALSE))</f>
        <v/>
      </c>
      <c r="AT41" s="144" t="str">
        <f>IF(AT40="","",VLOOKUP(AT40,'別紙６－１'!$C$6:$K$35,9,FALSE))</f>
        <v/>
      </c>
      <c r="AU41" s="142" t="str">
        <f>IF(AU40="","",VLOOKUP(AU40,'別紙６－１'!$C$6:$K$35,9,FALSE))</f>
        <v/>
      </c>
      <c r="AV41" s="143" t="str">
        <f>IF(AV40="","",VLOOKUP(AV40,'別紙６－１'!$C$6:$K$35,9,FALSE))</f>
        <v/>
      </c>
      <c r="AW41" s="143" t="str">
        <f>IF(AW40="","",VLOOKUP(AW40,'別紙６－１'!$C$6:$K$35,9,FALSE))</f>
        <v/>
      </c>
      <c r="AX41" s="295">
        <f>IF($BB$3="４週",SUM(S41:AT41),IF($BB$3="暦月",SUM(S41:AW41),""))</f>
        <v>0</v>
      </c>
      <c r="AY41" s="296"/>
      <c r="AZ41" s="297">
        <f>IF($BB$3="４週",AX41/4,IF($BB$3="暦月",別紙６!AX41/(別紙６!$BB$8/7),""))</f>
        <v>0</v>
      </c>
      <c r="BA41" s="298"/>
      <c r="BB41" s="344"/>
      <c r="BC41" s="345"/>
      <c r="BD41" s="345"/>
      <c r="BE41" s="345"/>
      <c r="BF41" s="346"/>
    </row>
    <row r="42" spans="2:58" ht="20.25" customHeight="1">
      <c r="B42" s="306"/>
      <c r="C42" s="314"/>
      <c r="D42" s="315"/>
      <c r="E42" s="316"/>
      <c r="F42" s="141">
        <f>C40</f>
        <v>0</v>
      </c>
      <c r="G42" s="339"/>
      <c r="H42" s="323"/>
      <c r="I42" s="321"/>
      <c r="J42" s="321"/>
      <c r="K42" s="322"/>
      <c r="L42" s="340"/>
      <c r="M42" s="334"/>
      <c r="N42" s="334"/>
      <c r="O42" s="335"/>
      <c r="P42" s="336" t="s">
        <v>198</v>
      </c>
      <c r="Q42" s="337"/>
      <c r="R42" s="338"/>
      <c r="S42" s="146" t="str">
        <f>IF(S40="","",VLOOKUP(S40,'別紙６－１'!$C$6:$U$35,19,FALSE))</f>
        <v/>
      </c>
      <c r="T42" s="147" t="str">
        <f>IF(T40="","",VLOOKUP(T40,'別紙６－１'!$C$6:$U$35,19,FALSE))</f>
        <v/>
      </c>
      <c r="U42" s="147" t="str">
        <f>IF(U40="","",VLOOKUP(U40,'別紙６－１'!$C$6:$U$35,19,FALSE))</f>
        <v/>
      </c>
      <c r="V42" s="147" t="str">
        <f>IF(V40="","",VLOOKUP(V40,'別紙６－１'!$C$6:$U$35,19,FALSE))</f>
        <v/>
      </c>
      <c r="W42" s="147" t="str">
        <f>IF(W40="","",VLOOKUP(W40,'別紙６－１'!$C$6:$U$35,19,FALSE))</f>
        <v/>
      </c>
      <c r="X42" s="147" t="str">
        <f>IF(X40="","",VLOOKUP(X40,'別紙６－１'!$C$6:$U$35,19,FALSE))</f>
        <v/>
      </c>
      <c r="Y42" s="148" t="str">
        <f>IF(Y40="","",VLOOKUP(Y40,'別紙６－１'!$C$6:$U$35,19,FALSE))</f>
        <v/>
      </c>
      <c r="Z42" s="146" t="str">
        <f>IF(Z40="","",VLOOKUP(Z40,'別紙６－１'!$C$6:$U$35,19,FALSE))</f>
        <v/>
      </c>
      <c r="AA42" s="147" t="str">
        <f>IF(AA40="","",VLOOKUP(AA40,'別紙６－１'!$C$6:$U$35,19,FALSE))</f>
        <v/>
      </c>
      <c r="AB42" s="147" t="str">
        <f>IF(AB40="","",VLOOKUP(AB40,'別紙６－１'!$C$6:$U$35,19,FALSE))</f>
        <v/>
      </c>
      <c r="AC42" s="147" t="str">
        <f>IF(AC40="","",VLOOKUP(AC40,'別紙６－１'!$C$6:$U$35,19,FALSE))</f>
        <v/>
      </c>
      <c r="AD42" s="147" t="str">
        <f>IF(AD40="","",VLOOKUP(AD40,'別紙６－１'!$C$6:$U$35,19,FALSE))</f>
        <v/>
      </c>
      <c r="AE42" s="147" t="str">
        <f>IF(AE40="","",VLOOKUP(AE40,'別紙６－１'!$C$6:$U$35,19,FALSE))</f>
        <v/>
      </c>
      <c r="AF42" s="148" t="str">
        <f>IF(AF40="","",VLOOKUP(AF40,'別紙６－１'!$C$6:$U$35,19,FALSE))</f>
        <v/>
      </c>
      <c r="AG42" s="146" t="str">
        <f>IF(AG40="","",VLOOKUP(AG40,'別紙６－１'!$C$6:$U$35,19,FALSE))</f>
        <v/>
      </c>
      <c r="AH42" s="147" t="str">
        <f>IF(AH40="","",VLOOKUP(AH40,'別紙６－１'!$C$6:$U$35,19,FALSE))</f>
        <v/>
      </c>
      <c r="AI42" s="147" t="str">
        <f>IF(AI40="","",VLOOKUP(AI40,'別紙６－１'!$C$6:$U$35,19,FALSE))</f>
        <v/>
      </c>
      <c r="AJ42" s="147" t="str">
        <f>IF(AJ40="","",VLOOKUP(AJ40,'別紙６－１'!$C$6:$U$35,19,FALSE))</f>
        <v/>
      </c>
      <c r="AK42" s="147" t="str">
        <f>IF(AK40="","",VLOOKUP(AK40,'別紙６－１'!$C$6:$U$35,19,FALSE))</f>
        <v/>
      </c>
      <c r="AL42" s="147" t="str">
        <f>IF(AL40="","",VLOOKUP(AL40,'別紙６－１'!$C$6:$U$35,19,FALSE))</f>
        <v/>
      </c>
      <c r="AM42" s="148" t="str">
        <f>IF(AM40="","",VLOOKUP(AM40,'別紙６－１'!$C$6:$U$35,19,FALSE))</f>
        <v/>
      </c>
      <c r="AN42" s="146" t="str">
        <f>IF(AN40="","",VLOOKUP(AN40,'別紙６－１'!$C$6:$U$35,19,FALSE))</f>
        <v/>
      </c>
      <c r="AO42" s="147" t="str">
        <f>IF(AO40="","",VLOOKUP(AO40,'別紙６－１'!$C$6:$U$35,19,FALSE))</f>
        <v/>
      </c>
      <c r="AP42" s="147" t="str">
        <f>IF(AP40="","",VLOOKUP(AP40,'別紙６－１'!$C$6:$U$35,19,FALSE))</f>
        <v/>
      </c>
      <c r="AQ42" s="147" t="str">
        <f>IF(AQ40="","",VLOOKUP(AQ40,'別紙６－１'!$C$6:$U$35,19,FALSE))</f>
        <v/>
      </c>
      <c r="AR42" s="147" t="str">
        <f>IF(AR40="","",VLOOKUP(AR40,'別紙６－１'!$C$6:$U$35,19,FALSE))</f>
        <v/>
      </c>
      <c r="AS42" s="147" t="str">
        <f>IF(AS40="","",VLOOKUP(AS40,'別紙６－１'!$C$6:$U$35,19,FALSE))</f>
        <v/>
      </c>
      <c r="AT42" s="148" t="str">
        <f>IF(AT40="","",VLOOKUP(AT40,'別紙６－１'!$C$6:$U$35,19,FALSE))</f>
        <v/>
      </c>
      <c r="AU42" s="146" t="str">
        <f>IF(AU40="","",VLOOKUP(AU40,'別紙６－１'!$C$6:$U$35,19,FALSE))</f>
        <v/>
      </c>
      <c r="AV42" s="147" t="str">
        <f>IF(AV40="","",VLOOKUP(AV40,'別紙６－１'!$C$6:$U$35,19,FALSE))</f>
        <v/>
      </c>
      <c r="AW42" s="147" t="str">
        <f>IF(AW40="","",VLOOKUP(AW40,'別紙６－１'!$C$6:$U$35,19,FALSE))</f>
        <v/>
      </c>
      <c r="AX42" s="302">
        <f>IF($BB$3="４週",SUM(S42:AT42),IF($BB$3="暦月",SUM(S42:AW42),""))</f>
        <v>0</v>
      </c>
      <c r="AY42" s="303"/>
      <c r="AZ42" s="304">
        <f>IF($BB$3="４週",AX42/4,IF($BB$3="暦月",別紙６!AX42/(別紙６!$BB$8/7),""))</f>
        <v>0</v>
      </c>
      <c r="BA42" s="305"/>
      <c r="BB42" s="347"/>
      <c r="BC42" s="348"/>
      <c r="BD42" s="348"/>
      <c r="BE42" s="348"/>
      <c r="BF42" s="349"/>
    </row>
    <row r="43" spans="2:58" ht="20.25" customHeight="1">
      <c r="B43" s="306">
        <f>B40+1</f>
        <v>8</v>
      </c>
      <c r="C43" s="308"/>
      <c r="D43" s="309"/>
      <c r="E43" s="310"/>
      <c r="F43" s="149"/>
      <c r="G43" s="317"/>
      <c r="H43" s="320"/>
      <c r="I43" s="321"/>
      <c r="J43" s="321"/>
      <c r="K43" s="322"/>
      <c r="L43" s="327"/>
      <c r="M43" s="284"/>
      <c r="N43" s="284"/>
      <c r="O43" s="285"/>
      <c r="P43" s="330" t="s">
        <v>196</v>
      </c>
      <c r="Q43" s="331"/>
      <c r="R43" s="332"/>
      <c r="S43" s="138"/>
      <c r="T43" s="139"/>
      <c r="U43" s="139"/>
      <c r="V43" s="139"/>
      <c r="W43" s="139"/>
      <c r="X43" s="139"/>
      <c r="Y43" s="140"/>
      <c r="Z43" s="138"/>
      <c r="AA43" s="139"/>
      <c r="AB43" s="139"/>
      <c r="AC43" s="139"/>
      <c r="AD43" s="139"/>
      <c r="AE43" s="139"/>
      <c r="AF43" s="140"/>
      <c r="AG43" s="138"/>
      <c r="AH43" s="139"/>
      <c r="AI43" s="139"/>
      <c r="AJ43" s="139"/>
      <c r="AK43" s="139"/>
      <c r="AL43" s="139"/>
      <c r="AM43" s="140"/>
      <c r="AN43" s="138"/>
      <c r="AO43" s="139"/>
      <c r="AP43" s="139"/>
      <c r="AQ43" s="139"/>
      <c r="AR43" s="139"/>
      <c r="AS43" s="139"/>
      <c r="AT43" s="140"/>
      <c r="AU43" s="138"/>
      <c r="AV43" s="139"/>
      <c r="AW43" s="139"/>
      <c r="AX43" s="279"/>
      <c r="AY43" s="280"/>
      <c r="AZ43" s="281"/>
      <c r="BA43" s="282"/>
      <c r="BB43" s="341"/>
      <c r="BC43" s="342"/>
      <c r="BD43" s="342"/>
      <c r="BE43" s="342"/>
      <c r="BF43" s="343"/>
    </row>
    <row r="44" spans="2:58" ht="20.25" customHeight="1">
      <c r="B44" s="306"/>
      <c r="C44" s="311"/>
      <c r="D44" s="312"/>
      <c r="E44" s="313"/>
      <c r="F44" s="141"/>
      <c r="G44" s="318"/>
      <c r="H44" s="323"/>
      <c r="I44" s="321"/>
      <c r="J44" s="321"/>
      <c r="K44" s="322"/>
      <c r="L44" s="328"/>
      <c r="M44" s="287"/>
      <c r="N44" s="287"/>
      <c r="O44" s="288"/>
      <c r="P44" s="292" t="s">
        <v>197</v>
      </c>
      <c r="Q44" s="293"/>
      <c r="R44" s="294"/>
      <c r="S44" s="142" t="str">
        <f>IF(S43="","",VLOOKUP(S43,'別紙６－１'!$C$6:$K$35,9,FALSE))</f>
        <v/>
      </c>
      <c r="T44" s="143" t="str">
        <f>IF(T43="","",VLOOKUP(T43,'別紙６－１'!$C$6:$K$35,9,FALSE))</f>
        <v/>
      </c>
      <c r="U44" s="143" t="str">
        <f>IF(U43="","",VLOOKUP(U43,'別紙６－１'!$C$6:$K$35,9,FALSE))</f>
        <v/>
      </c>
      <c r="V44" s="143" t="str">
        <f>IF(V43="","",VLOOKUP(V43,'別紙６－１'!$C$6:$K$35,9,FALSE))</f>
        <v/>
      </c>
      <c r="W44" s="143" t="str">
        <f>IF(W43="","",VLOOKUP(W43,'別紙６－１'!$C$6:$K$35,9,FALSE))</f>
        <v/>
      </c>
      <c r="X44" s="143" t="str">
        <f>IF(X43="","",VLOOKUP(X43,'別紙６－１'!$C$6:$K$35,9,FALSE))</f>
        <v/>
      </c>
      <c r="Y44" s="144" t="str">
        <f>IF(Y43="","",VLOOKUP(Y43,'別紙６－１'!$C$6:$K$35,9,FALSE))</f>
        <v/>
      </c>
      <c r="Z44" s="142" t="str">
        <f>IF(Z43="","",VLOOKUP(Z43,'別紙６－１'!$C$6:$K$35,9,FALSE))</f>
        <v/>
      </c>
      <c r="AA44" s="143" t="str">
        <f>IF(AA43="","",VLOOKUP(AA43,'別紙６－１'!$C$6:$K$35,9,FALSE))</f>
        <v/>
      </c>
      <c r="AB44" s="143" t="str">
        <f>IF(AB43="","",VLOOKUP(AB43,'別紙６－１'!$C$6:$K$35,9,FALSE))</f>
        <v/>
      </c>
      <c r="AC44" s="143" t="str">
        <f>IF(AC43="","",VLOOKUP(AC43,'別紙６－１'!$C$6:$K$35,9,FALSE))</f>
        <v/>
      </c>
      <c r="AD44" s="143" t="str">
        <f>IF(AD43="","",VLOOKUP(AD43,'別紙６－１'!$C$6:$K$35,9,FALSE))</f>
        <v/>
      </c>
      <c r="AE44" s="143" t="str">
        <f>IF(AE43="","",VLOOKUP(AE43,'別紙６－１'!$C$6:$K$35,9,FALSE))</f>
        <v/>
      </c>
      <c r="AF44" s="144" t="str">
        <f>IF(AF43="","",VLOOKUP(AF43,'別紙６－１'!$C$6:$K$35,9,FALSE))</f>
        <v/>
      </c>
      <c r="AG44" s="142" t="str">
        <f>IF(AG43="","",VLOOKUP(AG43,'別紙６－１'!$C$6:$K$35,9,FALSE))</f>
        <v/>
      </c>
      <c r="AH44" s="143" t="str">
        <f>IF(AH43="","",VLOOKUP(AH43,'別紙６－１'!$C$6:$K$35,9,FALSE))</f>
        <v/>
      </c>
      <c r="AI44" s="143" t="str">
        <f>IF(AI43="","",VLOOKUP(AI43,'別紙６－１'!$C$6:$K$35,9,FALSE))</f>
        <v/>
      </c>
      <c r="AJ44" s="143" t="str">
        <f>IF(AJ43="","",VLOOKUP(AJ43,'別紙６－１'!$C$6:$K$35,9,FALSE))</f>
        <v/>
      </c>
      <c r="AK44" s="143" t="str">
        <f>IF(AK43="","",VLOOKUP(AK43,'別紙６－１'!$C$6:$K$35,9,FALSE))</f>
        <v/>
      </c>
      <c r="AL44" s="143" t="str">
        <f>IF(AL43="","",VLOOKUP(AL43,'別紙６－１'!$C$6:$K$35,9,FALSE))</f>
        <v/>
      </c>
      <c r="AM44" s="144" t="str">
        <f>IF(AM43="","",VLOOKUP(AM43,'別紙６－１'!$C$6:$K$35,9,FALSE))</f>
        <v/>
      </c>
      <c r="AN44" s="142" t="str">
        <f>IF(AN43="","",VLOOKUP(AN43,'別紙６－１'!$C$6:$K$35,9,FALSE))</f>
        <v/>
      </c>
      <c r="AO44" s="143" t="str">
        <f>IF(AO43="","",VLOOKUP(AO43,'別紙６－１'!$C$6:$K$35,9,FALSE))</f>
        <v/>
      </c>
      <c r="AP44" s="143" t="str">
        <f>IF(AP43="","",VLOOKUP(AP43,'別紙６－１'!$C$6:$K$35,9,FALSE))</f>
        <v/>
      </c>
      <c r="AQ44" s="143" t="str">
        <f>IF(AQ43="","",VLOOKUP(AQ43,'別紙６－１'!$C$6:$K$35,9,FALSE))</f>
        <v/>
      </c>
      <c r="AR44" s="143" t="str">
        <f>IF(AR43="","",VLOOKUP(AR43,'別紙６－１'!$C$6:$K$35,9,FALSE))</f>
        <v/>
      </c>
      <c r="AS44" s="143" t="str">
        <f>IF(AS43="","",VLOOKUP(AS43,'別紙６－１'!$C$6:$K$35,9,FALSE))</f>
        <v/>
      </c>
      <c r="AT44" s="144" t="str">
        <f>IF(AT43="","",VLOOKUP(AT43,'別紙６－１'!$C$6:$K$35,9,FALSE))</f>
        <v/>
      </c>
      <c r="AU44" s="142" t="str">
        <f>IF(AU43="","",VLOOKUP(AU43,'別紙６－１'!$C$6:$K$35,9,FALSE))</f>
        <v/>
      </c>
      <c r="AV44" s="143" t="str">
        <f>IF(AV43="","",VLOOKUP(AV43,'別紙６－１'!$C$6:$K$35,9,FALSE))</f>
        <v/>
      </c>
      <c r="AW44" s="143" t="str">
        <f>IF(AW43="","",VLOOKUP(AW43,'別紙６－１'!$C$6:$K$35,9,FALSE))</f>
        <v/>
      </c>
      <c r="AX44" s="295">
        <f>IF($BB$3="４週",SUM(S44:AT44),IF($BB$3="暦月",SUM(S44:AW44),""))</f>
        <v>0</v>
      </c>
      <c r="AY44" s="296"/>
      <c r="AZ44" s="297">
        <f>IF($BB$3="４週",AX44/4,IF($BB$3="暦月",別紙６!AX44/(別紙６!$BB$8/7),""))</f>
        <v>0</v>
      </c>
      <c r="BA44" s="298"/>
      <c r="BB44" s="344"/>
      <c r="BC44" s="345"/>
      <c r="BD44" s="345"/>
      <c r="BE44" s="345"/>
      <c r="BF44" s="346"/>
    </row>
    <row r="45" spans="2:58" ht="20.25" customHeight="1">
      <c r="B45" s="306"/>
      <c r="C45" s="314"/>
      <c r="D45" s="315"/>
      <c r="E45" s="316"/>
      <c r="F45" s="141">
        <f>C43</f>
        <v>0</v>
      </c>
      <c r="G45" s="339"/>
      <c r="H45" s="323"/>
      <c r="I45" s="321"/>
      <c r="J45" s="321"/>
      <c r="K45" s="322"/>
      <c r="L45" s="340"/>
      <c r="M45" s="334"/>
      <c r="N45" s="334"/>
      <c r="O45" s="335"/>
      <c r="P45" s="336" t="s">
        <v>198</v>
      </c>
      <c r="Q45" s="337"/>
      <c r="R45" s="338"/>
      <c r="S45" s="146" t="str">
        <f>IF(S43="","",VLOOKUP(S43,'別紙６－１'!$C$6:$U$35,19,FALSE))</f>
        <v/>
      </c>
      <c r="T45" s="147" t="str">
        <f>IF(T43="","",VLOOKUP(T43,'別紙６－１'!$C$6:$U$35,19,FALSE))</f>
        <v/>
      </c>
      <c r="U45" s="147" t="str">
        <f>IF(U43="","",VLOOKUP(U43,'別紙６－１'!$C$6:$U$35,19,FALSE))</f>
        <v/>
      </c>
      <c r="V45" s="147" t="str">
        <f>IF(V43="","",VLOOKUP(V43,'別紙６－１'!$C$6:$U$35,19,FALSE))</f>
        <v/>
      </c>
      <c r="W45" s="147" t="str">
        <f>IF(W43="","",VLOOKUP(W43,'別紙６－１'!$C$6:$U$35,19,FALSE))</f>
        <v/>
      </c>
      <c r="X45" s="147" t="str">
        <f>IF(X43="","",VLOOKUP(X43,'別紙６－１'!$C$6:$U$35,19,FALSE))</f>
        <v/>
      </c>
      <c r="Y45" s="148" t="str">
        <f>IF(Y43="","",VLOOKUP(Y43,'別紙６－１'!$C$6:$U$35,19,FALSE))</f>
        <v/>
      </c>
      <c r="Z45" s="146" t="str">
        <f>IF(Z43="","",VLOOKUP(Z43,'別紙６－１'!$C$6:$U$35,19,FALSE))</f>
        <v/>
      </c>
      <c r="AA45" s="147" t="str">
        <f>IF(AA43="","",VLOOKUP(AA43,'別紙６－１'!$C$6:$U$35,19,FALSE))</f>
        <v/>
      </c>
      <c r="AB45" s="147" t="str">
        <f>IF(AB43="","",VLOOKUP(AB43,'別紙６－１'!$C$6:$U$35,19,FALSE))</f>
        <v/>
      </c>
      <c r="AC45" s="147" t="str">
        <f>IF(AC43="","",VLOOKUP(AC43,'別紙６－１'!$C$6:$U$35,19,FALSE))</f>
        <v/>
      </c>
      <c r="AD45" s="147" t="str">
        <f>IF(AD43="","",VLOOKUP(AD43,'別紙６－１'!$C$6:$U$35,19,FALSE))</f>
        <v/>
      </c>
      <c r="AE45" s="147" t="str">
        <f>IF(AE43="","",VLOOKUP(AE43,'別紙６－１'!$C$6:$U$35,19,FALSE))</f>
        <v/>
      </c>
      <c r="AF45" s="148" t="str">
        <f>IF(AF43="","",VLOOKUP(AF43,'別紙６－１'!$C$6:$U$35,19,FALSE))</f>
        <v/>
      </c>
      <c r="AG45" s="146" t="str">
        <f>IF(AG43="","",VLOOKUP(AG43,'別紙６－１'!$C$6:$U$35,19,FALSE))</f>
        <v/>
      </c>
      <c r="AH45" s="147" t="str">
        <f>IF(AH43="","",VLOOKUP(AH43,'別紙６－１'!$C$6:$U$35,19,FALSE))</f>
        <v/>
      </c>
      <c r="AI45" s="147" t="str">
        <f>IF(AI43="","",VLOOKUP(AI43,'別紙６－１'!$C$6:$U$35,19,FALSE))</f>
        <v/>
      </c>
      <c r="AJ45" s="147" t="str">
        <f>IF(AJ43="","",VLOOKUP(AJ43,'別紙６－１'!$C$6:$U$35,19,FALSE))</f>
        <v/>
      </c>
      <c r="AK45" s="147" t="str">
        <f>IF(AK43="","",VLOOKUP(AK43,'別紙６－１'!$C$6:$U$35,19,FALSE))</f>
        <v/>
      </c>
      <c r="AL45" s="147" t="str">
        <f>IF(AL43="","",VLOOKUP(AL43,'別紙６－１'!$C$6:$U$35,19,FALSE))</f>
        <v/>
      </c>
      <c r="AM45" s="148" t="str">
        <f>IF(AM43="","",VLOOKUP(AM43,'別紙６－１'!$C$6:$U$35,19,FALSE))</f>
        <v/>
      </c>
      <c r="AN45" s="146" t="str">
        <f>IF(AN43="","",VLOOKUP(AN43,'別紙６－１'!$C$6:$U$35,19,FALSE))</f>
        <v/>
      </c>
      <c r="AO45" s="147" t="str">
        <f>IF(AO43="","",VLOOKUP(AO43,'別紙６－１'!$C$6:$U$35,19,FALSE))</f>
        <v/>
      </c>
      <c r="AP45" s="147" t="str">
        <f>IF(AP43="","",VLOOKUP(AP43,'別紙６－１'!$C$6:$U$35,19,FALSE))</f>
        <v/>
      </c>
      <c r="AQ45" s="147" t="str">
        <f>IF(AQ43="","",VLOOKUP(AQ43,'別紙６－１'!$C$6:$U$35,19,FALSE))</f>
        <v/>
      </c>
      <c r="AR45" s="147" t="str">
        <f>IF(AR43="","",VLOOKUP(AR43,'別紙６－１'!$C$6:$U$35,19,FALSE))</f>
        <v/>
      </c>
      <c r="AS45" s="147" t="str">
        <f>IF(AS43="","",VLOOKUP(AS43,'別紙６－１'!$C$6:$U$35,19,FALSE))</f>
        <v/>
      </c>
      <c r="AT45" s="148" t="str">
        <f>IF(AT43="","",VLOOKUP(AT43,'別紙６－１'!$C$6:$U$35,19,FALSE))</f>
        <v/>
      </c>
      <c r="AU45" s="146" t="str">
        <f>IF(AU43="","",VLOOKUP(AU43,'別紙６－１'!$C$6:$U$35,19,FALSE))</f>
        <v/>
      </c>
      <c r="AV45" s="147" t="str">
        <f>IF(AV43="","",VLOOKUP(AV43,'別紙６－１'!$C$6:$U$35,19,FALSE))</f>
        <v/>
      </c>
      <c r="AW45" s="147" t="str">
        <f>IF(AW43="","",VLOOKUP(AW43,'別紙６－１'!$C$6:$U$35,19,FALSE))</f>
        <v/>
      </c>
      <c r="AX45" s="302">
        <f>IF($BB$3="４週",SUM(S45:AT45),IF($BB$3="暦月",SUM(S45:AW45),""))</f>
        <v>0</v>
      </c>
      <c r="AY45" s="303"/>
      <c r="AZ45" s="304">
        <f>IF($BB$3="４週",AX45/4,IF($BB$3="暦月",別紙６!AX45/(別紙６!$BB$8/7),""))</f>
        <v>0</v>
      </c>
      <c r="BA45" s="305"/>
      <c r="BB45" s="347"/>
      <c r="BC45" s="348"/>
      <c r="BD45" s="348"/>
      <c r="BE45" s="348"/>
      <c r="BF45" s="349"/>
    </row>
    <row r="46" spans="2:58" ht="20.25" customHeight="1">
      <c r="B46" s="306">
        <f>B43+1</f>
        <v>9</v>
      </c>
      <c r="C46" s="308"/>
      <c r="D46" s="309"/>
      <c r="E46" s="310"/>
      <c r="F46" s="149"/>
      <c r="G46" s="317"/>
      <c r="H46" s="320"/>
      <c r="I46" s="321"/>
      <c r="J46" s="321"/>
      <c r="K46" s="322"/>
      <c r="L46" s="327"/>
      <c r="M46" s="284"/>
      <c r="N46" s="284"/>
      <c r="O46" s="285"/>
      <c r="P46" s="330" t="s">
        <v>196</v>
      </c>
      <c r="Q46" s="331"/>
      <c r="R46" s="332"/>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39"/>
      <c r="AX46" s="279"/>
      <c r="AY46" s="280"/>
      <c r="AZ46" s="281"/>
      <c r="BA46" s="282"/>
      <c r="BB46" s="341"/>
      <c r="BC46" s="342"/>
      <c r="BD46" s="342"/>
      <c r="BE46" s="342"/>
      <c r="BF46" s="343"/>
    </row>
    <row r="47" spans="2:58" ht="20.25" customHeight="1">
      <c r="B47" s="306"/>
      <c r="C47" s="311"/>
      <c r="D47" s="312"/>
      <c r="E47" s="313"/>
      <c r="F47" s="141"/>
      <c r="G47" s="318"/>
      <c r="H47" s="323"/>
      <c r="I47" s="321"/>
      <c r="J47" s="321"/>
      <c r="K47" s="322"/>
      <c r="L47" s="328"/>
      <c r="M47" s="287"/>
      <c r="N47" s="287"/>
      <c r="O47" s="288"/>
      <c r="P47" s="292" t="s">
        <v>197</v>
      </c>
      <c r="Q47" s="293"/>
      <c r="R47" s="294"/>
      <c r="S47" s="142" t="str">
        <f>IF(S46="","",VLOOKUP(S46,'別紙６－１'!$C$6:$K$35,9,FALSE))</f>
        <v/>
      </c>
      <c r="T47" s="143" t="str">
        <f>IF(T46="","",VLOOKUP(T46,'別紙６－１'!$C$6:$K$35,9,FALSE))</f>
        <v/>
      </c>
      <c r="U47" s="143" t="str">
        <f>IF(U46="","",VLOOKUP(U46,'別紙６－１'!$C$6:$K$35,9,FALSE))</f>
        <v/>
      </c>
      <c r="V47" s="143" t="str">
        <f>IF(V46="","",VLOOKUP(V46,'別紙６－１'!$C$6:$K$35,9,FALSE))</f>
        <v/>
      </c>
      <c r="W47" s="143" t="str">
        <f>IF(W46="","",VLOOKUP(W46,'別紙６－１'!$C$6:$K$35,9,FALSE))</f>
        <v/>
      </c>
      <c r="X47" s="143" t="str">
        <f>IF(X46="","",VLOOKUP(X46,'別紙６－１'!$C$6:$K$35,9,FALSE))</f>
        <v/>
      </c>
      <c r="Y47" s="144" t="str">
        <f>IF(Y46="","",VLOOKUP(Y46,'別紙６－１'!$C$6:$K$35,9,FALSE))</f>
        <v/>
      </c>
      <c r="Z47" s="142" t="str">
        <f>IF(Z46="","",VLOOKUP(Z46,'別紙６－１'!$C$6:$K$35,9,FALSE))</f>
        <v/>
      </c>
      <c r="AA47" s="143" t="str">
        <f>IF(AA46="","",VLOOKUP(AA46,'別紙６－１'!$C$6:$K$35,9,FALSE))</f>
        <v/>
      </c>
      <c r="AB47" s="143" t="str">
        <f>IF(AB46="","",VLOOKUP(AB46,'別紙６－１'!$C$6:$K$35,9,FALSE))</f>
        <v/>
      </c>
      <c r="AC47" s="143" t="str">
        <f>IF(AC46="","",VLOOKUP(AC46,'別紙６－１'!$C$6:$K$35,9,FALSE))</f>
        <v/>
      </c>
      <c r="AD47" s="143" t="str">
        <f>IF(AD46="","",VLOOKUP(AD46,'別紙６－１'!$C$6:$K$35,9,FALSE))</f>
        <v/>
      </c>
      <c r="AE47" s="143" t="str">
        <f>IF(AE46="","",VLOOKUP(AE46,'別紙６－１'!$C$6:$K$35,9,FALSE))</f>
        <v/>
      </c>
      <c r="AF47" s="144" t="str">
        <f>IF(AF46="","",VLOOKUP(AF46,'別紙６－１'!$C$6:$K$35,9,FALSE))</f>
        <v/>
      </c>
      <c r="AG47" s="142" t="str">
        <f>IF(AG46="","",VLOOKUP(AG46,'別紙６－１'!$C$6:$K$35,9,FALSE))</f>
        <v/>
      </c>
      <c r="AH47" s="143" t="str">
        <f>IF(AH46="","",VLOOKUP(AH46,'別紙６－１'!$C$6:$K$35,9,FALSE))</f>
        <v/>
      </c>
      <c r="AI47" s="143" t="str">
        <f>IF(AI46="","",VLOOKUP(AI46,'別紙６－１'!$C$6:$K$35,9,FALSE))</f>
        <v/>
      </c>
      <c r="AJ47" s="143" t="str">
        <f>IF(AJ46="","",VLOOKUP(AJ46,'別紙６－１'!$C$6:$K$35,9,FALSE))</f>
        <v/>
      </c>
      <c r="AK47" s="143" t="str">
        <f>IF(AK46="","",VLOOKUP(AK46,'別紙６－１'!$C$6:$K$35,9,FALSE))</f>
        <v/>
      </c>
      <c r="AL47" s="143" t="str">
        <f>IF(AL46="","",VLOOKUP(AL46,'別紙６－１'!$C$6:$K$35,9,FALSE))</f>
        <v/>
      </c>
      <c r="AM47" s="144" t="str">
        <f>IF(AM46="","",VLOOKUP(AM46,'別紙６－１'!$C$6:$K$35,9,FALSE))</f>
        <v/>
      </c>
      <c r="AN47" s="142" t="str">
        <f>IF(AN46="","",VLOOKUP(AN46,'別紙６－１'!$C$6:$K$35,9,FALSE))</f>
        <v/>
      </c>
      <c r="AO47" s="143" t="str">
        <f>IF(AO46="","",VLOOKUP(AO46,'別紙６－１'!$C$6:$K$35,9,FALSE))</f>
        <v/>
      </c>
      <c r="AP47" s="143" t="str">
        <f>IF(AP46="","",VLOOKUP(AP46,'別紙６－１'!$C$6:$K$35,9,FALSE))</f>
        <v/>
      </c>
      <c r="AQ47" s="143" t="str">
        <f>IF(AQ46="","",VLOOKUP(AQ46,'別紙６－１'!$C$6:$K$35,9,FALSE))</f>
        <v/>
      </c>
      <c r="AR47" s="143" t="str">
        <f>IF(AR46="","",VLOOKUP(AR46,'別紙６－１'!$C$6:$K$35,9,FALSE))</f>
        <v/>
      </c>
      <c r="AS47" s="143" t="str">
        <f>IF(AS46="","",VLOOKUP(AS46,'別紙６－１'!$C$6:$K$35,9,FALSE))</f>
        <v/>
      </c>
      <c r="AT47" s="144" t="str">
        <f>IF(AT46="","",VLOOKUP(AT46,'別紙６－１'!$C$6:$K$35,9,FALSE))</f>
        <v/>
      </c>
      <c r="AU47" s="142" t="str">
        <f>IF(AU46="","",VLOOKUP(AU46,'別紙６－１'!$C$6:$K$35,9,FALSE))</f>
        <v/>
      </c>
      <c r="AV47" s="143" t="str">
        <f>IF(AV46="","",VLOOKUP(AV46,'別紙６－１'!$C$6:$K$35,9,FALSE))</f>
        <v/>
      </c>
      <c r="AW47" s="143" t="str">
        <f>IF(AW46="","",VLOOKUP(AW46,'別紙６－１'!$C$6:$K$35,9,FALSE))</f>
        <v/>
      </c>
      <c r="AX47" s="295">
        <f>IF($BB$3="４週",SUM(S47:AT47),IF($BB$3="暦月",SUM(S47:AW47),""))</f>
        <v>0</v>
      </c>
      <c r="AY47" s="296"/>
      <c r="AZ47" s="297">
        <f>IF($BB$3="４週",AX47/4,IF($BB$3="暦月",別紙６!AX47/(別紙６!$BB$8/7),""))</f>
        <v>0</v>
      </c>
      <c r="BA47" s="298"/>
      <c r="BB47" s="344"/>
      <c r="BC47" s="345"/>
      <c r="BD47" s="345"/>
      <c r="BE47" s="345"/>
      <c r="BF47" s="346"/>
    </row>
    <row r="48" spans="2:58" ht="20.25" customHeight="1">
      <c r="B48" s="306"/>
      <c r="C48" s="314"/>
      <c r="D48" s="315"/>
      <c r="E48" s="316"/>
      <c r="F48" s="141">
        <f>C46</f>
        <v>0</v>
      </c>
      <c r="G48" s="339"/>
      <c r="H48" s="323"/>
      <c r="I48" s="321"/>
      <c r="J48" s="321"/>
      <c r="K48" s="322"/>
      <c r="L48" s="340"/>
      <c r="M48" s="334"/>
      <c r="N48" s="334"/>
      <c r="O48" s="335"/>
      <c r="P48" s="336" t="s">
        <v>198</v>
      </c>
      <c r="Q48" s="337"/>
      <c r="R48" s="338"/>
      <c r="S48" s="146" t="str">
        <f>IF(S46="","",VLOOKUP(S46,'別紙６－１'!$C$6:$U$35,19,FALSE))</f>
        <v/>
      </c>
      <c r="T48" s="147" t="str">
        <f>IF(T46="","",VLOOKUP(T46,'別紙６－１'!$C$6:$U$35,19,FALSE))</f>
        <v/>
      </c>
      <c r="U48" s="147" t="str">
        <f>IF(U46="","",VLOOKUP(U46,'別紙６－１'!$C$6:$U$35,19,FALSE))</f>
        <v/>
      </c>
      <c r="V48" s="147" t="str">
        <f>IF(V46="","",VLOOKUP(V46,'別紙６－１'!$C$6:$U$35,19,FALSE))</f>
        <v/>
      </c>
      <c r="W48" s="147" t="str">
        <f>IF(W46="","",VLOOKUP(W46,'別紙６－１'!$C$6:$U$35,19,FALSE))</f>
        <v/>
      </c>
      <c r="X48" s="147" t="str">
        <f>IF(X46="","",VLOOKUP(X46,'別紙６－１'!$C$6:$U$35,19,FALSE))</f>
        <v/>
      </c>
      <c r="Y48" s="148" t="str">
        <f>IF(Y46="","",VLOOKUP(Y46,'別紙６－１'!$C$6:$U$35,19,FALSE))</f>
        <v/>
      </c>
      <c r="Z48" s="146" t="str">
        <f>IF(Z46="","",VLOOKUP(Z46,'別紙６－１'!$C$6:$U$35,19,FALSE))</f>
        <v/>
      </c>
      <c r="AA48" s="147" t="str">
        <f>IF(AA46="","",VLOOKUP(AA46,'別紙６－１'!$C$6:$U$35,19,FALSE))</f>
        <v/>
      </c>
      <c r="AB48" s="147" t="str">
        <f>IF(AB46="","",VLOOKUP(AB46,'別紙６－１'!$C$6:$U$35,19,FALSE))</f>
        <v/>
      </c>
      <c r="AC48" s="147" t="str">
        <f>IF(AC46="","",VLOOKUP(AC46,'別紙６－１'!$C$6:$U$35,19,FALSE))</f>
        <v/>
      </c>
      <c r="AD48" s="147" t="str">
        <f>IF(AD46="","",VLOOKUP(AD46,'別紙６－１'!$C$6:$U$35,19,FALSE))</f>
        <v/>
      </c>
      <c r="AE48" s="147" t="str">
        <f>IF(AE46="","",VLOOKUP(AE46,'別紙６－１'!$C$6:$U$35,19,FALSE))</f>
        <v/>
      </c>
      <c r="AF48" s="148" t="str">
        <f>IF(AF46="","",VLOOKUP(AF46,'別紙６－１'!$C$6:$U$35,19,FALSE))</f>
        <v/>
      </c>
      <c r="AG48" s="146" t="str">
        <f>IF(AG46="","",VLOOKUP(AG46,'別紙６－１'!$C$6:$U$35,19,FALSE))</f>
        <v/>
      </c>
      <c r="AH48" s="147" t="str">
        <f>IF(AH46="","",VLOOKUP(AH46,'別紙６－１'!$C$6:$U$35,19,FALSE))</f>
        <v/>
      </c>
      <c r="AI48" s="147" t="str">
        <f>IF(AI46="","",VLOOKUP(AI46,'別紙６－１'!$C$6:$U$35,19,FALSE))</f>
        <v/>
      </c>
      <c r="AJ48" s="147" t="str">
        <f>IF(AJ46="","",VLOOKUP(AJ46,'別紙６－１'!$C$6:$U$35,19,FALSE))</f>
        <v/>
      </c>
      <c r="AK48" s="147" t="str">
        <f>IF(AK46="","",VLOOKUP(AK46,'別紙６－１'!$C$6:$U$35,19,FALSE))</f>
        <v/>
      </c>
      <c r="AL48" s="147" t="str">
        <f>IF(AL46="","",VLOOKUP(AL46,'別紙６－１'!$C$6:$U$35,19,FALSE))</f>
        <v/>
      </c>
      <c r="AM48" s="148" t="str">
        <f>IF(AM46="","",VLOOKUP(AM46,'別紙６－１'!$C$6:$U$35,19,FALSE))</f>
        <v/>
      </c>
      <c r="AN48" s="146" t="str">
        <f>IF(AN46="","",VLOOKUP(AN46,'別紙６－１'!$C$6:$U$35,19,FALSE))</f>
        <v/>
      </c>
      <c r="AO48" s="147" t="str">
        <f>IF(AO46="","",VLOOKUP(AO46,'別紙６－１'!$C$6:$U$35,19,FALSE))</f>
        <v/>
      </c>
      <c r="AP48" s="147" t="str">
        <f>IF(AP46="","",VLOOKUP(AP46,'別紙６－１'!$C$6:$U$35,19,FALSE))</f>
        <v/>
      </c>
      <c r="AQ48" s="147" t="str">
        <f>IF(AQ46="","",VLOOKUP(AQ46,'別紙６－１'!$C$6:$U$35,19,FALSE))</f>
        <v/>
      </c>
      <c r="AR48" s="147" t="str">
        <f>IF(AR46="","",VLOOKUP(AR46,'別紙６－１'!$C$6:$U$35,19,FALSE))</f>
        <v/>
      </c>
      <c r="AS48" s="147" t="str">
        <f>IF(AS46="","",VLOOKUP(AS46,'別紙６－１'!$C$6:$U$35,19,FALSE))</f>
        <v/>
      </c>
      <c r="AT48" s="148" t="str">
        <f>IF(AT46="","",VLOOKUP(AT46,'別紙６－１'!$C$6:$U$35,19,FALSE))</f>
        <v/>
      </c>
      <c r="AU48" s="146" t="str">
        <f>IF(AU46="","",VLOOKUP(AU46,'別紙６－１'!$C$6:$U$35,19,FALSE))</f>
        <v/>
      </c>
      <c r="AV48" s="147" t="str">
        <f>IF(AV46="","",VLOOKUP(AV46,'別紙６－１'!$C$6:$U$35,19,FALSE))</f>
        <v/>
      </c>
      <c r="AW48" s="147" t="str">
        <f>IF(AW46="","",VLOOKUP(AW46,'別紙６－１'!$C$6:$U$35,19,FALSE))</f>
        <v/>
      </c>
      <c r="AX48" s="302">
        <f>IF($BB$3="４週",SUM(S48:AT48),IF($BB$3="暦月",SUM(S48:AW48),""))</f>
        <v>0</v>
      </c>
      <c r="AY48" s="303"/>
      <c r="AZ48" s="304">
        <f>IF($BB$3="４週",AX48/4,IF($BB$3="暦月",別紙６!AX48/(別紙６!$BB$8/7),""))</f>
        <v>0</v>
      </c>
      <c r="BA48" s="305"/>
      <c r="BB48" s="347"/>
      <c r="BC48" s="348"/>
      <c r="BD48" s="348"/>
      <c r="BE48" s="348"/>
      <c r="BF48" s="349"/>
    </row>
    <row r="49" spans="2:58" ht="20.25" customHeight="1">
      <c r="B49" s="306">
        <f>B46+1</f>
        <v>10</v>
      </c>
      <c r="C49" s="308"/>
      <c r="D49" s="309"/>
      <c r="E49" s="310"/>
      <c r="F49" s="149"/>
      <c r="G49" s="317"/>
      <c r="H49" s="320"/>
      <c r="I49" s="321"/>
      <c r="J49" s="321"/>
      <c r="K49" s="322"/>
      <c r="L49" s="327"/>
      <c r="M49" s="284"/>
      <c r="N49" s="284"/>
      <c r="O49" s="285"/>
      <c r="P49" s="330" t="s">
        <v>196</v>
      </c>
      <c r="Q49" s="331"/>
      <c r="R49" s="332"/>
      <c r="S49" s="138"/>
      <c r="T49" s="139"/>
      <c r="U49" s="139"/>
      <c r="V49" s="139"/>
      <c r="W49" s="139"/>
      <c r="X49" s="139"/>
      <c r="Y49" s="140"/>
      <c r="Z49" s="138"/>
      <c r="AA49" s="139"/>
      <c r="AB49" s="139"/>
      <c r="AC49" s="139"/>
      <c r="AD49" s="139"/>
      <c r="AE49" s="139"/>
      <c r="AF49" s="140"/>
      <c r="AG49" s="138"/>
      <c r="AH49" s="139"/>
      <c r="AI49" s="139"/>
      <c r="AJ49" s="139"/>
      <c r="AK49" s="139"/>
      <c r="AL49" s="139"/>
      <c r="AM49" s="140"/>
      <c r="AN49" s="138"/>
      <c r="AO49" s="139"/>
      <c r="AP49" s="139"/>
      <c r="AQ49" s="139"/>
      <c r="AR49" s="139"/>
      <c r="AS49" s="139"/>
      <c r="AT49" s="140"/>
      <c r="AU49" s="138"/>
      <c r="AV49" s="139"/>
      <c r="AW49" s="139"/>
      <c r="AX49" s="279"/>
      <c r="AY49" s="280"/>
      <c r="AZ49" s="281"/>
      <c r="BA49" s="282"/>
      <c r="BB49" s="341"/>
      <c r="BC49" s="342"/>
      <c r="BD49" s="342"/>
      <c r="BE49" s="342"/>
      <c r="BF49" s="343"/>
    </row>
    <row r="50" spans="2:58" ht="20.25" customHeight="1">
      <c r="B50" s="306"/>
      <c r="C50" s="311"/>
      <c r="D50" s="312"/>
      <c r="E50" s="313"/>
      <c r="F50" s="141"/>
      <c r="G50" s="318"/>
      <c r="H50" s="323"/>
      <c r="I50" s="321"/>
      <c r="J50" s="321"/>
      <c r="K50" s="322"/>
      <c r="L50" s="328"/>
      <c r="M50" s="287"/>
      <c r="N50" s="287"/>
      <c r="O50" s="288"/>
      <c r="P50" s="292" t="s">
        <v>197</v>
      </c>
      <c r="Q50" s="293"/>
      <c r="R50" s="294"/>
      <c r="S50" s="142" t="str">
        <f>IF(S49="","",VLOOKUP(S49,'別紙６－１'!$C$6:$K$35,9,FALSE))</f>
        <v/>
      </c>
      <c r="T50" s="143" t="str">
        <f>IF(T49="","",VLOOKUP(T49,'別紙６－１'!$C$6:$K$35,9,FALSE))</f>
        <v/>
      </c>
      <c r="U50" s="143" t="str">
        <f>IF(U49="","",VLOOKUP(U49,'別紙６－１'!$C$6:$K$35,9,FALSE))</f>
        <v/>
      </c>
      <c r="V50" s="143" t="str">
        <f>IF(V49="","",VLOOKUP(V49,'別紙６－１'!$C$6:$K$35,9,FALSE))</f>
        <v/>
      </c>
      <c r="W50" s="143" t="str">
        <f>IF(W49="","",VLOOKUP(W49,'別紙６－１'!$C$6:$K$35,9,FALSE))</f>
        <v/>
      </c>
      <c r="X50" s="143" t="str">
        <f>IF(X49="","",VLOOKUP(X49,'別紙６－１'!$C$6:$K$35,9,FALSE))</f>
        <v/>
      </c>
      <c r="Y50" s="144" t="str">
        <f>IF(Y49="","",VLOOKUP(Y49,'別紙６－１'!$C$6:$K$35,9,FALSE))</f>
        <v/>
      </c>
      <c r="Z50" s="142" t="str">
        <f>IF(Z49="","",VLOOKUP(Z49,'別紙６－１'!$C$6:$K$35,9,FALSE))</f>
        <v/>
      </c>
      <c r="AA50" s="143" t="str">
        <f>IF(AA49="","",VLOOKUP(AA49,'別紙６－１'!$C$6:$K$35,9,FALSE))</f>
        <v/>
      </c>
      <c r="AB50" s="143" t="str">
        <f>IF(AB49="","",VLOOKUP(AB49,'別紙６－１'!$C$6:$K$35,9,FALSE))</f>
        <v/>
      </c>
      <c r="AC50" s="143" t="str">
        <f>IF(AC49="","",VLOOKUP(AC49,'別紙６－１'!$C$6:$K$35,9,FALSE))</f>
        <v/>
      </c>
      <c r="AD50" s="143" t="str">
        <f>IF(AD49="","",VLOOKUP(AD49,'別紙６－１'!$C$6:$K$35,9,FALSE))</f>
        <v/>
      </c>
      <c r="AE50" s="143" t="str">
        <f>IF(AE49="","",VLOOKUP(AE49,'別紙６－１'!$C$6:$K$35,9,FALSE))</f>
        <v/>
      </c>
      <c r="AF50" s="144" t="str">
        <f>IF(AF49="","",VLOOKUP(AF49,'別紙６－１'!$C$6:$K$35,9,FALSE))</f>
        <v/>
      </c>
      <c r="AG50" s="142" t="str">
        <f>IF(AG49="","",VLOOKUP(AG49,'別紙６－１'!$C$6:$K$35,9,FALSE))</f>
        <v/>
      </c>
      <c r="AH50" s="143" t="str">
        <f>IF(AH49="","",VLOOKUP(AH49,'別紙６－１'!$C$6:$K$35,9,FALSE))</f>
        <v/>
      </c>
      <c r="AI50" s="143" t="str">
        <f>IF(AI49="","",VLOOKUP(AI49,'別紙６－１'!$C$6:$K$35,9,FALSE))</f>
        <v/>
      </c>
      <c r="AJ50" s="143" t="str">
        <f>IF(AJ49="","",VLOOKUP(AJ49,'別紙６－１'!$C$6:$K$35,9,FALSE))</f>
        <v/>
      </c>
      <c r="AK50" s="143" t="str">
        <f>IF(AK49="","",VLOOKUP(AK49,'別紙６－１'!$C$6:$K$35,9,FALSE))</f>
        <v/>
      </c>
      <c r="AL50" s="143" t="str">
        <f>IF(AL49="","",VLOOKUP(AL49,'別紙６－１'!$C$6:$K$35,9,FALSE))</f>
        <v/>
      </c>
      <c r="AM50" s="144" t="str">
        <f>IF(AM49="","",VLOOKUP(AM49,'別紙６－１'!$C$6:$K$35,9,FALSE))</f>
        <v/>
      </c>
      <c r="AN50" s="142" t="str">
        <f>IF(AN49="","",VLOOKUP(AN49,'別紙６－１'!$C$6:$K$35,9,FALSE))</f>
        <v/>
      </c>
      <c r="AO50" s="143" t="str">
        <f>IF(AO49="","",VLOOKUP(AO49,'別紙６－１'!$C$6:$K$35,9,FALSE))</f>
        <v/>
      </c>
      <c r="AP50" s="143" t="str">
        <f>IF(AP49="","",VLOOKUP(AP49,'別紙６－１'!$C$6:$K$35,9,FALSE))</f>
        <v/>
      </c>
      <c r="AQ50" s="143" t="str">
        <f>IF(AQ49="","",VLOOKUP(AQ49,'別紙６－１'!$C$6:$K$35,9,FALSE))</f>
        <v/>
      </c>
      <c r="AR50" s="143" t="str">
        <f>IF(AR49="","",VLOOKUP(AR49,'別紙６－１'!$C$6:$K$35,9,FALSE))</f>
        <v/>
      </c>
      <c r="AS50" s="143" t="str">
        <f>IF(AS49="","",VLOOKUP(AS49,'別紙６－１'!$C$6:$K$35,9,FALSE))</f>
        <v/>
      </c>
      <c r="AT50" s="144" t="str">
        <f>IF(AT49="","",VLOOKUP(AT49,'別紙６－１'!$C$6:$K$35,9,FALSE))</f>
        <v/>
      </c>
      <c r="AU50" s="142" t="str">
        <f>IF(AU49="","",VLOOKUP(AU49,'別紙６－１'!$C$6:$K$35,9,FALSE))</f>
        <v/>
      </c>
      <c r="AV50" s="143" t="str">
        <f>IF(AV49="","",VLOOKUP(AV49,'別紙６－１'!$C$6:$K$35,9,FALSE))</f>
        <v/>
      </c>
      <c r="AW50" s="143" t="str">
        <f>IF(AW49="","",VLOOKUP(AW49,'別紙６－１'!$C$6:$K$35,9,FALSE))</f>
        <v/>
      </c>
      <c r="AX50" s="295">
        <f>IF($BB$3="４週",SUM(S50:AT50),IF($BB$3="暦月",SUM(S50:AW50),""))</f>
        <v>0</v>
      </c>
      <c r="AY50" s="296"/>
      <c r="AZ50" s="297">
        <f>IF($BB$3="４週",AX50/4,IF($BB$3="暦月",別紙６!AX50/(別紙６!$BB$8/7),""))</f>
        <v>0</v>
      </c>
      <c r="BA50" s="298"/>
      <c r="BB50" s="344"/>
      <c r="BC50" s="345"/>
      <c r="BD50" s="345"/>
      <c r="BE50" s="345"/>
      <c r="BF50" s="346"/>
    </row>
    <row r="51" spans="2:58" ht="20.25" customHeight="1">
      <c r="B51" s="306"/>
      <c r="C51" s="314"/>
      <c r="D51" s="315"/>
      <c r="E51" s="316"/>
      <c r="F51" s="141">
        <f>C49</f>
        <v>0</v>
      </c>
      <c r="G51" s="339"/>
      <c r="H51" s="323"/>
      <c r="I51" s="321"/>
      <c r="J51" s="321"/>
      <c r="K51" s="322"/>
      <c r="L51" s="340"/>
      <c r="M51" s="334"/>
      <c r="N51" s="334"/>
      <c r="O51" s="335"/>
      <c r="P51" s="336" t="s">
        <v>198</v>
      </c>
      <c r="Q51" s="337"/>
      <c r="R51" s="338"/>
      <c r="S51" s="146" t="str">
        <f>IF(S49="","",VLOOKUP(S49,'別紙６－１'!$C$6:$U$35,19,FALSE))</f>
        <v/>
      </c>
      <c r="T51" s="147" t="str">
        <f>IF(T49="","",VLOOKUP(T49,'別紙６－１'!$C$6:$U$35,19,FALSE))</f>
        <v/>
      </c>
      <c r="U51" s="147" t="str">
        <f>IF(U49="","",VLOOKUP(U49,'別紙６－１'!$C$6:$U$35,19,FALSE))</f>
        <v/>
      </c>
      <c r="V51" s="147" t="str">
        <f>IF(V49="","",VLOOKUP(V49,'別紙６－１'!$C$6:$U$35,19,FALSE))</f>
        <v/>
      </c>
      <c r="W51" s="147" t="str">
        <f>IF(W49="","",VLOOKUP(W49,'別紙６－１'!$C$6:$U$35,19,FALSE))</f>
        <v/>
      </c>
      <c r="X51" s="147" t="str">
        <f>IF(X49="","",VLOOKUP(X49,'別紙６－１'!$C$6:$U$35,19,FALSE))</f>
        <v/>
      </c>
      <c r="Y51" s="148" t="str">
        <f>IF(Y49="","",VLOOKUP(Y49,'別紙６－１'!$C$6:$U$35,19,FALSE))</f>
        <v/>
      </c>
      <c r="Z51" s="146" t="str">
        <f>IF(Z49="","",VLOOKUP(Z49,'別紙６－１'!$C$6:$U$35,19,FALSE))</f>
        <v/>
      </c>
      <c r="AA51" s="147" t="str">
        <f>IF(AA49="","",VLOOKUP(AA49,'別紙６－１'!$C$6:$U$35,19,FALSE))</f>
        <v/>
      </c>
      <c r="AB51" s="147" t="str">
        <f>IF(AB49="","",VLOOKUP(AB49,'別紙６－１'!$C$6:$U$35,19,FALSE))</f>
        <v/>
      </c>
      <c r="AC51" s="147" t="str">
        <f>IF(AC49="","",VLOOKUP(AC49,'別紙６－１'!$C$6:$U$35,19,FALSE))</f>
        <v/>
      </c>
      <c r="AD51" s="147" t="str">
        <f>IF(AD49="","",VLOOKUP(AD49,'別紙６－１'!$C$6:$U$35,19,FALSE))</f>
        <v/>
      </c>
      <c r="AE51" s="147" t="str">
        <f>IF(AE49="","",VLOOKUP(AE49,'別紙６－１'!$C$6:$U$35,19,FALSE))</f>
        <v/>
      </c>
      <c r="AF51" s="148" t="str">
        <f>IF(AF49="","",VLOOKUP(AF49,'別紙６－１'!$C$6:$U$35,19,FALSE))</f>
        <v/>
      </c>
      <c r="AG51" s="146" t="str">
        <f>IF(AG49="","",VLOOKUP(AG49,'別紙６－１'!$C$6:$U$35,19,FALSE))</f>
        <v/>
      </c>
      <c r="AH51" s="147" t="str">
        <f>IF(AH49="","",VLOOKUP(AH49,'別紙６－１'!$C$6:$U$35,19,FALSE))</f>
        <v/>
      </c>
      <c r="AI51" s="147" t="str">
        <f>IF(AI49="","",VLOOKUP(AI49,'別紙６－１'!$C$6:$U$35,19,FALSE))</f>
        <v/>
      </c>
      <c r="AJ51" s="147" t="str">
        <f>IF(AJ49="","",VLOOKUP(AJ49,'別紙６－１'!$C$6:$U$35,19,FALSE))</f>
        <v/>
      </c>
      <c r="AK51" s="147" t="str">
        <f>IF(AK49="","",VLOOKUP(AK49,'別紙６－１'!$C$6:$U$35,19,FALSE))</f>
        <v/>
      </c>
      <c r="AL51" s="147" t="str">
        <f>IF(AL49="","",VLOOKUP(AL49,'別紙６－１'!$C$6:$U$35,19,FALSE))</f>
        <v/>
      </c>
      <c r="AM51" s="148" t="str">
        <f>IF(AM49="","",VLOOKUP(AM49,'別紙６－１'!$C$6:$U$35,19,FALSE))</f>
        <v/>
      </c>
      <c r="AN51" s="146" t="str">
        <f>IF(AN49="","",VLOOKUP(AN49,'別紙６－１'!$C$6:$U$35,19,FALSE))</f>
        <v/>
      </c>
      <c r="AO51" s="147" t="str">
        <f>IF(AO49="","",VLOOKUP(AO49,'別紙６－１'!$C$6:$U$35,19,FALSE))</f>
        <v/>
      </c>
      <c r="AP51" s="147" t="str">
        <f>IF(AP49="","",VLOOKUP(AP49,'別紙６－１'!$C$6:$U$35,19,FALSE))</f>
        <v/>
      </c>
      <c r="AQ51" s="147" t="str">
        <f>IF(AQ49="","",VLOOKUP(AQ49,'別紙６－１'!$C$6:$U$35,19,FALSE))</f>
        <v/>
      </c>
      <c r="AR51" s="147" t="str">
        <f>IF(AR49="","",VLOOKUP(AR49,'別紙６－１'!$C$6:$U$35,19,FALSE))</f>
        <v/>
      </c>
      <c r="AS51" s="147" t="str">
        <f>IF(AS49="","",VLOOKUP(AS49,'別紙６－１'!$C$6:$U$35,19,FALSE))</f>
        <v/>
      </c>
      <c r="AT51" s="148" t="str">
        <f>IF(AT49="","",VLOOKUP(AT49,'別紙６－１'!$C$6:$U$35,19,FALSE))</f>
        <v/>
      </c>
      <c r="AU51" s="146" t="str">
        <f>IF(AU49="","",VLOOKUP(AU49,'別紙６－１'!$C$6:$U$35,19,FALSE))</f>
        <v/>
      </c>
      <c r="AV51" s="147" t="str">
        <f>IF(AV49="","",VLOOKUP(AV49,'別紙６－１'!$C$6:$U$35,19,FALSE))</f>
        <v/>
      </c>
      <c r="AW51" s="147" t="str">
        <f>IF(AW49="","",VLOOKUP(AW49,'別紙６－１'!$C$6:$U$35,19,FALSE))</f>
        <v/>
      </c>
      <c r="AX51" s="302">
        <f>IF($BB$3="４週",SUM(S51:AT51),IF($BB$3="暦月",SUM(S51:AW51),""))</f>
        <v>0</v>
      </c>
      <c r="AY51" s="303"/>
      <c r="AZ51" s="304">
        <f>IF($BB$3="４週",AX51/4,IF($BB$3="暦月",別紙６!AX51/(別紙６!$BB$8/7),""))</f>
        <v>0</v>
      </c>
      <c r="BA51" s="305"/>
      <c r="BB51" s="347"/>
      <c r="BC51" s="348"/>
      <c r="BD51" s="348"/>
      <c r="BE51" s="348"/>
      <c r="BF51" s="349"/>
    </row>
    <row r="52" spans="2:58" ht="20.25" customHeight="1">
      <c r="B52" s="306">
        <f>B49+1</f>
        <v>11</v>
      </c>
      <c r="C52" s="308"/>
      <c r="D52" s="309"/>
      <c r="E52" s="310"/>
      <c r="F52" s="149"/>
      <c r="G52" s="317"/>
      <c r="H52" s="320"/>
      <c r="I52" s="321"/>
      <c r="J52" s="321"/>
      <c r="K52" s="322"/>
      <c r="L52" s="327"/>
      <c r="M52" s="284"/>
      <c r="N52" s="284"/>
      <c r="O52" s="285"/>
      <c r="P52" s="330" t="s">
        <v>196</v>
      </c>
      <c r="Q52" s="331"/>
      <c r="R52" s="332"/>
      <c r="S52" s="138"/>
      <c r="T52" s="139"/>
      <c r="U52" s="139"/>
      <c r="V52" s="139"/>
      <c r="W52" s="139"/>
      <c r="X52" s="139"/>
      <c r="Y52" s="140"/>
      <c r="Z52" s="138"/>
      <c r="AA52" s="139"/>
      <c r="AB52" s="139"/>
      <c r="AC52" s="139"/>
      <c r="AD52" s="139"/>
      <c r="AE52" s="139"/>
      <c r="AF52" s="140"/>
      <c r="AG52" s="138"/>
      <c r="AH52" s="139"/>
      <c r="AI52" s="139"/>
      <c r="AJ52" s="139"/>
      <c r="AK52" s="139"/>
      <c r="AL52" s="139"/>
      <c r="AM52" s="140"/>
      <c r="AN52" s="138"/>
      <c r="AO52" s="139"/>
      <c r="AP52" s="139"/>
      <c r="AQ52" s="139"/>
      <c r="AR52" s="139"/>
      <c r="AS52" s="139"/>
      <c r="AT52" s="140"/>
      <c r="AU52" s="138"/>
      <c r="AV52" s="139"/>
      <c r="AW52" s="139"/>
      <c r="AX52" s="279"/>
      <c r="AY52" s="280"/>
      <c r="AZ52" s="281"/>
      <c r="BA52" s="282"/>
      <c r="BB52" s="341"/>
      <c r="BC52" s="342"/>
      <c r="BD52" s="342"/>
      <c r="BE52" s="342"/>
      <c r="BF52" s="343"/>
    </row>
    <row r="53" spans="2:58" ht="20.25" customHeight="1">
      <c r="B53" s="306"/>
      <c r="C53" s="311"/>
      <c r="D53" s="312"/>
      <c r="E53" s="313"/>
      <c r="F53" s="141"/>
      <c r="G53" s="318"/>
      <c r="H53" s="323"/>
      <c r="I53" s="321"/>
      <c r="J53" s="321"/>
      <c r="K53" s="322"/>
      <c r="L53" s="328"/>
      <c r="M53" s="287"/>
      <c r="N53" s="287"/>
      <c r="O53" s="288"/>
      <c r="P53" s="292" t="s">
        <v>197</v>
      </c>
      <c r="Q53" s="293"/>
      <c r="R53" s="294"/>
      <c r="S53" s="142" t="str">
        <f>IF(S52="","",VLOOKUP(S52,'別紙６－１'!$C$6:$K$35,9,FALSE))</f>
        <v/>
      </c>
      <c r="T53" s="143" t="str">
        <f>IF(T52="","",VLOOKUP(T52,'別紙６－１'!$C$6:$K$35,9,FALSE))</f>
        <v/>
      </c>
      <c r="U53" s="143" t="str">
        <f>IF(U52="","",VLOOKUP(U52,'別紙６－１'!$C$6:$K$35,9,FALSE))</f>
        <v/>
      </c>
      <c r="V53" s="143" t="str">
        <f>IF(V52="","",VLOOKUP(V52,'別紙６－１'!$C$6:$K$35,9,FALSE))</f>
        <v/>
      </c>
      <c r="W53" s="143" t="str">
        <f>IF(W52="","",VLOOKUP(W52,'別紙６－１'!$C$6:$K$35,9,FALSE))</f>
        <v/>
      </c>
      <c r="X53" s="143" t="str">
        <f>IF(X52="","",VLOOKUP(X52,'別紙６－１'!$C$6:$K$35,9,FALSE))</f>
        <v/>
      </c>
      <c r="Y53" s="144" t="str">
        <f>IF(Y52="","",VLOOKUP(Y52,'別紙６－１'!$C$6:$K$35,9,FALSE))</f>
        <v/>
      </c>
      <c r="Z53" s="142" t="str">
        <f>IF(Z52="","",VLOOKUP(Z52,'別紙６－１'!$C$6:$K$35,9,FALSE))</f>
        <v/>
      </c>
      <c r="AA53" s="143" t="str">
        <f>IF(AA52="","",VLOOKUP(AA52,'別紙６－１'!$C$6:$K$35,9,FALSE))</f>
        <v/>
      </c>
      <c r="AB53" s="143" t="str">
        <f>IF(AB52="","",VLOOKUP(AB52,'別紙６－１'!$C$6:$K$35,9,FALSE))</f>
        <v/>
      </c>
      <c r="AC53" s="143" t="str">
        <f>IF(AC52="","",VLOOKUP(AC52,'別紙６－１'!$C$6:$K$35,9,FALSE))</f>
        <v/>
      </c>
      <c r="AD53" s="143" t="str">
        <f>IF(AD52="","",VLOOKUP(AD52,'別紙６－１'!$C$6:$K$35,9,FALSE))</f>
        <v/>
      </c>
      <c r="AE53" s="143" t="str">
        <f>IF(AE52="","",VLOOKUP(AE52,'別紙６－１'!$C$6:$K$35,9,FALSE))</f>
        <v/>
      </c>
      <c r="AF53" s="144" t="str">
        <f>IF(AF52="","",VLOOKUP(AF52,'別紙６－１'!$C$6:$K$35,9,FALSE))</f>
        <v/>
      </c>
      <c r="AG53" s="142" t="str">
        <f>IF(AG52="","",VLOOKUP(AG52,'別紙６－１'!$C$6:$K$35,9,FALSE))</f>
        <v/>
      </c>
      <c r="AH53" s="143" t="str">
        <f>IF(AH52="","",VLOOKUP(AH52,'別紙６－１'!$C$6:$K$35,9,FALSE))</f>
        <v/>
      </c>
      <c r="AI53" s="143" t="str">
        <f>IF(AI52="","",VLOOKUP(AI52,'別紙６－１'!$C$6:$K$35,9,FALSE))</f>
        <v/>
      </c>
      <c r="AJ53" s="143" t="str">
        <f>IF(AJ52="","",VLOOKUP(AJ52,'別紙６－１'!$C$6:$K$35,9,FALSE))</f>
        <v/>
      </c>
      <c r="AK53" s="143" t="str">
        <f>IF(AK52="","",VLOOKUP(AK52,'別紙６－１'!$C$6:$K$35,9,FALSE))</f>
        <v/>
      </c>
      <c r="AL53" s="143" t="str">
        <f>IF(AL52="","",VLOOKUP(AL52,'別紙６－１'!$C$6:$K$35,9,FALSE))</f>
        <v/>
      </c>
      <c r="AM53" s="144" t="str">
        <f>IF(AM52="","",VLOOKUP(AM52,'別紙６－１'!$C$6:$K$35,9,FALSE))</f>
        <v/>
      </c>
      <c r="AN53" s="142" t="str">
        <f>IF(AN52="","",VLOOKUP(AN52,'別紙６－１'!$C$6:$K$35,9,FALSE))</f>
        <v/>
      </c>
      <c r="AO53" s="143" t="str">
        <f>IF(AO52="","",VLOOKUP(AO52,'別紙６－１'!$C$6:$K$35,9,FALSE))</f>
        <v/>
      </c>
      <c r="AP53" s="143" t="str">
        <f>IF(AP52="","",VLOOKUP(AP52,'別紙６－１'!$C$6:$K$35,9,FALSE))</f>
        <v/>
      </c>
      <c r="AQ53" s="143" t="str">
        <f>IF(AQ52="","",VLOOKUP(AQ52,'別紙６－１'!$C$6:$K$35,9,FALSE))</f>
        <v/>
      </c>
      <c r="AR53" s="143" t="str">
        <f>IF(AR52="","",VLOOKUP(AR52,'別紙６－１'!$C$6:$K$35,9,FALSE))</f>
        <v/>
      </c>
      <c r="AS53" s="143" t="str">
        <f>IF(AS52="","",VLOOKUP(AS52,'別紙６－１'!$C$6:$K$35,9,FALSE))</f>
        <v/>
      </c>
      <c r="AT53" s="144" t="str">
        <f>IF(AT52="","",VLOOKUP(AT52,'別紙６－１'!$C$6:$K$35,9,FALSE))</f>
        <v/>
      </c>
      <c r="AU53" s="142" t="str">
        <f>IF(AU52="","",VLOOKUP(AU52,'別紙６－１'!$C$6:$K$35,9,FALSE))</f>
        <v/>
      </c>
      <c r="AV53" s="143" t="str">
        <f>IF(AV52="","",VLOOKUP(AV52,'別紙６－１'!$C$6:$K$35,9,FALSE))</f>
        <v/>
      </c>
      <c r="AW53" s="143" t="str">
        <f>IF(AW52="","",VLOOKUP(AW52,'別紙６－１'!$C$6:$K$35,9,FALSE))</f>
        <v/>
      </c>
      <c r="AX53" s="295">
        <f>IF($BB$3="４週",SUM(S53:AT53),IF($BB$3="暦月",SUM(S53:AW53),""))</f>
        <v>0</v>
      </c>
      <c r="AY53" s="296"/>
      <c r="AZ53" s="297">
        <f>IF($BB$3="４週",AX53/4,IF($BB$3="暦月",別紙６!AX53/(別紙６!$BB$8/7),""))</f>
        <v>0</v>
      </c>
      <c r="BA53" s="298"/>
      <c r="BB53" s="344"/>
      <c r="BC53" s="345"/>
      <c r="BD53" s="345"/>
      <c r="BE53" s="345"/>
      <c r="BF53" s="346"/>
    </row>
    <row r="54" spans="2:58" ht="20.25" customHeight="1">
      <c r="B54" s="306"/>
      <c r="C54" s="314"/>
      <c r="D54" s="315"/>
      <c r="E54" s="316"/>
      <c r="F54" s="141">
        <f>C52</f>
        <v>0</v>
      </c>
      <c r="G54" s="339"/>
      <c r="H54" s="323"/>
      <c r="I54" s="321"/>
      <c r="J54" s="321"/>
      <c r="K54" s="322"/>
      <c r="L54" s="340"/>
      <c r="M54" s="334"/>
      <c r="N54" s="334"/>
      <c r="O54" s="335"/>
      <c r="P54" s="336" t="s">
        <v>198</v>
      </c>
      <c r="Q54" s="337"/>
      <c r="R54" s="338"/>
      <c r="S54" s="146" t="str">
        <f>IF(S52="","",VLOOKUP(S52,'別紙６－１'!$C$6:$U$35,19,FALSE))</f>
        <v/>
      </c>
      <c r="T54" s="147" t="str">
        <f>IF(T52="","",VLOOKUP(T52,'別紙６－１'!$C$6:$U$35,19,FALSE))</f>
        <v/>
      </c>
      <c r="U54" s="147" t="str">
        <f>IF(U52="","",VLOOKUP(U52,'別紙６－１'!$C$6:$U$35,19,FALSE))</f>
        <v/>
      </c>
      <c r="V54" s="147" t="str">
        <f>IF(V52="","",VLOOKUP(V52,'別紙６－１'!$C$6:$U$35,19,FALSE))</f>
        <v/>
      </c>
      <c r="W54" s="147" t="str">
        <f>IF(W52="","",VLOOKUP(W52,'別紙６－１'!$C$6:$U$35,19,FALSE))</f>
        <v/>
      </c>
      <c r="X54" s="147" t="str">
        <f>IF(X52="","",VLOOKUP(X52,'別紙６－１'!$C$6:$U$35,19,FALSE))</f>
        <v/>
      </c>
      <c r="Y54" s="148" t="str">
        <f>IF(Y52="","",VLOOKUP(Y52,'別紙６－１'!$C$6:$U$35,19,FALSE))</f>
        <v/>
      </c>
      <c r="Z54" s="146" t="str">
        <f>IF(Z52="","",VLOOKUP(Z52,'別紙６－１'!$C$6:$U$35,19,FALSE))</f>
        <v/>
      </c>
      <c r="AA54" s="147" t="str">
        <f>IF(AA52="","",VLOOKUP(AA52,'別紙６－１'!$C$6:$U$35,19,FALSE))</f>
        <v/>
      </c>
      <c r="AB54" s="147" t="str">
        <f>IF(AB52="","",VLOOKUP(AB52,'別紙６－１'!$C$6:$U$35,19,FALSE))</f>
        <v/>
      </c>
      <c r="AC54" s="147" t="str">
        <f>IF(AC52="","",VLOOKUP(AC52,'別紙６－１'!$C$6:$U$35,19,FALSE))</f>
        <v/>
      </c>
      <c r="AD54" s="147" t="str">
        <f>IF(AD52="","",VLOOKUP(AD52,'別紙６－１'!$C$6:$U$35,19,FALSE))</f>
        <v/>
      </c>
      <c r="AE54" s="147" t="str">
        <f>IF(AE52="","",VLOOKUP(AE52,'別紙６－１'!$C$6:$U$35,19,FALSE))</f>
        <v/>
      </c>
      <c r="AF54" s="148" t="str">
        <f>IF(AF52="","",VLOOKUP(AF52,'別紙６－１'!$C$6:$U$35,19,FALSE))</f>
        <v/>
      </c>
      <c r="AG54" s="146" t="str">
        <f>IF(AG52="","",VLOOKUP(AG52,'別紙６－１'!$C$6:$U$35,19,FALSE))</f>
        <v/>
      </c>
      <c r="AH54" s="147" t="str">
        <f>IF(AH52="","",VLOOKUP(AH52,'別紙６－１'!$C$6:$U$35,19,FALSE))</f>
        <v/>
      </c>
      <c r="AI54" s="147" t="str">
        <f>IF(AI52="","",VLOOKUP(AI52,'別紙６－１'!$C$6:$U$35,19,FALSE))</f>
        <v/>
      </c>
      <c r="AJ54" s="147" t="str">
        <f>IF(AJ52="","",VLOOKUP(AJ52,'別紙６－１'!$C$6:$U$35,19,FALSE))</f>
        <v/>
      </c>
      <c r="AK54" s="147" t="str">
        <f>IF(AK52="","",VLOOKUP(AK52,'別紙６－１'!$C$6:$U$35,19,FALSE))</f>
        <v/>
      </c>
      <c r="AL54" s="147" t="str">
        <f>IF(AL52="","",VLOOKUP(AL52,'別紙６－１'!$C$6:$U$35,19,FALSE))</f>
        <v/>
      </c>
      <c r="AM54" s="148" t="str">
        <f>IF(AM52="","",VLOOKUP(AM52,'別紙６－１'!$C$6:$U$35,19,FALSE))</f>
        <v/>
      </c>
      <c r="AN54" s="146" t="str">
        <f>IF(AN52="","",VLOOKUP(AN52,'別紙６－１'!$C$6:$U$35,19,FALSE))</f>
        <v/>
      </c>
      <c r="AO54" s="147" t="str">
        <f>IF(AO52="","",VLOOKUP(AO52,'別紙６－１'!$C$6:$U$35,19,FALSE))</f>
        <v/>
      </c>
      <c r="AP54" s="147" t="str">
        <f>IF(AP52="","",VLOOKUP(AP52,'別紙６－１'!$C$6:$U$35,19,FALSE))</f>
        <v/>
      </c>
      <c r="AQ54" s="147" t="str">
        <f>IF(AQ52="","",VLOOKUP(AQ52,'別紙６－１'!$C$6:$U$35,19,FALSE))</f>
        <v/>
      </c>
      <c r="AR54" s="147" t="str">
        <f>IF(AR52="","",VLOOKUP(AR52,'別紙６－１'!$C$6:$U$35,19,FALSE))</f>
        <v/>
      </c>
      <c r="AS54" s="147" t="str">
        <f>IF(AS52="","",VLOOKUP(AS52,'別紙６－１'!$C$6:$U$35,19,FALSE))</f>
        <v/>
      </c>
      <c r="AT54" s="148" t="str">
        <f>IF(AT52="","",VLOOKUP(AT52,'別紙６－１'!$C$6:$U$35,19,FALSE))</f>
        <v/>
      </c>
      <c r="AU54" s="146" t="str">
        <f>IF(AU52="","",VLOOKUP(AU52,'別紙６－１'!$C$6:$U$35,19,FALSE))</f>
        <v/>
      </c>
      <c r="AV54" s="147" t="str">
        <f>IF(AV52="","",VLOOKUP(AV52,'別紙６－１'!$C$6:$U$35,19,FALSE))</f>
        <v/>
      </c>
      <c r="AW54" s="147" t="str">
        <f>IF(AW52="","",VLOOKUP(AW52,'別紙６－１'!$C$6:$U$35,19,FALSE))</f>
        <v/>
      </c>
      <c r="AX54" s="302">
        <f>IF($BB$3="４週",SUM(S54:AT54),IF($BB$3="暦月",SUM(S54:AW54),""))</f>
        <v>0</v>
      </c>
      <c r="AY54" s="303"/>
      <c r="AZ54" s="304">
        <f>IF($BB$3="４週",AX54/4,IF($BB$3="暦月",別紙６!AX54/(別紙６!$BB$8/7),""))</f>
        <v>0</v>
      </c>
      <c r="BA54" s="305"/>
      <c r="BB54" s="347"/>
      <c r="BC54" s="348"/>
      <c r="BD54" s="348"/>
      <c r="BE54" s="348"/>
      <c r="BF54" s="349"/>
    </row>
    <row r="55" spans="2:58" ht="20.25" customHeight="1">
      <c r="B55" s="306">
        <f>B52+1</f>
        <v>12</v>
      </c>
      <c r="C55" s="308"/>
      <c r="D55" s="309"/>
      <c r="E55" s="310"/>
      <c r="F55" s="149"/>
      <c r="G55" s="317"/>
      <c r="H55" s="320"/>
      <c r="I55" s="321"/>
      <c r="J55" s="321"/>
      <c r="K55" s="322"/>
      <c r="L55" s="327"/>
      <c r="M55" s="284"/>
      <c r="N55" s="284"/>
      <c r="O55" s="285"/>
      <c r="P55" s="330" t="s">
        <v>196</v>
      </c>
      <c r="Q55" s="331"/>
      <c r="R55" s="332"/>
      <c r="S55" s="138"/>
      <c r="T55" s="139"/>
      <c r="U55" s="139"/>
      <c r="V55" s="139"/>
      <c r="W55" s="139"/>
      <c r="X55" s="139"/>
      <c r="Y55" s="140"/>
      <c r="Z55" s="138"/>
      <c r="AA55" s="139"/>
      <c r="AB55" s="139"/>
      <c r="AC55" s="139"/>
      <c r="AD55" s="139"/>
      <c r="AE55" s="139"/>
      <c r="AF55" s="140"/>
      <c r="AG55" s="138"/>
      <c r="AH55" s="139"/>
      <c r="AI55" s="139"/>
      <c r="AJ55" s="139"/>
      <c r="AK55" s="139"/>
      <c r="AL55" s="139"/>
      <c r="AM55" s="140"/>
      <c r="AN55" s="138"/>
      <c r="AO55" s="139"/>
      <c r="AP55" s="139"/>
      <c r="AQ55" s="139"/>
      <c r="AR55" s="139"/>
      <c r="AS55" s="139"/>
      <c r="AT55" s="140"/>
      <c r="AU55" s="138"/>
      <c r="AV55" s="139"/>
      <c r="AW55" s="139"/>
      <c r="AX55" s="279"/>
      <c r="AY55" s="280"/>
      <c r="AZ55" s="281"/>
      <c r="BA55" s="282"/>
      <c r="BB55" s="283"/>
      <c r="BC55" s="284"/>
      <c r="BD55" s="284"/>
      <c r="BE55" s="284"/>
      <c r="BF55" s="285"/>
    </row>
    <row r="56" spans="2:58" ht="20.25" customHeight="1">
      <c r="B56" s="306"/>
      <c r="C56" s="311"/>
      <c r="D56" s="312"/>
      <c r="E56" s="313"/>
      <c r="F56" s="141"/>
      <c r="G56" s="318"/>
      <c r="H56" s="323"/>
      <c r="I56" s="321"/>
      <c r="J56" s="321"/>
      <c r="K56" s="322"/>
      <c r="L56" s="328"/>
      <c r="M56" s="287"/>
      <c r="N56" s="287"/>
      <c r="O56" s="288"/>
      <c r="P56" s="292" t="s">
        <v>197</v>
      </c>
      <c r="Q56" s="293"/>
      <c r="R56" s="294"/>
      <c r="S56" s="142" t="str">
        <f>IF(S55="","",VLOOKUP(S55,'別紙６－１'!$C$6:$K$35,9,FALSE))</f>
        <v/>
      </c>
      <c r="T56" s="143" t="str">
        <f>IF(T55="","",VLOOKUP(T55,'別紙６－１'!$C$6:$K$35,9,FALSE))</f>
        <v/>
      </c>
      <c r="U56" s="143" t="str">
        <f>IF(U55="","",VLOOKUP(U55,'別紙６－１'!$C$6:$K$35,9,FALSE))</f>
        <v/>
      </c>
      <c r="V56" s="143" t="str">
        <f>IF(V55="","",VLOOKUP(V55,'別紙６－１'!$C$6:$K$35,9,FALSE))</f>
        <v/>
      </c>
      <c r="W56" s="143" t="str">
        <f>IF(W55="","",VLOOKUP(W55,'別紙６－１'!$C$6:$K$35,9,FALSE))</f>
        <v/>
      </c>
      <c r="X56" s="143" t="str">
        <f>IF(X55="","",VLOOKUP(X55,'別紙６－１'!$C$6:$K$35,9,FALSE))</f>
        <v/>
      </c>
      <c r="Y56" s="144" t="str">
        <f>IF(Y55="","",VLOOKUP(Y55,'別紙６－１'!$C$6:$K$35,9,FALSE))</f>
        <v/>
      </c>
      <c r="Z56" s="142" t="str">
        <f>IF(Z55="","",VLOOKUP(Z55,'別紙６－１'!$C$6:$K$35,9,FALSE))</f>
        <v/>
      </c>
      <c r="AA56" s="143" t="str">
        <f>IF(AA55="","",VLOOKUP(AA55,'別紙６－１'!$C$6:$K$35,9,FALSE))</f>
        <v/>
      </c>
      <c r="AB56" s="143" t="str">
        <f>IF(AB55="","",VLOOKUP(AB55,'別紙６－１'!$C$6:$K$35,9,FALSE))</f>
        <v/>
      </c>
      <c r="AC56" s="143" t="str">
        <f>IF(AC55="","",VLOOKUP(AC55,'別紙６－１'!$C$6:$K$35,9,FALSE))</f>
        <v/>
      </c>
      <c r="AD56" s="143" t="str">
        <f>IF(AD55="","",VLOOKUP(AD55,'別紙６－１'!$C$6:$K$35,9,FALSE))</f>
        <v/>
      </c>
      <c r="AE56" s="143" t="str">
        <f>IF(AE55="","",VLOOKUP(AE55,'別紙６－１'!$C$6:$K$35,9,FALSE))</f>
        <v/>
      </c>
      <c r="AF56" s="144" t="str">
        <f>IF(AF55="","",VLOOKUP(AF55,'別紙６－１'!$C$6:$K$35,9,FALSE))</f>
        <v/>
      </c>
      <c r="AG56" s="142" t="str">
        <f>IF(AG55="","",VLOOKUP(AG55,'別紙６－１'!$C$6:$K$35,9,FALSE))</f>
        <v/>
      </c>
      <c r="AH56" s="143" t="str">
        <f>IF(AH55="","",VLOOKUP(AH55,'別紙６－１'!$C$6:$K$35,9,FALSE))</f>
        <v/>
      </c>
      <c r="AI56" s="143" t="str">
        <f>IF(AI55="","",VLOOKUP(AI55,'別紙６－１'!$C$6:$K$35,9,FALSE))</f>
        <v/>
      </c>
      <c r="AJ56" s="143" t="str">
        <f>IF(AJ55="","",VLOOKUP(AJ55,'別紙６－１'!$C$6:$K$35,9,FALSE))</f>
        <v/>
      </c>
      <c r="AK56" s="143" t="str">
        <f>IF(AK55="","",VLOOKUP(AK55,'別紙６－１'!$C$6:$K$35,9,FALSE))</f>
        <v/>
      </c>
      <c r="AL56" s="143" t="str">
        <f>IF(AL55="","",VLOOKUP(AL55,'別紙６－１'!$C$6:$K$35,9,FALSE))</f>
        <v/>
      </c>
      <c r="AM56" s="144" t="str">
        <f>IF(AM55="","",VLOOKUP(AM55,'別紙６－１'!$C$6:$K$35,9,FALSE))</f>
        <v/>
      </c>
      <c r="AN56" s="142" t="str">
        <f>IF(AN55="","",VLOOKUP(AN55,'別紙６－１'!$C$6:$K$35,9,FALSE))</f>
        <v/>
      </c>
      <c r="AO56" s="143" t="str">
        <f>IF(AO55="","",VLOOKUP(AO55,'別紙６－１'!$C$6:$K$35,9,FALSE))</f>
        <v/>
      </c>
      <c r="AP56" s="143" t="str">
        <f>IF(AP55="","",VLOOKUP(AP55,'別紙６－１'!$C$6:$K$35,9,FALSE))</f>
        <v/>
      </c>
      <c r="AQ56" s="143" t="str">
        <f>IF(AQ55="","",VLOOKUP(AQ55,'別紙６－１'!$C$6:$K$35,9,FALSE))</f>
        <v/>
      </c>
      <c r="AR56" s="143" t="str">
        <f>IF(AR55="","",VLOOKUP(AR55,'別紙６－１'!$C$6:$K$35,9,FALSE))</f>
        <v/>
      </c>
      <c r="AS56" s="143" t="str">
        <f>IF(AS55="","",VLOOKUP(AS55,'別紙６－１'!$C$6:$K$35,9,FALSE))</f>
        <v/>
      </c>
      <c r="AT56" s="144" t="str">
        <f>IF(AT55="","",VLOOKUP(AT55,'別紙６－１'!$C$6:$K$35,9,FALSE))</f>
        <v/>
      </c>
      <c r="AU56" s="142" t="str">
        <f>IF(AU55="","",VLOOKUP(AU55,'別紙６－１'!$C$6:$K$35,9,FALSE))</f>
        <v/>
      </c>
      <c r="AV56" s="143" t="str">
        <f>IF(AV55="","",VLOOKUP(AV55,'別紙６－１'!$C$6:$K$35,9,FALSE))</f>
        <v/>
      </c>
      <c r="AW56" s="143" t="str">
        <f>IF(AW55="","",VLOOKUP(AW55,'別紙６－１'!$C$6:$K$35,9,FALSE))</f>
        <v/>
      </c>
      <c r="AX56" s="295">
        <f>IF($BB$3="４週",SUM(S56:AT56),IF($BB$3="暦月",SUM(S56:AW56),""))</f>
        <v>0</v>
      </c>
      <c r="AY56" s="296"/>
      <c r="AZ56" s="297">
        <f>IF($BB$3="４週",AX56/4,IF($BB$3="暦月",別紙６!AX56/(別紙６!$BB$8/7),""))</f>
        <v>0</v>
      </c>
      <c r="BA56" s="298"/>
      <c r="BB56" s="286"/>
      <c r="BC56" s="287"/>
      <c r="BD56" s="287"/>
      <c r="BE56" s="287"/>
      <c r="BF56" s="288"/>
    </row>
    <row r="57" spans="2:58" ht="20.25" customHeight="1">
      <c r="B57" s="306"/>
      <c r="C57" s="314"/>
      <c r="D57" s="315"/>
      <c r="E57" s="316"/>
      <c r="F57" s="141">
        <f>C55</f>
        <v>0</v>
      </c>
      <c r="G57" s="339"/>
      <c r="H57" s="323"/>
      <c r="I57" s="321"/>
      <c r="J57" s="321"/>
      <c r="K57" s="322"/>
      <c r="L57" s="340"/>
      <c r="M57" s="334"/>
      <c r="N57" s="334"/>
      <c r="O57" s="335"/>
      <c r="P57" s="336" t="s">
        <v>198</v>
      </c>
      <c r="Q57" s="337"/>
      <c r="R57" s="338"/>
      <c r="S57" s="146" t="str">
        <f>IF(S55="","",VLOOKUP(S55,'別紙６－１'!$C$6:$U$35,19,FALSE))</f>
        <v/>
      </c>
      <c r="T57" s="147" t="str">
        <f>IF(T55="","",VLOOKUP(T55,'別紙６－１'!$C$6:$U$35,19,FALSE))</f>
        <v/>
      </c>
      <c r="U57" s="147" t="str">
        <f>IF(U55="","",VLOOKUP(U55,'別紙６－１'!$C$6:$U$35,19,FALSE))</f>
        <v/>
      </c>
      <c r="V57" s="147" t="str">
        <f>IF(V55="","",VLOOKUP(V55,'別紙６－１'!$C$6:$U$35,19,FALSE))</f>
        <v/>
      </c>
      <c r="W57" s="147" t="str">
        <f>IF(W55="","",VLOOKUP(W55,'別紙６－１'!$C$6:$U$35,19,FALSE))</f>
        <v/>
      </c>
      <c r="X57" s="147" t="str">
        <f>IF(X55="","",VLOOKUP(X55,'別紙６－１'!$C$6:$U$35,19,FALSE))</f>
        <v/>
      </c>
      <c r="Y57" s="148" t="str">
        <f>IF(Y55="","",VLOOKUP(Y55,'別紙６－１'!$C$6:$U$35,19,FALSE))</f>
        <v/>
      </c>
      <c r="Z57" s="146" t="str">
        <f>IF(Z55="","",VLOOKUP(Z55,'別紙６－１'!$C$6:$U$35,19,FALSE))</f>
        <v/>
      </c>
      <c r="AA57" s="147" t="str">
        <f>IF(AA55="","",VLOOKUP(AA55,'別紙６－１'!$C$6:$U$35,19,FALSE))</f>
        <v/>
      </c>
      <c r="AB57" s="147" t="str">
        <f>IF(AB55="","",VLOOKUP(AB55,'別紙６－１'!$C$6:$U$35,19,FALSE))</f>
        <v/>
      </c>
      <c r="AC57" s="147" t="str">
        <f>IF(AC55="","",VLOOKUP(AC55,'別紙６－１'!$C$6:$U$35,19,FALSE))</f>
        <v/>
      </c>
      <c r="AD57" s="147" t="str">
        <f>IF(AD55="","",VLOOKUP(AD55,'別紙６－１'!$C$6:$U$35,19,FALSE))</f>
        <v/>
      </c>
      <c r="AE57" s="147" t="str">
        <f>IF(AE55="","",VLOOKUP(AE55,'別紙６－１'!$C$6:$U$35,19,FALSE))</f>
        <v/>
      </c>
      <c r="AF57" s="148" t="str">
        <f>IF(AF55="","",VLOOKUP(AF55,'別紙６－１'!$C$6:$U$35,19,FALSE))</f>
        <v/>
      </c>
      <c r="AG57" s="146" t="str">
        <f>IF(AG55="","",VLOOKUP(AG55,'別紙６－１'!$C$6:$U$35,19,FALSE))</f>
        <v/>
      </c>
      <c r="AH57" s="147" t="str">
        <f>IF(AH55="","",VLOOKUP(AH55,'別紙６－１'!$C$6:$U$35,19,FALSE))</f>
        <v/>
      </c>
      <c r="AI57" s="147" t="str">
        <f>IF(AI55="","",VLOOKUP(AI55,'別紙６－１'!$C$6:$U$35,19,FALSE))</f>
        <v/>
      </c>
      <c r="AJ57" s="147" t="str">
        <f>IF(AJ55="","",VLOOKUP(AJ55,'別紙６－１'!$C$6:$U$35,19,FALSE))</f>
        <v/>
      </c>
      <c r="AK57" s="147" t="str">
        <f>IF(AK55="","",VLOOKUP(AK55,'別紙６－１'!$C$6:$U$35,19,FALSE))</f>
        <v/>
      </c>
      <c r="AL57" s="147" t="str">
        <f>IF(AL55="","",VLOOKUP(AL55,'別紙６－１'!$C$6:$U$35,19,FALSE))</f>
        <v/>
      </c>
      <c r="AM57" s="148" t="str">
        <f>IF(AM55="","",VLOOKUP(AM55,'別紙６－１'!$C$6:$U$35,19,FALSE))</f>
        <v/>
      </c>
      <c r="AN57" s="146" t="str">
        <f>IF(AN55="","",VLOOKUP(AN55,'別紙６－１'!$C$6:$U$35,19,FALSE))</f>
        <v/>
      </c>
      <c r="AO57" s="147" t="str">
        <f>IF(AO55="","",VLOOKUP(AO55,'別紙６－１'!$C$6:$U$35,19,FALSE))</f>
        <v/>
      </c>
      <c r="AP57" s="147" t="str">
        <f>IF(AP55="","",VLOOKUP(AP55,'別紙６－１'!$C$6:$U$35,19,FALSE))</f>
        <v/>
      </c>
      <c r="AQ57" s="147" t="str">
        <f>IF(AQ55="","",VLOOKUP(AQ55,'別紙６－１'!$C$6:$U$35,19,FALSE))</f>
        <v/>
      </c>
      <c r="AR57" s="147" t="str">
        <f>IF(AR55="","",VLOOKUP(AR55,'別紙６－１'!$C$6:$U$35,19,FALSE))</f>
        <v/>
      </c>
      <c r="AS57" s="147" t="str">
        <f>IF(AS55="","",VLOOKUP(AS55,'別紙６－１'!$C$6:$U$35,19,FALSE))</f>
        <v/>
      </c>
      <c r="AT57" s="148" t="str">
        <f>IF(AT55="","",VLOOKUP(AT55,'別紙６－１'!$C$6:$U$35,19,FALSE))</f>
        <v/>
      </c>
      <c r="AU57" s="146" t="str">
        <f>IF(AU55="","",VLOOKUP(AU55,'別紙６－１'!$C$6:$U$35,19,FALSE))</f>
        <v/>
      </c>
      <c r="AV57" s="147" t="str">
        <f>IF(AV55="","",VLOOKUP(AV55,'別紙６－１'!$C$6:$U$35,19,FALSE))</f>
        <v/>
      </c>
      <c r="AW57" s="147" t="str">
        <f>IF(AW55="","",VLOOKUP(AW55,'別紙６－１'!$C$6:$U$35,19,FALSE))</f>
        <v/>
      </c>
      <c r="AX57" s="302">
        <f>IF($BB$3="４週",SUM(S57:AT57),IF($BB$3="暦月",SUM(S57:AW57),""))</f>
        <v>0</v>
      </c>
      <c r="AY57" s="303"/>
      <c r="AZ57" s="304">
        <f>IF($BB$3="４週",AX57/4,IF($BB$3="暦月",別紙６!AX57/(別紙６!$BB$8/7),""))</f>
        <v>0</v>
      </c>
      <c r="BA57" s="305"/>
      <c r="BB57" s="333"/>
      <c r="BC57" s="334"/>
      <c r="BD57" s="334"/>
      <c r="BE57" s="334"/>
      <c r="BF57" s="335"/>
    </row>
    <row r="58" spans="2:58" ht="20.25" customHeight="1">
      <c r="B58" s="306">
        <f>B55+1</f>
        <v>13</v>
      </c>
      <c r="C58" s="308"/>
      <c r="D58" s="309"/>
      <c r="E58" s="310"/>
      <c r="F58" s="149"/>
      <c r="G58" s="317"/>
      <c r="H58" s="320"/>
      <c r="I58" s="321"/>
      <c r="J58" s="321"/>
      <c r="K58" s="322"/>
      <c r="L58" s="327"/>
      <c r="M58" s="284"/>
      <c r="N58" s="284"/>
      <c r="O58" s="285"/>
      <c r="P58" s="330" t="s">
        <v>196</v>
      </c>
      <c r="Q58" s="331"/>
      <c r="R58" s="332"/>
      <c r="S58" s="138"/>
      <c r="T58" s="139"/>
      <c r="U58" s="139"/>
      <c r="V58" s="139"/>
      <c r="W58" s="139"/>
      <c r="X58" s="139"/>
      <c r="Y58" s="140"/>
      <c r="Z58" s="138"/>
      <c r="AA58" s="139"/>
      <c r="AB58" s="139"/>
      <c r="AC58" s="139"/>
      <c r="AD58" s="139"/>
      <c r="AE58" s="139"/>
      <c r="AF58" s="140"/>
      <c r="AG58" s="138"/>
      <c r="AH58" s="139"/>
      <c r="AI58" s="139"/>
      <c r="AJ58" s="139"/>
      <c r="AK58" s="139"/>
      <c r="AL58" s="139"/>
      <c r="AM58" s="140"/>
      <c r="AN58" s="138"/>
      <c r="AO58" s="139"/>
      <c r="AP58" s="139"/>
      <c r="AQ58" s="139"/>
      <c r="AR58" s="139"/>
      <c r="AS58" s="139"/>
      <c r="AT58" s="140"/>
      <c r="AU58" s="138"/>
      <c r="AV58" s="139"/>
      <c r="AW58" s="139"/>
      <c r="AX58" s="279"/>
      <c r="AY58" s="280"/>
      <c r="AZ58" s="281"/>
      <c r="BA58" s="282"/>
      <c r="BB58" s="283"/>
      <c r="BC58" s="284"/>
      <c r="BD58" s="284"/>
      <c r="BE58" s="284"/>
      <c r="BF58" s="285"/>
    </row>
    <row r="59" spans="2:58" ht="20.25" customHeight="1">
      <c r="B59" s="306"/>
      <c r="C59" s="311"/>
      <c r="D59" s="312"/>
      <c r="E59" s="313"/>
      <c r="F59" s="141"/>
      <c r="G59" s="318"/>
      <c r="H59" s="323"/>
      <c r="I59" s="321"/>
      <c r="J59" s="321"/>
      <c r="K59" s="322"/>
      <c r="L59" s="328"/>
      <c r="M59" s="287"/>
      <c r="N59" s="287"/>
      <c r="O59" s="288"/>
      <c r="P59" s="292" t="s">
        <v>197</v>
      </c>
      <c r="Q59" s="293"/>
      <c r="R59" s="294"/>
      <c r="S59" s="142" t="str">
        <f>IF(S58="","",VLOOKUP(S58,'別紙６－１'!$C$6:$K$35,9,FALSE))</f>
        <v/>
      </c>
      <c r="T59" s="143" t="str">
        <f>IF(T58="","",VLOOKUP(T58,'別紙６－１'!$C$6:$K$35,9,FALSE))</f>
        <v/>
      </c>
      <c r="U59" s="143" t="str">
        <f>IF(U58="","",VLOOKUP(U58,'別紙６－１'!$C$6:$K$35,9,FALSE))</f>
        <v/>
      </c>
      <c r="V59" s="143" t="str">
        <f>IF(V58="","",VLOOKUP(V58,'別紙６－１'!$C$6:$K$35,9,FALSE))</f>
        <v/>
      </c>
      <c r="W59" s="143" t="str">
        <f>IF(W58="","",VLOOKUP(W58,'別紙６－１'!$C$6:$K$35,9,FALSE))</f>
        <v/>
      </c>
      <c r="X59" s="143" t="str">
        <f>IF(X58="","",VLOOKUP(X58,'別紙６－１'!$C$6:$K$35,9,FALSE))</f>
        <v/>
      </c>
      <c r="Y59" s="144" t="str">
        <f>IF(Y58="","",VLOOKUP(Y58,'別紙６－１'!$C$6:$K$35,9,FALSE))</f>
        <v/>
      </c>
      <c r="Z59" s="142" t="str">
        <f>IF(Z58="","",VLOOKUP(Z58,'別紙６－１'!$C$6:$K$35,9,FALSE))</f>
        <v/>
      </c>
      <c r="AA59" s="143" t="str">
        <f>IF(AA58="","",VLOOKUP(AA58,'別紙６－１'!$C$6:$K$35,9,FALSE))</f>
        <v/>
      </c>
      <c r="AB59" s="143" t="str">
        <f>IF(AB58="","",VLOOKUP(AB58,'別紙６－１'!$C$6:$K$35,9,FALSE))</f>
        <v/>
      </c>
      <c r="AC59" s="143" t="str">
        <f>IF(AC58="","",VLOOKUP(AC58,'別紙６－１'!$C$6:$K$35,9,FALSE))</f>
        <v/>
      </c>
      <c r="AD59" s="143" t="str">
        <f>IF(AD58="","",VLOOKUP(AD58,'別紙６－１'!$C$6:$K$35,9,FALSE))</f>
        <v/>
      </c>
      <c r="AE59" s="143" t="str">
        <f>IF(AE58="","",VLOOKUP(AE58,'別紙６－１'!$C$6:$K$35,9,FALSE))</f>
        <v/>
      </c>
      <c r="AF59" s="144" t="str">
        <f>IF(AF58="","",VLOOKUP(AF58,'別紙６－１'!$C$6:$K$35,9,FALSE))</f>
        <v/>
      </c>
      <c r="AG59" s="142" t="str">
        <f>IF(AG58="","",VLOOKUP(AG58,'別紙６－１'!$C$6:$K$35,9,FALSE))</f>
        <v/>
      </c>
      <c r="AH59" s="143" t="str">
        <f>IF(AH58="","",VLOOKUP(AH58,'別紙６－１'!$C$6:$K$35,9,FALSE))</f>
        <v/>
      </c>
      <c r="AI59" s="143" t="str">
        <f>IF(AI58="","",VLOOKUP(AI58,'別紙６－１'!$C$6:$K$35,9,FALSE))</f>
        <v/>
      </c>
      <c r="AJ59" s="143" t="str">
        <f>IF(AJ58="","",VLOOKUP(AJ58,'別紙６－１'!$C$6:$K$35,9,FALSE))</f>
        <v/>
      </c>
      <c r="AK59" s="143" t="str">
        <f>IF(AK58="","",VLOOKUP(AK58,'別紙６－１'!$C$6:$K$35,9,FALSE))</f>
        <v/>
      </c>
      <c r="AL59" s="143" t="str">
        <f>IF(AL58="","",VLOOKUP(AL58,'別紙６－１'!$C$6:$K$35,9,FALSE))</f>
        <v/>
      </c>
      <c r="AM59" s="144" t="str">
        <f>IF(AM58="","",VLOOKUP(AM58,'別紙６－１'!$C$6:$K$35,9,FALSE))</f>
        <v/>
      </c>
      <c r="AN59" s="142" t="str">
        <f>IF(AN58="","",VLOOKUP(AN58,'別紙６－１'!$C$6:$K$35,9,FALSE))</f>
        <v/>
      </c>
      <c r="AO59" s="143" t="str">
        <f>IF(AO58="","",VLOOKUP(AO58,'別紙６－１'!$C$6:$K$35,9,FALSE))</f>
        <v/>
      </c>
      <c r="AP59" s="143" t="str">
        <f>IF(AP58="","",VLOOKUP(AP58,'別紙６－１'!$C$6:$K$35,9,FALSE))</f>
        <v/>
      </c>
      <c r="AQ59" s="143" t="str">
        <f>IF(AQ58="","",VLOOKUP(AQ58,'別紙６－１'!$C$6:$K$35,9,FALSE))</f>
        <v/>
      </c>
      <c r="AR59" s="143" t="str">
        <f>IF(AR58="","",VLOOKUP(AR58,'別紙６－１'!$C$6:$K$35,9,FALSE))</f>
        <v/>
      </c>
      <c r="AS59" s="143" t="str">
        <f>IF(AS58="","",VLOOKUP(AS58,'別紙６－１'!$C$6:$K$35,9,FALSE))</f>
        <v/>
      </c>
      <c r="AT59" s="144" t="str">
        <f>IF(AT58="","",VLOOKUP(AT58,'別紙６－１'!$C$6:$K$35,9,FALSE))</f>
        <v/>
      </c>
      <c r="AU59" s="142" t="str">
        <f>IF(AU58="","",VLOOKUP(AU58,'別紙６－１'!$C$6:$K$35,9,FALSE))</f>
        <v/>
      </c>
      <c r="AV59" s="143" t="str">
        <f>IF(AV58="","",VLOOKUP(AV58,'別紙６－１'!$C$6:$K$35,9,FALSE))</f>
        <v/>
      </c>
      <c r="AW59" s="143" t="str">
        <f>IF(AW58="","",VLOOKUP(AW58,'別紙６－１'!$C$6:$K$35,9,FALSE))</f>
        <v/>
      </c>
      <c r="AX59" s="295">
        <f>IF($BB$3="４週",SUM(S59:AT59),IF($BB$3="暦月",SUM(S59:AW59),""))</f>
        <v>0</v>
      </c>
      <c r="AY59" s="296"/>
      <c r="AZ59" s="297">
        <f>IF($BB$3="４週",AX59/4,IF($BB$3="暦月",別紙６!AX59/(別紙６!$BB$8/7),""))</f>
        <v>0</v>
      </c>
      <c r="BA59" s="298"/>
      <c r="BB59" s="286"/>
      <c r="BC59" s="287"/>
      <c r="BD59" s="287"/>
      <c r="BE59" s="287"/>
      <c r="BF59" s="288"/>
    </row>
    <row r="60" spans="2:58" ht="20.25" customHeight="1" thickBot="1">
      <c r="B60" s="307"/>
      <c r="C60" s="314"/>
      <c r="D60" s="315"/>
      <c r="E60" s="316"/>
      <c r="F60" s="150">
        <f>C58</f>
        <v>0</v>
      </c>
      <c r="G60" s="319"/>
      <c r="H60" s="324"/>
      <c r="I60" s="325"/>
      <c r="J60" s="325"/>
      <c r="K60" s="326"/>
      <c r="L60" s="329"/>
      <c r="M60" s="290"/>
      <c r="N60" s="290"/>
      <c r="O60" s="291"/>
      <c r="P60" s="299" t="s">
        <v>198</v>
      </c>
      <c r="Q60" s="300"/>
      <c r="R60" s="301"/>
      <c r="S60" s="146" t="str">
        <f>IF(S58="","",VLOOKUP(S58,'別紙６－１'!$C$6:$U$35,19,FALSE))</f>
        <v/>
      </c>
      <c r="T60" s="147" t="str">
        <f>IF(T58="","",VLOOKUP(T58,'別紙６－１'!$C$6:$U$35,19,FALSE))</f>
        <v/>
      </c>
      <c r="U60" s="147" t="str">
        <f>IF(U58="","",VLOOKUP(U58,'別紙６－１'!$C$6:$U$35,19,FALSE))</f>
        <v/>
      </c>
      <c r="V60" s="147" t="str">
        <f>IF(V58="","",VLOOKUP(V58,'別紙６－１'!$C$6:$U$35,19,FALSE))</f>
        <v/>
      </c>
      <c r="W60" s="147" t="str">
        <f>IF(W58="","",VLOOKUP(W58,'別紙６－１'!$C$6:$U$35,19,FALSE))</f>
        <v/>
      </c>
      <c r="X60" s="147" t="str">
        <f>IF(X58="","",VLOOKUP(X58,'別紙６－１'!$C$6:$U$35,19,FALSE))</f>
        <v/>
      </c>
      <c r="Y60" s="148" t="str">
        <f>IF(Y58="","",VLOOKUP(Y58,'別紙６－１'!$C$6:$U$35,19,FALSE))</f>
        <v/>
      </c>
      <c r="Z60" s="146" t="str">
        <f>IF(Z58="","",VLOOKUP(Z58,'別紙６－１'!$C$6:$U$35,19,FALSE))</f>
        <v/>
      </c>
      <c r="AA60" s="147" t="str">
        <f>IF(AA58="","",VLOOKUP(AA58,'別紙６－１'!$C$6:$U$35,19,FALSE))</f>
        <v/>
      </c>
      <c r="AB60" s="147" t="str">
        <f>IF(AB58="","",VLOOKUP(AB58,'別紙６－１'!$C$6:$U$35,19,FALSE))</f>
        <v/>
      </c>
      <c r="AC60" s="147" t="str">
        <f>IF(AC58="","",VLOOKUP(AC58,'別紙６－１'!$C$6:$U$35,19,FALSE))</f>
        <v/>
      </c>
      <c r="AD60" s="147" t="str">
        <f>IF(AD58="","",VLOOKUP(AD58,'別紙６－１'!$C$6:$U$35,19,FALSE))</f>
        <v/>
      </c>
      <c r="AE60" s="147" t="str">
        <f>IF(AE58="","",VLOOKUP(AE58,'別紙６－１'!$C$6:$U$35,19,FALSE))</f>
        <v/>
      </c>
      <c r="AF60" s="148" t="str">
        <f>IF(AF58="","",VLOOKUP(AF58,'別紙６－１'!$C$6:$U$35,19,FALSE))</f>
        <v/>
      </c>
      <c r="AG60" s="146" t="str">
        <f>IF(AG58="","",VLOOKUP(AG58,'別紙６－１'!$C$6:$U$35,19,FALSE))</f>
        <v/>
      </c>
      <c r="AH60" s="147" t="str">
        <f>IF(AH58="","",VLOOKUP(AH58,'別紙６－１'!$C$6:$U$35,19,FALSE))</f>
        <v/>
      </c>
      <c r="AI60" s="147" t="str">
        <f>IF(AI58="","",VLOOKUP(AI58,'別紙６－１'!$C$6:$U$35,19,FALSE))</f>
        <v/>
      </c>
      <c r="AJ60" s="147" t="str">
        <f>IF(AJ58="","",VLOOKUP(AJ58,'別紙６－１'!$C$6:$U$35,19,FALSE))</f>
        <v/>
      </c>
      <c r="AK60" s="147" t="str">
        <f>IF(AK58="","",VLOOKUP(AK58,'別紙６－１'!$C$6:$U$35,19,FALSE))</f>
        <v/>
      </c>
      <c r="AL60" s="147" t="str">
        <f>IF(AL58="","",VLOOKUP(AL58,'別紙６－１'!$C$6:$U$35,19,FALSE))</f>
        <v/>
      </c>
      <c r="AM60" s="148" t="str">
        <f>IF(AM58="","",VLOOKUP(AM58,'別紙６－１'!$C$6:$U$35,19,FALSE))</f>
        <v/>
      </c>
      <c r="AN60" s="146" t="str">
        <f>IF(AN58="","",VLOOKUP(AN58,'別紙６－１'!$C$6:$U$35,19,FALSE))</f>
        <v/>
      </c>
      <c r="AO60" s="147" t="str">
        <f>IF(AO58="","",VLOOKUP(AO58,'別紙６－１'!$C$6:$U$35,19,FALSE))</f>
        <v/>
      </c>
      <c r="AP60" s="147" t="str">
        <f>IF(AP58="","",VLOOKUP(AP58,'別紙６－１'!$C$6:$U$35,19,FALSE))</f>
        <v/>
      </c>
      <c r="AQ60" s="147" t="str">
        <f>IF(AQ58="","",VLOOKUP(AQ58,'別紙６－１'!$C$6:$U$35,19,FALSE))</f>
        <v/>
      </c>
      <c r="AR60" s="147" t="str">
        <f>IF(AR58="","",VLOOKUP(AR58,'別紙６－１'!$C$6:$U$35,19,FALSE))</f>
        <v/>
      </c>
      <c r="AS60" s="147" t="str">
        <f>IF(AS58="","",VLOOKUP(AS58,'別紙６－１'!$C$6:$U$35,19,FALSE))</f>
        <v/>
      </c>
      <c r="AT60" s="148" t="str">
        <f>IF(AT58="","",VLOOKUP(AT58,'別紙６－１'!$C$6:$U$35,19,FALSE))</f>
        <v/>
      </c>
      <c r="AU60" s="146" t="str">
        <f>IF(AU58="","",VLOOKUP(AU58,'別紙６－１'!$C$6:$U$35,19,FALSE))</f>
        <v/>
      </c>
      <c r="AV60" s="147" t="str">
        <f>IF(AV58="","",VLOOKUP(AV58,'別紙６－１'!$C$6:$U$35,19,FALSE))</f>
        <v/>
      </c>
      <c r="AW60" s="147" t="str">
        <f>IF(AW58="","",VLOOKUP(AW58,'別紙６－１'!$C$6:$U$35,19,FALSE))</f>
        <v/>
      </c>
      <c r="AX60" s="302">
        <f>IF($BB$3="４週",SUM(S60:AT60),IF($BB$3="暦月",SUM(S60:AW60),""))</f>
        <v>0</v>
      </c>
      <c r="AY60" s="303"/>
      <c r="AZ60" s="304">
        <f>IF($BB$3="４週",AX60/4,IF($BB$3="暦月",別紙６!AX60/(別紙６!$BB$8/7),""))</f>
        <v>0</v>
      </c>
      <c r="BA60" s="305"/>
      <c r="BB60" s="289"/>
      <c r="BC60" s="290"/>
      <c r="BD60" s="290"/>
      <c r="BE60" s="290"/>
      <c r="BF60" s="291"/>
    </row>
    <row r="61" spans="2:58" s="119" customFormat="1" ht="6" customHeight="1" thickBot="1">
      <c r="B61" s="151"/>
      <c r="C61" s="152"/>
      <c r="D61" s="152"/>
      <c r="E61" s="152"/>
      <c r="F61" s="153"/>
      <c r="G61" s="153"/>
      <c r="H61" s="154"/>
      <c r="I61" s="154"/>
      <c r="J61" s="154"/>
      <c r="K61" s="154"/>
      <c r="L61" s="153"/>
      <c r="M61" s="153"/>
      <c r="N61" s="153"/>
      <c r="O61" s="153"/>
      <c r="P61" s="155"/>
      <c r="Q61" s="155"/>
      <c r="R61" s="155"/>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6"/>
      <c r="AY61" s="156"/>
      <c r="AZ61" s="156"/>
      <c r="BA61" s="156"/>
      <c r="BB61" s="153"/>
      <c r="BC61" s="153"/>
      <c r="BD61" s="153"/>
      <c r="BE61" s="153"/>
      <c r="BF61" s="157"/>
    </row>
    <row r="62" spans="2:58" ht="20.100000000000001" customHeight="1">
      <c r="B62" s="158"/>
      <c r="C62" s="159"/>
      <c r="D62" s="159"/>
      <c r="E62" s="159"/>
      <c r="F62" s="159"/>
      <c r="G62" s="249" t="s">
        <v>199</v>
      </c>
      <c r="H62" s="249"/>
      <c r="I62" s="249"/>
      <c r="J62" s="249"/>
      <c r="K62" s="249"/>
      <c r="L62" s="249"/>
      <c r="M62" s="249"/>
      <c r="N62" s="249"/>
      <c r="O62" s="249"/>
      <c r="P62" s="249"/>
      <c r="Q62" s="249"/>
      <c r="R62" s="250"/>
      <c r="S62" s="160" t="str">
        <f>IF(SUMIF($F$22:$F$60, "生活相談員", S22:S60)=0,"",SUMIF($F$22:$F$60,"生活相談員",S22:S60))</f>
        <v/>
      </c>
      <c r="T62" s="161" t="str">
        <f t="shared" ref="T62:AW62" si="1">IF(SUMIF($F$22:$F$60, "生活相談員", T22:T60)=0,"",SUMIF($F$22:$F$60,"生活相談員",T22:T60))</f>
        <v/>
      </c>
      <c r="U62" s="161" t="str">
        <f t="shared" si="1"/>
        <v/>
      </c>
      <c r="V62" s="161" t="str">
        <f t="shared" si="1"/>
        <v/>
      </c>
      <c r="W62" s="161" t="str">
        <f t="shared" si="1"/>
        <v/>
      </c>
      <c r="X62" s="161" t="str">
        <f t="shared" si="1"/>
        <v/>
      </c>
      <c r="Y62" s="162" t="str">
        <f t="shared" si="1"/>
        <v/>
      </c>
      <c r="Z62" s="160" t="str">
        <f t="shared" si="1"/>
        <v/>
      </c>
      <c r="AA62" s="161" t="str">
        <f t="shared" si="1"/>
        <v/>
      </c>
      <c r="AB62" s="161" t="str">
        <f t="shared" si="1"/>
        <v/>
      </c>
      <c r="AC62" s="161" t="str">
        <f t="shared" si="1"/>
        <v/>
      </c>
      <c r="AD62" s="161" t="str">
        <f t="shared" si="1"/>
        <v/>
      </c>
      <c r="AE62" s="161" t="str">
        <f t="shared" si="1"/>
        <v/>
      </c>
      <c r="AF62" s="162" t="str">
        <f t="shared" si="1"/>
        <v/>
      </c>
      <c r="AG62" s="160" t="str">
        <f t="shared" si="1"/>
        <v/>
      </c>
      <c r="AH62" s="161" t="str">
        <f t="shared" si="1"/>
        <v/>
      </c>
      <c r="AI62" s="161" t="str">
        <f t="shared" si="1"/>
        <v/>
      </c>
      <c r="AJ62" s="161" t="str">
        <f t="shared" si="1"/>
        <v/>
      </c>
      <c r="AK62" s="161" t="str">
        <f t="shared" si="1"/>
        <v/>
      </c>
      <c r="AL62" s="161" t="str">
        <f t="shared" si="1"/>
        <v/>
      </c>
      <c r="AM62" s="162" t="str">
        <f t="shared" si="1"/>
        <v/>
      </c>
      <c r="AN62" s="160" t="str">
        <f t="shared" si="1"/>
        <v/>
      </c>
      <c r="AO62" s="161" t="str">
        <f t="shared" si="1"/>
        <v/>
      </c>
      <c r="AP62" s="161" t="str">
        <f t="shared" si="1"/>
        <v/>
      </c>
      <c r="AQ62" s="161" t="str">
        <f t="shared" si="1"/>
        <v/>
      </c>
      <c r="AR62" s="161" t="str">
        <f t="shared" si="1"/>
        <v/>
      </c>
      <c r="AS62" s="161" t="str">
        <f t="shared" si="1"/>
        <v/>
      </c>
      <c r="AT62" s="162" t="str">
        <f t="shared" si="1"/>
        <v/>
      </c>
      <c r="AU62" s="160" t="str">
        <f t="shared" si="1"/>
        <v/>
      </c>
      <c r="AV62" s="161" t="str">
        <f t="shared" si="1"/>
        <v/>
      </c>
      <c r="AW62" s="162" t="str">
        <f t="shared" si="1"/>
        <v/>
      </c>
      <c r="AX62" s="251" t="str">
        <f>IF(SUMIF($F$22:$F$60, "生活相談員", AX22:AY60)=0,"",SUMIF($F$22:$F$60,"生活相談員",AX22:AY60))</f>
        <v/>
      </c>
      <c r="AY62" s="252"/>
      <c r="AZ62" s="253" t="str">
        <f>IF(AX62="","",IF($BB$3="４週",AX62/4,IF($BB$3="暦月",AX62/(別紙６!$BB$8/7),"")))</f>
        <v/>
      </c>
      <c r="BA62" s="254"/>
      <c r="BB62" s="255"/>
      <c r="BC62" s="256"/>
      <c r="BD62" s="256"/>
      <c r="BE62" s="256"/>
      <c r="BF62" s="257"/>
    </row>
    <row r="63" spans="2:58" ht="20.25" customHeight="1">
      <c r="B63" s="163"/>
      <c r="C63" s="164"/>
      <c r="D63" s="164"/>
      <c r="E63" s="164"/>
      <c r="F63" s="164"/>
      <c r="G63" s="264" t="s">
        <v>200</v>
      </c>
      <c r="H63" s="264"/>
      <c r="I63" s="264"/>
      <c r="J63" s="264"/>
      <c r="K63" s="264"/>
      <c r="L63" s="264"/>
      <c r="M63" s="264"/>
      <c r="N63" s="264"/>
      <c r="O63" s="264"/>
      <c r="P63" s="264"/>
      <c r="Q63" s="264"/>
      <c r="R63" s="265"/>
      <c r="S63" s="165" t="str">
        <f t="shared" ref="S63:AW63" si="2">IF(SUMIF($F$22:$F$60, "介護職員", S22:S60)=0,"",SUMIF($F$22:$F$60, "介護職員", S22:S60))</f>
        <v/>
      </c>
      <c r="T63" s="166" t="str">
        <f t="shared" si="2"/>
        <v/>
      </c>
      <c r="U63" s="166" t="str">
        <f t="shared" si="2"/>
        <v/>
      </c>
      <c r="V63" s="166" t="str">
        <f t="shared" si="2"/>
        <v/>
      </c>
      <c r="W63" s="166" t="str">
        <f t="shared" si="2"/>
        <v/>
      </c>
      <c r="X63" s="166" t="str">
        <f t="shared" si="2"/>
        <v/>
      </c>
      <c r="Y63" s="167" t="str">
        <f t="shared" si="2"/>
        <v/>
      </c>
      <c r="Z63" s="165" t="str">
        <f t="shared" si="2"/>
        <v/>
      </c>
      <c r="AA63" s="166" t="str">
        <f t="shared" si="2"/>
        <v/>
      </c>
      <c r="AB63" s="166" t="str">
        <f t="shared" si="2"/>
        <v/>
      </c>
      <c r="AC63" s="166" t="str">
        <f t="shared" si="2"/>
        <v/>
      </c>
      <c r="AD63" s="166" t="str">
        <f t="shared" si="2"/>
        <v/>
      </c>
      <c r="AE63" s="166" t="str">
        <f t="shared" si="2"/>
        <v/>
      </c>
      <c r="AF63" s="167" t="str">
        <f t="shared" si="2"/>
        <v/>
      </c>
      <c r="AG63" s="165" t="str">
        <f t="shared" si="2"/>
        <v/>
      </c>
      <c r="AH63" s="166" t="str">
        <f t="shared" si="2"/>
        <v/>
      </c>
      <c r="AI63" s="166" t="str">
        <f t="shared" si="2"/>
        <v/>
      </c>
      <c r="AJ63" s="166" t="str">
        <f t="shared" si="2"/>
        <v/>
      </c>
      <c r="AK63" s="166" t="str">
        <f t="shared" si="2"/>
        <v/>
      </c>
      <c r="AL63" s="166" t="str">
        <f t="shared" si="2"/>
        <v/>
      </c>
      <c r="AM63" s="167" t="str">
        <f t="shared" si="2"/>
        <v/>
      </c>
      <c r="AN63" s="165" t="str">
        <f t="shared" si="2"/>
        <v/>
      </c>
      <c r="AO63" s="166" t="str">
        <f t="shared" si="2"/>
        <v/>
      </c>
      <c r="AP63" s="166" t="str">
        <f t="shared" si="2"/>
        <v/>
      </c>
      <c r="AQ63" s="166" t="str">
        <f t="shared" si="2"/>
        <v/>
      </c>
      <c r="AR63" s="166" t="str">
        <f t="shared" si="2"/>
        <v/>
      </c>
      <c r="AS63" s="166" t="str">
        <f t="shared" si="2"/>
        <v/>
      </c>
      <c r="AT63" s="167" t="str">
        <f t="shared" si="2"/>
        <v/>
      </c>
      <c r="AU63" s="165" t="str">
        <f t="shared" si="2"/>
        <v/>
      </c>
      <c r="AV63" s="166" t="str">
        <f t="shared" si="2"/>
        <v/>
      </c>
      <c r="AW63" s="167" t="str">
        <f t="shared" si="2"/>
        <v/>
      </c>
      <c r="AX63" s="266" t="str">
        <f>IF(SUMIF($F$22:$F$60, "介護職員", AX22:AX60)=0,"",SUMIF($F$22:$F$60, "介護職員", AX22:AX60))</f>
        <v/>
      </c>
      <c r="AY63" s="267"/>
      <c r="AZ63" s="268" t="str">
        <f>IF(AX63="","",IF($BB$3="４週",AX63/4,IF($BB$3="暦月",AX63/(別紙６!$BB$8/7),"")))</f>
        <v/>
      </c>
      <c r="BA63" s="269"/>
      <c r="BB63" s="258"/>
      <c r="BC63" s="259"/>
      <c r="BD63" s="259"/>
      <c r="BE63" s="259"/>
      <c r="BF63" s="260"/>
    </row>
    <row r="64" spans="2:58" ht="20.25" customHeight="1">
      <c r="B64" s="163"/>
      <c r="C64" s="164"/>
      <c r="D64" s="164"/>
      <c r="E64" s="164"/>
      <c r="F64" s="164"/>
      <c r="G64" s="264" t="s">
        <v>201</v>
      </c>
      <c r="H64" s="264"/>
      <c r="I64" s="264"/>
      <c r="J64" s="264"/>
      <c r="K64" s="264"/>
      <c r="L64" s="264"/>
      <c r="M64" s="264"/>
      <c r="N64" s="264"/>
      <c r="O64" s="264"/>
      <c r="P64" s="264"/>
      <c r="Q64" s="264"/>
      <c r="R64" s="265"/>
      <c r="S64" s="168"/>
      <c r="T64" s="169"/>
      <c r="U64" s="169"/>
      <c r="V64" s="169"/>
      <c r="W64" s="169"/>
      <c r="X64" s="169"/>
      <c r="Y64" s="170"/>
      <c r="Z64" s="168"/>
      <c r="AA64" s="169"/>
      <c r="AB64" s="169"/>
      <c r="AC64" s="169"/>
      <c r="AD64" s="169"/>
      <c r="AE64" s="169"/>
      <c r="AF64" s="170"/>
      <c r="AG64" s="168"/>
      <c r="AH64" s="169"/>
      <c r="AI64" s="169"/>
      <c r="AJ64" s="169"/>
      <c r="AK64" s="169"/>
      <c r="AL64" s="169"/>
      <c r="AM64" s="170"/>
      <c r="AN64" s="168"/>
      <c r="AO64" s="169"/>
      <c r="AP64" s="169"/>
      <c r="AQ64" s="169"/>
      <c r="AR64" s="169"/>
      <c r="AS64" s="169"/>
      <c r="AT64" s="170"/>
      <c r="AU64" s="168"/>
      <c r="AV64" s="169"/>
      <c r="AW64" s="170"/>
      <c r="AX64" s="270"/>
      <c r="AY64" s="271"/>
      <c r="AZ64" s="271"/>
      <c r="BA64" s="272"/>
      <c r="BB64" s="258"/>
      <c r="BC64" s="259"/>
      <c r="BD64" s="259"/>
      <c r="BE64" s="259"/>
      <c r="BF64" s="260"/>
    </row>
    <row r="65" spans="2:73" ht="20.25" customHeight="1">
      <c r="B65" s="163"/>
      <c r="C65" s="164"/>
      <c r="D65" s="164"/>
      <c r="E65" s="164"/>
      <c r="F65" s="164"/>
      <c r="G65" s="264" t="s">
        <v>202</v>
      </c>
      <c r="H65" s="264"/>
      <c r="I65" s="264"/>
      <c r="J65" s="264"/>
      <c r="K65" s="264"/>
      <c r="L65" s="264"/>
      <c r="M65" s="264"/>
      <c r="N65" s="264"/>
      <c r="O65" s="264"/>
      <c r="P65" s="264"/>
      <c r="Q65" s="264"/>
      <c r="R65" s="265"/>
      <c r="S65" s="168"/>
      <c r="T65" s="169"/>
      <c r="U65" s="169"/>
      <c r="V65" s="169"/>
      <c r="W65" s="169"/>
      <c r="X65" s="169"/>
      <c r="Y65" s="170"/>
      <c r="Z65" s="168"/>
      <c r="AA65" s="169"/>
      <c r="AB65" s="169"/>
      <c r="AC65" s="169"/>
      <c r="AD65" s="169"/>
      <c r="AE65" s="169"/>
      <c r="AF65" s="170"/>
      <c r="AG65" s="168"/>
      <c r="AH65" s="169"/>
      <c r="AI65" s="169"/>
      <c r="AJ65" s="169"/>
      <c r="AK65" s="169"/>
      <c r="AL65" s="169"/>
      <c r="AM65" s="170"/>
      <c r="AN65" s="168"/>
      <c r="AO65" s="169"/>
      <c r="AP65" s="169"/>
      <c r="AQ65" s="169"/>
      <c r="AR65" s="169"/>
      <c r="AS65" s="169"/>
      <c r="AT65" s="170"/>
      <c r="AU65" s="168"/>
      <c r="AV65" s="169"/>
      <c r="AW65" s="170"/>
      <c r="AX65" s="273"/>
      <c r="AY65" s="274"/>
      <c r="AZ65" s="274"/>
      <c r="BA65" s="275"/>
      <c r="BB65" s="258"/>
      <c r="BC65" s="259"/>
      <c r="BD65" s="259"/>
      <c r="BE65" s="259"/>
      <c r="BF65" s="260"/>
    </row>
    <row r="66" spans="2:73" ht="20.25" customHeight="1" thickBot="1">
      <c r="B66" s="171"/>
      <c r="C66" s="172"/>
      <c r="D66" s="172"/>
      <c r="E66" s="172"/>
      <c r="F66" s="172"/>
      <c r="G66" s="235" t="s">
        <v>203</v>
      </c>
      <c r="H66" s="235"/>
      <c r="I66" s="235"/>
      <c r="J66" s="235"/>
      <c r="K66" s="235"/>
      <c r="L66" s="235"/>
      <c r="M66" s="235"/>
      <c r="N66" s="235"/>
      <c r="O66" s="235"/>
      <c r="P66" s="235"/>
      <c r="Q66" s="235"/>
      <c r="R66" s="236"/>
      <c r="S66" s="173" t="str">
        <f>IF(S65&lt;&gt;"",IF(S64&gt;15,((S64-15)/5+1)*S65,S65),"")</f>
        <v/>
      </c>
      <c r="T66" s="174" t="str">
        <f t="shared" ref="T66:AW66" si="3">IF(T65&lt;&gt;"",IF(T64&gt;15,((T64-15)/5+1)*T65,T65),"")</f>
        <v/>
      </c>
      <c r="U66" s="174" t="str">
        <f t="shared" si="3"/>
        <v/>
      </c>
      <c r="V66" s="174" t="str">
        <f t="shared" si="3"/>
        <v/>
      </c>
      <c r="W66" s="174" t="str">
        <f t="shared" si="3"/>
        <v/>
      </c>
      <c r="X66" s="174" t="str">
        <f t="shared" si="3"/>
        <v/>
      </c>
      <c r="Y66" s="175" t="str">
        <f t="shared" si="3"/>
        <v/>
      </c>
      <c r="Z66" s="173" t="str">
        <f t="shared" si="3"/>
        <v/>
      </c>
      <c r="AA66" s="174" t="str">
        <f t="shared" si="3"/>
        <v/>
      </c>
      <c r="AB66" s="174" t="str">
        <f t="shared" si="3"/>
        <v/>
      </c>
      <c r="AC66" s="174" t="str">
        <f t="shared" si="3"/>
        <v/>
      </c>
      <c r="AD66" s="174" t="str">
        <f t="shared" si="3"/>
        <v/>
      </c>
      <c r="AE66" s="174" t="str">
        <f t="shared" si="3"/>
        <v/>
      </c>
      <c r="AF66" s="175" t="str">
        <f t="shared" si="3"/>
        <v/>
      </c>
      <c r="AG66" s="173" t="str">
        <f t="shared" si="3"/>
        <v/>
      </c>
      <c r="AH66" s="174" t="str">
        <f t="shared" si="3"/>
        <v/>
      </c>
      <c r="AI66" s="174" t="str">
        <f t="shared" si="3"/>
        <v/>
      </c>
      <c r="AJ66" s="174" t="str">
        <f t="shared" si="3"/>
        <v/>
      </c>
      <c r="AK66" s="174" t="str">
        <f t="shared" si="3"/>
        <v/>
      </c>
      <c r="AL66" s="174" t="str">
        <f t="shared" si="3"/>
        <v/>
      </c>
      <c r="AM66" s="175" t="str">
        <f t="shared" si="3"/>
        <v/>
      </c>
      <c r="AN66" s="173" t="str">
        <f t="shared" si="3"/>
        <v/>
      </c>
      <c r="AO66" s="174" t="str">
        <f t="shared" si="3"/>
        <v/>
      </c>
      <c r="AP66" s="174" t="str">
        <f t="shared" si="3"/>
        <v/>
      </c>
      <c r="AQ66" s="174" t="str">
        <f t="shared" si="3"/>
        <v/>
      </c>
      <c r="AR66" s="174" t="str">
        <f t="shared" si="3"/>
        <v/>
      </c>
      <c r="AS66" s="174" t="str">
        <f t="shared" si="3"/>
        <v/>
      </c>
      <c r="AT66" s="175" t="str">
        <f t="shared" si="3"/>
        <v/>
      </c>
      <c r="AU66" s="165" t="str">
        <f t="shared" si="3"/>
        <v/>
      </c>
      <c r="AV66" s="166" t="str">
        <f t="shared" si="3"/>
        <v/>
      </c>
      <c r="AW66" s="167" t="str">
        <f t="shared" si="3"/>
        <v/>
      </c>
      <c r="AX66" s="273"/>
      <c r="AY66" s="274"/>
      <c r="AZ66" s="274"/>
      <c r="BA66" s="275"/>
      <c r="BB66" s="258"/>
      <c r="BC66" s="259"/>
      <c r="BD66" s="259"/>
      <c r="BE66" s="259"/>
      <c r="BF66" s="260"/>
    </row>
    <row r="67" spans="2:73" ht="18.75" customHeight="1">
      <c r="B67" s="237" t="s">
        <v>204</v>
      </c>
      <c r="C67" s="238"/>
      <c r="D67" s="238"/>
      <c r="E67" s="238"/>
      <c r="F67" s="238"/>
      <c r="G67" s="238"/>
      <c r="H67" s="238"/>
      <c r="I67" s="238"/>
      <c r="J67" s="238"/>
      <c r="K67" s="239"/>
      <c r="L67" s="243" t="s">
        <v>205</v>
      </c>
      <c r="M67" s="243"/>
      <c r="N67" s="243"/>
      <c r="O67" s="243"/>
      <c r="P67" s="243"/>
      <c r="Q67" s="243"/>
      <c r="R67" s="244"/>
      <c r="S67" s="176" t="str">
        <f>IF($L67="","",IF(COUNTIFS($F$22:$F$60,$L67,S$22:S$60,"&gt;0")=0,"",COUNTIFS($F$22:$F$60,$L67,S$22:S$60,"&gt;0")))</f>
        <v/>
      </c>
      <c r="T67" s="177" t="str">
        <f t="shared" ref="T67:AW71" si="4">IF($L67="","",IF(COUNTIFS($F$22:$F$60,$L67,T$22:T$60,"&gt;0")=0,"",COUNTIFS($F$22:$F$60,$L67,T$22:T$60,"&gt;0")))</f>
        <v/>
      </c>
      <c r="U67" s="177" t="str">
        <f t="shared" si="4"/>
        <v/>
      </c>
      <c r="V67" s="177" t="str">
        <f t="shared" si="4"/>
        <v/>
      </c>
      <c r="W67" s="177" t="str">
        <f t="shared" si="4"/>
        <v/>
      </c>
      <c r="X67" s="177" t="str">
        <f t="shared" si="4"/>
        <v/>
      </c>
      <c r="Y67" s="178" t="str">
        <f t="shared" si="4"/>
        <v/>
      </c>
      <c r="Z67" s="179" t="str">
        <f t="shared" si="4"/>
        <v/>
      </c>
      <c r="AA67" s="177" t="str">
        <f t="shared" si="4"/>
        <v/>
      </c>
      <c r="AB67" s="177" t="str">
        <f t="shared" si="4"/>
        <v/>
      </c>
      <c r="AC67" s="177" t="str">
        <f t="shared" si="4"/>
        <v/>
      </c>
      <c r="AD67" s="177" t="str">
        <f t="shared" si="4"/>
        <v/>
      </c>
      <c r="AE67" s="177" t="str">
        <f t="shared" si="4"/>
        <v/>
      </c>
      <c r="AF67" s="178" t="str">
        <f t="shared" si="4"/>
        <v/>
      </c>
      <c r="AG67" s="177" t="str">
        <f t="shared" si="4"/>
        <v/>
      </c>
      <c r="AH67" s="177" t="str">
        <f t="shared" si="4"/>
        <v/>
      </c>
      <c r="AI67" s="177" t="str">
        <f t="shared" si="4"/>
        <v/>
      </c>
      <c r="AJ67" s="177" t="str">
        <f t="shared" si="4"/>
        <v/>
      </c>
      <c r="AK67" s="177" t="str">
        <f t="shared" si="4"/>
        <v/>
      </c>
      <c r="AL67" s="177" t="str">
        <f t="shared" si="4"/>
        <v/>
      </c>
      <c r="AM67" s="178" t="str">
        <f t="shared" si="4"/>
        <v/>
      </c>
      <c r="AN67" s="177" t="str">
        <f t="shared" si="4"/>
        <v/>
      </c>
      <c r="AO67" s="177" t="str">
        <f t="shared" si="4"/>
        <v/>
      </c>
      <c r="AP67" s="177" t="str">
        <f t="shared" si="4"/>
        <v/>
      </c>
      <c r="AQ67" s="177" t="str">
        <f t="shared" si="4"/>
        <v/>
      </c>
      <c r="AR67" s="177" t="str">
        <f t="shared" si="4"/>
        <v/>
      </c>
      <c r="AS67" s="177" t="str">
        <f t="shared" si="4"/>
        <v/>
      </c>
      <c r="AT67" s="178" t="str">
        <f t="shared" si="4"/>
        <v/>
      </c>
      <c r="AU67" s="177" t="str">
        <f t="shared" si="4"/>
        <v/>
      </c>
      <c r="AV67" s="177" t="str">
        <f t="shared" si="4"/>
        <v/>
      </c>
      <c r="AW67" s="178" t="str">
        <f t="shared" si="4"/>
        <v/>
      </c>
      <c r="AX67" s="273"/>
      <c r="AY67" s="274"/>
      <c r="AZ67" s="274"/>
      <c r="BA67" s="275"/>
      <c r="BB67" s="258"/>
      <c r="BC67" s="259"/>
      <c r="BD67" s="259"/>
      <c r="BE67" s="259"/>
      <c r="BF67" s="260"/>
    </row>
    <row r="68" spans="2:73" ht="18.75" customHeight="1">
      <c r="B68" s="237"/>
      <c r="C68" s="238"/>
      <c r="D68" s="238"/>
      <c r="E68" s="238"/>
      <c r="F68" s="238"/>
      <c r="G68" s="238"/>
      <c r="H68" s="238"/>
      <c r="I68" s="238"/>
      <c r="J68" s="238"/>
      <c r="K68" s="239"/>
      <c r="L68" s="245" t="s">
        <v>206</v>
      </c>
      <c r="M68" s="245"/>
      <c r="N68" s="245"/>
      <c r="O68" s="245"/>
      <c r="P68" s="245"/>
      <c r="Q68" s="245"/>
      <c r="R68" s="246"/>
      <c r="S68" s="165" t="str">
        <f t="shared" ref="S68:AH71" si="5">IF($L68="","",IF(COUNTIFS($F$22:$F$60,$L68,S$22:S$60,"&gt;0")=0,"",COUNTIFS($F$22:$F$60,$L68,S$22:S$60,"&gt;0")))</f>
        <v/>
      </c>
      <c r="T68" s="166" t="str">
        <f>IF($L68="","",IF(COUNTIFS($F$22:$F$60,$L68,T$22:T$60,"&gt;0")=0,"",COUNTIFS($F$22:$F$60,$L68,T$22:T$60,"&gt;0")))</f>
        <v/>
      </c>
      <c r="U68" s="166" t="str">
        <f t="shared" si="5"/>
        <v/>
      </c>
      <c r="V68" s="166" t="str">
        <f t="shared" si="5"/>
        <v/>
      </c>
      <c r="W68" s="166" t="str">
        <f t="shared" si="5"/>
        <v/>
      </c>
      <c r="X68" s="166" t="str">
        <f t="shared" si="5"/>
        <v/>
      </c>
      <c r="Y68" s="167" t="str">
        <f t="shared" si="5"/>
        <v/>
      </c>
      <c r="Z68" s="180" t="str">
        <f t="shared" si="5"/>
        <v/>
      </c>
      <c r="AA68" s="166" t="str">
        <f t="shared" si="5"/>
        <v/>
      </c>
      <c r="AB68" s="166" t="str">
        <f t="shared" si="5"/>
        <v/>
      </c>
      <c r="AC68" s="166" t="str">
        <f t="shared" si="5"/>
        <v/>
      </c>
      <c r="AD68" s="166" t="str">
        <f t="shared" si="5"/>
        <v/>
      </c>
      <c r="AE68" s="166" t="str">
        <f t="shared" si="5"/>
        <v/>
      </c>
      <c r="AF68" s="167" t="str">
        <f t="shared" si="5"/>
        <v/>
      </c>
      <c r="AG68" s="166" t="str">
        <f t="shared" si="5"/>
        <v/>
      </c>
      <c r="AH68" s="166" t="str">
        <f t="shared" si="5"/>
        <v/>
      </c>
      <c r="AI68" s="166" t="str">
        <f t="shared" si="4"/>
        <v/>
      </c>
      <c r="AJ68" s="166" t="str">
        <f t="shared" si="4"/>
        <v/>
      </c>
      <c r="AK68" s="166" t="str">
        <f t="shared" si="4"/>
        <v/>
      </c>
      <c r="AL68" s="166" t="str">
        <f t="shared" si="4"/>
        <v/>
      </c>
      <c r="AM68" s="167" t="str">
        <f t="shared" si="4"/>
        <v/>
      </c>
      <c r="AN68" s="166" t="str">
        <f t="shared" si="4"/>
        <v/>
      </c>
      <c r="AO68" s="166" t="str">
        <f t="shared" si="4"/>
        <v/>
      </c>
      <c r="AP68" s="166" t="str">
        <f t="shared" si="4"/>
        <v/>
      </c>
      <c r="AQ68" s="166" t="str">
        <f t="shared" si="4"/>
        <v/>
      </c>
      <c r="AR68" s="166" t="str">
        <f t="shared" si="4"/>
        <v/>
      </c>
      <c r="AS68" s="166" t="str">
        <f t="shared" si="4"/>
        <v/>
      </c>
      <c r="AT68" s="167" t="str">
        <f t="shared" si="4"/>
        <v/>
      </c>
      <c r="AU68" s="166" t="str">
        <f t="shared" si="4"/>
        <v/>
      </c>
      <c r="AV68" s="166" t="str">
        <f t="shared" si="4"/>
        <v/>
      </c>
      <c r="AW68" s="167" t="str">
        <f t="shared" si="4"/>
        <v/>
      </c>
      <c r="AX68" s="273"/>
      <c r="AY68" s="274"/>
      <c r="AZ68" s="274"/>
      <c r="BA68" s="275"/>
      <c r="BB68" s="258"/>
      <c r="BC68" s="259"/>
      <c r="BD68" s="259"/>
      <c r="BE68" s="259"/>
      <c r="BF68" s="260"/>
    </row>
    <row r="69" spans="2:73" ht="18.75" customHeight="1">
      <c r="B69" s="237"/>
      <c r="C69" s="238"/>
      <c r="D69" s="238"/>
      <c r="E69" s="238"/>
      <c r="F69" s="238"/>
      <c r="G69" s="238"/>
      <c r="H69" s="238"/>
      <c r="I69" s="238"/>
      <c r="J69" s="238"/>
      <c r="K69" s="239"/>
      <c r="L69" s="245" t="s">
        <v>207</v>
      </c>
      <c r="M69" s="245"/>
      <c r="N69" s="245"/>
      <c r="O69" s="245"/>
      <c r="P69" s="245"/>
      <c r="Q69" s="245"/>
      <c r="R69" s="246"/>
      <c r="S69" s="165" t="str">
        <f t="shared" si="5"/>
        <v/>
      </c>
      <c r="T69" s="166" t="str">
        <f t="shared" si="4"/>
        <v/>
      </c>
      <c r="U69" s="166" t="str">
        <f t="shared" si="4"/>
        <v/>
      </c>
      <c r="V69" s="166" t="str">
        <f t="shared" si="4"/>
        <v/>
      </c>
      <c r="W69" s="166" t="str">
        <f t="shared" si="4"/>
        <v/>
      </c>
      <c r="X69" s="166" t="str">
        <f>IF($L69="","",IF(COUNTIFS($F$22:$F$60,$L69,X$22:X$60,"&gt;0")=0,"",COUNTIFS($F$22:$F$60,$L69,X$22:X$60,"&gt;0")))</f>
        <v/>
      </c>
      <c r="Y69" s="167" t="str">
        <f t="shared" si="4"/>
        <v/>
      </c>
      <c r="Z69" s="180" t="str">
        <f t="shared" si="4"/>
        <v/>
      </c>
      <c r="AA69" s="166" t="str">
        <f t="shared" si="4"/>
        <v/>
      </c>
      <c r="AB69" s="166" t="str">
        <f t="shared" si="4"/>
        <v/>
      </c>
      <c r="AC69" s="166" t="str">
        <f t="shared" si="4"/>
        <v/>
      </c>
      <c r="AD69" s="166" t="str">
        <f t="shared" si="4"/>
        <v/>
      </c>
      <c r="AE69" s="166" t="str">
        <f t="shared" si="4"/>
        <v/>
      </c>
      <c r="AF69" s="167" t="str">
        <f t="shared" si="4"/>
        <v/>
      </c>
      <c r="AG69" s="166" t="str">
        <f t="shared" si="4"/>
        <v/>
      </c>
      <c r="AH69" s="166" t="str">
        <f t="shared" si="4"/>
        <v/>
      </c>
      <c r="AI69" s="166" t="str">
        <f t="shared" si="4"/>
        <v/>
      </c>
      <c r="AJ69" s="166" t="str">
        <f t="shared" si="4"/>
        <v/>
      </c>
      <c r="AK69" s="166" t="str">
        <f t="shared" si="4"/>
        <v/>
      </c>
      <c r="AL69" s="166" t="str">
        <f t="shared" si="4"/>
        <v/>
      </c>
      <c r="AM69" s="167" t="str">
        <f t="shared" si="4"/>
        <v/>
      </c>
      <c r="AN69" s="166" t="str">
        <f t="shared" si="4"/>
        <v/>
      </c>
      <c r="AO69" s="166" t="str">
        <f t="shared" si="4"/>
        <v/>
      </c>
      <c r="AP69" s="166" t="str">
        <f t="shared" si="4"/>
        <v/>
      </c>
      <c r="AQ69" s="166" t="str">
        <f t="shared" si="4"/>
        <v/>
      </c>
      <c r="AR69" s="166" t="str">
        <f t="shared" si="4"/>
        <v/>
      </c>
      <c r="AS69" s="166" t="str">
        <f t="shared" si="4"/>
        <v/>
      </c>
      <c r="AT69" s="167" t="str">
        <f t="shared" si="4"/>
        <v/>
      </c>
      <c r="AU69" s="166" t="str">
        <f t="shared" si="4"/>
        <v/>
      </c>
      <c r="AV69" s="166" t="str">
        <f t="shared" si="4"/>
        <v/>
      </c>
      <c r="AW69" s="167" t="str">
        <f t="shared" si="4"/>
        <v/>
      </c>
      <c r="AX69" s="273"/>
      <c r="AY69" s="274"/>
      <c r="AZ69" s="274"/>
      <c r="BA69" s="275"/>
      <c r="BB69" s="258"/>
      <c r="BC69" s="259"/>
      <c r="BD69" s="259"/>
      <c r="BE69" s="259"/>
      <c r="BF69" s="260"/>
    </row>
    <row r="70" spans="2:73" ht="18.75" customHeight="1">
      <c r="B70" s="237"/>
      <c r="C70" s="238"/>
      <c r="D70" s="238"/>
      <c r="E70" s="238"/>
      <c r="F70" s="238"/>
      <c r="G70" s="238"/>
      <c r="H70" s="238"/>
      <c r="I70" s="238"/>
      <c r="J70" s="238"/>
      <c r="K70" s="239"/>
      <c r="L70" s="245" t="s">
        <v>208</v>
      </c>
      <c r="M70" s="245"/>
      <c r="N70" s="245"/>
      <c r="O70" s="245"/>
      <c r="P70" s="245"/>
      <c r="Q70" s="245"/>
      <c r="R70" s="246"/>
      <c r="S70" s="165" t="str">
        <f t="shared" si="5"/>
        <v/>
      </c>
      <c r="T70" s="166" t="str">
        <f t="shared" si="4"/>
        <v/>
      </c>
      <c r="U70" s="166" t="str">
        <f t="shared" si="4"/>
        <v/>
      </c>
      <c r="V70" s="166" t="str">
        <f t="shared" si="4"/>
        <v/>
      </c>
      <c r="W70" s="166" t="str">
        <f t="shared" si="4"/>
        <v/>
      </c>
      <c r="X70" s="166" t="str">
        <f t="shared" si="4"/>
        <v/>
      </c>
      <c r="Y70" s="167" t="str">
        <f t="shared" si="4"/>
        <v/>
      </c>
      <c r="Z70" s="180" t="str">
        <f t="shared" si="4"/>
        <v/>
      </c>
      <c r="AA70" s="166" t="str">
        <f t="shared" si="4"/>
        <v/>
      </c>
      <c r="AB70" s="166" t="str">
        <f t="shared" si="4"/>
        <v/>
      </c>
      <c r="AC70" s="166" t="str">
        <f t="shared" si="4"/>
        <v/>
      </c>
      <c r="AD70" s="166" t="str">
        <f t="shared" si="4"/>
        <v/>
      </c>
      <c r="AE70" s="166" t="str">
        <f t="shared" si="4"/>
        <v/>
      </c>
      <c r="AF70" s="167" t="str">
        <f t="shared" si="4"/>
        <v/>
      </c>
      <c r="AG70" s="166" t="str">
        <f t="shared" si="4"/>
        <v/>
      </c>
      <c r="AH70" s="166" t="str">
        <f t="shared" si="4"/>
        <v/>
      </c>
      <c r="AI70" s="166" t="str">
        <f t="shared" si="4"/>
        <v/>
      </c>
      <c r="AJ70" s="166" t="str">
        <f t="shared" si="4"/>
        <v/>
      </c>
      <c r="AK70" s="166" t="str">
        <f t="shared" si="4"/>
        <v/>
      </c>
      <c r="AL70" s="166" t="str">
        <f t="shared" si="4"/>
        <v/>
      </c>
      <c r="AM70" s="167" t="str">
        <f t="shared" si="4"/>
        <v/>
      </c>
      <c r="AN70" s="166" t="str">
        <f t="shared" si="4"/>
        <v/>
      </c>
      <c r="AO70" s="166" t="str">
        <f t="shared" si="4"/>
        <v/>
      </c>
      <c r="AP70" s="166" t="str">
        <f t="shared" si="4"/>
        <v/>
      </c>
      <c r="AQ70" s="166" t="str">
        <f t="shared" si="4"/>
        <v/>
      </c>
      <c r="AR70" s="166" t="str">
        <f t="shared" si="4"/>
        <v/>
      </c>
      <c r="AS70" s="166" t="str">
        <f t="shared" si="4"/>
        <v/>
      </c>
      <c r="AT70" s="167" t="str">
        <f t="shared" si="4"/>
        <v/>
      </c>
      <c r="AU70" s="166" t="str">
        <f t="shared" si="4"/>
        <v/>
      </c>
      <c r="AV70" s="166" t="str">
        <f t="shared" si="4"/>
        <v/>
      </c>
      <c r="AW70" s="167" t="str">
        <f t="shared" si="4"/>
        <v/>
      </c>
      <c r="AX70" s="273"/>
      <c r="AY70" s="274"/>
      <c r="AZ70" s="274"/>
      <c r="BA70" s="275"/>
      <c r="BB70" s="258"/>
      <c r="BC70" s="259"/>
      <c r="BD70" s="259"/>
      <c r="BE70" s="259"/>
      <c r="BF70" s="260"/>
    </row>
    <row r="71" spans="2:73" ht="18.75" customHeight="1" thickBot="1">
      <c r="B71" s="240"/>
      <c r="C71" s="241"/>
      <c r="D71" s="241"/>
      <c r="E71" s="241"/>
      <c r="F71" s="241"/>
      <c r="G71" s="241"/>
      <c r="H71" s="241"/>
      <c r="I71" s="241"/>
      <c r="J71" s="241"/>
      <c r="K71" s="242"/>
      <c r="L71" s="247"/>
      <c r="M71" s="247"/>
      <c r="N71" s="247"/>
      <c r="O71" s="247"/>
      <c r="P71" s="247"/>
      <c r="Q71" s="247"/>
      <c r="R71" s="248"/>
      <c r="S71" s="181" t="str">
        <f t="shared" si="5"/>
        <v/>
      </c>
      <c r="T71" s="182" t="str">
        <f t="shared" si="4"/>
        <v/>
      </c>
      <c r="U71" s="182" t="str">
        <f t="shared" si="4"/>
        <v/>
      </c>
      <c r="V71" s="182" t="str">
        <f t="shared" si="4"/>
        <v/>
      </c>
      <c r="W71" s="182" t="str">
        <f t="shared" si="4"/>
        <v/>
      </c>
      <c r="X71" s="182" t="str">
        <f t="shared" si="4"/>
        <v/>
      </c>
      <c r="Y71" s="183" t="str">
        <f t="shared" si="4"/>
        <v/>
      </c>
      <c r="Z71" s="184" t="str">
        <f t="shared" si="4"/>
        <v/>
      </c>
      <c r="AA71" s="182" t="str">
        <f t="shared" si="4"/>
        <v/>
      </c>
      <c r="AB71" s="182" t="str">
        <f t="shared" si="4"/>
        <v/>
      </c>
      <c r="AC71" s="182" t="str">
        <f t="shared" si="4"/>
        <v/>
      </c>
      <c r="AD71" s="182" t="str">
        <f t="shared" si="4"/>
        <v/>
      </c>
      <c r="AE71" s="182" t="str">
        <f t="shared" si="4"/>
        <v/>
      </c>
      <c r="AF71" s="183" t="str">
        <f t="shared" si="4"/>
        <v/>
      </c>
      <c r="AG71" s="182" t="str">
        <f t="shared" si="4"/>
        <v/>
      </c>
      <c r="AH71" s="182" t="str">
        <f t="shared" si="4"/>
        <v/>
      </c>
      <c r="AI71" s="182" t="str">
        <f t="shared" si="4"/>
        <v/>
      </c>
      <c r="AJ71" s="182" t="str">
        <f t="shared" si="4"/>
        <v/>
      </c>
      <c r="AK71" s="182" t="str">
        <f t="shared" si="4"/>
        <v/>
      </c>
      <c r="AL71" s="182" t="str">
        <f t="shared" si="4"/>
        <v/>
      </c>
      <c r="AM71" s="183" t="str">
        <f t="shared" si="4"/>
        <v/>
      </c>
      <c r="AN71" s="182" t="str">
        <f t="shared" si="4"/>
        <v/>
      </c>
      <c r="AO71" s="182" t="str">
        <f t="shared" si="4"/>
        <v/>
      </c>
      <c r="AP71" s="182" t="str">
        <f t="shared" si="4"/>
        <v/>
      </c>
      <c r="AQ71" s="182" t="str">
        <f t="shared" si="4"/>
        <v/>
      </c>
      <c r="AR71" s="182" t="str">
        <f t="shared" si="4"/>
        <v/>
      </c>
      <c r="AS71" s="182" t="str">
        <f t="shared" si="4"/>
        <v/>
      </c>
      <c r="AT71" s="183" t="str">
        <f t="shared" si="4"/>
        <v/>
      </c>
      <c r="AU71" s="182" t="str">
        <f t="shared" si="4"/>
        <v/>
      </c>
      <c r="AV71" s="182" t="str">
        <f t="shared" si="4"/>
        <v/>
      </c>
      <c r="AW71" s="183" t="str">
        <f t="shared" si="4"/>
        <v/>
      </c>
      <c r="AX71" s="276"/>
      <c r="AY71" s="277"/>
      <c r="AZ71" s="277"/>
      <c r="BA71" s="278"/>
      <c r="BB71" s="261"/>
      <c r="BC71" s="262"/>
      <c r="BD71" s="262"/>
      <c r="BE71" s="262"/>
      <c r="BF71" s="263"/>
    </row>
    <row r="72" spans="2:73" ht="13.5" customHeight="1">
      <c r="C72" s="185"/>
      <c r="D72" s="185"/>
      <c r="E72" s="185"/>
      <c r="F72" s="185"/>
      <c r="G72" s="186"/>
      <c r="H72" s="187"/>
      <c r="AF72" s="122"/>
    </row>
    <row r="73" spans="2:73" ht="11.4" customHeight="1">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row>
    <row r="74" spans="2:73" ht="20.25" customHeight="1">
      <c r="BN74" s="117"/>
      <c r="BO74" s="105"/>
      <c r="BP74" s="117"/>
      <c r="BQ74" s="117"/>
      <c r="BR74" s="117"/>
      <c r="BS74" s="189"/>
      <c r="BT74" s="190"/>
      <c r="BU74" s="190"/>
    </row>
    <row r="75" spans="2:73" ht="20.25" customHeight="1">
      <c r="C75" s="191"/>
      <c r="D75" s="191"/>
      <c r="E75" s="191"/>
      <c r="F75" s="191"/>
      <c r="G75" s="191"/>
      <c r="H75" s="122"/>
      <c r="I75" s="122"/>
    </row>
    <row r="76" spans="2:73" ht="20.25" customHeight="1">
      <c r="C76" s="191"/>
      <c r="D76" s="191"/>
      <c r="E76" s="191"/>
      <c r="F76" s="191"/>
      <c r="G76" s="191"/>
      <c r="H76" s="122"/>
      <c r="I76" s="122"/>
    </row>
    <row r="77" spans="2:73" ht="20.25" customHeight="1">
      <c r="C77" s="122"/>
      <c r="D77" s="122"/>
      <c r="E77" s="122"/>
      <c r="F77" s="122"/>
      <c r="G77" s="122"/>
    </row>
    <row r="78" spans="2:73" ht="20.25" customHeight="1">
      <c r="C78" s="122"/>
      <c r="D78" s="122"/>
      <c r="E78" s="122"/>
      <c r="F78" s="122"/>
      <c r="G78" s="122"/>
    </row>
    <row r="79" spans="2:73" ht="20.25" customHeight="1">
      <c r="C79" s="122"/>
      <c r="D79" s="122"/>
      <c r="E79" s="122"/>
      <c r="F79" s="122"/>
      <c r="G79" s="122"/>
    </row>
    <row r="80" spans="2:73" ht="20.25" customHeight="1">
      <c r="C80" s="122"/>
      <c r="D80" s="122"/>
      <c r="E80" s="122"/>
      <c r="F80" s="122"/>
      <c r="G80" s="122"/>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s>
  <phoneticPr fontId="23"/>
  <conditionalFormatting sqref="S23:BA24">
    <cfRule type="expression" dxfId="14" priority="253">
      <formula>INDIRECT(ADDRESS(ROW(),COLUMN()))=TRUNC(INDIRECT(ADDRESS(ROW(),COLUMN())))</formula>
    </cfRule>
  </conditionalFormatting>
  <conditionalFormatting sqref="S26:BA27">
    <cfRule type="expression" dxfId="13" priority="232">
      <formula>INDIRECT(ADDRESS(ROW(),COLUMN()))=TRUNC(INDIRECT(ADDRESS(ROW(),COLUMN())))</formula>
    </cfRule>
  </conditionalFormatting>
  <conditionalFormatting sqref="S29:BA30">
    <cfRule type="expression" dxfId="12" priority="211">
      <formula>INDIRECT(ADDRESS(ROW(),COLUMN()))=TRUNC(INDIRECT(ADDRESS(ROW(),COLUMN())))</formula>
    </cfRule>
  </conditionalFormatting>
  <conditionalFormatting sqref="S32:BA33">
    <cfRule type="expression" dxfId="11" priority="190">
      <formula>INDIRECT(ADDRESS(ROW(),COLUMN()))=TRUNC(INDIRECT(ADDRESS(ROW(),COLUMN())))</formula>
    </cfRule>
  </conditionalFormatting>
  <conditionalFormatting sqref="S35:BA36">
    <cfRule type="expression" dxfId="10" priority="169">
      <formula>INDIRECT(ADDRESS(ROW(),COLUMN()))=TRUNC(INDIRECT(ADDRESS(ROW(),COLUMN())))</formula>
    </cfRule>
  </conditionalFormatting>
  <conditionalFormatting sqref="S38:BA39">
    <cfRule type="expression" dxfId="9" priority="148">
      <formula>INDIRECT(ADDRESS(ROW(),COLUMN()))=TRUNC(INDIRECT(ADDRESS(ROW(),COLUMN())))</formula>
    </cfRule>
  </conditionalFormatting>
  <conditionalFormatting sqref="S41:BA42">
    <cfRule type="expression" dxfId="8" priority="127">
      <formula>INDIRECT(ADDRESS(ROW(),COLUMN()))=TRUNC(INDIRECT(ADDRESS(ROW(),COLUMN())))</formula>
    </cfRule>
  </conditionalFormatting>
  <conditionalFormatting sqref="S44:BA45">
    <cfRule type="expression" dxfId="7" priority="106">
      <formula>INDIRECT(ADDRESS(ROW(),COLUMN()))=TRUNC(INDIRECT(ADDRESS(ROW(),COLUMN())))</formula>
    </cfRule>
  </conditionalFormatting>
  <conditionalFormatting sqref="S47:BA48">
    <cfRule type="expression" dxfId="6" priority="85">
      <formula>INDIRECT(ADDRESS(ROW(),COLUMN()))=TRUNC(INDIRECT(ADDRESS(ROW(),COLUMN())))</formula>
    </cfRule>
  </conditionalFormatting>
  <conditionalFormatting sqref="S50:BA51">
    <cfRule type="expression" dxfId="5" priority="64">
      <formula>INDIRECT(ADDRESS(ROW(),COLUMN()))=TRUNC(INDIRECT(ADDRESS(ROW(),COLUMN())))</formula>
    </cfRule>
  </conditionalFormatting>
  <conditionalFormatting sqref="S53:BA54">
    <cfRule type="expression" dxfId="4" priority="43">
      <formula>INDIRECT(ADDRESS(ROW(),COLUMN()))=TRUNC(INDIRECT(ADDRESS(ROW(),COLUMN())))</formula>
    </cfRule>
  </conditionalFormatting>
  <conditionalFormatting sqref="S56:BA57">
    <cfRule type="expression" dxfId="3" priority="22">
      <formula>INDIRECT(ADDRESS(ROW(),COLUMN()))=TRUNC(INDIRECT(ADDRESS(ROW(),COLUMN())))</formula>
    </cfRule>
  </conditionalFormatting>
  <conditionalFormatting sqref="S59:BA60">
    <cfRule type="expression" dxfId="2" priority="1">
      <formula>INDIRECT(ADDRESS(ROW(),COLUMN()))=TRUNC(INDIRECT(ADDRESS(ROW(),COLUMN())))</formula>
    </cfRule>
  </conditionalFormatting>
  <conditionalFormatting sqref="S62:BA71">
    <cfRule type="expression" dxfId="1" priority="274">
      <formula>INDIRECT(ADDRESS(ROW(),COLUMN()))=TRUNC(INDIRECT(ADDRESS(ROW(),COLUMN())))</formula>
    </cfRule>
  </conditionalFormatting>
  <conditionalFormatting sqref="BC14:BD14">
    <cfRule type="expression" dxfId="0" priority="269">
      <formula>INDIRECT(ADDRESS(ROW(),COLUMN()))=TRUNC(INDIRECT(ADDRESS(ROW(),COLUMN())))</formula>
    </cfRule>
  </conditionalFormatting>
  <dataValidations count="8">
    <dataValidation type="decimal" allowBlank="1" showInputMessage="1" showErrorMessage="1" error="入力可能範囲　32～40" sqref="AX6" xr:uid="{00000000-0002-0000-0500-000000000000}">
      <formula1>32</formula1>
      <formula2>40</formula2>
    </dataValidation>
    <dataValidation type="list" allowBlank="1" showInputMessage="1" sqref="G22:G60" xr:uid="{00000000-0002-0000-0500-000001000000}">
      <formula1>"A, B, C, D"</formula1>
    </dataValidation>
    <dataValidation type="list" allowBlank="1" showInputMessage="1" sqref="S22:AW22 S25:AW25 S28:AW28 S31:AW31 S34:AW34 S37:AW37 S40:AW40 S43:AW43 S46:AW46 S49:AW49 S52:AW52 S55:AW55 S58:AW58" xr:uid="{00000000-0002-0000-0500-000002000000}">
      <formula1>シフト記号表</formula1>
    </dataValidation>
    <dataValidation type="list" allowBlank="1" showInputMessage="1" showErrorMessage="1" sqref="BB4:BE4" xr:uid="{00000000-0002-0000-0500-000003000000}">
      <formula1>"予定,実績,予定・実績"</formula1>
    </dataValidation>
    <dataValidation type="list" allowBlank="1" showInputMessage="1" sqref="C22:E60" xr:uid="{00000000-0002-0000-0500-000004000000}">
      <formula1>職種</formula1>
    </dataValidation>
    <dataValidation type="list" allowBlank="1" showInputMessage="1" showErrorMessage="1" sqref="AC3" xr:uid="{00000000-0002-0000-0500-000005000000}">
      <formula1>#REF!</formula1>
    </dataValidation>
    <dataValidation type="list" allowBlank="1" showInputMessage="1" showErrorMessage="1" sqref="BB3:BE3" xr:uid="{00000000-0002-0000-0500-000006000000}">
      <formula1>"４週,暦月"</formula1>
    </dataValidation>
    <dataValidation type="list" errorStyle="warning" allowBlank="1" showInputMessage="1" error="リストにない場合のみ、入力してください。" sqref="H22:K60" xr:uid="{00000000-0002-0000-05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36"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'R:\07-福祉部\02-高齢介護課\03-総合事業班\特会995　介護予防・生活支援サービス事業\各種様式\☆R6.4.1-指定申請等の標準様式\★指定標準様式（紀の川市ver）\[3-3_標準様式1-2 勤務表　通所型サービス.xlsx]プルダウン・リスト'!#REF!</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42"/>
  <sheetViews>
    <sheetView view="pageBreakPreview" topLeftCell="A16" zoomScale="60" zoomScaleNormal="60" workbookViewId="0">
      <selection activeCell="M9" sqref="M9"/>
    </sheetView>
  </sheetViews>
  <sheetFormatPr defaultColWidth="10" defaultRowHeight="26.4"/>
  <cols>
    <col min="1" max="1" width="1.77734375" style="194" customWidth="1"/>
    <col min="2" max="2" width="6.21875" style="193" customWidth="1"/>
    <col min="3" max="3" width="11.77734375" style="193" customWidth="1"/>
    <col min="4" max="4" width="3.77734375" style="193" bestFit="1" customWidth="1"/>
    <col min="5" max="5" width="17.33203125" style="194" customWidth="1"/>
    <col min="6" max="6" width="3.77734375" style="194" bestFit="1" customWidth="1"/>
    <col min="7" max="7" width="17.33203125" style="194" customWidth="1"/>
    <col min="8" max="8" width="3.77734375" style="194" bestFit="1" customWidth="1"/>
    <col min="9" max="9" width="17.33203125" style="193" customWidth="1"/>
    <col min="10" max="10" width="3.77734375" style="194" bestFit="1" customWidth="1"/>
    <col min="11" max="11" width="17.33203125" style="194" customWidth="1"/>
    <col min="12" max="12" width="3.77734375" style="194" customWidth="1"/>
    <col min="13" max="13" width="17.33203125" style="194" customWidth="1"/>
    <col min="14" max="14" width="3.77734375" style="194" customWidth="1"/>
    <col min="15" max="15" width="17.33203125" style="194" customWidth="1"/>
    <col min="16" max="16" width="3.77734375" style="194" customWidth="1"/>
    <col min="17" max="17" width="17.33203125" style="194" customWidth="1"/>
    <col min="18" max="18" width="3.77734375" style="194" customWidth="1"/>
    <col min="19" max="19" width="17.33203125" style="194" customWidth="1"/>
    <col min="20" max="20" width="3.77734375" style="194" customWidth="1"/>
    <col min="21" max="21" width="17.33203125" style="194" customWidth="1"/>
    <col min="22" max="22" width="3.77734375" style="194" customWidth="1"/>
    <col min="23" max="23" width="56.21875" style="194" customWidth="1"/>
    <col min="24" max="16384" width="10" style="194"/>
  </cols>
  <sheetData>
    <row r="1" spans="2:23">
      <c r="B1" s="192" t="s">
        <v>209</v>
      </c>
    </row>
    <row r="2" spans="2:23">
      <c r="B2" s="195" t="s">
        <v>210</v>
      </c>
      <c r="E2" s="196"/>
      <c r="I2" s="197"/>
    </row>
    <row r="3" spans="2:23">
      <c r="B3" s="197" t="s">
        <v>211</v>
      </c>
      <c r="E3" s="196" t="s">
        <v>212</v>
      </c>
      <c r="I3" s="197"/>
    </row>
    <row r="4" spans="2:23">
      <c r="B4" s="195"/>
      <c r="E4" s="452" t="s">
        <v>213</v>
      </c>
      <c r="F4" s="452"/>
      <c r="G4" s="452"/>
      <c r="H4" s="452"/>
      <c r="I4" s="452"/>
      <c r="J4" s="452"/>
      <c r="K4" s="452"/>
      <c r="M4" s="452" t="s">
        <v>214</v>
      </c>
      <c r="N4" s="452"/>
      <c r="O4" s="452"/>
      <c r="Q4" s="452" t="s">
        <v>215</v>
      </c>
      <c r="R4" s="452"/>
      <c r="S4" s="452"/>
      <c r="T4" s="452"/>
      <c r="U4" s="452"/>
      <c r="W4" s="452" t="s">
        <v>216</v>
      </c>
    </row>
    <row r="5" spans="2:23">
      <c r="B5" s="193" t="s">
        <v>183</v>
      </c>
      <c r="C5" s="193" t="s">
        <v>217</v>
      </c>
      <c r="E5" s="193" t="s">
        <v>218</v>
      </c>
      <c r="F5" s="193"/>
      <c r="G5" s="193" t="s">
        <v>219</v>
      </c>
      <c r="I5" s="193" t="s">
        <v>220</v>
      </c>
      <c r="K5" s="193" t="s">
        <v>213</v>
      </c>
      <c r="M5" s="193" t="s">
        <v>221</v>
      </c>
      <c r="O5" s="193" t="s">
        <v>222</v>
      </c>
      <c r="Q5" s="193" t="s">
        <v>221</v>
      </c>
      <c r="S5" s="193" t="s">
        <v>222</v>
      </c>
      <c r="U5" s="193" t="s">
        <v>213</v>
      </c>
      <c r="W5" s="452"/>
    </row>
    <row r="6" spans="2:23">
      <c r="B6" s="193">
        <v>1</v>
      </c>
      <c r="C6" s="199" t="s">
        <v>223</v>
      </c>
      <c r="D6" s="193" t="s">
        <v>224</v>
      </c>
      <c r="E6" s="200">
        <v>0.375</v>
      </c>
      <c r="F6" s="193" t="s">
        <v>180</v>
      </c>
      <c r="G6" s="200">
        <v>0.75</v>
      </c>
      <c r="H6" s="194" t="s">
        <v>225</v>
      </c>
      <c r="I6" s="200">
        <v>4.1666666666666664E-2</v>
      </c>
      <c r="J6" s="194" t="s">
        <v>163</v>
      </c>
      <c r="K6" s="198">
        <f t="shared" ref="K6:K8" si="0">(G6-E6-I6)*24</f>
        <v>8</v>
      </c>
      <c r="M6" s="200">
        <v>0.39583333333333331</v>
      </c>
      <c r="N6" s="193" t="s">
        <v>180</v>
      </c>
      <c r="O6" s="200">
        <v>0.6875</v>
      </c>
      <c r="Q6" s="201">
        <f>IF(E6&lt;M6,M6,E6)</f>
        <v>0.39583333333333331</v>
      </c>
      <c r="R6" s="193" t="s">
        <v>180</v>
      </c>
      <c r="S6" s="201">
        <f t="shared" ref="S6:S8" si="1">IF(G6&gt;O6,O6,G6)</f>
        <v>0.6875</v>
      </c>
      <c r="U6" s="198">
        <f t="shared" ref="U6:U8" si="2">(S6-Q6)*24</f>
        <v>7</v>
      </c>
      <c r="W6" s="202"/>
    </row>
    <row r="7" spans="2:23">
      <c r="B7" s="193">
        <v>2</v>
      </c>
      <c r="C7" s="199" t="s">
        <v>226</v>
      </c>
      <c r="D7" s="193" t="s">
        <v>224</v>
      </c>
      <c r="E7" s="200"/>
      <c r="F7" s="193" t="s">
        <v>180</v>
      </c>
      <c r="G7" s="200"/>
      <c r="H7" s="194" t="s">
        <v>225</v>
      </c>
      <c r="I7" s="200">
        <v>0</v>
      </c>
      <c r="J7" s="194" t="s">
        <v>163</v>
      </c>
      <c r="K7" s="198">
        <f t="shared" si="0"/>
        <v>0</v>
      </c>
      <c r="M7" s="200"/>
      <c r="N7" s="193" t="s">
        <v>180</v>
      </c>
      <c r="O7" s="200"/>
      <c r="Q7" s="201">
        <f t="shared" ref="Q7:Q8" si="3">IF(E7&lt;M7,M7,E7)</f>
        <v>0</v>
      </c>
      <c r="R7" s="193" t="s">
        <v>180</v>
      </c>
      <c r="S7" s="201">
        <f t="shared" si="1"/>
        <v>0</v>
      </c>
      <c r="U7" s="198">
        <f t="shared" si="2"/>
        <v>0</v>
      </c>
      <c r="W7" s="202"/>
    </row>
    <row r="8" spans="2:23">
      <c r="B8" s="193">
        <v>3</v>
      </c>
      <c r="C8" s="199" t="s">
        <v>227</v>
      </c>
      <c r="D8" s="193" t="s">
        <v>224</v>
      </c>
      <c r="E8" s="200"/>
      <c r="F8" s="193" t="s">
        <v>180</v>
      </c>
      <c r="G8" s="200"/>
      <c r="H8" s="194" t="s">
        <v>225</v>
      </c>
      <c r="I8" s="200">
        <v>0</v>
      </c>
      <c r="J8" s="194" t="s">
        <v>163</v>
      </c>
      <c r="K8" s="198">
        <f t="shared" si="0"/>
        <v>0</v>
      </c>
      <c r="M8" s="200"/>
      <c r="N8" s="193" t="s">
        <v>180</v>
      </c>
      <c r="O8" s="200"/>
      <c r="Q8" s="201">
        <f t="shared" si="3"/>
        <v>0</v>
      </c>
      <c r="R8" s="193" t="s">
        <v>180</v>
      </c>
      <c r="S8" s="201">
        <f t="shared" si="1"/>
        <v>0</v>
      </c>
      <c r="U8" s="198">
        <f t="shared" si="2"/>
        <v>0</v>
      </c>
      <c r="W8" s="202"/>
    </row>
    <row r="9" spans="2:23">
      <c r="B9" s="193">
        <v>4</v>
      </c>
      <c r="C9" s="199" t="s">
        <v>228</v>
      </c>
      <c r="D9" s="193" t="s">
        <v>224</v>
      </c>
      <c r="E9" s="200"/>
      <c r="F9" s="193" t="s">
        <v>180</v>
      </c>
      <c r="G9" s="200"/>
      <c r="H9" s="194" t="s">
        <v>225</v>
      </c>
      <c r="I9" s="200">
        <v>0</v>
      </c>
      <c r="J9" s="194" t="s">
        <v>163</v>
      </c>
      <c r="K9" s="198">
        <f>(G9-E9-I9)*24</f>
        <v>0</v>
      </c>
      <c r="M9" s="200"/>
      <c r="N9" s="193" t="s">
        <v>180</v>
      </c>
      <c r="O9" s="200"/>
      <c r="Q9" s="201">
        <f>IF(E9&lt;M9,M9,E9)</f>
        <v>0</v>
      </c>
      <c r="R9" s="193" t="s">
        <v>180</v>
      </c>
      <c r="S9" s="201">
        <f>IF(G9&gt;O9,O9,G9)</f>
        <v>0</v>
      </c>
      <c r="U9" s="198">
        <f>(S9-Q9)*24</f>
        <v>0</v>
      </c>
      <c r="W9" s="202"/>
    </row>
    <row r="10" spans="2:23">
      <c r="B10" s="193">
        <v>5</v>
      </c>
      <c r="C10" s="199" t="s">
        <v>229</v>
      </c>
      <c r="D10" s="193" t="s">
        <v>224</v>
      </c>
      <c r="E10" s="200"/>
      <c r="F10" s="193" t="s">
        <v>180</v>
      </c>
      <c r="G10" s="200"/>
      <c r="H10" s="194" t="s">
        <v>225</v>
      </c>
      <c r="I10" s="200">
        <v>0</v>
      </c>
      <c r="J10" s="194" t="s">
        <v>163</v>
      </c>
      <c r="K10" s="198">
        <f>(G10-E10-I10)*24</f>
        <v>0</v>
      </c>
      <c r="M10" s="200"/>
      <c r="N10" s="193" t="s">
        <v>180</v>
      </c>
      <c r="O10" s="200"/>
      <c r="Q10" s="201">
        <f t="shared" ref="Q10:Q25" si="4">IF(E10&lt;M10,M10,E10)</f>
        <v>0</v>
      </c>
      <c r="R10" s="193" t="s">
        <v>180</v>
      </c>
      <c r="S10" s="201">
        <f t="shared" ref="S10:S25" si="5">IF(G10&gt;O10,O10,G10)</f>
        <v>0</v>
      </c>
      <c r="U10" s="198">
        <f t="shared" ref="U10:U25" si="6">(S10-Q10)*24</f>
        <v>0</v>
      </c>
      <c r="W10" s="202"/>
    </row>
    <row r="11" spans="2:23">
      <c r="B11" s="193">
        <v>6</v>
      </c>
      <c r="C11" s="199" t="s">
        <v>230</v>
      </c>
      <c r="D11" s="193" t="s">
        <v>224</v>
      </c>
      <c r="E11" s="200"/>
      <c r="F11" s="193" t="s">
        <v>180</v>
      </c>
      <c r="G11" s="200"/>
      <c r="H11" s="194" t="s">
        <v>225</v>
      </c>
      <c r="I11" s="200">
        <v>0</v>
      </c>
      <c r="J11" s="194" t="s">
        <v>163</v>
      </c>
      <c r="K11" s="198">
        <f t="shared" ref="K11:K25" si="7">(G11-E11-I11)*24</f>
        <v>0</v>
      </c>
      <c r="M11" s="200"/>
      <c r="N11" s="193" t="s">
        <v>180</v>
      </c>
      <c r="O11" s="200"/>
      <c r="Q11" s="201">
        <f t="shared" si="4"/>
        <v>0</v>
      </c>
      <c r="R11" s="193" t="s">
        <v>180</v>
      </c>
      <c r="S11" s="201">
        <f t="shared" si="5"/>
        <v>0</v>
      </c>
      <c r="U11" s="198">
        <f t="shared" si="6"/>
        <v>0</v>
      </c>
      <c r="W11" s="202"/>
    </row>
    <row r="12" spans="2:23">
      <c r="B12" s="193">
        <v>7</v>
      </c>
      <c r="C12" s="199" t="s">
        <v>231</v>
      </c>
      <c r="D12" s="193" t="s">
        <v>224</v>
      </c>
      <c r="E12" s="200"/>
      <c r="F12" s="193" t="s">
        <v>180</v>
      </c>
      <c r="G12" s="200"/>
      <c r="H12" s="194" t="s">
        <v>225</v>
      </c>
      <c r="I12" s="200">
        <v>0</v>
      </c>
      <c r="J12" s="194" t="s">
        <v>163</v>
      </c>
      <c r="K12" s="198">
        <f t="shared" si="7"/>
        <v>0</v>
      </c>
      <c r="M12" s="200"/>
      <c r="N12" s="193" t="s">
        <v>180</v>
      </c>
      <c r="O12" s="200"/>
      <c r="Q12" s="201">
        <f t="shared" si="4"/>
        <v>0</v>
      </c>
      <c r="R12" s="193" t="s">
        <v>180</v>
      </c>
      <c r="S12" s="201">
        <f t="shared" si="5"/>
        <v>0</v>
      </c>
      <c r="U12" s="198">
        <f t="shared" si="6"/>
        <v>0</v>
      </c>
      <c r="W12" s="202"/>
    </row>
    <row r="13" spans="2:23">
      <c r="B13" s="193">
        <v>8</v>
      </c>
      <c r="C13" s="199" t="s">
        <v>232</v>
      </c>
      <c r="D13" s="193" t="s">
        <v>224</v>
      </c>
      <c r="E13" s="200"/>
      <c r="F13" s="193" t="s">
        <v>180</v>
      </c>
      <c r="G13" s="200"/>
      <c r="H13" s="194" t="s">
        <v>225</v>
      </c>
      <c r="I13" s="200">
        <v>0</v>
      </c>
      <c r="J13" s="194" t="s">
        <v>163</v>
      </c>
      <c r="K13" s="198">
        <f t="shared" si="7"/>
        <v>0</v>
      </c>
      <c r="M13" s="200"/>
      <c r="N13" s="193" t="s">
        <v>180</v>
      </c>
      <c r="O13" s="200"/>
      <c r="Q13" s="201">
        <f t="shared" si="4"/>
        <v>0</v>
      </c>
      <c r="R13" s="193" t="s">
        <v>180</v>
      </c>
      <c r="S13" s="201">
        <f t="shared" si="5"/>
        <v>0</v>
      </c>
      <c r="U13" s="198">
        <f t="shared" si="6"/>
        <v>0</v>
      </c>
      <c r="W13" s="202"/>
    </row>
    <row r="14" spans="2:23">
      <c r="B14" s="193">
        <v>9</v>
      </c>
      <c r="C14" s="199" t="s">
        <v>233</v>
      </c>
      <c r="D14" s="193" t="s">
        <v>224</v>
      </c>
      <c r="E14" s="200"/>
      <c r="F14" s="193" t="s">
        <v>180</v>
      </c>
      <c r="G14" s="200"/>
      <c r="H14" s="194" t="s">
        <v>225</v>
      </c>
      <c r="I14" s="200">
        <v>0</v>
      </c>
      <c r="J14" s="194" t="s">
        <v>163</v>
      </c>
      <c r="K14" s="198">
        <f t="shared" si="7"/>
        <v>0</v>
      </c>
      <c r="M14" s="200"/>
      <c r="N14" s="193" t="s">
        <v>180</v>
      </c>
      <c r="O14" s="200"/>
      <c r="Q14" s="201">
        <f t="shared" si="4"/>
        <v>0</v>
      </c>
      <c r="R14" s="193" t="s">
        <v>180</v>
      </c>
      <c r="S14" s="201">
        <f t="shared" si="5"/>
        <v>0</v>
      </c>
      <c r="U14" s="198">
        <f t="shared" si="6"/>
        <v>0</v>
      </c>
      <c r="W14" s="202"/>
    </row>
    <row r="15" spans="2:23">
      <c r="B15" s="193">
        <v>10</v>
      </c>
      <c r="C15" s="199" t="s">
        <v>234</v>
      </c>
      <c r="D15" s="193" t="s">
        <v>224</v>
      </c>
      <c r="E15" s="200"/>
      <c r="F15" s="193" t="s">
        <v>180</v>
      </c>
      <c r="G15" s="200"/>
      <c r="H15" s="194" t="s">
        <v>225</v>
      </c>
      <c r="I15" s="200">
        <v>0</v>
      </c>
      <c r="J15" s="194" t="s">
        <v>163</v>
      </c>
      <c r="K15" s="198">
        <f t="shared" si="7"/>
        <v>0</v>
      </c>
      <c r="M15" s="200"/>
      <c r="N15" s="193" t="s">
        <v>180</v>
      </c>
      <c r="O15" s="200"/>
      <c r="Q15" s="201">
        <f t="shared" si="4"/>
        <v>0</v>
      </c>
      <c r="R15" s="193" t="s">
        <v>180</v>
      </c>
      <c r="S15" s="201">
        <f>IF(G15&gt;O15,O15,G15)</f>
        <v>0</v>
      </c>
      <c r="U15" s="198">
        <f t="shared" si="6"/>
        <v>0</v>
      </c>
      <c r="W15" s="202"/>
    </row>
    <row r="16" spans="2:23">
      <c r="B16" s="193">
        <v>11</v>
      </c>
      <c r="C16" s="199" t="s">
        <v>235</v>
      </c>
      <c r="D16" s="193" t="s">
        <v>224</v>
      </c>
      <c r="E16" s="200"/>
      <c r="F16" s="193" t="s">
        <v>180</v>
      </c>
      <c r="G16" s="200"/>
      <c r="H16" s="194" t="s">
        <v>225</v>
      </c>
      <c r="I16" s="200">
        <v>0</v>
      </c>
      <c r="J16" s="194" t="s">
        <v>163</v>
      </c>
      <c r="K16" s="198">
        <f t="shared" si="7"/>
        <v>0</v>
      </c>
      <c r="M16" s="200"/>
      <c r="N16" s="193" t="s">
        <v>180</v>
      </c>
      <c r="O16" s="200"/>
      <c r="Q16" s="201">
        <f t="shared" si="4"/>
        <v>0</v>
      </c>
      <c r="R16" s="193" t="s">
        <v>180</v>
      </c>
      <c r="S16" s="201">
        <f t="shared" si="5"/>
        <v>0</v>
      </c>
      <c r="U16" s="198">
        <f t="shared" si="6"/>
        <v>0</v>
      </c>
      <c r="W16" s="202"/>
    </row>
    <row r="17" spans="2:23">
      <c r="B17" s="193">
        <v>12</v>
      </c>
      <c r="C17" s="199" t="s">
        <v>236</v>
      </c>
      <c r="D17" s="193" t="s">
        <v>224</v>
      </c>
      <c r="E17" s="200"/>
      <c r="F17" s="193" t="s">
        <v>180</v>
      </c>
      <c r="G17" s="200"/>
      <c r="H17" s="194" t="s">
        <v>225</v>
      </c>
      <c r="I17" s="200">
        <v>0</v>
      </c>
      <c r="J17" s="194" t="s">
        <v>163</v>
      </c>
      <c r="K17" s="198">
        <f t="shared" si="7"/>
        <v>0</v>
      </c>
      <c r="M17" s="200"/>
      <c r="N17" s="193" t="s">
        <v>180</v>
      </c>
      <c r="O17" s="200"/>
      <c r="Q17" s="201">
        <f t="shared" si="4"/>
        <v>0</v>
      </c>
      <c r="R17" s="193" t="s">
        <v>180</v>
      </c>
      <c r="S17" s="201">
        <f t="shared" si="5"/>
        <v>0</v>
      </c>
      <c r="U17" s="198">
        <f t="shared" si="6"/>
        <v>0</v>
      </c>
      <c r="W17" s="202"/>
    </row>
    <row r="18" spans="2:23">
      <c r="B18" s="193">
        <v>13</v>
      </c>
      <c r="C18" s="199" t="s">
        <v>237</v>
      </c>
      <c r="D18" s="193" t="s">
        <v>224</v>
      </c>
      <c r="E18" s="200"/>
      <c r="F18" s="193" t="s">
        <v>180</v>
      </c>
      <c r="G18" s="200"/>
      <c r="H18" s="194" t="s">
        <v>225</v>
      </c>
      <c r="I18" s="200">
        <v>0</v>
      </c>
      <c r="J18" s="194" t="s">
        <v>163</v>
      </c>
      <c r="K18" s="198">
        <f t="shared" si="7"/>
        <v>0</v>
      </c>
      <c r="M18" s="200"/>
      <c r="N18" s="193" t="s">
        <v>180</v>
      </c>
      <c r="O18" s="200"/>
      <c r="Q18" s="201">
        <f t="shared" si="4"/>
        <v>0</v>
      </c>
      <c r="R18" s="193" t="s">
        <v>180</v>
      </c>
      <c r="S18" s="201">
        <f t="shared" si="5"/>
        <v>0</v>
      </c>
      <c r="U18" s="198">
        <f t="shared" si="6"/>
        <v>0</v>
      </c>
      <c r="W18" s="202"/>
    </row>
    <row r="19" spans="2:23">
      <c r="B19" s="193">
        <v>14</v>
      </c>
      <c r="C19" s="199" t="s">
        <v>238</v>
      </c>
      <c r="D19" s="193" t="s">
        <v>224</v>
      </c>
      <c r="E19" s="200"/>
      <c r="F19" s="193" t="s">
        <v>180</v>
      </c>
      <c r="G19" s="200"/>
      <c r="H19" s="194" t="s">
        <v>225</v>
      </c>
      <c r="I19" s="200">
        <v>0</v>
      </c>
      <c r="J19" s="194" t="s">
        <v>163</v>
      </c>
      <c r="K19" s="198">
        <f t="shared" si="7"/>
        <v>0</v>
      </c>
      <c r="M19" s="200"/>
      <c r="N19" s="193" t="s">
        <v>180</v>
      </c>
      <c r="O19" s="200"/>
      <c r="Q19" s="201">
        <f t="shared" si="4"/>
        <v>0</v>
      </c>
      <c r="R19" s="193" t="s">
        <v>180</v>
      </c>
      <c r="S19" s="201">
        <f t="shared" si="5"/>
        <v>0</v>
      </c>
      <c r="U19" s="198">
        <f t="shared" si="6"/>
        <v>0</v>
      </c>
      <c r="W19" s="202"/>
    </row>
    <row r="20" spans="2:23">
      <c r="B20" s="193">
        <v>15</v>
      </c>
      <c r="C20" s="199" t="s">
        <v>239</v>
      </c>
      <c r="D20" s="193" t="s">
        <v>224</v>
      </c>
      <c r="E20" s="200"/>
      <c r="F20" s="193" t="s">
        <v>180</v>
      </c>
      <c r="G20" s="200"/>
      <c r="H20" s="194" t="s">
        <v>225</v>
      </c>
      <c r="I20" s="200">
        <v>0</v>
      </c>
      <c r="J20" s="194" t="s">
        <v>163</v>
      </c>
      <c r="K20" s="203">
        <f t="shared" si="7"/>
        <v>0</v>
      </c>
      <c r="M20" s="200"/>
      <c r="N20" s="193" t="s">
        <v>180</v>
      </c>
      <c r="O20" s="200"/>
      <c r="Q20" s="201">
        <f t="shared" si="4"/>
        <v>0</v>
      </c>
      <c r="R20" s="193" t="s">
        <v>180</v>
      </c>
      <c r="S20" s="201">
        <f t="shared" si="5"/>
        <v>0</v>
      </c>
      <c r="U20" s="198">
        <f t="shared" si="6"/>
        <v>0</v>
      </c>
      <c r="W20" s="202"/>
    </row>
    <row r="21" spans="2:23">
      <c r="B21" s="193">
        <v>16</v>
      </c>
      <c r="C21" s="199" t="s">
        <v>240</v>
      </c>
      <c r="D21" s="193" t="s">
        <v>224</v>
      </c>
      <c r="E21" s="200"/>
      <c r="F21" s="193" t="s">
        <v>180</v>
      </c>
      <c r="G21" s="200"/>
      <c r="H21" s="194" t="s">
        <v>225</v>
      </c>
      <c r="I21" s="200">
        <v>0</v>
      </c>
      <c r="J21" s="194" t="s">
        <v>163</v>
      </c>
      <c r="K21" s="198">
        <f t="shared" si="7"/>
        <v>0</v>
      </c>
      <c r="M21" s="200"/>
      <c r="N21" s="193" t="s">
        <v>180</v>
      </c>
      <c r="O21" s="200"/>
      <c r="Q21" s="201">
        <f t="shared" si="4"/>
        <v>0</v>
      </c>
      <c r="R21" s="193" t="s">
        <v>180</v>
      </c>
      <c r="S21" s="201">
        <f t="shared" si="5"/>
        <v>0</v>
      </c>
      <c r="U21" s="198">
        <f t="shared" si="6"/>
        <v>0</v>
      </c>
      <c r="W21" s="202"/>
    </row>
    <row r="22" spans="2:23">
      <c r="B22" s="193">
        <v>17</v>
      </c>
      <c r="C22" s="199" t="s">
        <v>241</v>
      </c>
      <c r="D22" s="193" t="s">
        <v>224</v>
      </c>
      <c r="E22" s="200"/>
      <c r="F22" s="193" t="s">
        <v>180</v>
      </c>
      <c r="G22" s="200"/>
      <c r="H22" s="194" t="s">
        <v>225</v>
      </c>
      <c r="I22" s="200">
        <v>0</v>
      </c>
      <c r="J22" s="194" t="s">
        <v>163</v>
      </c>
      <c r="K22" s="198">
        <f t="shared" si="7"/>
        <v>0</v>
      </c>
      <c r="M22" s="200"/>
      <c r="N22" s="193" t="s">
        <v>180</v>
      </c>
      <c r="O22" s="200"/>
      <c r="Q22" s="201">
        <f t="shared" si="4"/>
        <v>0</v>
      </c>
      <c r="R22" s="193" t="s">
        <v>180</v>
      </c>
      <c r="S22" s="201">
        <f t="shared" si="5"/>
        <v>0</v>
      </c>
      <c r="U22" s="198">
        <f t="shared" si="6"/>
        <v>0</v>
      </c>
      <c r="W22" s="202"/>
    </row>
    <row r="23" spans="2:23">
      <c r="B23" s="193">
        <v>18</v>
      </c>
      <c r="C23" s="199" t="s">
        <v>242</v>
      </c>
      <c r="D23" s="193" t="s">
        <v>224</v>
      </c>
      <c r="E23" s="200"/>
      <c r="F23" s="193" t="s">
        <v>180</v>
      </c>
      <c r="G23" s="200"/>
      <c r="H23" s="194" t="s">
        <v>225</v>
      </c>
      <c r="I23" s="200">
        <v>0</v>
      </c>
      <c r="J23" s="194" t="s">
        <v>163</v>
      </c>
      <c r="K23" s="198">
        <f t="shared" si="7"/>
        <v>0</v>
      </c>
      <c r="M23" s="200"/>
      <c r="N23" s="193" t="s">
        <v>180</v>
      </c>
      <c r="O23" s="200"/>
      <c r="Q23" s="201">
        <f t="shared" si="4"/>
        <v>0</v>
      </c>
      <c r="R23" s="193" t="s">
        <v>180</v>
      </c>
      <c r="S23" s="201">
        <f t="shared" si="5"/>
        <v>0</v>
      </c>
      <c r="U23" s="198">
        <f t="shared" si="6"/>
        <v>0</v>
      </c>
      <c r="W23" s="202"/>
    </row>
    <row r="24" spans="2:23">
      <c r="B24" s="193">
        <v>19</v>
      </c>
      <c r="C24" s="199" t="s">
        <v>243</v>
      </c>
      <c r="D24" s="193" t="s">
        <v>224</v>
      </c>
      <c r="E24" s="200"/>
      <c r="F24" s="193" t="s">
        <v>180</v>
      </c>
      <c r="G24" s="200"/>
      <c r="H24" s="194" t="s">
        <v>225</v>
      </c>
      <c r="I24" s="200">
        <v>0</v>
      </c>
      <c r="J24" s="194" t="s">
        <v>163</v>
      </c>
      <c r="K24" s="198">
        <f t="shared" si="7"/>
        <v>0</v>
      </c>
      <c r="M24" s="200"/>
      <c r="N24" s="193" t="s">
        <v>180</v>
      </c>
      <c r="O24" s="200"/>
      <c r="Q24" s="201">
        <f t="shared" si="4"/>
        <v>0</v>
      </c>
      <c r="R24" s="193" t="s">
        <v>180</v>
      </c>
      <c r="S24" s="201">
        <f t="shared" si="5"/>
        <v>0</v>
      </c>
      <c r="U24" s="198">
        <f t="shared" si="6"/>
        <v>0</v>
      </c>
      <c r="W24" s="202"/>
    </row>
    <row r="25" spans="2:23">
      <c r="B25" s="193">
        <v>20</v>
      </c>
      <c r="C25" s="199" t="s">
        <v>244</v>
      </c>
      <c r="D25" s="193" t="s">
        <v>224</v>
      </c>
      <c r="E25" s="200"/>
      <c r="F25" s="193" t="s">
        <v>180</v>
      </c>
      <c r="G25" s="200"/>
      <c r="H25" s="194" t="s">
        <v>225</v>
      </c>
      <c r="I25" s="200">
        <v>0</v>
      </c>
      <c r="J25" s="194" t="s">
        <v>163</v>
      </c>
      <c r="K25" s="198">
        <f t="shared" si="7"/>
        <v>0</v>
      </c>
      <c r="M25" s="200"/>
      <c r="N25" s="193" t="s">
        <v>180</v>
      </c>
      <c r="O25" s="200"/>
      <c r="Q25" s="201">
        <f t="shared" si="4"/>
        <v>0</v>
      </c>
      <c r="R25" s="193" t="s">
        <v>180</v>
      </c>
      <c r="S25" s="201">
        <f t="shared" si="5"/>
        <v>0</v>
      </c>
      <c r="U25" s="198">
        <f t="shared" si="6"/>
        <v>0</v>
      </c>
      <c r="W25" s="202"/>
    </row>
    <row r="26" spans="2:23">
      <c r="B26" s="193">
        <v>21</v>
      </c>
      <c r="C26" s="199" t="s">
        <v>245</v>
      </c>
      <c r="D26" s="193" t="s">
        <v>224</v>
      </c>
      <c r="E26" s="204"/>
      <c r="F26" s="193" t="s">
        <v>180</v>
      </c>
      <c r="G26" s="204"/>
      <c r="H26" s="194" t="s">
        <v>225</v>
      </c>
      <c r="I26" s="204"/>
      <c r="J26" s="194" t="s">
        <v>163</v>
      </c>
      <c r="K26" s="199">
        <v>1</v>
      </c>
      <c r="M26" s="198"/>
      <c r="N26" s="193" t="s">
        <v>180</v>
      </c>
      <c r="O26" s="198"/>
      <c r="Q26" s="198"/>
      <c r="R26" s="193" t="s">
        <v>180</v>
      </c>
      <c r="S26" s="198"/>
      <c r="U26" s="199">
        <v>1</v>
      </c>
      <c r="W26" s="202"/>
    </row>
    <row r="27" spans="2:23">
      <c r="B27" s="193">
        <v>22</v>
      </c>
      <c r="C27" s="199" t="s">
        <v>246</v>
      </c>
      <c r="D27" s="193" t="s">
        <v>224</v>
      </c>
      <c r="E27" s="204"/>
      <c r="F27" s="193" t="s">
        <v>180</v>
      </c>
      <c r="G27" s="204"/>
      <c r="H27" s="194" t="s">
        <v>225</v>
      </c>
      <c r="I27" s="204"/>
      <c r="J27" s="194" t="s">
        <v>163</v>
      </c>
      <c r="K27" s="199">
        <v>2</v>
      </c>
      <c r="M27" s="198"/>
      <c r="N27" s="193" t="s">
        <v>180</v>
      </c>
      <c r="O27" s="198"/>
      <c r="Q27" s="198"/>
      <c r="R27" s="193" t="s">
        <v>180</v>
      </c>
      <c r="S27" s="198"/>
      <c r="U27" s="199">
        <v>2</v>
      </c>
      <c r="W27" s="202"/>
    </row>
    <row r="28" spans="2:23">
      <c r="B28" s="193">
        <v>23</v>
      </c>
      <c r="C28" s="199" t="s">
        <v>247</v>
      </c>
      <c r="D28" s="193" t="s">
        <v>224</v>
      </c>
      <c r="E28" s="204"/>
      <c r="F28" s="193" t="s">
        <v>180</v>
      </c>
      <c r="G28" s="204"/>
      <c r="H28" s="194" t="s">
        <v>225</v>
      </c>
      <c r="I28" s="204"/>
      <c r="J28" s="194" t="s">
        <v>163</v>
      </c>
      <c r="K28" s="199">
        <v>3</v>
      </c>
      <c r="M28" s="198"/>
      <c r="N28" s="193" t="s">
        <v>180</v>
      </c>
      <c r="O28" s="198"/>
      <c r="Q28" s="198"/>
      <c r="R28" s="193" t="s">
        <v>180</v>
      </c>
      <c r="S28" s="198"/>
      <c r="U28" s="199">
        <v>3</v>
      </c>
      <c r="W28" s="202"/>
    </row>
    <row r="29" spans="2:23">
      <c r="B29" s="193">
        <v>24</v>
      </c>
      <c r="C29" s="199" t="s">
        <v>248</v>
      </c>
      <c r="D29" s="193" t="s">
        <v>224</v>
      </c>
      <c r="E29" s="204"/>
      <c r="F29" s="193" t="s">
        <v>180</v>
      </c>
      <c r="G29" s="204"/>
      <c r="H29" s="194" t="s">
        <v>225</v>
      </c>
      <c r="I29" s="204"/>
      <c r="J29" s="194" t="s">
        <v>163</v>
      </c>
      <c r="K29" s="199">
        <v>4</v>
      </c>
      <c r="M29" s="198"/>
      <c r="N29" s="193" t="s">
        <v>180</v>
      </c>
      <c r="O29" s="198"/>
      <c r="Q29" s="198"/>
      <c r="R29" s="193" t="s">
        <v>180</v>
      </c>
      <c r="S29" s="198"/>
      <c r="U29" s="199">
        <v>4</v>
      </c>
      <c r="W29" s="202"/>
    </row>
    <row r="30" spans="2:23">
      <c r="B30" s="193">
        <v>25</v>
      </c>
      <c r="C30" s="199" t="s">
        <v>249</v>
      </c>
      <c r="D30" s="193" t="s">
        <v>224</v>
      </c>
      <c r="E30" s="204"/>
      <c r="F30" s="193" t="s">
        <v>180</v>
      </c>
      <c r="G30" s="204"/>
      <c r="H30" s="194" t="s">
        <v>225</v>
      </c>
      <c r="I30" s="204"/>
      <c r="J30" s="194" t="s">
        <v>163</v>
      </c>
      <c r="K30" s="199">
        <v>4</v>
      </c>
      <c r="M30" s="198"/>
      <c r="N30" s="193" t="s">
        <v>180</v>
      </c>
      <c r="O30" s="198"/>
      <c r="Q30" s="198"/>
      <c r="R30" s="193" t="s">
        <v>180</v>
      </c>
      <c r="S30" s="198"/>
      <c r="U30" s="199">
        <v>3</v>
      </c>
      <c r="W30" s="202"/>
    </row>
    <row r="31" spans="2:23">
      <c r="B31" s="193">
        <v>26</v>
      </c>
      <c r="C31" s="199" t="s">
        <v>250</v>
      </c>
      <c r="D31" s="193" t="s">
        <v>224</v>
      </c>
      <c r="E31" s="204"/>
      <c r="F31" s="193" t="s">
        <v>180</v>
      </c>
      <c r="G31" s="204"/>
      <c r="H31" s="194" t="s">
        <v>225</v>
      </c>
      <c r="I31" s="204"/>
      <c r="J31" s="194" t="s">
        <v>163</v>
      </c>
      <c r="K31" s="199">
        <v>5</v>
      </c>
      <c r="M31" s="198"/>
      <c r="N31" s="193" t="s">
        <v>180</v>
      </c>
      <c r="O31" s="198"/>
      <c r="Q31" s="198"/>
      <c r="R31" s="193" t="s">
        <v>180</v>
      </c>
      <c r="S31" s="198"/>
      <c r="U31" s="199">
        <v>5</v>
      </c>
      <c r="W31" s="202"/>
    </row>
    <row r="32" spans="2:23">
      <c r="B32" s="193">
        <v>27</v>
      </c>
      <c r="C32" s="199" t="s">
        <v>251</v>
      </c>
      <c r="D32" s="193" t="s">
        <v>224</v>
      </c>
      <c r="E32" s="204"/>
      <c r="F32" s="193" t="s">
        <v>180</v>
      </c>
      <c r="G32" s="204"/>
      <c r="H32" s="194" t="s">
        <v>225</v>
      </c>
      <c r="I32" s="204"/>
      <c r="J32" s="194" t="s">
        <v>163</v>
      </c>
      <c r="K32" s="199">
        <v>0</v>
      </c>
      <c r="M32" s="198"/>
      <c r="N32" s="193" t="s">
        <v>180</v>
      </c>
      <c r="O32" s="198"/>
      <c r="Q32" s="198"/>
      <c r="R32" s="193" t="s">
        <v>180</v>
      </c>
      <c r="S32" s="198"/>
      <c r="U32" s="199">
        <v>0</v>
      </c>
      <c r="W32" s="202" t="s">
        <v>252</v>
      </c>
    </row>
    <row r="33" spans="2:23">
      <c r="B33" s="193">
        <v>28</v>
      </c>
      <c r="C33" s="199" t="s">
        <v>253</v>
      </c>
      <c r="D33" s="193" t="s">
        <v>224</v>
      </c>
      <c r="E33" s="204"/>
      <c r="F33" s="193" t="s">
        <v>180</v>
      </c>
      <c r="G33" s="204"/>
      <c r="H33" s="194" t="s">
        <v>225</v>
      </c>
      <c r="I33" s="204"/>
      <c r="J33" s="194" t="s">
        <v>163</v>
      </c>
      <c r="K33" s="199"/>
      <c r="M33" s="198"/>
      <c r="N33" s="193" t="s">
        <v>180</v>
      </c>
      <c r="O33" s="198"/>
      <c r="Q33" s="198"/>
      <c r="R33" s="193" t="s">
        <v>180</v>
      </c>
      <c r="S33" s="198"/>
      <c r="U33" s="199"/>
      <c r="W33" s="202"/>
    </row>
    <row r="34" spans="2:23">
      <c r="B34" s="193">
        <v>29</v>
      </c>
      <c r="C34" s="199" t="s">
        <v>253</v>
      </c>
      <c r="D34" s="193" t="s">
        <v>224</v>
      </c>
      <c r="E34" s="204"/>
      <c r="F34" s="193" t="s">
        <v>180</v>
      </c>
      <c r="G34" s="204"/>
      <c r="H34" s="194" t="s">
        <v>225</v>
      </c>
      <c r="I34" s="204"/>
      <c r="J34" s="194" t="s">
        <v>163</v>
      </c>
      <c r="K34" s="199"/>
      <c r="M34" s="198"/>
      <c r="N34" s="193" t="s">
        <v>180</v>
      </c>
      <c r="O34" s="198"/>
      <c r="Q34" s="198"/>
      <c r="R34" s="193" t="s">
        <v>180</v>
      </c>
      <c r="S34" s="198"/>
      <c r="U34" s="199"/>
      <c r="W34" s="202"/>
    </row>
    <row r="35" spans="2:23">
      <c r="B35" s="193">
        <v>30</v>
      </c>
      <c r="C35" s="199" t="s">
        <v>253</v>
      </c>
      <c r="D35" s="193" t="s">
        <v>224</v>
      </c>
      <c r="E35" s="204"/>
      <c r="F35" s="193" t="s">
        <v>180</v>
      </c>
      <c r="G35" s="204"/>
      <c r="H35" s="194" t="s">
        <v>225</v>
      </c>
      <c r="I35" s="204"/>
      <c r="J35" s="194" t="s">
        <v>163</v>
      </c>
      <c r="K35" s="199"/>
      <c r="M35" s="198"/>
      <c r="N35" s="193" t="s">
        <v>180</v>
      </c>
      <c r="O35" s="198"/>
      <c r="Q35" s="198"/>
      <c r="R35" s="193" t="s">
        <v>180</v>
      </c>
      <c r="S35" s="198"/>
      <c r="U35" s="199"/>
      <c r="W35" s="202"/>
    </row>
    <row r="36" spans="2:23">
      <c r="C36" s="205"/>
    </row>
    <row r="37" spans="2:23">
      <c r="C37" s="194" t="s">
        <v>254</v>
      </c>
    </row>
    <row r="38" spans="2:23">
      <c r="C38" s="194" t="s">
        <v>255</v>
      </c>
    </row>
    <row r="39" spans="2:23">
      <c r="C39" s="194" t="s">
        <v>256</v>
      </c>
    </row>
    <row r="40" spans="2:23">
      <c r="C40" s="194" t="s">
        <v>257</v>
      </c>
    </row>
    <row r="41" spans="2:23">
      <c r="C41" s="195" t="s">
        <v>258</v>
      </c>
    </row>
    <row r="42" spans="2:23">
      <c r="C42" s="195" t="s">
        <v>259</v>
      </c>
    </row>
  </sheetData>
  <sheetProtection insertRows="0" deleteRows="0"/>
  <mergeCells count="4">
    <mergeCell ref="E4:K4"/>
    <mergeCell ref="M4:O4"/>
    <mergeCell ref="Q4:U4"/>
    <mergeCell ref="W4:W5"/>
  </mergeCells>
  <phoneticPr fontId="23"/>
  <pageMargins left="0.15748031496062992" right="0.15748031496062992" top="0.55118110236220474" bottom="0.35433070866141736" header="0.31496062992125984" footer="0.31496062992125984"/>
  <pageSetup paperSize="9"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27"/>
  <sheetViews>
    <sheetView zoomScale="80" zoomScaleNormal="80" workbookViewId="0">
      <selection activeCell="T19" sqref="T19:AA19"/>
    </sheetView>
  </sheetViews>
  <sheetFormatPr defaultColWidth="2.44140625" defaultRowHeight="13.2"/>
  <cols>
    <col min="1" max="1" width="5.6640625" style="17" customWidth="1"/>
    <col min="2" max="2" width="35.5546875" style="17" customWidth="1"/>
    <col min="3" max="3" width="3.88671875" style="17" customWidth="1"/>
    <col min="4" max="56" width="3.6640625" style="17" customWidth="1"/>
    <col min="57" max="57" width="2.44140625" style="17"/>
    <col min="58" max="58" width="9.21875" style="17" customWidth="1"/>
    <col min="59" max="16384" width="2.44140625" style="17"/>
  </cols>
  <sheetData>
    <row r="1" spans="1:63" ht="39.9" customHeight="1">
      <c r="A1" s="86" t="s">
        <v>137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s="48" t="s">
        <v>57</v>
      </c>
      <c r="BF1"/>
      <c r="BK1"/>
    </row>
    <row r="2" spans="1:63" ht="18" customHeight="1" thickBot="1">
      <c r="A2"/>
      <c r="B2"/>
      <c r="C2"/>
      <c r="D2"/>
      <c r="E2"/>
      <c r="F2"/>
      <c r="G2"/>
      <c r="H2"/>
      <c r="I2"/>
      <c r="J2"/>
      <c r="K2"/>
      <c r="L2"/>
      <c r="M2"/>
      <c r="N2"/>
      <c r="O2"/>
      <c r="AF2"/>
      <c r="AG2"/>
      <c r="AH2"/>
      <c r="AI2"/>
      <c r="AJ2"/>
      <c r="AK2"/>
      <c r="AL2"/>
      <c r="AM2"/>
      <c r="AW2"/>
      <c r="AX2"/>
      <c r="AY2"/>
      <c r="AZ2"/>
      <c r="BA2"/>
      <c r="BB2"/>
      <c r="BC2"/>
      <c r="BD2"/>
      <c r="BF2"/>
      <c r="BK2"/>
    </row>
    <row r="3" spans="1:63" ht="27.75" customHeight="1" thickBot="1">
      <c r="A3" s="453" t="s">
        <v>58</v>
      </c>
      <c r="B3" s="453"/>
      <c r="C3" s="453"/>
      <c r="D3" s="453"/>
      <c r="E3" s="453"/>
      <c r="F3" s="453"/>
      <c r="G3"/>
      <c r="H3"/>
      <c r="I3"/>
      <c r="J3"/>
      <c r="K3"/>
      <c r="L3"/>
      <c r="M3"/>
      <c r="N3"/>
      <c r="O3"/>
      <c r="P3"/>
      <c r="Q3"/>
      <c r="R3"/>
      <c r="S3"/>
      <c r="T3"/>
      <c r="U3"/>
      <c r="V3"/>
      <c r="W3"/>
      <c r="X3"/>
      <c r="Y3"/>
      <c r="Z3"/>
      <c r="AA3"/>
      <c r="AB3"/>
      <c r="AC3"/>
      <c r="AD3"/>
      <c r="AE3"/>
      <c r="AF3"/>
      <c r="AG3"/>
      <c r="AH3"/>
      <c r="AI3"/>
      <c r="AJ3"/>
      <c r="AK3"/>
      <c r="AL3" s="49"/>
      <c r="AM3" s="50"/>
      <c r="AN3" s="454" t="s">
        <v>156</v>
      </c>
      <c r="AO3" s="455"/>
      <c r="AP3" s="455"/>
      <c r="AQ3" s="455"/>
      <c r="AR3" s="455"/>
      <c r="AS3" s="455"/>
      <c r="AT3" s="455"/>
      <c r="AU3" s="455"/>
      <c r="AV3" s="455"/>
      <c r="AW3" s="455"/>
      <c r="AX3"/>
      <c r="AY3"/>
      <c r="AZ3"/>
      <c r="BA3"/>
      <c r="BB3"/>
      <c r="BC3"/>
      <c r="BD3"/>
      <c r="BF3"/>
      <c r="BK3"/>
    </row>
    <row r="4" spans="1:63" ht="13.5" customHeight="1">
      <c r="A4" s="51"/>
      <c r="BF4"/>
      <c r="BK4"/>
    </row>
    <row r="5" spans="1:63" ht="31.5" customHeight="1">
      <c r="A5" s="51" t="s">
        <v>138</v>
      </c>
      <c r="BF5"/>
      <c r="BK5"/>
    </row>
    <row r="6" spans="1:63" ht="20.25" customHeight="1">
      <c r="A6"/>
      <c r="AZ6" s="456" t="s">
        <v>59</v>
      </c>
      <c r="BA6" s="456"/>
      <c r="BB6" s="456"/>
      <c r="BC6" s="456"/>
      <c r="BD6" s="456"/>
      <c r="BF6"/>
      <c r="BK6"/>
    </row>
    <row r="7" spans="1:63" ht="6" customHeight="1">
      <c r="A7"/>
      <c r="AZ7" s="53"/>
      <c r="BA7" s="53"/>
      <c r="BB7" s="53"/>
      <c r="BC7" s="53"/>
      <c r="BD7" s="54"/>
      <c r="BF7"/>
      <c r="BK7"/>
    </row>
    <row r="8" spans="1:63" ht="39.9" customHeight="1" thickBot="1">
      <c r="A8" s="457"/>
      <c r="B8" s="457"/>
      <c r="C8" s="458" t="s">
        <v>60</v>
      </c>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8"/>
      <c r="AY8" s="459" t="s">
        <v>61</v>
      </c>
      <c r="AZ8" s="459"/>
      <c r="BA8" s="459"/>
      <c r="BB8" s="459"/>
      <c r="BC8" s="459"/>
      <c r="BD8" s="55"/>
      <c r="BF8"/>
    </row>
    <row r="9" spans="1:63" ht="39.9" customHeight="1" thickBot="1">
      <c r="A9" s="457"/>
      <c r="B9" s="457"/>
      <c r="C9" s="460" t="s">
        <v>139</v>
      </c>
      <c r="D9" s="460"/>
      <c r="E9" s="460"/>
      <c r="F9" s="460"/>
      <c r="G9" s="460" t="s">
        <v>139</v>
      </c>
      <c r="H9" s="460"/>
      <c r="I9" s="460"/>
      <c r="J9" s="460"/>
      <c r="K9" s="460" t="s">
        <v>139</v>
      </c>
      <c r="L9" s="460"/>
      <c r="M9" s="460"/>
      <c r="N9" s="460"/>
      <c r="O9" s="460" t="s">
        <v>139</v>
      </c>
      <c r="P9" s="460"/>
      <c r="Q9" s="460"/>
      <c r="R9" s="460"/>
      <c r="S9" s="460" t="s">
        <v>139</v>
      </c>
      <c r="T9" s="460"/>
      <c r="U9" s="460"/>
      <c r="V9" s="460"/>
      <c r="W9" s="460" t="s">
        <v>139</v>
      </c>
      <c r="X9" s="460"/>
      <c r="Y9" s="460"/>
      <c r="Z9" s="460"/>
      <c r="AA9" s="460" t="s">
        <v>139</v>
      </c>
      <c r="AB9" s="460"/>
      <c r="AC9" s="460"/>
      <c r="AD9" s="460"/>
      <c r="AE9" s="460" t="s">
        <v>139</v>
      </c>
      <c r="AF9" s="460"/>
      <c r="AG9" s="460"/>
      <c r="AH9" s="460"/>
      <c r="AI9" s="460" t="s">
        <v>139</v>
      </c>
      <c r="AJ9" s="460"/>
      <c r="AK9" s="460"/>
      <c r="AL9" s="460"/>
      <c r="AM9" s="460" t="s">
        <v>139</v>
      </c>
      <c r="AN9" s="460"/>
      <c r="AO9" s="460"/>
      <c r="AP9" s="460"/>
      <c r="AQ9" s="460" t="s">
        <v>139</v>
      </c>
      <c r="AR9" s="460"/>
      <c r="AS9" s="460"/>
      <c r="AT9" s="460"/>
      <c r="AU9" s="460" t="s">
        <v>139</v>
      </c>
      <c r="AV9" s="460"/>
      <c r="AW9" s="460"/>
      <c r="AX9" s="460"/>
      <c r="AY9" s="459"/>
      <c r="AZ9" s="459"/>
      <c r="BA9" s="459"/>
      <c r="BB9" s="459"/>
      <c r="BC9" s="459"/>
      <c r="BF9"/>
    </row>
    <row r="10" spans="1:63" ht="39.9" customHeight="1" thickBot="1">
      <c r="A10" s="457"/>
      <c r="B10" s="457"/>
      <c r="C10" s="461" t="s">
        <v>62</v>
      </c>
      <c r="D10" s="461"/>
      <c r="E10" s="461"/>
      <c r="F10" s="461"/>
      <c r="G10" s="461" t="s">
        <v>63</v>
      </c>
      <c r="H10" s="461"/>
      <c r="I10" s="461"/>
      <c r="J10" s="461"/>
      <c r="K10" s="461" t="s">
        <v>64</v>
      </c>
      <c r="L10" s="461"/>
      <c r="M10" s="461"/>
      <c r="N10" s="461"/>
      <c r="O10" s="461" t="s">
        <v>65</v>
      </c>
      <c r="P10" s="461"/>
      <c r="Q10" s="461"/>
      <c r="R10" s="461"/>
      <c r="S10" s="461" t="s">
        <v>66</v>
      </c>
      <c r="T10" s="461"/>
      <c r="U10" s="461"/>
      <c r="V10" s="461"/>
      <c r="W10" s="461" t="s">
        <v>67</v>
      </c>
      <c r="X10" s="461"/>
      <c r="Y10" s="461"/>
      <c r="Z10" s="461"/>
      <c r="AA10" s="461" t="s">
        <v>68</v>
      </c>
      <c r="AB10" s="461"/>
      <c r="AC10" s="461"/>
      <c r="AD10" s="461"/>
      <c r="AE10" s="461" t="s">
        <v>69</v>
      </c>
      <c r="AF10" s="461"/>
      <c r="AG10" s="461"/>
      <c r="AH10" s="461"/>
      <c r="AI10" s="461" t="s">
        <v>70</v>
      </c>
      <c r="AJ10" s="461"/>
      <c r="AK10" s="461"/>
      <c r="AL10" s="461"/>
      <c r="AM10" s="461" t="s">
        <v>71</v>
      </c>
      <c r="AN10" s="461"/>
      <c r="AO10" s="461"/>
      <c r="AP10" s="461"/>
      <c r="AQ10" s="461" t="s">
        <v>72</v>
      </c>
      <c r="AR10" s="461"/>
      <c r="AS10" s="461"/>
      <c r="AT10" s="461"/>
      <c r="AU10" s="461" t="s">
        <v>73</v>
      </c>
      <c r="AV10" s="461"/>
      <c r="AW10" s="461"/>
      <c r="AX10" s="461"/>
      <c r="AY10" s="459"/>
      <c r="AZ10" s="459"/>
      <c r="BA10" s="459"/>
      <c r="BB10" s="459"/>
      <c r="BC10" s="459"/>
      <c r="BF10"/>
    </row>
    <row r="11" spans="1:63" ht="39.9" customHeight="1" thickBot="1">
      <c r="A11" s="56" t="s">
        <v>74</v>
      </c>
      <c r="B11" s="57" t="s">
        <v>75</v>
      </c>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4"/>
      <c r="AV11" s="464"/>
      <c r="AW11" s="464"/>
      <c r="AX11" s="464"/>
      <c r="AY11" s="463">
        <f>SUM(C11:AX11)</f>
        <v>0</v>
      </c>
      <c r="AZ11" s="463"/>
      <c r="BA11" s="463"/>
      <c r="BB11" s="463"/>
      <c r="BC11" s="463"/>
      <c r="BF11"/>
    </row>
    <row r="12" spans="1:63" ht="39.9" customHeight="1" thickBot="1">
      <c r="A12" s="58" t="s">
        <v>76</v>
      </c>
      <c r="B12" s="57" t="s">
        <v>77</v>
      </c>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4"/>
      <c r="AV12" s="464"/>
      <c r="AW12" s="464"/>
      <c r="AX12" s="464"/>
      <c r="AY12" s="463">
        <f>SUM(C12:AX12)</f>
        <v>0</v>
      </c>
      <c r="AZ12" s="463"/>
      <c r="BA12" s="463"/>
      <c r="BB12" s="463"/>
      <c r="BC12" s="463"/>
      <c r="BF12"/>
    </row>
    <row r="13" spans="1:63" ht="39.9" customHeight="1" thickBot="1">
      <c r="A13" s="58" t="s">
        <v>78</v>
      </c>
      <c r="B13" s="57" t="s">
        <v>79</v>
      </c>
      <c r="C13" s="465">
        <f>SUM(C11:F12)</f>
        <v>0</v>
      </c>
      <c r="D13" s="465"/>
      <c r="E13" s="465"/>
      <c r="F13" s="465"/>
      <c r="G13" s="465">
        <f>SUM(G11:J12)</f>
        <v>0</v>
      </c>
      <c r="H13" s="465"/>
      <c r="I13" s="465"/>
      <c r="J13" s="465"/>
      <c r="K13" s="465">
        <f>SUM(K11:N12)</f>
        <v>0</v>
      </c>
      <c r="L13" s="465"/>
      <c r="M13" s="465"/>
      <c r="N13" s="465"/>
      <c r="O13" s="465">
        <f>SUM(O11:R12)</f>
        <v>0</v>
      </c>
      <c r="P13" s="465"/>
      <c r="Q13" s="465"/>
      <c r="R13" s="465"/>
      <c r="S13" s="465">
        <f>SUM(S11:V12)</f>
        <v>0</v>
      </c>
      <c r="T13" s="465"/>
      <c r="U13" s="465"/>
      <c r="V13" s="465"/>
      <c r="W13" s="465">
        <f>SUM(W11:Z12)</f>
        <v>0</v>
      </c>
      <c r="X13" s="465"/>
      <c r="Y13" s="465"/>
      <c r="Z13" s="465"/>
      <c r="AA13" s="465">
        <f>SUM(AA11:AD12)</f>
        <v>0</v>
      </c>
      <c r="AB13" s="465"/>
      <c r="AC13" s="465"/>
      <c r="AD13" s="465"/>
      <c r="AE13" s="465">
        <f>SUM(AE11:AH12)</f>
        <v>0</v>
      </c>
      <c r="AF13" s="465"/>
      <c r="AG13" s="465"/>
      <c r="AH13" s="465"/>
      <c r="AI13" s="465">
        <f>SUM(AI11:AL12)</f>
        <v>0</v>
      </c>
      <c r="AJ13" s="465"/>
      <c r="AK13" s="465"/>
      <c r="AL13" s="465"/>
      <c r="AM13" s="465">
        <f>SUM(AM11:AP12)</f>
        <v>0</v>
      </c>
      <c r="AN13" s="465"/>
      <c r="AO13" s="465"/>
      <c r="AP13" s="465"/>
      <c r="AQ13" s="465">
        <f>SUM(AQ11:AT12)</f>
        <v>0</v>
      </c>
      <c r="AR13" s="465"/>
      <c r="AS13" s="465"/>
      <c r="AT13" s="465"/>
      <c r="AU13" s="465">
        <f>SUM(AU11:AX12)</f>
        <v>0</v>
      </c>
      <c r="AV13" s="465"/>
      <c r="AW13" s="465"/>
      <c r="AX13" s="465"/>
      <c r="AY13" s="466">
        <f>SUM(C13:AX13)</f>
        <v>0</v>
      </c>
      <c r="AZ13" s="466"/>
      <c r="BA13" s="466"/>
      <c r="BB13" s="466"/>
      <c r="BC13" s="466"/>
      <c r="BF13"/>
    </row>
    <row r="14" spans="1:63" ht="38.25" customHeight="1">
      <c r="A14" s="51"/>
      <c r="BF14"/>
      <c r="BK14"/>
    </row>
    <row r="15" spans="1:63" ht="39.9" customHeight="1">
      <c r="A15" s="52" t="s">
        <v>80</v>
      </c>
      <c r="BF15"/>
      <c r="BK15"/>
    </row>
    <row r="16" spans="1:63" ht="20.25" customHeight="1">
      <c r="A16"/>
      <c r="AZ16" s="456" t="s">
        <v>59</v>
      </c>
      <c r="BA16" s="456"/>
      <c r="BB16" s="456"/>
      <c r="BC16" s="456"/>
      <c r="BD16" s="456"/>
      <c r="BF16"/>
      <c r="BK16"/>
    </row>
    <row r="17" spans="1:63" ht="6" customHeight="1">
      <c r="A17"/>
      <c r="AZ17" s="53"/>
      <c r="BA17" s="53"/>
      <c r="BB17" s="53"/>
      <c r="BC17" s="53"/>
      <c r="BD17" s="54"/>
      <c r="BF17"/>
      <c r="BK17"/>
    </row>
    <row r="18" spans="1:63" ht="39.9" customHeight="1" thickBot="1">
      <c r="A18" s="457"/>
      <c r="B18" s="457"/>
      <c r="C18" s="458" t="s">
        <v>81</v>
      </c>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9" t="s">
        <v>61</v>
      </c>
      <c r="AZ18" s="459"/>
      <c r="BA18" s="459"/>
      <c r="BB18" s="459"/>
      <c r="BC18" s="459"/>
      <c r="BD18" s="55"/>
      <c r="BF18"/>
    </row>
    <row r="19" spans="1:63" ht="39.9" customHeight="1" thickBot="1">
      <c r="A19" s="457"/>
      <c r="B19" s="457"/>
      <c r="C19" s="467" t="s">
        <v>82</v>
      </c>
      <c r="D19" s="467"/>
      <c r="E19" s="467"/>
      <c r="F19" s="467"/>
      <c r="G19" s="467" t="s">
        <v>82</v>
      </c>
      <c r="H19" s="467"/>
      <c r="I19" s="467"/>
      <c r="J19" s="467"/>
      <c r="K19" s="467" t="s">
        <v>82</v>
      </c>
      <c r="L19" s="467"/>
      <c r="M19" s="467"/>
      <c r="N19" s="467"/>
      <c r="O19" s="467" t="s">
        <v>82</v>
      </c>
      <c r="P19" s="467"/>
      <c r="Q19" s="467"/>
      <c r="R19" s="467"/>
      <c r="S19" s="467" t="s">
        <v>82</v>
      </c>
      <c r="T19" s="467"/>
      <c r="U19" s="467"/>
      <c r="V19" s="467"/>
      <c r="W19" s="467" t="s">
        <v>82</v>
      </c>
      <c r="X19" s="467"/>
      <c r="Y19" s="467"/>
      <c r="Z19" s="467"/>
      <c r="AA19" s="467" t="s">
        <v>82</v>
      </c>
      <c r="AB19" s="467"/>
      <c r="AC19" s="467"/>
      <c r="AD19" s="467"/>
      <c r="AE19" s="467" t="s">
        <v>82</v>
      </c>
      <c r="AF19" s="467"/>
      <c r="AG19" s="467"/>
      <c r="AH19" s="467"/>
      <c r="AI19" s="467" t="s">
        <v>82</v>
      </c>
      <c r="AJ19" s="467"/>
      <c r="AK19" s="467"/>
      <c r="AL19" s="467"/>
      <c r="AM19" s="467" t="s">
        <v>82</v>
      </c>
      <c r="AN19" s="467"/>
      <c r="AO19" s="467"/>
      <c r="AP19" s="467"/>
      <c r="AQ19" s="467" t="s">
        <v>82</v>
      </c>
      <c r="AR19" s="467"/>
      <c r="AS19" s="467"/>
      <c r="AT19" s="467"/>
      <c r="AU19" s="467" t="s">
        <v>82</v>
      </c>
      <c r="AV19" s="467"/>
      <c r="AW19" s="467"/>
      <c r="AX19" s="467"/>
      <c r="AY19" s="459"/>
      <c r="AZ19" s="459"/>
      <c r="BA19" s="459"/>
      <c r="BB19" s="459"/>
      <c r="BC19" s="459"/>
      <c r="BF19"/>
    </row>
    <row r="20" spans="1:63" ht="39.9" customHeight="1" thickBot="1">
      <c r="A20" s="457"/>
      <c r="B20" s="457"/>
      <c r="C20" s="468" t="s">
        <v>83</v>
      </c>
      <c r="D20" s="468"/>
      <c r="E20" s="468"/>
      <c r="F20" s="468"/>
      <c r="G20" s="468" t="s">
        <v>83</v>
      </c>
      <c r="H20" s="468"/>
      <c r="I20" s="468"/>
      <c r="J20" s="468"/>
      <c r="K20" s="468" t="s">
        <v>83</v>
      </c>
      <c r="L20" s="468"/>
      <c r="M20" s="468"/>
      <c r="N20" s="468"/>
      <c r="O20" s="468" t="s">
        <v>83</v>
      </c>
      <c r="P20" s="468"/>
      <c r="Q20" s="468"/>
      <c r="R20" s="468"/>
      <c r="S20" s="468" t="s">
        <v>83</v>
      </c>
      <c r="T20" s="468"/>
      <c r="U20" s="468"/>
      <c r="V20" s="468"/>
      <c r="W20" s="468" t="s">
        <v>83</v>
      </c>
      <c r="X20" s="468"/>
      <c r="Y20" s="468"/>
      <c r="Z20" s="468"/>
      <c r="AA20" s="468" t="s">
        <v>83</v>
      </c>
      <c r="AB20" s="468"/>
      <c r="AC20" s="468"/>
      <c r="AD20" s="468"/>
      <c r="AE20" s="468" t="s">
        <v>83</v>
      </c>
      <c r="AF20" s="468"/>
      <c r="AG20" s="468"/>
      <c r="AH20" s="468"/>
      <c r="AI20" s="468" t="s">
        <v>83</v>
      </c>
      <c r="AJ20" s="468"/>
      <c r="AK20" s="468"/>
      <c r="AL20" s="468"/>
      <c r="AM20" s="468" t="s">
        <v>83</v>
      </c>
      <c r="AN20" s="468"/>
      <c r="AO20" s="468"/>
      <c r="AP20" s="468"/>
      <c r="AQ20" s="468" t="s">
        <v>83</v>
      </c>
      <c r="AR20" s="468"/>
      <c r="AS20" s="468"/>
      <c r="AT20" s="468"/>
      <c r="AU20" s="468" t="s">
        <v>83</v>
      </c>
      <c r="AV20" s="468"/>
      <c r="AW20" s="468"/>
      <c r="AX20" s="468"/>
      <c r="AY20" s="459"/>
      <c r="AZ20" s="459"/>
      <c r="BA20" s="459"/>
      <c r="BB20" s="459"/>
      <c r="BC20" s="459"/>
      <c r="BF20"/>
    </row>
    <row r="21" spans="1:63" ht="47.25" customHeight="1" thickBot="1">
      <c r="A21" s="59" t="s">
        <v>74</v>
      </c>
      <c r="B21" s="57" t="s">
        <v>84</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4"/>
      <c r="AV21" s="464"/>
      <c r="AW21" s="464"/>
      <c r="AX21" s="464"/>
      <c r="AY21" s="463">
        <f>SUM(C21:AX21)</f>
        <v>0</v>
      </c>
      <c r="AZ21" s="463"/>
      <c r="BA21" s="463"/>
      <c r="BB21" s="463"/>
      <c r="BC21" s="463"/>
      <c r="BF21" s="60" t="str">
        <f>IFERROR(IF(AND(ISNUMBER(AY13),ISNUMBER(AY21),AY13=AY21),"○","×"),"")</f>
        <v>○</v>
      </c>
    </row>
    <row r="22" spans="1:63" ht="45" customHeight="1" thickBot="1">
      <c r="A22" s="61" t="s">
        <v>76</v>
      </c>
      <c r="B22" s="57" t="s">
        <v>85</v>
      </c>
      <c r="C22" s="465">
        <f>SUM(C23:F24)</f>
        <v>0</v>
      </c>
      <c r="D22" s="465"/>
      <c r="E22" s="465"/>
      <c r="F22" s="465"/>
      <c r="G22" s="465">
        <f>SUM(G23:J24)</f>
        <v>0</v>
      </c>
      <c r="H22" s="465"/>
      <c r="I22" s="465"/>
      <c r="J22" s="465"/>
      <c r="K22" s="465">
        <f>SUM(K23:N24)</f>
        <v>0</v>
      </c>
      <c r="L22" s="465"/>
      <c r="M22" s="465"/>
      <c r="N22" s="465"/>
      <c r="O22" s="465">
        <f>SUM(O23:R24)</f>
        <v>0</v>
      </c>
      <c r="P22" s="465"/>
      <c r="Q22" s="465"/>
      <c r="R22" s="465"/>
      <c r="S22" s="465">
        <f>SUM(S23:V24)</f>
        <v>0</v>
      </c>
      <c r="T22" s="465"/>
      <c r="U22" s="465"/>
      <c r="V22" s="465"/>
      <c r="W22" s="465">
        <f>SUM(W23:Z24)</f>
        <v>0</v>
      </c>
      <c r="X22" s="465"/>
      <c r="Y22" s="465"/>
      <c r="Z22" s="465"/>
      <c r="AA22" s="465">
        <f>SUM(AA23:AD24)</f>
        <v>0</v>
      </c>
      <c r="AB22" s="465"/>
      <c r="AC22" s="465"/>
      <c r="AD22" s="465"/>
      <c r="AE22" s="465">
        <f>SUM(AE23:AH24)</f>
        <v>0</v>
      </c>
      <c r="AF22" s="465"/>
      <c r="AG22" s="465"/>
      <c r="AH22" s="465"/>
      <c r="AI22" s="465">
        <f>SUM(AI23:AL24)</f>
        <v>0</v>
      </c>
      <c r="AJ22" s="465"/>
      <c r="AK22" s="465"/>
      <c r="AL22" s="465"/>
      <c r="AM22" s="465">
        <f>SUM(AM23:AP24)</f>
        <v>0</v>
      </c>
      <c r="AN22" s="465"/>
      <c r="AO22" s="465"/>
      <c r="AP22" s="465"/>
      <c r="AQ22" s="465">
        <f>SUM(AQ23:AT24)</f>
        <v>0</v>
      </c>
      <c r="AR22" s="465"/>
      <c r="AS22" s="465"/>
      <c r="AT22" s="465"/>
      <c r="AU22" s="470">
        <f>SUM(AU23:AX24)</f>
        <v>0</v>
      </c>
      <c r="AV22" s="470"/>
      <c r="AW22" s="470"/>
      <c r="AX22" s="470"/>
      <c r="AY22" s="469">
        <f>SUM(C22:AX22)</f>
        <v>0</v>
      </c>
      <c r="AZ22" s="469"/>
      <c r="BA22" s="469"/>
      <c r="BB22" s="469"/>
      <c r="BC22" s="469"/>
    </row>
    <row r="23" spans="1:63" ht="60" customHeight="1">
      <c r="A23" s="62"/>
      <c r="B23" s="63" t="s">
        <v>86</v>
      </c>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2">
        <f>SUM(C23:AX23)</f>
        <v>0</v>
      </c>
      <c r="AZ23" s="472"/>
      <c r="BA23" s="472"/>
      <c r="BB23" s="472"/>
      <c r="BC23" s="472"/>
    </row>
    <row r="24" spans="1:63" ht="59.25" customHeight="1" thickBot="1">
      <c r="A24" s="62"/>
      <c r="B24" s="64" t="s">
        <v>87</v>
      </c>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5">
        <f>SUM(C24:AX24)</f>
        <v>0</v>
      </c>
      <c r="AZ24" s="475"/>
      <c r="BA24" s="475"/>
      <c r="BB24" s="475"/>
      <c r="BC24" s="475"/>
    </row>
    <row r="25" spans="1:63" ht="39.9" customHeight="1">
      <c r="A25" s="59" t="s">
        <v>78</v>
      </c>
      <c r="B25" s="57" t="s">
        <v>88</v>
      </c>
      <c r="C25" s="465">
        <f>SUM(C21:F22)</f>
        <v>0</v>
      </c>
      <c r="D25" s="465"/>
      <c r="E25" s="465"/>
      <c r="F25" s="465"/>
      <c r="G25" s="465">
        <f>SUM(G21:J22)</f>
        <v>0</v>
      </c>
      <c r="H25" s="465"/>
      <c r="I25" s="465"/>
      <c r="J25" s="465"/>
      <c r="K25" s="465">
        <f>SUM(K21:N22)</f>
        <v>0</v>
      </c>
      <c r="L25" s="465"/>
      <c r="M25" s="465"/>
      <c r="N25" s="465"/>
      <c r="O25" s="465">
        <f>SUM(O21:R22)</f>
        <v>0</v>
      </c>
      <c r="P25" s="465"/>
      <c r="Q25" s="465"/>
      <c r="R25" s="465"/>
      <c r="S25" s="465">
        <f>SUM(S21:V22)</f>
        <v>0</v>
      </c>
      <c r="T25" s="465"/>
      <c r="U25" s="465"/>
      <c r="V25" s="465"/>
      <c r="W25" s="465">
        <f>SUM(W21:Z22)</f>
        <v>0</v>
      </c>
      <c r="X25" s="465"/>
      <c r="Y25" s="465"/>
      <c r="Z25" s="465"/>
      <c r="AA25" s="465">
        <f>SUM(AA21:AD22)</f>
        <v>0</v>
      </c>
      <c r="AB25" s="465"/>
      <c r="AC25" s="465"/>
      <c r="AD25" s="465"/>
      <c r="AE25" s="465">
        <f>SUM(AE21:AH22)</f>
        <v>0</v>
      </c>
      <c r="AF25" s="465"/>
      <c r="AG25" s="465"/>
      <c r="AH25" s="465"/>
      <c r="AI25" s="465">
        <f>SUM(AI21:AL22)</f>
        <v>0</v>
      </c>
      <c r="AJ25" s="465"/>
      <c r="AK25" s="465"/>
      <c r="AL25" s="465"/>
      <c r="AM25" s="465">
        <f>SUM(AM21:AP22)</f>
        <v>0</v>
      </c>
      <c r="AN25" s="465"/>
      <c r="AO25" s="465"/>
      <c r="AP25" s="465"/>
      <c r="AQ25" s="465">
        <f>SUM(AQ21:AT22)</f>
        <v>0</v>
      </c>
      <c r="AR25" s="465"/>
      <c r="AS25" s="465"/>
      <c r="AT25" s="465"/>
      <c r="AU25" s="465">
        <f>SUM(AU21:AX22)</f>
        <v>0</v>
      </c>
      <c r="AV25" s="465"/>
      <c r="AW25" s="465"/>
      <c r="AX25" s="465"/>
      <c r="AY25" s="474">
        <f>SUM(C25:AX25)</f>
        <v>0</v>
      </c>
      <c r="AZ25" s="474"/>
      <c r="BA25" s="474"/>
      <c r="BB25" s="474"/>
      <c r="BC25" s="474"/>
    </row>
    <row r="26" spans="1:63" ht="18.899999999999999" customHeight="1"/>
    <row r="27" spans="1:63" ht="18.899999999999999" customHeight="1"/>
  </sheetData>
  <sheetProtection selectLockedCells="1" selectUnlockedCells="1"/>
  <mergeCells count="162">
    <mergeCell ref="AM25:AP25"/>
    <mergeCell ref="AQ25:AT25"/>
    <mergeCell ref="AU25:AX25"/>
    <mergeCell ref="AY25:BC25"/>
    <mergeCell ref="AY24:BC24"/>
    <mergeCell ref="C25:F25"/>
    <mergeCell ref="G25:J25"/>
    <mergeCell ref="K25:N25"/>
    <mergeCell ref="O25:R25"/>
    <mergeCell ref="S25:V25"/>
    <mergeCell ref="W25:Z25"/>
    <mergeCell ref="AA25:AD25"/>
    <mergeCell ref="AE25:AH25"/>
    <mergeCell ref="AI25:AL25"/>
    <mergeCell ref="AA24:AD24"/>
    <mergeCell ref="AE24:AH24"/>
    <mergeCell ref="AI24:AL24"/>
    <mergeCell ref="AM24:AP24"/>
    <mergeCell ref="AQ24:AT24"/>
    <mergeCell ref="AU24:AX24"/>
    <mergeCell ref="AM23:AP23"/>
    <mergeCell ref="AQ23:AT23"/>
    <mergeCell ref="AU23:AX23"/>
    <mergeCell ref="AY23:BC23"/>
    <mergeCell ref="C24:F24"/>
    <mergeCell ref="G24:J24"/>
    <mergeCell ref="K24:N24"/>
    <mergeCell ref="O24:R24"/>
    <mergeCell ref="S24:V24"/>
    <mergeCell ref="W24:Z24"/>
    <mergeCell ref="C23:F23"/>
    <mergeCell ref="G23:J23"/>
    <mergeCell ref="K23:N23"/>
    <mergeCell ref="O23:R23"/>
    <mergeCell ref="S23:V23"/>
    <mergeCell ref="W23:Z23"/>
    <mergeCell ref="AA23:AD23"/>
    <mergeCell ref="AE23:AH23"/>
    <mergeCell ref="AI23:AL23"/>
    <mergeCell ref="AA22:AD22"/>
    <mergeCell ref="AE22:AH22"/>
    <mergeCell ref="AI22:AL22"/>
    <mergeCell ref="AM22:AP22"/>
    <mergeCell ref="AQ22:AT22"/>
    <mergeCell ref="AU22:AX22"/>
    <mergeCell ref="C22:F22"/>
    <mergeCell ref="G22:J22"/>
    <mergeCell ref="K22:N22"/>
    <mergeCell ref="O22:R22"/>
    <mergeCell ref="S22:V22"/>
    <mergeCell ref="W22:Z22"/>
    <mergeCell ref="AI21:AL21"/>
    <mergeCell ref="AM21:AP21"/>
    <mergeCell ref="AQ21:AT21"/>
    <mergeCell ref="AU21:AX21"/>
    <mergeCell ref="AY21:BC21"/>
    <mergeCell ref="AM20:AP20"/>
    <mergeCell ref="AQ20:AT20"/>
    <mergeCell ref="AU20:AX20"/>
    <mergeCell ref="AY22:BC22"/>
    <mergeCell ref="C21:F21"/>
    <mergeCell ref="G21:J21"/>
    <mergeCell ref="K21:N21"/>
    <mergeCell ref="O21:R21"/>
    <mergeCell ref="S21:V21"/>
    <mergeCell ref="W21:Z21"/>
    <mergeCell ref="AA21:AD21"/>
    <mergeCell ref="AU19:AX19"/>
    <mergeCell ref="C20:F20"/>
    <mergeCell ref="G20:J20"/>
    <mergeCell ref="K20:N20"/>
    <mergeCell ref="O20:R20"/>
    <mergeCell ref="S20:V20"/>
    <mergeCell ref="W20:Z20"/>
    <mergeCell ref="AA20:AD20"/>
    <mergeCell ref="AE20:AH20"/>
    <mergeCell ref="AI20:AL20"/>
    <mergeCell ref="W19:Z19"/>
    <mergeCell ref="AA19:AD19"/>
    <mergeCell ref="AE19:AH19"/>
    <mergeCell ref="AI19:AL19"/>
    <mergeCell ref="AM19:AP19"/>
    <mergeCell ref="AQ19:AT19"/>
    <mergeCell ref="AE21:AH21"/>
    <mergeCell ref="C13:F13"/>
    <mergeCell ref="G13:J13"/>
    <mergeCell ref="K13:N13"/>
    <mergeCell ref="O13:R13"/>
    <mergeCell ref="S13:V13"/>
    <mergeCell ref="W13:Z13"/>
    <mergeCell ref="AY13:BC13"/>
    <mergeCell ref="AZ16:BD16"/>
    <mergeCell ref="A18:B20"/>
    <mergeCell ref="C18:AX18"/>
    <mergeCell ref="AY18:BC20"/>
    <mergeCell ref="C19:F19"/>
    <mergeCell ref="G19:J19"/>
    <mergeCell ref="K19:N19"/>
    <mergeCell ref="O19:R19"/>
    <mergeCell ref="S19:V19"/>
    <mergeCell ref="AA13:AD13"/>
    <mergeCell ref="AE13:AH13"/>
    <mergeCell ref="AI13:AL13"/>
    <mergeCell ref="AM13:AP13"/>
    <mergeCell ref="AQ13:AT13"/>
    <mergeCell ref="AU13:AX13"/>
    <mergeCell ref="AY11:BC11"/>
    <mergeCell ref="C12:F12"/>
    <mergeCell ref="G12:J12"/>
    <mergeCell ref="K12:N12"/>
    <mergeCell ref="O12:R12"/>
    <mergeCell ref="S12:V12"/>
    <mergeCell ref="W12:Z12"/>
    <mergeCell ref="AA12:AD12"/>
    <mergeCell ref="AE12:AH12"/>
    <mergeCell ref="AI12:AL12"/>
    <mergeCell ref="AA11:AD11"/>
    <mergeCell ref="AE11:AH11"/>
    <mergeCell ref="AI11:AL11"/>
    <mergeCell ref="AM11:AP11"/>
    <mergeCell ref="AQ11:AT11"/>
    <mergeCell ref="AU11:AX11"/>
    <mergeCell ref="AM12:AP12"/>
    <mergeCell ref="AQ12:AT12"/>
    <mergeCell ref="AU12:AX12"/>
    <mergeCell ref="AY12:BC12"/>
    <mergeCell ref="AI9:AL9"/>
    <mergeCell ref="AM9:AP9"/>
    <mergeCell ref="AI10:AL10"/>
    <mergeCell ref="AM10:AP10"/>
    <mergeCell ref="AQ10:AT10"/>
    <mergeCell ref="AU10:AX10"/>
    <mergeCell ref="C11:F11"/>
    <mergeCell ref="G11:J11"/>
    <mergeCell ref="K11:N11"/>
    <mergeCell ref="O11:R11"/>
    <mergeCell ref="S11:V11"/>
    <mergeCell ref="W11:Z11"/>
    <mergeCell ref="A3:F3"/>
    <mergeCell ref="AN3:AW3"/>
    <mergeCell ref="AZ6:BD6"/>
    <mergeCell ref="A8:B10"/>
    <mergeCell ref="C8:AX8"/>
    <mergeCell ref="AY8:BC10"/>
    <mergeCell ref="C9:F9"/>
    <mergeCell ref="G9:J9"/>
    <mergeCell ref="K9:N9"/>
    <mergeCell ref="O9:R9"/>
    <mergeCell ref="AQ9:AT9"/>
    <mergeCell ref="AU9:AX9"/>
    <mergeCell ref="C10:F10"/>
    <mergeCell ref="G10:J10"/>
    <mergeCell ref="K10:N10"/>
    <mergeCell ref="O10:R10"/>
    <mergeCell ref="S10:V10"/>
    <mergeCell ref="W10:Z10"/>
    <mergeCell ref="AA10:AD10"/>
    <mergeCell ref="AE10:AH10"/>
    <mergeCell ref="S9:V9"/>
    <mergeCell ref="W9:Z9"/>
    <mergeCell ref="AA9:AD9"/>
    <mergeCell ref="AE9:AH9"/>
  </mergeCells>
  <phoneticPr fontId="23"/>
  <pageMargins left="0.7" right="0.7" top="0.75" bottom="0.75" header="0.51180555555555551" footer="0.51180555555555551"/>
  <pageSetup paperSize="9" scale="56" firstPageNumber="0"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27"/>
  <sheetViews>
    <sheetView zoomScale="80" zoomScaleNormal="80" workbookViewId="0">
      <selection activeCell="T19" sqref="T19:AA19"/>
    </sheetView>
  </sheetViews>
  <sheetFormatPr defaultColWidth="2.44140625" defaultRowHeight="13.2"/>
  <cols>
    <col min="1" max="1" width="5.6640625" style="17" customWidth="1"/>
    <col min="2" max="2" width="35.5546875" style="17" customWidth="1"/>
    <col min="3" max="3" width="3.88671875" style="17" customWidth="1"/>
    <col min="4" max="56" width="3.6640625" style="17" customWidth="1"/>
    <col min="57" max="57" width="2.44140625" style="17"/>
    <col min="58" max="58" width="9.21875" style="17" customWidth="1"/>
    <col min="59" max="16384" width="2.44140625" style="17"/>
  </cols>
  <sheetData>
    <row r="1" spans="1:63" ht="39.9" customHeight="1">
      <c r="A1" s="86" t="s">
        <v>140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F1"/>
      <c r="BK1"/>
    </row>
    <row r="2" spans="1:63" ht="18" customHeight="1" thickBot="1">
      <c r="A2"/>
      <c r="B2"/>
      <c r="C2"/>
      <c r="D2"/>
      <c r="E2"/>
      <c r="F2"/>
      <c r="G2"/>
      <c r="H2"/>
      <c r="I2"/>
      <c r="J2"/>
      <c r="K2"/>
      <c r="L2"/>
      <c r="M2"/>
      <c r="N2"/>
      <c r="O2"/>
      <c r="AF2"/>
      <c r="AG2"/>
      <c r="AH2"/>
      <c r="AI2"/>
      <c r="AJ2"/>
      <c r="AK2"/>
      <c r="AL2"/>
      <c r="AM2"/>
      <c r="AW2"/>
      <c r="AX2"/>
      <c r="AY2"/>
      <c r="AZ2"/>
      <c r="BA2"/>
      <c r="BB2"/>
      <c r="BC2"/>
      <c r="BD2"/>
      <c r="BF2"/>
      <c r="BK2"/>
    </row>
    <row r="3" spans="1:63" ht="27.75" customHeight="1" thickBot="1">
      <c r="A3" s="476" t="s">
        <v>155</v>
      </c>
      <c r="B3" s="453"/>
      <c r="C3" s="453"/>
      <c r="D3" s="453"/>
      <c r="E3" s="453"/>
      <c r="F3" s="453"/>
      <c r="G3"/>
      <c r="H3"/>
      <c r="I3"/>
      <c r="J3"/>
      <c r="K3"/>
      <c r="L3"/>
      <c r="M3"/>
      <c r="N3"/>
      <c r="O3"/>
      <c r="P3"/>
      <c r="Q3"/>
      <c r="R3"/>
      <c r="S3"/>
      <c r="T3"/>
      <c r="U3"/>
      <c r="V3"/>
      <c r="W3"/>
      <c r="X3"/>
      <c r="Y3"/>
      <c r="Z3"/>
      <c r="AA3"/>
      <c r="AB3"/>
      <c r="AC3"/>
      <c r="AD3"/>
      <c r="AE3"/>
      <c r="AF3"/>
      <c r="AG3"/>
      <c r="AH3"/>
      <c r="AI3"/>
      <c r="AJ3"/>
      <c r="AK3"/>
      <c r="AL3" s="49"/>
      <c r="AM3" s="50"/>
      <c r="AN3" s="454" t="s">
        <v>156</v>
      </c>
      <c r="AO3" s="455"/>
      <c r="AP3" s="455"/>
      <c r="AQ3" s="455"/>
      <c r="AR3" s="455"/>
      <c r="AS3" s="455"/>
      <c r="AT3" s="455"/>
      <c r="AU3" s="455"/>
      <c r="AV3" s="455"/>
      <c r="AW3" s="455"/>
      <c r="AX3"/>
      <c r="AY3"/>
      <c r="AZ3"/>
      <c r="BA3"/>
      <c r="BB3"/>
      <c r="BC3"/>
      <c r="BD3"/>
      <c r="BF3"/>
      <c r="BK3"/>
    </row>
    <row r="4" spans="1:63" ht="13.5" customHeight="1">
      <c r="A4" s="51"/>
      <c r="BF4"/>
      <c r="BK4"/>
    </row>
    <row r="5" spans="1:63" ht="31.5" customHeight="1">
      <c r="A5" s="51" t="s">
        <v>141</v>
      </c>
      <c r="BF5"/>
      <c r="BK5"/>
    </row>
    <row r="6" spans="1:63" ht="20.25" customHeight="1">
      <c r="A6"/>
      <c r="AZ6" s="456" t="s">
        <v>59</v>
      </c>
      <c r="BA6" s="456"/>
      <c r="BB6" s="456"/>
      <c r="BC6" s="456"/>
      <c r="BD6" s="456"/>
      <c r="BF6"/>
      <c r="BK6"/>
    </row>
    <row r="7" spans="1:63" ht="6" customHeight="1">
      <c r="A7"/>
      <c r="AZ7" s="53"/>
      <c r="BA7" s="53"/>
      <c r="BB7" s="53"/>
      <c r="BC7" s="53"/>
      <c r="BD7" s="54"/>
      <c r="BF7"/>
      <c r="BK7"/>
    </row>
    <row r="8" spans="1:63" ht="39.9" customHeight="1" thickBot="1">
      <c r="A8" s="457"/>
      <c r="B8" s="457"/>
      <c r="C8" s="458" t="s">
        <v>60</v>
      </c>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8"/>
      <c r="AY8" s="459" t="s">
        <v>61</v>
      </c>
      <c r="AZ8" s="459"/>
      <c r="BA8" s="459"/>
      <c r="BB8" s="459"/>
      <c r="BC8" s="459"/>
      <c r="BD8" s="55"/>
      <c r="BF8"/>
    </row>
    <row r="9" spans="1:63" ht="39.9" customHeight="1" thickBot="1">
      <c r="A9" s="457"/>
      <c r="B9" s="457"/>
      <c r="C9" s="477" t="s">
        <v>142</v>
      </c>
      <c r="D9" s="460"/>
      <c r="E9" s="460"/>
      <c r="F9" s="460"/>
      <c r="G9" s="477" t="s">
        <v>142</v>
      </c>
      <c r="H9" s="460"/>
      <c r="I9" s="460"/>
      <c r="J9" s="460"/>
      <c r="K9" s="477" t="s">
        <v>142</v>
      </c>
      <c r="L9" s="460"/>
      <c r="M9" s="460"/>
      <c r="N9" s="460"/>
      <c r="O9" s="477" t="s">
        <v>142</v>
      </c>
      <c r="P9" s="460"/>
      <c r="Q9" s="460"/>
      <c r="R9" s="460"/>
      <c r="S9" s="477" t="s">
        <v>142</v>
      </c>
      <c r="T9" s="460"/>
      <c r="U9" s="460"/>
      <c r="V9" s="460"/>
      <c r="W9" s="477" t="s">
        <v>142</v>
      </c>
      <c r="X9" s="460"/>
      <c r="Y9" s="460"/>
      <c r="Z9" s="460"/>
      <c r="AA9" s="477" t="s">
        <v>142</v>
      </c>
      <c r="AB9" s="460"/>
      <c r="AC9" s="460"/>
      <c r="AD9" s="460"/>
      <c r="AE9" s="477" t="s">
        <v>142</v>
      </c>
      <c r="AF9" s="460"/>
      <c r="AG9" s="460"/>
      <c r="AH9" s="460"/>
      <c r="AI9" s="477" t="s">
        <v>142</v>
      </c>
      <c r="AJ9" s="460"/>
      <c r="AK9" s="460"/>
      <c r="AL9" s="460"/>
      <c r="AM9" s="477" t="s">
        <v>143</v>
      </c>
      <c r="AN9" s="460"/>
      <c r="AO9" s="460"/>
      <c r="AP9" s="460"/>
      <c r="AQ9" s="477" t="s">
        <v>143</v>
      </c>
      <c r="AR9" s="460"/>
      <c r="AS9" s="460"/>
      <c r="AT9" s="460"/>
      <c r="AU9" s="477" t="s">
        <v>143</v>
      </c>
      <c r="AV9" s="460"/>
      <c r="AW9" s="460"/>
      <c r="AX9" s="460"/>
      <c r="AY9" s="459"/>
      <c r="AZ9" s="459"/>
      <c r="BA9" s="459"/>
      <c r="BB9" s="459"/>
      <c r="BC9" s="459"/>
      <c r="BF9"/>
    </row>
    <row r="10" spans="1:63" ht="39.9" customHeight="1" thickBot="1">
      <c r="A10" s="457"/>
      <c r="B10" s="457"/>
      <c r="C10" s="461" t="s">
        <v>62</v>
      </c>
      <c r="D10" s="461"/>
      <c r="E10" s="461"/>
      <c r="F10" s="461"/>
      <c r="G10" s="461" t="s">
        <v>63</v>
      </c>
      <c r="H10" s="461"/>
      <c r="I10" s="461"/>
      <c r="J10" s="461"/>
      <c r="K10" s="461" t="s">
        <v>64</v>
      </c>
      <c r="L10" s="461"/>
      <c r="M10" s="461"/>
      <c r="N10" s="461"/>
      <c r="O10" s="461" t="s">
        <v>65</v>
      </c>
      <c r="P10" s="461"/>
      <c r="Q10" s="461"/>
      <c r="R10" s="461"/>
      <c r="S10" s="461" t="s">
        <v>66</v>
      </c>
      <c r="T10" s="461"/>
      <c r="U10" s="461"/>
      <c r="V10" s="461"/>
      <c r="W10" s="461" t="s">
        <v>67</v>
      </c>
      <c r="X10" s="461"/>
      <c r="Y10" s="461"/>
      <c r="Z10" s="461"/>
      <c r="AA10" s="461" t="s">
        <v>68</v>
      </c>
      <c r="AB10" s="461"/>
      <c r="AC10" s="461"/>
      <c r="AD10" s="461"/>
      <c r="AE10" s="461" t="s">
        <v>69</v>
      </c>
      <c r="AF10" s="461"/>
      <c r="AG10" s="461"/>
      <c r="AH10" s="461"/>
      <c r="AI10" s="461" t="s">
        <v>70</v>
      </c>
      <c r="AJ10" s="461"/>
      <c r="AK10" s="461"/>
      <c r="AL10" s="461"/>
      <c r="AM10" s="461" t="s">
        <v>71</v>
      </c>
      <c r="AN10" s="461"/>
      <c r="AO10" s="461"/>
      <c r="AP10" s="461"/>
      <c r="AQ10" s="461" t="s">
        <v>72</v>
      </c>
      <c r="AR10" s="461"/>
      <c r="AS10" s="461"/>
      <c r="AT10" s="461"/>
      <c r="AU10" s="461" t="s">
        <v>73</v>
      </c>
      <c r="AV10" s="461"/>
      <c r="AW10" s="461"/>
      <c r="AX10" s="461"/>
      <c r="AY10" s="459"/>
      <c r="AZ10" s="459"/>
      <c r="BA10" s="459"/>
      <c r="BB10" s="459"/>
      <c r="BC10" s="459"/>
      <c r="BF10"/>
    </row>
    <row r="11" spans="1:63" ht="39.9" customHeight="1" thickBot="1">
      <c r="A11" s="56" t="s">
        <v>74</v>
      </c>
      <c r="B11" s="57" t="s">
        <v>75</v>
      </c>
      <c r="C11" s="478">
        <v>100000</v>
      </c>
      <c r="D11" s="478"/>
      <c r="E11" s="478"/>
      <c r="F11" s="478"/>
      <c r="G11" s="478">
        <v>100000</v>
      </c>
      <c r="H11" s="478"/>
      <c r="I11" s="478"/>
      <c r="J11" s="478"/>
      <c r="K11" s="478">
        <v>100000</v>
      </c>
      <c r="L11" s="478"/>
      <c r="M11" s="478"/>
      <c r="N11" s="478"/>
      <c r="O11" s="478">
        <v>100000</v>
      </c>
      <c r="P11" s="478"/>
      <c r="Q11" s="478"/>
      <c r="R11" s="478"/>
      <c r="S11" s="478">
        <v>100000</v>
      </c>
      <c r="T11" s="478"/>
      <c r="U11" s="478"/>
      <c r="V11" s="478"/>
      <c r="W11" s="478">
        <v>100000</v>
      </c>
      <c r="X11" s="478"/>
      <c r="Y11" s="478"/>
      <c r="Z11" s="478"/>
      <c r="AA11" s="478">
        <v>100000</v>
      </c>
      <c r="AB11" s="478"/>
      <c r="AC11" s="478"/>
      <c r="AD11" s="478"/>
      <c r="AE11" s="478">
        <v>100000</v>
      </c>
      <c r="AF11" s="478"/>
      <c r="AG11" s="478"/>
      <c r="AH11" s="478"/>
      <c r="AI11" s="478">
        <v>100000</v>
      </c>
      <c r="AJ11" s="478"/>
      <c r="AK11" s="478"/>
      <c r="AL11" s="478"/>
      <c r="AM11" s="478">
        <v>100000</v>
      </c>
      <c r="AN11" s="478"/>
      <c r="AO11" s="478"/>
      <c r="AP11" s="478"/>
      <c r="AQ11" s="478">
        <v>100000</v>
      </c>
      <c r="AR11" s="478"/>
      <c r="AS11" s="478"/>
      <c r="AT11" s="478"/>
      <c r="AU11" s="479">
        <v>100000</v>
      </c>
      <c r="AV11" s="479"/>
      <c r="AW11" s="479"/>
      <c r="AX11" s="479"/>
      <c r="AY11" s="463">
        <f>SUM(C11:AX11)</f>
        <v>1200000</v>
      </c>
      <c r="AZ11" s="463"/>
      <c r="BA11" s="463"/>
      <c r="BB11" s="463"/>
      <c r="BC11" s="463"/>
      <c r="BF11"/>
    </row>
    <row r="12" spans="1:63" ht="39.9" customHeight="1" thickBot="1">
      <c r="A12" s="58" t="s">
        <v>76</v>
      </c>
      <c r="B12" s="57" t="s">
        <v>77</v>
      </c>
      <c r="C12" s="478">
        <v>0</v>
      </c>
      <c r="D12" s="478"/>
      <c r="E12" s="478"/>
      <c r="F12" s="478"/>
      <c r="G12" s="478">
        <v>0</v>
      </c>
      <c r="H12" s="478"/>
      <c r="I12" s="478"/>
      <c r="J12" s="478"/>
      <c r="K12" s="478">
        <v>0</v>
      </c>
      <c r="L12" s="478"/>
      <c r="M12" s="478"/>
      <c r="N12" s="478"/>
      <c r="O12" s="478">
        <v>0</v>
      </c>
      <c r="P12" s="478"/>
      <c r="Q12" s="478"/>
      <c r="R12" s="478"/>
      <c r="S12" s="478">
        <v>0</v>
      </c>
      <c r="T12" s="478"/>
      <c r="U12" s="478"/>
      <c r="V12" s="478"/>
      <c r="W12" s="478">
        <v>0</v>
      </c>
      <c r="X12" s="478"/>
      <c r="Y12" s="478"/>
      <c r="Z12" s="478"/>
      <c r="AA12" s="478">
        <v>0</v>
      </c>
      <c r="AB12" s="478"/>
      <c r="AC12" s="478"/>
      <c r="AD12" s="478"/>
      <c r="AE12" s="478">
        <v>0</v>
      </c>
      <c r="AF12" s="478"/>
      <c r="AG12" s="478"/>
      <c r="AH12" s="478"/>
      <c r="AI12" s="478">
        <v>0</v>
      </c>
      <c r="AJ12" s="478"/>
      <c r="AK12" s="478"/>
      <c r="AL12" s="478"/>
      <c r="AM12" s="478">
        <v>0</v>
      </c>
      <c r="AN12" s="478"/>
      <c r="AO12" s="478"/>
      <c r="AP12" s="478"/>
      <c r="AQ12" s="478">
        <v>0</v>
      </c>
      <c r="AR12" s="478"/>
      <c r="AS12" s="478"/>
      <c r="AT12" s="478"/>
      <c r="AU12" s="479">
        <v>0</v>
      </c>
      <c r="AV12" s="479"/>
      <c r="AW12" s="479"/>
      <c r="AX12" s="479"/>
      <c r="AY12" s="463">
        <f>SUM(C12:AX12)</f>
        <v>0</v>
      </c>
      <c r="AZ12" s="463"/>
      <c r="BA12" s="463"/>
      <c r="BB12" s="463"/>
      <c r="BC12" s="463"/>
      <c r="BF12"/>
    </row>
    <row r="13" spans="1:63" ht="39.9" customHeight="1" thickBot="1">
      <c r="A13" s="58" t="s">
        <v>78</v>
      </c>
      <c r="B13" s="57" t="s">
        <v>79</v>
      </c>
      <c r="C13" s="465">
        <f>SUM(C11:F12)</f>
        <v>100000</v>
      </c>
      <c r="D13" s="465"/>
      <c r="E13" s="465"/>
      <c r="F13" s="465"/>
      <c r="G13" s="465">
        <f>SUM(G11:J12)</f>
        <v>100000</v>
      </c>
      <c r="H13" s="465"/>
      <c r="I13" s="465"/>
      <c r="J13" s="465"/>
      <c r="K13" s="465">
        <f>SUM(K11:N12)</f>
        <v>100000</v>
      </c>
      <c r="L13" s="465"/>
      <c r="M13" s="465"/>
      <c r="N13" s="465"/>
      <c r="O13" s="465">
        <f>SUM(O11:R12)</f>
        <v>100000</v>
      </c>
      <c r="P13" s="465"/>
      <c r="Q13" s="465"/>
      <c r="R13" s="465"/>
      <c r="S13" s="465">
        <f>SUM(S11:V12)</f>
        <v>100000</v>
      </c>
      <c r="T13" s="465"/>
      <c r="U13" s="465"/>
      <c r="V13" s="465"/>
      <c r="W13" s="465">
        <f>SUM(W11:Z12)</f>
        <v>100000</v>
      </c>
      <c r="X13" s="465"/>
      <c r="Y13" s="465"/>
      <c r="Z13" s="465"/>
      <c r="AA13" s="465">
        <f>SUM(AA11:AD12)</f>
        <v>100000</v>
      </c>
      <c r="AB13" s="465"/>
      <c r="AC13" s="465"/>
      <c r="AD13" s="465"/>
      <c r="AE13" s="465">
        <f>SUM(AE11:AH12)</f>
        <v>100000</v>
      </c>
      <c r="AF13" s="465"/>
      <c r="AG13" s="465"/>
      <c r="AH13" s="465"/>
      <c r="AI13" s="465">
        <f>SUM(AI11:AL12)</f>
        <v>100000</v>
      </c>
      <c r="AJ13" s="465"/>
      <c r="AK13" s="465"/>
      <c r="AL13" s="465"/>
      <c r="AM13" s="465">
        <f>SUM(AM11:AP12)</f>
        <v>100000</v>
      </c>
      <c r="AN13" s="465"/>
      <c r="AO13" s="465"/>
      <c r="AP13" s="465"/>
      <c r="AQ13" s="465">
        <f>SUM(AQ11:AT12)</f>
        <v>100000</v>
      </c>
      <c r="AR13" s="465"/>
      <c r="AS13" s="465"/>
      <c r="AT13" s="465"/>
      <c r="AU13" s="465">
        <f>SUM(AU11:AX12)</f>
        <v>100000</v>
      </c>
      <c r="AV13" s="465"/>
      <c r="AW13" s="465"/>
      <c r="AX13" s="465"/>
      <c r="AY13" s="466">
        <f>SUM(C13:AX13)</f>
        <v>1200000</v>
      </c>
      <c r="AZ13" s="466"/>
      <c r="BA13" s="466"/>
      <c r="BB13" s="466"/>
      <c r="BC13" s="466"/>
      <c r="BF13"/>
    </row>
    <row r="14" spans="1:63" ht="38.25" customHeight="1">
      <c r="A14" s="51"/>
      <c r="BF14"/>
      <c r="BK14"/>
    </row>
    <row r="15" spans="1:63" ht="39.9" customHeight="1">
      <c r="A15" s="52" t="s">
        <v>80</v>
      </c>
      <c r="BF15"/>
      <c r="BK15"/>
    </row>
    <row r="16" spans="1:63" ht="20.25" customHeight="1">
      <c r="A16"/>
      <c r="AZ16" s="456" t="s">
        <v>59</v>
      </c>
      <c r="BA16" s="456"/>
      <c r="BB16" s="456"/>
      <c r="BC16" s="456"/>
      <c r="BD16" s="456"/>
      <c r="BF16"/>
      <c r="BK16"/>
    </row>
    <row r="17" spans="1:63" ht="6" customHeight="1">
      <c r="A17"/>
      <c r="AZ17" s="53"/>
      <c r="BA17" s="53"/>
      <c r="BB17" s="53"/>
      <c r="BC17" s="53"/>
      <c r="BD17" s="54"/>
      <c r="BF17"/>
      <c r="BK17"/>
    </row>
    <row r="18" spans="1:63" ht="39.9" customHeight="1" thickBot="1">
      <c r="A18" s="457"/>
      <c r="B18" s="457"/>
      <c r="C18" s="458" t="s">
        <v>81</v>
      </c>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9" t="s">
        <v>61</v>
      </c>
      <c r="AZ18" s="459"/>
      <c r="BA18" s="459"/>
      <c r="BB18" s="459"/>
      <c r="BC18" s="459"/>
      <c r="BD18" s="55"/>
      <c r="BF18"/>
    </row>
    <row r="19" spans="1:63" ht="39.9" customHeight="1" thickBot="1">
      <c r="A19" s="457"/>
      <c r="B19" s="457"/>
      <c r="C19" s="480" t="s">
        <v>89</v>
      </c>
      <c r="D19" s="480"/>
      <c r="E19" s="480"/>
      <c r="F19" s="480"/>
      <c r="G19" s="480" t="s">
        <v>89</v>
      </c>
      <c r="H19" s="480"/>
      <c r="I19" s="480"/>
      <c r="J19" s="480"/>
      <c r="K19" s="480" t="s">
        <v>89</v>
      </c>
      <c r="L19" s="480"/>
      <c r="M19" s="480"/>
      <c r="N19" s="480"/>
      <c r="O19" s="480" t="s">
        <v>89</v>
      </c>
      <c r="P19" s="480"/>
      <c r="Q19" s="480"/>
      <c r="R19" s="480"/>
      <c r="S19" s="480" t="s">
        <v>89</v>
      </c>
      <c r="T19" s="480"/>
      <c r="U19" s="480"/>
      <c r="V19" s="480"/>
      <c r="W19" s="480" t="s">
        <v>89</v>
      </c>
      <c r="X19" s="480"/>
      <c r="Y19" s="480"/>
      <c r="Z19" s="480"/>
      <c r="AA19" s="480" t="s">
        <v>89</v>
      </c>
      <c r="AB19" s="480"/>
      <c r="AC19" s="480"/>
      <c r="AD19" s="480"/>
      <c r="AE19" s="480" t="s">
        <v>89</v>
      </c>
      <c r="AF19" s="480"/>
      <c r="AG19" s="480"/>
      <c r="AH19" s="480"/>
      <c r="AI19" s="480" t="s">
        <v>89</v>
      </c>
      <c r="AJ19" s="480"/>
      <c r="AK19" s="480"/>
      <c r="AL19" s="480"/>
      <c r="AM19" s="480" t="s">
        <v>144</v>
      </c>
      <c r="AN19" s="480"/>
      <c r="AO19" s="480"/>
      <c r="AP19" s="480"/>
      <c r="AQ19" s="480" t="s">
        <v>144</v>
      </c>
      <c r="AR19" s="480"/>
      <c r="AS19" s="480"/>
      <c r="AT19" s="480"/>
      <c r="AU19" s="480" t="s">
        <v>144</v>
      </c>
      <c r="AV19" s="480"/>
      <c r="AW19" s="480"/>
      <c r="AX19" s="480"/>
      <c r="AY19" s="459"/>
      <c r="AZ19" s="459"/>
      <c r="BA19" s="459"/>
      <c r="BB19" s="459"/>
      <c r="BC19" s="459"/>
      <c r="BF19"/>
    </row>
    <row r="20" spans="1:63" ht="39.9" customHeight="1" thickBot="1">
      <c r="A20" s="457"/>
      <c r="B20" s="457"/>
      <c r="C20" s="481" t="s">
        <v>62</v>
      </c>
      <c r="D20" s="481"/>
      <c r="E20" s="481"/>
      <c r="F20" s="481"/>
      <c r="G20" s="481" t="s">
        <v>63</v>
      </c>
      <c r="H20" s="481"/>
      <c r="I20" s="481"/>
      <c r="J20" s="481"/>
      <c r="K20" s="481" t="s">
        <v>64</v>
      </c>
      <c r="L20" s="481"/>
      <c r="M20" s="481"/>
      <c r="N20" s="481"/>
      <c r="O20" s="481" t="s">
        <v>65</v>
      </c>
      <c r="P20" s="481"/>
      <c r="Q20" s="481"/>
      <c r="R20" s="481"/>
      <c r="S20" s="481" t="s">
        <v>66</v>
      </c>
      <c r="T20" s="481"/>
      <c r="U20" s="481"/>
      <c r="V20" s="481"/>
      <c r="W20" s="481" t="s">
        <v>67</v>
      </c>
      <c r="X20" s="481"/>
      <c r="Y20" s="481"/>
      <c r="Z20" s="481"/>
      <c r="AA20" s="481" t="s">
        <v>68</v>
      </c>
      <c r="AB20" s="481"/>
      <c r="AC20" s="481"/>
      <c r="AD20" s="481"/>
      <c r="AE20" s="481" t="s">
        <v>69</v>
      </c>
      <c r="AF20" s="481"/>
      <c r="AG20" s="481"/>
      <c r="AH20" s="481"/>
      <c r="AI20" s="481" t="s">
        <v>70</v>
      </c>
      <c r="AJ20" s="481"/>
      <c r="AK20" s="481"/>
      <c r="AL20" s="481"/>
      <c r="AM20" s="481" t="s">
        <v>71</v>
      </c>
      <c r="AN20" s="481"/>
      <c r="AO20" s="481"/>
      <c r="AP20" s="481"/>
      <c r="AQ20" s="481" t="s">
        <v>72</v>
      </c>
      <c r="AR20" s="481"/>
      <c r="AS20" s="481"/>
      <c r="AT20" s="481"/>
      <c r="AU20" s="481" t="s">
        <v>73</v>
      </c>
      <c r="AV20" s="481"/>
      <c r="AW20" s="481"/>
      <c r="AX20" s="481"/>
      <c r="AY20" s="459"/>
      <c r="AZ20" s="459"/>
      <c r="BA20" s="459"/>
      <c r="BB20" s="459"/>
      <c r="BC20" s="459"/>
      <c r="BF20"/>
    </row>
    <row r="21" spans="1:63" ht="47.25" customHeight="1" thickBot="1">
      <c r="A21" s="59" t="s">
        <v>74</v>
      </c>
      <c r="B21" s="57" t="s">
        <v>84</v>
      </c>
      <c r="C21" s="478"/>
      <c r="D21" s="478"/>
      <c r="E21" s="478"/>
      <c r="F21" s="478"/>
      <c r="G21" s="478"/>
      <c r="H21" s="478"/>
      <c r="I21" s="478"/>
      <c r="J21" s="478"/>
      <c r="K21" s="478">
        <v>600000</v>
      </c>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v>600000</v>
      </c>
      <c r="AJ21" s="478"/>
      <c r="AK21" s="478"/>
      <c r="AL21" s="478"/>
      <c r="AM21" s="478"/>
      <c r="AN21" s="478"/>
      <c r="AO21" s="478"/>
      <c r="AP21" s="478"/>
      <c r="AQ21" s="478"/>
      <c r="AR21" s="478"/>
      <c r="AS21" s="478"/>
      <c r="AT21" s="478"/>
      <c r="AU21" s="479"/>
      <c r="AV21" s="479"/>
      <c r="AW21" s="479"/>
      <c r="AX21" s="479"/>
      <c r="AY21" s="463">
        <f>SUM(C21:AX21)</f>
        <v>1200000</v>
      </c>
      <c r="AZ21" s="463"/>
      <c r="BA21" s="463"/>
      <c r="BB21" s="463"/>
      <c r="BC21" s="463"/>
      <c r="BF21" s="60" t="str">
        <f>IFERROR(IF(AND(ISNUMBER(AY13),ISNUMBER(AY21),AY13=AY21),"○","×"),"")</f>
        <v>○</v>
      </c>
    </row>
    <row r="22" spans="1:63" ht="45" customHeight="1" thickBot="1">
      <c r="A22" s="61" t="s">
        <v>76</v>
      </c>
      <c r="B22" s="57" t="s">
        <v>85</v>
      </c>
      <c r="C22" s="465">
        <f>SUM(C23:F24)</f>
        <v>1680000</v>
      </c>
      <c r="D22" s="465"/>
      <c r="E22" s="465"/>
      <c r="F22" s="465"/>
      <c r="G22" s="465">
        <f>SUM(G23:J24)</f>
        <v>1680000</v>
      </c>
      <c r="H22" s="465"/>
      <c r="I22" s="465"/>
      <c r="J22" s="465"/>
      <c r="K22" s="465">
        <f>SUM(K23:N24)</f>
        <v>1690000</v>
      </c>
      <c r="L22" s="465"/>
      <c r="M22" s="465"/>
      <c r="N22" s="465"/>
      <c r="O22" s="465">
        <f>SUM(O23:R24)</f>
        <v>1680000</v>
      </c>
      <c r="P22" s="465"/>
      <c r="Q22" s="465"/>
      <c r="R22" s="465"/>
      <c r="S22" s="465">
        <f>SUM(S23:V24)</f>
        <v>1680000</v>
      </c>
      <c r="T22" s="465"/>
      <c r="U22" s="465"/>
      <c r="V22" s="465"/>
      <c r="W22" s="465">
        <f>SUM(W23:Z24)</f>
        <v>1680000</v>
      </c>
      <c r="X22" s="465"/>
      <c r="Y22" s="465"/>
      <c r="Z22" s="465"/>
      <c r="AA22" s="465">
        <f>SUM(AA23:AD24)</f>
        <v>1680000</v>
      </c>
      <c r="AB22" s="465"/>
      <c r="AC22" s="465"/>
      <c r="AD22" s="465"/>
      <c r="AE22" s="465">
        <f>SUM(AE23:AH24)</f>
        <v>1680000</v>
      </c>
      <c r="AF22" s="465"/>
      <c r="AG22" s="465"/>
      <c r="AH22" s="465"/>
      <c r="AI22" s="465">
        <f>SUM(AI23:AL24)</f>
        <v>1700000</v>
      </c>
      <c r="AJ22" s="465"/>
      <c r="AK22" s="465"/>
      <c r="AL22" s="465"/>
      <c r="AM22" s="465">
        <f>SUM(AM23:AP24)</f>
        <v>1680000</v>
      </c>
      <c r="AN22" s="465"/>
      <c r="AO22" s="465"/>
      <c r="AP22" s="465"/>
      <c r="AQ22" s="465">
        <f>SUM(AQ23:AT24)</f>
        <v>1680000</v>
      </c>
      <c r="AR22" s="465"/>
      <c r="AS22" s="465"/>
      <c r="AT22" s="465"/>
      <c r="AU22" s="470">
        <f>SUM(AU23:AX24)</f>
        <v>1680000</v>
      </c>
      <c r="AV22" s="470"/>
      <c r="AW22" s="470"/>
      <c r="AX22" s="470"/>
      <c r="AY22" s="469">
        <f>SUM(C22:AX22)</f>
        <v>20190000</v>
      </c>
      <c r="AZ22" s="469"/>
      <c r="BA22" s="469"/>
      <c r="BB22" s="469"/>
      <c r="BC22" s="469"/>
    </row>
    <row r="23" spans="1:63" ht="60" customHeight="1">
      <c r="A23" s="62"/>
      <c r="B23" s="63" t="s">
        <v>86</v>
      </c>
      <c r="C23" s="482">
        <v>1680000</v>
      </c>
      <c r="D23" s="482"/>
      <c r="E23" s="482"/>
      <c r="F23" s="482"/>
      <c r="G23" s="482">
        <v>1680000</v>
      </c>
      <c r="H23" s="482"/>
      <c r="I23" s="482"/>
      <c r="J23" s="482"/>
      <c r="K23" s="482">
        <v>1680000</v>
      </c>
      <c r="L23" s="482"/>
      <c r="M23" s="482"/>
      <c r="N23" s="482"/>
      <c r="O23" s="482">
        <v>1680000</v>
      </c>
      <c r="P23" s="482"/>
      <c r="Q23" s="482"/>
      <c r="R23" s="482"/>
      <c r="S23" s="482">
        <v>1680000</v>
      </c>
      <c r="T23" s="482"/>
      <c r="U23" s="482"/>
      <c r="V23" s="482"/>
      <c r="W23" s="482">
        <v>1680000</v>
      </c>
      <c r="X23" s="482"/>
      <c r="Y23" s="482"/>
      <c r="Z23" s="482"/>
      <c r="AA23" s="482">
        <v>1680000</v>
      </c>
      <c r="AB23" s="482"/>
      <c r="AC23" s="482"/>
      <c r="AD23" s="482"/>
      <c r="AE23" s="482">
        <v>1680000</v>
      </c>
      <c r="AF23" s="482"/>
      <c r="AG23" s="482"/>
      <c r="AH23" s="482"/>
      <c r="AI23" s="482">
        <v>1680000</v>
      </c>
      <c r="AJ23" s="482"/>
      <c r="AK23" s="482"/>
      <c r="AL23" s="482"/>
      <c r="AM23" s="482">
        <v>1680000</v>
      </c>
      <c r="AN23" s="482"/>
      <c r="AO23" s="482"/>
      <c r="AP23" s="482"/>
      <c r="AQ23" s="482">
        <v>1680000</v>
      </c>
      <c r="AR23" s="482"/>
      <c r="AS23" s="482"/>
      <c r="AT23" s="482"/>
      <c r="AU23" s="482">
        <v>1680000</v>
      </c>
      <c r="AV23" s="482"/>
      <c r="AW23" s="482"/>
      <c r="AX23" s="482"/>
      <c r="AY23" s="472">
        <f>SUM(C23:AX23)</f>
        <v>20160000</v>
      </c>
      <c r="AZ23" s="472"/>
      <c r="BA23" s="472"/>
      <c r="BB23" s="472"/>
      <c r="BC23" s="472"/>
    </row>
    <row r="24" spans="1:63" ht="59.25" customHeight="1" thickBot="1">
      <c r="A24" s="62"/>
      <c r="B24" s="64" t="s">
        <v>87</v>
      </c>
      <c r="C24" s="483"/>
      <c r="D24" s="483"/>
      <c r="E24" s="483"/>
      <c r="F24" s="483"/>
      <c r="G24" s="483"/>
      <c r="H24" s="483"/>
      <c r="I24" s="483"/>
      <c r="J24" s="483"/>
      <c r="K24" s="483">
        <v>10000</v>
      </c>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v>20000</v>
      </c>
      <c r="AJ24" s="483"/>
      <c r="AK24" s="483"/>
      <c r="AL24" s="483"/>
      <c r="AM24" s="483"/>
      <c r="AN24" s="483"/>
      <c r="AO24" s="483"/>
      <c r="AP24" s="483"/>
      <c r="AQ24" s="483"/>
      <c r="AR24" s="483"/>
      <c r="AS24" s="483"/>
      <c r="AT24" s="483"/>
      <c r="AU24" s="483"/>
      <c r="AV24" s="483"/>
      <c r="AW24" s="483"/>
      <c r="AX24" s="483"/>
      <c r="AY24" s="475">
        <f>SUM(C24:AX24)</f>
        <v>30000</v>
      </c>
      <c r="AZ24" s="475"/>
      <c r="BA24" s="475"/>
      <c r="BB24" s="475"/>
      <c r="BC24" s="475"/>
    </row>
    <row r="25" spans="1:63" ht="39.9" customHeight="1">
      <c r="A25" s="59" t="s">
        <v>78</v>
      </c>
      <c r="B25" s="57" t="s">
        <v>88</v>
      </c>
      <c r="C25" s="465">
        <f>SUM(C21:F22)</f>
        <v>1680000</v>
      </c>
      <c r="D25" s="465"/>
      <c r="E25" s="465"/>
      <c r="F25" s="465"/>
      <c r="G25" s="465">
        <f>SUM(G21:J22)</f>
        <v>1680000</v>
      </c>
      <c r="H25" s="465"/>
      <c r="I25" s="465"/>
      <c r="J25" s="465"/>
      <c r="K25" s="465">
        <f>SUM(K21:N22)</f>
        <v>2290000</v>
      </c>
      <c r="L25" s="465"/>
      <c r="M25" s="465"/>
      <c r="N25" s="465"/>
      <c r="O25" s="465">
        <f>SUM(O21:R22)</f>
        <v>1680000</v>
      </c>
      <c r="P25" s="465"/>
      <c r="Q25" s="465"/>
      <c r="R25" s="465"/>
      <c r="S25" s="465">
        <f>SUM(S21:V22)</f>
        <v>1680000</v>
      </c>
      <c r="T25" s="465"/>
      <c r="U25" s="465"/>
      <c r="V25" s="465"/>
      <c r="W25" s="465">
        <f>SUM(W21:Z22)</f>
        <v>1680000</v>
      </c>
      <c r="X25" s="465"/>
      <c r="Y25" s="465"/>
      <c r="Z25" s="465"/>
      <c r="AA25" s="465">
        <f>SUM(AA21:AD22)</f>
        <v>1680000</v>
      </c>
      <c r="AB25" s="465"/>
      <c r="AC25" s="465"/>
      <c r="AD25" s="465"/>
      <c r="AE25" s="465">
        <f>SUM(AE21:AH22)</f>
        <v>1680000</v>
      </c>
      <c r="AF25" s="465"/>
      <c r="AG25" s="465"/>
      <c r="AH25" s="465"/>
      <c r="AI25" s="465">
        <f>SUM(AI21:AL22)</f>
        <v>2300000</v>
      </c>
      <c r="AJ25" s="465"/>
      <c r="AK25" s="465"/>
      <c r="AL25" s="465"/>
      <c r="AM25" s="465">
        <f>SUM(AM21:AP22)</f>
        <v>1680000</v>
      </c>
      <c r="AN25" s="465"/>
      <c r="AO25" s="465"/>
      <c r="AP25" s="465"/>
      <c r="AQ25" s="465">
        <f>SUM(AQ21:AT22)</f>
        <v>1680000</v>
      </c>
      <c r="AR25" s="465"/>
      <c r="AS25" s="465"/>
      <c r="AT25" s="465"/>
      <c r="AU25" s="465">
        <f>SUM(AU21:AX22)</f>
        <v>1680000</v>
      </c>
      <c r="AV25" s="465"/>
      <c r="AW25" s="465"/>
      <c r="AX25" s="465"/>
      <c r="AY25" s="474">
        <f>SUM(C25:AX25)</f>
        <v>21390000</v>
      </c>
      <c r="AZ25" s="474"/>
      <c r="BA25" s="474"/>
      <c r="BB25" s="474"/>
      <c r="BC25" s="474"/>
    </row>
    <row r="26" spans="1:63" ht="18.899999999999999" customHeight="1"/>
    <row r="27" spans="1:63" ht="18.899999999999999" customHeight="1"/>
  </sheetData>
  <sheetProtection selectLockedCells="1" selectUnlockedCells="1"/>
  <mergeCells count="162">
    <mergeCell ref="AM25:AP25"/>
    <mergeCell ref="AQ25:AT25"/>
    <mergeCell ref="AU25:AX25"/>
    <mergeCell ref="AY25:BC25"/>
    <mergeCell ref="AY24:BC24"/>
    <mergeCell ref="C25:F25"/>
    <mergeCell ref="G25:J25"/>
    <mergeCell ref="K25:N25"/>
    <mergeCell ref="O25:R25"/>
    <mergeCell ref="S25:V25"/>
    <mergeCell ref="W25:Z25"/>
    <mergeCell ref="AA25:AD25"/>
    <mergeCell ref="AE25:AH25"/>
    <mergeCell ref="AI25:AL25"/>
    <mergeCell ref="AA24:AD24"/>
    <mergeCell ref="AE24:AH24"/>
    <mergeCell ref="AI24:AL24"/>
    <mergeCell ref="AM24:AP24"/>
    <mergeCell ref="AQ24:AT24"/>
    <mergeCell ref="AU24:AX24"/>
    <mergeCell ref="AM23:AP23"/>
    <mergeCell ref="AQ23:AT23"/>
    <mergeCell ref="AU23:AX23"/>
    <mergeCell ref="AY23:BC23"/>
    <mergeCell ref="C24:F24"/>
    <mergeCell ref="G24:J24"/>
    <mergeCell ref="K24:N24"/>
    <mergeCell ref="O24:R24"/>
    <mergeCell ref="S24:V24"/>
    <mergeCell ref="W24:Z24"/>
    <mergeCell ref="C23:F23"/>
    <mergeCell ref="G23:J23"/>
    <mergeCell ref="K23:N23"/>
    <mergeCell ref="O23:R23"/>
    <mergeCell ref="S23:V23"/>
    <mergeCell ref="W23:Z23"/>
    <mergeCell ref="AA23:AD23"/>
    <mergeCell ref="AE23:AH23"/>
    <mergeCell ref="AI23:AL23"/>
    <mergeCell ref="AA22:AD22"/>
    <mergeCell ref="AE22:AH22"/>
    <mergeCell ref="AI22:AL22"/>
    <mergeCell ref="AM22:AP22"/>
    <mergeCell ref="AQ22:AT22"/>
    <mergeCell ref="AU22:AX22"/>
    <mergeCell ref="C22:F22"/>
    <mergeCell ref="G22:J22"/>
    <mergeCell ref="K22:N22"/>
    <mergeCell ref="O22:R22"/>
    <mergeCell ref="S22:V22"/>
    <mergeCell ref="W22:Z22"/>
    <mergeCell ref="AI21:AL21"/>
    <mergeCell ref="AM21:AP21"/>
    <mergeCell ref="AQ21:AT21"/>
    <mergeCell ref="AU21:AX21"/>
    <mergeCell ref="AY21:BC21"/>
    <mergeCell ref="AM20:AP20"/>
    <mergeCell ref="AQ20:AT20"/>
    <mergeCell ref="AU20:AX20"/>
    <mergeCell ref="AY22:BC22"/>
    <mergeCell ref="C21:F21"/>
    <mergeCell ref="G21:J21"/>
    <mergeCell ref="K21:N21"/>
    <mergeCell ref="O21:R21"/>
    <mergeCell ref="S21:V21"/>
    <mergeCell ref="W21:Z21"/>
    <mergeCell ref="AA21:AD21"/>
    <mergeCell ref="AU19:AX19"/>
    <mergeCell ref="C20:F20"/>
    <mergeCell ref="G20:J20"/>
    <mergeCell ref="K20:N20"/>
    <mergeCell ref="O20:R20"/>
    <mergeCell ref="S20:V20"/>
    <mergeCell ref="W20:Z20"/>
    <mergeCell ref="AA20:AD20"/>
    <mergeCell ref="AE20:AH20"/>
    <mergeCell ref="AI20:AL20"/>
    <mergeCell ref="W19:Z19"/>
    <mergeCell ref="AA19:AD19"/>
    <mergeCell ref="AE19:AH19"/>
    <mergeCell ref="AI19:AL19"/>
    <mergeCell ref="AM19:AP19"/>
    <mergeCell ref="AQ19:AT19"/>
    <mergeCell ref="AE21:AH21"/>
    <mergeCell ref="C13:F13"/>
    <mergeCell ref="G13:J13"/>
    <mergeCell ref="K13:N13"/>
    <mergeCell ref="O13:R13"/>
    <mergeCell ref="S13:V13"/>
    <mergeCell ref="W13:Z13"/>
    <mergeCell ref="AY13:BC13"/>
    <mergeCell ref="AZ16:BD16"/>
    <mergeCell ref="A18:B20"/>
    <mergeCell ref="C18:AX18"/>
    <mergeCell ref="AY18:BC20"/>
    <mergeCell ref="C19:F19"/>
    <mergeCell ref="G19:J19"/>
    <mergeCell ref="K19:N19"/>
    <mergeCell ref="O19:R19"/>
    <mergeCell ref="S19:V19"/>
    <mergeCell ref="AA13:AD13"/>
    <mergeCell ref="AE13:AH13"/>
    <mergeCell ref="AI13:AL13"/>
    <mergeCell ref="AM13:AP13"/>
    <mergeCell ref="AQ13:AT13"/>
    <mergeCell ref="AU13:AX13"/>
    <mergeCell ref="AY11:BC11"/>
    <mergeCell ref="C12:F12"/>
    <mergeCell ref="G12:J12"/>
    <mergeCell ref="K12:N12"/>
    <mergeCell ref="O12:R12"/>
    <mergeCell ref="S12:V12"/>
    <mergeCell ref="W12:Z12"/>
    <mergeCell ref="AA12:AD12"/>
    <mergeCell ref="AE12:AH12"/>
    <mergeCell ref="AI12:AL12"/>
    <mergeCell ref="AA11:AD11"/>
    <mergeCell ref="AE11:AH11"/>
    <mergeCell ref="AI11:AL11"/>
    <mergeCell ref="AM11:AP11"/>
    <mergeCell ref="AQ11:AT11"/>
    <mergeCell ref="AU11:AX11"/>
    <mergeCell ref="AM12:AP12"/>
    <mergeCell ref="AQ12:AT12"/>
    <mergeCell ref="AU12:AX12"/>
    <mergeCell ref="AY12:BC12"/>
    <mergeCell ref="AI9:AL9"/>
    <mergeCell ref="AM9:AP9"/>
    <mergeCell ref="AI10:AL10"/>
    <mergeCell ref="AM10:AP10"/>
    <mergeCell ref="AQ10:AT10"/>
    <mergeCell ref="AU10:AX10"/>
    <mergeCell ref="C11:F11"/>
    <mergeCell ref="G11:J11"/>
    <mergeCell ref="K11:N11"/>
    <mergeCell ref="O11:R11"/>
    <mergeCell ref="S11:V11"/>
    <mergeCell ref="W11:Z11"/>
    <mergeCell ref="A3:F3"/>
    <mergeCell ref="AN3:AW3"/>
    <mergeCell ref="AZ6:BD6"/>
    <mergeCell ref="A8:B10"/>
    <mergeCell ref="C8:AX8"/>
    <mergeCell ref="AY8:BC10"/>
    <mergeCell ref="C9:F9"/>
    <mergeCell ref="G9:J9"/>
    <mergeCell ref="K9:N9"/>
    <mergeCell ref="O9:R9"/>
    <mergeCell ref="AQ9:AT9"/>
    <mergeCell ref="AU9:AX9"/>
    <mergeCell ref="C10:F10"/>
    <mergeCell ref="G10:J10"/>
    <mergeCell ref="K10:N10"/>
    <mergeCell ref="O10:R10"/>
    <mergeCell ref="S10:V10"/>
    <mergeCell ref="W10:Z10"/>
    <mergeCell ref="AA10:AD10"/>
    <mergeCell ref="AE10:AH10"/>
    <mergeCell ref="S9:V9"/>
    <mergeCell ref="W9:Z9"/>
    <mergeCell ref="AA9:AD9"/>
    <mergeCell ref="AE9:AH9"/>
  </mergeCells>
  <phoneticPr fontId="23"/>
  <pageMargins left="0.7" right="0.7" top="0.75" bottom="0.75" header="0.51180555555555551" footer="0.51180555555555551"/>
  <pageSetup paperSize="9" scale="56" firstPageNumber="0"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K53"/>
  <sheetViews>
    <sheetView topLeftCell="A8" zoomScaleNormal="100" workbookViewId="0">
      <selection activeCell="T19" sqref="T19:AA19"/>
    </sheetView>
  </sheetViews>
  <sheetFormatPr defaultColWidth="2.44140625" defaultRowHeight="13.2"/>
  <cols>
    <col min="1" max="1" width="22.88671875" style="17" customWidth="1"/>
    <col min="2" max="2" width="5.6640625" style="17" customWidth="1"/>
    <col min="3" max="3" width="35.5546875" style="17" customWidth="1"/>
    <col min="4" max="4" width="3.88671875" style="17" customWidth="1"/>
    <col min="5" max="57" width="3.6640625" style="17" customWidth="1"/>
    <col min="58" max="58" width="2.44140625" style="17"/>
    <col min="59" max="59" width="9.21875" style="17" customWidth="1"/>
    <col min="60" max="16384" width="2.44140625" style="17"/>
  </cols>
  <sheetData>
    <row r="1" spans="1:63" ht="39.9" customHeight="1">
      <c r="A1" s="86" t="s">
        <v>145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s="48" t="s">
        <v>90</v>
      </c>
      <c r="BG1"/>
      <c r="BK1"/>
    </row>
    <row r="2" spans="1:63" ht="18" customHeight="1" thickBot="1">
      <c r="A2"/>
      <c r="B2"/>
      <c r="C2"/>
      <c r="D2"/>
      <c r="E2"/>
      <c r="F2"/>
      <c r="G2"/>
      <c r="H2"/>
      <c r="I2"/>
      <c r="J2"/>
      <c r="K2"/>
      <c r="L2"/>
      <c r="M2"/>
      <c r="N2"/>
      <c r="O2"/>
      <c r="P2"/>
      <c r="AG2"/>
      <c r="AH2"/>
      <c r="AI2"/>
      <c r="AJ2"/>
      <c r="AK2"/>
      <c r="AL2"/>
      <c r="AM2"/>
      <c r="AN2"/>
      <c r="AX2"/>
      <c r="AY2"/>
      <c r="AZ2"/>
      <c r="BA2"/>
      <c r="BB2"/>
      <c r="BC2"/>
      <c r="BD2"/>
      <c r="BE2"/>
      <c r="BG2"/>
      <c r="BK2"/>
    </row>
    <row r="3" spans="1:63" ht="27.75" customHeight="1" thickBot="1">
      <c r="A3" s="453" t="s">
        <v>58</v>
      </c>
      <c r="B3" s="453"/>
      <c r="C3" s="453"/>
      <c r="D3" s="65"/>
      <c r="E3" s="65"/>
      <c r="F3" s="65"/>
      <c r="G3"/>
      <c r="H3"/>
      <c r="I3"/>
      <c r="J3"/>
      <c r="K3"/>
      <c r="L3"/>
      <c r="M3"/>
      <c r="N3"/>
      <c r="O3"/>
      <c r="P3"/>
      <c r="Q3"/>
      <c r="R3"/>
      <c r="S3"/>
      <c r="T3"/>
      <c r="U3"/>
      <c r="V3"/>
      <c r="W3"/>
      <c r="X3"/>
      <c r="Y3"/>
      <c r="Z3"/>
      <c r="AA3"/>
      <c r="AB3"/>
      <c r="AC3"/>
      <c r="AD3"/>
      <c r="AE3"/>
      <c r="AF3"/>
      <c r="AG3"/>
      <c r="AH3"/>
      <c r="AI3"/>
      <c r="AJ3"/>
      <c r="AK3"/>
      <c r="AL3"/>
      <c r="AM3" s="49"/>
      <c r="AN3" s="50"/>
      <c r="AO3" s="454" t="s">
        <v>156</v>
      </c>
      <c r="AP3" s="455"/>
      <c r="AQ3" s="455"/>
      <c r="AR3" s="455"/>
      <c r="AS3" s="455"/>
      <c r="AT3" s="455"/>
      <c r="AU3" s="455"/>
      <c r="AV3" s="455"/>
      <c r="AW3" s="455"/>
      <c r="AX3" s="455"/>
      <c r="AY3"/>
      <c r="AZ3"/>
      <c r="BA3"/>
      <c r="BB3"/>
      <c r="BC3"/>
      <c r="BD3"/>
      <c r="BE3"/>
      <c r="BG3"/>
      <c r="BK3"/>
    </row>
    <row r="4" spans="1:63" ht="13.5" customHeight="1">
      <c r="A4"/>
      <c r="B4" s="51"/>
      <c r="BG4"/>
      <c r="BK4"/>
    </row>
    <row r="5" spans="1:63" ht="31.5" customHeight="1">
      <c r="A5" s="51" t="s">
        <v>138</v>
      </c>
      <c r="B5"/>
      <c r="BA5" s="456" t="s">
        <v>59</v>
      </c>
      <c r="BB5" s="456"/>
      <c r="BC5" s="456"/>
      <c r="BD5" s="456"/>
      <c r="BE5" s="456"/>
      <c r="BG5"/>
      <c r="BK5"/>
    </row>
    <row r="6" spans="1:63" ht="6" customHeight="1">
      <c r="A6"/>
      <c r="B6"/>
      <c r="BA6" s="53"/>
      <c r="BB6" s="53"/>
      <c r="BC6" s="53"/>
      <c r="BD6" s="53"/>
      <c r="BE6" s="54"/>
      <c r="BG6"/>
      <c r="BK6"/>
    </row>
    <row r="7" spans="1:63" ht="39.9" customHeight="1" thickBot="1">
      <c r="A7"/>
      <c r="B7" s="457"/>
      <c r="C7" s="457"/>
      <c r="D7" s="458" t="s">
        <v>60</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9" t="s">
        <v>61</v>
      </c>
      <c r="BA7" s="459"/>
      <c r="BB7" s="459"/>
      <c r="BC7" s="459"/>
      <c r="BD7" s="459"/>
      <c r="BE7" s="55"/>
      <c r="BG7"/>
    </row>
    <row r="8" spans="1:63" ht="39.9" customHeight="1" thickBot="1">
      <c r="A8"/>
      <c r="B8" s="457"/>
      <c r="C8" s="457"/>
      <c r="D8" s="460" t="s">
        <v>139</v>
      </c>
      <c r="E8" s="460"/>
      <c r="F8" s="460"/>
      <c r="G8" s="460"/>
      <c r="H8" s="460" t="s">
        <v>139</v>
      </c>
      <c r="I8" s="460"/>
      <c r="J8" s="460"/>
      <c r="K8" s="460"/>
      <c r="L8" s="460" t="s">
        <v>139</v>
      </c>
      <c r="M8" s="460"/>
      <c r="N8" s="460"/>
      <c r="O8" s="460"/>
      <c r="P8" s="460" t="s">
        <v>139</v>
      </c>
      <c r="Q8" s="460"/>
      <c r="R8" s="460"/>
      <c r="S8" s="460"/>
      <c r="T8" s="460" t="s">
        <v>139</v>
      </c>
      <c r="U8" s="460"/>
      <c r="V8" s="460"/>
      <c r="W8" s="460"/>
      <c r="X8" s="460" t="s">
        <v>139</v>
      </c>
      <c r="Y8" s="460"/>
      <c r="Z8" s="460"/>
      <c r="AA8" s="460"/>
      <c r="AB8" s="460" t="s">
        <v>139</v>
      </c>
      <c r="AC8" s="460"/>
      <c r="AD8" s="460"/>
      <c r="AE8" s="460"/>
      <c r="AF8" s="460" t="s">
        <v>139</v>
      </c>
      <c r="AG8" s="460"/>
      <c r="AH8" s="460"/>
      <c r="AI8" s="460"/>
      <c r="AJ8" s="460" t="s">
        <v>139</v>
      </c>
      <c r="AK8" s="460"/>
      <c r="AL8" s="460"/>
      <c r="AM8" s="460"/>
      <c r="AN8" s="460" t="s">
        <v>139</v>
      </c>
      <c r="AO8" s="460"/>
      <c r="AP8" s="460"/>
      <c r="AQ8" s="460"/>
      <c r="AR8" s="460" t="s">
        <v>139</v>
      </c>
      <c r="AS8" s="460"/>
      <c r="AT8" s="460"/>
      <c r="AU8" s="460"/>
      <c r="AV8" s="460" t="s">
        <v>139</v>
      </c>
      <c r="AW8" s="460"/>
      <c r="AX8" s="460"/>
      <c r="AY8" s="460"/>
      <c r="AZ8" s="459"/>
      <c r="BA8" s="459"/>
      <c r="BB8" s="459"/>
      <c r="BC8" s="459"/>
      <c r="BD8" s="459"/>
      <c r="BG8"/>
    </row>
    <row r="9" spans="1:63" ht="39.9" customHeight="1" thickBot="1">
      <c r="A9"/>
      <c r="B9" s="457"/>
      <c r="C9" s="457"/>
      <c r="D9" s="461" t="s">
        <v>62</v>
      </c>
      <c r="E9" s="461"/>
      <c r="F9" s="461"/>
      <c r="G9" s="461"/>
      <c r="H9" s="461" t="s">
        <v>63</v>
      </c>
      <c r="I9" s="461"/>
      <c r="J9" s="461"/>
      <c r="K9" s="461"/>
      <c r="L9" s="461" t="s">
        <v>64</v>
      </c>
      <c r="M9" s="461"/>
      <c r="N9" s="461"/>
      <c r="O9" s="461"/>
      <c r="P9" s="461" t="s">
        <v>65</v>
      </c>
      <c r="Q9" s="461"/>
      <c r="R9" s="461"/>
      <c r="S9" s="461"/>
      <c r="T9" s="461" t="s">
        <v>66</v>
      </c>
      <c r="U9" s="461"/>
      <c r="V9" s="461"/>
      <c r="W9" s="461"/>
      <c r="X9" s="461" t="s">
        <v>67</v>
      </c>
      <c r="Y9" s="461"/>
      <c r="Z9" s="461"/>
      <c r="AA9" s="461"/>
      <c r="AB9" s="461" t="s">
        <v>68</v>
      </c>
      <c r="AC9" s="461"/>
      <c r="AD9" s="461"/>
      <c r="AE9" s="461"/>
      <c r="AF9" s="461" t="s">
        <v>69</v>
      </c>
      <c r="AG9" s="461"/>
      <c r="AH9" s="461"/>
      <c r="AI9" s="461"/>
      <c r="AJ9" s="461" t="s">
        <v>70</v>
      </c>
      <c r="AK9" s="461"/>
      <c r="AL9" s="461"/>
      <c r="AM9" s="461"/>
      <c r="AN9" s="461" t="s">
        <v>71</v>
      </c>
      <c r="AO9" s="461"/>
      <c r="AP9" s="461"/>
      <c r="AQ9" s="461"/>
      <c r="AR9" s="461" t="s">
        <v>72</v>
      </c>
      <c r="AS9" s="461"/>
      <c r="AT9" s="461"/>
      <c r="AU9" s="461"/>
      <c r="AV9" s="461" t="s">
        <v>73</v>
      </c>
      <c r="AW9" s="461"/>
      <c r="AX9" s="461"/>
      <c r="AY9" s="461"/>
      <c r="AZ9" s="459"/>
      <c r="BA9" s="459"/>
      <c r="BB9" s="459"/>
      <c r="BC9" s="459"/>
      <c r="BD9" s="459"/>
      <c r="BG9"/>
    </row>
    <row r="10" spans="1:63" ht="39.9" customHeight="1" thickBot="1">
      <c r="A10"/>
      <c r="B10" s="66" t="s">
        <v>74</v>
      </c>
      <c r="C10" s="57" t="s">
        <v>75</v>
      </c>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4"/>
      <c r="AW10" s="464"/>
      <c r="AX10" s="464"/>
      <c r="AY10" s="464"/>
      <c r="AZ10" s="463">
        <f>SUM(D10:AY10)</f>
        <v>0</v>
      </c>
      <c r="BA10" s="463"/>
      <c r="BB10" s="463"/>
      <c r="BC10" s="463"/>
      <c r="BD10" s="463"/>
      <c r="BG10"/>
    </row>
    <row r="11" spans="1:63" ht="39.9" customHeight="1" thickBot="1">
      <c r="A11"/>
      <c r="B11" s="67" t="s">
        <v>76</v>
      </c>
      <c r="C11" s="57" t="s">
        <v>77</v>
      </c>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4"/>
      <c r="AW11" s="464"/>
      <c r="AX11" s="464"/>
      <c r="AY11" s="464"/>
      <c r="AZ11" s="463">
        <f>SUM(D11:AY11)</f>
        <v>0</v>
      </c>
      <c r="BA11" s="463"/>
      <c r="BB11" s="463"/>
      <c r="BC11" s="463"/>
      <c r="BD11" s="463"/>
      <c r="BG11"/>
    </row>
    <row r="12" spans="1:63" ht="39.9" customHeight="1" thickBot="1">
      <c r="A12"/>
      <c r="B12" s="67" t="s">
        <v>78</v>
      </c>
      <c r="C12" s="57" t="s">
        <v>79</v>
      </c>
      <c r="D12" s="465">
        <f>SUM(D10:G11)</f>
        <v>0</v>
      </c>
      <c r="E12" s="465"/>
      <c r="F12" s="465"/>
      <c r="G12" s="465"/>
      <c r="H12" s="465">
        <f>SUM(H10:K11)</f>
        <v>0</v>
      </c>
      <c r="I12" s="465"/>
      <c r="J12" s="465"/>
      <c r="K12" s="465"/>
      <c r="L12" s="465">
        <f>SUM(L10:O11)</f>
        <v>0</v>
      </c>
      <c r="M12" s="465"/>
      <c r="N12" s="465"/>
      <c r="O12" s="465"/>
      <c r="P12" s="465">
        <f>SUM(P10:S11)</f>
        <v>0</v>
      </c>
      <c r="Q12" s="465"/>
      <c r="R12" s="465"/>
      <c r="S12" s="465"/>
      <c r="T12" s="465">
        <f>SUM(T10:W11)</f>
        <v>0</v>
      </c>
      <c r="U12" s="465"/>
      <c r="V12" s="465"/>
      <c r="W12" s="465"/>
      <c r="X12" s="465">
        <f>SUM(X10:AA11)</f>
        <v>0</v>
      </c>
      <c r="Y12" s="465"/>
      <c r="Z12" s="465"/>
      <c r="AA12" s="465"/>
      <c r="AB12" s="465">
        <f>SUM(AB10:AE11)</f>
        <v>0</v>
      </c>
      <c r="AC12" s="465"/>
      <c r="AD12" s="465"/>
      <c r="AE12" s="465"/>
      <c r="AF12" s="465">
        <f>SUM(AF10:AI11)</f>
        <v>0</v>
      </c>
      <c r="AG12" s="465"/>
      <c r="AH12" s="465"/>
      <c r="AI12" s="465"/>
      <c r="AJ12" s="465">
        <f>SUM(AJ10:AM11)</f>
        <v>0</v>
      </c>
      <c r="AK12" s="465"/>
      <c r="AL12" s="465"/>
      <c r="AM12" s="465"/>
      <c r="AN12" s="465">
        <f>SUM(AN10:AQ11)</f>
        <v>0</v>
      </c>
      <c r="AO12" s="465"/>
      <c r="AP12" s="465"/>
      <c r="AQ12" s="465"/>
      <c r="AR12" s="465">
        <f>SUM(AR10:AU11)</f>
        <v>0</v>
      </c>
      <c r="AS12" s="465"/>
      <c r="AT12" s="465"/>
      <c r="AU12" s="465"/>
      <c r="AV12" s="465">
        <f>SUM(AV10:AY11)</f>
        <v>0</v>
      </c>
      <c r="AW12" s="465"/>
      <c r="AX12" s="465"/>
      <c r="AY12" s="465"/>
      <c r="AZ12" s="466">
        <f>SUM(D12:AY12)</f>
        <v>0</v>
      </c>
      <c r="BA12" s="466"/>
      <c r="BB12" s="466"/>
      <c r="BC12" s="466"/>
      <c r="BD12" s="466"/>
      <c r="BG12" s="60" t="str">
        <f>IFERROR(IF(AND(ISNUMBER(AZ12),ISNUMBER(AZ29),ISNUMBER(AZ36),AZ12=SUM(AZ29,AZ36)),"○","×"),"")</f>
        <v>○</v>
      </c>
    </row>
    <row r="13" spans="1:63" ht="24.75" customHeight="1">
      <c r="A13"/>
      <c r="B13" s="51"/>
      <c r="BG13"/>
      <c r="BK13"/>
    </row>
    <row r="14" spans="1:63" ht="31.5" customHeight="1">
      <c r="A14" s="51" t="s">
        <v>146</v>
      </c>
      <c r="B14"/>
      <c r="BA14" s="456" t="s">
        <v>59</v>
      </c>
      <c r="BB14" s="456"/>
      <c r="BC14" s="456"/>
      <c r="BD14" s="456"/>
      <c r="BE14" s="456"/>
      <c r="BG14"/>
      <c r="BK14"/>
    </row>
    <row r="15" spans="1:63" ht="6" customHeight="1">
      <c r="A15"/>
      <c r="B15"/>
      <c r="BA15" s="53"/>
      <c r="BB15" s="53"/>
      <c r="BC15" s="53"/>
      <c r="BD15" s="53"/>
      <c r="BE15" s="54"/>
      <c r="BG15"/>
      <c r="BK15"/>
    </row>
    <row r="16" spans="1:63" ht="39.9" customHeight="1" thickBot="1">
      <c r="A16"/>
      <c r="B16" s="457"/>
      <c r="C16" s="457"/>
      <c r="D16" s="458" t="s">
        <v>91</v>
      </c>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9" t="s">
        <v>61</v>
      </c>
      <c r="BA16" s="459"/>
      <c r="BB16" s="459"/>
      <c r="BC16" s="459"/>
      <c r="BD16" s="459"/>
      <c r="BE16" s="55"/>
      <c r="BG16"/>
    </row>
    <row r="17" spans="1:63" ht="39.9" customHeight="1" thickBot="1">
      <c r="A17"/>
      <c r="B17" s="457"/>
      <c r="C17" s="457"/>
      <c r="D17" s="460" t="s">
        <v>139</v>
      </c>
      <c r="E17" s="460"/>
      <c r="F17" s="460"/>
      <c r="G17" s="460"/>
      <c r="H17" s="460" t="s">
        <v>139</v>
      </c>
      <c r="I17" s="460"/>
      <c r="J17" s="460"/>
      <c r="K17" s="460"/>
      <c r="L17" s="460" t="s">
        <v>139</v>
      </c>
      <c r="M17" s="460"/>
      <c r="N17" s="460"/>
      <c r="O17" s="460"/>
      <c r="P17" s="460" t="s">
        <v>139</v>
      </c>
      <c r="Q17" s="460"/>
      <c r="R17" s="460"/>
      <c r="S17" s="460"/>
      <c r="T17" s="460" t="s">
        <v>139</v>
      </c>
      <c r="U17" s="460"/>
      <c r="V17" s="460"/>
      <c r="W17" s="460"/>
      <c r="X17" s="460" t="s">
        <v>139</v>
      </c>
      <c r="Y17" s="460"/>
      <c r="Z17" s="460"/>
      <c r="AA17" s="460"/>
      <c r="AB17" s="460" t="s">
        <v>139</v>
      </c>
      <c r="AC17" s="460"/>
      <c r="AD17" s="460"/>
      <c r="AE17" s="460"/>
      <c r="AF17" s="460" t="s">
        <v>139</v>
      </c>
      <c r="AG17" s="460"/>
      <c r="AH17" s="460"/>
      <c r="AI17" s="460"/>
      <c r="AJ17" s="460" t="s">
        <v>139</v>
      </c>
      <c r="AK17" s="460"/>
      <c r="AL17" s="460"/>
      <c r="AM17" s="460"/>
      <c r="AN17" s="460" t="s">
        <v>139</v>
      </c>
      <c r="AO17" s="460"/>
      <c r="AP17" s="460"/>
      <c r="AQ17" s="460"/>
      <c r="AR17" s="460" t="s">
        <v>139</v>
      </c>
      <c r="AS17" s="460"/>
      <c r="AT17" s="460"/>
      <c r="AU17" s="460"/>
      <c r="AV17" s="460" t="s">
        <v>139</v>
      </c>
      <c r="AW17" s="460"/>
      <c r="AX17" s="460"/>
      <c r="AY17" s="460"/>
      <c r="AZ17" s="459"/>
      <c r="BA17" s="459"/>
      <c r="BB17" s="459"/>
      <c r="BC17" s="459"/>
      <c r="BD17" s="459"/>
      <c r="BG17"/>
    </row>
    <row r="18" spans="1:63" ht="39.9" customHeight="1" thickBot="1">
      <c r="A18"/>
      <c r="B18" s="457"/>
      <c r="C18" s="457"/>
      <c r="D18" s="461" t="s">
        <v>62</v>
      </c>
      <c r="E18" s="461"/>
      <c r="F18" s="461"/>
      <c r="G18" s="461"/>
      <c r="H18" s="461" t="s">
        <v>63</v>
      </c>
      <c r="I18" s="461"/>
      <c r="J18" s="461"/>
      <c r="K18" s="461"/>
      <c r="L18" s="461" t="s">
        <v>64</v>
      </c>
      <c r="M18" s="461"/>
      <c r="N18" s="461"/>
      <c r="O18" s="461"/>
      <c r="P18" s="461" t="s">
        <v>65</v>
      </c>
      <c r="Q18" s="461"/>
      <c r="R18" s="461"/>
      <c r="S18" s="461"/>
      <c r="T18" s="461" t="s">
        <v>66</v>
      </c>
      <c r="U18" s="461"/>
      <c r="V18" s="461"/>
      <c r="W18" s="461"/>
      <c r="X18" s="461" t="s">
        <v>67</v>
      </c>
      <c r="Y18" s="461"/>
      <c r="Z18" s="461"/>
      <c r="AA18" s="461"/>
      <c r="AB18" s="461" t="s">
        <v>68</v>
      </c>
      <c r="AC18" s="461"/>
      <c r="AD18" s="461"/>
      <c r="AE18" s="461"/>
      <c r="AF18" s="461" t="s">
        <v>69</v>
      </c>
      <c r="AG18" s="461"/>
      <c r="AH18" s="461"/>
      <c r="AI18" s="461"/>
      <c r="AJ18" s="461" t="s">
        <v>70</v>
      </c>
      <c r="AK18" s="461"/>
      <c r="AL18" s="461"/>
      <c r="AM18" s="461"/>
      <c r="AN18" s="461" t="s">
        <v>71</v>
      </c>
      <c r="AO18" s="461"/>
      <c r="AP18" s="461"/>
      <c r="AQ18" s="461"/>
      <c r="AR18" s="461" t="s">
        <v>72</v>
      </c>
      <c r="AS18" s="461"/>
      <c r="AT18" s="461"/>
      <c r="AU18" s="461"/>
      <c r="AV18" s="461" t="s">
        <v>73</v>
      </c>
      <c r="AW18" s="461"/>
      <c r="AX18" s="461"/>
      <c r="AY18" s="461"/>
      <c r="AZ18" s="459"/>
      <c r="BA18" s="459"/>
      <c r="BB18" s="459"/>
      <c r="BC18" s="459"/>
      <c r="BD18" s="459"/>
      <c r="BG18"/>
    </row>
    <row r="19" spans="1:63" ht="39.9" customHeight="1" thickBot="1">
      <c r="A19"/>
      <c r="B19" s="68" t="s">
        <v>74</v>
      </c>
      <c r="C19" s="57" t="s">
        <v>75</v>
      </c>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4"/>
      <c r="AW19" s="464"/>
      <c r="AX19" s="464"/>
      <c r="AY19" s="464"/>
      <c r="AZ19" s="463">
        <f>SUM(D19:AY19)</f>
        <v>0</v>
      </c>
      <c r="BA19" s="463"/>
      <c r="BB19" s="463"/>
      <c r="BC19" s="463"/>
      <c r="BD19" s="463"/>
      <c r="BG19"/>
    </row>
    <row r="20" spans="1:63" ht="39.9" customHeight="1" thickBot="1">
      <c r="A20"/>
      <c r="B20" s="69" t="s">
        <v>76</v>
      </c>
      <c r="C20" s="57" t="s">
        <v>92</v>
      </c>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4"/>
      <c r="AW20" s="464"/>
      <c r="AX20" s="464"/>
      <c r="AY20" s="464"/>
      <c r="AZ20" s="463">
        <f>SUM(D20:AY20)</f>
        <v>0</v>
      </c>
      <c r="BA20" s="463"/>
      <c r="BB20" s="463"/>
      <c r="BC20" s="463"/>
      <c r="BD20" s="463"/>
      <c r="BG20"/>
    </row>
    <row r="21" spans="1:63" ht="39.9" customHeight="1" thickBot="1">
      <c r="A21"/>
      <c r="B21" s="69" t="s">
        <v>78</v>
      </c>
      <c r="C21" s="57" t="s">
        <v>93</v>
      </c>
      <c r="D21" s="465">
        <f>SUM(D19:G20)</f>
        <v>0</v>
      </c>
      <c r="E21" s="465"/>
      <c r="F21" s="465"/>
      <c r="G21" s="465"/>
      <c r="H21" s="465">
        <f>SUM(H19:K20)</f>
        <v>0</v>
      </c>
      <c r="I21" s="465"/>
      <c r="J21" s="465"/>
      <c r="K21" s="465"/>
      <c r="L21" s="465">
        <f>SUM(L19:O20)</f>
        <v>0</v>
      </c>
      <c r="M21" s="465"/>
      <c r="N21" s="465"/>
      <c r="O21" s="465"/>
      <c r="P21" s="465">
        <f>SUM(P19:S20)</f>
        <v>0</v>
      </c>
      <c r="Q21" s="465"/>
      <c r="R21" s="465"/>
      <c r="S21" s="465"/>
      <c r="T21" s="465">
        <f>SUM(T19:W20)</f>
        <v>0</v>
      </c>
      <c r="U21" s="465"/>
      <c r="V21" s="465"/>
      <c r="W21" s="465"/>
      <c r="X21" s="465">
        <f>SUM(X19:AA20)</f>
        <v>0</v>
      </c>
      <c r="Y21" s="465"/>
      <c r="Z21" s="465"/>
      <c r="AA21" s="465"/>
      <c r="AB21" s="465">
        <f>SUM(AB19:AE20)</f>
        <v>0</v>
      </c>
      <c r="AC21" s="465"/>
      <c r="AD21" s="465"/>
      <c r="AE21" s="465"/>
      <c r="AF21" s="465">
        <f>SUM(AF19:AI20)</f>
        <v>0</v>
      </c>
      <c r="AG21" s="465"/>
      <c r="AH21" s="465"/>
      <c r="AI21" s="465"/>
      <c r="AJ21" s="465">
        <f>SUM(AJ19:AM20)</f>
        <v>0</v>
      </c>
      <c r="AK21" s="465"/>
      <c r="AL21" s="465"/>
      <c r="AM21" s="465"/>
      <c r="AN21" s="465">
        <f>SUM(AN19:AQ20)</f>
        <v>0</v>
      </c>
      <c r="AO21" s="465"/>
      <c r="AP21" s="465"/>
      <c r="AQ21" s="465"/>
      <c r="AR21" s="465">
        <f>SUM(AR19:AU20)</f>
        <v>0</v>
      </c>
      <c r="AS21" s="465"/>
      <c r="AT21" s="465"/>
      <c r="AU21" s="465"/>
      <c r="AV21" s="465">
        <f>SUM(AV19:AY20)</f>
        <v>0</v>
      </c>
      <c r="AW21" s="465"/>
      <c r="AX21" s="465"/>
      <c r="AY21" s="465"/>
      <c r="AZ21" s="466">
        <f>SUM(D21:AY21)</f>
        <v>0</v>
      </c>
      <c r="BA21" s="466"/>
      <c r="BB21" s="466"/>
      <c r="BC21" s="466"/>
      <c r="BD21" s="466"/>
      <c r="BG21" s="60" t="str">
        <f>IFERROR(IF(AND(ISNUMBER(AZ21),ISNUMBER(AZ30),ISNUMBER(AZ37),ISNUMBER(AZ43),AZ21=SUM(AZ30,AZ37,AZ43)),"○","×"),"")</f>
        <v>○</v>
      </c>
    </row>
    <row r="22" spans="1:63" ht="38.25" customHeight="1">
      <c r="A22"/>
      <c r="B22" s="51"/>
      <c r="BG22"/>
      <c r="BK22"/>
    </row>
    <row r="23" spans="1:63" ht="39.9" customHeight="1">
      <c r="A23" s="52" t="s">
        <v>80</v>
      </c>
      <c r="B23"/>
      <c r="BA23" s="456" t="s">
        <v>59</v>
      </c>
      <c r="BB23" s="456"/>
      <c r="BC23" s="456"/>
      <c r="BD23" s="456"/>
      <c r="BE23" s="456"/>
      <c r="BG23"/>
      <c r="BK23"/>
    </row>
    <row r="24" spans="1:63" ht="6" customHeight="1">
      <c r="A24"/>
      <c r="B24"/>
      <c r="BA24" s="53"/>
      <c r="BB24" s="53"/>
      <c r="BC24" s="53"/>
      <c r="BD24" s="53"/>
      <c r="BE24" s="54"/>
      <c r="BG24"/>
      <c r="BK24"/>
    </row>
    <row r="25" spans="1:63" ht="39.9" customHeight="1">
      <c r="A25"/>
      <c r="B25" s="484"/>
      <c r="C25" s="484"/>
      <c r="D25" s="458" t="s">
        <v>81</v>
      </c>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c r="AT25" s="458"/>
      <c r="AU25" s="458"/>
      <c r="AV25" s="458"/>
      <c r="AW25" s="458"/>
      <c r="AX25" s="458"/>
      <c r="AY25" s="458"/>
      <c r="AZ25" s="485" t="s">
        <v>61</v>
      </c>
      <c r="BA25" s="485"/>
      <c r="BB25" s="485"/>
      <c r="BC25" s="485"/>
      <c r="BD25" s="485"/>
      <c r="BE25" s="55"/>
      <c r="BG25"/>
    </row>
    <row r="26" spans="1:63" ht="39.9" customHeight="1">
      <c r="A26"/>
      <c r="B26" s="484"/>
      <c r="C26" s="484"/>
      <c r="D26" s="467" t="s">
        <v>82</v>
      </c>
      <c r="E26" s="467"/>
      <c r="F26" s="467"/>
      <c r="G26" s="467"/>
      <c r="H26" s="467" t="s">
        <v>82</v>
      </c>
      <c r="I26" s="467"/>
      <c r="J26" s="467"/>
      <c r="K26" s="467"/>
      <c r="L26" s="467" t="s">
        <v>82</v>
      </c>
      <c r="M26" s="467"/>
      <c r="N26" s="467"/>
      <c r="O26" s="467"/>
      <c r="P26" s="467" t="s">
        <v>82</v>
      </c>
      <c r="Q26" s="467"/>
      <c r="R26" s="467"/>
      <c r="S26" s="467"/>
      <c r="T26" s="467" t="s">
        <v>82</v>
      </c>
      <c r="U26" s="467"/>
      <c r="V26" s="467"/>
      <c r="W26" s="467"/>
      <c r="X26" s="467" t="s">
        <v>82</v>
      </c>
      <c r="Y26" s="467"/>
      <c r="Z26" s="467"/>
      <c r="AA26" s="467"/>
      <c r="AB26" s="467" t="s">
        <v>82</v>
      </c>
      <c r="AC26" s="467"/>
      <c r="AD26" s="467"/>
      <c r="AE26" s="467"/>
      <c r="AF26" s="467" t="s">
        <v>82</v>
      </c>
      <c r="AG26" s="467"/>
      <c r="AH26" s="467"/>
      <c r="AI26" s="467"/>
      <c r="AJ26" s="467" t="s">
        <v>82</v>
      </c>
      <c r="AK26" s="467"/>
      <c r="AL26" s="467"/>
      <c r="AM26" s="467"/>
      <c r="AN26" s="467" t="s">
        <v>82</v>
      </c>
      <c r="AO26" s="467"/>
      <c r="AP26" s="467"/>
      <c r="AQ26" s="467"/>
      <c r="AR26" s="467" t="s">
        <v>82</v>
      </c>
      <c r="AS26" s="467"/>
      <c r="AT26" s="467"/>
      <c r="AU26" s="467"/>
      <c r="AV26" s="467" t="s">
        <v>82</v>
      </c>
      <c r="AW26" s="467"/>
      <c r="AX26" s="467"/>
      <c r="AY26" s="467"/>
      <c r="AZ26" s="485"/>
      <c r="BA26" s="485"/>
      <c r="BB26" s="485"/>
      <c r="BC26" s="485"/>
      <c r="BD26" s="485"/>
      <c r="BG26"/>
    </row>
    <row r="27" spans="1:63" ht="39.9" customHeight="1" thickBot="1">
      <c r="A27"/>
      <c r="B27" s="484"/>
      <c r="C27" s="484"/>
      <c r="D27" s="468" t="s">
        <v>83</v>
      </c>
      <c r="E27" s="468"/>
      <c r="F27" s="468"/>
      <c r="G27" s="468"/>
      <c r="H27" s="468" t="s">
        <v>83</v>
      </c>
      <c r="I27" s="468"/>
      <c r="J27" s="468"/>
      <c r="K27" s="468"/>
      <c r="L27" s="468" t="s">
        <v>83</v>
      </c>
      <c r="M27" s="468"/>
      <c r="N27" s="468"/>
      <c r="O27" s="468"/>
      <c r="P27" s="468" t="s">
        <v>83</v>
      </c>
      <c r="Q27" s="468"/>
      <c r="R27" s="468"/>
      <c r="S27" s="468"/>
      <c r="T27" s="468" t="s">
        <v>83</v>
      </c>
      <c r="U27" s="468"/>
      <c r="V27" s="468"/>
      <c r="W27" s="468"/>
      <c r="X27" s="468" t="s">
        <v>83</v>
      </c>
      <c r="Y27" s="468"/>
      <c r="Z27" s="468"/>
      <c r="AA27" s="468"/>
      <c r="AB27" s="468" t="s">
        <v>83</v>
      </c>
      <c r="AC27" s="468"/>
      <c r="AD27" s="468"/>
      <c r="AE27" s="468"/>
      <c r="AF27" s="468" t="s">
        <v>83</v>
      </c>
      <c r="AG27" s="468"/>
      <c r="AH27" s="468"/>
      <c r="AI27" s="468"/>
      <c r="AJ27" s="468" t="s">
        <v>83</v>
      </c>
      <c r="AK27" s="468"/>
      <c r="AL27" s="468"/>
      <c r="AM27" s="468"/>
      <c r="AN27" s="468" t="s">
        <v>83</v>
      </c>
      <c r="AO27" s="468"/>
      <c r="AP27" s="468"/>
      <c r="AQ27" s="468"/>
      <c r="AR27" s="468" t="s">
        <v>83</v>
      </c>
      <c r="AS27" s="468"/>
      <c r="AT27" s="468"/>
      <c r="AU27" s="468"/>
      <c r="AV27" s="468" t="s">
        <v>83</v>
      </c>
      <c r="AW27" s="468"/>
      <c r="AX27" s="468"/>
      <c r="AY27" s="468"/>
      <c r="AZ27" s="485"/>
      <c r="BA27" s="485"/>
      <c r="BB27" s="485"/>
      <c r="BC27" s="485"/>
      <c r="BD27" s="485"/>
      <c r="BG27"/>
    </row>
    <row r="28" spans="1:63" ht="47.25" customHeight="1" thickBot="1">
      <c r="A28" s="493" t="s">
        <v>147</v>
      </c>
      <c r="B28" s="70" t="s">
        <v>74</v>
      </c>
      <c r="C28" s="71" t="s">
        <v>95</v>
      </c>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6"/>
      <c r="AW28" s="486"/>
      <c r="AX28" s="486"/>
      <c r="AY28" s="486"/>
      <c r="AZ28" s="487">
        <f t="shared" ref="AZ28:AZ47" si="0">SUM(D28:AY28)</f>
        <v>0</v>
      </c>
      <c r="BA28" s="487"/>
      <c r="BB28" s="487"/>
      <c r="BC28" s="487"/>
      <c r="BD28" s="487"/>
      <c r="BE28"/>
      <c r="BG28" s="27" t="s">
        <v>96</v>
      </c>
      <c r="BK28"/>
    </row>
    <row r="29" spans="1:63" ht="47.25" customHeight="1" thickBot="1">
      <c r="A29" s="492"/>
      <c r="B29" s="59" t="s">
        <v>76</v>
      </c>
      <c r="C29" s="57" t="s">
        <v>84</v>
      </c>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4"/>
      <c r="AW29" s="464"/>
      <c r="AX29" s="464"/>
      <c r="AY29" s="464"/>
      <c r="AZ29" s="463">
        <f t="shared" si="0"/>
        <v>0</v>
      </c>
      <c r="BA29" s="463"/>
      <c r="BB29" s="463"/>
      <c r="BC29" s="463"/>
      <c r="BD29" s="463"/>
      <c r="BG29" s="27" t="s">
        <v>97</v>
      </c>
    </row>
    <row r="30" spans="1:63" ht="47.25" customHeight="1" thickBot="1">
      <c r="A30" s="492"/>
      <c r="B30" s="59" t="s">
        <v>78</v>
      </c>
      <c r="C30" s="57" t="s">
        <v>98</v>
      </c>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4"/>
      <c r="AW30" s="464"/>
      <c r="AX30" s="464"/>
      <c r="AY30" s="464"/>
      <c r="AZ30" s="463">
        <f t="shared" si="0"/>
        <v>0</v>
      </c>
      <c r="BA30" s="463"/>
      <c r="BB30" s="463"/>
      <c r="BC30" s="463"/>
      <c r="BD30" s="463"/>
      <c r="BG30" s="27" t="s">
        <v>99</v>
      </c>
    </row>
    <row r="31" spans="1:63" ht="47.25" customHeight="1" thickBot="1">
      <c r="A31" s="492"/>
      <c r="B31" s="61" t="s">
        <v>100</v>
      </c>
      <c r="C31" s="57" t="s">
        <v>101</v>
      </c>
      <c r="D31" s="465">
        <f>SUM(D32:G33)</f>
        <v>0</v>
      </c>
      <c r="E31" s="465"/>
      <c r="F31" s="465"/>
      <c r="G31" s="465"/>
      <c r="H31" s="465">
        <f>SUM(H32:K33)</f>
        <v>0</v>
      </c>
      <c r="I31" s="465"/>
      <c r="J31" s="465"/>
      <c r="K31" s="465"/>
      <c r="L31" s="465">
        <f>SUM(L32:O33)</f>
        <v>0</v>
      </c>
      <c r="M31" s="465"/>
      <c r="N31" s="465"/>
      <c r="O31" s="465"/>
      <c r="P31" s="465">
        <f>SUM(P32:S33)</f>
        <v>0</v>
      </c>
      <c r="Q31" s="465"/>
      <c r="R31" s="465"/>
      <c r="S31" s="465"/>
      <c r="T31" s="465">
        <f>SUM(T32:W33)</f>
        <v>0</v>
      </c>
      <c r="U31" s="465"/>
      <c r="V31" s="465"/>
      <c r="W31" s="465"/>
      <c r="X31" s="465">
        <f>SUM(X32:AA33)</f>
        <v>0</v>
      </c>
      <c r="Y31" s="465"/>
      <c r="Z31" s="465"/>
      <c r="AA31" s="465"/>
      <c r="AB31" s="465">
        <f>SUM(AB32:AE33)</f>
        <v>0</v>
      </c>
      <c r="AC31" s="465"/>
      <c r="AD31" s="465"/>
      <c r="AE31" s="465"/>
      <c r="AF31" s="465">
        <f>SUM(AF32:AI33)</f>
        <v>0</v>
      </c>
      <c r="AG31" s="465"/>
      <c r="AH31" s="465"/>
      <c r="AI31" s="465"/>
      <c r="AJ31" s="465">
        <f>SUM(AJ32:AM33)</f>
        <v>0</v>
      </c>
      <c r="AK31" s="465"/>
      <c r="AL31" s="465"/>
      <c r="AM31" s="465"/>
      <c r="AN31" s="465">
        <f>SUM(AN32:AQ33)</f>
        <v>0</v>
      </c>
      <c r="AO31" s="465"/>
      <c r="AP31" s="465"/>
      <c r="AQ31" s="465"/>
      <c r="AR31" s="465">
        <f>SUM(AR32:AU33)</f>
        <v>0</v>
      </c>
      <c r="AS31" s="465"/>
      <c r="AT31" s="465"/>
      <c r="AU31" s="465"/>
      <c r="AV31" s="465">
        <f>SUM(AV32:AY33)</f>
        <v>0</v>
      </c>
      <c r="AW31" s="465"/>
      <c r="AX31" s="465"/>
      <c r="AY31" s="465"/>
      <c r="AZ31" s="469">
        <f t="shared" si="0"/>
        <v>0</v>
      </c>
      <c r="BA31" s="469"/>
      <c r="BB31" s="469"/>
      <c r="BC31" s="469"/>
      <c r="BD31" s="469"/>
      <c r="BG31"/>
    </row>
    <row r="32" spans="1:63" ht="67.5" customHeight="1" thickBot="1">
      <c r="A32" s="492"/>
      <c r="B32" s="62"/>
      <c r="C32" s="63" t="s">
        <v>86</v>
      </c>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471"/>
      <c r="AY32" s="471"/>
      <c r="AZ32" s="489">
        <f t="shared" si="0"/>
        <v>0</v>
      </c>
      <c r="BA32" s="489"/>
      <c r="BB32" s="489"/>
      <c r="BC32" s="489"/>
      <c r="BD32" s="489"/>
      <c r="BG32"/>
    </row>
    <row r="33" spans="1:63" ht="65.25" customHeight="1" thickBot="1">
      <c r="A33" s="492"/>
      <c r="B33" s="62"/>
      <c r="C33" s="64" t="s">
        <v>102</v>
      </c>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94">
        <f t="shared" si="0"/>
        <v>0</v>
      </c>
      <c r="BA33" s="494"/>
      <c r="BB33" s="494"/>
      <c r="BC33" s="494"/>
      <c r="BD33" s="494"/>
      <c r="BG33"/>
    </row>
    <row r="34" spans="1:63" ht="47.25" customHeight="1" thickBot="1">
      <c r="A34" s="492"/>
      <c r="B34" s="72" t="s">
        <v>103</v>
      </c>
      <c r="C34" s="73" t="s">
        <v>104</v>
      </c>
      <c r="D34" s="490">
        <f>SUM(D29,D30,D31)</f>
        <v>0</v>
      </c>
      <c r="E34" s="490"/>
      <c r="F34" s="490"/>
      <c r="G34" s="490"/>
      <c r="H34" s="490">
        <f>SUM(H29,H30,H31)</f>
        <v>0</v>
      </c>
      <c r="I34" s="490"/>
      <c r="J34" s="490"/>
      <c r="K34" s="490"/>
      <c r="L34" s="490">
        <f>SUM(L29,L30,L31)</f>
        <v>0</v>
      </c>
      <c r="M34" s="490"/>
      <c r="N34" s="490"/>
      <c r="O34" s="490"/>
      <c r="P34" s="490">
        <f>SUM(P29,P30,P31)</f>
        <v>0</v>
      </c>
      <c r="Q34" s="490"/>
      <c r="R34" s="490"/>
      <c r="S34" s="490"/>
      <c r="T34" s="490">
        <f>SUM(T29,T30,T31)</f>
        <v>0</v>
      </c>
      <c r="U34" s="490"/>
      <c r="V34" s="490"/>
      <c r="W34" s="490"/>
      <c r="X34" s="490">
        <f>SUM(X29,X30,X31)</f>
        <v>0</v>
      </c>
      <c r="Y34" s="490"/>
      <c r="Z34" s="490"/>
      <c r="AA34" s="490"/>
      <c r="AB34" s="490">
        <f>SUM(AB29,AB30,AB31)</f>
        <v>0</v>
      </c>
      <c r="AC34" s="490"/>
      <c r="AD34" s="490"/>
      <c r="AE34" s="490"/>
      <c r="AF34" s="490">
        <f>SUM(AF29,AF30,AF31)</f>
        <v>0</v>
      </c>
      <c r="AG34" s="490"/>
      <c r="AH34" s="490"/>
      <c r="AI34" s="490"/>
      <c r="AJ34" s="490">
        <f>SUM(AJ29,AJ30,AJ31)</f>
        <v>0</v>
      </c>
      <c r="AK34" s="490"/>
      <c r="AL34" s="490"/>
      <c r="AM34" s="490"/>
      <c r="AN34" s="490">
        <f>SUM(AN29,AN30,AN31)</f>
        <v>0</v>
      </c>
      <c r="AO34" s="490"/>
      <c r="AP34" s="490"/>
      <c r="AQ34" s="490"/>
      <c r="AR34" s="490">
        <f>SUM(AR29,AR30,AR31)</f>
        <v>0</v>
      </c>
      <c r="AS34" s="490"/>
      <c r="AT34" s="490"/>
      <c r="AU34" s="490"/>
      <c r="AV34" s="490">
        <f>SUM(AV29,AV30,AV31)</f>
        <v>0</v>
      </c>
      <c r="AW34" s="490"/>
      <c r="AX34" s="490"/>
      <c r="AY34" s="490"/>
      <c r="AZ34" s="491">
        <f t="shared" si="0"/>
        <v>0</v>
      </c>
      <c r="BA34" s="491"/>
      <c r="BB34" s="491"/>
      <c r="BC34" s="491"/>
      <c r="BD34" s="491"/>
      <c r="BE34" s="87" t="s">
        <v>148</v>
      </c>
      <c r="BG34"/>
    </row>
    <row r="35" spans="1:63" ht="47.25" customHeight="1" thickBot="1">
      <c r="A35" s="492" t="s">
        <v>105</v>
      </c>
      <c r="B35" s="59" t="s">
        <v>74</v>
      </c>
      <c r="C35" s="71" t="s">
        <v>95</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8"/>
      <c r="AP35" s="488"/>
      <c r="AQ35" s="488"/>
      <c r="AR35" s="488"/>
      <c r="AS35" s="488"/>
      <c r="AT35" s="488"/>
      <c r="AU35" s="488"/>
      <c r="AV35" s="486"/>
      <c r="AW35" s="486"/>
      <c r="AX35" s="486"/>
      <c r="AY35" s="486"/>
      <c r="AZ35" s="487">
        <f t="shared" si="0"/>
        <v>0</v>
      </c>
      <c r="BA35" s="487"/>
      <c r="BB35" s="487"/>
      <c r="BC35" s="487"/>
      <c r="BD35" s="487"/>
      <c r="BE35"/>
      <c r="BG35" s="27" t="s">
        <v>106</v>
      </c>
      <c r="BK35"/>
    </row>
    <row r="36" spans="1:63" ht="47.25" customHeight="1" thickBot="1">
      <c r="A36" s="492"/>
      <c r="B36" s="59" t="s">
        <v>76</v>
      </c>
      <c r="C36" s="57" t="s">
        <v>84</v>
      </c>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4"/>
      <c r="AW36" s="464"/>
      <c r="AX36" s="464"/>
      <c r="AY36" s="464"/>
      <c r="AZ36" s="463">
        <f t="shared" si="0"/>
        <v>0</v>
      </c>
      <c r="BA36" s="463"/>
      <c r="BB36" s="463"/>
      <c r="BC36" s="463"/>
      <c r="BD36" s="463"/>
      <c r="BG36" s="27" t="s">
        <v>107</v>
      </c>
    </row>
    <row r="37" spans="1:63" ht="47.25" customHeight="1" thickBot="1">
      <c r="A37" s="492"/>
      <c r="B37" s="59" t="s">
        <v>78</v>
      </c>
      <c r="C37" s="57" t="s">
        <v>98</v>
      </c>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4"/>
      <c r="AW37" s="464"/>
      <c r="AX37" s="464"/>
      <c r="AY37" s="464"/>
      <c r="AZ37" s="463">
        <f t="shared" si="0"/>
        <v>0</v>
      </c>
      <c r="BA37" s="463"/>
      <c r="BB37" s="463"/>
      <c r="BC37" s="463"/>
      <c r="BD37" s="463"/>
      <c r="BG37" s="27" t="s">
        <v>108</v>
      </c>
    </row>
    <row r="38" spans="1:63" ht="47.25" customHeight="1" thickBot="1">
      <c r="A38" s="492"/>
      <c r="B38" s="61" t="s">
        <v>100</v>
      </c>
      <c r="C38" s="57" t="s">
        <v>101</v>
      </c>
      <c r="D38" s="465">
        <f>SUM(D39:G40)</f>
        <v>0</v>
      </c>
      <c r="E38" s="465"/>
      <c r="F38" s="465"/>
      <c r="G38" s="465"/>
      <c r="H38" s="465">
        <f>SUM(H39:K40)</f>
        <v>0</v>
      </c>
      <c r="I38" s="465"/>
      <c r="J38" s="465"/>
      <c r="K38" s="465"/>
      <c r="L38" s="465">
        <f>SUM(L39:O40)</f>
        <v>0</v>
      </c>
      <c r="M38" s="465"/>
      <c r="N38" s="465"/>
      <c r="O38" s="465"/>
      <c r="P38" s="465">
        <f>SUM(P39:S40)</f>
        <v>0</v>
      </c>
      <c r="Q38" s="465"/>
      <c r="R38" s="465"/>
      <c r="S38" s="465"/>
      <c r="T38" s="465">
        <f>SUM(T39:W40)</f>
        <v>0</v>
      </c>
      <c r="U38" s="465"/>
      <c r="V38" s="465"/>
      <c r="W38" s="465"/>
      <c r="X38" s="465">
        <f>SUM(X39:AA40)</f>
        <v>0</v>
      </c>
      <c r="Y38" s="465"/>
      <c r="Z38" s="465"/>
      <c r="AA38" s="465"/>
      <c r="AB38" s="465">
        <f>SUM(AB39:AE40)</f>
        <v>0</v>
      </c>
      <c r="AC38" s="465"/>
      <c r="AD38" s="465"/>
      <c r="AE38" s="465"/>
      <c r="AF38" s="465">
        <f>SUM(AF39:AI40)</f>
        <v>0</v>
      </c>
      <c r="AG38" s="465"/>
      <c r="AH38" s="465"/>
      <c r="AI38" s="465"/>
      <c r="AJ38" s="465">
        <f>SUM(AJ39:AM40)</f>
        <v>0</v>
      </c>
      <c r="AK38" s="465"/>
      <c r="AL38" s="465"/>
      <c r="AM38" s="465"/>
      <c r="AN38" s="465">
        <f>SUM(AN39:AQ40)</f>
        <v>0</v>
      </c>
      <c r="AO38" s="465"/>
      <c r="AP38" s="465"/>
      <c r="AQ38" s="465"/>
      <c r="AR38" s="465">
        <f>SUM(AR39:AU40)</f>
        <v>0</v>
      </c>
      <c r="AS38" s="465"/>
      <c r="AT38" s="465"/>
      <c r="AU38" s="465"/>
      <c r="AV38" s="465">
        <f>SUM(AV39:AY40)</f>
        <v>0</v>
      </c>
      <c r="AW38" s="465"/>
      <c r="AX38" s="465"/>
      <c r="AY38" s="465"/>
      <c r="AZ38" s="469">
        <f t="shared" si="0"/>
        <v>0</v>
      </c>
      <c r="BA38" s="469"/>
      <c r="BB38" s="469"/>
      <c r="BC38" s="469"/>
      <c r="BD38" s="469"/>
      <c r="BG38"/>
    </row>
    <row r="39" spans="1:63" ht="67.5" customHeight="1" thickBot="1">
      <c r="A39" s="492"/>
      <c r="B39" s="62"/>
      <c r="C39" s="63" t="s">
        <v>86</v>
      </c>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89">
        <f t="shared" si="0"/>
        <v>0</v>
      </c>
      <c r="BA39" s="489"/>
      <c r="BB39" s="489"/>
      <c r="BC39" s="489"/>
      <c r="BD39" s="489"/>
      <c r="BG39"/>
    </row>
    <row r="40" spans="1:63" ht="65.25" customHeight="1" thickBot="1">
      <c r="A40" s="492"/>
      <c r="B40" s="62"/>
      <c r="C40" s="64" t="s">
        <v>102</v>
      </c>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94">
        <f t="shared" si="0"/>
        <v>0</v>
      </c>
      <c r="BA40" s="494"/>
      <c r="BB40" s="494"/>
      <c r="BC40" s="494"/>
      <c r="BD40" s="494"/>
      <c r="BG40"/>
    </row>
    <row r="41" spans="1:63" ht="47.25" customHeight="1" thickBot="1">
      <c r="A41" s="492"/>
      <c r="B41" s="72" t="s">
        <v>103</v>
      </c>
      <c r="C41" s="73" t="s">
        <v>104</v>
      </c>
      <c r="D41" s="490">
        <f>SUM(D36,D37,D38)</f>
        <v>0</v>
      </c>
      <c r="E41" s="490"/>
      <c r="F41" s="490"/>
      <c r="G41" s="490"/>
      <c r="H41" s="490">
        <f>SUM(H36,H37,H38)</f>
        <v>0</v>
      </c>
      <c r="I41" s="490"/>
      <c r="J41" s="490"/>
      <c r="K41" s="490"/>
      <c r="L41" s="490">
        <f>SUM(L36,L37,L38)</f>
        <v>0</v>
      </c>
      <c r="M41" s="490"/>
      <c r="N41" s="490"/>
      <c r="O41" s="490"/>
      <c r="P41" s="490">
        <f>SUM(P36,P37,P38)</f>
        <v>0</v>
      </c>
      <c r="Q41" s="490"/>
      <c r="R41" s="490"/>
      <c r="S41" s="490"/>
      <c r="T41" s="490">
        <f>SUM(T36,T37,T38)</f>
        <v>0</v>
      </c>
      <c r="U41" s="490"/>
      <c r="V41" s="490"/>
      <c r="W41" s="490"/>
      <c r="X41" s="490">
        <f>SUM(X36,X37,X38)</f>
        <v>0</v>
      </c>
      <c r="Y41" s="490"/>
      <c r="Z41" s="490"/>
      <c r="AA41" s="490"/>
      <c r="AB41" s="490">
        <f>SUM(AB36,AB37,AB38)</f>
        <v>0</v>
      </c>
      <c r="AC41" s="490"/>
      <c r="AD41" s="490"/>
      <c r="AE41" s="490"/>
      <c r="AF41" s="490">
        <f>SUM(AF36,AF37,AF38)</f>
        <v>0</v>
      </c>
      <c r="AG41" s="490"/>
      <c r="AH41" s="490"/>
      <c r="AI41" s="490"/>
      <c r="AJ41" s="490">
        <f>SUM(AJ36,AJ37,AJ38)</f>
        <v>0</v>
      </c>
      <c r="AK41" s="490"/>
      <c r="AL41" s="490"/>
      <c r="AM41" s="490"/>
      <c r="AN41" s="490">
        <f>SUM(AN36,AN37,AN38)</f>
        <v>0</v>
      </c>
      <c r="AO41" s="490"/>
      <c r="AP41" s="490"/>
      <c r="AQ41" s="490"/>
      <c r="AR41" s="490">
        <f>SUM(AR36,AR37,AR38)</f>
        <v>0</v>
      </c>
      <c r="AS41" s="490"/>
      <c r="AT41" s="490"/>
      <c r="AU41" s="490"/>
      <c r="AV41" s="490">
        <f>SUM(AV36,AV37,AV38)</f>
        <v>0</v>
      </c>
      <c r="AW41" s="490"/>
      <c r="AX41" s="490"/>
      <c r="AY41" s="490"/>
      <c r="AZ41" s="491">
        <f t="shared" si="0"/>
        <v>0</v>
      </c>
      <c r="BA41" s="491"/>
      <c r="BB41" s="491"/>
      <c r="BC41" s="491"/>
      <c r="BD41" s="491"/>
      <c r="BE41" s="87" t="s">
        <v>149</v>
      </c>
      <c r="BG41"/>
    </row>
    <row r="42" spans="1:63" ht="47.25" customHeight="1" thickBot="1">
      <c r="A42" s="492" t="s">
        <v>109</v>
      </c>
      <c r="B42" s="59" t="s">
        <v>74</v>
      </c>
      <c r="C42" s="71" t="s">
        <v>95</v>
      </c>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6"/>
      <c r="AW42" s="486"/>
      <c r="AX42" s="486"/>
      <c r="AY42" s="486"/>
      <c r="AZ42" s="487">
        <f t="shared" si="0"/>
        <v>0</v>
      </c>
      <c r="BA42" s="487"/>
      <c r="BB42" s="487"/>
      <c r="BC42" s="487"/>
      <c r="BD42" s="487"/>
      <c r="BE42"/>
      <c r="BG42" s="27" t="s">
        <v>110</v>
      </c>
      <c r="BK42"/>
    </row>
    <row r="43" spans="1:63" ht="47.25" customHeight="1" thickBot="1">
      <c r="A43" s="492"/>
      <c r="B43" s="59" t="s">
        <v>76</v>
      </c>
      <c r="C43" s="57" t="s">
        <v>98</v>
      </c>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4"/>
      <c r="AW43" s="464"/>
      <c r="AX43" s="464"/>
      <c r="AY43" s="464"/>
      <c r="AZ43" s="463">
        <f t="shared" si="0"/>
        <v>0</v>
      </c>
      <c r="BA43" s="463"/>
      <c r="BB43" s="463"/>
      <c r="BC43" s="463"/>
      <c r="BD43" s="463"/>
    </row>
    <row r="44" spans="1:63" ht="47.25" customHeight="1" thickBot="1">
      <c r="A44" s="492"/>
      <c r="B44" s="61" t="s">
        <v>78</v>
      </c>
      <c r="C44" s="57" t="s">
        <v>111</v>
      </c>
      <c r="D44" s="465">
        <f>SUM(D45:G46)</f>
        <v>0</v>
      </c>
      <c r="E44" s="465"/>
      <c r="F44" s="465"/>
      <c r="G44" s="465"/>
      <c r="H44" s="465">
        <f>SUM(H45:K46)</f>
        <v>0</v>
      </c>
      <c r="I44" s="465"/>
      <c r="J44" s="465"/>
      <c r="K44" s="465"/>
      <c r="L44" s="465">
        <f>SUM(L45:O46)</f>
        <v>0</v>
      </c>
      <c r="M44" s="465"/>
      <c r="N44" s="465"/>
      <c r="O44" s="465"/>
      <c r="P44" s="465">
        <f>SUM(P45:S46)</f>
        <v>0</v>
      </c>
      <c r="Q44" s="465"/>
      <c r="R44" s="465"/>
      <c r="S44" s="465"/>
      <c r="T44" s="465">
        <f>SUM(T45:W46)</f>
        <v>0</v>
      </c>
      <c r="U44" s="465"/>
      <c r="V44" s="465"/>
      <c r="W44" s="465"/>
      <c r="X44" s="465">
        <f>SUM(X45:AA46)</f>
        <v>0</v>
      </c>
      <c r="Y44" s="465"/>
      <c r="Z44" s="465"/>
      <c r="AA44" s="465"/>
      <c r="AB44" s="465">
        <f>SUM(AB45:AE46)</f>
        <v>0</v>
      </c>
      <c r="AC44" s="465"/>
      <c r="AD44" s="465"/>
      <c r="AE44" s="465"/>
      <c r="AF44" s="465">
        <f>SUM(AF45:AI46)</f>
        <v>0</v>
      </c>
      <c r="AG44" s="465"/>
      <c r="AH44" s="465"/>
      <c r="AI44" s="465"/>
      <c r="AJ44" s="465">
        <f>SUM(AJ45:AM46)</f>
        <v>0</v>
      </c>
      <c r="AK44" s="465"/>
      <c r="AL44" s="465"/>
      <c r="AM44" s="465"/>
      <c r="AN44" s="465">
        <f>SUM(AN45:AQ46)</f>
        <v>0</v>
      </c>
      <c r="AO44" s="465"/>
      <c r="AP44" s="465"/>
      <c r="AQ44" s="465"/>
      <c r="AR44" s="465">
        <f>SUM(AR45:AU46)</f>
        <v>0</v>
      </c>
      <c r="AS44" s="465"/>
      <c r="AT44" s="465"/>
      <c r="AU44" s="465"/>
      <c r="AV44" s="465">
        <f>SUM(AV45:AY46)</f>
        <v>0</v>
      </c>
      <c r="AW44" s="465"/>
      <c r="AX44" s="465"/>
      <c r="AY44" s="465"/>
      <c r="AZ44" s="469">
        <f t="shared" si="0"/>
        <v>0</v>
      </c>
      <c r="BA44" s="469"/>
      <c r="BB44" s="469"/>
      <c r="BC44" s="469"/>
      <c r="BD44" s="469"/>
    </row>
    <row r="45" spans="1:63" ht="67.5" customHeight="1" thickBot="1">
      <c r="A45" s="492"/>
      <c r="B45" s="62"/>
      <c r="C45" s="63" t="s">
        <v>86</v>
      </c>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89">
        <f t="shared" si="0"/>
        <v>0</v>
      </c>
      <c r="BA45" s="489"/>
      <c r="BB45" s="489"/>
      <c r="BC45" s="489"/>
      <c r="BD45" s="489"/>
    </row>
    <row r="46" spans="1:63" ht="65.25" customHeight="1" thickBot="1">
      <c r="A46" s="492"/>
      <c r="B46" s="62"/>
      <c r="C46" s="64" t="s">
        <v>102</v>
      </c>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94">
        <f t="shared" si="0"/>
        <v>0</v>
      </c>
      <c r="BA46" s="494"/>
      <c r="BB46" s="494"/>
      <c r="BC46" s="494"/>
      <c r="BD46" s="494"/>
    </row>
    <row r="47" spans="1:63" ht="47.25" customHeight="1" thickBot="1">
      <c r="A47" s="492"/>
      <c r="B47" s="72" t="s">
        <v>100</v>
      </c>
      <c r="C47" s="73" t="s">
        <v>112</v>
      </c>
      <c r="D47" s="490">
        <f>SUM(D43,D44)</f>
        <v>0</v>
      </c>
      <c r="E47" s="490"/>
      <c r="F47" s="490"/>
      <c r="G47" s="490"/>
      <c r="H47" s="490">
        <f>SUM(H43,H44)</f>
        <v>0</v>
      </c>
      <c r="I47" s="490"/>
      <c r="J47" s="490"/>
      <c r="K47" s="490"/>
      <c r="L47" s="490">
        <f>SUM(L43,L44)</f>
        <v>0</v>
      </c>
      <c r="M47" s="490"/>
      <c r="N47" s="490"/>
      <c r="O47" s="490"/>
      <c r="P47" s="490">
        <f>SUM(P43,P44)</f>
        <v>0</v>
      </c>
      <c r="Q47" s="490"/>
      <c r="R47" s="490"/>
      <c r="S47" s="490"/>
      <c r="T47" s="490">
        <f>SUM(T43,T44)</f>
        <v>0</v>
      </c>
      <c r="U47" s="490"/>
      <c r="V47" s="490"/>
      <c r="W47" s="490"/>
      <c r="X47" s="490">
        <f>SUM(X43,X44)</f>
        <v>0</v>
      </c>
      <c r="Y47" s="490"/>
      <c r="Z47" s="490"/>
      <c r="AA47" s="490"/>
      <c r="AB47" s="490">
        <f>SUM(AB43,AB44)</f>
        <v>0</v>
      </c>
      <c r="AC47" s="490"/>
      <c r="AD47" s="490"/>
      <c r="AE47" s="490"/>
      <c r="AF47" s="490">
        <f>SUM(AF43,AF44)</f>
        <v>0</v>
      </c>
      <c r="AG47" s="490"/>
      <c r="AH47" s="490"/>
      <c r="AI47" s="490"/>
      <c r="AJ47" s="490">
        <f>SUM(AJ43,AJ44)</f>
        <v>0</v>
      </c>
      <c r="AK47" s="490"/>
      <c r="AL47" s="490"/>
      <c r="AM47" s="490"/>
      <c r="AN47" s="490">
        <f>SUM(AN43,AN44)</f>
        <v>0</v>
      </c>
      <c r="AO47" s="490"/>
      <c r="AP47" s="490"/>
      <c r="AQ47" s="490"/>
      <c r="AR47" s="490">
        <f>SUM(AR43,AR44)</f>
        <v>0</v>
      </c>
      <c r="AS47" s="490"/>
      <c r="AT47" s="490"/>
      <c r="AU47" s="490"/>
      <c r="AV47" s="490">
        <f>SUM(AV43,AV44)</f>
        <v>0</v>
      </c>
      <c r="AW47" s="490"/>
      <c r="AX47" s="490"/>
      <c r="AY47" s="490"/>
      <c r="AZ47" s="491">
        <f t="shared" si="0"/>
        <v>0</v>
      </c>
      <c r="BA47" s="491"/>
      <c r="BB47" s="491"/>
      <c r="BC47" s="491"/>
      <c r="BD47" s="491"/>
      <c r="BE47" s="87" t="s">
        <v>150</v>
      </c>
    </row>
    <row r="48" spans="1:63" ht="18.75" customHeight="1" thickBot="1">
      <c r="AM48"/>
      <c r="AN48"/>
      <c r="AO48"/>
      <c r="AP48"/>
      <c r="AQ48"/>
      <c r="AR48"/>
      <c r="AS48"/>
      <c r="AT48"/>
      <c r="AU48"/>
      <c r="AV48"/>
      <c r="AW48"/>
      <c r="AX48"/>
      <c r="AY48"/>
      <c r="AZ48" s="495">
        <f>SUM(AZ34,AZ41)</f>
        <v>0</v>
      </c>
      <c r="BA48" s="495"/>
      <c r="BB48" s="495"/>
      <c r="BC48" s="495"/>
      <c r="BD48" s="495"/>
    </row>
    <row r="49" spans="39:56" ht="18.75" customHeight="1" thickBot="1">
      <c r="AM49" s="496" t="s">
        <v>113</v>
      </c>
      <c r="AN49" s="496"/>
      <c r="AO49" s="496"/>
      <c r="AP49" s="496"/>
      <c r="AQ49" s="496"/>
      <c r="AR49" s="496"/>
      <c r="AS49" s="496"/>
      <c r="AT49" s="496"/>
      <c r="AU49" s="496"/>
      <c r="AV49" s="496"/>
      <c r="AW49" s="496"/>
      <c r="AX49" s="496"/>
      <c r="AY49" s="496"/>
      <c r="AZ49" s="495"/>
      <c r="BA49" s="495"/>
      <c r="BB49" s="495"/>
      <c r="BC49" s="495"/>
      <c r="BD49" s="495"/>
    </row>
    <row r="50" spans="39:56" ht="18.75" customHeight="1" thickBot="1">
      <c r="AM50" s="74"/>
      <c r="AN50" s="74"/>
      <c r="AO50" s="74"/>
      <c r="AP50" s="74"/>
      <c r="AQ50" s="74"/>
      <c r="AR50" s="74"/>
      <c r="AS50" s="74"/>
      <c r="AT50" s="74"/>
      <c r="AU50" s="74"/>
      <c r="AV50" s="74"/>
      <c r="AW50" s="74"/>
      <c r="AX50" s="74"/>
      <c r="AY50" s="74"/>
      <c r="AZ50" s="495"/>
      <c r="BA50" s="495"/>
      <c r="BB50" s="495"/>
      <c r="BC50" s="495"/>
      <c r="BD50" s="495"/>
    </row>
    <row r="51" spans="39:56" ht="18.75" customHeight="1" thickBot="1">
      <c r="AM51" s="74"/>
      <c r="AN51" s="74"/>
      <c r="AO51" s="74"/>
      <c r="AP51" s="74"/>
      <c r="AQ51" s="74"/>
      <c r="AR51" s="74"/>
      <c r="AS51" s="74"/>
      <c r="AT51" s="74"/>
      <c r="AU51" s="74"/>
      <c r="AV51" s="74"/>
      <c r="AW51" s="74"/>
      <c r="AX51" s="74"/>
      <c r="AY51" s="74"/>
      <c r="AZ51" s="495">
        <f>SUM(AZ34,AZ41,AZ47)</f>
        <v>0</v>
      </c>
      <c r="BA51" s="495"/>
      <c r="BB51" s="495"/>
      <c r="BC51" s="495"/>
      <c r="BD51" s="495"/>
    </row>
    <row r="52" spans="39:56" ht="18.75" customHeight="1" thickBot="1">
      <c r="AM52" s="496" t="s">
        <v>114</v>
      </c>
      <c r="AN52" s="496"/>
      <c r="AO52" s="496"/>
      <c r="AP52" s="496"/>
      <c r="AQ52" s="496"/>
      <c r="AR52" s="496"/>
      <c r="AS52" s="496"/>
      <c r="AT52" s="496"/>
      <c r="AU52" s="496"/>
      <c r="AV52" s="496"/>
      <c r="AW52" s="496"/>
      <c r="AX52" s="496"/>
      <c r="AY52" s="496"/>
      <c r="AZ52" s="495"/>
      <c r="BA52" s="495"/>
      <c r="BB52" s="495"/>
      <c r="BC52" s="495"/>
      <c r="BD52" s="495"/>
    </row>
    <row r="53" spans="39:56" ht="18.75" customHeight="1" thickBot="1">
      <c r="AZ53" s="495"/>
      <c r="BA53" s="495"/>
      <c r="BB53" s="495"/>
      <c r="BC53" s="495"/>
      <c r="BD53" s="495"/>
    </row>
  </sheetData>
  <sheetProtection selectLockedCells="1" selectUnlockedCells="1"/>
  <mergeCells count="431">
    <mergeCell ref="AZ51:BD53"/>
    <mergeCell ref="AM52:AY52"/>
    <mergeCell ref="AJ47:AM47"/>
    <mergeCell ref="AN47:AQ47"/>
    <mergeCell ref="AR47:AU47"/>
    <mergeCell ref="AV47:AY47"/>
    <mergeCell ref="AZ47:BD47"/>
    <mergeCell ref="AZ48:BD50"/>
    <mergeCell ref="AM49:AY49"/>
    <mergeCell ref="D47:G47"/>
    <mergeCell ref="H47:K47"/>
    <mergeCell ref="L47:O47"/>
    <mergeCell ref="P47:S47"/>
    <mergeCell ref="T47:W47"/>
    <mergeCell ref="X47:AA47"/>
    <mergeCell ref="AB47:AE47"/>
    <mergeCell ref="AF47:AI47"/>
    <mergeCell ref="X46:AA46"/>
    <mergeCell ref="AB46:AE46"/>
    <mergeCell ref="AF46:AI46"/>
    <mergeCell ref="AZ45:BD45"/>
    <mergeCell ref="D46:G46"/>
    <mergeCell ref="H46:K46"/>
    <mergeCell ref="L46:O46"/>
    <mergeCell ref="P46:S46"/>
    <mergeCell ref="T46:W46"/>
    <mergeCell ref="AV46:AY46"/>
    <mergeCell ref="AZ46:BD46"/>
    <mergeCell ref="AJ46:AM46"/>
    <mergeCell ref="AN46:AQ46"/>
    <mergeCell ref="AR46:AU46"/>
    <mergeCell ref="D45:G45"/>
    <mergeCell ref="H45:K45"/>
    <mergeCell ref="L45:O45"/>
    <mergeCell ref="P45:S45"/>
    <mergeCell ref="T45:W45"/>
    <mergeCell ref="X45:AA45"/>
    <mergeCell ref="AB45:AE45"/>
    <mergeCell ref="AF45:AI45"/>
    <mergeCell ref="AN42:AQ42"/>
    <mergeCell ref="AR42:AU42"/>
    <mergeCell ref="AJ43:AM43"/>
    <mergeCell ref="AN43:AQ43"/>
    <mergeCell ref="AR43:AU43"/>
    <mergeCell ref="AV43:AY43"/>
    <mergeCell ref="AJ45:AM45"/>
    <mergeCell ref="AN45:AQ45"/>
    <mergeCell ref="AR45:AU45"/>
    <mergeCell ref="AV45:AY45"/>
    <mergeCell ref="AZ43:BD43"/>
    <mergeCell ref="D44:G44"/>
    <mergeCell ref="H44:K44"/>
    <mergeCell ref="L44:O44"/>
    <mergeCell ref="P44:S44"/>
    <mergeCell ref="T44:W44"/>
    <mergeCell ref="AV44:AY44"/>
    <mergeCell ref="AZ44:BD44"/>
    <mergeCell ref="AJ44:AM44"/>
    <mergeCell ref="AN44:AQ44"/>
    <mergeCell ref="AR44:AU44"/>
    <mergeCell ref="X44:AA44"/>
    <mergeCell ref="AB44:AE44"/>
    <mergeCell ref="AF44:AI44"/>
    <mergeCell ref="AN41:AQ41"/>
    <mergeCell ref="AR41:AU41"/>
    <mergeCell ref="AV41:AY41"/>
    <mergeCell ref="AZ41:BD41"/>
    <mergeCell ref="A42:A47"/>
    <mergeCell ref="D42:G42"/>
    <mergeCell ref="H42:K42"/>
    <mergeCell ref="L42:O42"/>
    <mergeCell ref="P42:S42"/>
    <mergeCell ref="T42:W42"/>
    <mergeCell ref="AV42:AY42"/>
    <mergeCell ref="AZ42:BD42"/>
    <mergeCell ref="D43:G43"/>
    <mergeCell ref="H43:K43"/>
    <mergeCell ref="L43:O43"/>
    <mergeCell ref="P43:S43"/>
    <mergeCell ref="T43:W43"/>
    <mergeCell ref="X43:AA43"/>
    <mergeCell ref="AB43:AE43"/>
    <mergeCell ref="AF43:AI43"/>
    <mergeCell ref="X42:AA42"/>
    <mergeCell ref="AB42:AE42"/>
    <mergeCell ref="AF42:AI42"/>
    <mergeCell ref="AJ42:AM42"/>
    <mergeCell ref="D41:G41"/>
    <mergeCell ref="H41:K41"/>
    <mergeCell ref="L41:O41"/>
    <mergeCell ref="P41:S41"/>
    <mergeCell ref="T41:W41"/>
    <mergeCell ref="X41:AA41"/>
    <mergeCell ref="AB41:AE41"/>
    <mergeCell ref="AF41:AI41"/>
    <mergeCell ref="AJ41:AM41"/>
    <mergeCell ref="AR39:AU39"/>
    <mergeCell ref="AV39:AY39"/>
    <mergeCell ref="AZ39:BD39"/>
    <mergeCell ref="D40:G40"/>
    <mergeCell ref="H40:K40"/>
    <mergeCell ref="L40:O40"/>
    <mergeCell ref="P40:S40"/>
    <mergeCell ref="T40:W40"/>
    <mergeCell ref="X40:AA40"/>
    <mergeCell ref="AZ40:BD40"/>
    <mergeCell ref="AB40:AE40"/>
    <mergeCell ref="AF40:AI40"/>
    <mergeCell ref="AJ40:AM40"/>
    <mergeCell ref="AN40:AQ40"/>
    <mergeCell ref="AR40:AU40"/>
    <mergeCell ref="AV40:AY40"/>
    <mergeCell ref="D39:G39"/>
    <mergeCell ref="H39:K39"/>
    <mergeCell ref="L39:O39"/>
    <mergeCell ref="P39:S39"/>
    <mergeCell ref="T39:W39"/>
    <mergeCell ref="X39:AA39"/>
    <mergeCell ref="AB39:AE39"/>
    <mergeCell ref="AZ37:BD37"/>
    <mergeCell ref="D38:G38"/>
    <mergeCell ref="H38:K38"/>
    <mergeCell ref="L38:O38"/>
    <mergeCell ref="P38:S38"/>
    <mergeCell ref="T38:W38"/>
    <mergeCell ref="X38:AA38"/>
    <mergeCell ref="AZ38:BD38"/>
    <mergeCell ref="AB38:AE38"/>
    <mergeCell ref="AF38:AI38"/>
    <mergeCell ref="AJ38:AM38"/>
    <mergeCell ref="AN38:AQ38"/>
    <mergeCell ref="AR38:AU38"/>
    <mergeCell ref="AV38:AY38"/>
    <mergeCell ref="D37:G37"/>
    <mergeCell ref="H37:K37"/>
    <mergeCell ref="L37:O37"/>
    <mergeCell ref="P37:S37"/>
    <mergeCell ref="T37:W37"/>
    <mergeCell ref="AR37:AU37"/>
    <mergeCell ref="AV37:AY37"/>
    <mergeCell ref="D36:G36"/>
    <mergeCell ref="H36:K36"/>
    <mergeCell ref="L36:O36"/>
    <mergeCell ref="P36:S36"/>
    <mergeCell ref="T36:W36"/>
    <mergeCell ref="X36:AA36"/>
    <mergeCell ref="AF39:AI39"/>
    <mergeCell ref="AJ39:AM39"/>
    <mergeCell ref="AN37:AQ37"/>
    <mergeCell ref="AN39:AQ39"/>
    <mergeCell ref="X37:AA37"/>
    <mergeCell ref="AB37:AE37"/>
    <mergeCell ref="AF37:AI37"/>
    <mergeCell ref="AJ37:AM37"/>
    <mergeCell ref="AF35:AI35"/>
    <mergeCell ref="AJ35:AM35"/>
    <mergeCell ref="AN35:AQ35"/>
    <mergeCell ref="AR35:AU35"/>
    <mergeCell ref="AV35:AY35"/>
    <mergeCell ref="AB36:AE36"/>
    <mergeCell ref="AF36:AI36"/>
    <mergeCell ref="AJ36:AM36"/>
    <mergeCell ref="AN36:AQ36"/>
    <mergeCell ref="AR36:AU36"/>
    <mergeCell ref="AV36:AY36"/>
    <mergeCell ref="AZ35:BD35"/>
    <mergeCell ref="AV34:AY34"/>
    <mergeCell ref="AZ34:BD34"/>
    <mergeCell ref="A35:A41"/>
    <mergeCell ref="D35:G35"/>
    <mergeCell ref="H35:K35"/>
    <mergeCell ref="L35:O35"/>
    <mergeCell ref="P35:S35"/>
    <mergeCell ref="T35:W35"/>
    <mergeCell ref="X35:AA35"/>
    <mergeCell ref="AB35:AE35"/>
    <mergeCell ref="X34:AA34"/>
    <mergeCell ref="AB34:AE34"/>
    <mergeCell ref="AF34:AI34"/>
    <mergeCell ref="AJ34:AM34"/>
    <mergeCell ref="AN34:AQ34"/>
    <mergeCell ref="AR34:AU34"/>
    <mergeCell ref="A28:A34"/>
    <mergeCell ref="AZ36:BD36"/>
    <mergeCell ref="AJ33:AM33"/>
    <mergeCell ref="AN33:AQ33"/>
    <mergeCell ref="AR33:AU33"/>
    <mergeCell ref="AV33:AY33"/>
    <mergeCell ref="AZ33:BD33"/>
    <mergeCell ref="D34:G34"/>
    <mergeCell ref="H34:K34"/>
    <mergeCell ref="L34:O34"/>
    <mergeCell ref="P34:S34"/>
    <mergeCell ref="T34:W34"/>
    <mergeCell ref="D33:G33"/>
    <mergeCell ref="H33:K33"/>
    <mergeCell ref="L33:O33"/>
    <mergeCell ref="P33:S33"/>
    <mergeCell ref="T33:W33"/>
    <mergeCell ref="X33:AA33"/>
    <mergeCell ref="AB33:AE33"/>
    <mergeCell ref="AF33:AI33"/>
    <mergeCell ref="X32:AA32"/>
    <mergeCell ref="AB32:AE32"/>
    <mergeCell ref="AF32:AI32"/>
    <mergeCell ref="AR31:AU31"/>
    <mergeCell ref="AV31:AY31"/>
    <mergeCell ref="AZ31:BD31"/>
    <mergeCell ref="D32:G32"/>
    <mergeCell ref="H32:K32"/>
    <mergeCell ref="L32:O32"/>
    <mergeCell ref="P32:S32"/>
    <mergeCell ref="T32:W32"/>
    <mergeCell ref="AV32:AY32"/>
    <mergeCell ref="AZ32:BD32"/>
    <mergeCell ref="AJ32:AM32"/>
    <mergeCell ref="AN32:AQ32"/>
    <mergeCell ref="AR32:AU32"/>
    <mergeCell ref="AZ29:BD29"/>
    <mergeCell ref="D30:G30"/>
    <mergeCell ref="H30:K30"/>
    <mergeCell ref="L30:O30"/>
    <mergeCell ref="P30:S30"/>
    <mergeCell ref="T30:W30"/>
    <mergeCell ref="AV30:AY30"/>
    <mergeCell ref="AZ30:BD30"/>
    <mergeCell ref="D31:G31"/>
    <mergeCell ref="H31:K31"/>
    <mergeCell ref="L31:O31"/>
    <mergeCell ref="P31:S31"/>
    <mergeCell ref="T31:W31"/>
    <mergeCell ref="X31:AA31"/>
    <mergeCell ref="AB31:AE31"/>
    <mergeCell ref="AF31:AI31"/>
    <mergeCell ref="X30:AA30"/>
    <mergeCell ref="AB30:AE30"/>
    <mergeCell ref="AF30:AI30"/>
    <mergeCell ref="AJ30:AM30"/>
    <mergeCell ref="AN30:AQ30"/>
    <mergeCell ref="AR30:AU30"/>
    <mergeCell ref="AJ31:AM31"/>
    <mergeCell ref="AN31:AQ31"/>
    <mergeCell ref="AZ28:BD28"/>
    <mergeCell ref="D29:G29"/>
    <mergeCell ref="H29:K29"/>
    <mergeCell ref="L29:O29"/>
    <mergeCell ref="P29:S29"/>
    <mergeCell ref="T29:W29"/>
    <mergeCell ref="X29:AA29"/>
    <mergeCell ref="AB29:AE29"/>
    <mergeCell ref="AF29:AI29"/>
    <mergeCell ref="X28:AA28"/>
    <mergeCell ref="AB28:AE28"/>
    <mergeCell ref="AF28:AI28"/>
    <mergeCell ref="AJ28:AM28"/>
    <mergeCell ref="AN28:AQ28"/>
    <mergeCell ref="AR28:AU28"/>
    <mergeCell ref="D28:G28"/>
    <mergeCell ref="H28:K28"/>
    <mergeCell ref="L28:O28"/>
    <mergeCell ref="P28:S28"/>
    <mergeCell ref="T28:W28"/>
    <mergeCell ref="AJ29:AM29"/>
    <mergeCell ref="AN29:AQ29"/>
    <mergeCell ref="AR29:AU29"/>
    <mergeCell ref="AV29:AY29"/>
    <mergeCell ref="AR27:AU27"/>
    <mergeCell ref="AV27:AY27"/>
    <mergeCell ref="AJ26:AM26"/>
    <mergeCell ref="AN26:AQ26"/>
    <mergeCell ref="AR26:AU26"/>
    <mergeCell ref="AV26:AY26"/>
    <mergeCell ref="AB26:AE26"/>
    <mergeCell ref="AF26:AI26"/>
    <mergeCell ref="AV28:AY28"/>
    <mergeCell ref="AN21:AQ21"/>
    <mergeCell ref="AR21:AU21"/>
    <mergeCell ref="AV21:AY21"/>
    <mergeCell ref="AZ21:BD21"/>
    <mergeCell ref="BA23:BE23"/>
    <mergeCell ref="B25:C27"/>
    <mergeCell ref="D25:AY25"/>
    <mergeCell ref="AZ25:BD27"/>
    <mergeCell ref="D26:G26"/>
    <mergeCell ref="H26:K26"/>
    <mergeCell ref="D27:G27"/>
    <mergeCell ref="H27:K27"/>
    <mergeCell ref="L27:O27"/>
    <mergeCell ref="P27:S27"/>
    <mergeCell ref="T27:W27"/>
    <mergeCell ref="X27:AA27"/>
    <mergeCell ref="L26:O26"/>
    <mergeCell ref="P26:S26"/>
    <mergeCell ref="T26:W26"/>
    <mergeCell ref="X26:AA26"/>
    <mergeCell ref="AB27:AE27"/>
    <mergeCell ref="AF27:AI27"/>
    <mergeCell ref="AJ27:AM27"/>
    <mergeCell ref="AN27:AQ27"/>
    <mergeCell ref="AB20:AE20"/>
    <mergeCell ref="AF20:AI20"/>
    <mergeCell ref="AJ20:AM20"/>
    <mergeCell ref="AN20:AQ20"/>
    <mergeCell ref="AR20:AU20"/>
    <mergeCell ref="AV20:AY20"/>
    <mergeCell ref="D20:G20"/>
    <mergeCell ref="H20:K20"/>
    <mergeCell ref="L20:O20"/>
    <mergeCell ref="P20:S20"/>
    <mergeCell ref="T20:W20"/>
    <mergeCell ref="X20:AA20"/>
    <mergeCell ref="D21:G21"/>
    <mergeCell ref="H21:K21"/>
    <mergeCell ref="L21:O21"/>
    <mergeCell ref="P21:S21"/>
    <mergeCell ref="T21:W21"/>
    <mergeCell ref="X21:AA21"/>
    <mergeCell ref="AB21:AE21"/>
    <mergeCell ref="AF21:AI21"/>
    <mergeCell ref="AJ21:AM21"/>
    <mergeCell ref="AJ19:AM19"/>
    <mergeCell ref="AN19:AQ19"/>
    <mergeCell ref="AR19:AU19"/>
    <mergeCell ref="AV19:AY19"/>
    <mergeCell ref="AZ19:BD19"/>
    <mergeCell ref="AN18:AQ18"/>
    <mergeCell ref="AR18:AU18"/>
    <mergeCell ref="AV18:AY18"/>
    <mergeCell ref="AZ20:BD20"/>
    <mergeCell ref="D19:G19"/>
    <mergeCell ref="H19:K19"/>
    <mergeCell ref="L19:O19"/>
    <mergeCell ref="P19:S19"/>
    <mergeCell ref="T19:W19"/>
    <mergeCell ref="X19:AA19"/>
    <mergeCell ref="AB19:AE19"/>
    <mergeCell ref="AV17:AY17"/>
    <mergeCell ref="D18:G18"/>
    <mergeCell ref="H18:K18"/>
    <mergeCell ref="L18:O18"/>
    <mergeCell ref="P18:S18"/>
    <mergeCell ref="T18:W18"/>
    <mergeCell ref="X18:AA18"/>
    <mergeCell ref="AB18:AE18"/>
    <mergeCell ref="AF18:AI18"/>
    <mergeCell ref="AJ18:AM18"/>
    <mergeCell ref="X17:AA17"/>
    <mergeCell ref="AB17:AE17"/>
    <mergeCell ref="AF17:AI17"/>
    <mergeCell ref="AJ17:AM17"/>
    <mergeCell ref="AN17:AQ17"/>
    <mergeCell ref="AR17:AU17"/>
    <mergeCell ref="AF19:AI19"/>
    <mergeCell ref="D12:G12"/>
    <mergeCell ref="H12:K12"/>
    <mergeCell ref="L12:O12"/>
    <mergeCell ref="P12:S12"/>
    <mergeCell ref="T12:W12"/>
    <mergeCell ref="X12:AA12"/>
    <mergeCell ref="AZ12:BD12"/>
    <mergeCell ref="BA14:BE14"/>
    <mergeCell ref="B16:C18"/>
    <mergeCell ref="D16:AY16"/>
    <mergeCell ref="AZ16:BD18"/>
    <mergeCell ref="D17:G17"/>
    <mergeCell ref="H17:K17"/>
    <mergeCell ref="L17:O17"/>
    <mergeCell ref="P17:S17"/>
    <mergeCell ref="T17:W17"/>
    <mergeCell ref="AB12:AE12"/>
    <mergeCell ref="AF12:AI12"/>
    <mergeCell ref="AJ12:AM12"/>
    <mergeCell ref="AN12:AQ12"/>
    <mergeCell ref="AR12:AU12"/>
    <mergeCell ref="AV12:AY12"/>
    <mergeCell ref="AZ10:BD10"/>
    <mergeCell ref="D11:G11"/>
    <mergeCell ref="H11:K11"/>
    <mergeCell ref="L11:O11"/>
    <mergeCell ref="P11:S11"/>
    <mergeCell ref="T11:W11"/>
    <mergeCell ref="X11:AA11"/>
    <mergeCell ref="AB11:AE11"/>
    <mergeCell ref="AF11:AI11"/>
    <mergeCell ref="AJ11:AM11"/>
    <mergeCell ref="AB10:AE10"/>
    <mergeCell ref="AF10:AI10"/>
    <mergeCell ref="AJ10:AM10"/>
    <mergeCell ref="AN10:AQ10"/>
    <mergeCell ref="AR10:AU10"/>
    <mergeCell ref="AV10:AY10"/>
    <mergeCell ref="AN11:AQ11"/>
    <mergeCell ref="AR11:AU11"/>
    <mergeCell ref="AV11:AY11"/>
    <mergeCell ref="AZ11:BD11"/>
    <mergeCell ref="AJ8:AM8"/>
    <mergeCell ref="AN8:AQ8"/>
    <mergeCell ref="AJ9:AM9"/>
    <mergeCell ref="AN9:AQ9"/>
    <mergeCell ref="AR9:AU9"/>
    <mergeCell ref="AV9:AY9"/>
    <mergeCell ref="D10:G10"/>
    <mergeCell ref="H10:K10"/>
    <mergeCell ref="L10:O10"/>
    <mergeCell ref="P10:S10"/>
    <mergeCell ref="T10:W10"/>
    <mergeCell ref="X10:AA10"/>
    <mergeCell ref="A3:C3"/>
    <mergeCell ref="AO3:AX3"/>
    <mergeCell ref="BA5:BE5"/>
    <mergeCell ref="B7:C9"/>
    <mergeCell ref="D7:AY7"/>
    <mergeCell ref="AZ7:BD9"/>
    <mergeCell ref="D8:G8"/>
    <mergeCell ref="H8:K8"/>
    <mergeCell ref="L8:O8"/>
    <mergeCell ref="P8:S8"/>
    <mergeCell ref="AR8:AU8"/>
    <mergeCell ref="AV8:AY8"/>
    <mergeCell ref="D9:G9"/>
    <mergeCell ref="H9:K9"/>
    <mergeCell ref="L9:O9"/>
    <mergeCell ref="P9:S9"/>
    <mergeCell ref="T9:W9"/>
    <mergeCell ref="X9:AA9"/>
    <mergeCell ref="AB9:AE9"/>
    <mergeCell ref="AF9:AI9"/>
    <mergeCell ref="T8:W8"/>
    <mergeCell ref="X8:AA8"/>
    <mergeCell ref="AB8:AE8"/>
    <mergeCell ref="AF8:AI8"/>
  </mergeCells>
  <phoneticPr fontId="23"/>
  <pageMargins left="0.70866141732283472" right="0.70866141732283472" top="0.74803149606299213" bottom="0.74803149606299213" header="0.51181102362204722" footer="0.51181102362204722"/>
  <pageSetup paperSize="9" scale="33"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K53"/>
  <sheetViews>
    <sheetView zoomScale="80" zoomScaleNormal="80" workbookViewId="0">
      <selection activeCell="T19" sqref="T19:AA19"/>
    </sheetView>
  </sheetViews>
  <sheetFormatPr defaultColWidth="2.44140625" defaultRowHeight="13.2"/>
  <cols>
    <col min="1" max="1" width="22.88671875" style="17" customWidth="1"/>
    <col min="2" max="2" width="5.6640625" style="17" customWidth="1"/>
    <col min="3" max="3" width="35.5546875" style="17" customWidth="1"/>
    <col min="4" max="4" width="3.88671875" style="17" customWidth="1"/>
    <col min="5" max="57" width="3.6640625" style="17" customWidth="1"/>
    <col min="58" max="58" width="2.44140625" style="17"/>
    <col min="59" max="59" width="9.21875" style="17" customWidth="1"/>
    <col min="60" max="16384" width="2.44140625" style="17"/>
  </cols>
  <sheetData>
    <row r="1" spans="1:63" ht="39.9" customHeight="1">
      <c r="A1" s="86" t="s">
        <v>151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G1"/>
      <c r="BK1"/>
    </row>
    <row r="2" spans="1:63" ht="18" customHeight="1" thickBot="1">
      <c r="A2"/>
      <c r="B2"/>
      <c r="C2"/>
      <c r="D2"/>
      <c r="E2"/>
      <c r="F2"/>
      <c r="G2"/>
      <c r="H2"/>
      <c r="I2"/>
      <c r="J2"/>
      <c r="K2"/>
      <c r="L2"/>
      <c r="M2"/>
      <c r="N2"/>
      <c r="O2"/>
      <c r="P2"/>
      <c r="AG2"/>
      <c r="AH2"/>
      <c r="AI2"/>
      <c r="AJ2"/>
      <c r="AK2"/>
      <c r="AL2"/>
      <c r="AM2"/>
      <c r="AN2"/>
      <c r="AX2"/>
      <c r="AY2"/>
      <c r="AZ2"/>
      <c r="BA2"/>
      <c r="BB2"/>
      <c r="BC2"/>
      <c r="BD2"/>
      <c r="BE2"/>
      <c r="BG2"/>
      <c r="BK2"/>
    </row>
    <row r="3" spans="1:63" ht="27.75" customHeight="1" thickBot="1">
      <c r="A3" s="476" t="s">
        <v>154</v>
      </c>
      <c r="B3" s="453"/>
      <c r="C3" s="453"/>
      <c r="D3" s="65"/>
      <c r="E3" s="65"/>
      <c r="F3" s="65"/>
      <c r="G3"/>
      <c r="H3"/>
      <c r="I3"/>
      <c r="J3"/>
      <c r="K3"/>
      <c r="L3"/>
      <c r="M3"/>
      <c r="N3"/>
      <c r="O3"/>
      <c r="P3"/>
      <c r="Q3"/>
      <c r="R3"/>
      <c r="S3"/>
      <c r="T3"/>
      <c r="U3"/>
      <c r="V3"/>
      <c r="W3"/>
      <c r="X3"/>
      <c r="Y3"/>
      <c r="Z3"/>
      <c r="AA3"/>
      <c r="AB3"/>
      <c r="AC3"/>
      <c r="AD3"/>
      <c r="AE3"/>
      <c r="AF3"/>
      <c r="AG3"/>
      <c r="AH3"/>
      <c r="AI3"/>
      <c r="AJ3"/>
      <c r="AK3"/>
      <c r="AL3"/>
      <c r="AM3" s="49"/>
      <c r="AN3" s="50"/>
      <c r="AO3" s="454" t="s">
        <v>156</v>
      </c>
      <c r="AP3" s="455"/>
      <c r="AQ3" s="455"/>
      <c r="AR3" s="455"/>
      <c r="AS3" s="455"/>
      <c r="AT3" s="455"/>
      <c r="AU3" s="455"/>
      <c r="AV3" s="455"/>
      <c r="AW3" s="455"/>
      <c r="AX3" s="455"/>
      <c r="AY3"/>
      <c r="AZ3"/>
      <c r="BA3"/>
      <c r="BB3"/>
      <c r="BC3"/>
      <c r="BD3"/>
      <c r="BE3"/>
      <c r="BG3"/>
      <c r="BK3"/>
    </row>
    <row r="4" spans="1:63" ht="13.5" customHeight="1">
      <c r="A4"/>
      <c r="B4" s="51"/>
      <c r="BG4"/>
      <c r="BK4"/>
    </row>
    <row r="5" spans="1:63" ht="31.5" customHeight="1">
      <c r="A5" s="51" t="s">
        <v>152</v>
      </c>
      <c r="B5"/>
      <c r="BA5" s="456" t="s">
        <v>59</v>
      </c>
      <c r="BB5" s="456"/>
      <c r="BC5" s="456"/>
      <c r="BD5" s="456"/>
      <c r="BE5" s="456"/>
      <c r="BG5"/>
      <c r="BK5"/>
    </row>
    <row r="6" spans="1:63" ht="6" customHeight="1">
      <c r="A6"/>
      <c r="B6"/>
      <c r="BA6" s="53"/>
      <c r="BB6" s="53"/>
      <c r="BC6" s="53"/>
      <c r="BD6" s="53"/>
      <c r="BE6" s="54"/>
      <c r="BG6"/>
      <c r="BK6"/>
    </row>
    <row r="7" spans="1:63" ht="39.9" customHeight="1" thickBot="1">
      <c r="A7"/>
      <c r="B7" s="457"/>
      <c r="C7" s="457"/>
      <c r="D7" s="458" t="s">
        <v>60</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9" t="s">
        <v>61</v>
      </c>
      <c r="BA7" s="459"/>
      <c r="BB7" s="459"/>
      <c r="BC7" s="459"/>
      <c r="BD7" s="459"/>
      <c r="BE7" s="55"/>
      <c r="BG7"/>
    </row>
    <row r="8" spans="1:63" ht="39.9" customHeight="1" thickBot="1">
      <c r="A8"/>
      <c r="B8" s="457"/>
      <c r="C8" s="457"/>
      <c r="D8" s="477" t="s">
        <v>142</v>
      </c>
      <c r="E8" s="460"/>
      <c r="F8" s="460"/>
      <c r="G8" s="460"/>
      <c r="H8" s="477" t="s">
        <v>142</v>
      </c>
      <c r="I8" s="460"/>
      <c r="J8" s="460"/>
      <c r="K8" s="460"/>
      <c r="L8" s="477" t="s">
        <v>142</v>
      </c>
      <c r="M8" s="460"/>
      <c r="N8" s="460"/>
      <c r="O8" s="460"/>
      <c r="P8" s="477" t="s">
        <v>142</v>
      </c>
      <c r="Q8" s="460"/>
      <c r="R8" s="460"/>
      <c r="S8" s="460"/>
      <c r="T8" s="477" t="s">
        <v>142</v>
      </c>
      <c r="U8" s="460"/>
      <c r="V8" s="460"/>
      <c r="W8" s="460"/>
      <c r="X8" s="477" t="s">
        <v>142</v>
      </c>
      <c r="Y8" s="460"/>
      <c r="Z8" s="460"/>
      <c r="AA8" s="460"/>
      <c r="AB8" s="477" t="s">
        <v>142</v>
      </c>
      <c r="AC8" s="460"/>
      <c r="AD8" s="460"/>
      <c r="AE8" s="460"/>
      <c r="AF8" s="477" t="s">
        <v>142</v>
      </c>
      <c r="AG8" s="460"/>
      <c r="AH8" s="460"/>
      <c r="AI8" s="460"/>
      <c r="AJ8" s="477" t="s">
        <v>142</v>
      </c>
      <c r="AK8" s="460"/>
      <c r="AL8" s="460"/>
      <c r="AM8" s="460"/>
      <c r="AN8" s="477" t="s">
        <v>143</v>
      </c>
      <c r="AO8" s="460"/>
      <c r="AP8" s="460"/>
      <c r="AQ8" s="460"/>
      <c r="AR8" s="477" t="s">
        <v>143</v>
      </c>
      <c r="AS8" s="460"/>
      <c r="AT8" s="460"/>
      <c r="AU8" s="460"/>
      <c r="AV8" s="477" t="s">
        <v>143</v>
      </c>
      <c r="AW8" s="460"/>
      <c r="AX8" s="460"/>
      <c r="AY8" s="460"/>
      <c r="AZ8" s="459"/>
      <c r="BA8" s="459"/>
      <c r="BB8" s="459"/>
      <c r="BC8" s="459"/>
      <c r="BD8" s="459"/>
      <c r="BG8"/>
    </row>
    <row r="9" spans="1:63" ht="39.9" customHeight="1" thickBot="1">
      <c r="A9"/>
      <c r="B9" s="457"/>
      <c r="C9" s="457"/>
      <c r="D9" s="461" t="s">
        <v>62</v>
      </c>
      <c r="E9" s="461"/>
      <c r="F9" s="461"/>
      <c r="G9" s="461"/>
      <c r="H9" s="461" t="s">
        <v>63</v>
      </c>
      <c r="I9" s="461"/>
      <c r="J9" s="461"/>
      <c r="K9" s="461"/>
      <c r="L9" s="461" t="s">
        <v>64</v>
      </c>
      <c r="M9" s="461"/>
      <c r="N9" s="461"/>
      <c r="O9" s="461"/>
      <c r="P9" s="461" t="s">
        <v>65</v>
      </c>
      <c r="Q9" s="461"/>
      <c r="R9" s="461"/>
      <c r="S9" s="461"/>
      <c r="T9" s="461" t="s">
        <v>66</v>
      </c>
      <c r="U9" s="461"/>
      <c r="V9" s="461"/>
      <c r="W9" s="461"/>
      <c r="X9" s="461" t="s">
        <v>67</v>
      </c>
      <c r="Y9" s="461"/>
      <c r="Z9" s="461"/>
      <c r="AA9" s="461"/>
      <c r="AB9" s="461" t="s">
        <v>68</v>
      </c>
      <c r="AC9" s="461"/>
      <c r="AD9" s="461"/>
      <c r="AE9" s="461"/>
      <c r="AF9" s="461" t="s">
        <v>69</v>
      </c>
      <c r="AG9" s="461"/>
      <c r="AH9" s="461"/>
      <c r="AI9" s="461"/>
      <c r="AJ9" s="461" t="s">
        <v>70</v>
      </c>
      <c r="AK9" s="461"/>
      <c r="AL9" s="461"/>
      <c r="AM9" s="461"/>
      <c r="AN9" s="461" t="s">
        <v>71</v>
      </c>
      <c r="AO9" s="461"/>
      <c r="AP9" s="461"/>
      <c r="AQ9" s="461"/>
      <c r="AR9" s="461" t="s">
        <v>72</v>
      </c>
      <c r="AS9" s="461"/>
      <c r="AT9" s="461"/>
      <c r="AU9" s="461"/>
      <c r="AV9" s="461" t="s">
        <v>73</v>
      </c>
      <c r="AW9" s="461"/>
      <c r="AX9" s="461"/>
      <c r="AY9" s="461"/>
      <c r="AZ9" s="459"/>
      <c r="BA9" s="459"/>
      <c r="BB9" s="459"/>
      <c r="BC9" s="459"/>
      <c r="BD9" s="459"/>
      <c r="BG9"/>
    </row>
    <row r="10" spans="1:63" ht="39.9" customHeight="1" thickBot="1">
      <c r="A10"/>
      <c r="B10" s="66" t="s">
        <v>74</v>
      </c>
      <c r="C10" s="57" t="s">
        <v>75</v>
      </c>
      <c r="D10" s="478">
        <v>285000</v>
      </c>
      <c r="E10" s="478"/>
      <c r="F10" s="478"/>
      <c r="G10" s="478"/>
      <c r="H10" s="478">
        <v>285000</v>
      </c>
      <c r="I10" s="478"/>
      <c r="J10" s="478"/>
      <c r="K10" s="478"/>
      <c r="L10" s="478">
        <v>285000</v>
      </c>
      <c r="M10" s="478"/>
      <c r="N10" s="478"/>
      <c r="O10" s="478"/>
      <c r="P10" s="478">
        <v>285000</v>
      </c>
      <c r="Q10" s="478"/>
      <c r="R10" s="478"/>
      <c r="S10" s="478"/>
      <c r="T10" s="478">
        <v>285000</v>
      </c>
      <c r="U10" s="478"/>
      <c r="V10" s="478"/>
      <c r="W10" s="478"/>
      <c r="X10" s="478">
        <v>285000</v>
      </c>
      <c r="Y10" s="478"/>
      <c r="Z10" s="478"/>
      <c r="AA10" s="478"/>
      <c r="AB10" s="478">
        <v>285000</v>
      </c>
      <c r="AC10" s="478"/>
      <c r="AD10" s="478"/>
      <c r="AE10" s="478"/>
      <c r="AF10" s="478">
        <v>285000</v>
      </c>
      <c r="AG10" s="478"/>
      <c r="AH10" s="478"/>
      <c r="AI10" s="478"/>
      <c r="AJ10" s="478">
        <v>285000</v>
      </c>
      <c r="AK10" s="478"/>
      <c r="AL10" s="478"/>
      <c r="AM10" s="478"/>
      <c r="AN10" s="478">
        <v>285000</v>
      </c>
      <c r="AO10" s="478"/>
      <c r="AP10" s="478"/>
      <c r="AQ10" s="478"/>
      <c r="AR10" s="478">
        <v>285000</v>
      </c>
      <c r="AS10" s="478"/>
      <c r="AT10" s="478"/>
      <c r="AU10" s="478"/>
      <c r="AV10" s="479">
        <v>285000</v>
      </c>
      <c r="AW10" s="479"/>
      <c r="AX10" s="479"/>
      <c r="AY10" s="479"/>
      <c r="AZ10" s="463">
        <f>SUM(D10:AY10)</f>
        <v>3420000</v>
      </c>
      <c r="BA10" s="463"/>
      <c r="BB10" s="463"/>
      <c r="BC10" s="463"/>
      <c r="BD10" s="463"/>
      <c r="BG10"/>
    </row>
    <row r="11" spans="1:63" ht="39.9" customHeight="1" thickBot="1">
      <c r="A11"/>
      <c r="B11" s="67" t="s">
        <v>76</v>
      </c>
      <c r="C11" s="57" t="s">
        <v>77</v>
      </c>
      <c r="D11" s="478">
        <v>0</v>
      </c>
      <c r="E11" s="478"/>
      <c r="F11" s="478"/>
      <c r="G11" s="478"/>
      <c r="H11" s="478">
        <v>0</v>
      </c>
      <c r="I11" s="478"/>
      <c r="J11" s="478"/>
      <c r="K11" s="478"/>
      <c r="L11" s="478">
        <v>0</v>
      </c>
      <c r="M11" s="478"/>
      <c r="N11" s="478"/>
      <c r="O11" s="478"/>
      <c r="P11" s="478">
        <v>0</v>
      </c>
      <c r="Q11" s="478"/>
      <c r="R11" s="478"/>
      <c r="S11" s="478"/>
      <c r="T11" s="478">
        <v>0</v>
      </c>
      <c r="U11" s="478"/>
      <c r="V11" s="478"/>
      <c r="W11" s="478"/>
      <c r="X11" s="478">
        <v>0</v>
      </c>
      <c r="Y11" s="478"/>
      <c r="Z11" s="478"/>
      <c r="AA11" s="478"/>
      <c r="AB11" s="478">
        <v>0</v>
      </c>
      <c r="AC11" s="478"/>
      <c r="AD11" s="478"/>
      <c r="AE11" s="478"/>
      <c r="AF11" s="478">
        <v>0</v>
      </c>
      <c r="AG11" s="478"/>
      <c r="AH11" s="478"/>
      <c r="AI11" s="478"/>
      <c r="AJ11" s="478">
        <v>0</v>
      </c>
      <c r="AK11" s="478"/>
      <c r="AL11" s="478"/>
      <c r="AM11" s="478"/>
      <c r="AN11" s="478">
        <v>0</v>
      </c>
      <c r="AO11" s="478"/>
      <c r="AP11" s="478"/>
      <c r="AQ11" s="478"/>
      <c r="AR11" s="478">
        <v>0</v>
      </c>
      <c r="AS11" s="478"/>
      <c r="AT11" s="478"/>
      <c r="AU11" s="478"/>
      <c r="AV11" s="479">
        <v>0</v>
      </c>
      <c r="AW11" s="479"/>
      <c r="AX11" s="479"/>
      <c r="AY11" s="479"/>
      <c r="AZ11" s="463">
        <f>SUM(D11:AY11)</f>
        <v>0</v>
      </c>
      <c r="BA11" s="463"/>
      <c r="BB11" s="463"/>
      <c r="BC11" s="463"/>
      <c r="BD11" s="463"/>
      <c r="BG11"/>
    </row>
    <row r="12" spans="1:63" ht="39.9" customHeight="1" thickBot="1">
      <c r="A12"/>
      <c r="B12" s="67" t="s">
        <v>78</v>
      </c>
      <c r="C12" s="57" t="s">
        <v>79</v>
      </c>
      <c r="D12" s="465">
        <f>SUM(D10:G11)</f>
        <v>285000</v>
      </c>
      <c r="E12" s="465"/>
      <c r="F12" s="465"/>
      <c r="G12" s="465"/>
      <c r="H12" s="465">
        <f>SUM(H10:K11)</f>
        <v>285000</v>
      </c>
      <c r="I12" s="465"/>
      <c r="J12" s="465"/>
      <c r="K12" s="465"/>
      <c r="L12" s="465">
        <f>SUM(L10:O11)</f>
        <v>285000</v>
      </c>
      <c r="M12" s="465"/>
      <c r="N12" s="465"/>
      <c r="O12" s="465"/>
      <c r="P12" s="465">
        <f>SUM(P10:S11)</f>
        <v>285000</v>
      </c>
      <c r="Q12" s="465"/>
      <c r="R12" s="465"/>
      <c r="S12" s="465"/>
      <c r="T12" s="465">
        <f>SUM(T10:W11)</f>
        <v>285000</v>
      </c>
      <c r="U12" s="465"/>
      <c r="V12" s="465"/>
      <c r="W12" s="465"/>
      <c r="X12" s="465">
        <f>SUM(X10:AA11)</f>
        <v>285000</v>
      </c>
      <c r="Y12" s="465"/>
      <c r="Z12" s="465"/>
      <c r="AA12" s="465"/>
      <c r="AB12" s="465">
        <f>SUM(AB10:AE11)</f>
        <v>285000</v>
      </c>
      <c r="AC12" s="465"/>
      <c r="AD12" s="465"/>
      <c r="AE12" s="465"/>
      <c r="AF12" s="465">
        <f>SUM(AF10:AI11)</f>
        <v>285000</v>
      </c>
      <c r="AG12" s="465"/>
      <c r="AH12" s="465"/>
      <c r="AI12" s="465"/>
      <c r="AJ12" s="465">
        <f>SUM(AJ10:AM11)</f>
        <v>285000</v>
      </c>
      <c r="AK12" s="465"/>
      <c r="AL12" s="465"/>
      <c r="AM12" s="465"/>
      <c r="AN12" s="465">
        <f>SUM(AN10:AQ11)</f>
        <v>285000</v>
      </c>
      <c r="AO12" s="465"/>
      <c r="AP12" s="465"/>
      <c r="AQ12" s="465"/>
      <c r="AR12" s="465">
        <f>SUM(AR10:AU11)</f>
        <v>285000</v>
      </c>
      <c r="AS12" s="465"/>
      <c r="AT12" s="465"/>
      <c r="AU12" s="465"/>
      <c r="AV12" s="465">
        <f>SUM(AV10:AY11)</f>
        <v>285000</v>
      </c>
      <c r="AW12" s="465"/>
      <c r="AX12" s="465"/>
      <c r="AY12" s="465"/>
      <c r="AZ12" s="466">
        <f>SUM(D12:AY12)</f>
        <v>3420000</v>
      </c>
      <c r="BA12" s="466"/>
      <c r="BB12" s="466"/>
      <c r="BC12" s="466"/>
      <c r="BD12" s="466"/>
      <c r="BG12" s="60" t="str">
        <f>IFERROR(IF(AND(ISNUMBER(AZ12),ISNUMBER(AZ29),ISNUMBER(AZ36),AZ12=SUM(AZ29,AZ36)),"○","×"),"")</f>
        <v>○</v>
      </c>
    </row>
    <row r="13" spans="1:63" ht="24.75" customHeight="1">
      <c r="A13"/>
      <c r="B13" s="51"/>
      <c r="BG13"/>
      <c r="BK13"/>
    </row>
    <row r="14" spans="1:63" ht="31.5" customHeight="1">
      <c r="A14" s="51" t="s">
        <v>153</v>
      </c>
      <c r="B14"/>
      <c r="BA14" s="456" t="s">
        <v>59</v>
      </c>
      <c r="BB14" s="456"/>
      <c r="BC14" s="456"/>
      <c r="BD14" s="456"/>
      <c r="BE14" s="456"/>
      <c r="BG14"/>
      <c r="BK14"/>
    </row>
    <row r="15" spans="1:63" ht="6" customHeight="1">
      <c r="A15"/>
      <c r="B15"/>
      <c r="BA15" s="53"/>
      <c r="BB15" s="53"/>
      <c r="BC15" s="53"/>
      <c r="BD15" s="53"/>
      <c r="BE15" s="54"/>
      <c r="BG15"/>
      <c r="BK15"/>
    </row>
    <row r="16" spans="1:63" ht="39.9" customHeight="1" thickBot="1">
      <c r="A16"/>
      <c r="B16" s="457"/>
      <c r="C16" s="457"/>
      <c r="D16" s="458" t="s">
        <v>91</v>
      </c>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9" t="s">
        <v>61</v>
      </c>
      <c r="BA16" s="459"/>
      <c r="BB16" s="459"/>
      <c r="BC16" s="459"/>
      <c r="BD16" s="459"/>
      <c r="BE16" s="55"/>
      <c r="BG16"/>
    </row>
    <row r="17" spans="1:63" ht="39.9" customHeight="1" thickBot="1">
      <c r="A17"/>
      <c r="B17" s="457"/>
      <c r="C17" s="457"/>
      <c r="D17" s="477" t="s">
        <v>142</v>
      </c>
      <c r="E17" s="460"/>
      <c r="F17" s="460"/>
      <c r="G17" s="460"/>
      <c r="H17" s="477" t="s">
        <v>142</v>
      </c>
      <c r="I17" s="460"/>
      <c r="J17" s="460"/>
      <c r="K17" s="460"/>
      <c r="L17" s="477" t="s">
        <v>142</v>
      </c>
      <c r="M17" s="460"/>
      <c r="N17" s="460"/>
      <c r="O17" s="460"/>
      <c r="P17" s="477" t="s">
        <v>142</v>
      </c>
      <c r="Q17" s="460"/>
      <c r="R17" s="460"/>
      <c r="S17" s="460"/>
      <c r="T17" s="477" t="s">
        <v>142</v>
      </c>
      <c r="U17" s="460"/>
      <c r="V17" s="460"/>
      <c r="W17" s="460"/>
      <c r="X17" s="477" t="s">
        <v>142</v>
      </c>
      <c r="Y17" s="460"/>
      <c r="Z17" s="460"/>
      <c r="AA17" s="460"/>
      <c r="AB17" s="477" t="s">
        <v>142</v>
      </c>
      <c r="AC17" s="460"/>
      <c r="AD17" s="460"/>
      <c r="AE17" s="460"/>
      <c r="AF17" s="477" t="s">
        <v>142</v>
      </c>
      <c r="AG17" s="460"/>
      <c r="AH17" s="460"/>
      <c r="AI17" s="460"/>
      <c r="AJ17" s="477" t="s">
        <v>142</v>
      </c>
      <c r="AK17" s="460"/>
      <c r="AL17" s="460"/>
      <c r="AM17" s="460"/>
      <c r="AN17" s="477" t="s">
        <v>143</v>
      </c>
      <c r="AO17" s="460"/>
      <c r="AP17" s="460"/>
      <c r="AQ17" s="460"/>
      <c r="AR17" s="477" t="s">
        <v>143</v>
      </c>
      <c r="AS17" s="460"/>
      <c r="AT17" s="460"/>
      <c r="AU17" s="460"/>
      <c r="AV17" s="477" t="s">
        <v>143</v>
      </c>
      <c r="AW17" s="460"/>
      <c r="AX17" s="460"/>
      <c r="AY17" s="460"/>
      <c r="AZ17" s="459"/>
      <c r="BA17" s="459"/>
      <c r="BB17" s="459"/>
      <c r="BC17" s="459"/>
      <c r="BD17" s="459"/>
      <c r="BG17"/>
    </row>
    <row r="18" spans="1:63" ht="39.9" customHeight="1" thickBot="1">
      <c r="A18"/>
      <c r="B18" s="457"/>
      <c r="C18" s="457"/>
      <c r="D18" s="461" t="s">
        <v>62</v>
      </c>
      <c r="E18" s="461"/>
      <c r="F18" s="461"/>
      <c r="G18" s="461"/>
      <c r="H18" s="461" t="s">
        <v>63</v>
      </c>
      <c r="I18" s="461"/>
      <c r="J18" s="461"/>
      <c r="K18" s="461"/>
      <c r="L18" s="461" t="s">
        <v>64</v>
      </c>
      <c r="M18" s="461"/>
      <c r="N18" s="461"/>
      <c r="O18" s="461"/>
      <c r="P18" s="461" t="s">
        <v>65</v>
      </c>
      <c r="Q18" s="461"/>
      <c r="R18" s="461"/>
      <c r="S18" s="461"/>
      <c r="T18" s="461" t="s">
        <v>66</v>
      </c>
      <c r="U18" s="461"/>
      <c r="V18" s="461"/>
      <c r="W18" s="461"/>
      <c r="X18" s="461" t="s">
        <v>67</v>
      </c>
      <c r="Y18" s="461"/>
      <c r="Z18" s="461"/>
      <c r="AA18" s="461"/>
      <c r="AB18" s="461" t="s">
        <v>68</v>
      </c>
      <c r="AC18" s="461"/>
      <c r="AD18" s="461"/>
      <c r="AE18" s="461"/>
      <c r="AF18" s="461" t="s">
        <v>69</v>
      </c>
      <c r="AG18" s="461"/>
      <c r="AH18" s="461"/>
      <c r="AI18" s="461"/>
      <c r="AJ18" s="461" t="s">
        <v>70</v>
      </c>
      <c r="AK18" s="461"/>
      <c r="AL18" s="461"/>
      <c r="AM18" s="461"/>
      <c r="AN18" s="461" t="s">
        <v>71</v>
      </c>
      <c r="AO18" s="461"/>
      <c r="AP18" s="461"/>
      <c r="AQ18" s="461"/>
      <c r="AR18" s="461" t="s">
        <v>72</v>
      </c>
      <c r="AS18" s="461"/>
      <c r="AT18" s="461"/>
      <c r="AU18" s="461"/>
      <c r="AV18" s="461" t="s">
        <v>73</v>
      </c>
      <c r="AW18" s="461"/>
      <c r="AX18" s="461"/>
      <c r="AY18" s="461"/>
      <c r="AZ18" s="459"/>
      <c r="BA18" s="459"/>
      <c r="BB18" s="459"/>
      <c r="BC18" s="459"/>
      <c r="BD18" s="459"/>
      <c r="BG18"/>
    </row>
    <row r="19" spans="1:63" ht="39.9" customHeight="1" thickBot="1">
      <c r="A19"/>
      <c r="B19" s="68" t="s">
        <v>74</v>
      </c>
      <c r="C19" s="57" t="s">
        <v>75</v>
      </c>
      <c r="D19" s="478">
        <v>179550</v>
      </c>
      <c r="E19" s="478"/>
      <c r="F19" s="478"/>
      <c r="G19" s="478"/>
      <c r="H19" s="478">
        <v>179550</v>
      </c>
      <c r="I19" s="478"/>
      <c r="J19" s="478"/>
      <c r="K19" s="478"/>
      <c r="L19" s="478">
        <v>179550</v>
      </c>
      <c r="M19" s="478"/>
      <c r="N19" s="478"/>
      <c r="O19" s="478"/>
      <c r="P19" s="478">
        <v>179550</v>
      </c>
      <c r="Q19" s="478"/>
      <c r="R19" s="478"/>
      <c r="S19" s="478"/>
      <c r="T19" s="478">
        <v>179550</v>
      </c>
      <c r="U19" s="478"/>
      <c r="V19" s="478"/>
      <c r="W19" s="478"/>
      <c r="X19" s="478">
        <v>179550</v>
      </c>
      <c r="Y19" s="478"/>
      <c r="Z19" s="478"/>
      <c r="AA19" s="478"/>
      <c r="AB19" s="478">
        <v>179550</v>
      </c>
      <c r="AC19" s="478"/>
      <c r="AD19" s="478"/>
      <c r="AE19" s="478"/>
      <c r="AF19" s="478">
        <v>179550</v>
      </c>
      <c r="AG19" s="478"/>
      <c r="AH19" s="478"/>
      <c r="AI19" s="478"/>
      <c r="AJ19" s="478">
        <v>179550</v>
      </c>
      <c r="AK19" s="478"/>
      <c r="AL19" s="478"/>
      <c r="AM19" s="478"/>
      <c r="AN19" s="478">
        <v>179550</v>
      </c>
      <c r="AO19" s="478"/>
      <c r="AP19" s="478"/>
      <c r="AQ19" s="478"/>
      <c r="AR19" s="478">
        <v>179550</v>
      </c>
      <c r="AS19" s="478"/>
      <c r="AT19" s="478"/>
      <c r="AU19" s="478"/>
      <c r="AV19" s="479">
        <v>179550</v>
      </c>
      <c r="AW19" s="479"/>
      <c r="AX19" s="479"/>
      <c r="AY19" s="479"/>
      <c r="AZ19" s="463">
        <f>SUM(D19:AY19)</f>
        <v>2154600</v>
      </c>
      <c r="BA19" s="463"/>
      <c r="BB19" s="463"/>
      <c r="BC19" s="463"/>
      <c r="BD19" s="463"/>
      <c r="BG19"/>
    </row>
    <row r="20" spans="1:63" ht="39.9" customHeight="1" thickBot="1">
      <c r="A20"/>
      <c r="B20" s="69" t="s">
        <v>76</v>
      </c>
      <c r="C20" s="57" t="s">
        <v>92</v>
      </c>
      <c r="D20" s="478">
        <v>0</v>
      </c>
      <c r="E20" s="478"/>
      <c r="F20" s="478"/>
      <c r="G20" s="478"/>
      <c r="H20" s="478">
        <v>0</v>
      </c>
      <c r="I20" s="478"/>
      <c r="J20" s="478"/>
      <c r="K20" s="478"/>
      <c r="L20" s="478">
        <v>0</v>
      </c>
      <c r="M20" s="478"/>
      <c r="N20" s="478"/>
      <c r="O20" s="478"/>
      <c r="P20" s="478">
        <v>0</v>
      </c>
      <c r="Q20" s="478"/>
      <c r="R20" s="478"/>
      <c r="S20" s="478"/>
      <c r="T20" s="478">
        <v>0</v>
      </c>
      <c r="U20" s="478"/>
      <c r="V20" s="478"/>
      <c r="W20" s="478"/>
      <c r="X20" s="478">
        <v>0</v>
      </c>
      <c r="Y20" s="478"/>
      <c r="Z20" s="478"/>
      <c r="AA20" s="478"/>
      <c r="AB20" s="478">
        <v>0</v>
      </c>
      <c r="AC20" s="478"/>
      <c r="AD20" s="478"/>
      <c r="AE20" s="478"/>
      <c r="AF20" s="478">
        <v>0</v>
      </c>
      <c r="AG20" s="478"/>
      <c r="AH20" s="478"/>
      <c r="AI20" s="478"/>
      <c r="AJ20" s="478">
        <v>0</v>
      </c>
      <c r="AK20" s="478"/>
      <c r="AL20" s="478"/>
      <c r="AM20" s="478"/>
      <c r="AN20" s="478">
        <v>0</v>
      </c>
      <c r="AO20" s="478"/>
      <c r="AP20" s="478"/>
      <c r="AQ20" s="478"/>
      <c r="AR20" s="478">
        <v>0</v>
      </c>
      <c r="AS20" s="478"/>
      <c r="AT20" s="478"/>
      <c r="AU20" s="478"/>
      <c r="AV20" s="479">
        <v>0</v>
      </c>
      <c r="AW20" s="479"/>
      <c r="AX20" s="479"/>
      <c r="AY20" s="479"/>
      <c r="AZ20" s="463">
        <f>SUM(D20:AY20)</f>
        <v>0</v>
      </c>
      <c r="BA20" s="463"/>
      <c r="BB20" s="463"/>
      <c r="BC20" s="463"/>
      <c r="BD20" s="463"/>
      <c r="BG20"/>
    </row>
    <row r="21" spans="1:63" ht="39.9" customHeight="1" thickBot="1">
      <c r="A21"/>
      <c r="B21" s="69" t="s">
        <v>78</v>
      </c>
      <c r="C21" s="57" t="s">
        <v>93</v>
      </c>
      <c r="D21" s="465">
        <f>SUM(D19:G20)</f>
        <v>179550</v>
      </c>
      <c r="E21" s="465"/>
      <c r="F21" s="465"/>
      <c r="G21" s="465"/>
      <c r="H21" s="465">
        <f>SUM(H19:K20)</f>
        <v>179550</v>
      </c>
      <c r="I21" s="465"/>
      <c r="J21" s="465"/>
      <c r="K21" s="465"/>
      <c r="L21" s="465">
        <f>SUM(L19:O20)</f>
        <v>179550</v>
      </c>
      <c r="M21" s="465"/>
      <c r="N21" s="465"/>
      <c r="O21" s="465"/>
      <c r="P21" s="465">
        <f>SUM(P19:S20)</f>
        <v>179550</v>
      </c>
      <c r="Q21" s="465"/>
      <c r="R21" s="465"/>
      <c r="S21" s="465"/>
      <c r="T21" s="465">
        <f>SUM(T19:W20)</f>
        <v>179550</v>
      </c>
      <c r="U21" s="465"/>
      <c r="V21" s="465"/>
      <c r="W21" s="465"/>
      <c r="X21" s="465">
        <f>SUM(X19:AA20)</f>
        <v>179550</v>
      </c>
      <c r="Y21" s="465"/>
      <c r="Z21" s="465"/>
      <c r="AA21" s="465"/>
      <c r="AB21" s="465">
        <f>SUM(AB19:AE20)</f>
        <v>179550</v>
      </c>
      <c r="AC21" s="465"/>
      <c r="AD21" s="465"/>
      <c r="AE21" s="465"/>
      <c r="AF21" s="465">
        <f>SUM(AF19:AI20)</f>
        <v>179550</v>
      </c>
      <c r="AG21" s="465"/>
      <c r="AH21" s="465"/>
      <c r="AI21" s="465"/>
      <c r="AJ21" s="465">
        <f>SUM(AJ19:AM20)</f>
        <v>179550</v>
      </c>
      <c r="AK21" s="465"/>
      <c r="AL21" s="465"/>
      <c r="AM21" s="465"/>
      <c r="AN21" s="465">
        <f>SUM(AN19:AQ20)</f>
        <v>179550</v>
      </c>
      <c r="AO21" s="465"/>
      <c r="AP21" s="465"/>
      <c r="AQ21" s="465"/>
      <c r="AR21" s="465">
        <f>SUM(AR19:AU20)</f>
        <v>179550</v>
      </c>
      <c r="AS21" s="465"/>
      <c r="AT21" s="465"/>
      <c r="AU21" s="465"/>
      <c r="AV21" s="465">
        <f>SUM(AV19:AY20)</f>
        <v>179550</v>
      </c>
      <c r="AW21" s="465"/>
      <c r="AX21" s="465"/>
      <c r="AY21" s="465"/>
      <c r="AZ21" s="466">
        <f>SUM(D21:AY21)</f>
        <v>2154600</v>
      </c>
      <c r="BA21" s="466"/>
      <c r="BB21" s="466"/>
      <c r="BC21" s="466"/>
      <c r="BD21" s="466"/>
      <c r="BG21" s="60" t="str">
        <f>IFERROR(IF(AND(ISNUMBER(AZ21),ISNUMBER(AZ30),ISNUMBER(AZ37),ISNUMBER(AZ43),AZ21=SUM(AZ30,AZ37,AZ43)),"○","×"),"")</f>
        <v>○</v>
      </c>
    </row>
    <row r="22" spans="1:63" ht="38.25" customHeight="1">
      <c r="A22"/>
      <c r="B22" s="51"/>
      <c r="BG22"/>
      <c r="BK22"/>
    </row>
    <row r="23" spans="1:63" ht="39.9" customHeight="1">
      <c r="A23" s="52" t="s">
        <v>80</v>
      </c>
      <c r="B23"/>
      <c r="BA23" s="456" t="s">
        <v>59</v>
      </c>
      <c r="BB23" s="456"/>
      <c r="BC23" s="456"/>
      <c r="BD23" s="456"/>
      <c r="BE23" s="456"/>
      <c r="BG23"/>
      <c r="BK23"/>
    </row>
    <row r="24" spans="1:63" ht="6" customHeight="1">
      <c r="A24"/>
      <c r="B24"/>
      <c r="BA24" s="53"/>
      <c r="BB24" s="53"/>
      <c r="BC24" s="53"/>
      <c r="BD24" s="53"/>
      <c r="BE24" s="54"/>
      <c r="BG24"/>
      <c r="BK24"/>
    </row>
    <row r="25" spans="1:63" ht="39.9" customHeight="1">
      <c r="A25"/>
      <c r="B25" s="484"/>
      <c r="C25" s="484"/>
      <c r="D25" s="458" t="s">
        <v>81</v>
      </c>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c r="AT25" s="458"/>
      <c r="AU25" s="458"/>
      <c r="AV25" s="458"/>
      <c r="AW25" s="458"/>
      <c r="AX25" s="458"/>
      <c r="AY25" s="458"/>
      <c r="AZ25" s="485" t="s">
        <v>61</v>
      </c>
      <c r="BA25" s="485"/>
      <c r="BB25" s="485"/>
      <c r="BC25" s="485"/>
      <c r="BD25" s="485"/>
      <c r="BE25" s="55"/>
      <c r="BG25"/>
    </row>
    <row r="26" spans="1:63" ht="39.9" customHeight="1">
      <c r="A26"/>
      <c r="B26" s="484"/>
      <c r="C26" s="484"/>
      <c r="D26" s="497" t="s">
        <v>89</v>
      </c>
      <c r="E26" s="498"/>
      <c r="F26" s="498"/>
      <c r="G26" s="499"/>
      <c r="H26" s="497" t="s">
        <v>89</v>
      </c>
      <c r="I26" s="498"/>
      <c r="J26" s="498"/>
      <c r="K26" s="499"/>
      <c r="L26" s="497" t="s">
        <v>89</v>
      </c>
      <c r="M26" s="498"/>
      <c r="N26" s="498"/>
      <c r="O26" s="499"/>
      <c r="P26" s="497" t="s">
        <v>89</v>
      </c>
      <c r="Q26" s="498"/>
      <c r="R26" s="498"/>
      <c r="S26" s="499"/>
      <c r="T26" s="497" t="s">
        <v>89</v>
      </c>
      <c r="U26" s="498"/>
      <c r="V26" s="498"/>
      <c r="W26" s="499"/>
      <c r="X26" s="497" t="s">
        <v>89</v>
      </c>
      <c r="Y26" s="498"/>
      <c r="Z26" s="498"/>
      <c r="AA26" s="499"/>
      <c r="AB26" s="497" t="s">
        <v>89</v>
      </c>
      <c r="AC26" s="498"/>
      <c r="AD26" s="498"/>
      <c r="AE26" s="499"/>
      <c r="AF26" s="497" t="s">
        <v>89</v>
      </c>
      <c r="AG26" s="498"/>
      <c r="AH26" s="498"/>
      <c r="AI26" s="499"/>
      <c r="AJ26" s="497" t="s">
        <v>89</v>
      </c>
      <c r="AK26" s="498"/>
      <c r="AL26" s="498"/>
      <c r="AM26" s="499"/>
      <c r="AN26" s="497" t="s">
        <v>144</v>
      </c>
      <c r="AO26" s="498"/>
      <c r="AP26" s="498"/>
      <c r="AQ26" s="499"/>
      <c r="AR26" s="497" t="s">
        <v>144</v>
      </c>
      <c r="AS26" s="498"/>
      <c r="AT26" s="498"/>
      <c r="AU26" s="499"/>
      <c r="AV26" s="497" t="s">
        <v>144</v>
      </c>
      <c r="AW26" s="498"/>
      <c r="AX26" s="498"/>
      <c r="AY26" s="499"/>
      <c r="AZ26" s="485"/>
      <c r="BA26" s="485"/>
      <c r="BB26" s="485"/>
      <c r="BC26" s="485"/>
      <c r="BD26" s="485"/>
      <c r="BG26"/>
    </row>
    <row r="27" spans="1:63" ht="39.9" customHeight="1" thickBot="1">
      <c r="A27"/>
      <c r="B27" s="484"/>
      <c r="C27" s="484"/>
      <c r="D27" s="500" t="s">
        <v>62</v>
      </c>
      <c r="E27" s="500"/>
      <c r="F27" s="500"/>
      <c r="G27" s="500"/>
      <c r="H27" s="500" t="s">
        <v>63</v>
      </c>
      <c r="I27" s="500"/>
      <c r="J27" s="500"/>
      <c r="K27" s="500"/>
      <c r="L27" s="500" t="s">
        <v>64</v>
      </c>
      <c r="M27" s="500"/>
      <c r="N27" s="500"/>
      <c r="O27" s="500"/>
      <c r="P27" s="500" t="s">
        <v>65</v>
      </c>
      <c r="Q27" s="500"/>
      <c r="R27" s="500"/>
      <c r="S27" s="500"/>
      <c r="T27" s="500" t="s">
        <v>66</v>
      </c>
      <c r="U27" s="500"/>
      <c r="V27" s="500"/>
      <c r="W27" s="500"/>
      <c r="X27" s="500" t="s">
        <v>67</v>
      </c>
      <c r="Y27" s="500"/>
      <c r="Z27" s="500"/>
      <c r="AA27" s="500"/>
      <c r="AB27" s="500" t="s">
        <v>68</v>
      </c>
      <c r="AC27" s="500"/>
      <c r="AD27" s="500"/>
      <c r="AE27" s="500"/>
      <c r="AF27" s="500" t="s">
        <v>69</v>
      </c>
      <c r="AG27" s="500"/>
      <c r="AH27" s="500"/>
      <c r="AI27" s="500"/>
      <c r="AJ27" s="500" t="s">
        <v>70</v>
      </c>
      <c r="AK27" s="500"/>
      <c r="AL27" s="500"/>
      <c r="AM27" s="500"/>
      <c r="AN27" s="500" t="s">
        <v>71</v>
      </c>
      <c r="AO27" s="500"/>
      <c r="AP27" s="500"/>
      <c r="AQ27" s="500"/>
      <c r="AR27" s="500" t="s">
        <v>72</v>
      </c>
      <c r="AS27" s="500"/>
      <c r="AT27" s="500"/>
      <c r="AU27" s="500"/>
      <c r="AV27" s="500" t="s">
        <v>73</v>
      </c>
      <c r="AW27" s="500"/>
      <c r="AX27" s="500"/>
      <c r="AY27" s="500"/>
      <c r="AZ27" s="485"/>
      <c r="BA27" s="485"/>
      <c r="BB27" s="485"/>
      <c r="BC27" s="485"/>
      <c r="BD27" s="485"/>
      <c r="BG27"/>
    </row>
    <row r="28" spans="1:63" ht="47.25" customHeight="1" thickBot="1">
      <c r="A28" s="492" t="s">
        <v>94</v>
      </c>
      <c r="B28" s="70" t="s">
        <v>74</v>
      </c>
      <c r="C28" s="71" t="s">
        <v>95</v>
      </c>
      <c r="D28" s="502">
        <v>1.2</v>
      </c>
      <c r="E28" s="502"/>
      <c r="F28" s="502"/>
      <c r="G28" s="502"/>
      <c r="H28" s="502">
        <v>1.2</v>
      </c>
      <c r="I28" s="502"/>
      <c r="J28" s="502"/>
      <c r="K28" s="502"/>
      <c r="L28" s="502">
        <v>1.2</v>
      </c>
      <c r="M28" s="502"/>
      <c r="N28" s="502"/>
      <c r="O28" s="502"/>
      <c r="P28" s="502">
        <v>1.2</v>
      </c>
      <c r="Q28" s="502"/>
      <c r="R28" s="502"/>
      <c r="S28" s="502"/>
      <c r="T28" s="502">
        <v>1</v>
      </c>
      <c r="U28" s="502"/>
      <c r="V28" s="502"/>
      <c r="W28" s="502"/>
      <c r="X28" s="502">
        <v>1</v>
      </c>
      <c r="Y28" s="502"/>
      <c r="Z28" s="502"/>
      <c r="AA28" s="502"/>
      <c r="AB28" s="502">
        <v>1</v>
      </c>
      <c r="AC28" s="502"/>
      <c r="AD28" s="502"/>
      <c r="AE28" s="502"/>
      <c r="AF28" s="502">
        <v>1</v>
      </c>
      <c r="AG28" s="502"/>
      <c r="AH28" s="502"/>
      <c r="AI28" s="502"/>
      <c r="AJ28" s="502">
        <v>1</v>
      </c>
      <c r="AK28" s="502"/>
      <c r="AL28" s="502"/>
      <c r="AM28" s="502"/>
      <c r="AN28" s="502">
        <v>1</v>
      </c>
      <c r="AO28" s="502"/>
      <c r="AP28" s="502"/>
      <c r="AQ28" s="502"/>
      <c r="AR28" s="502">
        <v>1</v>
      </c>
      <c r="AS28" s="502"/>
      <c r="AT28" s="502"/>
      <c r="AU28" s="502"/>
      <c r="AV28" s="501">
        <v>1</v>
      </c>
      <c r="AW28" s="501"/>
      <c r="AX28" s="501"/>
      <c r="AY28" s="501"/>
      <c r="AZ28" s="487">
        <f t="shared" ref="AZ28:AZ47" si="0">SUM(D28:AY28)</f>
        <v>12.8</v>
      </c>
      <c r="BA28" s="487"/>
      <c r="BB28" s="487"/>
      <c r="BC28" s="487"/>
      <c r="BD28" s="487"/>
      <c r="BE28"/>
      <c r="BG28" s="27" t="s">
        <v>96</v>
      </c>
      <c r="BK28"/>
    </row>
    <row r="29" spans="1:63" ht="47.25" customHeight="1" thickBot="1">
      <c r="A29" s="492"/>
      <c r="B29" s="59" t="s">
        <v>76</v>
      </c>
      <c r="C29" s="57" t="s">
        <v>84</v>
      </c>
      <c r="D29" s="478"/>
      <c r="E29" s="478"/>
      <c r="F29" s="478"/>
      <c r="G29" s="478"/>
      <c r="H29" s="478"/>
      <c r="I29" s="478"/>
      <c r="J29" s="478"/>
      <c r="K29" s="478"/>
      <c r="L29" s="478">
        <v>284258</v>
      </c>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v>284261</v>
      </c>
      <c r="AK29" s="478"/>
      <c r="AL29" s="478"/>
      <c r="AM29" s="478"/>
      <c r="AN29" s="478"/>
      <c r="AO29" s="478"/>
      <c r="AP29" s="478"/>
      <c r="AQ29" s="478"/>
      <c r="AR29" s="478"/>
      <c r="AS29" s="478"/>
      <c r="AT29" s="478"/>
      <c r="AU29" s="478"/>
      <c r="AV29" s="479"/>
      <c r="AW29" s="479"/>
      <c r="AX29" s="479"/>
      <c r="AY29" s="479"/>
      <c r="AZ29" s="463">
        <f t="shared" si="0"/>
        <v>568519</v>
      </c>
      <c r="BA29" s="463"/>
      <c r="BB29" s="463"/>
      <c r="BC29" s="463"/>
      <c r="BD29" s="463"/>
      <c r="BG29" s="27" t="s">
        <v>97</v>
      </c>
    </row>
    <row r="30" spans="1:63" ht="47.25" customHeight="1" thickBot="1">
      <c r="A30" s="492"/>
      <c r="B30" s="59" t="s">
        <v>78</v>
      </c>
      <c r="C30" s="57" t="s">
        <v>98</v>
      </c>
      <c r="D30" s="478"/>
      <c r="E30" s="478"/>
      <c r="F30" s="478"/>
      <c r="G30" s="478"/>
      <c r="H30" s="478"/>
      <c r="I30" s="478"/>
      <c r="J30" s="478"/>
      <c r="K30" s="478"/>
      <c r="L30" s="478">
        <v>615600</v>
      </c>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v>615600</v>
      </c>
      <c r="AK30" s="478"/>
      <c r="AL30" s="478"/>
      <c r="AM30" s="478"/>
      <c r="AN30" s="478"/>
      <c r="AO30" s="478"/>
      <c r="AP30" s="478"/>
      <c r="AQ30" s="478"/>
      <c r="AR30" s="478"/>
      <c r="AS30" s="478"/>
      <c r="AT30" s="478"/>
      <c r="AU30" s="478"/>
      <c r="AV30" s="479"/>
      <c r="AW30" s="479"/>
      <c r="AX30" s="479"/>
      <c r="AY30" s="479"/>
      <c r="AZ30" s="463">
        <f t="shared" si="0"/>
        <v>1231200</v>
      </c>
      <c r="BA30" s="463"/>
      <c r="BB30" s="463"/>
      <c r="BC30" s="463"/>
      <c r="BD30" s="463"/>
      <c r="BG30" s="27" t="s">
        <v>99</v>
      </c>
    </row>
    <row r="31" spans="1:63" ht="47.25" customHeight="1" thickBot="1">
      <c r="A31" s="492"/>
      <c r="B31" s="61" t="s">
        <v>100</v>
      </c>
      <c r="C31" s="57" t="s">
        <v>101</v>
      </c>
      <c r="D31" s="465">
        <f>SUM(D32:G33)</f>
        <v>202000</v>
      </c>
      <c r="E31" s="465"/>
      <c r="F31" s="465"/>
      <c r="G31" s="465"/>
      <c r="H31" s="465">
        <f>SUM(H32:K33)</f>
        <v>202000</v>
      </c>
      <c r="I31" s="465"/>
      <c r="J31" s="465"/>
      <c r="K31" s="465"/>
      <c r="L31" s="465">
        <f>SUM(L32:O33)</f>
        <v>208552</v>
      </c>
      <c r="M31" s="465"/>
      <c r="N31" s="465"/>
      <c r="O31" s="465"/>
      <c r="P31" s="465">
        <f>SUM(P32:S33)</f>
        <v>202000</v>
      </c>
      <c r="Q31" s="465"/>
      <c r="R31" s="465"/>
      <c r="S31" s="465"/>
      <c r="T31" s="465">
        <f>SUM(T32:W33)</f>
        <v>188000</v>
      </c>
      <c r="U31" s="465"/>
      <c r="V31" s="465"/>
      <c r="W31" s="465"/>
      <c r="X31" s="465">
        <f>SUM(X32:AA33)</f>
        <v>188000</v>
      </c>
      <c r="Y31" s="465"/>
      <c r="Z31" s="465"/>
      <c r="AA31" s="465"/>
      <c r="AB31" s="465">
        <f>SUM(AB32:AE33)</f>
        <v>188000</v>
      </c>
      <c r="AC31" s="465"/>
      <c r="AD31" s="465"/>
      <c r="AE31" s="465"/>
      <c r="AF31" s="465">
        <f>SUM(AF32:AI33)</f>
        <v>188000</v>
      </c>
      <c r="AG31" s="465"/>
      <c r="AH31" s="465"/>
      <c r="AI31" s="465"/>
      <c r="AJ31" s="465">
        <f>SUM(AJ32:AM33)</f>
        <v>192609</v>
      </c>
      <c r="AK31" s="465"/>
      <c r="AL31" s="465"/>
      <c r="AM31" s="465"/>
      <c r="AN31" s="465">
        <f>SUM(AN32:AQ33)</f>
        <v>188000</v>
      </c>
      <c r="AO31" s="465"/>
      <c r="AP31" s="465"/>
      <c r="AQ31" s="465"/>
      <c r="AR31" s="465">
        <f>SUM(AR32:AU33)</f>
        <v>188000</v>
      </c>
      <c r="AS31" s="465"/>
      <c r="AT31" s="465"/>
      <c r="AU31" s="465"/>
      <c r="AV31" s="465">
        <f>SUM(AV32:AY33)</f>
        <v>188000</v>
      </c>
      <c r="AW31" s="465"/>
      <c r="AX31" s="465"/>
      <c r="AY31" s="465"/>
      <c r="AZ31" s="469">
        <f t="shared" si="0"/>
        <v>2323161</v>
      </c>
      <c r="BA31" s="469"/>
      <c r="BB31" s="469"/>
      <c r="BC31" s="469"/>
      <c r="BD31" s="469"/>
      <c r="BG31"/>
    </row>
    <row r="32" spans="1:63" ht="67.5" customHeight="1" thickBot="1">
      <c r="A32" s="492"/>
      <c r="B32" s="62"/>
      <c r="C32" s="63" t="s">
        <v>86</v>
      </c>
      <c r="D32" s="482">
        <v>202000</v>
      </c>
      <c r="E32" s="482"/>
      <c r="F32" s="482"/>
      <c r="G32" s="482"/>
      <c r="H32" s="482">
        <v>202000</v>
      </c>
      <c r="I32" s="482"/>
      <c r="J32" s="482"/>
      <c r="K32" s="482"/>
      <c r="L32" s="482">
        <v>202000</v>
      </c>
      <c r="M32" s="482"/>
      <c r="N32" s="482"/>
      <c r="O32" s="482"/>
      <c r="P32" s="482">
        <v>202000</v>
      </c>
      <c r="Q32" s="482"/>
      <c r="R32" s="482"/>
      <c r="S32" s="482"/>
      <c r="T32" s="482">
        <v>188000</v>
      </c>
      <c r="U32" s="482"/>
      <c r="V32" s="482"/>
      <c r="W32" s="482"/>
      <c r="X32" s="482">
        <v>188000</v>
      </c>
      <c r="Y32" s="482"/>
      <c r="Z32" s="482"/>
      <c r="AA32" s="482"/>
      <c r="AB32" s="482">
        <v>188000</v>
      </c>
      <c r="AC32" s="482"/>
      <c r="AD32" s="482"/>
      <c r="AE32" s="482"/>
      <c r="AF32" s="482">
        <v>188000</v>
      </c>
      <c r="AG32" s="482"/>
      <c r="AH32" s="482"/>
      <c r="AI32" s="482"/>
      <c r="AJ32" s="482">
        <v>188000</v>
      </c>
      <c r="AK32" s="482"/>
      <c r="AL32" s="482"/>
      <c r="AM32" s="482"/>
      <c r="AN32" s="482">
        <v>188000</v>
      </c>
      <c r="AO32" s="482"/>
      <c r="AP32" s="482"/>
      <c r="AQ32" s="482"/>
      <c r="AR32" s="482">
        <v>188000</v>
      </c>
      <c r="AS32" s="482"/>
      <c r="AT32" s="482"/>
      <c r="AU32" s="482"/>
      <c r="AV32" s="482">
        <v>188000</v>
      </c>
      <c r="AW32" s="482"/>
      <c r="AX32" s="482"/>
      <c r="AY32" s="482"/>
      <c r="AZ32" s="489">
        <f t="shared" si="0"/>
        <v>2312000</v>
      </c>
      <c r="BA32" s="489"/>
      <c r="BB32" s="489"/>
      <c r="BC32" s="489"/>
      <c r="BD32" s="489"/>
      <c r="BG32"/>
    </row>
    <row r="33" spans="1:63" ht="65.25" customHeight="1" thickBot="1">
      <c r="A33" s="492"/>
      <c r="B33" s="62"/>
      <c r="C33" s="64" t="s">
        <v>102</v>
      </c>
      <c r="D33" s="483"/>
      <c r="E33" s="483"/>
      <c r="F33" s="483"/>
      <c r="G33" s="483"/>
      <c r="H33" s="483"/>
      <c r="I33" s="483"/>
      <c r="J33" s="483"/>
      <c r="K33" s="483"/>
      <c r="L33" s="483">
        <v>6552</v>
      </c>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v>4609</v>
      </c>
      <c r="AK33" s="483"/>
      <c r="AL33" s="483"/>
      <c r="AM33" s="483"/>
      <c r="AN33" s="483"/>
      <c r="AO33" s="483"/>
      <c r="AP33" s="483"/>
      <c r="AQ33" s="483"/>
      <c r="AR33" s="483"/>
      <c r="AS33" s="483"/>
      <c r="AT33" s="483"/>
      <c r="AU33" s="483"/>
      <c r="AV33" s="483"/>
      <c r="AW33" s="483"/>
      <c r="AX33" s="483"/>
      <c r="AY33" s="483"/>
      <c r="AZ33" s="494">
        <f t="shared" si="0"/>
        <v>11161</v>
      </c>
      <c r="BA33" s="494"/>
      <c r="BB33" s="494"/>
      <c r="BC33" s="494"/>
      <c r="BD33" s="494"/>
      <c r="BG33"/>
    </row>
    <row r="34" spans="1:63" ht="47.25" customHeight="1" thickBot="1">
      <c r="A34" s="492"/>
      <c r="B34" s="72" t="s">
        <v>103</v>
      </c>
      <c r="C34" s="73" t="s">
        <v>104</v>
      </c>
      <c r="D34" s="490">
        <f>SUM(D29,D30,D31)</f>
        <v>202000</v>
      </c>
      <c r="E34" s="490"/>
      <c r="F34" s="490"/>
      <c r="G34" s="490"/>
      <c r="H34" s="490">
        <f>SUM(H29,H30,H31)</f>
        <v>202000</v>
      </c>
      <c r="I34" s="490"/>
      <c r="J34" s="490"/>
      <c r="K34" s="490"/>
      <c r="L34" s="490">
        <f>SUM(L29,L30,L31)</f>
        <v>1108410</v>
      </c>
      <c r="M34" s="490"/>
      <c r="N34" s="490"/>
      <c r="O34" s="490"/>
      <c r="P34" s="490">
        <f>SUM(P29,P30,P31)</f>
        <v>202000</v>
      </c>
      <c r="Q34" s="490"/>
      <c r="R34" s="490"/>
      <c r="S34" s="490"/>
      <c r="T34" s="490">
        <f>SUM(T29,T30,T31)</f>
        <v>188000</v>
      </c>
      <c r="U34" s="490"/>
      <c r="V34" s="490"/>
      <c r="W34" s="490"/>
      <c r="X34" s="490">
        <f>SUM(X29,X30,X31)</f>
        <v>188000</v>
      </c>
      <c r="Y34" s="490"/>
      <c r="Z34" s="490"/>
      <c r="AA34" s="490"/>
      <c r="AB34" s="490">
        <f>SUM(AB29,AB30,AB31)</f>
        <v>188000</v>
      </c>
      <c r="AC34" s="490"/>
      <c r="AD34" s="490"/>
      <c r="AE34" s="490"/>
      <c r="AF34" s="490">
        <f>SUM(AF29,AF30,AF31)</f>
        <v>188000</v>
      </c>
      <c r="AG34" s="490"/>
      <c r="AH34" s="490"/>
      <c r="AI34" s="490"/>
      <c r="AJ34" s="490">
        <f>SUM(AJ29,AJ30,AJ31)</f>
        <v>1092470</v>
      </c>
      <c r="AK34" s="490"/>
      <c r="AL34" s="490"/>
      <c r="AM34" s="490"/>
      <c r="AN34" s="490">
        <f>SUM(AN29,AN30,AN31)</f>
        <v>188000</v>
      </c>
      <c r="AO34" s="490"/>
      <c r="AP34" s="490"/>
      <c r="AQ34" s="490"/>
      <c r="AR34" s="490">
        <f>SUM(AR29,AR30,AR31)</f>
        <v>188000</v>
      </c>
      <c r="AS34" s="490"/>
      <c r="AT34" s="490"/>
      <c r="AU34" s="490"/>
      <c r="AV34" s="490">
        <f>SUM(AV29,AV30,AV31)</f>
        <v>188000</v>
      </c>
      <c r="AW34" s="490"/>
      <c r="AX34" s="490"/>
      <c r="AY34" s="490"/>
      <c r="AZ34" s="491">
        <f t="shared" si="0"/>
        <v>4122880</v>
      </c>
      <c r="BA34" s="491"/>
      <c r="BB34" s="491"/>
      <c r="BC34" s="491"/>
      <c r="BD34" s="491"/>
      <c r="BG34"/>
    </row>
    <row r="35" spans="1:63" ht="47.25" customHeight="1" thickBot="1">
      <c r="A35" s="492" t="s">
        <v>105</v>
      </c>
      <c r="B35" s="59" t="s">
        <v>74</v>
      </c>
      <c r="C35" s="71" t="s">
        <v>95</v>
      </c>
      <c r="D35" s="502">
        <v>5</v>
      </c>
      <c r="E35" s="502"/>
      <c r="F35" s="502"/>
      <c r="G35" s="502"/>
      <c r="H35" s="502">
        <v>6</v>
      </c>
      <c r="I35" s="502"/>
      <c r="J35" s="502"/>
      <c r="K35" s="502"/>
      <c r="L35" s="502">
        <v>6</v>
      </c>
      <c r="M35" s="502"/>
      <c r="N35" s="502"/>
      <c r="O35" s="502"/>
      <c r="P35" s="502">
        <v>6</v>
      </c>
      <c r="Q35" s="502"/>
      <c r="R35" s="502"/>
      <c r="S35" s="502"/>
      <c r="T35" s="502">
        <v>5.4</v>
      </c>
      <c r="U35" s="502"/>
      <c r="V35" s="502"/>
      <c r="W35" s="502"/>
      <c r="X35" s="502">
        <v>5.4</v>
      </c>
      <c r="Y35" s="502"/>
      <c r="Z35" s="502"/>
      <c r="AA35" s="502"/>
      <c r="AB35" s="502">
        <v>5</v>
      </c>
      <c r="AC35" s="502"/>
      <c r="AD35" s="502"/>
      <c r="AE35" s="502"/>
      <c r="AF35" s="502">
        <v>5</v>
      </c>
      <c r="AG35" s="502"/>
      <c r="AH35" s="502"/>
      <c r="AI35" s="502"/>
      <c r="AJ35" s="502">
        <v>5</v>
      </c>
      <c r="AK35" s="502"/>
      <c r="AL35" s="502"/>
      <c r="AM35" s="502"/>
      <c r="AN35" s="502">
        <v>5</v>
      </c>
      <c r="AO35" s="502"/>
      <c r="AP35" s="502"/>
      <c r="AQ35" s="502"/>
      <c r="AR35" s="502">
        <v>5.2</v>
      </c>
      <c r="AS35" s="502"/>
      <c r="AT35" s="502"/>
      <c r="AU35" s="502"/>
      <c r="AV35" s="501">
        <v>5.2</v>
      </c>
      <c r="AW35" s="501"/>
      <c r="AX35" s="501"/>
      <c r="AY35" s="501"/>
      <c r="AZ35" s="487">
        <f t="shared" si="0"/>
        <v>64.2</v>
      </c>
      <c r="BA35" s="487"/>
      <c r="BB35" s="487"/>
      <c r="BC35" s="487"/>
      <c r="BD35" s="487"/>
      <c r="BE35"/>
      <c r="BG35" s="27" t="s">
        <v>106</v>
      </c>
      <c r="BK35"/>
    </row>
    <row r="36" spans="1:63" ht="47.25" customHeight="1" thickBot="1">
      <c r="A36" s="492"/>
      <c r="B36" s="59" t="s">
        <v>76</v>
      </c>
      <c r="C36" s="57" t="s">
        <v>84</v>
      </c>
      <c r="D36" s="478"/>
      <c r="E36" s="478"/>
      <c r="F36" s="478"/>
      <c r="G36" s="478"/>
      <c r="H36" s="478"/>
      <c r="I36" s="478"/>
      <c r="J36" s="478"/>
      <c r="K36" s="478"/>
      <c r="L36" s="478">
        <v>1425741</v>
      </c>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v>1425740</v>
      </c>
      <c r="AK36" s="478"/>
      <c r="AL36" s="478"/>
      <c r="AM36" s="478"/>
      <c r="AN36" s="478"/>
      <c r="AO36" s="478"/>
      <c r="AP36" s="478"/>
      <c r="AQ36" s="478"/>
      <c r="AR36" s="478"/>
      <c r="AS36" s="478"/>
      <c r="AT36" s="478"/>
      <c r="AU36" s="478"/>
      <c r="AV36" s="479"/>
      <c r="AW36" s="479"/>
      <c r="AX36" s="479"/>
      <c r="AY36" s="479"/>
      <c r="AZ36" s="463">
        <f t="shared" si="0"/>
        <v>2851481</v>
      </c>
      <c r="BA36" s="463"/>
      <c r="BB36" s="463"/>
      <c r="BC36" s="463"/>
      <c r="BD36" s="463"/>
      <c r="BG36" s="27" t="s">
        <v>107</v>
      </c>
    </row>
    <row r="37" spans="1:63" ht="47.25" customHeight="1" thickBot="1">
      <c r="A37" s="492"/>
      <c r="B37" s="59" t="s">
        <v>78</v>
      </c>
      <c r="C37" s="57" t="s">
        <v>98</v>
      </c>
      <c r="D37" s="478"/>
      <c r="E37" s="478"/>
      <c r="F37" s="478"/>
      <c r="G37" s="478"/>
      <c r="H37" s="478"/>
      <c r="I37" s="478"/>
      <c r="J37" s="478"/>
      <c r="K37" s="478"/>
      <c r="L37" s="478">
        <v>307800</v>
      </c>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v>307800</v>
      </c>
      <c r="AK37" s="478"/>
      <c r="AL37" s="478"/>
      <c r="AM37" s="478"/>
      <c r="AN37" s="478"/>
      <c r="AO37" s="478"/>
      <c r="AP37" s="478"/>
      <c r="AQ37" s="478"/>
      <c r="AR37" s="478"/>
      <c r="AS37" s="478"/>
      <c r="AT37" s="478"/>
      <c r="AU37" s="478"/>
      <c r="AV37" s="479"/>
      <c r="AW37" s="479"/>
      <c r="AX37" s="479"/>
      <c r="AY37" s="479"/>
      <c r="AZ37" s="463">
        <f t="shared" si="0"/>
        <v>615600</v>
      </c>
      <c r="BA37" s="463"/>
      <c r="BB37" s="463"/>
      <c r="BC37" s="463"/>
      <c r="BD37" s="463"/>
      <c r="BG37" s="27" t="s">
        <v>108</v>
      </c>
    </row>
    <row r="38" spans="1:63" ht="47.25" customHeight="1" thickBot="1">
      <c r="A38" s="492"/>
      <c r="B38" s="61" t="s">
        <v>100</v>
      </c>
      <c r="C38" s="57" t="s">
        <v>101</v>
      </c>
      <c r="D38" s="465">
        <f>SUM(D39:G40)</f>
        <v>1120000</v>
      </c>
      <c r="E38" s="465"/>
      <c r="F38" s="465"/>
      <c r="G38" s="465"/>
      <c r="H38" s="465">
        <f>SUM(H39:K40)</f>
        <v>1418000</v>
      </c>
      <c r="I38" s="465"/>
      <c r="J38" s="465"/>
      <c r="K38" s="465"/>
      <c r="L38" s="465">
        <f>SUM(L39:O40)</f>
        <v>1447879</v>
      </c>
      <c r="M38" s="465"/>
      <c r="N38" s="465"/>
      <c r="O38" s="465"/>
      <c r="P38" s="465">
        <f>SUM(P39:S40)</f>
        <v>1418000</v>
      </c>
      <c r="Q38" s="465"/>
      <c r="R38" s="465"/>
      <c r="S38" s="465"/>
      <c r="T38" s="465">
        <f>SUM(T39:W40)</f>
        <v>1310000</v>
      </c>
      <c r="U38" s="465"/>
      <c r="V38" s="465"/>
      <c r="W38" s="465"/>
      <c r="X38" s="465">
        <f>SUM(X39:AA40)</f>
        <v>1310000</v>
      </c>
      <c r="Y38" s="465"/>
      <c r="Z38" s="465"/>
      <c r="AA38" s="465"/>
      <c r="AB38" s="465">
        <f>SUM(AB39:AE40)</f>
        <v>1120000</v>
      </c>
      <c r="AC38" s="465"/>
      <c r="AD38" s="465"/>
      <c r="AE38" s="465"/>
      <c r="AF38" s="465">
        <f>SUM(AF39:AI40)</f>
        <v>1120000</v>
      </c>
      <c r="AG38" s="465"/>
      <c r="AH38" s="465"/>
      <c r="AI38" s="465"/>
      <c r="AJ38" s="465">
        <f>SUM(AJ39:AM40)</f>
        <v>1150000</v>
      </c>
      <c r="AK38" s="465"/>
      <c r="AL38" s="465"/>
      <c r="AM38" s="465"/>
      <c r="AN38" s="465">
        <f>SUM(AN39:AQ40)</f>
        <v>1120000</v>
      </c>
      <c r="AO38" s="465"/>
      <c r="AP38" s="465"/>
      <c r="AQ38" s="465"/>
      <c r="AR38" s="465">
        <f>SUM(AR39:AU40)</f>
        <v>1270000</v>
      </c>
      <c r="AS38" s="465"/>
      <c r="AT38" s="465"/>
      <c r="AU38" s="465"/>
      <c r="AV38" s="465">
        <f>SUM(AV39:AY40)</f>
        <v>1270000</v>
      </c>
      <c r="AW38" s="465"/>
      <c r="AX38" s="465"/>
      <c r="AY38" s="465"/>
      <c r="AZ38" s="469">
        <f t="shared" si="0"/>
        <v>15073879</v>
      </c>
      <c r="BA38" s="469"/>
      <c r="BB38" s="469"/>
      <c r="BC38" s="469"/>
      <c r="BD38" s="469"/>
      <c r="BG38"/>
    </row>
    <row r="39" spans="1:63" ht="67.5" customHeight="1" thickBot="1">
      <c r="A39" s="492"/>
      <c r="B39" s="62"/>
      <c r="C39" s="63" t="s">
        <v>86</v>
      </c>
      <c r="D39" s="482">
        <v>1120000</v>
      </c>
      <c r="E39" s="482"/>
      <c r="F39" s="482"/>
      <c r="G39" s="482"/>
      <c r="H39" s="482">
        <v>1418000</v>
      </c>
      <c r="I39" s="482"/>
      <c r="J39" s="482"/>
      <c r="K39" s="482"/>
      <c r="L39" s="482">
        <v>1418000</v>
      </c>
      <c r="M39" s="482"/>
      <c r="N39" s="482"/>
      <c r="O39" s="482"/>
      <c r="P39" s="482">
        <v>1418000</v>
      </c>
      <c r="Q39" s="482"/>
      <c r="R39" s="482"/>
      <c r="S39" s="482"/>
      <c r="T39" s="482">
        <v>1310000</v>
      </c>
      <c r="U39" s="482"/>
      <c r="V39" s="482"/>
      <c r="W39" s="482"/>
      <c r="X39" s="482">
        <v>1310000</v>
      </c>
      <c r="Y39" s="482"/>
      <c r="Z39" s="482"/>
      <c r="AA39" s="482"/>
      <c r="AB39" s="482">
        <v>1120000</v>
      </c>
      <c r="AC39" s="482"/>
      <c r="AD39" s="482"/>
      <c r="AE39" s="482"/>
      <c r="AF39" s="482">
        <v>1120000</v>
      </c>
      <c r="AG39" s="482"/>
      <c r="AH39" s="482"/>
      <c r="AI39" s="482"/>
      <c r="AJ39" s="482">
        <v>1120000</v>
      </c>
      <c r="AK39" s="482"/>
      <c r="AL39" s="482"/>
      <c r="AM39" s="482"/>
      <c r="AN39" s="482">
        <v>1120000</v>
      </c>
      <c r="AO39" s="482"/>
      <c r="AP39" s="482"/>
      <c r="AQ39" s="482"/>
      <c r="AR39" s="482">
        <v>1270000</v>
      </c>
      <c r="AS39" s="482"/>
      <c r="AT39" s="482"/>
      <c r="AU39" s="482"/>
      <c r="AV39" s="482">
        <v>1270000</v>
      </c>
      <c r="AW39" s="482"/>
      <c r="AX39" s="482"/>
      <c r="AY39" s="482"/>
      <c r="AZ39" s="489">
        <f t="shared" si="0"/>
        <v>15014000</v>
      </c>
      <c r="BA39" s="489"/>
      <c r="BB39" s="489"/>
      <c r="BC39" s="489"/>
      <c r="BD39" s="489"/>
      <c r="BG39"/>
    </row>
    <row r="40" spans="1:63" ht="65.25" customHeight="1" thickBot="1">
      <c r="A40" s="492"/>
      <c r="B40" s="62"/>
      <c r="C40" s="64" t="s">
        <v>102</v>
      </c>
      <c r="D40" s="483"/>
      <c r="E40" s="483"/>
      <c r="F40" s="483"/>
      <c r="G40" s="483"/>
      <c r="H40" s="483"/>
      <c r="I40" s="483"/>
      <c r="J40" s="483"/>
      <c r="K40" s="483"/>
      <c r="L40" s="483">
        <v>29879</v>
      </c>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v>30000</v>
      </c>
      <c r="AK40" s="483"/>
      <c r="AL40" s="483"/>
      <c r="AM40" s="483"/>
      <c r="AN40" s="483"/>
      <c r="AO40" s="483"/>
      <c r="AP40" s="483"/>
      <c r="AQ40" s="483"/>
      <c r="AR40" s="483"/>
      <c r="AS40" s="483"/>
      <c r="AT40" s="483"/>
      <c r="AU40" s="483"/>
      <c r="AV40" s="483"/>
      <c r="AW40" s="483"/>
      <c r="AX40" s="483"/>
      <c r="AY40" s="483"/>
      <c r="AZ40" s="494">
        <f t="shared" si="0"/>
        <v>59879</v>
      </c>
      <c r="BA40" s="494"/>
      <c r="BB40" s="494"/>
      <c r="BC40" s="494"/>
      <c r="BD40" s="494"/>
      <c r="BG40"/>
    </row>
    <row r="41" spans="1:63" ht="47.25" customHeight="1" thickBot="1">
      <c r="A41" s="492"/>
      <c r="B41" s="72" t="s">
        <v>103</v>
      </c>
      <c r="C41" s="73" t="s">
        <v>104</v>
      </c>
      <c r="D41" s="490">
        <f>SUM(D36,D37,D38)</f>
        <v>1120000</v>
      </c>
      <c r="E41" s="490"/>
      <c r="F41" s="490"/>
      <c r="G41" s="490"/>
      <c r="H41" s="490">
        <f>SUM(H36,H37,H38)</f>
        <v>1418000</v>
      </c>
      <c r="I41" s="490"/>
      <c r="J41" s="490"/>
      <c r="K41" s="490"/>
      <c r="L41" s="490">
        <f>SUM(L36,L37,L38)</f>
        <v>3181420</v>
      </c>
      <c r="M41" s="490"/>
      <c r="N41" s="490"/>
      <c r="O41" s="490"/>
      <c r="P41" s="490">
        <f>SUM(P36,P37,P38)</f>
        <v>1418000</v>
      </c>
      <c r="Q41" s="490"/>
      <c r="R41" s="490"/>
      <c r="S41" s="490"/>
      <c r="T41" s="490">
        <f>SUM(T36,T37,T38)</f>
        <v>1310000</v>
      </c>
      <c r="U41" s="490"/>
      <c r="V41" s="490"/>
      <c r="W41" s="490"/>
      <c r="X41" s="490">
        <f>SUM(X36,X37,X38)</f>
        <v>1310000</v>
      </c>
      <c r="Y41" s="490"/>
      <c r="Z41" s="490"/>
      <c r="AA41" s="490"/>
      <c r="AB41" s="490">
        <f>SUM(AB36,AB37,AB38)</f>
        <v>1120000</v>
      </c>
      <c r="AC41" s="490"/>
      <c r="AD41" s="490"/>
      <c r="AE41" s="490"/>
      <c r="AF41" s="490">
        <f>SUM(AF36,AF37,AF38)</f>
        <v>1120000</v>
      </c>
      <c r="AG41" s="490"/>
      <c r="AH41" s="490"/>
      <c r="AI41" s="490"/>
      <c r="AJ41" s="490">
        <f>SUM(AJ36,AJ37,AJ38)</f>
        <v>2883540</v>
      </c>
      <c r="AK41" s="490"/>
      <c r="AL41" s="490"/>
      <c r="AM41" s="490"/>
      <c r="AN41" s="490">
        <f>SUM(AN36,AN37,AN38)</f>
        <v>1120000</v>
      </c>
      <c r="AO41" s="490"/>
      <c r="AP41" s="490"/>
      <c r="AQ41" s="490"/>
      <c r="AR41" s="490">
        <f>SUM(AR36,AR37,AR38)</f>
        <v>1270000</v>
      </c>
      <c r="AS41" s="490"/>
      <c r="AT41" s="490"/>
      <c r="AU41" s="490"/>
      <c r="AV41" s="490">
        <f>SUM(AV36,AV37,AV38)</f>
        <v>1270000</v>
      </c>
      <c r="AW41" s="490"/>
      <c r="AX41" s="490"/>
      <c r="AY41" s="490"/>
      <c r="AZ41" s="491">
        <f t="shared" si="0"/>
        <v>18540960</v>
      </c>
      <c r="BA41" s="491"/>
      <c r="BB41" s="491"/>
      <c r="BC41" s="491"/>
      <c r="BD41" s="491"/>
      <c r="BG41"/>
    </row>
    <row r="42" spans="1:63" ht="47.25" customHeight="1" thickBot="1">
      <c r="A42" s="492" t="s">
        <v>109</v>
      </c>
      <c r="B42" s="59" t="s">
        <v>74</v>
      </c>
      <c r="C42" s="71" t="s">
        <v>95</v>
      </c>
      <c r="D42" s="502">
        <v>1.1000000000000001</v>
      </c>
      <c r="E42" s="502"/>
      <c r="F42" s="502"/>
      <c r="G42" s="502"/>
      <c r="H42" s="502">
        <v>1.1000000000000001</v>
      </c>
      <c r="I42" s="502"/>
      <c r="J42" s="502"/>
      <c r="K42" s="502"/>
      <c r="L42" s="502">
        <v>1</v>
      </c>
      <c r="M42" s="502"/>
      <c r="N42" s="502"/>
      <c r="O42" s="502"/>
      <c r="P42" s="502">
        <v>1</v>
      </c>
      <c r="Q42" s="502"/>
      <c r="R42" s="502"/>
      <c r="S42" s="502"/>
      <c r="T42" s="502">
        <v>1</v>
      </c>
      <c r="U42" s="502"/>
      <c r="V42" s="502"/>
      <c r="W42" s="502"/>
      <c r="X42" s="502">
        <v>1</v>
      </c>
      <c r="Y42" s="502"/>
      <c r="Z42" s="502"/>
      <c r="AA42" s="502"/>
      <c r="AB42" s="502">
        <v>1</v>
      </c>
      <c r="AC42" s="502"/>
      <c r="AD42" s="502"/>
      <c r="AE42" s="502"/>
      <c r="AF42" s="502">
        <v>1</v>
      </c>
      <c r="AG42" s="502"/>
      <c r="AH42" s="502"/>
      <c r="AI42" s="502"/>
      <c r="AJ42" s="502">
        <v>1</v>
      </c>
      <c r="AK42" s="502"/>
      <c r="AL42" s="502"/>
      <c r="AM42" s="502"/>
      <c r="AN42" s="502">
        <v>1</v>
      </c>
      <c r="AO42" s="502"/>
      <c r="AP42" s="502"/>
      <c r="AQ42" s="502"/>
      <c r="AR42" s="502">
        <v>1</v>
      </c>
      <c r="AS42" s="502"/>
      <c r="AT42" s="502"/>
      <c r="AU42" s="502"/>
      <c r="AV42" s="501">
        <v>1</v>
      </c>
      <c r="AW42" s="501"/>
      <c r="AX42" s="501"/>
      <c r="AY42" s="501"/>
      <c r="AZ42" s="487">
        <f t="shared" si="0"/>
        <v>12.2</v>
      </c>
      <c r="BA42" s="487"/>
      <c r="BB42" s="487"/>
      <c r="BC42" s="487"/>
      <c r="BD42" s="487"/>
      <c r="BE42"/>
      <c r="BG42" s="27" t="s">
        <v>110</v>
      </c>
      <c r="BK42"/>
    </row>
    <row r="43" spans="1:63" ht="47.25" customHeight="1" thickBot="1">
      <c r="A43" s="492"/>
      <c r="B43" s="59" t="s">
        <v>76</v>
      </c>
      <c r="C43" s="57" t="s">
        <v>98</v>
      </c>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v>307800</v>
      </c>
      <c r="AK43" s="478"/>
      <c r="AL43" s="478"/>
      <c r="AM43" s="478"/>
      <c r="AN43" s="478"/>
      <c r="AO43" s="478"/>
      <c r="AP43" s="478"/>
      <c r="AQ43" s="478"/>
      <c r="AR43" s="478"/>
      <c r="AS43" s="478"/>
      <c r="AT43" s="478"/>
      <c r="AU43" s="478"/>
      <c r="AV43" s="479"/>
      <c r="AW43" s="479"/>
      <c r="AX43" s="479"/>
      <c r="AY43" s="479"/>
      <c r="AZ43" s="463">
        <f t="shared" si="0"/>
        <v>307800</v>
      </c>
      <c r="BA43" s="463"/>
      <c r="BB43" s="463"/>
      <c r="BC43" s="463"/>
      <c r="BD43" s="463"/>
    </row>
    <row r="44" spans="1:63" ht="47.25" customHeight="1" thickBot="1">
      <c r="A44" s="492"/>
      <c r="B44" s="61" t="s">
        <v>78</v>
      </c>
      <c r="C44" s="57" t="s">
        <v>111</v>
      </c>
      <c r="D44" s="465">
        <f>SUM(D45:G46)</f>
        <v>203080</v>
      </c>
      <c r="E44" s="465"/>
      <c r="F44" s="465"/>
      <c r="G44" s="465"/>
      <c r="H44" s="465">
        <f>SUM(H45:K46)</f>
        <v>203080</v>
      </c>
      <c r="I44" s="465"/>
      <c r="J44" s="465"/>
      <c r="K44" s="465"/>
      <c r="L44" s="465">
        <f>SUM(L45:O46)</f>
        <v>187000</v>
      </c>
      <c r="M44" s="465"/>
      <c r="N44" s="465"/>
      <c r="O44" s="465"/>
      <c r="P44" s="465">
        <f>SUM(P45:S46)</f>
        <v>187000</v>
      </c>
      <c r="Q44" s="465"/>
      <c r="R44" s="465"/>
      <c r="S44" s="465"/>
      <c r="T44" s="465">
        <f>SUM(T45:W46)</f>
        <v>187000</v>
      </c>
      <c r="U44" s="465"/>
      <c r="V44" s="465"/>
      <c r="W44" s="465"/>
      <c r="X44" s="465">
        <f>SUM(X45:AA46)</f>
        <v>187000</v>
      </c>
      <c r="Y44" s="465"/>
      <c r="Z44" s="465"/>
      <c r="AA44" s="465"/>
      <c r="AB44" s="465">
        <f>SUM(AB45:AE46)</f>
        <v>187000</v>
      </c>
      <c r="AC44" s="465"/>
      <c r="AD44" s="465"/>
      <c r="AE44" s="465"/>
      <c r="AF44" s="465">
        <f>SUM(AF45:AI46)</f>
        <v>187000</v>
      </c>
      <c r="AG44" s="465"/>
      <c r="AH44" s="465"/>
      <c r="AI44" s="465"/>
      <c r="AJ44" s="465">
        <f>SUM(AJ45:AM46)</f>
        <v>187000</v>
      </c>
      <c r="AK44" s="465"/>
      <c r="AL44" s="465"/>
      <c r="AM44" s="465"/>
      <c r="AN44" s="465">
        <f>SUM(AN45:AQ46)</f>
        <v>187000</v>
      </c>
      <c r="AO44" s="465"/>
      <c r="AP44" s="465"/>
      <c r="AQ44" s="465"/>
      <c r="AR44" s="465">
        <f>SUM(AR45:AU46)</f>
        <v>187000</v>
      </c>
      <c r="AS44" s="465"/>
      <c r="AT44" s="465"/>
      <c r="AU44" s="465"/>
      <c r="AV44" s="465">
        <f>SUM(AV45:AY46)</f>
        <v>187000</v>
      </c>
      <c r="AW44" s="465"/>
      <c r="AX44" s="465"/>
      <c r="AY44" s="465"/>
      <c r="AZ44" s="469">
        <f t="shared" si="0"/>
        <v>2276160</v>
      </c>
      <c r="BA44" s="469"/>
      <c r="BB44" s="469"/>
      <c r="BC44" s="469"/>
      <c r="BD44" s="469"/>
    </row>
    <row r="45" spans="1:63" ht="67.5" customHeight="1" thickBot="1">
      <c r="A45" s="492"/>
      <c r="B45" s="62"/>
      <c r="C45" s="63" t="s">
        <v>86</v>
      </c>
      <c r="D45" s="482">
        <v>203080</v>
      </c>
      <c r="E45" s="482"/>
      <c r="F45" s="482"/>
      <c r="G45" s="482"/>
      <c r="H45" s="482">
        <v>203080</v>
      </c>
      <c r="I45" s="482"/>
      <c r="J45" s="482"/>
      <c r="K45" s="482"/>
      <c r="L45" s="482">
        <v>187000</v>
      </c>
      <c r="M45" s="482"/>
      <c r="N45" s="482"/>
      <c r="O45" s="482"/>
      <c r="P45" s="482">
        <v>187000</v>
      </c>
      <c r="Q45" s="482"/>
      <c r="R45" s="482"/>
      <c r="S45" s="482"/>
      <c r="T45" s="482">
        <v>187000</v>
      </c>
      <c r="U45" s="482"/>
      <c r="V45" s="482"/>
      <c r="W45" s="482"/>
      <c r="X45" s="482">
        <v>187000</v>
      </c>
      <c r="Y45" s="482"/>
      <c r="Z45" s="482"/>
      <c r="AA45" s="482"/>
      <c r="AB45" s="482">
        <v>187000</v>
      </c>
      <c r="AC45" s="482"/>
      <c r="AD45" s="482"/>
      <c r="AE45" s="482"/>
      <c r="AF45" s="482">
        <v>187000</v>
      </c>
      <c r="AG45" s="482"/>
      <c r="AH45" s="482"/>
      <c r="AI45" s="482"/>
      <c r="AJ45" s="482">
        <v>187000</v>
      </c>
      <c r="AK45" s="482"/>
      <c r="AL45" s="482"/>
      <c r="AM45" s="482"/>
      <c r="AN45" s="482">
        <v>187000</v>
      </c>
      <c r="AO45" s="482"/>
      <c r="AP45" s="482"/>
      <c r="AQ45" s="482"/>
      <c r="AR45" s="482">
        <v>187000</v>
      </c>
      <c r="AS45" s="482"/>
      <c r="AT45" s="482"/>
      <c r="AU45" s="482"/>
      <c r="AV45" s="482">
        <v>187000</v>
      </c>
      <c r="AW45" s="482"/>
      <c r="AX45" s="482"/>
      <c r="AY45" s="482"/>
      <c r="AZ45" s="489">
        <f t="shared" si="0"/>
        <v>2276160</v>
      </c>
      <c r="BA45" s="489"/>
      <c r="BB45" s="489"/>
      <c r="BC45" s="489"/>
      <c r="BD45" s="489"/>
    </row>
    <row r="46" spans="1:63" ht="65.25" customHeight="1" thickBot="1">
      <c r="A46" s="492"/>
      <c r="B46" s="62"/>
      <c r="C46" s="64" t="s">
        <v>102</v>
      </c>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v>0</v>
      </c>
      <c r="AK46" s="483"/>
      <c r="AL46" s="483"/>
      <c r="AM46" s="483"/>
      <c r="AN46" s="483"/>
      <c r="AO46" s="483"/>
      <c r="AP46" s="483"/>
      <c r="AQ46" s="483"/>
      <c r="AR46" s="483"/>
      <c r="AS46" s="483"/>
      <c r="AT46" s="483"/>
      <c r="AU46" s="483"/>
      <c r="AV46" s="483"/>
      <c r="AW46" s="483"/>
      <c r="AX46" s="483"/>
      <c r="AY46" s="483"/>
      <c r="AZ46" s="494">
        <f t="shared" si="0"/>
        <v>0</v>
      </c>
      <c r="BA46" s="494"/>
      <c r="BB46" s="494"/>
      <c r="BC46" s="494"/>
      <c r="BD46" s="494"/>
    </row>
    <row r="47" spans="1:63" ht="47.25" customHeight="1" thickBot="1">
      <c r="A47" s="492"/>
      <c r="B47" s="72" t="s">
        <v>100</v>
      </c>
      <c r="C47" s="73" t="s">
        <v>112</v>
      </c>
      <c r="D47" s="490">
        <f>SUM(D43,D44)</f>
        <v>203080</v>
      </c>
      <c r="E47" s="490"/>
      <c r="F47" s="490"/>
      <c r="G47" s="490"/>
      <c r="H47" s="490">
        <f>SUM(H43,H44)</f>
        <v>203080</v>
      </c>
      <c r="I47" s="490"/>
      <c r="J47" s="490"/>
      <c r="K47" s="490"/>
      <c r="L47" s="490">
        <f>SUM(L43,L44)</f>
        <v>187000</v>
      </c>
      <c r="M47" s="490"/>
      <c r="N47" s="490"/>
      <c r="O47" s="490"/>
      <c r="P47" s="490">
        <f>SUM(P43,P44)</f>
        <v>187000</v>
      </c>
      <c r="Q47" s="490"/>
      <c r="R47" s="490"/>
      <c r="S47" s="490"/>
      <c r="T47" s="490">
        <f>SUM(T43,T44)</f>
        <v>187000</v>
      </c>
      <c r="U47" s="490"/>
      <c r="V47" s="490"/>
      <c r="W47" s="490"/>
      <c r="X47" s="490">
        <f>SUM(X43,X44)</f>
        <v>187000</v>
      </c>
      <c r="Y47" s="490"/>
      <c r="Z47" s="490"/>
      <c r="AA47" s="490"/>
      <c r="AB47" s="490">
        <f>SUM(AB43,AB44)</f>
        <v>187000</v>
      </c>
      <c r="AC47" s="490"/>
      <c r="AD47" s="490"/>
      <c r="AE47" s="490"/>
      <c r="AF47" s="490">
        <f>SUM(AF43,AF44)</f>
        <v>187000</v>
      </c>
      <c r="AG47" s="490"/>
      <c r="AH47" s="490"/>
      <c r="AI47" s="490"/>
      <c r="AJ47" s="490">
        <f>SUM(AJ43,AJ44)</f>
        <v>494800</v>
      </c>
      <c r="AK47" s="490"/>
      <c r="AL47" s="490"/>
      <c r="AM47" s="490"/>
      <c r="AN47" s="490">
        <f>SUM(AN43,AN44)</f>
        <v>187000</v>
      </c>
      <c r="AO47" s="490"/>
      <c r="AP47" s="490"/>
      <c r="AQ47" s="490"/>
      <c r="AR47" s="490">
        <f>SUM(AR43,AR44)</f>
        <v>187000</v>
      </c>
      <c r="AS47" s="490"/>
      <c r="AT47" s="490"/>
      <c r="AU47" s="490"/>
      <c r="AV47" s="490">
        <f>SUM(AV43,AV44)</f>
        <v>187000</v>
      </c>
      <c r="AW47" s="490"/>
      <c r="AX47" s="490"/>
      <c r="AY47" s="490"/>
      <c r="AZ47" s="491">
        <f t="shared" si="0"/>
        <v>2583960</v>
      </c>
      <c r="BA47" s="491"/>
      <c r="BB47" s="491"/>
      <c r="BC47" s="491"/>
      <c r="BD47" s="491"/>
    </row>
    <row r="48" spans="1:63" ht="18.75" customHeight="1" thickBot="1">
      <c r="AM48"/>
      <c r="AN48"/>
      <c r="AO48"/>
      <c r="AP48"/>
      <c r="AQ48"/>
      <c r="AR48"/>
      <c r="AS48"/>
      <c r="AT48"/>
      <c r="AU48"/>
      <c r="AV48"/>
      <c r="AW48"/>
      <c r="AX48"/>
      <c r="AY48"/>
      <c r="AZ48" s="495">
        <f>SUM(AZ34,AZ41)</f>
        <v>22663840</v>
      </c>
      <c r="BA48" s="495"/>
      <c r="BB48" s="495"/>
      <c r="BC48" s="495"/>
      <c r="BD48" s="495"/>
    </row>
    <row r="49" spans="39:56" ht="18.75" customHeight="1" thickBot="1">
      <c r="AM49" s="496" t="s">
        <v>113</v>
      </c>
      <c r="AN49" s="496"/>
      <c r="AO49" s="496"/>
      <c r="AP49" s="496"/>
      <c r="AQ49" s="496"/>
      <c r="AR49" s="496"/>
      <c r="AS49" s="496"/>
      <c r="AT49" s="496"/>
      <c r="AU49" s="496"/>
      <c r="AV49" s="496"/>
      <c r="AW49" s="496"/>
      <c r="AX49" s="496"/>
      <c r="AY49" s="496"/>
      <c r="AZ49" s="495"/>
      <c r="BA49" s="495"/>
      <c r="BB49" s="495"/>
      <c r="BC49" s="495"/>
      <c r="BD49" s="495"/>
    </row>
    <row r="50" spans="39:56" ht="18.75" customHeight="1" thickBot="1">
      <c r="AM50" s="74"/>
      <c r="AN50" s="74"/>
      <c r="AO50" s="74"/>
      <c r="AP50" s="74"/>
      <c r="AQ50" s="74"/>
      <c r="AR50" s="74"/>
      <c r="AS50" s="74"/>
      <c r="AT50" s="74"/>
      <c r="AU50" s="74"/>
      <c r="AV50" s="74"/>
      <c r="AW50" s="74"/>
      <c r="AX50" s="74"/>
      <c r="AY50" s="74"/>
      <c r="AZ50" s="495"/>
      <c r="BA50" s="495"/>
      <c r="BB50" s="495"/>
      <c r="BC50" s="495"/>
      <c r="BD50" s="495"/>
    </row>
    <row r="51" spans="39:56" ht="18.75" customHeight="1" thickBot="1">
      <c r="AM51" s="74"/>
      <c r="AN51" s="74"/>
      <c r="AO51" s="74"/>
      <c r="AP51" s="74"/>
      <c r="AQ51" s="74"/>
      <c r="AR51" s="74"/>
      <c r="AS51" s="74"/>
      <c r="AT51" s="74"/>
      <c r="AU51" s="74"/>
      <c r="AV51" s="74"/>
      <c r="AW51" s="74"/>
      <c r="AX51" s="74"/>
      <c r="AY51" s="74"/>
      <c r="AZ51" s="495">
        <f>SUM(AZ34,AZ41,AZ47)</f>
        <v>25247800</v>
      </c>
      <c r="BA51" s="495"/>
      <c r="BB51" s="495"/>
      <c r="BC51" s="495"/>
      <c r="BD51" s="495"/>
    </row>
    <row r="52" spans="39:56" ht="18.75" customHeight="1" thickBot="1">
      <c r="AM52" s="496" t="s">
        <v>114</v>
      </c>
      <c r="AN52" s="496"/>
      <c r="AO52" s="496"/>
      <c r="AP52" s="496"/>
      <c r="AQ52" s="496"/>
      <c r="AR52" s="496"/>
      <c r="AS52" s="496"/>
      <c r="AT52" s="496"/>
      <c r="AU52" s="496"/>
      <c r="AV52" s="496"/>
      <c r="AW52" s="496"/>
      <c r="AX52" s="496"/>
      <c r="AY52" s="496"/>
      <c r="AZ52" s="495"/>
      <c r="BA52" s="495"/>
      <c r="BB52" s="495"/>
      <c r="BC52" s="495"/>
      <c r="BD52" s="495"/>
    </row>
    <row r="53" spans="39:56" ht="18.75" customHeight="1" thickBot="1">
      <c r="AZ53" s="495"/>
      <c r="BA53" s="495"/>
      <c r="BB53" s="495"/>
      <c r="BC53" s="495"/>
      <c r="BD53" s="495"/>
    </row>
  </sheetData>
  <sheetProtection selectLockedCells="1" selectUnlockedCells="1"/>
  <mergeCells count="431">
    <mergeCell ref="AZ51:BD53"/>
    <mergeCell ref="AM52:AY52"/>
    <mergeCell ref="AJ47:AM47"/>
    <mergeCell ref="AN47:AQ47"/>
    <mergeCell ref="AR47:AU47"/>
    <mergeCell ref="AV47:AY47"/>
    <mergeCell ref="AZ47:BD47"/>
    <mergeCell ref="AZ48:BD50"/>
    <mergeCell ref="AM49:AY49"/>
    <mergeCell ref="D47:G47"/>
    <mergeCell ref="H47:K47"/>
    <mergeCell ref="L47:O47"/>
    <mergeCell ref="P47:S47"/>
    <mergeCell ref="T47:W47"/>
    <mergeCell ref="X47:AA47"/>
    <mergeCell ref="AB47:AE47"/>
    <mergeCell ref="AF47:AI47"/>
    <mergeCell ref="X46:AA46"/>
    <mergeCell ref="AB46:AE46"/>
    <mergeCell ref="AF46:AI46"/>
    <mergeCell ref="AZ45:BD45"/>
    <mergeCell ref="D46:G46"/>
    <mergeCell ref="H46:K46"/>
    <mergeCell ref="L46:O46"/>
    <mergeCell ref="P46:S46"/>
    <mergeCell ref="T46:W46"/>
    <mergeCell ref="AV46:AY46"/>
    <mergeCell ref="AZ46:BD46"/>
    <mergeCell ref="AJ46:AM46"/>
    <mergeCell ref="AN46:AQ46"/>
    <mergeCell ref="AR46:AU46"/>
    <mergeCell ref="D45:G45"/>
    <mergeCell ref="H45:K45"/>
    <mergeCell ref="L45:O45"/>
    <mergeCell ref="P45:S45"/>
    <mergeCell ref="T45:W45"/>
    <mergeCell ref="X45:AA45"/>
    <mergeCell ref="AB45:AE45"/>
    <mergeCell ref="AF45:AI45"/>
    <mergeCell ref="AN42:AQ42"/>
    <mergeCell ref="AR42:AU42"/>
    <mergeCell ref="AJ43:AM43"/>
    <mergeCell ref="AN43:AQ43"/>
    <mergeCell ref="AR43:AU43"/>
    <mergeCell ref="AV43:AY43"/>
    <mergeCell ref="AJ45:AM45"/>
    <mergeCell ref="AN45:AQ45"/>
    <mergeCell ref="AR45:AU45"/>
    <mergeCell ref="AV45:AY45"/>
    <mergeCell ref="AZ43:BD43"/>
    <mergeCell ref="D44:G44"/>
    <mergeCell ref="H44:K44"/>
    <mergeCell ref="L44:O44"/>
    <mergeCell ref="P44:S44"/>
    <mergeCell ref="T44:W44"/>
    <mergeCell ref="AV44:AY44"/>
    <mergeCell ref="AZ44:BD44"/>
    <mergeCell ref="AJ44:AM44"/>
    <mergeCell ref="AN44:AQ44"/>
    <mergeCell ref="AR44:AU44"/>
    <mergeCell ref="X44:AA44"/>
    <mergeCell ref="AB44:AE44"/>
    <mergeCell ref="AF44:AI44"/>
    <mergeCell ref="AN41:AQ41"/>
    <mergeCell ref="AR41:AU41"/>
    <mergeCell ref="AV41:AY41"/>
    <mergeCell ref="AZ41:BD41"/>
    <mergeCell ref="A42:A47"/>
    <mergeCell ref="D42:G42"/>
    <mergeCell ref="H42:K42"/>
    <mergeCell ref="L42:O42"/>
    <mergeCell ref="P42:S42"/>
    <mergeCell ref="T42:W42"/>
    <mergeCell ref="AV42:AY42"/>
    <mergeCell ref="AZ42:BD42"/>
    <mergeCell ref="D43:G43"/>
    <mergeCell ref="H43:K43"/>
    <mergeCell ref="L43:O43"/>
    <mergeCell ref="P43:S43"/>
    <mergeCell ref="T43:W43"/>
    <mergeCell ref="X43:AA43"/>
    <mergeCell ref="AB43:AE43"/>
    <mergeCell ref="AF43:AI43"/>
    <mergeCell ref="X42:AA42"/>
    <mergeCell ref="AB42:AE42"/>
    <mergeCell ref="AF42:AI42"/>
    <mergeCell ref="AJ42:AM42"/>
    <mergeCell ref="D41:G41"/>
    <mergeCell ref="H41:K41"/>
    <mergeCell ref="L41:O41"/>
    <mergeCell ref="P41:S41"/>
    <mergeCell ref="T41:W41"/>
    <mergeCell ref="X41:AA41"/>
    <mergeCell ref="AB41:AE41"/>
    <mergeCell ref="AF41:AI41"/>
    <mergeCell ref="AJ41:AM41"/>
    <mergeCell ref="AR39:AU39"/>
    <mergeCell ref="AV39:AY39"/>
    <mergeCell ref="AZ39:BD39"/>
    <mergeCell ref="D40:G40"/>
    <mergeCell ref="H40:K40"/>
    <mergeCell ref="L40:O40"/>
    <mergeCell ref="P40:S40"/>
    <mergeCell ref="T40:W40"/>
    <mergeCell ref="X40:AA40"/>
    <mergeCell ref="AZ40:BD40"/>
    <mergeCell ref="AB40:AE40"/>
    <mergeCell ref="AF40:AI40"/>
    <mergeCell ref="AJ40:AM40"/>
    <mergeCell ref="AN40:AQ40"/>
    <mergeCell ref="AR40:AU40"/>
    <mergeCell ref="AV40:AY40"/>
    <mergeCell ref="D39:G39"/>
    <mergeCell ref="H39:K39"/>
    <mergeCell ref="L39:O39"/>
    <mergeCell ref="P39:S39"/>
    <mergeCell ref="T39:W39"/>
    <mergeCell ref="X39:AA39"/>
    <mergeCell ref="AB39:AE39"/>
    <mergeCell ref="AZ37:BD37"/>
    <mergeCell ref="D38:G38"/>
    <mergeCell ref="H38:K38"/>
    <mergeCell ref="L38:O38"/>
    <mergeCell ref="P38:S38"/>
    <mergeCell ref="T38:W38"/>
    <mergeCell ref="X38:AA38"/>
    <mergeCell ref="AZ38:BD38"/>
    <mergeCell ref="AB38:AE38"/>
    <mergeCell ref="AF38:AI38"/>
    <mergeCell ref="AJ38:AM38"/>
    <mergeCell ref="AN38:AQ38"/>
    <mergeCell ref="AR38:AU38"/>
    <mergeCell ref="AV38:AY38"/>
    <mergeCell ref="D37:G37"/>
    <mergeCell ref="H37:K37"/>
    <mergeCell ref="L37:O37"/>
    <mergeCell ref="P37:S37"/>
    <mergeCell ref="T37:W37"/>
    <mergeCell ref="AR37:AU37"/>
    <mergeCell ref="AV37:AY37"/>
    <mergeCell ref="D36:G36"/>
    <mergeCell ref="H36:K36"/>
    <mergeCell ref="L36:O36"/>
    <mergeCell ref="P36:S36"/>
    <mergeCell ref="T36:W36"/>
    <mergeCell ref="X36:AA36"/>
    <mergeCell ref="AF39:AI39"/>
    <mergeCell ref="AJ39:AM39"/>
    <mergeCell ref="AN37:AQ37"/>
    <mergeCell ref="AN39:AQ39"/>
    <mergeCell ref="X37:AA37"/>
    <mergeCell ref="AB37:AE37"/>
    <mergeCell ref="AF37:AI37"/>
    <mergeCell ref="AJ37:AM37"/>
    <mergeCell ref="AF35:AI35"/>
    <mergeCell ref="AJ35:AM35"/>
    <mergeCell ref="AN35:AQ35"/>
    <mergeCell ref="AR35:AU35"/>
    <mergeCell ref="AV35:AY35"/>
    <mergeCell ref="AB36:AE36"/>
    <mergeCell ref="AF36:AI36"/>
    <mergeCell ref="AJ36:AM36"/>
    <mergeCell ref="AN36:AQ36"/>
    <mergeCell ref="AR36:AU36"/>
    <mergeCell ref="AV36:AY36"/>
    <mergeCell ref="AZ35:BD35"/>
    <mergeCell ref="AV34:AY34"/>
    <mergeCell ref="AZ34:BD34"/>
    <mergeCell ref="A35:A41"/>
    <mergeCell ref="D35:G35"/>
    <mergeCell ref="H35:K35"/>
    <mergeCell ref="L35:O35"/>
    <mergeCell ref="P35:S35"/>
    <mergeCell ref="T35:W35"/>
    <mergeCell ref="X35:AA35"/>
    <mergeCell ref="AB35:AE35"/>
    <mergeCell ref="X34:AA34"/>
    <mergeCell ref="AB34:AE34"/>
    <mergeCell ref="AF34:AI34"/>
    <mergeCell ref="AJ34:AM34"/>
    <mergeCell ref="AN34:AQ34"/>
    <mergeCell ref="AR34:AU34"/>
    <mergeCell ref="A28:A34"/>
    <mergeCell ref="AZ36:BD36"/>
    <mergeCell ref="AJ33:AM33"/>
    <mergeCell ref="AN33:AQ33"/>
    <mergeCell ref="AR33:AU33"/>
    <mergeCell ref="AV33:AY33"/>
    <mergeCell ref="AZ33:BD33"/>
    <mergeCell ref="D34:G34"/>
    <mergeCell ref="H34:K34"/>
    <mergeCell ref="L34:O34"/>
    <mergeCell ref="P34:S34"/>
    <mergeCell ref="T34:W34"/>
    <mergeCell ref="D33:G33"/>
    <mergeCell ref="H33:K33"/>
    <mergeCell ref="L33:O33"/>
    <mergeCell ref="P33:S33"/>
    <mergeCell ref="T33:W33"/>
    <mergeCell ref="X33:AA33"/>
    <mergeCell ref="AB33:AE33"/>
    <mergeCell ref="AF33:AI33"/>
    <mergeCell ref="X32:AA32"/>
    <mergeCell ref="AB32:AE32"/>
    <mergeCell ref="AF32:AI32"/>
    <mergeCell ref="AR31:AU31"/>
    <mergeCell ref="AV31:AY31"/>
    <mergeCell ref="AZ31:BD31"/>
    <mergeCell ref="D32:G32"/>
    <mergeCell ref="H32:K32"/>
    <mergeCell ref="L32:O32"/>
    <mergeCell ref="P32:S32"/>
    <mergeCell ref="T32:W32"/>
    <mergeCell ref="AV32:AY32"/>
    <mergeCell ref="AZ32:BD32"/>
    <mergeCell ref="AJ32:AM32"/>
    <mergeCell ref="AN32:AQ32"/>
    <mergeCell ref="AR32:AU32"/>
    <mergeCell ref="AZ29:BD29"/>
    <mergeCell ref="D30:G30"/>
    <mergeCell ref="H30:K30"/>
    <mergeCell ref="L30:O30"/>
    <mergeCell ref="P30:S30"/>
    <mergeCell ref="T30:W30"/>
    <mergeCell ref="AV30:AY30"/>
    <mergeCell ref="AZ30:BD30"/>
    <mergeCell ref="D31:G31"/>
    <mergeCell ref="H31:K31"/>
    <mergeCell ref="L31:O31"/>
    <mergeCell ref="P31:S31"/>
    <mergeCell ref="T31:W31"/>
    <mergeCell ref="X31:AA31"/>
    <mergeCell ref="AB31:AE31"/>
    <mergeCell ref="AF31:AI31"/>
    <mergeCell ref="X30:AA30"/>
    <mergeCell ref="AB30:AE30"/>
    <mergeCell ref="AF30:AI30"/>
    <mergeCell ref="AJ30:AM30"/>
    <mergeCell ref="AN30:AQ30"/>
    <mergeCell ref="AR30:AU30"/>
    <mergeCell ref="AJ31:AM31"/>
    <mergeCell ref="AN31:AQ31"/>
    <mergeCell ref="AZ28:BD28"/>
    <mergeCell ref="D29:G29"/>
    <mergeCell ref="H29:K29"/>
    <mergeCell ref="L29:O29"/>
    <mergeCell ref="P29:S29"/>
    <mergeCell ref="T29:W29"/>
    <mergeCell ref="X29:AA29"/>
    <mergeCell ref="AB29:AE29"/>
    <mergeCell ref="AF29:AI29"/>
    <mergeCell ref="X28:AA28"/>
    <mergeCell ref="AB28:AE28"/>
    <mergeCell ref="AF28:AI28"/>
    <mergeCell ref="AJ28:AM28"/>
    <mergeCell ref="AN28:AQ28"/>
    <mergeCell ref="AR28:AU28"/>
    <mergeCell ref="D28:G28"/>
    <mergeCell ref="H28:K28"/>
    <mergeCell ref="L28:O28"/>
    <mergeCell ref="P28:S28"/>
    <mergeCell ref="T28:W28"/>
    <mergeCell ref="AJ29:AM29"/>
    <mergeCell ref="AN29:AQ29"/>
    <mergeCell ref="AR29:AU29"/>
    <mergeCell ref="AV29:AY29"/>
    <mergeCell ref="AR27:AU27"/>
    <mergeCell ref="AV27:AY27"/>
    <mergeCell ref="AJ26:AM26"/>
    <mergeCell ref="AN26:AQ26"/>
    <mergeCell ref="AR26:AU26"/>
    <mergeCell ref="AV26:AY26"/>
    <mergeCell ref="AB26:AE26"/>
    <mergeCell ref="AF26:AI26"/>
    <mergeCell ref="AV28:AY28"/>
    <mergeCell ref="AN21:AQ21"/>
    <mergeCell ref="AR21:AU21"/>
    <mergeCell ref="AV21:AY21"/>
    <mergeCell ref="AZ21:BD21"/>
    <mergeCell ref="BA23:BE23"/>
    <mergeCell ref="B25:C27"/>
    <mergeCell ref="D25:AY25"/>
    <mergeCell ref="AZ25:BD27"/>
    <mergeCell ref="D26:G26"/>
    <mergeCell ref="H26:K26"/>
    <mergeCell ref="D27:G27"/>
    <mergeCell ref="H27:K27"/>
    <mergeCell ref="L27:O27"/>
    <mergeCell ref="P27:S27"/>
    <mergeCell ref="T27:W27"/>
    <mergeCell ref="X27:AA27"/>
    <mergeCell ref="L26:O26"/>
    <mergeCell ref="P26:S26"/>
    <mergeCell ref="T26:W26"/>
    <mergeCell ref="X26:AA26"/>
    <mergeCell ref="AB27:AE27"/>
    <mergeCell ref="AF27:AI27"/>
    <mergeCell ref="AJ27:AM27"/>
    <mergeCell ref="AN27:AQ27"/>
    <mergeCell ref="AB20:AE20"/>
    <mergeCell ref="AF20:AI20"/>
    <mergeCell ref="AJ20:AM20"/>
    <mergeCell ref="AN20:AQ20"/>
    <mergeCell ref="AR20:AU20"/>
    <mergeCell ref="AV20:AY20"/>
    <mergeCell ref="D20:G20"/>
    <mergeCell ref="H20:K20"/>
    <mergeCell ref="L20:O20"/>
    <mergeCell ref="P20:S20"/>
    <mergeCell ref="T20:W20"/>
    <mergeCell ref="X20:AA20"/>
    <mergeCell ref="D21:G21"/>
    <mergeCell ref="H21:K21"/>
    <mergeCell ref="L21:O21"/>
    <mergeCell ref="P21:S21"/>
    <mergeCell ref="T21:W21"/>
    <mergeCell ref="X21:AA21"/>
    <mergeCell ref="AB21:AE21"/>
    <mergeCell ref="AF21:AI21"/>
    <mergeCell ref="AJ21:AM21"/>
    <mergeCell ref="AJ19:AM19"/>
    <mergeCell ref="AN19:AQ19"/>
    <mergeCell ref="AR19:AU19"/>
    <mergeCell ref="AV19:AY19"/>
    <mergeCell ref="AZ19:BD19"/>
    <mergeCell ref="AN18:AQ18"/>
    <mergeCell ref="AR18:AU18"/>
    <mergeCell ref="AV18:AY18"/>
    <mergeCell ref="AZ20:BD20"/>
    <mergeCell ref="D19:G19"/>
    <mergeCell ref="H19:K19"/>
    <mergeCell ref="L19:O19"/>
    <mergeCell ref="P19:S19"/>
    <mergeCell ref="T19:W19"/>
    <mergeCell ref="X19:AA19"/>
    <mergeCell ref="AB19:AE19"/>
    <mergeCell ref="AV17:AY17"/>
    <mergeCell ref="D18:G18"/>
    <mergeCell ref="H18:K18"/>
    <mergeCell ref="L18:O18"/>
    <mergeCell ref="P18:S18"/>
    <mergeCell ref="T18:W18"/>
    <mergeCell ref="X18:AA18"/>
    <mergeCell ref="AB18:AE18"/>
    <mergeCell ref="AF18:AI18"/>
    <mergeCell ref="AJ18:AM18"/>
    <mergeCell ref="X17:AA17"/>
    <mergeCell ref="AB17:AE17"/>
    <mergeCell ref="AF17:AI17"/>
    <mergeCell ref="AJ17:AM17"/>
    <mergeCell ref="AN17:AQ17"/>
    <mergeCell ref="AR17:AU17"/>
    <mergeCell ref="AF19:AI19"/>
    <mergeCell ref="D12:G12"/>
    <mergeCell ref="H12:K12"/>
    <mergeCell ref="L12:O12"/>
    <mergeCell ref="P12:S12"/>
    <mergeCell ref="T12:W12"/>
    <mergeCell ref="X12:AA12"/>
    <mergeCell ref="AZ12:BD12"/>
    <mergeCell ref="BA14:BE14"/>
    <mergeCell ref="B16:C18"/>
    <mergeCell ref="D16:AY16"/>
    <mergeCell ref="AZ16:BD18"/>
    <mergeCell ref="D17:G17"/>
    <mergeCell ref="H17:K17"/>
    <mergeCell ref="L17:O17"/>
    <mergeCell ref="P17:S17"/>
    <mergeCell ref="T17:W17"/>
    <mergeCell ref="AB12:AE12"/>
    <mergeCell ref="AF12:AI12"/>
    <mergeCell ref="AJ12:AM12"/>
    <mergeCell ref="AN12:AQ12"/>
    <mergeCell ref="AR12:AU12"/>
    <mergeCell ref="AV12:AY12"/>
    <mergeCell ref="AZ10:BD10"/>
    <mergeCell ref="D11:G11"/>
    <mergeCell ref="H11:K11"/>
    <mergeCell ref="L11:O11"/>
    <mergeCell ref="P11:S11"/>
    <mergeCell ref="T11:W11"/>
    <mergeCell ref="X11:AA11"/>
    <mergeCell ref="AB11:AE11"/>
    <mergeCell ref="AF11:AI11"/>
    <mergeCell ref="AJ11:AM11"/>
    <mergeCell ref="AB10:AE10"/>
    <mergeCell ref="AF10:AI10"/>
    <mergeCell ref="AJ10:AM10"/>
    <mergeCell ref="AN10:AQ10"/>
    <mergeCell ref="AR10:AU10"/>
    <mergeCell ref="AV10:AY10"/>
    <mergeCell ref="AN11:AQ11"/>
    <mergeCell ref="AR11:AU11"/>
    <mergeCell ref="AV11:AY11"/>
    <mergeCell ref="AZ11:BD11"/>
    <mergeCell ref="AJ8:AM8"/>
    <mergeCell ref="AN8:AQ8"/>
    <mergeCell ref="AJ9:AM9"/>
    <mergeCell ref="AN9:AQ9"/>
    <mergeCell ref="AR9:AU9"/>
    <mergeCell ref="AV9:AY9"/>
    <mergeCell ref="D10:G10"/>
    <mergeCell ref="H10:K10"/>
    <mergeCell ref="L10:O10"/>
    <mergeCell ref="P10:S10"/>
    <mergeCell ref="T10:W10"/>
    <mergeCell ref="X10:AA10"/>
    <mergeCell ref="A3:C3"/>
    <mergeCell ref="AO3:AX3"/>
    <mergeCell ref="BA5:BE5"/>
    <mergeCell ref="B7:C9"/>
    <mergeCell ref="D7:AY7"/>
    <mergeCell ref="AZ7:BD9"/>
    <mergeCell ref="D8:G8"/>
    <mergeCell ref="H8:K8"/>
    <mergeCell ref="L8:O8"/>
    <mergeCell ref="P8:S8"/>
    <mergeCell ref="AR8:AU8"/>
    <mergeCell ref="AV8:AY8"/>
    <mergeCell ref="D9:G9"/>
    <mergeCell ref="H9:K9"/>
    <mergeCell ref="L9:O9"/>
    <mergeCell ref="P9:S9"/>
    <mergeCell ref="T9:W9"/>
    <mergeCell ref="X9:AA9"/>
    <mergeCell ref="AB9:AE9"/>
    <mergeCell ref="AF9:AI9"/>
    <mergeCell ref="T8:W8"/>
    <mergeCell ref="X8:AA8"/>
    <mergeCell ref="AB8:AE8"/>
    <mergeCell ref="AF8:AI8"/>
  </mergeCells>
  <phoneticPr fontId="23"/>
  <pageMargins left="0.7" right="0.7" top="0.75" bottom="0.75" header="0.51180555555555551" footer="0.51180555555555551"/>
  <pageSetup paperSize="9" scale="33"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様式１</vt:lpstr>
      <vt:lpstr>様式２</vt:lpstr>
      <vt:lpstr>様式３</vt:lpstr>
      <vt:lpstr>様式４</vt:lpstr>
      <vt:lpstr>様式５</vt:lpstr>
      <vt:lpstr>別紙６</vt:lpstr>
      <vt:lpstr>別紙６－１</vt:lpstr>
      <vt:lpstr>様式６（処遇改善のみ）</vt:lpstr>
      <vt:lpstr>記載例①</vt:lpstr>
      <vt:lpstr>様式６（両算定の場合）</vt:lpstr>
      <vt:lpstr>記載例②</vt:lpstr>
      <vt:lpstr>記載例①!__xlnm.Print_Area</vt:lpstr>
      <vt:lpstr>記載例②!__xlnm.Print_Area</vt:lpstr>
      <vt:lpstr>様式１!__xlnm.Print_Area</vt:lpstr>
      <vt:lpstr>様式３!__xlnm.Print_Area</vt:lpstr>
      <vt:lpstr>様式４!__xlnm.Print_Area</vt:lpstr>
      <vt:lpstr>様式５!__xlnm.Print_Area</vt:lpstr>
      <vt:lpstr>'様式６（処遇改善のみ）'!__xlnm.Print_Area</vt:lpstr>
      <vt:lpstr>'様式６（両算定の場合）'!__xlnm.Print_Area</vt:lpstr>
      <vt:lpstr>'別紙６－１'!【記載例】シフト記号</vt:lpstr>
      <vt:lpstr>記載例①!Print_Area</vt:lpstr>
      <vt:lpstr>記載例②!Print_Area</vt:lpstr>
      <vt:lpstr>別紙６!Print_Area</vt:lpstr>
      <vt:lpstr>様式１!Print_Area</vt:lpstr>
      <vt:lpstr>様式３!Print_Area</vt:lpstr>
      <vt:lpstr>様式４!Print_Area</vt:lpstr>
      <vt:lpstr>様式５!Print_Area</vt:lpstr>
      <vt:lpstr>'様式６（処遇改善のみ）'!Print_Area</vt:lpstr>
      <vt:lpstr>'様式６（両算定の場合）'!Print_Area</vt:lpstr>
      <vt:lpstr>別紙６!Print_Titles</vt:lpstr>
      <vt:lpstr>シフト記号表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揚戸　翔</cp:lastModifiedBy>
  <cp:lastPrinted>2024-11-12T01:22:20Z</cp:lastPrinted>
  <dcterms:created xsi:type="dcterms:W3CDTF">2022-08-03T01:30:12Z</dcterms:created>
  <dcterms:modified xsi:type="dcterms:W3CDTF">2025-06-11T07:28:13Z</dcterms:modified>
</cp:coreProperties>
</file>