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サービス指導室\14_庶務\03_きのくに介護deネット\HP更新依頼（R5）\湯川\処遇改善\R6\240318　計画書掲載\"/>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<sst xmlns="http://schemas.openxmlformats.org/spreadsheetml/2006/main" count="4441" uniqueCount="2102">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</sst>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3"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7" y="4144040"/>
              <a:chExt cx="206654" cy="41111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2" y="4815822"/>
              <a:chExt cx="252333"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5" y="564831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7"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t="s">
        <v>7</v>
      </c>
      <c r="C5" s="245"/>
      <c r="D5" s="245"/>
      <c r="E5" s="245"/>
      <c r="F5" s="245"/>
      <c r="G5" s="318" t="s">
        <v>2010</v>
      </c>
      <c r="H5" s="318"/>
      <c r="I5" s="318"/>
      <c r="J5" s="318"/>
      <c r="K5" s="318"/>
      <c r="L5" s="318"/>
      <c r="M5" s="318"/>
      <c r="N5" s="314" t="s">
        <v>116</v>
      </c>
      <c r="O5" s="314"/>
      <c r="P5" s="314"/>
      <c r="Q5" s="314" t="s">
        <v>117</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2014</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2012</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66</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2073</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c r="B67" s="300"/>
      <c r="C67" s="300"/>
      <c r="D67" s="300"/>
      <c r="E67" s="300" t="s">
        <v>59</v>
      </c>
      <c r="F67" s="300"/>
      <c r="G67" s="300"/>
      <c r="H67" s="409" t="str">
        <f t="shared" ref="H67" si="0">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spans="2:39">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9.9499999999999993" customHeight="1" thickBot="1"/>
    <row r="96" spans="2:39" ht="24.9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2012</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5.95" customHeight="1">
      <c r="B104" s="386" t="s">
        <v>2013</v>
      </c>
      <c r="C104" s="387"/>
      <c r="D104" s="388"/>
      <c r="E104" s="262">
        <f>IFERROR(ROUNDDOWN(ROUND(W5*I9,0)*T5,0)*W107,"")</f>
        <v>629446</v>
      </c>
      <c r="F104" s="262"/>
      <c r="G104" s="262"/>
      <c r="H104" s="262"/>
      <c r="I104" s="126" t="s">
        <v>2011</v>
      </c>
      <c r="J104" s="261">
        <f>IFERROR(ROUNDDOWN(ROUND(W5*M9,0)*T5,0)*W107,"")</f>
        <v>0</v>
      </c>
      <c r="K104" s="262"/>
      <c r="L104" s="262"/>
      <c r="M104" s="262"/>
      <c r="N104" s="126" t="s">
        <v>2011</v>
      </c>
      <c r="O104" s="261">
        <f>IFERROR(ROUNDDOWN(ROUND(W5*Q9,0)*T5,0)*W107,"")</f>
        <v>110268</v>
      </c>
      <c r="P104" s="262"/>
      <c r="Q104" s="262"/>
      <c r="R104" s="262"/>
      <c r="S104" s="127" t="s">
        <v>2011</v>
      </c>
      <c r="T104" s="382">
        <f>IFERROR(SUM(E104,J104,O104),"")</f>
        <v>739714</v>
      </c>
      <c r="U104" s="382"/>
      <c r="V104" s="382"/>
      <c r="W104" s="382"/>
      <c r="X104" s="128" t="s">
        <v>2011</v>
      </c>
      <c r="Y104" s="261">
        <f>IFERROR(IF(AM8=1,ROUNDDOWN(ROUND(W5*Y9,0)*T5,0)*AD107,IF(AM8=2,ROUNDDOWN(ROUND(W5*AC9,0)*T5,0)*AD107,"")),"")</f>
        <v>4180990</v>
      </c>
      <c r="Z104" s="262"/>
      <c r="AA104" s="262"/>
      <c r="AB104" s="262"/>
      <c r="AC104" s="262"/>
      <c r="AD104" s="262"/>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40"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2030</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IFERROR(IF(N17="","",IF(N17&gt;=N14,"○","×")),"")</f>
        <v>○</v>
      </c>
    </row>
    <row r="17" spans="2:38" s="50" customFormat="1" ht="6.95"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38"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38"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4.2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130231</dc:creator>
  <cp:lastModifiedBy>130231</cp:lastModifiedBy>
  <cp:lastPrinted>2024-03-04T10:50:06Z</cp:lastPrinted>
  <dcterms:created xsi:type="dcterms:W3CDTF">2015-06-05T18:19:34Z</dcterms:created>
  <dcterms:modified xsi:type="dcterms:W3CDTF">2024-03-19T12:55:40Z</dcterms:modified>
</cp:coreProperties>
</file>